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e2cac6dd6074105" /></Relationships>
</file>

<file path=xl/workbook.xml><?xml version="1.0" encoding="utf-8"?>
<x:workbook xmlns:x="http://schemas.openxmlformats.org/spreadsheetml/2006/main">
  <x:sheets>
    <x:sheet xmlns:r="http://schemas.openxmlformats.org/officeDocument/2006/relationships" name="Dashboard" sheetId="1" r:id="Rca554c6270604fc6"/>
    <x:sheet xmlns:r="http://schemas.openxmlformats.org/officeDocument/2006/relationships" name="RFQ Tracker" sheetId="2" r:id="Rac7691b78b7d40a8"/>
    <x:sheet xmlns:r="http://schemas.openxmlformats.org/officeDocument/2006/relationships" name="Quotations" sheetId="3" r:id="R9811582b23d245eb"/>
    <x:sheet xmlns:r="http://schemas.openxmlformats.org/officeDocument/2006/relationships" name="Orders &amp; Payments" sheetId="4" r:id="R3a23088ec1f14db2"/>
    <x:sheet xmlns:r="http://schemas.openxmlformats.org/officeDocument/2006/relationships" name="Setup" sheetId="5" r:id="R550aca4df09e4c79"/>
    <x:sheet xmlns:r="http://schemas.openxmlformats.org/officeDocument/2006/relationships" name="START HERE" sheetId="6" r:id="R97f87295774b43f1"/>
    <x:sheet xmlns:r="http://schemas.openxmlformats.org/officeDocument/2006/relationships" name="Quote Builder" sheetId="7" r:id="R7d72b8c757104ef7"/>
    <x:sheet xmlns:r="http://schemas.openxmlformats.org/officeDocument/2006/relationships" name="Samples &amp; Approvals" sheetId="8" r:id="R8895850a6da549a8"/>
    <x:sheet xmlns:r="http://schemas.openxmlformats.org/officeDocument/2006/relationships" name="AI Copilot" sheetId="9" r:id="R385c4b5e2ee74e5d"/>
    <x:sheet xmlns:r="http://schemas.openxmlformats.org/officeDocument/2006/relationships" name="Message Library" sheetId="10" r:id="Rb42a8a34dbf84c78"/>
    <x:sheet xmlns:r="http://schemas.openxmlformats.org/officeDocument/2006/relationships" name="Sales Review" sheetId="11" r:id="R8bedd34f52e14531"/>
    <x:sheet xmlns:r="http://schemas.openxmlformats.org/officeDocument/2006/relationships" name="Customer Master" sheetId="12" r:id="Rff4c2de5a7dd4496"/>
    <x:sheet xmlns:r="http://schemas.openxmlformats.org/officeDocument/2006/relationships" name="Product &amp; Pricing" sheetId="13" r:id="Rfaa78d48667e4aae"/>
    <x:sheet xmlns:r="http://schemas.openxmlformats.org/officeDocument/2006/relationships" name="Activity Log" sheetId="14" r:id="Rf24c52cfc5714553"/>
    <x:sheet xmlns:r="http://schemas.openxmlformats.org/officeDocument/2006/relationships" name="Deal Analytics" sheetId="15" r:id="R4e2042086989471b"/>
    <x:sheet xmlns:r="http://schemas.openxmlformats.org/officeDocument/2006/relationships" name="ROI Calculator" sheetId="16" r:id="Rd08f7f507a934f03"/>
    <x:sheet xmlns:r="http://schemas.openxmlformats.org/officeDocument/2006/relationships" name="License &amp; Version" sheetId="17" r:id="R15a746b83a7e472b"/>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0%"/>
    <x:numFmt numFmtId="201" formatCode="dd-mmm-yyyy"/>
    <x:numFmt numFmtId="202" formatCode="₹#,##0"/>
    <x:numFmt numFmtId="203" formatCode="₹#,##0.00"/>
    <x:numFmt numFmtId="204" formatCode="0.0%"/>
    <x:numFmt numFmtId="205" formatCode="0"/>
    <x:numFmt numFmtId="206" formatCode="0.0"/>
    <x:numFmt numFmtId="207" formatCode="dd-mmm-yyyy hh:mm"/>
    <x:numFmt numFmtId="208" formatCode="0.0&quot;x&quot;"/>
    <x:numFmt numFmtId="209" formatCode="0.00"/>
  </x:numFmts>
  <x:fonts count="41">
    <x:font>
      <x:sz val="11"/>
      <x:name val="Carlito"/>
    </x:font>
    <x:font>
      <x:b/>
      <x:sz val="18"/>
      <x:color rgb="FFFFFFFF"/>
      <x:name val="Carlito"/>
    </x:font>
    <x:font>
      <x:b/>
      <x:sz val="10"/>
      <x:color rgb="FFFFFFFF"/>
      <x:name val="Carlito"/>
    </x:font>
    <x:font>
      <x:i/>
      <x:sz val="11"/>
      <x:color rgb="FF0F172A"/>
      <x:name val="Carlito"/>
    </x:font>
    <x:font>
      <x:i/>
      <x:sz val="11"/>
      <x:name val="Carlito"/>
    </x:font>
    <x:font>
      <x:b/>
      <x:sz val="10"/>
      <x:color rgb="FF0F172A"/>
      <x:name val="Carlito"/>
    </x:font>
    <x:font>
      <x:b/>
      <x:sz val="16"/>
      <x:color rgb="FF0F172A"/>
      <x:name val="Carlito"/>
    </x:font>
    <x:font>
      <x:b/>
      <x:sz val="11"/>
      <x:color rgb="FFFFFFFF"/>
      <x:name val="Carlito"/>
    </x:font>
    <x:font>
      <x:b/>
      <x:sz val="12"/>
      <x:name val="Carlito"/>
    </x:font>
    <x:font>
      <x:b/>
      <x:sz val="11"/>
      <x:name val="Carlito"/>
    </x:font>
    <x:font>
      <x:sz val="11"/>
      <x:color rgb="FF0F172A"/>
      <x:name val="Carlito"/>
    </x:font>
    <x:font>
      <x:b/>
      <x:sz val="11"/>
      <x:color rgb="FF0F172A"/>
      <x:name val="Carlito"/>
    </x:font>
    <x:font>
      <x:i/>
      <x:sz val="10"/>
      <x:color rgb="FF0F172A"/>
      <x:name val="Carlito"/>
    </x:font>
    <x:font>
      <x:b/>
      <x:sz val="11"/>
      <x:color rgb="FF334155"/>
      <x:name val="Carlito"/>
    </x:font>
    <x:font>
      <x:b/>
      <x:sz val="18"/>
      <x:color rgb="FF0F172A"/>
      <x:name val="Carlito"/>
    </x:font>
    <x:font>
      <x:sz val="10"/>
      <x:color rgb="FF0F172A"/>
      <x:name val="Carlito"/>
    </x:font>
    <x:font>
      <x:sz val="9"/>
      <x:color rgb="FF64748B"/>
      <x:name val="Carlito"/>
    </x:font>
    <x:font>
      <x:sz val="9"/>
      <x:color rgb="FF0F172A"/>
      <x:name val="Carlito"/>
    </x:font>
    <x:font>
      <x:b/>
      <x:i/>
      <x:sz val="9"/>
      <x:color rgb="FF0F172A"/>
      <x:name val="Carlito"/>
    </x:font>
    <x:font>
      <x:b/>
      <x:sz val="9"/>
      <x:color rgb="FF0F172A"/>
      <x:name val="Carlito"/>
    </x:font>
    <x:font>
      <x:b/>
      <x:i/>
      <x:sz val="9"/>
      <x:name val="Carlito"/>
    </x:font>
    <x:font>
      <x:b/>
      <x:sz val="9"/>
      <x:name val="Carlito"/>
    </x:font>
    <x:font>
      <x:b/>
      <x:sz val="20"/>
      <x:color rgb="FFFFFFFF"/>
      <x:name val="Arial"/>
    </x:font>
    <x:font>
      <x:sz val="10"/>
      <x:color rgb="FFCFFAFE"/>
      <x:name val="Arial"/>
    </x:font>
    <x:font>
      <x:b/>
      <x:sz val="10"/>
      <x:color rgb="FFCFFAFE"/>
      <x:name val="Arial"/>
    </x:font>
    <x:font>
      <x:b/>
      <x:sz val="10"/>
      <x:color rgb="FFFFFFFF"/>
      <x:name val="Arial"/>
    </x:font>
    <x:font>
      <x:b/>
      <x:sz val="11"/>
      <x:color rgb="FF172554"/>
      <x:name val="Arial"/>
    </x:font>
    <x:font>
      <x:b/>
      <x:sz val="11"/>
      <x:color rgb="FFFFFFFF"/>
      <x:name val="Arial"/>
    </x:font>
    <x:font>
      <x:b/>
      <x:sz val="10"/>
      <x:color rgb="FF1E293B"/>
      <x:name val="Arial"/>
    </x:font>
    <x:font>
      <x:b/>
      <x:sz val="24"/>
      <x:color rgb="FF0F172A"/>
      <x:name val="Arial"/>
    </x:font>
    <x:font>
      <x:b/>
      <x:sz val="10"/>
      <x:color rgb="FF0F172A"/>
      <x:name val="Arial"/>
    </x:font>
    <x:font>
      <x:sz val="10"/>
      <x:color rgb="FF1E293B"/>
      <x:name val="Arial"/>
    </x:font>
    <x:font>
      <x:b/>
      <x:sz val="10"/>
      <x:color rgb="FF0E7490"/>
      <x:name val="Arial"/>
    </x:font>
    <x:font>
      <x:b/>
      <x:sz val="10"/>
      <x:color rgb="FF991B1B"/>
      <x:name val="Arial"/>
    </x:font>
    <x:font>
      <x:b/>
      <x:sz val="10"/>
      <x:color rgb="FF166534"/>
      <x:name val="Arial"/>
    </x:font>
    <x:font>
      <x:b/>
      <x:sz val="10"/>
      <x:color rgb="FF92400E"/>
      <x:name val="Arial"/>
    </x:font>
    <x:font>
      <x:b/>
      <x:i/>
      <x:sz val="10"/>
      <x:color rgb="FFCFFAFE"/>
      <x:name val="Arial"/>
    </x:font>
    <x:font>
      <x:b/>
      <x:sz val="9"/>
      <x:color rgb="FF0E7490"/>
      <x:name val="Arial"/>
    </x:font>
    <x:font>
      <x:b/>
      <x:sz val="9"/>
      <x:color rgb="FFFFFFFF"/>
      <x:name val="Arial"/>
    </x:font>
    <x:font>
      <x:sz val="9"/>
      <x:color rgb="FF1E293B"/>
      <x:name val="Arial"/>
    </x:font>
    <x:font>
      <x:b/>
      <x:i/>
      <x:sz val="9"/>
      <x:color rgb="FF64748B"/>
      <x:name val="Arial"/>
    </x:font>
  </x:fonts>
  <x:fills count="65">
    <x:fill>
      <x:patternFill patternType="none"/>
    </x:fill>
    <x:fill>
      <x:patternFill patternType="gray125"/>
    </x:fill>
    <x:fill>
      <x:patternFill patternType="solid">
        <x:fgColor rgb="FF0F172A"/>
      </x:patternFill>
    </x:fill>
    <x:fill>
      <x:patternFill patternType="solid">
        <x:fgColor rgb="FFCFFAFE"/>
      </x:patternFill>
    </x:fill>
    <x:fill>
      <x:patternFill patternType="solid">
        <x:fgColor rgb="FFE0F2FE"/>
      </x:patternFill>
    </x:fill>
    <x:fill>
      <x:patternFill patternType="solid">
        <x:fgColor rgb="FFFFFFFF"/>
      </x:patternFill>
    </x:fill>
    <x:fill>
      <x:patternFill patternType="solid">
        <x:fgColor rgb="FF06B6D4"/>
      </x:patternFill>
    </x:fill>
    <x:fill>
      <x:patternFill patternType="solid">
        <x:fgColor rgb="FFF8FAFC"/>
      </x:patternFill>
    </x:fill>
    <x:fill>
      <x:patternFill patternType="solid">
        <x:fgColor rgb="FF0F172A"/>
      </x:patternFill>
    </x:fill>
    <x:fill>
      <x:patternFill patternType="solid">
        <x:fgColor rgb="FFCFFAFE"/>
      </x:patternFill>
    </x:fill>
    <x:fill>
      <x:patternFill patternType="solid">
        <x:fgColor rgb="FFE0F2FE"/>
      </x:patternFill>
    </x:fill>
    <x:fill>
      <x:patternFill patternType="solid">
        <x:fgColor rgb="FFF8FAFC"/>
      </x:patternFill>
    </x:fill>
    <x:fill>
      <x:patternFill patternType="solid">
        <x:fgColor rgb="FF06B6D4"/>
      </x:patternFill>
    </x:fill>
    <x:fill>
      <x:patternFill patternType="solid">
        <x:fgColor rgb="FFFEF3C7"/>
      </x:patternFill>
    </x:fill>
    <x:fill>
      <x:patternFill patternType="solid">
        <x:fgColor rgb="FFDCFCE7"/>
      </x:patternFill>
    </x:fill>
    <x:fill>
      <x:patternFill patternType="solid">
        <x:fgColor rgb="FFFFFFFF"/>
      </x:patternFill>
    </x:fill>
    <x:fill>
      <x:patternFill patternType="solid">
        <x:fgColor rgb="FF0F172A"/>
      </x:patternFill>
    </x:fill>
    <x:fill>
      <x:patternFill patternType="solid">
        <x:fgColor rgb="FFCFFAFE"/>
      </x:patternFill>
    </x:fill>
    <x:fill>
      <x:patternFill patternType="solid">
        <x:fgColor rgb="FF06B6D4"/>
      </x:patternFill>
    </x:fill>
    <x:fill>
      <x:patternFill patternType="solid">
        <x:fgColor rgb="FFFEF3C7"/>
      </x:patternFill>
    </x:fill>
    <x:fill>
      <x:patternFill patternType="solid">
        <x:fgColor rgb="FFE0F2FE"/>
      </x:patternFill>
    </x:fill>
    <x:fill>
      <x:patternFill patternType="solid">
        <x:fgColor rgb="FFDCFCE7"/>
      </x:patternFill>
    </x:fill>
    <x:fill>
      <x:patternFill patternType="solid">
        <x:fgColor rgb="FFF8FAFC"/>
      </x:patternFill>
    </x:fill>
    <x:fill>
      <x:patternFill patternType="solid">
        <x:fgColor rgb="FFFEE2E2"/>
      </x:patternFill>
    </x:fill>
    <x:fill>
      <x:patternFill patternType="solid">
        <x:fgColor rgb="FFF8FAFC"/>
      </x:patternFill>
    </x:fill>
    <x:fill>
      <x:patternFill patternType="solid">
        <x:fgColor rgb="FF0F172A"/>
      </x:patternFill>
    </x:fill>
    <x:fill>
      <x:patternFill patternType="solid">
        <x:fgColor rgb="FFE0F2FE"/>
      </x:patternFill>
    </x:fill>
    <x:fill>
      <x:patternFill patternType="solid">
        <x:fgColor rgb="FFFFFFFF"/>
      </x:patternFill>
    </x:fill>
    <x:fill>
      <x:patternFill patternType="solid">
        <x:fgColor rgb="FF0EA5E9"/>
      </x:patternFill>
    </x:fill>
    <x:fill>
      <x:patternFill patternType="solid">
        <x:fgColor rgb="FF0F766E"/>
      </x:patternFill>
    </x:fill>
    <x:fill>
      <x:patternFill patternType="solid">
        <x:fgColor rgb="FFDC2626"/>
      </x:patternFill>
    </x:fill>
    <x:fill>
      <x:patternFill patternType="solid">
        <x:fgColor rgb="FF4F46E5"/>
      </x:patternFill>
    </x:fill>
    <x:fill>
      <x:patternFill patternType="solid">
        <x:fgColor rgb="FFD97706"/>
      </x:patternFill>
    </x:fill>
    <x:fill>
      <x:patternFill patternType="solid">
        <x:fgColor rgb="FF059669"/>
      </x:patternFill>
    </x:fill>
    <x:fill>
      <x:patternFill patternType="solid">
        <x:fgColor rgb="FF334155"/>
      </x:patternFill>
    </x:fill>
    <x:fill>
      <x:patternFill patternType="solid">
        <x:fgColor rgb="FFE2E8F0"/>
      </x:patternFill>
    </x:fill>
    <x:fill>
      <x:patternFill patternType="solid">
        <x:fgColor rgb="FFF1F5F9"/>
      </x:patternFill>
    </x:fill>
    <x:fill>
      <x:patternFill patternType="solid">
        <x:fgColor rgb="FFECFEFF"/>
      </x:patternFill>
    </x:fill>
    <x:fill>
      <x:patternFill patternType="solid">
        <x:fgColor rgb="FFF8FAFC"/>
      </x:patternFill>
    </x:fill>
    <x:fill>
      <x:patternFill patternType="solid">
        <x:fgColor rgb="FF0F172A"/>
      </x:patternFill>
    </x:fill>
    <x:fill>
      <x:patternFill patternType="solid">
        <x:fgColor rgb="FFE0F2FE"/>
      </x:patternFill>
    </x:fill>
    <x:fill>
      <x:patternFill patternType="solid">
        <x:fgColor rgb="FF334155"/>
      </x:patternFill>
    </x:fill>
    <x:fill>
      <x:patternFill patternType="solid">
        <x:fgColor rgb="FFECFDF5"/>
      </x:patternFill>
    </x:fill>
    <x:fill>
      <x:patternFill patternType="solid">
        <x:fgColor rgb="FF0F766E"/>
      </x:patternFill>
    </x:fill>
    <x:fill>
      <x:patternFill patternType="solid">
        <x:fgColor rgb="FFFFFFFF"/>
      </x:patternFill>
    </x:fill>
    <x:fill>
      <x:patternFill patternType="solid">
        <x:fgColor rgb="FFFEF3C7"/>
      </x:patternFill>
    </x:fill>
    <x:fill>
      <x:patternFill patternType="solid">
        <x:fgColor rgb="FFFEE2E2"/>
      </x:patternFill>
    </x:fill>
    <x:fill>
      <x:patternFill patternType="solid">
        <x:fgColor rgb="FFDCFCE7"/>
      </x:patternFill>
    </x:fill>
    <x:fill>
      <x:patternFill patternType="solid">
        <x:fgColor rgb="FF0F172A"/>
      </x:patternFill>
    </x:fill>
    <x:fill>
      <x:patternFill patternType="solid">
        <x:fgColor rgb="FFFEF3C7"/>
      </x:patternFill>
    </x:fill>
    <x:fill>
      <x:patternFill patternType="solid">
        <x:fgColor rgb="FFE0F2FE"/>
      </x:patternFill>
    </x:fill>
    <x:fill>
      <x:patternFill patternType="solid">
        <x:fgColor rgb="FF0F172A"/>
      </x:patternFill>
    </x:fill>
    <x:fill>
      <x:patternFill patternType="solid">
        <x:fgColor rgb="FF0E7490"/>
      </x:patternFill>
    </x:fill>
    <x:fill>
      <x:patternFill patternType="solid">
        <x:fgColor rgb="FF172554"/>
      </x:patternFill>
    </x:fill>
    <x:fill>
      <x:patternFill patternType="solid">
        <x:fgColor rgb="FFCFFAFE"/>
      </x:patternFill>
    </x:fill>
    <x:fill>
      <x:patternFill patternType="solid">
        <x:fgColor rgb="FFE0F2FE"/>
      </x:patternFill>
    </x:fill>
    <x:fill>
      <x:patternFill patternType="solid">
        <x:fgColor rgb="FFFEF3C7"/>
      </x:patternFill>
    </x:fill>
    <x:fill>
      <x:patternFill patternType="solid">
        <x:fgColor rgb="FFFEE2E2"/>
      </x:patternFill>
    </x:fill>
    <x:fill>
      <x:patternFill patternType="solid">
        <x:fgColor rgb="FFDCFCE7"/>
      </x:patternFill>
    </x:fill>
    <x:fill>
      <x:patternFill patternType="solid">
        <x:fgColor rgb="FF06B6D4"/>
      </x:patternFill>
    </x:fill>
    <x:fill>
      <x:patternFill patternType="solid">
        <x:fgColor rgb="FFF8FAFC"/>
      </x:patternFill>
    </x:fill>
    <x:fill>
      <x:patternFill patternType="solid">
        <x:fgColor rgb="FFECFEFF"/>
      </x:patternFill>
    </x:fill>
    <x:fill>
      <x:patternFill patternType="solid">
        <x:fgColor rgb="FFFFF4CC"/>
      </x:patternFill>
    </x:fill>
    <x:fill>
      <x:patternFill patternType="solid">
        <x:fgColor rgb="FFE2E8F0"/>
      </x:patternFill>
    </x:fill>
    <x:fill>
      <x:patternFill patternType="solid">
        <x:fgColor rgb="FFF8FAFC"/>
      </x:patternFill>
    </x:fill>
  </x:fills>
  <x:borders count="71">
    <x:border/>
    <x:border/>
    <x:border/>
    <x:border/>
    <x:border/>
    <x:border/>
    <x:border/>
    <x:border/>
    <x:border/>
    <x:border/>
    <x:border/>
    <x:border/>
    <x:border/>
    <x:border/>
    <x:border/>
    <x:border/>
    <x:border/>
    <x:border/>
    <x:border/>
    <x:border/>
    <x:border/>
    <x:border/>
    <x:border/>
    <x:border/>
    <x:border/>
    <x:border/>
    <x:border/>
    <x:border/>
    <x:border/>
    <x:border/>
    <x:border/>
    <x:border/>
    <x:border/>
    <x:border/>
    <x:border>
      <x:left style="thin">
        <x:color rgb="FF0E7490"/>
      </x:left>
      <x:top style="thin">
        <x:color rgb="FF0E7490"/>
      </x:top>
    </x:border>
    <x:border>
      <x:right style="thin">
        <x:color rgb="FF0E7490"/>
      </x:right>
      <x:top style="thin">
        <x:color rgb="FF0E7490"/>
      </x:top>
    </x:border>
    <x:border>
      <x:left style="thin">
        <x:color rgb="FF0E7490"/>
      </x:left>
      <x:bottom style="thin">
        <x:color rgb="FF0E7490"/>
      </x:bottom>
    </x:border>
    <x:border>
      <x:right style="thin">
        <x:color rgb="FF0E7490"/>
      </x:right>
      <x:bottom style="thin">
        <x:color rgb="FF0E7490"/>
      </x:bottom>
    </x:border>
    <x:border>
      <x:left style="thin">
        <x:color rgb="FF172554"/>
      </x:left>
      <x:top style="thin">
        <x:color rgb="FF172554"/>
      </x:top>
    </x:border>
    <x:border>
      <x:right style="thin">
        <x:color rgb="FF172554"/>
      </x:right>
      <x:top style="thin">
        <x:color rgb="FF172554"/>
      </x:top>
    </x:border>
    <x:border>
      <x:left style="thin">
        <x:color rgb="FF172554"/>
      </x:left>
      <x:bottom style="thin">
        <x:color rgb="FF172554"/>
      </x:bottom>
    </x:border>
    <x:border>
      <x:right style="thin">
        <x:color rgb="FF172554"/>
      </x:right>
      <x:bottom style="thin">
        <x:color rgb="FF172554"/>
      </x:bottom>
    </x:border>
    <x:border>
      <x:left style="thin">
        <x:color rgb="FFCBD5E1"/>
      </x:left>
      <x:top style="thin">
        <x:color rgb="FFCBD5E1"/>
      </x:top>
      <x:bottom style="thin">
        <x:color rgb="FFCBD5E1"/>
      </x:bottom>
    </x:border>
    <x:border>
      <x:top style="thin">
        <x:color rgb="FFCBD5E1"/>
      </x:top>
      <x:bottom style="thin">
        <x:color rgb="FFCBD5E1"/>
      </x:bottom>
    </x:border>
    <x:border>
      <x:right style="thin">
        <x:color rgb="FFCBD5E1"/>
      </x:right>
      <x:top style="thin">
        <x:color rgb="FFCBD5E1"/>
      </x:top>
      <x:bottom style="thin">
        <x:color rgb="FFCBD5E1"/>
      </x:bottom>
    </x:border>
    <x:border>
      <x:left style="thin">
        <x:color rgb="FFCBD5E1"/>
      </x:left>
      <x:top style="thin">
        <x:color rgb="FFCBD5E1"/>
      </x:top>
    </x:border>
    <x:border>
      <x:top style="thin">
        <x:color rgb="FFCBD5E1"/>
      </x:top>
    </x:border>
    <x:border>
      <x:right style="thin">
        <x:color rgb="FFCBD5E1"/>
      </x:right>
      <x:top style="thin">
        <x:color rgb="FFCBD5E1"/>
      </x:top>
    </x:border>
    <x:border>
      <x:left style="thin">
        <x:color rgb="FFCBD5E1"/>
      </x:left>
      <x:bottom style="thin">
        <x:color rgb="FFCBD5E1"/>
      </x:bottom>
    </x:border>
    <x:border>
      <x:bottom style="thin">
        <x:color rgb="FFCBD5E1"/>
      </x:bottom>
    </x:border>
    <x:border>
      <x:right style="thin">
        <x:color rgb="FFCBD5E1"/>
      </x:right>
      <x:bottom style="thin">
        <x:color rgb="FFCBD5E1"/>
      </x:bottom>
    </x:border>
    <x:border>
      <x:left style="thin">
        <x:color rgb="FFCBD5E1"/>
      </x:left>
    </x:border>
    <x:border>
      <x:right style="thin">
        <x:color rgb="FFCBD5E1"/>
      </x:right>
    </x:border>
    <x:border>
      <x:left style="thin">
        <x:color rgb="FF06B6D4"/>
      </x:left>
      <x:top style="thin">
        <x:color rgb="FF06B6D4"/>
      </x:top>
    </x:border>
    <x:border>
      <x:top style="thin">
        <x:color rgb="FF06B6D4"/>
      </x:top>
    </x:border>
    <x:border>
      <x:right style="thin">
        <x:color rgb="FF06B6D4"/>
      </x:right>
      <x:top style="thin">
        <x:color rgb="FF06B6D4"/>
      </x:top>
    </x:border>
    <x:border>
      <x:left style="thin">
        <x:color rgb="FF06B6D4"/>
      </x:left>
    </x:border>
    <x:border>
      <x:right style="thin">
        <x:color rgb="FF06B6D4"/>
      </x:right>
    </x:border>
    <x:border>
      <x:left style="thin">
        <x:color rgb="FF06B6D4"/>
      </x:left>
      <x:bottom style="thin">
        <x:color rgb="FF06B6D4"/>
      </x:bottom>
    </x:border>
    <x:border>
      <x:bottom style="thin">
        <x:color rgb="FF06B6D4"/>
      </x:bottom>
    </x:border>
    <x:border>
      <x:right style="thin">
        <x:color rgb="FF06B6D4"/>
      </x:right>
      <x:bottom style="thin">
        <x:color rgb="FF06B6D4"/>
      </x:bottom>
    </x:border>
    <x:border>
      <x:left style="thin">
        <x:color rgb="FF0E7490"/>
      </x:left>
      <x:top style="thin">
        <x:color rgb="FF0E7490"/>
      </x:top>
      <x:bottom style="thin">
        <x:color rgb="FF0E7490"/>
      </x:bottom>
    </x:border>
    <x:border>
      <x:right style="thin">
        <x:color rgb="FF0E7490"/>
      </x:right>
      <x:top style="thin">
        <x:color rgb="FF0E7490"/>
      </x:top>
      <x:bottom style="thin">
        <x:color rgb="FF0E7490"/>
      </x:bottom>
    </x:border>
    <x:border>
      <x:left style="thin">
        <x:color rgb="FFCBD5E1"/>
      </x:left>
      <x:right style="thin">
        <x:color rgb="FFCBD5E1"/>
      </x:right>
      <x:top style="thin">
        <x:color rgb="FFCBD5E1"/>
      </x:top>
      <x:bottom style="thin">
        <x:color rgb="FFCBD5E1"/>
      </x:bottom>
    </x:border>
    <x:border>
      <x:left style="thin">
        <x:color rgb="FFF59E0B"/>
      </x:left>
      <x:top style="thin">
        <x:color rgb="FFF59E0B"/>
      </x:top>
    </x:border>
    <x:border>
      <x:top style="thin">
        <x:color rgb="FFF59E0B"/>
      </x:top>
    </x:border>
    <x:border>
      <x:right style="thin">
        <x:color rgb="FFF59E0B"/>
      </x:right>
      <x:top style="thin">
        <x:color rgb="FFF59E0B"/>
      </x:top>
    </x:border>
    <x:border>
      <x:left style="thin">
        <x:color rgb="FFF59E0B"/>
      </x:left>
      <x:bottom style="thin">
        <x:color rgb="FFF59E0B"/>
      </x:bottom>
    </x:border>
    <x:border>
      <x:bottom style="thin">
        <x:color rgb="FFF59E0B"/>
      </x:bottom>
    </x:border>
    <x:border>
      <x:right style="thin">
        <x:color rgb="FFF59E0B"/>
      </x:right>
      <x:bottom style="thin">
        <x:color rgb="FFF59E0B"/>
      </x:bottom>
    </x:border>
    <x:border>
      <x:top style="thin">
        <x:color rgb="FF0E7490"/>
      </x:top>
      <x:bottom style="thin">
        <x:color rgb="FF0E7490"/>
      </x:bottom>
    </x:border>
  </x:borders>
  <x:cellStyleXfs count="1">
    <x:xf numFmtId="0" fontId="0" fillId="0" borderId="0"/>
  </x:cellStyleXfs>
  <x:cellXfs count="801">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horizontal="center" wrapText="1"/>
    </x:xf>
    <x:xf numFmtId="0" fontId="2" fillId="2" borderId="0" xfId="0" applyNumberFormat="1" applyFont="1" applyFill="1" applyBorder="1" applyAlignment="1">
      <x:alignment horizontal="center" vertical="center" wrapText="1"/>
    </x:xf>
    <x:xf numFmtId="0" fontId="2" fillId="2" borderId="1" xfId="0" applyNumberFormat="1" applyFont="1" applyFill="1" applyBorder="1"/>
    <x:xf numFmtId="0" fontId="2" fillId="2" borderId="1" xfId="0" applyNumberFormat="1" applyFont="1" applyFill="1" applyBorder="1" applyAlignment="1">
      <x:alignment wrapText="1"/>
    </x:xf>
    <x:xf numFmtId="0" fontId="2" fillId="2" borderId="1" xfId="0" applyNumberFormat="1" applyFont="1" applyFill="1" applyBorder="1" applyAlignment="1">
      <x:alignment horizontal="center" wrapText="1"/>
    </x:xf>
    <x:xf numFmtId="0" fontId="2" fillId="2"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0" fillId="0" borderId="0" xfId="0" applyNumberFormat="1" applyFont="1" applyFill="1" applyBorder="1" applyAlignment="1">
      <x:alignment wrapText="1"/>
    </x:xf>
    <x:xf numFmtId="201"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1" fontId="0" fillId="0" borderId="1" xfId="0" applyNumberFormat="1" applyFont="1" applyFill="1" applyBorder="1" applyAlignment="1">
      <x:alignment wrapText="1"/>
    </x:xf>
    <x:xf numFmtId="202" fontId="0" fillId="0" borderId="1" xfId="0" applyNumberFormat="1" applyFont="1" applyFill="1" applyBorder="1" applyAlignment="1">
      <x:alignment wrapText="1"/>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203" fontId="0" fillId="0" borderId="0" xfId="0" applyNumberFormat="1" applyFont="1" applyFill="1" applyBorder="1"/>
    <x:xf numFmtId="203" fontId="0" fillId="0" borderId="1" xfId="0" applyNumberFormat="1" applyFont="1" applyFill="1" applyBorder="1"/>
    <x:xf numFmtId="204" fontId="0" fillId="0" borderId="0" xfId="0" applyNumberFormat="1" applyFont="1" applyFill="1" applyBorder="1"/>
    <x:xf numFmtId="204" fontId="0" fillId="0" borderId="1" xfId="0" applyNumberFormat="1" applyFont="1" applyFill="1" applyBorder="1"/>
    <x:xf numFmtId="203" fontId="0" fillId="0" borderId="0" xfId="0" applyNumberFormat="1" applyFont="1" applyFill="1" applyBorder="1" applyAlignment="1">
      <x:alignment wrapText="1"/>
    </x:xf>
    <x:xf numFmtId="204" fontId="0" fillId="0" borderId="0" xfId="0" applyNumberFormat="1" applyFont="1" applyFill="1" applyBorder="1" applyAlignment="1">
      <x:alignment wrapText="1"/>
    </x:xf>
    <x:xf numFmtId="203" fontId="0" fillId="0" borderId="1" xfId="0" applyNumberFormat="1" applyFont="1" applyFill="1" applyBorder="1" applyAlignment="1">
      <x:alignment wrapText="1"/>
    </x:xf>
    <x:xf numFmtId="204" fontId="0" fillId="0" borderId="1" xfId="0" applyNumberFormat="1" applyFont="1" applyFill="1" applyBorder="1" applyAlignment="1">
      <x:alignment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horizontal="center"/>
    </x:xf>
    <x:xf numFmtId="0" fontId="5" fillId="4" borderId="0" xfId="0" applyNumberFormat="1" applyFont="1" applyFill="1" applyBorder="1" applyAlignment="1">
      <x:alignment horizontal="center" vertical="center"/>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horizontal="center"/>
    </x:xf>
    <x:xf numFmtId="0" fontId="5" fillId="4" borderId="1" xfId="0" applyNumberFormat="1" applyFont="1" applyFill="1" applyBorder="1" applyAlignment="1">
      <x:alignment horizontal="center" vertical="center"/>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horizontal="center"/>
    </x:xf>
    <x:xf numFmtId="0" fontId="6" fillId="5" borderId="0" xfId="0" applyNumberFormat="1" applyFont="1" applyFill="1" applyBorder="1" applyAlignment="1">
      <x:alignment horizontal="center" vertical="center"/>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horizontal="center"/>
    </x:xf>
    <x:xf numFmtId="0" fontId="6" fillId="5" borderId="1" xfId="0" applyNumberFormat="1" applyFont="1" applyFill="1" applyBorder="1" applyAlignment="1">
      <x:alignment horizontal="center" vertical="center"/>
    </x:xf>
    <x:xf numFmtId="202" fontId="6" fillId="5" borderId="0" xfId="0" applyNumberFormat="1" applyFont="1" applyFill="1" applyBorder="1" applyAlignment="1">
      <x:alignment horizontal="center" vertical="center"/>
    </x:xf>
    <x:xf numFmtId="202" fontId="6" fillId="5" borderId="1" xfId="0" applyNumberFormat="1" applyFont="1" applyFill="1" applyBorder="1" applyAlignment="1">
      <x:alignment horizontal="center" vertical="center"/>
    </x:xf>
    <x:xf numFmtId="204" fontId="6" fillId="5" borderId="0" xfId="0" applyNumberFormat="1" applyFont="1" applyFill="1" applyBorder="1" applyAlignment="1">
      <x:alignment horizontal="center" vertical="center"/>
    </x:xf>
    <x:xf numFmtId="204" fontId="6" fillId="5" borderId="1" xfId="0" applyNumberFormat="1" applyFont="1" applyFill="1" applyBorder="1" applyAlignment="1">
      <x:alignment horizontal="center"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center"/>
    </x:xf>
    <x:xf numFmtId="0" fontId="7" fillId="6" borderId="0" xfId="0" applyNumberFormat="1" applyFont="1" applyFill="1" applyBorder="1" applyAlignment="1">
      <x:alignment horizontal="center" vertical="center"/>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center"/>
    </x:xf>
    <x:xf numFmtId="0" fontId="7" fillId="6" borderId="1" xfId="0" applyNumberFormat="1" applyFont="1" applyFill="1" applyBorder="1" applyAlignment="1">
      <x:alignment horizontal="center" vertical="center"/>
    </x:xf>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0" xfId="0" applyNumberFormat="1" applyFont="1" applyFill="1" applyBorder="1" applyAlignment="1">
      <x:alignment vertical="top" wrapText="1"/>
    </x:xf>
    <x:xf numFmtId="0" fontId="0" fillId="0" borderId="0" xfId="0" applyNumberFormat="1" applyFont="1" applyFill="1" applyBorder="1"/>
    <x:xf numFmtId="0" fontId="0" fillId="8" borderId="0" xfId="0" applyNumberFormat="1" applyFont="1" applyFill="1" applyBorder="1"/>
    <x:xf numFmtId="0" fontId="2" fillId="8" borderId="0" xfId="0" applyNumberFormat="1" applyFont="1" applyFill="1" applyBorder="1"/>
    <x:xf numFmtId="0" fontId="2" fillId="8" borderId="0" xfId="0" applyNumberFormat="1" applyFont="1" applyFill="1" applyBorder="1" applyAlignment="1">
      <x:alignment wrapText="1"/>
    </x:xf>
    <x:xf numFmtId="0" fontId="2" fillId="8" borderId="0" xfId="0" applyNumberFormat="1" applyFont="1" applyFill="1" applyBorder="1" applyAlignment="1">
      <x:alignment horizontal="center" wrapText="1"/>
    </x:xf>
    <x:xf numFmtId="0" fontId="2" fillId="8" borderId="0" xfId="0" applyNumberFormat="1" applyFont="1" applyFill="1" applyBorder="1" applyAlignment="1">
      <x:alignment horizontal="center" vertical="center" wrapText="1"/>
    </x:xf>
    <x:xf numFmtId="0" fontId="1" fillId="8" borderId="0" xfId="0" applyNumberFormat="1" applyFont="1" applyFill="1" applyBorder="1"/>
    <x:xf numFmtId="0" fontId="1" fillId="8" borderId="0" xfId="0" applyNumberFormat="1" applyFont="1" applyFill="1" applyBorder="1" applyAlignment="1">
      <x:alignment horizontal="left"/>
    </x:xf>
    <x:xf numFmtId="0" fontId="1" fillId="8" borderId="0" xfId="0" applyNumberFormat="1" applyFont="1" applyFill="1" applyBorder="1" applyAlignment="1">
      <x:alignment horizontal="left" vertical="center"/>
    </x:xf>
    <x:xf numFmtId="0" fontId="0" fillId="9" borderId="0" xfId="0" applyNumberFormat="1" applyFont="1" applyFill="1" applyBorder="1"/>
    <x:xf numFmtId="0" fontId="8" fillId="9" borderId="0" xfId="0" applyNumberFormat="1" applyFont="1" applyFill="1" applyBorder="1"/>
    <x:xf numFmtId="0" fontId="8" fillId="9" borderId="0" xfId="0" applyNumberFormat="1" applyFont="1" applyFill="1" applyBorder="1" applyAlignment="1">
      <x:alignment wrapText="1"/>
    </x:xf>
    <x:xf numFmtId="0" fontId="0" fillId="10" borderId="0" xfId="0" applyNumberFormat="1" applyFont="1" applyFill="1" applyBorder="1"/>
    <x:xf numFmtId="0" fontId="9" fillId="10" borderId="0" xfId="0" applyNumberFormat="1" applyFont="1" applyFill="1" applyBorder="1"/>
    <x:xf numFmtId="0" fontId="9" fillId="10" borderId="0" xfId="0" applyNumberFormat="1" applyFont="1" applyFill="1" applyBorder="1" applyAlignment="1">
      <x:alignment horizontal="center"/>
    </x:xf>
    <x:xf numFmtId="0" fontId="0" fillId="11" borderId="0" xfId="0" applyNumberFormat="1" applyFont="1" applyFill="1" applyBorder="1"/>
    <x:xf numFmtId="0" fontId="10" fillId="11" borderId="0" xfId="0" applyNumberFormat="1" applyFont="1" applyFill="1" applyBorder="1"/>
    <x:xf numFmtId="0" fontId="10" fillId="11" borderId="0" xfId="0" applyNumberFormat="1" applyFont="1" applyFill="1" applyBorder="1" applyAlignment="1">
      <x:alignment wrapText="1"/>
    </x:xf>
    <x:xf numFmtId="0" fontId="0" fillId="12" borderId="0" xfId="0" applyNumberFormat="1" applyFont="1" applyFill="1" applyBorder="1"/>
    <x:xf numFmtId="0" fontId="7" fillId="12" borderId="0" xfId="0" applyNumberFormat="1" applyFont="1" applyFill="1" applyBorder="1"/>
    <x:xf numFmtId="0" fontId="7" fillId="12" borderId="0" xfId="0" applyNumberFormat="1" applyFont="1" applyFill="1" applyBorder="1" applyAlignment="1">
      <x:alignment horizontal="center"/>
    </x:xf>
    <x:xf numFmtId="0" fontId="7" fillId="12" borderId="0" xfId="0" applyNumberFormat="1" applyFont="1" applyFill="1" applyBorder="1" applyAlignment="1">
      <x:alignment horizontal="center" vertical="center"/>
    </x:xf>
    <x:xf numFmtId="0" fontId="0" fillId="11" borderId="0" xfId="0" applyNumberFormat="1" applyFont="1" applyFill="1" applyBorder="1" applyAlignment="1">
      <x:alignment wrapText="1"/>
    </x:xf>
    <x:xf numFmtId="0" fontId="0" fillId="11" borderId="0" xfId="0" applyNumberFormat="1" applyFont="1" applyFill="1" applyBorder="1" applyAlignment="1">
      <x:alignment vertical="top" wrapText="1"/>
    </x:xf>
    <x:xf numFmtId="0" fontId="0" fillId="13" borderId="0" xfId="0" applyNumberFormat="1" applyFont="1" applyFill="1" applyBorder="1"/>
    <x:xf numFmtId="0" fontId="0" fillId="13" borderId="0" xfId="0" applyNumberFormat="1" applyFont="1" applyFill="1" applyBorder="1" applyAlignment="1">
      <x:alignment wrapText="1"/>
    </x:xf>
    <x:xf numFmtId="0" fontId="0" fillId="13" borderId="0" xfId="0" applyNumberFormat="1" applyFont="1" applyFill="1" applyBorder="1" applyAlignment="1">
      <x:alignment vertical="top" wrapText="1"/>
    </x:xf>
    <x:xf numFmtId="201" fontId="10" fillId="11" borderId="0" xfId="0" applyNumberFormat="1" applyFont="1" applyFill="1" applyBorder="1" applyAlignment="1">
      <x:alignment wrapText="1"/>
    </x:xf>
    <x:xf numFmtId="0" fontId="9" fillId="14" borderId="0" xfId="0" applyNumberFormat="1" applyFont="1" applyFill="1" applyBorder="1"/>
    <x:xf numFmtId="203" fontId="0" fillId="14" borderId="0" xfId="0" applyNumberFormat="1" applyFont="1" applyFill="1" applyBorder="1"/>
    <x:xf numFmtId="0" fontId="8" fillId="14" borderId="0" xfId="0" applyNumberFormat="1" applyFont="1" applyFill="1" applyBorder="1"/>
    <x:xf numFmtId="203" fontId="8" fillId="14" borderId="0" xfId="0" applyNumberFormat="1" applyFont="1" applyFill="1" applyBorder="1"/>
    <x:xf numFmtId="0" fontId="2" fillId="8" borderId="2" xfId="0" applyNumberFormat="1" applyFont="1" applyFill="1" applyBorder="1" applyAlignment="1">
      <x:alignment horizontal="center" vertical="center" wrapText="1"/>
    </x:xf>
    <x:xf numFmtId="0" fontId="2" fillId="8" borderId="3" xfId="0" applyNumberFormat="1" applyFont="1" applyFill="1" applyBorder="1" applyAlignment="1">
      <x:alignment horizontal="center" vertical="center" wrapText="1"/>
    </x:xf>
    <x:xf numFmtId="0" fontId="2" fillId="8" borderId="4" xfId="0" applyNumberFormat="1" applyFont="1" applyFill="1" applyBorder="1" applyAlignment="1">
      <x:alignment horizontal="center" vertical="center" wrapText="1"/>
    </x:xf>
    <x:xf numFmtId="0" fontId="0" fillId="0" borderId="5" xfId="0" applyNumberFormat="1" applyFont="1" applyFill="1" applyBorder="1"/>
    <x:xf numFmtId="0" fontId="0" fillId="0" borderId="6" xfId="0" applyNumberFormat="1" applyFont="1" applyFill="1" applyBorder="1"/>
    <x:xf numFmtId="203" fontId="0" fillId="0" borderId="6" xfId="0" applyNumberFormat="1" applyFont="1" applyFill="1" applyBorder="1"/>
    <x:xf numFmtId="204" fontId="0" fillId="0" borderId="6" xfId="0" applyNumberFormat="1" applyFont="1" applyFill="1" applyBorder="1"/>
    <x:xf numFmtId="203"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203" fontId="0" fillId="0" borderId="9" xfId="0" applyNumberFormat="1" applyFont="1" applyFill="1" applyBorder="1"/>
    <x:xf numFmtId="204" fontId="0" fillId="0" borderId="9" xfId="0" applyNumberFormat="1" applyFont="1" applyFill="1" applyBorder="1"/>
    <x:xf numFmtId="203" fontId="0" fillId="0" borderId="10" xfId="0" applyNumberFormat="1" applyFont="1" applyFill="1" applyBorder="1"/>
    <x:xf numFmtId="0" fontId="4" fillId="9" borderId="0" xfId="0" applyNumberFormat="1" applyFont="1" applyFill="1" applyBorder="1"/>
    <x:xf numFmtId="0" fontId="4" fillId="9" borderId="0" xfId="0" applyNumberFormat="1" applyFont="1" applyFill="1" applyBorder="1" applyAlignment="1">
      <x:alignment wrapText="1"/>
    </x:xf>
    <x:xf numFmtId="0" fontId="5" fillId="10" borderId="0" xfId="0" applyNumberFormat="1" applyFont="1" applyFill="1" applyBorder="1" applyAlignment="1">
      <x:alignment horizontal="center" vertical="center"/>
    </x:xf>
    <x:xf numFmtId="0" fontId="6" fillId="15" borderId="0" xfId="0" applyNumberFormat="1" applyFont="1" applyFill="1" applyBorder="1" applyAlignment="1">
      <x:alignment horizontal="center" vertical="center"/>
    </x:xf>
    <x:xf numFmtId="205" fontId="6" fillId="15" borderId="0" xfId="0" applyNumberFormat="1" applyFont="1" applyFill="1" applyBorder="1" applyAlignment="1">
      <x:alignment horizontal="center" vertical="center"/>
    </x:xf>
    <x:xf numFmtId="202" fontId="6" fillId="15" borderId="0" xfId="0" applyNumberFormat="1" applyFont="1" applyFill="1" applyBorder="1" applyAlignment="1">
      <x:alignment horizontal="center" vertical="center"/>
    </x:xf>
    <x:xf numFmtId="204" fontId="6" fillId="15" borderId="0" xfId="0" applyNumberFormat="1" applyFont="1" applyFill="1" applyBorder="1" applyAlignment="1">
      <x:alignment horizontal="center" vertical="center"/>
    </x:xf>
    <x:xf numFmtId="0" fontId="7" fillId="8" borderId="0" xfId="0" applyNumberFormat="1" applyFont="1" applyFill="1" applyBorder="1" applyAlignment="1">
      <x:alignment horizontal="center" vertical="center"/>
    </x:xf>
    <x:xf numFmtId="0" fontId="2" fillId="8" borderId="0" xfId="0" applyNumberFormat="1" applyFont="1" applyFill="1" applyBorder="1" applyAlignment="1">
      <x:alignment horizontal="center" vertical="center"/>
    </x:xf>
    <x:xf numFmtId="204" fontId="2" fillId="2" borderId="0" xfId="0" applyNumberFormat="1" applyFont="1" applyFill="1" applyBorder="1" applyAlignment="1">
      <x:alignment horizontal="center" vertical="center" wrapText="1"/>
    </x:xf>
    <x:xf numFmtId="206" fontId="0" fillId="0" borderId="0" xfId="0" applyNumberFormat="1" applyFont="1" applyFill="1" applyBorder="1"/>
    <x:xf numFmtId="0" fontId="7" fillId="11" borderId="0" xfId="0" applyNumberFormat="1" applyFont="1" applyFill="1" applyBorder="1" applyAlignment="1">
      <x:alignment horizontal="center" vertical="center"/>
    </x:xf>
    <x:xf numFmtId="0" fontId="7" fillId="11" borderId="0" xfId="0" applyNumberFormat="1" applyFont="1" applyFill="1" applyBorder="1" applyAlignment="1">
      <x:alignment horizontal="center" vertical="center" wrapText="1"/>
    </x:xf>
    <x:xf numFmtId="0" fontId="7" fillId="11" borderId="0" xfId="0" applyNumberFormat="1" applyFont="1" applyFill="1" applyBorder="1" applyAlignment="1">
      <x:alignment horizontal="center" vertical="top" wrapText="1"/>
    </x:xf>
    <x:xf numFmtId="205" fontId="0" fillId="0" borderId="0" xfId="0" applyNumberFormat="1" applyFont="1" applyFill="1" applyBorder="1" applyAlignment="1">
      <x:alignment wrapText="1"/>
    </x:xf>
    <x:xf numFmtId="205" fontId="0" fillId="0" borderId="0" xfId="0" applyNumberFormat="1" applyFont="1" applyFill="1" applyBorder="1"/>
    <x:xf numFmtId="0" fontId="8" fillId="3" borderId="0" xfId="0" applyNumberFormat="1" applyFont="1" applyFill="1" applyBorder="1"/>
    <x:xf numFmtId="0" fontId="8" fillId="3" borderId="0" xfId="0" applyNumberFormat="1" applyFont="1" applyFill="1" applyBorder="1" applyAlignment="1">
      <x:alignment wrapText="1"/>
    </x:xf>
    <x:xf numFmtId="0" fontId="9" fillId="4" borderId="0" xfId="0" applyNumberFormat="1" applyFont="1" applyFill="1" applyBorder="1"/>
    <x:xf numFmtId="0" fontId="9" fillId="4" borderId="0" xfId="0" applyNumberFormat="1" applyFont="1" applyFill="1" applyBorder="1" applyAlignment="1">
      <x:alignment horizontal="center"/>
    </x:xf>
    <x:xf numFmtId="0" fontId="10" fillId="7" borderId="0" xfId="0" applyNumberFormat="1" applyFont="1" applyFill="1" applyBorder="1"/>
    <x:xf numFmtId="0" fontId="10" fillId="7" borderId="0" xfId="0" applyNumberFormat="1" applyFont="1" applyFill="1" applyBorder="1" applyAlignment="1">
      <x:alignment wrapText="1"/>
    </x:xf>
    <x:xf numFmtId="201" fontId="10" fillId="7" borderId="0" xfId="0" applyNumberFormat="1" applyFont="1" applyFill="1" applyBorder="1" applyAlignment="1">
      <x:alignment wrapText="1"/>
    </x:xf>
    <x:xf numFmtId="205" fontId="6" fillId="5" borderId="0" xfId="0" applyNumberFormat="1" applyFont="1" applyFill="1" applyBorder="1" applyAlignment="1">
      <x:alignment horizontal="center" vertical="center"/>
    </x:xf>
    <x:xf numFmtId="0" fontId="7" fillId="2" borderId="0" xfId="0" applyNumberFormat="1" applyFont="1" applyFill="1" applyBorder="1" applyAlignment="1">
      <x:alignment horizontal="center" vertical="center"/>
    </x:xf>
    <x:xf numFmtId="0" fontId="2" fillId="2" borderId="0" xfId="0" applyNumberFormat="1" applyFont="1" applyFill="1" applyBorder="1" applyAlignment="1">
      <x:alignment horizontal="center" vertical="center"/>
    </x:xf>
    <x:xf numFmtId="0" fontId="7" fillId="7" borderId="0" xfId="0" applyNumberFormat="1" applyFont="1" applyFill="1" applyBorder="1" applyAlignment="1">
      <x:alignment horizontal="center" vertical="center"/>
    </x:xf>
    <x:xf numFmtId="0" fontId="7" fillId="7" borderId="0" xfId="0" applyNumberFormat="1" applyFont="1" applyFill="1" applyBorder="1" applyAlignment="1">
      <x:alignment horizontal="center" vertical="center" wrapText="1"/>
    </x:xf>
    <x:xf numFmtId="0" fontId="7" fillId="7" borderId="0" xfId="0" applyNumberFormat="1" applyFont="1" applyFill="1" applyBorder="1" applyAlignment="1">
      <x:alignment horizontal="center" vertical="top" wrapText="1"/>
    </x:xf>
    <x:xf numFmtId="0" fontId="0" fillId="16" borderId="0" xfId="0" applyNumberFormat="1" applyFont="1" applyFill="1" applyBorder="1"/>
    <x:xf numFmtId="0" fontId="2" fillId="16" borderId="0" xfId="0" applyNumberFormat="1" applyFont="1" applyFill="1" applyBorder="1"/>
    <x:xf numFmtId="0" fontId="2" fillId="16" borderId="0" xfId="0" applyNumberFormat="1" applyFont="1" applyFill="1" applyBorder="1" applyAlignment="1">
      <x:alignment wrapText="1"/>
    </x:xf>
    <x:xf numFmtId="0" fontId="2" fillId="16" borderId="0" xfId="0" applyNumberFormat="1" applyFont="1" applyFill="1" applyBorder="1" applyAlignment="1">
      <x:alignment horizontal="center" wrapText="1"/>
    </x:xf>
    <x:xf numFmtId="0" fontId="2" fillId="16" borderId="0" xfId="0" applyNumberFormat="1" applyFont="1" applyFill="1" applyBorder="1" applyAlignment="1">
      <x:alignment horizontal="center" vertical="center" wrapText="1"/>
    </x:xf>
    <x:xf numFmtId="207" fontId="0" fillId="0" borderId="0" xfId="0" applyNumberFormat="1" applyFont="1" applyFill="1" applyBorder="1"/>
    <x:xf numFmtId="0" fontId="1" fillId="16" borderId="0" xfId="0" applyNumberFormat="1" applyFont="1" applyFill="1" applyBorder="1"/>
    <x:xf numFmtId="0" fontId="1" fillId="16" borderId="0" xfId="0" applyNumberFormat="1" applyFont="1" applyFill="1" applyBorder="1" applyAlignment="1">
      <x:alignment horizontal="left"/>
    </x:xf>
    <x:xf numFmtId="0" fontId="1" fillId="16" borderId="0" xfId="0" applyNumberFormat="1" applyFont="1" applyFill="1" applyBorder="1" applyAlignment="1">
      <x:alignment horizontal="left" vertical="center"/>
    </x:xf>
    <x:xf numFmtId="0" fontId="0" fillId="17" borderId="0" xfId="0" applyNumberFormat="1" applyFont="1" applyFill="1" applyBorder="1"/>
    <x:xf numFmtId="0" fontId="4" fillId="17" borderId="0" xfId="0" applyNumberFormat="1" applyFont="1" applyFill="1" applyBorder="1"/>
    <x:xf numFmtId="0" fontId="4" fillId="17" borderId="0" xfId="0" applyNumberFormat="1" applyFont="1" applyFill="1" applyBorder="1" applyAlignment="1">
      <x:alignment wrapText="1"/>
    </x:xf>
    <x:xf numFmtId="0" fontId="0" fillId="18" borderId="0" xfId="0" applyNumberFormat="1" applyFont="1" applyFill="1" applyBorder="1"/>
    <x:xf numFmtId="0" fontId="7" fillId="18" borderId="0" xfId="0" applyNumberFormat="1" applyFont="1" applyFill="1" applyBorder="1"/>
    <x:xf numFmtId="0" fontId="7" fillId="18" borderId="0" xfId="0" applyNumberFormat="1" applyFont="1" applyFill="1" applyBorder="1" applyAlignment="1">
      <x:alignment horizontal="center"/>
    </x:xf>
    <x:xf numFmtId="0" fontId="7" fillId="18" borderId="0" xfId="0" applyNumberFormat="1" applyFont="1" applyFill="1" applyBorder="1" applyAlignment="1">
      <x:alignment horizontal="center" vertical="center"/>
    </x:xf>
    <x:xf numFmtId="0" fontId="0" fillId="19" borderId="0" xfId="0" applyNumberFormat="1" applyFont="1" applyFill="1" applyBorder="1"/>
    <x:xf numFmtId="0" fontId="4" fillId="19" borderId="0" xfId="0" applyNumberFormat="1" applyFont="1" applyFill="1" applyBorder="1"/>
    <x:xf numFmtId="0" fontId="4" fillId="19" borderId="0" xfId="0" applyNumberFormat="1" applyFont="1" applyFill="1" applyBorder="1" applyAlignment="1">
      <x:alignment wrapText="1"/>
    </x:xf>
    <x:xf numFmtId="0" fontId="0" fillId="20" borderId="0" xfId="0" applyNumberFormat="1" applyFont="1" applyFill="1" applyBorder="1"/>
    <x:xf numFmtId="0" fontId="9" fillId="20" borderId="0" xfId="0" applyNumberFormat="1" applyFont="1" applyFill="1" applyBorder="1"/>
    <x:xf numFmtId="0" fontId="0" fillId="21" borderId="0" xfId="0" applyNumberFormat="1" applyFont="1" applyFill="1" applyBorder="1"/>
    <x:xf numFmtId="0" fontId="9" fillId="21" borderId="0" xfId="0" applyNumberFormat="1" applyFont="1" applyFill="1" applyBorder="1"/>
    <x:xf numFmtId="208" fontId="0" fillId="0" borderId="0" xfId="0" applyNumberFormat="1" applyFont="1" applyFill="1" applyBorder="1"/>
    <x:xf numFmtId="209" fontId="0" fillId="0" borderId="0" xfId="0" applyNumberFormat="1" applyFont="1" applyFill="1" applyBorder="1"/>
    <x:xf numFmtId="0" fontId="0" fillId="22" borderId="0" xfId="0" applyNumberFormat="1" applyFont="1" applyFill="1" applyBorder="1"/>
    <x:xf numFmtId="0" fontId="0" fillId="22" borderId="0" xfId="0" applyNumberFormat="1" applyFont="1" applyFill="1" applyBorder="1" applyAlignment="1">
      <x:alignment wrapText="1"/>
    </x:xf>
    <x:xf numFmtId="0" fontId="0" fillId="22" borderId="0" xfId="0" applyNumberFormat="1" applyFont="1" applyFill="1" applyBorder="1" applyAlignment="1">
      <x:alignment vertical="top" wrapText="1"/>
    </x:xf>
    <x:xf numFmtId="0" fontId="9" fillId="20" borderId="0" xfId="0" applyNumberFormat="1" applyFont="1" applyFill="1" applyBorder="1" applyAlignment="1">
      <x:alignment horizontal="center"/>
    </x:xf>
    <x:xf numFmtId="0" fontId="0" fillId="23" borderId="0" xfId="0" applyNumberFormat="1" applyFont="1" applyFill="1" applyBorder="1"/>
    <x:xf numFmtId="0" fontId="11" fillId="23" borderId="0" xfId="0" applyNumberFormat="1" applyFont="1" applyFill="1" applyBorder="1"/>
    <x:xf numFmtId="0" fontId="11" fillId="23" borderId="0" xfId="0" applyNumberFormat="1" applyFont="1" applyFill="1" applyBorder="1" applyAlignment="1">
      <x:alignment wrapText="1"/>
    </x:xf>
    <x:xf numFmtId="0" fontId="11" fillId="23" borderId="0" xfId="0" applyNumberFormat="1" applyFont="1" applyFill="1" applyBorder="1" applyAlignment="1">
      <x:alignment horizontal="center" wrapText="1"/>
    </x:xf>
    <x:xf numFmtId="0" fontId="4" fillId="13" borderId="0" xfId="0" applyNumberFormat="1" applyFont="1" applyFill="1" applyBorder="1"/>
    <x:xf numFmtId="0" fontId="4" fillId="13" borderId="0" xfId="0" applyNumberFormat="1" applyFont="1" applyFill="1" applyBorder="1" applyAlignment="1">
      <x:alignment wrapText="1"/>
    </x:xf>
    <x:xf numFmtId="0" fontId="0" fillId="14" borderId="0" xfId="0" applyNumberFormat="1" applyFont="1" applyFill="1" applyBorder="1"/>
    <x:xf numFmtId="0" fontId="1" fillId="24" borderId="0" xfId="0" applyNumberFormat="1" applyFont="1" applyFill="1" applyBorder="1" applyAlignment="1">
      <x:alignment horizontal="left" vertical="center"/>
    </x:xf>
    <x:xf numFmtId="0" fontId="0" fillId="24" borderId="0" xfId="0" applyNumberFormat="1" applyFont="1" applyFill="1" applyBorder="1"/>
    <x:xf numFmtId="0" fontId="4" fillId="24" borderId="0" xfId="0" applyNumberFormat="1" applyFont="1" applyFill="1" applyBorder="1" applyAlignment="1">
      <x:alignment wrapText="1"/>
    </x:xf>
    <x:xf numFmtId="0" fontId="5" fillId="24" borderId="0" xfId="0" applyNumberFormat="1" applyFont="1" applyFill="1" applyBorder="1" applyAlignment="1">
      <x:alignment horizontal="center" vertical="center"/>
    </x:xf>
    <x:xf numFmtId="205" fontId="6" fillId="24" borderId="0" xfId="0" applyNumberFormat="1" applyFont="1" applyFill="1" applyBorder="1" applyAlignment="1">
      <x:alignment horizontal="center" vertical="center"/>
    </x:xf>
    <x:xf numFmtId="202" fontId="6" fillId="24" borderId="0" xfId="0" applyNumberFormat="1" applyFont="1" applyFill="1" applyBorder="1" applyAlignment="1">
      <x:alignment horizontal="center" vertical="center"/>
    </x:xf>
    <x:xf numFmtId="0" fontId="7" fillId="24" borderId="0" xfId="0" applyNumberFormat="1" applyFont="1" applyFill="1" applyBorder="1" applyAlignment="1">
      <x:alignment horizontal="center" vertical="center"/>
    </x:xf>
    <x:xf numFmtId="0" fontId="2" fillId="24" borderId="0" xfId="0" applyNumberFormat="1" applyFont="1" applyFill="1" applyBorder="1" applyAlignment="1">
      <x:alignment horizontal="center" vertical="center" wrapText="1"/>
    </x:xf>
    <x:xf numFmtId="204" fontId="2" fillId="24" borderId="0" xfId="0" applyNumberFormat="1" applyFont="1" applyFill="1" applyBorder="1" applyAlignment="1">
      <x:alignment horizontal="center" vertical="center" wrapText="1"/>
    </x:xf>
    <x:xf numFmtId="206" fontId="0" fillId="24" borderId="0" xfId="0" applyNumberFormat="1" applyFont="1" applyFill="1" applyBorder="1"/>
    <x:xf numFmtId="0" fontId="7" fillId="24" borderId="0" xfId="0" applyNumberFormat="1" applyFont="1" applyFill="1" applyBorder="1" applyAlignment="1">
      <x:alignment horizontal="center" vertical="top" wrapText="1"/>
    </x:xf>
    <x:xf numFmtId="0" fontId="0" fillId="24" borderId="0" xfId="0" applyNumberFormat="1" applyFont="1" applyFill="1" applyBorder="1" applyAlignment="1">
      <x:alignment vertical="top" wrapText="1"/>
    </x:xf>
    <x:xf numFmtId="0" fontId="1" fillId="25" borderId="0" xfId="0" applyNumberFormat="1" applyFont="1" applyFill="1" applyBorder="1" applyAlignment="1">
      <x:alignment horizontal="left" vertical="center"/>
    </x:xf>
    <x:xf numFmtId="0" fontId="0" fillId="25" borderId="0" xfId="0" applyNumberFormat="1" applyFont="1" applyFill="1" applyBorder="1"/>
    <x:xf numFmtId="0" fontId="1" fillId="25" borderId="0" xfId="0" applyNumberFormat="1" applyFont="1" applyFill="1" applyBorder="1"/>
    <x:xf numFmtId="0" fontId="1" fillId="25" borderId="0" xfId="0" applyNumberFormat="1" applyFont="1" applyFill="1" applyBorder="1" applyAlignment="1">
      <x:alignment horizontal="left"/>
    </x:xf>
    <x:xf numFmtId="0" fontId="4" fillId="26" borderId="0" xfId="0" applyNumberFormat="1" applyFont="1" applyFill="1" applyBorder="1" applyAlignment="1">
      <x:alignment wrapText="1"/>
    </x:xf>
    <x:xf numFmtId="0" fontId="0" fillId="26" borderId="0" xfId="0" applyNumberFormat="1" applyFont="1" applyFill="1" applyBorder="1"/>
    <x:xf numFmtId="0" fontId="12" fillId="26" borderId="0" xfId="0" applyNumberFormat="1" applyFont="1" applyFill="1" applyBorder="1" applyAlignment="1">
      <x:alignment wrapText="1"/>
    </x:xf>
    <x:xf numFmtId="0" fontId="12" fillId="26" borderId="0" xfId="0" applyNumberFormat="1" applyFont="1" applyFill="1" applyBorder="1"/>
    <x:xf numFmtId="0" fontId="0" fillId="27" borderId="0" xfId="0" applyNumberFormat="1" applyFont="1" applyFill="1" applyBorder="1"/>
    <x:xf numFmtId="0" fontId="13" fillId="27" borderId="0" xfId="0" applyNumberFormat="1" applyFont="1" applyFill="1" applyBorder="1"/>
    <x:xf numFmtId="0" fontId="13" fillId="27" borderId="0" xfId="0" applyNumberFormat="1" applyFont="1" applyFill="1" applyBorder="1" applyAlignment="1">
      <x:alignment horizontal="right"/>
    </x:xf>
    <x:xf numFmtId="0" fontId="5" fillId="28" borderId="0" xfId="0" applyNumberFormat="1" applyFont="1" applyFill="1" applyBorder="1" applyAlignment="1">
      <x:alignment horizontal="center" vertical="center"/>
    </x:xf>
    <x:xf numFmtId="0" fontId="2" fillId="28" borderId="0" xfId="0" applyNumberFormat="1" applyFont="1" applyFill="1" applyBorder="1" applyAlignment="1">
      <x:alignment horizontal="center" vertical="center"/>
    </x:xf>
    <x:xf numFmtId="0" fontId="2" fillId="28" borderId="0" xfId="0" applyNumberFormat="1" applyFont="1" applyFill="1" applyBorder="1" applyAlignment="1">
      <x:alignment horizontal="center" vertical="center" wrapText="1"/>
    </x:xf>
    <x:xf numFmtId="205" fontId="6" fillId="27" borderId="0" xfId="0" applyNumberFormat="1" applyFont="1" applyFill="1" applyBorder="1" applyAlignment="1">
      <x:alignment horizontal="center" vertical="center"/>
    </x:xf>
    <x:xf numFmtId="205" fontId="14" fillId="27" borderId="0" xfId="0" applyNumberFormat="1" applyFont="1" applyFill="1" applyBorder="1" applyAlignment="1">
      <x:alignment horizontal="center" vertical="center"/>
    </x:xf>
    <x:xf numFmtId="205" fontId="14" fillId="27" borderId="11" xfId="0" applyNumberFormat="1" applyFont="1" applyFill="1" applyBorder="1" applyAlignment="1">
      <x:alignment horizontal="center" vertical="center"/>
    </x:xf>
    <x:xf numFmtId="205" fontId="14" fillId="27" borderId="12" xfId="0" applyNumberFormat="1" applyFont="1" applyFill="1" applyBorder="1" applyAlignment="1">
      <x:alignment horizontal="center" vertical="center"/>
    </x:xf>
    <x:xf numFmtId="205" fontId="14" fillId="27" borderId="13" xfId="0" applyNumberFormat="1" applyFont="1" applyFill="1" applyBorder="1" applyAlignment="1">
      <x:alignment horizontal="center" vertical="center"/>
    </x:xf>
    <x:xf numFmtId="205" fontId="14" fillId="27" borderId="14" xfId="0" applyNumberFormat="1" applyFont="1" applyFill="1" applyBorder="1" applyAlignment="1">
      <x:alignment horizontal="center" vertical="center"/>
    </x:xf>
    <x:xf numFmtId="205" fontId="14" fillId="27" borderId="15" xfId="0" applyNumberFormat="1" applyFont="1" applyFill="1" applyBorder="1" applyAlignment="1">
      <x:alignment horizontal="center" vertical="center"/>
    </x:xf>
    <x:xf numFmtId="205" fontId="14" fillId="27" borderId="16" xfId="0" applyNumberFormat="1" applyFont="1" applyFill="1" applyBorder="1" applyAlignment="1">
      <x:alignment horizontal="center" vertical="center"/>
    </x:xf>
    <x:xf numFmtId="0" fontId="5" fillId="29" borderId="0" xfId="0" applyNumberFormat="1" applyFont="1" applyFill="1" applyBorder="1" applyAlignment="1">
      <x:alignment horizontal="center" vertical="center"/>
    </x:xf>
    <x:xf numFmtId="0" fontId="2" fillId="29" borderId="0" xfId="0" applyNumberFormat="1" applyFont="1" applyFill="1" applyBorder="1" applyAlignment="1">
      <x:alignment horizontal="center" vertical="center"/>
    </x:xf>
    <x:xf numFmtId="0" fontId="2" fillId="29" borderId="0" xfId="0" applyNumberFormat="1" applyFont="1" applyFill="1" applyBorder="1" applyAlignment="1">
      <x:alignment horizontal="center" vertical="center" wrapText="1"/>
    </x:xf>
    <x:xf numFmtId="0" fontId="5" fillId="30" borderId="0" xfId="0" applyNumberFormat="1" applyFont="1" applyFill="1" applyBorder="1" applyAlignment="1">
      <x:alignment horizontal="center" vertical="center"/>
    </x:xf>
    <x:xf numFmtId="0" fontId="2" fillId="30" borderId="0" xfId="0" applyNumberFormat="1" applyFont="1" applyFill="1" applyBorder="1" applyAlignment="1">
      <x:alignment horizontal="center" vertical="center"/>
    </x:xf>
    <x:xf numFmtId="0" fontId="2" fillId="30" borderId="0" xfId="0" applyNumberFormat="1" applyFont="1" applyFill="1" applyBorder="1" applyAlignment="1">
      <x:alignment horizontal="center" vertical="center" wrapText="1"/>
    </x:xf>
    <x:xf numFmtId="0" fontId="5" fillId="31" borderId="0" xfId="0" applyNumberFormat="1" applyFont="1" applyFill="1" applyBorder="1" applyAlignment="1">
      <x:alignment horizontal="center" vertical="center"/>
    </x:xf>
    <x:xf numFmtId="0" fontId="2" fillId="31" borderId="0" xfId="0" applyNumberFormat="1" applyFont="1" applyFill="1" applyBorder="1" applyAlignment="1">
      <x:alignment horizontal="center" vertical="center"/>
    </x:xf>
    <x:xf numFmtId="0" fontId="2" fillId="31" borderId="0" xfId="0" applyNumberFormat="1" applyFont="1" applyFill="1" applyBorder="1" applyAlignment="1">
      <x:alignment horizontal="center" vertical="center" wrapText="1"/>
    </x:xf>
    <x:xf numFmtId="202" fontId="6" fillId="27" borderId="0" xfId="0" applyNumberFormat="1" applyFont="1" applyFill="1" applyBorder="1" applyAlignment="1">
      <x:alignment horizontal="center" vertical="center"/>
    </x:xf>
    <x:xf numFmtId="202" fontId="14" fillId="27" borderId="0" xfId="0" applyNumberFormat="1" applyFont="1" applyFill="1" applyBorder="1" applyAlignment="1">
      <x:alignment horizontal="center" vertical="center"/>
    </x:xf>
    <x:xf numFmtId="202" fontId="14" fillId="27" borderId="11" xfId="0" applyNumberFormat="1" applyFont="1" applyFill="1" applyBorder="1" applyAlignment="1">
      <x:alignment horizontal="center" vertical="center"/>
    </x:xf>
    <x:xf numFmtId="202" fontId="14" fillId="27" borderId="12" xfId="0" applyNumberFormat="1" applyFont="1" applyFill="1" applyBorder="1" applyAlignment="1">
      <x:alignment horizontal="center" vertical="center"/>
    </x:xf>
    <x:xf numFmtId="202" fontId="14" fillId="27" borderId="13" xfId="0" applyNumberFormat="1" applyFont="1" applyFill="1" applyBorder="1" applyAlignment="1">
      <x:alignment horizontal="center" vertical="center"/>
    </x:xf>
    <x:xf numFmtId="202" fontId="14" fillId="27" borderId="14" xfId="0" applyNumberFormat="1" applyFont="1" applyFill="1" applyBorder="1" applyAlignment="1">
      <x:alignment horizontal="center" vertical="center"/>
    </x:xf>
    <x:xf numFmtId="202" fontId="14" fillId="27" borderId="15" xfId="0" applyNumberFormat="1" applyFont="1" applyFill="1" applyBorder="1" applyAlignment="1">
      <x:alignment horizontal="center" vertical="center"/>
    </x:xf>
    <x:xf numFmtId="202" fontId="14" fillId="27" borderId="16" xfId="0" applyNumberFormat="1" applyFont="1" applyFill="1" applyBorder="1" applyAlignment="1">
      <x:alignment horizontal="center" vertical="center"/>
    </x:xf>
    <x:xf numFmtId="0" fontId="5" fillId="32" borderId="0" xfId="0" applyNumberFormat="1" applyFont="1" applyFill="1" applyBorder="1" applyAlignment="1">
      <x:alignment horizontal="center" vertical="center"/>
    </x:xf>
    <x:xf numFmtId="0" fontId="2" fillId="32" borderId="0" xfId="0" applyNumberFormat="1" applyFont="1" applyFill="1" applyBorder="1" applyAlignment="1">
      <x:alignment horizontal="center" vertical="center"/>
    </x:xf>
    <x:xf numFmtId="0" fontId="2" fillId="32" borderId="0" xfId="0" applyNumberFormat="1" applyFont="1" applyFill="1" applyBorder="1" applyAlignment="1">
      <x:alignment horizontal="center" vertical="center" wrapText="1"/>
    </x:xf>
    <x:xf numFmtId="0" fontId="5" fillId="33" borderId="0" xfId="0" applyNumberFormat="1" applyFont="1" applyFill="1" applyBorder="1" applyAlignment="1">
      <x:alignment horizontal="center" vertical="center"/>
    </x:xf>
    <x:xf numFmtId="0" fontId="2" fillId="33" borderId="0" xfId="0" applyNumberFormat="1" applyFont="1" applyFill="1" applyBorder="1" applyAlignment="1">
      <x:alignment horizontal="center" vertical="center"/>
    </x:xf>
    <x:xf numFmtId="0" fontId="2" fillId="33" borderId="0" xfId="0" applyNumberFormat="1" applyFont="1" applyFill="1" applyBorder="1" applyAlignment="1">
      <x:alignment horizontal="center" vertical="center" wrapText="1"/>
    </x:xf>
    <x:xf numFmtId="0" fontId="7" fillId="29" borderId="0" xfId="0" applyNumberFormat="1" applyFont="1" applyFill="1" applyBorder="1" applyAlignment="1">
      <x:alignment horizontal="center" vertical="center"/>
    </x:xf>
    <x:xf numFmtId="0" fontId="2" fillId="27" borderId="0" xfId="0" applyNumberFormat="1" applyFont="1" applyFill="1" applyBorder="1" applyAlignment="1">
      <x:alignment horizontal="center" vertical="center" wrapText="1"/>
    </x:xf>
    <x:xf numFmtId="0" fontId="7" fillId="27" borderId="0" xfId="0" applyNumberFormat="1" applyFont="1" applyFill="1" applyBorder="1" applyAlignment="1">
      <x:alignment horizontal="center" vertical="center"/>
    </x:xf>
    <x:xf numFmtId="204" fontId="2" fillId="27" borderId="0" xfId="0" applyNumberFormat="1" applyFont="1" applyFill="1" applyBorder="1" applyAlignment="1">
      <x:alignment horizontal="center" vertical="center" wrapText="1"/>
    </x:xf>
    <x:xf numFmtId="0" fontId="14" fillId="27" borderId="0" xfId="0" applyNumberFormat="1" applyFont="1" applyFill="1" applyBorder="1" applyAlignment="1">
      <x:alignment horizontal="center" vertical="center" wrapText="1"/>
    </x:xf>
    <x:xf numFmtId="0" fontId="14" fillId="27" borderId="0" xfId="0" applyNumberFormat="1" applyFont="1" applyFill="1" applyBorder="1" applyAlignment="1">
      <x:alignment horizontal="center" vertical="center"/>
    </x:xf>
    <x:xf numFmtId="204" fontId="14" fillId="27" borderId="0" xfId="0" applyNumberFormat="1" applyFont="1" applyFill="1" applyBorder="1" applyAlignment="1">
      <x:alignment horizontal="center" vertical="center" wrapText="1"/>
    </x:xf>
    <x:xf numFmtId="0" fontId="14" fillId="27" borderId="0" xfId="0" applyNumberFormat="1" applyFont="1" applyFill="1" applyBorder="1"/>
    <x:xf numFmtId="0" fontId="14" fillId="27" borderId="0" xfId="0" applyNumberFormat="1" applyFont="1" applyFill="1" applyBorder="1" applyAlignment="1">
      <x:alignment horizontal="center"/>
    </x:xf>
    <x:xf numFmtId="0" fontId="14" fillId="27" borderId="11" xfId="0" applyNumberFormat="1" applyFont="1" applyFill="1" applyBorder="1" applyAlignment="1">
      <x:alignment horizontal="center" vertical="center" wrapText="1"/>
    </x:xf>
    <x:xf numFmtId="0" fontId="14" fillId="27" borderId="12" xfId="0" applyNumberFormat="1" applyFont="1" applyFill="1" applyBorder="1" applyAlignment="1">
      <x:alignment horizontal="center" vertical="center" wrapText="1"/>
    </x:xf>
    <x:xf numFmtId="0" fontId="14" fillId="27" borderId="13" xfId="0" applyNumberFormat="1" applyFont="1" applyFill="1" applyBorder="1" applyAlignment="1">
      <x:alignment horizontal="center" vertical="center"/>
    </x:xf>
    <x:xf numFmtId="0" fontId="14" fillId="27" borderId="14" xfId="0" applyNumberFormat="1" applyFont="1" applyFill="1" applyBorder="1" applyAlignment="1">
      <x:alignment horizontal="center" vertical="center" wrapText="1"/>
    </x:xf>
    <x:xf numFmtId="204" fontId="14" fillId="27" borderId="15" xfId="0" applyNumberFormat="1" applyFont="1" applyFill="1" applyBorder="1" applyAlignment="1">
      <x:alignment horizontal="center" vertical="center" wrapText="1"/>
    </x:xf>
    <x:xf numFmtId="0" fontId="14" fillId="27" borderId="16" xfId="0" applyNumberFormat="1" applyFont="1" applyFill="1" applyBorder="1" applyAlignment="1">
      <x:alignment horizontal="center" vertical="center"/>
    </x:xf>
    <x:xf numFmtId="204" fontId="14" fillId="27" borderId="11" xfId="0" applyNumberFormat="1" applyFont="1" applyFill="1" applyBorder="1" applyAlignment="1">
      <x:alignment horizontal="center" vertical="center" wrapText="1"/>
    </x:xf>
    <x:xf numFmtId="0" fontId="7" fillId="28" borderId="0" xfId="0" applyNumberFormat="1" applyFont="1" applyFill="1" applyBorder="1" applyAlignment="1">
      <x:alignment horizontal="center" vertical="center"/>
    </x:xf>
    <x:xf numFmtId="0" fontId="14" fillId="27" borderId="13" xfId="0" applyNumberFormat="1" applyFont="1" applyFill="1" applyBorder="1" applyAlignment="1">
      <x:alignment horizontal="center" vertical="center" wrapText="1"/>
    </x:xf>
    <x:xf numFmtId="0" fontId="14" fillId="27" borderId="14" xfId="0" applyNumberFormat="1" applyFont="1" applyFill="1" applyBorder="1" applyAlignment="1">
      <x:alignment horizontal="center" vertical="center"/>
    </x:xf>
    <x:xf numFmtId="0" fontId="14" fillId="27" borderId="15" xfId="0" applyNumberFormat="1" applyFont="1" applyFill="1" applyBorder="1" applyAlignment="1">
      <x:alignment horizontal="center" vertical="center"/>
    </x:xf>
    <x:xf numFmtId="206" fontId="14" fillId="27" borderId="11" xfId="0" applyNumberFormat="1" applyFont="1" applyFill="1" applyBorder="1" applyAlignment="1">
      <x:alignment horizontal="center" vertical="center" wrapText="1"/>
    </x:xf>
    <x:xf numFmtId="0" fontId="14" fillId="27" borderId="15" xfId="0" applyNumberFormat="1" applyFont="1" applyFill="1" applyBorder="1" applyAlignment="1">
      <x:alignment horizontal="center" vertical="center" wrapText="1"/>
    </x:xf>
    <x:xf numFmtId="0" fontId="7" fillId="30" borderId="0" xfId="0" applyNumberFormat="1" applyFont="1" applyFill="1" applyBorder="1" applyAlignment="1">
      <x:alignment horizontal="center" vertical="center"/>
    </x:xf>
    <x:xf numFmtId="0" fontId="14" fillId="27" borderId="11" xfId="0" applyNumberFormat="1" applyFont="1" applyFill="1" applyBorder="1" applyAlignment="1">
      <x:alignment horizontal="center" vertical="center"/>
    </x:xf>
    <x:xf numFmtId="0" fontId="14" fillId="27" borderId="12" xfId="0" applyNumberFormat="1" applyFont="1" applyFill="1" applyBorder="1" applyAlignment="1">
      <x:alignment horizontal="center" vertical="center"/>
    </x:xf>
    <x:xf numFmtId="0" fontId="0" fillId="34" borderId="0" xfId="0" applyNumberFormat="1" applyFont="1" applyFill="1" applyBorder="1"/>
    <x:xf numFmtId="0" fontId="7" fillId="34" borderId="0" xfId="0" applyNumberFormat="1" applyFont="1" applyFill="1" applyBorder="1"/>
    <x:xf numFmtId="0" fontId="7" fillId="34" borderId="0" xfId="0" applyNumberFormat="1" applyFont="1" applyFill="1" applyBorder="1" applyAlignment="1">
      <x:alignment horizontal="center"/>
    </x:xf>
    <x:xf numFmtId="0" fontId="7" fillId="34" borderId="0" xfId="0" applyNumberFormat="1" applyFont="1" applyFill="1" applyBorder="1" applyAlignment="1">
      <x:alignment horizontal="center" vertical="center"/>
    </x:xf>
    <x:xf numFmtId="0" fontId="0" fillId="35" borderId="0" xfId="0" applyNumberFormat="1" applyFont="1" applyFill="1" applyBorder="1"/>
    <x:xf numFmtId="0" fontId="5" fillId="35" borderId="0" xfId="0" applyNumberFormat="1" applyFont="1" applyFill="1" applyBorder="1"/>
    <x:xf numFmtId="0" fontId="5" fillId="35" borderId="0" xfId="0" applyNumberFormat="1" applyFont="1" applyFill="1" applyBorder="1" applyAlignment="1">
      <x:alignment wrapText="1"/>
    </x:xf>
    <x:xf numFmtId="0" fontId="5" fillId="35" borderId="0" xfId="0" applyNumberFormat="1" applyFont="1" applyFill="1" applyBorder="1" applyAlignment="1">
      <x:alignment horizontal="center" wrapText="1"/>
    </x:xf>
    <x:xf numFmtId="0" fontId="5" fillId="35" borderId="0" xfId="0" applyNumberFormat="1" applyFont="1" applyFill="1" applyBorder="1" applyAlignment="1">
      <x:alignment horizontal="center" vertical="center" wrapText="1"/>
    </x:xf>
    <x:xf numFmtId="0" fontId="5" fillId="35" borderId="17" xfId="0" applyNumberFormat="1" applyFont="1" applyFill="1" applyBorder="1" applyAlignment="1">
      <x:alignment horizontal="center" vertical="center" wrapText="1"/>
    </x:xf>
    <x:xf numFmtId="0" fontId="5" fillId="35" borderId="18" xfId="0" applyNumberFormat="1" applyFont="1" applyFill="1" applyBorder="1" applyAlignment="1">
      <x:alignment horizontal="center" vertical="center" wrapText="1"/>
    </x:xf>
    <x:xf numFmtId="0" fontId="2" fillId="24" borderId="19" xfId="0" applyNumberFormat="1" applyFont="1" applyFill="1" applyBorder="1" applyAlignment="1">
      <x:alignment horizontal="center" vertical="center" wrapText="1"/>
    </x:xf>
    <x:xf numFmtId="0" fontId="2" fillId="24" borderId="20" xfId="0" applyNumberFormat="1" applyFont="1" applyFill="1" applyBorder="1" applyAlignment="1">
      <x:alignment horizontal="center" vertical="center" wrapText="1"/>
    </x:xf>
    <x:xf numFmtId="0" fontId="0" fillId="24" borderId="19" xfId="0" applyNumberFormat="1" applyFont="1" applyFill="1" applyBorder="1"/>
    <x:xf numFmtId="0" fontId="0" fillId="24" borderId="20" xfId="0" applyNumberFormat="1" applyFont="1" applyFill="1" applyBorder="1"/>
    <x:xf numFmtId="0" fontId="0" fillId="24" borderId="21" xfId="0" applyNumberFormat="1" applyFont="1" applyFill="1" applyBorder="1"/>
    <x:xf numFmtId="0" fontId="0" fillId="24" borderId="22" xfId="0" applyNumberFormat="1" applyFont="1" applyFill="1" applyBorder="1"/>
    <x:xf numFmtId="0" fontId="7" fillId="24" borderId="19" xfId="0" applyNumberFormat="1" applyFont="1" applyFill="1" applyBorder="1" applyAlignment="1">
      <x:alignment horizontal="center" vertical="center"/>
    </x:xf>
    <x:xf numFmtId="0" fontId="7" fillId="24" borderId="20" xfId="0" applyNumberFormat="1" applyFont="1" applyFill="1" applyBorder="1" applyAlignment="1">
      <x:alignment horizontal="center" vertical="center"/>
    </x:xf>
    <x:xf numFmtId="0" fontId="7" fillId="24" borderId="19" xfId="0" applyNumberFormat="1" applyFont="1" applyFill="1" applyBorder="1" applyAlignment="1">
      <x:alignment horizontal="center" vertical="top" wrapText="1"/>
    </x:xf>
    <x:xf numFmtId="0" fontId="7" fillId="24" borderId="20" xfId="0" applyNumberFormat="1" applyFont="1" applyFill="1" applyBorder="1" applyAlignment="1">
      <x:alignment horizontal="center" vertical="top" wrapText="1"/>
    </x:xf>
    <x:xf numFmtId="0" fontId="0" fillId="24" borderId="19" xfId="0" applyNumberFormat="1" applyFont="1" applyFill="1" applyBorder="1" applyAlignment="1">
      <x:alignment vertical="top" wrapText="1"/>
    </x:xf>
    <x:xf numFmtId="0" fontId="0" fillId="24" borderId="20" xfId="0" applyNumberFormat="1" applyFont="1" applyFill="1" applyBorder="1" applyAlignment="1">
      <x:alignment vertical="top" wrapText="1"/>
    </x:xf>
    <x:xf numFmtId="0" fontId="0" fillId="24" borderId="21" xfId="0" applyNumberFormat="1" applyFont="1" applyFill="1" applyBorder="1" applyAlignment="1">
      <x:alignment vertical="top" wrapText="1"/>
    </x:xf>
    <x:xf numFmtId="0" fontId="0" fillId="24" borderId="22" xfId="0" applyNumberFormat="1" applyFont="1" applyFill="1" applyBorder="1" applyAlignment="1">
      <x:alignment vertical="top" wrapText="1"/>
    </x:xf>
    <x:xf numFmtId="0" fontId="0" fillId="36" borderId="0" xfId="0" applyNumberFormat="1" applyFont="1" applyFill="1" applyBorder="1"/>
    <x:xf numFmtId="0" fontId="7" fillId="36" borderId="0" xfId="0" applyNumberFormat="1" applyFont="1" applyFill="1" applyBorder="1" applyAlignment="1">
      <x:alignment horizontal="center" vertical="center"/>
    </x:xf>
    <x:xf numFmtId="0" fontId="7" fillId="36" borderId="0" xfId="0" applyNumberFormat="1" applyFont="1" applyFill="1" applyBorder="1" applyAlignment="1">
      <x:alignment horizontal="center" vertical="top" wrapText="1"/>
    </x:xf>
    <x:xf numFmtId="0" fontId="0" fillId="36" borderId="0" xfId="0" applyNumberFormat="1" applyFont="1" applyFill="1" applyBorder="1" applyAlignment="1">
      <x:alignment vertical="top" wrapText="1"/>
    </x:xf>
    <x:xf numFmtId="0" fontId="15" fillId="36" borderId="0" xfId="0" applyNumberFormat="1" applyFont="1" applyFill="1" applyBorder="1"/>
    <x:xf numFmtId="0" fontId="5" fillId="36" borderId="0" xfId="0" applyNumberFormat="1" applyFont="1" applyFill="1" applyBorder="1" applyAlignment="1">
      <x:alignment horizontal="center" vertical="center"/>
    </x:xf>
    <x:xf numFmtId="0" fontId="5" fillId="36" borderId="0" xfId="0" applyNumberFormat="1" applyFont="1" applyFill="1" applyBorder="1" applyAlignment="1">
      <x:alignment horizontal="center" vertical="top" wrapText="1"/>
    </x:xf>
    <x:xf numFmtId="0" fontId="15" fillId="36" borderId="0" xfId="0" applyNumberFormat="1" applyFont="1" applyFill="1" applyBorder="1" applyAlignment="1">
      <x:alignment vertical="top" wrapText="1"/>
    </x:xf>
    <x:xf numFmtId="0" fontId="15" fillId="36" borderId="0" xfId="0" applyNumberFormat="1" applyFont="1" applyFill="1" applyBorder="1" applyAlignment="1">
      <x:alignment wrapText="1"/>
    </x:xf>
    <x:xf numFmtId="0" fontId="5" fillId="36" borderId="0" xfId="0" applyNumberFormat="1" applyFont="1" applyFill="1" applyBorder="1" applyAlignment="1">
      <x:alignment horizontal="center" vertical="center" wrapText="1"/>
    </x:xf>
    <x:xf numFmtId="0" fontId="15" fillId="36" borderId="17" xfId="0" applyNumberFormat="1" applyFont="1" applyFill="1" applyBorder="1" applyAlignment="1">
      <x:alignment vertical="top" wrapText="1"/>
    </x:xf>
    <x:xf numFmtId="0" fontId="15" fillId="36" borderId="23" xfId="0" applyNumberFormat="1" applyFont="1" applyFill="1" applyBorder="1" applyAlignment="1">
      <x:alignment vertical="top" wrapText="1"/>
    </x:xf>
    <x:xf numFmtId="0" fontId="15" fillId="36" borderId="18" xfId="0" applyNumberFormat="1" applyFont="1" applyFill="1" applyBorder="1" applyAlignment="1">
      <x:alignment vertical="top" wrapText="1"/>
    </x:xf>
    <x:xf numFmtId="0" fontId="5" fillId="36" borderId="19" xfId="0" applyNumberFormat="1" applyFont="1" applyFill="1" applyBorder="1" applyAlignment="1">
      <x:alignment horizontal="center" vertical="top" wrapText="1"/>
    </x:xf>
    <x:xf numFmtId="0" fontId="5" fillId="36" borderId="24" xfId="0" applyNumberFormat="1" applyFont="1" applyFill="1" applyBorder="1" applyAlignment="1">
      <x:alignment horizontal="center" vertical="top" wrapText="1"/>
    </x:xf>
    <x:xf numFmtId="0" fontId="15" fillId="36" borderId="24" xfId="0" applyNumberFormat="1" applyFont="1" applyFill="1" applyBorder="1" applyAlignment="1">
      <x:alignment vertical="top" wrapText="1"/>
    </x:xf>
    <x:xf numFmtId="0" fontId="15" fillId="36" borderId="20" xfId="0" applyNumberFormat="1" applyFont="1" applyFill="1" applyBorder="1" applyAlignment="1">
      <x:alignment vertical="top" wrapText="1"/>
    </x:xf>
    <x:xf numFmtId="0" fontId="15" fillId="36" borderId="19" xfId="0" applyNumberFormat="1" applyFont="1" applyFill="1" applyBorder="1" applyAlignment="1">
      <x:alignment vertical="top" wrapText="1"/>
    </x:xf>
    <x:xf numFmtId="0" fontId="15" fillId="36" borderId="21" xfId="0" applyNumberFormat="1" applyFont="1" applyFill="1" applyBorder="1" applyAlignment="1">
      <x:alignment vertical="top" wrapText="1"/>
    </x:xf>
    <x:xf numFmtId="0" fontId="15" fillId="36" borderId="25" xfId="0" applyNumberFormat="1" applyFont="1" applyFill="1" applyBorder="1" applyAlignment="1">
      <x:alignment vertical="top" wrapText="1"/>
    </x:xf>
    <x:xf numFmtId="0" fontId="15" fillId="36" borderId="22" xfId="0" applyNumberFormat="1" applyFont="1" applyFill="1" applyBorder="1" applyAlignment="1">
      <x:alignment vertical="top" wrapText="1"/>
    </x:xf>
    <x:xf numFmtId="202" fontId="0" fillId="24" borderId="0" xfId="0" applyNumberFormat="1" applyFont="1" applyFill="1" applyBorder="1"/>
    <x:xf numFmtId="202" fontId="0" fillId="24" borderId="20" xfId="0" applyNumberFormat="1" applyFont="1" applyFill="1" applyBorder="1"/>
    <x:xf numFmtId="0" fontId="5" fillId="35" borderId="23" xfId="0" applyNumberFormat="1" applyFont="1" applyFill="1" applyBorder="1" applyAlignment="1">
      <x:alignment horizontal="center" vertical="center" wrapText="1"/>
    </x:xf>
    <x:xf numFmtId="0" fontId="0" fillId="24" borderId="24" xfId="0" applyNumberFormat="1" applyFont="1" applyFill="1" applyBorder="1"/>
    <x:xf numFmtId="0" fontId="0" fillId="24" borderId="25" xfId="0" applyNumberFormat="1" applyFont="1" applyFill="1" applyBorder="1"/>
    <x:xf numFmtId="0" fontId="0" fillId="37" borderId="0" xfId="0" applyNumberFormat="1" applyFont="1" applyFill="1" applyBorder="1"/>
    <x:xf numFmtId="0" fontId="15" fillId="37" borderId="0" xfId="0" applyNumberFormat="1" applyFont="1" applyFill="1" applyBorder="1"/>
    <x:xf numFmtId="0" fontId="15" fillId="37" borderId="0" xfId="0" applyNumberFormat="1" applyFont="1" applyFill="1" applyBorder="1" applyAlignment="1">
      <x:alignment wrapText="1"/>
    </x:xf>
    <x:xf numFmtId="0" fontId="15" fillId="37" borderId="0" xfId="0" applyNumberFormat="1" applyFont="1" applyFill="1" applyBorder="1" applyAlignment="1">
      <x:alignment vertical="top" wrapText="1"/>
    </x:xf>
    <x:xf numFmtId="0" fontId="15" fillId="37" borderId="17" xfId="0" applyNumberFormat="1" applyFont="1" applyFill="1" applyBorder="1" applyAlignment="1">
      <x:alignment vertical="top" wrapText="1"/>
    </x:xf>
    <x:xf numFmtId="0" fontId="15" fillId="37" borderId="23" xfId="0" applyNumberFormat="1" applyFont="1" applyFill="1" applyBorder="1" applyAlignment="1">
      <x:alignment vertical="top" wrapText="1"/>
    </x:xf>
    <x:xf numFmtId="0" fontId="15" fillId="37" borderId="18" xfId="0" applyNumberFormat="1" applyFont="1" applyFill="1" applyBorder="1" applyAlignment="1">
      <x:alignment vertical="top" wrapText="1"/>
    </x:xf>
    <x:xf numFmtId="0" fontId="15" fillId="37" borderId="19" xfId="0" applyNumberFormat="1" applyFont="1" applyFill="1" applyBorder="1" applyAlignment="1">
      <x:alignment vertical="top" wrapText="1"/>
    </x:xf>
    <x:xf numFmtId="0" fontId="15" fillId="37" borderId="24" xfId="0" applyNumberFormat="1" applyFont="1" applyFill="1" applyBorder="1" applyAlignment="1">
      <x:alignment vertical="top" wrapText="1"/>
    </x:xf>
    <x:xf numFmtId="0" fontId="15" fillId="37" borderId="20" xfId="0" applyNumberFormat="1" applyFont="1" applyFill="1" applyBorder="1" applyAlignment="1">
      <x:alignment vertical="top" wrapText="1"/>
    </x:xf>
    <x:xf numFmtId="0" fontId="15" fillId="37" borderId="21" xfId="0" applyNumberFormat="1" applyFont="1" applyFill="1" applyBorder="1" applyAlignment="1">
      <x:alignment vertical="top" wrapText="1"/>
    </x:xf>
    <x:xf numFmtId="0" fontId="15" fillId="37" borderId="25" xfId="0" applyNumberFormat="1" applyFont="1" applyFill="1" applyBorder="1" applyAlignment="1">
      <x:alignment vertical="top" wrapText="1"/>
    </x:xf>
    <x:xf numFmtId="0" fontId="15" fillId="37" borderId="22" xfId="0" applyNumberFormat="1" applyFont="1" applyFill="1" applyBorder="1" applyAlignment="1">
      <x:alignment vertical="top" wrapText="1"/>
    </x:xf>
    <x:xf numFmtId="0" fontId="16" fillId="24" borderId="0" xfId="0" applyNumberFormat="1" applyFont="1" applyFill="1" applyBorder="1"/>
    <x:xf numFmtId="0" fontId="16" fillId="24" borderId="0" xfId="0" applyNumberFormat="1" applyFont="1" applyFill="1" applyBorder="1" applyAlignment="1">
      <x:alignment wrapText="1"/>
    </x:xf>
    <x:xf numFmtId="0" fontId="16" fillId="24" borderId="0" xfId="0" applyNumberFormat="1" applyFont="1" applyFill="1" applyBorder="1" applyAlignment="1">
      <x:alignment vertical="top" wrapText="1"/>
    </x:xf>
    <x:xf numFmtId="0" fontId="1" fillId="7" borderId="0" xfId="0" applyNumberFormat="1" applyFont="1" applyFill="1" applyBorder="1" applyAlignment="1">
      <x:alignment horizontal="left" vertical="center"/>
    </x:xf>
    <x:xf numFmtId="0" fontId="4" fillId="7" borderId="0" xfId="0" applyNumberFormat="1" applyFont="1" applyFill="1" applyBorder="1" applyAlignment="1">
      <x:alignment wrapText="1"/>
    </x:xf>
    <x:xf numFmtId="0" fontId="5" fillId="7" borderId="0" xfId="0" applyNumberFormat="1" applyFont="1" applyFill="1" applyBorder="1" applyAlignment="1">
      <x:alignment horizontal="center" vertical="center"/>
    </x:xf>
    <x:xf numFmtId="205" fontId="6" fillId="7" borderId="0" xfId="0" applyNumberFormat="1" applyFont="1" applyFill="1" applyBorder="1" applyAlignment="1">
      <x:alignment horizontal="center" vertical="center"/>
    </x:xf>
    <x:xf numFmtId="202" fontId="6" fillId="7" borderId="0" xfId="0" applyNumberFormat="1" applyFont="1" applyFill="1" applyBorder="1" applyAlignment="1">
      <x:alignment horizontal="center" vertical="center"/>
    </x:xf>
    <x:xf numFmtId="0" fontId="2" fillId="7" borderId="0" xfId="0" applyNumberFormat="1" applyFont="1" applyFill="1" applyBorder="1" applyAlignment="1">
      <x:alignment horizontal="center" vertical="center" wrapText="1"/>
    </x:xf>
    <x:xf numFmtId="204" fontId="2" fillId="7" borderId="0" xfId="0" applyNumberFormat="1" applyFont="1" applyFill="1" applyBorder="1" applyAlignment="1">
      <x:alignment horizontal="center" vertical="center" wrapText="1"/>
    </x:xf>
    <x:xf numFmtId="206" fontId="0" fillId="7" borderId="0" xfId="0" applyNumberFormat="1" applyFont="1" applyFill="1" applyBorder="1"/>
    <x:xf numFmtId="0" fontId="4" fillId="4" borderId="0" xfId="0" applyNumberFormat="1" applyFont="1" applyFill="1" applyBorder="1" applyAlignment="1">
      <x:alignment wrapText="1"/>
    </x:xf>
    <x:xf numFmtId="0" fontId="12" fillId="4" borderId="0" xfId="0" applyNumberFormat="1" applyFont="1" applyFill="1" applyBorder="1" applyAlignment="1">
      <x:alignment wrapText="1"/>
    </x:xf>
    <x:xf numFmtId="0" fontId="12" fillId="4" borderId="0" xfId="0" applyNumberFormat="1" applyFont="1" applyFill="1" applyBorder="1"/>
    <x:xf numFmtId="0" fontId="13" fillId="5" borderId="0" xfId="0" applyNumberFormat="1" applyFont="1" applyFill="1" applyBorder="1"/>
    <x:xf numFmtId="0" fontId="13" fillId="5" borderId="0" xfId="0" applyNumberFormat="1" applyFont="1" applyFill="1" applyBorder="1" applyAlignment="1">
      <x:alignment horizontal="right"/>
    </x:xf>
    <x:xf numFmtId="205" fontId="14" fillId="5" borderId="0" xfId="0" applyNumberFormat="1" applyFont="1" applyFill="1" applyBorder="1" applyAlignment="1">
      <x:alignment horizontal="center" vertical="center"/>
    </x:xf>
    <x:xf numFmtId="202" fontId="14" fillId="5" borderId="0" xfId="0" applyNumberFormat="1" applyFont="1" applyFill="1" applyBorder="1" applyAlignment="1">
      <x:alignment horizontal="center" vertical="center"/>
    </x:xf>
    <x:xf numFmtId="0" fontId="2" fillId="5" borderId="0" xfId="0" applyNumberFormat="1" applyFont="1" applyFill="1" applyBorder="1" applyAlignment="1">
      <x:alignment horizontal="center" vertical="center" wrapText="1"/>
    </x:xf>
    <x:xf numFmtId="0" fontId="7" fillId="5" borderId="0" xfId="0" applyNumberFormat="1" applyFont="1" applyFill="1" applyBorder="1" applyAlignment="1">
      <x:alignment horizontal="center" vertical="center"/>
    </x:xf>
    <x:xf numFmtId="204" fontId="2" fillId="5" borderId="0" xfId="0" applyNumberFormat="1" applyFont="1" applyFill="1" applyBorder="1" applyAlignment="1">
      <x:alignment horizontal="center" vertical="center" wrapText="1"/>
    </x:xf>
    <x:xf numFmtId="0" fontId="14" fillId="5" borderId="0" xfId="0" applyNumberFormat="1" applyFont="1" applyFill="1" applyBorder="1" applyAlignment="1">
      <x:alignment horizontal="center" vertical="center" wrapText="1"/>
    </x:xf>
    <x:xf numFmtId="0" fontId="14" fillId="5" borderId="0" xfId="0" applyNumberFormat="1" applyFont="1" applyFill="1" applyBorder="1" applyAlignment="1">
      <x:alignment horizontal="center" vertical="center"/>
    </x:xf>
    <x:xf numFmtId="204" fontId="14" fillId="5" borderId="0" xfId="0" applyNumberFormat="1" applyFont="1" applyFill="1" applyBorder="1" applyAlignment="1">
      <x:alignment horizontal="center" vertical="center" wrapText="1"/>
    </x:xf>
    <x:xf numFmtId="0" fontId="14" fillId="5" borderId="0" xfId="0" applyNumberFormat="1" applyFont="1" applyFill="1" applyBorder="1"/>
    <x:xf numFmtId="0" fontId="14" fillId="5" borderId="0" xfId="0" applyNumberFormat="1" applyFont="1" applyFill="1" applyBorder="1" applyAlignment="1">
      <x:alignment horizontal="center"/>
    </x:xf>
    <x:xf numFmtId="206" fontId="14" fillId="5" borderId="0" xfId="0" applyNumberFormat="1" applyFont="1" applyFill="1" applyBorder="1" applyAlignment="1">
      <x:alignment horizontal="center" vertical="center" wrapText="1"/>
    </x:xf>
    <x:xf numFmtId="202" fontId="0" fillId="7" borderId="0" xfId="0" applyNumberFormat="1" applyFont="1" applyFill="1" applyBorder="1"/>
    <x:xf numFmtId="0" fontId="16" fillId="7" borderId="0" xfId="0" applyNumberFormat="1" applyFont="1" applyFill="1" applyBorder="1"/>
    <x:xf numFmtId="0" fontId="16" fillId="7" borderId="0" xfId="0" applyNumberFormat="1" applyFont="1" applyFill="1" applyBorder="1" applyAlignment="1">
      <x:alignment wrapText="1"/>
    </x:xf>
    <x:xf numFmtId="0" fontId="16" fillId="7" borderId="0" xfId="0" applyNumberFormat="1" applyFont="1" applyFill="1" applyBorder="1" applyAlignment="1">
      <x:alignment vertical="top" wrapText="1"/>
    </x:xf>
    <x:xf numFmtId="0" fontId="1" fillId="38" borderId="0" xfId="0" applyNumberFormat="1" applyFont="1" applyFill="1" applyBorder="1" applyAlignment="1">
      <x:alignment horizontal="left" vertical="center"/>
    </x:xf>
    <x:xf numFmtId="0" fontId="0" fillId="38" borderId="0" xfId="0" applyNumberFormat="1" applyFont="1" applyFill="1" applyBorder="1"/>
    <x:xf numFmtId="0" fontId="8" fillId="38" borderId="0" xfId="0" applyNumberFormat="1" applyFont="1" applyFill="1" applyBorder="1" applyAlignment="1">
      <x:alignment wrapText="1"/>
    </x:xf>
    <x:xf numFmtId="0" fontId="2" fillId="38" borderId="0" xfId="0" applyNumberFormat="1" applyFont="1" applyFill="1" applyBorder="1" applyAlignment="1">
      <x:alignment horizontal="center" vertical="center" wrapText="1"/>
    </x:xf>
    <x:xf numFmtId="0" fontId="7" fillId="38" borderId="0" xfId="0" applyNumberFormat="1" applyFont="1" applyFill="1" applyBorder="1" applyAlignment="1">
      <x:alignment horizontal="center" vertical="center"/>
    </x:xf>
    <x:xf numFmtId="0" fontId="9" fillId="38" borderId="0" xfId="0" applyNumberFormat="1" applyFont="1" applyFill="1" applyBorder="1" applyAlignment="1">
      <x:alignment horizontal="center"/>
    </x:xf>
    <x:xf numFmtId="0" fontId="10" fillId="38" borderId="0" xfId="0" applyNumberFormat="1" applyFont="1" applyFill="1" applyBorder="1" applyAlignment="1">
      <x:alignment wrapText="1"/>
    </x:xf>
    <x:xf numFmtId="0" fontId="0" fillId="38" borderId="0" xfId="0" applyNumberFormat="1" applyFont="1" applyFill="1" applyBorder="1" applyAlignment="1">
      <x:alignment vertical="top" wrapText="1"/>
    </x:xf>
    <x:xf numFmtId="0" fontId="9" fillId="38" borderId="0" xfId="0" applyNumberFormat="1" applyFont="1" applyFill="1" applyBorder="1"/>
    <x:xf numFmtId="0" fontId="0" fillId="38" borderId="0" xfId="0" applyNumberFormat="1" applyFont="1" applyFill="1" applyBorder="1" applyAlignment="1">
      <x:alignment wrapText="1"/>
    </x:xf>
    <x:xf numFmtId="0" fontId="1" fillId="39" borderId="0" xfId="0" applyNumberFormat="1" applyFont="1" applyFill="1" applyBorder="1" applyAlignment="1">
      <x:alignment horizontal="left" vertical="center"/>
    </x:xf>
    <x:xf numFmtId="0" fontId="0" fillId="40" borderId="0" xfId="0" applyNumberFormat="1" applyFont="1" applyFill="1" applyBorder="1"/>
    <x:xf numFmtId="0" fontId="8" fillId="40" borderId="0" xfId="0" applyNumberFormat="1" applyFont="1" applyFill="1" applyBorder="1" applyAlignment="1">
      <x:alignment wrapText="1"/>
    </x:xf>
    <x:xf numFmtId="0" fontId="11" fillId="40" borderId="0" xfId="0" applyNumberFormat="1" applyFont="1" applyFill="1" applyBorder="1"/>
    <x:xf numFmtId="0" fontId="11" fillId="40" borderId="0" xfId="0" applyNumberFormat="1" applyFont="1" applyFill="1" applyBorder="1" applyAlignment="1">
      <x:alignment wrapText="1"/>
    </x:xf>
    <x:xf numFmtId="0" fontId="11" fillId="40" borderId="0" xfId="0" applyNumberFormat="1" applyFont="1" applyFill="1" applyBorder="1" applyAlignment="1">
      <x:alignment vertical="center" wrapText="1"/>
    </x:xf>
    <x:xf numFmtId="0" fontId="2" fillId="41" borderId="0" xfId="0" applyNumberFormat="1" applyFont="1" applyFill="1" applyBorder="1" applyAlignment="1">
      <x:alignment horizontal="center" vertical="center" wrapText="1"/>
    </x:xf>
    <x:xf numFmtId="0" fontId="0" fillId="41" borderId="0" xfId="0" applyNumberFormat="1" applyFont="1" applyFill="1" applyBorder="1"/>
    <x:xf numFmtId="0" fontId="7" fillId="41" borderId="0" xfId="0" applyNumberFormat="1" applyFont="1" applyFill="1" applyBorder="1" applyAlignment="1">
      <x:alignment horizontal="center" vertical="center"/>
    </x:xf>
    <x:xf numFmtId="0" fontId="7" fillId="41" borderId="0" xfId="0" applyNumberFormat="1" applyFont="1" applyFill="1" applyBorder="1" applyAlignment="1">
      <x:alignment horizontal="center" vertical="center" wrapText="1"/>
    </x:xf>
    <x:xf numFmtId="0" fontId="7" fillId="41" borderId="0" xfId="0" applyNumberFormat="1" applyFont="1" applyFill="1" applyBorder="1"/>
    <x:xf numFmtId="0" fontId="7" fillId="41" borderId="0" xfId="0" applyNumberFormat="1" applyFont="1" applyFill="1" applyBorder="1" applyAlignment="1">
      <x:alignment horizontal="center"/>
    </x:xf>
    <x:xf numFmtId="0" fontId="9" fillId="39" borderId="0" xfId="0" applyNumberFormat="1" applyFont="1" applyFill="1" applyBorder="1" applyAlignment="1">
      <x:alignment horizontal="center"/>
    </x:xf>
    <x:xf numFmtId="0" fontId="10" fillId="39" borderId="0" xfId="0" applyNumberFormat="1" applyFont="1" applyFill="1" applyBorder="1" applyAlignment="1">
      <x:alignment wrapText="1"/>
    </x:xf>
    <x:xf numFmtId="0" fontId="2" fillId="39" borderId="0" xfId="0" applyNumberFormat="1" applyFont="1" applyFill="1" applyBorder="1" applyAlignment="1">
      <x:alignment horizontal="center"/>
    </x:xf>
    <x:xf numFmtId="0" fontId="2" fillId="39" borderId="0" xfId="0" applyNumberFormat="1" applyFont="1" applyFill="1" applyBorder="1" applyAlignment="1">
      <x:alignment wrapText="1"/>
    </x:xf>
    <x:xf numFmtId="0" fontId="2" fillId="39" borderId="0" xfId="0" applyNumberFormat="1" applyFont="1" applyFill="1" applyBorder="1" applyAlignment="1">
      <x:alignment horizontal="center" wrapText="1"/>
    </x:xf>
    <x:xf numFmtId="0" fontId="2" fillId="39" borderId="0" xfId="0" applyNumberFormat="1" applyFont="1" applyFill="1" applyBorder="1" applyAlignment="1">
      <x:alignment horizontal="center" vertical="center" wrapText="1"/>
    </x:xf>
    <x:xf numFmtId="0" fontId="9" fillId="40" borderId="0" xfId="0" applyNumberFormat="1" applyFont="1" applyFill="1" applyBorder="1" applyAlignment="1">
      <x:alignment horizontal="center"/>
    </x:xf>
    <x:xf numFmtId="0" fontId="10" fillId="42" borderId="0" xfId="0" applyNumberFormat="1" applyFont="1" applyFill="1" applyBorder="1" applyAlignment="1">
      <x:alignment wrapText="1"/>
    </x:xf>
    <x:xf numFmtId="0" fontId="0" fillId="43" borderId="0" xfId="0" applyNumberFormat="1" applyFont="1" applyFill="1" applyBorder="1" applyAlignment="1">
      <x:alignment vertical="top" wrapText="1"/>
    </x:xf>
    <x:xf numFmtId="0" fontId="7" fillId="43" borderId="0" xfId="0" applyNumberFormat="1" applyFont="1" applyFill="1" applyBorder="1" applyAlignment="1">
      <x:alignment vertical="top" wrapText="1"/>
    </x:xf>
    <x:xf numFmtId="0" fontId="7" fillId="43" borderId="0" xfId="0" applyNumberFormat="1" applyFont="1" applyFill="1" applyBorder="1" applyAlignment="1">
      <x:alignment horizontal="center" vertical="top" wrapText="1"/>
    </x:xf>
    <x:xf numFmtId="0" fontId="0" fillId="44" borderId="0" xfId="0" applyNumberFormat="1" applyFont="1" applyFill="1" applyBorder="1" applyAlignment="1">
      <x:alignment vertical="top" wrapText="1"/>
    </x:xf>
    <x:xf numFmtId="0" fontId="0" fillId="44" borderId="0" xfId="0" applyNumberFormat="1" applyFont="1" applyFill="1" applyBorder="1"/>
    <x:xf numFmtId="0" fontId="15" fillId="44" borderId="0" xfId="0" applyNumberFormat="1" applyFont="1" applyFill="1" applyBorder="1" applyAlignment="1">
      <x:alignment vertical="top" wrapText="1"/>
    </x:xf>
    <x:xf numFmtId="0" fontId="15" fillId="44" borderId="0" xfId="0" applyNumberFormat="1" applyFont="1" applyFill="1" applyBorder="1"/>
    <x:xf numFmtId="0" fontId="15" fillId="44" borderId="0" xfId="0" applyNumberFormat="1" applyFont="1" applyFill="1" applyBorder="1" applyAlignment="1">
      <x:alignment wrapText="1"/>
    </x:xf>
    <x:xf numFmtId="0" fontId="15" fillId="44" borderId="26" xfId="0" applyNumberFormat="1" applyFont="1" applyFill="1" applyBorder="1" applyAlignment="1">
      <x:alignment vertical="top" wrapText="1"/>
    </x:xf>
    <x:xf numFmtId="0" fontId="15" fillId="44" borderId="27" xfId="0" applyNumberFormat="1" applyFont="1" applyFill="1" applyBorder="1" applyAlignment="1">
      <x:alignment vertical="top" wrapText="1"/>
    </x:xf>
    <x:xf numFmtId="0" fontId="15" fillId="44" borderId="28" xfId="0" applyNumberFormat="1" applyFont="1" applyFill="1" applyBorder="1" applyAlignment="1">
      <x:alignment vertical="top" wrapText="1"/>
    </x:xf>
    <x:xf numFmtId="0" fontId="15" fillId="44" borderId="29" xfId="0" applyNumberFormat="1" applyFont="1" applyFill="1" applyBorder="1" applyAlignment="1">
      <x:alignment vertical="top" wrapText="1"/>
    </x:xf>
    <x:xf numFmtId="0" fontId="15" fillId="44" xfId="0" applyNumberFormat="1" applyFont="1" applyFill="1" applyBorder="0" applyAlignment="1">
      <x:alignment vertical="top" wrapText="1"/>
    </x:xf>
    <x:xf numFmtId="0" fontId="15" fillId="44" borderId="30" xfId="0" applyNumberFormat="1" applyFont="1" applyFill="1" applyBorder="1" applyAlignment="1">
      <x:alignment vertical="top" wrapText="1"/>
    </x:xf>
    <x:xf numFmtId="0" fontId="15" fillId="44" borderId="31" xfId="0" applyNumberFormat="1" applyFont="1" applyFill="1" applyBorder="1" applyAlignment="1">
      <x:alignment vertical="top" wrapText="1"/>
    </x:xf>
    <x:xf numFmtId="0" fontId="15" fillId="44" borderId="32" xfId="0" applyNumberFormat="1" applyFont="1" applyFill="1" applyBorder="1" applyAlignment="1">
      <x:alignment vertical="top" wrapText="1"/>
    </x:xf>
    <x:xf numFmtId="0" fontId="15" fillId="44" borderId="33" xfId="0" applyNumberFormat="1" applyFont="1" applyFill="1" applyBorder="1" applyAlignment="1">
      <x:alignment vertical="top" wrapText="1"/>
    </x:xf>
    <x:xf numFmtId="0" fontId="0" fillId="41" borderId="0" xfId="0" applyNumberFormat="1" applyFont="1" applyFill="1" applyBorder="1" applyAlignment="1">
      <x:alignment vertical="top" wrapText="1"/>
    </x:xf>
    <x:xf numFmtId="0" fontId="7" fillId="41" borderId="0" xfId="0" applyNumberFormat="1" applyFont="1" applyFill="1" applyBorder="1" applyAlignment="1">
      <x:alignment vertical="top" wrapText="1"/>
    </x:xf>
    <x:xf numFmtId="0" fontId="7" fillId="41" borderId="0" xfId="0" applyNumberFormat="1" applyFont="1" applyFill="1" applyBorder="1" applyAlignment="1">
      <x:alignment horizontal="center" vertical="top" wrapText="1"/>
    </x:xf>
    <x:xf numFmtId="0" fontId="0" fillId="39" borderId="0" xfId="0" applyNumberFormat="1" applyFont="1" applyFill="1" applyBorder="1" applyAlignment="1">
      <x:alignment vertical="top" wrapText="1"/>
    </x:xf>
    <x:xf numFmtId="0" fontId="2" fillId="39" borderId="0" xfId="0" applyNumberFormat="1" applyFont="1" applyFill="1" applyBorder="1" applyAlignment="1">
      <x:alignment vertical="top" wrapText="1"/>
    </x:xf>
    <x:xf numFmtId="0" fontId="2" fillId="39" borderId="0" xfId="0" applyNumberFormat="1" applyFont="1" applyFill="1" applyBorder="1" applyAlignment="1">
      <x:alignment horizontal="center" vertical="top" wrapText="1"/>
    </x:xf>
    <x:xf numFmtId="0" fontId="0" fillId="45" borderId="0" xfId="0" applyNumberFormat="1" applyFont="1" applyFill="1" applyBorder="1" applyAlignment="1">
      <x:alignment vertical="top" wrapText="1"/>
    </x:xf>
    <x:xf numFmtId="0" fontId="9" fillId="45" borderId="0" xfId="0" applyNumberFormat="1" applyFont="1" applyFill="1" applyBorder="1" applyAlignment="1">
      <x:alignment vertical="top" wrapText="1"/>
    </x:xf>
    <x:xf numFmtId="0" fontId="0" fillId="40" borderId="0" xfId="0" applyNumberFormat="1" applyFont="1" applyFill="1" applyBorder="1" applyAlignment="1">
      <x:alignment vertical="top" wrapText="1"/>
    </x:xf>
    <x:xf numFmtId="0" fontId="9" fillId="40" borderId="0" xfId="0" applyNumberFormat="1" applyFont="1" applyFill="1" applyBorder="1" applyAlignment="1">
      <x:alignment vertical="top" wrapText="1"/>
    </x:xf>
    <x:xf numFmtId="0" fontId="0" fillId="42" borderId="0" xfId="0" applyNumberFormat="1" applyFont="1" applyFill="1" applyBorder="1" applyAlignment="1">
      <x:alignment vertical="top" wrapText="1"/>
    </x:xf>
    <x:xf numFmtId="0" fontId="9" fillId="42" borderId="0" xfId="0" applyNumberFormat="1" applyFont="1" applyFill="1" applyBorder="1" applyAlignment="1">
      <x:alignment vertical="top" wrapText="1"/>
    </x:xf>
    <x:xf numFmtId="0" fontId="7" fillId="44" borderId="0" xfId="0" applyNumberFormat="1" applyFont="1" applyFill="1" applyBorder="1" applyAlignment="1">
      <x:alignment horizontal="center" vertical="center"/>
    </x:xf>
    <x:xf numFmtId="0" fontId="0" fillId="44" borderId="0" xfId="0" applyNumberFormat="1" applyFont="1" applyFill="1" applyBorder="1" applyAlignment="1">
      <x:alignment wrapText="1"/>
    </x:xf>
    <x:xf numFmtId="0" fontId="7" fillId="44" borderId="0" xfId="0" applyNumberFormat="1" applyFont="1" applyFill="1" applyBorder="1" applyAlignment="1">
      <x:alignment horizontal="center" vertical="center" wrapText="1"/>
    </x:xf>
    <x:xf numFmtId="0" fontId="9" fillId="41" borderId="0" xfId="0" applyNumberFormat="1" applyFont="1" applyFill="1" applyBorder="1"/>
    <x:xf numFmtId="0" fontId="0" fillId="41" borderId="0" xfId="0" applyNumberFormat="1" applyFont="1" applyFill="1" applyBorder="1" applyAlignment="1">
      <x:alignment wrapText="1"/>
    </x:xf>
    <x:xf numFmtId="0" fontId="7" fillId="41" borderId="0" xfId="0" applyNumberFormat="1" applyFont="1" applyFill="1" applyBorder="1" applyAlignment="1">
      <x:alignment wrapText="1"/>
    </x:xf>
    <x:xf numFmtId="0" fontId="7" fillId="41" borderId="0" xfId="0" applyNumberFormat="1" applyFont="1" applyFill="1" applyBorder="1" applyAlignment="1">
      <x:alignment horizontal="center" wrapText="1"/>
    </x:xf>
    <x:xf numFmtId="0" fontId="9" fillId="39" borderId="0" xfId="0" applyNumberFormat="1" applyFont="1" applyFill="1" applyBorder="1"/>
    <x:xf numFmtId="0" fontId="0" fillId="39" borderId="0" xfId="0" applyNumberFormat="1" applyFont="1" applyFill="1" applyBorder="1" applyAlignment="1">
      <x:alignment wrapText="1"/>
    </x:xf>
    <x:xf numFmtId="0" fontId="0" fillId="39" borderId="0" xfId="0" applyNumberFormat="1" applyFont="1" applyFill="1" applyBorder="1"/>
    <x:xf numFmtId="0" fontId="2" fillId="39" borderId="0" xfId="0" applyNumberFormat="1" applyFont="1" applyFill="1" applyBorder="1"/>
    <x:xf numFmtId="0" fontId="9" fillId="44" borderId="0" xfId="0" applyNumberFormat="1" applyFont="1" applyFill="1" applyBorder="1"/>
    <x:xf numFmtId="0" fontId="9" fillId="44" borderId="0" xfId="0" applyNumberFormat="1" applyFont="1" applyFill="1" applyBorder="1" applyAlignment="1">
      <x:alignment wrapText="1"/>
    </x:xf>
    <x:xf numFmtId="0" fontId="9" fillId="45" borderId="0" xfId="0" applyNumberFormat="1" applyFont="1" applyFill="1" applyBorder="1"/>
    <x:xf numFmtId="0" fontId="9" fillId="45" borderId="0" xfId="0" applyNumberFormat="1" applyFont="1" applyFill="1" applyBorder="1" applyAlignment="1">
      <x:alignment wrapText="1"/>
    </x:xf>
    <x:xf numFmtId="0" fontId="9" fillId="40" borderId="0" xfId="0" applyNumberFormat="1" applyFont="1" applyFill="1" applyBorder="1"/>
    <x:xf numFmtId="0" fontId="9" fillId="40" borderId="0" xfId="0" applyNumberFormat="1" applyFont="1" applyFill="1" applyBorder="1" applyAlignment="1">
      <x:alignment wrapText="1"/>
    </x:xf>
    <x:xf numFmtId="0" fontId="0" fillId="42" borderId="0" xfId="0" applyNumberFormat="1" applyFont="1" applyFill="1" applyBorder="1"/>
    <x:xf numFmtId="0" fontId="10" fillId="42" borderId="0" xfId="0" applyNumberFormat="1" applyFont="1" applyFill="1" applyBorder="1"/>
    <x:xf numFmtId="0" fontId="10" fillId="42" borderId="0" xfId="0" applyNumberFormat="1" applyFont="1" applyFill="1" applyBorder="1" applyAlignment="1">
      <x:alignment vertical="top" wrapText="1"/>
    </x:xf>
    <x:xf numFmtId="0" fontId="10" fillId="42" borderId="26" xfId="0" applyNumberFormat="1" applyFont="1" applyFill="1" applyBorder="1" applyAlignment="1">
      <x:alignment vertical="top" wrapText="1"/>
    </x:xf>
    <x:xf numFmtId="0" fontId="10" fillId="42" borderId="27" xfId="0" applyNumberFormat="1" applyFont="1" applyFill="1" applyBorder="1" applyAlignment="1">
      <x:alignment vertical="top" wrapText="1"/>
    </x:xf>
    <x:xf numFmtId="0" fontId="10" fillId="42" borderId="28" xfId="0" applyNumberFormat="1" applyFont="1" applyFill="1" applyBorder="1" applyAlignment="1">
      <x:alignment vertical="top" wrapText="1"/>
    </x:xf>
    <x:xf numFmtId="0" fontId="10" fillId="42" borderId="29" xfId="0" applyNumberFormat="1" applyFont="1" applyFill="1" applyBorder="1" applyAlignment="1">
      <x:alignment vertical="top" wrapText="1"/>
    </x:xf>
    <x:xf numFmtId="0" fontId="10" fillId="42" xfId="0" applyNumberFormat="1" applyFont="1" applyFill="1" applyBorder="0" applyAlignment="1">
      <x:alignment vertical="top" wrapText="1"/>
    </x:xf>
    <x:xf numFmtId="0" fontId="10" fillId="42" borderId="30" xfId="0" applyNumberFormat="1" applyFont="1" applyFill="1" applyBorder="1" applyAlignment="1">
      <x:alignment vertical="top" wrapText="1"/>
    </x:xf>
    <x:xf numFmtId="0" fontId="10" fillId="42" borderId="31" xfId="0" applyNumberFormat="1" applyFont="1" applyFill="1" applyBorder="1" applyAlignment="1">
      <x:alignment vertical="top" wrapText="1"/>
    </x:xf>
    <x:xf numFmtId="0" fontId="10" fillId="42" borderId="32" xfId="0" applyNumberFormat="1" applyFont="1" applyFill="1" applyBorder="1" applyAlignment="1">
      <x:alignment vertical="top" wrapText="1"/>
    </x:xf>
    <x:xf numFmtId="0" fontId="10" fillId="42" borderId="33" xfId="0" applyNumberFormat="1" applyFont="1" applyFill="1" applyBorder="1" applyAlignment="1">
      <x:alignment vertical="top" wrapText="1"/>
    </x:xf>
    <x:xf numFmtId="0" fontId="0" fillId="46" borderId="0" xfId="0" applyNumberFormat="1" applyFont="1" applyFill="1" applyBorder="1"/>
    <x:xf numFmtId="0" fontId="17" fillId="46" borderId="0" xfId="0" applyNumberFormat="1" applyFont="1" applyFill="1" applyBorder="1"/>
    <x:xf numFmtId="0" fontId="17" fillId="46" borderId="0" xfId="0" applyNumberFormat="1" applyFont="1" applyFill="1" applyBorder="1" applyAlignment="1">
      <x:alignment wrapText="1"/>
    </x:xf>
    <x:xf numFmtId="0" fontId="17" fillId="46" borderId="0" xfId="0" applyNumberFormat="1" applyFont="1" applyFill="1" applyBorder="1" applyAlignment="1">
      <x:alignment vertical="top" wrapText="1"/>
    </x:xf>
    <x:xf numFmtId="0" fontId="3" fillId="45" borderId="0" xfId="0" applyNumberFormat="1" applyFont="1" applyFill="1" applyBorder="1" applyAlignment="1">
      <x:alignment wrapText="1"/>
    </x:xf>
    <x:xf numFmtId="0" fontId="0" fillId="45" borderId="0" xfId="0" applyNumberFormat="1" applyFont="1" applyFill="1" applyBorder="1"/>
    <x:xf numFmtId="0" fontId="18" fillId="45" borderId="0" xfId="0" applyNumberFormat="1" applyFont="1" applyFill="1" applyBorder="1" applyAlignment="1">
      <x:alignment wrapText="1"/>
    </x:xf>
    <x:xf numFmtId="0" fontId="19" fillId="45" borderId="0" xfId="0" applyNumberFormat="1" applyFont="1" applyFill="1" applyBorder="1"/>
    <x:xf numFmtId="0" fontId="19" fillId="45" borderId="0" xfId="0" applyNumberFormat="1" applyFont="1" applyFill="1" applyBorder="1" applyAlignment="1">
      <x:alignment wrapText="1"/>
    </x:xf>
    <x:xf numFmtId="0" fontId="0" fillId="45" borderId="0" xfId="0" applyNumberFormat="1" applyFont="1" applyFill="1" applyBorder="1" applyAlignment="1">
      <x:alignment wrapText="1"/>
    </x:xf>
    <x:xf numFmtId="201" fontId="0" fillId="45" borderId="0" xfId="0" applyNumberFormat="1" applyFont="1" applyFill="1" applyBorder="1" applyAlignment="1">
      <x:alignment wrapText="1"/>
    </x:xf>
    <x:xf numFmtId="202" fontId="0" fillId="45" borderId="0" xfId="0" applyNumberFormat="1" applyFont="1" applyFill="1" applyBorder="1" applyAlignment="1">
      <x:alignment wrapText="1"/>
    </x:xf>
    <x:xf numFmtId="207" fontId="0" fillId="45" borderId="0" xfId="0" applyNumberFormat="1" applyFont="1" applyFill="1" applyBorder="1"/>
    <x:xf numFmtId="205" fontId="0" fillId="40" borderId="0" xfId="0" applyNumberFormat="1" applyFont="1" applyFill="1" applyBorder="1" applyAlignment="1">
      <x:alignment wrapText="1"/>
    </x:xf>
    <x:xf numFmtId="0" fontId="0" fillId="40" borderId="0" xfId="0" applyNumberFormat="1" applyFont="1" applyFill="1" applyBorder="1" applyAlignment="1">
      <x:alignment wrapText="1"/>
    </x:xf>
    <x:xf numFmtId="201" fontId="0" fillId="40" borderId="0" xfId="0" applyNumberFormat="1" applyFont="1" applyFill="1" applyBorder="1"/>
    <x:xf numFmtId="205" fontId="0" fillId="40" borderId="0" xfId="0" applyNumberFormat="1" applyFont="1" applyFill="1" applyBorder="1"/>
    <x:xf numFmtId="202" fontId="0" fillId="40" borderId="0" xfId="0" applyNumberFormat="1" applyFont="1" applyFill="1" applyBorder="1"/>
    <x:xf numFmtId="206" fontId="0" fillId="40" borderId="0" xfId="0" applyNumberFormat="1" applyFont="1" applyFill="1" applyBorder="1"/>
    <x:xf numFmtId="0" fontId="4" fillId="45" borderId="0" xfId="0" applyNumberFormat="1" applyFont="1" applyFill="1" applyBorder="1" applyAlignment="1">
      <x:alignment wrapText="1"/>
    </x:xf>
    <x:xf numFmtId="0" fontId="20" fillId="45" borderId="0" xfId="0" applyNumberFormat="1" applyFont="1" applyFill="1" applyBorder="1" applyAlignment="1">
      <x:alignment wrapText="1"/>
    </x:xf>
    <x:xf numFmtId="203" fontId="0" fillId="45" borderId="0" xfId="0" applyNumberFormat="1" applyFont="1" applyFill="1" applyBorder="1" applyAlignment="1">
      <x:alignment wrapText="1"/>
    </x:xf>
    <x:xf numFmtId="204" fontId="0" fillId="45" borderId="0" xfId="0" applyNumberFormat="1" applyFont="1" applyFill="1" applyBorder="1" applyAlignment="1">
      <x:alignment wrapText="1"/>
    </x:xf>
    <x:xf numFmtId="203" fontId="0" fillId="40" borderId="0" xfId="0" applyNumberFormat="1" applyFont="1" applyFill="1" applyBorder="1" applyAlignment="1">
      <x:alignment wrapText="1"/>
    </x:xf>
    <x:xf numFmtId="0" fontId="21" fillId="45" borderId="0" xfId="0" applyNumberFormat="1" applyFont="1" applyFill="1" applyBorder="1"/>
    <x:xf numFmtId="0" fontId="21" fillId="45" borderId="0" xfId="0" applyNumberFormat="1" applyFont="1" applyFill="1" applyBorder="1" applyAlignment="1">
      <x:alignment wrapText="1"/>
    </x:xf>
    <x:xf numFmtId="0" fontId="10" fillId="45" borderId="0" xfId="0" applyNumberFormat="1" applyFont="1" applyFill="1" applyBorder="1" applyAlignment="1">
      <x:alignment wrapText="1"/>
    </x:xf>
    <x:xf numFmtId="201" fontId="10" fillId="45" borderId="0" xfId="0" applyNumberFormat="1" applyFont="1" applyFill="1" applyBorder="1" applyAlignment="1">
      <x:alignment wrapText="1"/>
    </x:xf>
    <x:xf numFmtId="203" fontId="0" fillId="45" borderId="0" xfId="0" applyNumberFormat="1" applyFont="1" applyFill="1" applyBorder="1"/>
    <x:xf numFmtId="204" fontId="0" fillId="45" borderId="0" xfId="0" applyNumberFormat="1" applyFont="1" applyFill="1" applyBorder="1"/>
    <x:xf numFmtId="201" fontId="10" fillId="40" borderId="0" xfId="0" applyNumberFormat="1" applyFont="1" applyFill="1" applyBorder="1" applyAlignment="1">
      <x:alignment wrapText="1"/>
    </x:xf>
    <x:xf numFmtId="203" fontId="0" fillId="40" borderId="0" xfId="0" applyNumberFormat="1" applyFont="1" applyFill="1" applyBorder="1"/>
    <x:xf numFmtId="203" fontId="8" fillId="40" borderId="0" xfId="0" applyNumberFormat="1" applyFont="1" applyFill="1" applyBorder="1"/>
    <x:xf numFmtId="201" fontId="0" fillId="45" borderId="0" xfId="0" applyNumberFormat="1" applyFont="1" applyFill="1" applyBorder="1"/>
    <x:xf numFmtId="202" fontId="0" fillId="45" borderId="0" xfId="0" applyNumberFormat="1" applyFont="1" applyFill="1" applyBorder="1"/>
    <x:xf numFmtId="208" fontId="0" fillId="40" borderId="0" xfId="0" applyNumberFormat="1" applyFont="1" applyFill="1" applyBorder="1"/>
    <x:xf numFmtId="209" fontId="0" fillId="40" borderId="0" xfId="0" applyNumberFormat="1" applyFont="1" applyFill="1" applyBorder="1"/>
    <x:xf numFmtId="0" fontId="2" fillId="45" borderId="0" xfId="0" applyNumberFormat="1" applyFont="1" applyFill="1" applyBorder="1" applyAlignment="1">
      <x:alignment horizontal="center" vertical="center" wrapText="1"/>
    </x:xf>
    <x:xf numFmtId="200" fontId="0" fillId="45" borderId="0" xfId="0" applyNumberFormat="1" applyFont="1" applyFill="1" applyBorder="1"/>
    <x:xf numFmtId="0" fontId="0" fillId="47" borderId="0" xfId="0" applyNumberFormat="1" applyFont="1" applyFill="1" applyBorder="1"/>
    <x:xf numFmtId="0" fontId="9" fillId="47" borderId="0" xfId="0" applyNumberFormat="1" applyFont="1" applyFill="1" applyBorder="1"/>
    <x:xf numFmtId="0" fontId="2" fillId="48" borderId="0" xfId="0" applyNumberFormat="1" applyFont="1" applyFill="1" applyBorder="1" applyAlignment="1">
      <x:alignment horizontal="center" vertical="center" wrapText="1"/>
    </x:xf>
    <x:xf numFmtId="0" fontId="0" fillId="49" borderId="0" xfId="0" applyNumberFormat="1" applyFont="1" applyFill="1" applyBorder="1"/>
    <x:xf numFmtId="200" fontId="0" fillId="49" borderId="0" xfId="0" applyNumberFormat="1" applyFont="1" applyFill="1" applyBorder="1"/>
    <x:xf numFmtId="0" fontId="10" fillId="50" borderId="0" xfId="0" applyNumberFormat="1" applyFont="1" applyFill="1" applyBorder="1" applyAlignment="1">
      <x:alignment wrapText="1"/>
    </x:xf>
    <x:xf numFmtId="201" fontId="10" fillId="50" borderId="0" xfId="0" applyNumberFormat="1" applyFont="1" applyFill="1" applyBorder="1" applyAlignment="1">
      <x:alignment wrapText="1"/>
    </x:xf>
    <x:xf numFmtId="204" fontId="0" fillId="50" borderId="0" xfId="0" applyNumberFormat="1" applyFont="1" applyFill="1" applyBorder="1"/>
    <x:xf numFmtId="204" fontId="0" fillId="49" borderId="0" xfId="0" applyNumberFormat="1" applyFont="1" applyFill="1" applyBorder="1"/>
    <x:xf numFmtId="205" fontId="0" fillId="49" borderId="0" xfId="0" applyNumberFormat="1" applyFont="1" applyFill="1" applyBorder="1"/>
    <x:xf numFmtId="204" fontId="0" fillId="13" borderId="0" xfId="0" applyNumberFormat="1" applyFont="1" applyFill="1" applyBorder="1" applyAlignment="1">
      <x:alignment wrapText="1"/>
    </x:xf>
    <x:xf numFmtId="203" fontId="0" fillId="4" borderId="0" xfId="0" applyNumberFormat="1" applyFont="1" applyFill="1" applyBorder="1" applyAlignment="1">
      <x:alignment wrapText="1"/>
    </x:xf>
    <x:xf numFmtId="203" fontId="0" fillId="13" borderId="0" xfId="0" applyNumberFormat="1" applyFont="1" applyFill="1" applyBorder="1" applyAlignment="1">
      <x:alignment wrapText="1"/>
    </x:xf>
    <x:xf numFmtId="205" fontId="0" fillId="4" borderId="0" xfId="0" applyNumberFormat="1" applyFont="1" applyFill="1" applyBorder="1" applyAlignment="1">
      <x:alignment wrapText="1"/>
    </x:xf>
    <x:xf numFmtId="205" fontId="0" fillId="4" borderId="0" xfId="0" applyNumberFormat="1" applyFont="1" applyFill="1" applyBorder="1"/>
    <x:xf numFmtId="203" fontId="0" fillId="4" borderId="0" xfId="0" applyNumberFormat="1" applyFont="1" applyFill="1" applyBorder="1"/>
    <x:xf numFmtId="206" fontId="0" fillId="4" borderId="0" xfId="0" applyNumberFormat="1" applyFont="1" applyFill="1" applyBorder="1"/>
    <x:xf numFmtId="201" fontId="0" fillId="13" borderId="0" xfId="0" applyNumberFormat="1" applyFont="1" applyFill="1" applyBorder="1" applyAlignment="1">
      <x:alignment wrapText="1"/>
    </x:xf>
    <x:xf numFmtId="0" fontId="1" fillId="2" borderId="0" xfId="0" applyNumberFormat="1" applyFont="1" applyFill="1" applyBorder="1" applyAlignment="1">
      <x:alignment horizontal="left" vertical="center" wrapText="1"/>
    </x:xf>
    <x:xf numFmtId="0" fontId="9" fillId="4" borderId="0" xfId="0" applyNumberFormat="1" applyFont="1" applyFill="1" applyBorder="1" applyAlignment="1">
      <x:alignment wrapText="1"/>
    </x:xf>
    <x:xf numFmtId="0" fontId="7" fillId="6" borderId="0" xfId="0" applyNumberFormat="1" applyFont="1" applyFill="1" applyBorder="1" applyAlignment="1">
      <x:alignment horizontal="center" vertical="center" wrapText="1"/>
    </x:xf>
    <x:xf numFmtId="0" fontId="9" fillId="4" borderId="0" xfId="0" applyNumberFormat="1" applyFont="1" applyFill="1" applyBorder="1" applyAlignment="1">
      <x:alignment horizontal="center" wrapText="1"/>
    </x:xf>
    <x:xf numFmtId="0" fontId="7" fillId="34" borderId="0" xfId="0" applyNumberFormat="1" applyFont="1" applyFill="1" applyBorder="1" applyAlignment="1">
      <x:alignment horizontal="center" vertical="center" wrapText="1"/>
    </x:xf>
    <x:xf numFmtId="0" fontId="9" fillId="14" borderId="0" xfId="0" applyNumberFormat="1" applyFont="1" applyFill="1" applyBorder="1" applyAlignment="1">
      <x:alignment wrapText="1"/>
    </x:xf>
    <x:xf numFmtId="0" fontId="0" fillId="51" borderId="0" xfId="0" applyNumberFormat="1" applyFont="1" applyFill="1" applyBorder="1"/>
    <x:xf numFmtId="0" fontId="22" fillId="51" borderId="0" xfId="0" applyNumberFormat="1" applyFont="1" applyFill="1" applyBorder="1"/>
    <x:xf numFmtId="0" fontId="22" fillId="51" borderId="0" xfId="0" applyNumberFormat="1" applyFont="1" applyFill="1" applyBorder="1" applyAlignment="1">
      <x:alignment vertical="center"/>
    </x:xf>
    <x:xf numFmtId="0" fontId="23" fillId="51" borderId="0" xfId="0" applyNumberFormat="1" applyFont="1" applyFill="1" applyBorder="1"/>
    <x:xf numFmtId="0" fontId="23" fillId="51" borderId="0" xfId="0" applyNumberFormat="1" applyFont="1" applyFill="1" applyBorder="1" applyAlignment="1">
      <x:alignment wrapText="1"/>
    </x:xf>
    <x:xf numFmtId="0" fontId="23" fillId="51" borderId="0" xfId="0" applyNumberFormat="1" applyFont="1" applyFill="1" applyBorder="1" applyAlignment="1">
      <x:alignment vertical="center" wrapText="1"/>
    </x:xf>
    <x:xf numFmtId="0" fontId="24" fillId="51" borderId="0" xfId="0" applyNumberFormat="1" applyFont="1" applyFill="1" applyBorder="1"/>
    <x:xf numFmtId="0" fontId="24" fillId="51" borderId="0" xfId="0" applyNumberFormat="1" applyFont="1" applyFill="1" applyBorder="1" applyAlignment="1">
      <x:alignment horizontal="right"/>
    </x:xf>
    <x:xf numFmtId="0" fontId="24" fillId="51" borderId="0" xfId="0" applyNumberFormat="1" applyFont="1" applyFill="1" applyBorder="1" applyAlignment="1">
      <x:alignment horizontal="right" vertical="center"/>
    </x:xf>
    <x:xf numFmtId="0" fontId="0" fillId="52" borderId="0" xfId="0" applyNumberFormat="1" applyFont="1" applyFill="1" applyBorder="1"/>
    <x:xf numFmtId="0" fontId="25" fillId="52" borderId="0" xfId="0" applyNumberFormat="1" applyFont="1" applyFill="1" applyBorder="1"/>
    <x:xf numFmtId="0" fontId="25" fillId="52" borderId="0" xfId="0" applyNumberFormat="1" applyFont="1" applyFill="1" applyBorder="1" applyAlignment="1">
      <x:alignment horizontal="center"/>
    </x:xf>
    <x:xf numFmtId="0" fontId="25" fillId="52" borderId="0" xfId="0" applyNumberFormat="1" applyFont="1" applyFill="1" applyBorder="1" applyAlignment="1">
      <x:alignment horizontal="center" vertical="center"/>
    </x:xf>
    <x:xf numFmtId="0" fontId="25" fillId="52" borderId="34" xfId="0" applyNumberFormat="1" applyFont="1" applyFill="1" applyBorder="1" applyAlignment="1">
      <x:alignment horizontal="center" vertical="center"/>
    </x:xf>
    <x:xf numFmtId="0" fontId="25" fillId="52" borderId="35" xfId="0" applyNumberFormat="1" applyFont="1" applyFill="1" applyBorder="1" applyAlignment="1">
      <x:alignment horizontal="center" vertical="center"/>
    </x:xf>
    <x:xf numFmtId="0" fontId="25" fillId="52" borderId="36" xfId="0" applyNumberFormat="1" applyFont="1" applyFill="1" applyBorder="1" applyAlignment="1">
      <x:alignment horizontal="center" vertical="center"/>
    </x:xf>
    <x:xf numFmtId="0" fontId="25" fillId="52" borderId="37" xfId="0" applyNumberFormat="1" applyFont="1" applyFill="1" applyBorder="1" applyAlignment="1">
      <x:alignment horizontal="center" vertical="center"/>
    </x:xf>
    <x:xf numFmtId="0" fontId="0" fillId="53" borderId="0" xfId="0" applyNumberFormat="1" applyFont="1" applyFill="1" applyBorder="1"/>
    <x:xf numFmtId="0" fontId="25" fillId="53" borderId="0" xfId="0" applyNumberFormat="1" applyFont="1" applyFill="1" applyBorder="1"/>
    <x:xf numFmtId="0" fontId="25" fillId="53" borderId="0" xfId="0" applyNumberFormat="1" applyFont="1" applyFill="1" applyBorder="1" applyAlignment="1">
      <x:alignment horizontal="center"/>
    </x:xf>
    <x:xf numFmtId="0" fontId="25" fillId="53" borderId="0" xfId="0" applyNumberFormat="1" applyFont="1" applyFill="1" applyBorder="1" applyAlignment="1">
      <x:alignment horizontal="center" vertical="center"/>
    </x:xf>
    <x:xf numFmtId="0" fontId="25" fillId="53" borderId="38" xfId="0" applyNumberFormat="1" applyFont="1" applyFill="1" applyBorder="1" applyAlignment="1">
      <x:alignment horizontal="center" vertical="center"/>
    </x:xf>
    <x:xf numFmtId="0" fontId="25" fillId="53" borderId="39" xfId="0" applyNumberFormat="1" applyFont="1" applyFill="1" applyBorder="1" applyAlignment="1">
      <x:alignment horizontal="center" vertical="center"/>
    </x:xf>
    <x:xf numFmtId="0" fontId="25" fillId="53" borderId="40" xfId="0" applyNumberFormat="1" applyFont="1" applyFill="1" applyBorder="1" applyAlignment="1">
      <x:alignment horizontal="center" vertical="center"/>
    </x:xf>
    <x:xf numFmtId="0" fontId="25" fillId="53" borderId="41" xfId="0" applyNumberFormat="1" applyFont="1" applyFill="1" applyBorder="1" applyAlignment="1">
      <x:alignment horizontal="center" vertical="center"/>
    </x:xf>
    <x:xf numFmtId="0" fontId="0" fillId="54" borderId="0" xfId="0" applyNumberFormat="1" applyFont="1" applyFill="1" applyBorder="1"/>
    <x:xf numFmtId="0" fontId="26" fillId="54" borderId="0" xfId="0" applyNumberFormat="1" applyFont="1" applyFill="1" applyBorder="1"/>
    <x:xf numFmtId="0" fontId="26" fillId="54" borderId="0" xfId="0" applyNumberFormat="1" applyFont="1" applyFill="1" applyBorder="1" applyAlignment="1">
      <x:alignment horizontal="center"/>
    </x:xf>
    <x:xf numFmtId="0" fontId="26" fillId="54" borderId="0" xfId="0" applyNumberFormat="1" applyFont="1" applyFill="1" applyBorder="1" applyAlignment="1">
      <x:alignment horizontal="center" vertical="center"/>
    </x:xf>
    <x:xf numFmtId="0" fontId="27" fillId="53" borderId="0" xfId="0" applyNumberFormat="1" applyFont="1" applyFill="1" applyBorder="1"/>
    <x:xf numFmtId="0" fontId="27" fillId="53" borderId="0" xfId="0" applyNumberFormat="1" applyFont="1" applyFill="1" applyBorder="1" applyAlignment="1">
      <x:alignment vertical="center"/>
    </x:xf>
    <x:xf numFmtId="0" fontId="0" fillId="55" borderId="0" xfId="0" applyNumberFormat="1" applyFont="1" applyFill="1" applyBorder="1"/>
    <x:xf numFmtId="0" fontId="28" fillId="55" borderId="0" xfId="0" applyNumberFormat="1" applyFont="1" applyFill="1" applyBorder="1"/>
    <x:xf numFmtId="0" fontId="28" fillId="55" borderId="0" xfId="0" applyNumberFormat="1" applyFont="1" applyFill="1" applyBorder="1" applyAlignment="1">
      <x:alignment horizontal="center"/>
    </x:xf>
    <x:xf numFmtId="0" fontId="28" fillId="55" borderId="0" xfId="0" applyNumberFormat="1" applyFont="1" applyFill="1" applyBorder="1" applyAlignment="1">
      <x:alignment horizontal="center" vertical="center"/>
    </x:xf>
    <x:xf numFmtId="0" fontId="28" fillId="55" borderId="42" xfId="0" applyNumberFormat="1" applyFont="1" applyFill="1" applyBorder="1" applyAlignment="1">
      <x:alignment horizontal="center" vertical="center"/>
    </x:xf>
    <x:xf numFmtId="0" fontId="28" fillId="55" borderId="43" xfId="0" applyNumberFormat="1" applyFont="1" applyFill="1" applyBorder="1" applyAlignment="1">
      <x:alignment horizontal="center" vertical="center"/>
    </x:xf>
    <x:xf numFmtId="0" fontId="28" fillId="55" borderId="44" xfId="0" applyNumberFormat="1" applyFont="1" applyFill="1" applyBorder="1" applyAlignment="1">
      <x:alignment horizontal="center" vertical="center"/>
    </x:xf>
    <x:xf numFmtId="0" fontId="29" fillId="55" borderId="0" xfId="0" applyNumberFormat="1" applyFont="1" applyFill="1" applyBorder="1"/>
    <x:xf numFmtId="0" fontId="29" fillId="55" borderId="0" xfId="0" applyNumberFormat="1" applyFont="1" applyFill="1" applyBorder="1" applyAlignment="1">
      <x:alignment horizontal="center"/>
    </x:xf>
    <x:xf numFmtId="0" fontId="29" fillId="55" borderId="0" xfId="0" applyNumberFormat="1" applyFont="1" applyFill="1" applyBorder="1" applyAlignment="1">
      <x:alignment horizontal="center" vertical="center"/>
    </x:xf>
    <x:xf numFmtId="0" fontId="29" fillId="55" borderId="45" xfId="0" applyNumberFormat="1" applyFont="1" applyFill="1" applyBorder="1" applyAlignment="1">
      <x:alignment horizontal="center" vertical="center"/>
    </x:xf>
    <x:xf numFmtId="0" fontId="29" fillId="55" borderId="46" xfId="0" applyNumberFormat="1" applyFont="1" applyFill="1" applyBorder="1" applyAlignment="1">
      <x:alignment horizontal="center" vertical="center"/>
    </x:xf>
    <x:xf numFmtId="0" fontId="29" fillId="55" borderId="47" xfId="0" applyNumberFormat="1" applyFont="1" applyFill="1" applyBorder="1" applyAlignment="1">
      <x:alignment horizontal="center" vertical="center"/>
    </x:xf>
    <x:xf numFmtId="0" fontId="29" fillId="55" borderId="48" xfId="0" applyNumberFormat="1" applyFont="1" applyFill="1" applyBorder="1" applyAlignment="1">
      <x:alignment horizontal="center" vertical="center"/>
    </x:xf>
    <x:xf numFmtId="0" fontId="29" fillId="55" borderId="49" xfId="0" applyNumberFormat="1" applyFont="1" applyFill="1" applyBorder="1" applyAlignment="1">
      <x:alignment horizontal="center" vertical="center"/>
    </x:xf>
    <x:xf numFmtId="0" fontId="29" fillId="55" borderId="50" xfId="0" applyNumberFormat="1" applyFont="1" applyFill="1" applyBorder="1" applyAlignment="1">
      <x:alignment horizontal="center" vertical="center"/>
    </x:xf>
    <x:xf numFmtId="0" fontId="0" fillId="56" borderId="0" xfId="0" applyNumberFormat="1" applyFont="1" applyFill="1" applyBorder="1"/>
    <x:xf numFmtId="0" fontId="28" fillId="56" borderId="0" xfId="0" applyNumberFormat="1" applyFont="1" applyFill="1" applyBorder="1"/>
    <x:xf numFmtId="0" fontId="28" fillId="56" borderId="0" xfId="0" applyNumberFormat="1" applyFont="1" applyFill="1" applyBorder="1" applyAlignment="1">
      <x:alignment horizontal="center"/>
    </x:xf>
    <x:xf numFmtId="0" fontId="28" fillId="56" borderId="0" xfId="0" applyNumberFormat="1" applyFont="1" applyFill="1" applyBorder="1" applyAlignment="1">
      <x:alignment horizontal="center" vertical="center"/>
    </x:xf>
    <x:xf numFmtId="0" fontId="28" fillId="56" borderId="42" xfId="0" applyNumberFormat="1" applyFont="1" applyFill="1" applyBorder="1" applyAlignment="1">
      <x:alignment horizontal="center" vertical="center"/>
    </x:xf>
    <x:xf numFmtId="0" fontId="28" fillId="56" borderId="43" xfId="0" applyNumberFormat="1" applyFont="1" applyFill="1" applyBorder="1" applyAlignment="1">
      <x:alignment horizontal="center" vertical="center"/>
    </x:xf>
    <x:xf numFmtId="0" fontId="28" fillId="56" borderId="44" xfId="0" applyNumberFormat="1" applyFont="1" applyFill="1" applyBorder="1" applyAlignment="1">
      <x:alignment horizontal="center" vertical="center"/>
    </x:xf>
    <x:xf numFmtId="0" fontId="29" fillId="56" borderId="0" xfId="0" applyNumberFormat="1" applyFont="1" applyFill="1" applyBorder="1"/>
    <x:xf numFmtId="0" fontId="29" fillId="56" borderId="0" xfId="0" applyNumberFormat="1" applyFont="1" applyFill="1" applyBorder="1" applyAlignment="1">
      <x:alignment horizontal="center"/>
    </x:xf>
    <x:xf numFmtId="0" fontId="29" fillId="56" borderId="0" xfId="0" applyNumberFormat="1" applyFont="1" applyFill="1" applyBorder="1" applyAlignment="1">
      <x:alignment horizontal="center" vertical="center"/>
    </x:xf>
    <x:xf numFmtId="0" fontId="29" fillId="56" borderId="45" xfId="0" applyNumberFormat="1" applyFont="1" applyFill="1" applyBorder="1" applyAlignment="1">
      <x:alignment horizontal="center" vertical="center"/>
    </x:xf>
    <x:xf numFmtId="0" fontId="29" fillId="56" borderId="46" xfId="0" applyNumberFormat="1" applyFont="1" applyFill="1" applyBorder="1" applyAlignment="1">
      <x:alignment horizontal="center" vertical="center"/>
    </x:xf>
    <x:xf numFmtId="0" fontId="29" fillId="56" borderId="47" xfId="0" applyNumberFormat="1" applyFont="1" applyFill="1" applyBorder="1" applyAlignment="1">
      <x:alignment horizontal="center" vertical="center"/>
    </x:xf>
    <x:xf numFmtId="0" fontId="29" fillId="56" borderId="48" xfId="0" applyNumberFormat="1" applyFont="1" applyFill="1" applyBorder="1" applyAlignment="1">
      <x:alignment horizontal="center" vertical="center"/>
    </x:xf>
    <x:xf numFmtId="0" fontId="29" fillId="56" borderId="49" xfId="0" applyNumberFormat="1" applyFont="1" applyFill="1" applyBorder="1" applyAlignment="1">
      <x:alignment horizontal="center" vertical="center"/>
    </x:xf>
    <x:xf numFmtId="0" fontId="29" fillId="56" borderId="50" xfId="0" applyNumberFormat="1" applyFont="1" applyFill="1" applyBorder="1" applyAlignment="1">
      <x:alignment horizontal="center" vertical="center"/>
    </x:xf>
    <x:xf numFmtId="0" fontId="0" fillId="57" borderId="0" xfId="0" applyNumberFormat="1" applyFont="1" applyFill="1" applyBorder="1"/>
    <x:xf numFmtId="0" fontId="28" fillId="57" borderId="0" xfId="0" applyNumberFormat="1" applyFont="1" applyFill="1" applyBorder="1"/>
    <x:xf numFmtId="0" fontId="28" fillId="57" borderId="0" xfId="0" applyNumberFormat="1" applyFont="1" applyFill="1" applyBorder="1" applyAlignment="1">
      <x:alignment horizontal="center"/>
    </x:xf>
    <x:xf numFmtId="0" fontId="28" fillId="57" borderId="0" xfId="0" applyNumberFormat="1" applyFont="1" applyFill="1" applyBorder="1" applyAlignment="1">
      <x:alignment horizontal="center" vertical="center"/>
    </x:xf>
    <x:xf numFmtId="0" fontId="28" fillId="57" borderId="42" xfId="0" applyNumberFormat="1" applyFont="1" applyFill="1" applyBorder="1" applyAlignment="1">
      <x:alignment horizontal="center" vertical="center"/>
    </x:xf>
    <x:xf numFmtId="0" fontId="28" fillId="57" borderId="43" xfId="0" applyNumberFormat="1" applyFont="1" applyFill="1" applyBorder="1" applyAlignment="1">
      <x:alignment horizontal="center" vertical="center"/>
    </x:xf>
    <x:xf numFmtId="0" fontId="28" fillId="57" borderId="44" xfId="0" applyNumberFormat="1" applyFont="1" applyFill="1" applyBorder="1" applyAlignment="1">
      <x:alignment horizontal="center" vertical="center"/>
    </x:xf>
    <x:xf numFmtId="0" fontId="29" fillId="57" borderId="0" xfId="0" applyNumberFormat="1" applyFont="1" applyFill="1" applyBorder="1"/>
    <x:xf numFmtId="0" fontId="29" fillId="57" borderId="0" xfId="0" applyNumberFormat="1" applyFont="1" applyFill="1" applyBorder="1" applyAlignment="1">
      <x:alignment horizontal="center"/>
    </x:xf>
    <x:xf numFmtId="0" fontId="29" fillId="57" borderId="0" xfId="0" applyNumberFormat="1" applyFont="1" applyFill="1" applyBorder="1" applyAlignment="1">
      <x:alignment horizontal="center" vertical="center"/>
    </x:xf>
    <x:xf numFmtId="0" fontId="29" fillId="57" borderId="45" xfId="0" applyNumberFormat="1" applyFont="1" applyFill="1" applyBorder="1" applyAlignment="1">
      <x:alignment horizontal="center" vertical="center"/>
    </x:xf>
    <x:xf numFmtId="0" fontId="29" fillId="57" borderId="46" xfId="0" applyNumberFormat="1" applyFont="1" applyFill="1" applyBorder="1" applyAlignment="1">
      <x:alignment horizontal="center" vertical="center"/>
    </x:xf>
    <x:xf numFmtId="0" fontId="29" fillId="57" borderId="47" xfId="0" applyNumberFormat="1" applyFont="1" applyFill="1" applyBorder="1" applyAlignment="1">
      <x:alignment horizontal="center" vertical="center"/>
    </x:xf>
    <x:xf numFmtId="0" fontId="29" fillId="57" borderId="48" xfId="0" applyNumberFormat="1" applyFont="1" applyFill="1" applyBorder="1" applyAlignment="1">
      <x:alignment horizontal="center" vertical="center"/>
    </x:xf>
    <x:xf numFmtId="0" fontId="29" fillId="57" borderId="49" xfId="0" applyNumberFormat="1" applyFont="1" applyFill="1" applyBorder="1" applyAlignment="1">
      <x:alignment horizontal="center" vertical="center"/>
    </x:xf>
    <x:xf numFmtId="0" fontId="29" fillId="57" borderId="50" xfId="0" applyNumberFormat="1" applyFont="1" applyFill="1" applyBorder="1" applyAlignment="1">
      <x:alignment horizontal="center" vertical="center"/>
    </x:xf>
    <x:xf numFmtId="0" fontId="0" fillId="58" borderId="0" xfId="0" applyNumberFormat="1" applyFont="1" applyFill="1" applyBorder="1"/>
    <x:xf numFmtId="0" fontId="28" fillId="58" borderId="0" xfId="0" applyNumberFormat="1" applyFont="1" applyFill="1" applyBorder="1"/>
    <x:xf numFmtId="0" fontId="28" fillId="58" borderId="0" xfId="0" applyNumberFormat="1" applyFont="1" applyFill="1" applyBorder="1" applyAlignment="1">
      <x:alignment horizontal="center"/>
    </x:xf>
    <x:xf numFmtId="0" fontId="28" fillId="58" borderId="0" xfId="0" applyNumberFormat="1" applyFont="1" applyFill="1" applyBorder="1" applyAlignment="1">
      <x:alignment horizontal="center" vertical="center"/>
    </x:xf>
    <x:xf numFmtId="0" fontId="28" fillId="58" borderId="42" xfId="0" applyNumberFormat="1" applyFont="1" applyFill="1" applyBorder="1" applyAlignment="1">
      <x:alignment horizontal="center" vertical="center"/>
    </x:xf>
    <x:xf numFmtId="0" fontId="28" fillId="58" borderId="43" xfId="0" applyNumberFormat="1" applyFont="1" applyFill="1" applyBorder="1" applyAlignment="1">
      <x:alignment horizontal="center" vertical="center"/>
    </x:xf>
    <x:xf numFmtId="0" fontId="28" fillId="58" borderId="44" xfId="0" applyNumberFormat="1" applyFont="1" applyFill="1" applyBorder="1" applyAlignment="1">
      <x:alignment horizontal="center" vertical="center"/>
    </x:xf>
    <x:xf numFmtId="0" fontId="29" fillId="58" borderId="0" xfId="0" applyNumberFormat="1" applyFont="1" applyFill="1" applyBorder="1"/>
    <x:xf numFmtId="0" fontId="29" fillId="58" borderId="0" xfId="0" applyNumberFormat="1" applyFont="1" applyFill="1" applyBorder="1" applyAlignment="1">
      <x:alignment horizontal="center"/>
    </x:xf>
    <x:xf numFmtId="0" fontId="29" fillId="58" borderId="0" xfId="0" applyNumberFormat="1" applyFont="1" applyFill="1" applyBorder="1" applyAlignment="1">
      <x:alignment horizontal="center" vertical="center"/>
    </x:xf>
    <x:xf numFmtId="0" fontId="29" fillId="58" borderId="45" xfId="0" applyNumberFormat="1" applyFont="1" applyFill="1" applyBorder="1" applyAlignment="1">
      <x:alignment horizontal="center" vertical="center"/>
    </x:xf>
    <x:xf numFmtId="0" fontId="29" fillId="58" borderId="46" xfId="0" applyNumberFormat="1" applyFont="1" applyFill="1" applyBorder="1" applyAlignment="1">
      <x:alignment horizontal="center" vertical="center"/>
    </x:xf>
    <x:xf numFmtId="0" fontId="29" fillId="58" borderId="47" xfId="0" applyNumberFormat="1" applyFont="1" applyFill="1" applyBorder="1" applyAlignment="1">
      <x:alignment horizontal="center" vertical="center"/>
    </x:xf>
    <x:xf numFmtId="0" fontId="29" fillId="58" borderId="48" xfId="0" applyNumberFormat="1" applyFont="1" applyFill="1" applyBorder="1" applyAlignment="1">
      <x:alignment horizontal="center" vertical="center"/>
    </x:xf>
    <x:xf numFmtId="0" fontId="29" fillId="58" borderId="49" xfId="0" applyNumberFormat="1" applyFont="1" applyFill="1" applyBorder="1" applyAlignment="1">
      <x:alignment horizontal="center" vertical="center"/>
    </x:xf>
    <x:xf numFmtId="0" fontId="29" fillId="58" borderId="50" xfId="0" applyNumberFormat="1" applyFont="1" applyFill="1" applyBorder="1" applyAlignment="1">
      <x:alignment horizontal="center" vertical="center"/>
    </x:xf>
    <x:xf numFmtId="0" fontId="0" fillId="59" borderId="0" xfId="0" applyNumberFormat="1" applyFont="1" applyFill="1" applyBorder="1"/>
    <x:xf numFmtId="0" fontId="30" fillId="59" borderId="0" xfId="0" applyNumberFormat="1" applyFont="1" applyFill="1" applyBorder="1"/>
    <x:xf numFmtId="0" fontId="30" fillId="59" borderId="0" xfId="0" applyNumberFormat="1" applyFont="1" applyFill="1" applyBorder="1" applyAlignment="1">
      <x:alignment horizontal="center"/>
    </x:xf>
    <x:xf numFmtId="0" fontId="30" fillId="59" borderId="0" xfId="0" applyNumberFormat="1" applyFont="1" applyFill="1" applyBorder="1" applyAlignment="1">
      <x:alignment horizontal="center" vertical="center"/>
    </x:xf>
    <x:xf numFmtId="0" fontId="0" fillId="60" borderId="0" xfId="0" applyNumberFormat="1" applyFont="1" applyFill="1" applyBorder="1"/>
    <x:xf numFmtId="0" fontId="31" fillId="60" borderId="0" xfId="0" applyNumberFormat="1" applyFont="1" applyFill="1" applyBorder="1"/>
    <x:xf numFmtId="0" fontId="31" fillId="60" borderId="0" xfId="0" applyNumberFormat="1" applyFont="1" applyFill="1" applyBorder="1" applyAlignment="1">
      <x:alignment wrapText="1"/>
    </x:xf>
    <x:xf numFmtId="0" fontId="31" fillId="60" borderId="0" xfId="0" applyNumberFormat="1" applyFont="1" applyFill="1" applyBorder="1" applyAlignment="1">
      <x:alignment horizontal="center" wrapText="1"/>
    </x:xf>
    <x:xf numFmtId="0" fontId="31" fillId="60" borderId="0" xfId="0" applyNumberFormat="1" applyFont="1" applyFill="1" applyBorder="1" applyAlignment="1">
      <x:alignment horizontal="center" vertical="center" wrapText="1"/>
    </x:xf>
    <x:xf numFmtId="0" fontId="31" fillId="60" borderId="45" xfId="0" applyNumberFormat="1" applyFont="1" applyFill="1" applyBorder="1" applyAlignment="1">
      <x:alignment horizontal="center" vertical="center" wrapText="1"/>
    </x:xf>
    <x:xf numFmtId="0" fontId="31" fillId="60" borderId="46" xfId="0" applyNumberFormat="1" applyFont="1" applyFill="1" applyBorder="1" applyAlignment="1">
      <x:alignment horizontal="center" vertical="center" wrapText="1"/>
    </x:xf>
    <x:xf numFmtId="0" fontId="31" fillId="60" borderId="47" xfId="0" applyNumberFormat="1" applyFont="1" applyFill="1" applyBorder="1" applyAlignment="1">
      <x:alignment horizontal="center" vertical="center" wrapText="1"/>
    </x:xf>
    <x:xf numFmtId="0" fontId="31" fillId="60" borderId="51" xfId="0" applyNumberFormat="1" applyFont="1" applyFill="1" applyBorder="1" applyAlignment="1">
      <x:alignment horizontal="center" vertical="center" wrapText="1"/>
    </x:xf>
    <x:xf numFmtId="0" fontId="31" fillId="60" xfId="0" applyNumberFormat="1" applyFont="1" applyFill="1" applyBorder="0" applyAlignment="1">
      <x:alignment horizontal="center" vertical="center" wrapText="1"/>
    </x:xf>
    <x:xf numFmtId="0" fontId="31" fillId="60" borderId="52" xfId="0" applyNumberFormat="1" applyFont="1" applyFill="1" applyBorder="1" applyAlignment="1">
      <x:alignment horizontal="center" vertical="center" wrapText="1"/>
    </x:xf>
    <x:xf numFmtId="0" fontId="31" fillId="60" borderId="48" xfId="0" applyNumberFormat="1" applyFont="1" applyFill="1" applyBorder="1" applyAlignment="1">
      <x:alignment horizontal="center" vertical="center" wrapText="1"/>
    </x:xf>
    <x:xf numFmtId="0" fontId="31" fillId="60" borderId="49" xfId="0" applyNumberFormat="1" applyFont="1" applyFill="1" applyBorder="1" applyAlignment="1">
      <x:alignment horizontal="center" vertical="center" wrapText="1"/>
    </x:xf>
    <x:xf numFmtId="0" fontId="31" fillId="60" borderId="50" xfId="0" applyNumberFormat="1" applyFont="1" applyFill="1" applyBorder="1" applyAlignment="1">
      <x:alignment horizontal="center" vertical="center" wrapText="1"/>
    </x:xf>
    <x:xf numFmtId="0" fontId="0" fillId="61" borderId="0" xfId="0" applyNumberFormat="1" applyFont="1" applyFill="1" applyBorder="1"/>
    <x:xf numFmtId="0" fontId="32" fillId="61" borderId="0" xfId="0" applyNumberFormat="1" applyFont="1" applyFill="1" applyBorder="1"/>
    <x:xf numFmtId="0" fontId="32" fillId="61" borderId="0" xfId="0" applyNumberFormat="1" applyFont="1" applyFill="1" applyBorder="1" applyAlignment="1">
      <x:alignment wrapText="1"/>
    </x:xf>
    <x:xf numFmtId="0" fontId="32" fillId="61" borderId="0" xfId="0" applyNumberFormat="1" applyFont="1" applyFill="1" applyBorder="1" applyAlignment="1">
      <x:alignment vertical="center" wrapText="1"/>
    </x:xf>
    <x:xf numFmtId="0" fontId="32" fillId="61" borderId="53" xfId="0" applyNumberFormat="1" applyFont="1" applyFill="1" applyBorder="1" applyAlignment="1">
      <x:alignment vertical="center" wrapText="1"/>
    </x:xf>
    <x:xf numFmtId="0" fontId="32" fillId="61" borderId="54" xfId="0" applyNumberFormat="1" applyFont="1" applyFill="1" applyBorder="1" applyAlignment="1">
      <x:alignment vertical="center" wrapText="1"/>
    </x:xf>
    <x:xf numFmtId="0" fontId="32" fillId="61" borderId="55" xfId="0" applyNumberFormat="1" applyFont="1" applyFill="1" applyBorder="1" applyAlignment="1">
      <x:alignment vertical="center" wrapText="1"/>
    </x:xf>
    <x:xf numFmtId="0" fontId="32" fillId="61" borderId="56" xfId="0" applyNumberFormat="1" applyFont="1" applyFill="1" applyBorder="1" applyAlignment="1">
      <x:alignment vertical="center" wrapText="1"/>
    </x:xf>
    <x:xf numFmtId="0" fontId="32" fillId="61" xfId="0" applyNumberFormat="1" applyFont="1" applyFill="1" applyBorder="0" applyAlignment="1">
      <x:alignment vertical="center" wrapText="1"/>
    </x:xf>
    <x:xf numFmtId="0" fontId="32" fillId="61" borderId="57" xfId="0" applyNumberFormat="1" applyFont="1" applyFill="1" applyBorder="1" applyAlignment="1">
      <x:alignment vertical="center" wrapText="1"/>
    </x:xf>
    <x:xf numFmtId="0" fontId="32" fillId="61" borderId="58" xfId="0" applyNumberFormat="1" applyFont="1" applyFill="1" applyBorder="1" applyAlignment="1">
      <x:alignment vertical="center" wrapText="1"/>
    </x:xf>
    <x:xf numFmtId="0" fontId="32" fillId="61" borderId="59" xfId="0" applyNumberFormat="1" applyFont="1" applyFill="1" applyBorder="1" applyAlignment="1">
      <x:alignment vertical="center" wrapText="1"/>
    </x:xf>
    <x:xf numFmtId="0" fontId="32" fillId="61" borderId="60" xfId="0" applyNumberFormat="1" applyFont="1" applyFill="1" applyBorder="1" applyAlignment="1">
      <x:alignment vertical="center" wrapText="1"/>
    </x:xf>
    <x:xf numFmtId="0" fontId="0" fillId="62" borderId="0" xfId="0" applyNumberFormat="1" applyFont="1" applyFill="1" applyBorder="1"/>
    <x:xf numFmtId="0" fontId="28" fillId="62" borderId="0" xfId="0" applyNumberFormat="1" applyFont="1" applyFill="1" applyBorder="1"/>
    <x:xf numFmtId="0" fontId="28" fillId="62" borderId="0" xfId="0" applyNumberFormat="1" applyFont="1" applyFill="1" applyBorder="1" applyAlignment="1">
      <x:alignment wrapText="1"/>
    </x:xf>
    <x:xf numFmtId="0" fontId="28" fillId="62" borderId="0" xfId="0" applyNumberFormat="1" applyFont="1" applyFill="1" applyBorder="1" applyAlignment="1">
      <x:alignment horizontal="center" wrapText="1"/>
    </x:xf>
    <x:xf numFmtId="0" fontId="28" fillId="62" borderId="0" xfId="0" applyNumberFormat="1" applyFont="1" applyFill="1" applyBorder="1" applyAlignment="1">
      <x:alignment horizontal="center" vertical="center" wrapText="1"/>
    </x:xf>
    <x:xf numFmtId="0" fontId="28" fillId="62" borderId="45" xfId="0" applyNumberFormat="1" applyFont="1" applyFill="1" applyBorder="1" applyAlignment="1">
      <x:alignment horizontal="center" vertical="center" wrapText="1"/>
    </x:xf>
    <x:xf numFmtId="0" fontId="28" fillId="62" borderId="47" xfId="0" applyNumberFormat="1" applyFont="1" applyFill="1" applyBorder="1" applyAlignment="1">
      <x:alignment horizontal="center" vertical="center" wrapText="1"/>
    </x:xf>
    <x:xf numFmtId="0" fontId="28" fillId="62" borderId="51" xfId="0" applyNumberFormat="1" applyFont="1" applyFill="1" applyBorder="1" applyAlignment="1">
      <x:alignment horizontal="center" vertical="center" wrapText="1"/>
    </x:xf>
    <x:xf numFmtId="0" fontId="28" fillId="62" borderId="52" xfId="0" applyNumberFormat="1" applyFont="1" applyFill="1" applyBorder="1" applyAlignment="1">
      <x:alignment horizontal="center" vertical="center" wrapText="1"/>
    </x:xf>
    <x:xf numFmtId="0" fontId="28" fillId="62" borderId="48" xfId="0" applyNumberFormat="1" applyFont="1" applyFill="1" applyBorder="1" applyAlignment="1">
      <x:alignment horizontal="center" vertical="center" wrapText="1"/>
    </x:xf>
    <x:xf numFmtId="0" fontId="28" fillId="62" borderId="50" xfId="0" applyNumberFormat="1" applyFont="1" applyFill="1" applyBorder="1" applyAlignment="1">
      <x:alignment horizontal="center" vertical="center" wrapText="1"/>
    </x:xf>
    <x:xf numFmtId="0" fontId="28" fillId="55" borderId="0" xfId="0" applyNumberFormat="1" applyFont="1" applyFill="1" applyBorder="1" applyAlignment="1">
      <x:alignment wrapText="1"/>
    </x:xf>
    <x:xf numFmtId="0" fontId="28" fillId="55" borderId="0" xfId="0" applyNumberFormat="1" applyFont="1" applyFill="1" applyBorder="1" applyAlignment="1">
      <x:alignment horizontal="center" wrapText="1"/>
    </x:xf>
    <x:xf numFmtId="0" fontId="28" fillId="55" borderId="0" xfId="0" applyNumberFormat="1" applyFont="1" applyFill="1" applyBorder="1" applyAlignment="1">
      <x:alignment horizontal="center" vertical="center" wrapText="1"/>
    </x:xf>
    <x:xf numFmtId="0" fontId="28" fillId="55" borderId="45" xfId="0" applyNumberFormat="1" applyFont="1" applyFill="1" applyBorder="1" applyAlignment="1">
      <x:alignment horizontal="center" vertical="center" wrapText="1"/>
    </x:xf>
    <x:xf numFmtId="0" fontId="28" fillId="55" borderId="47" xfId="0" applyNumberFormat="1" applyFont="1" applyFill="1" applyBorder="1" applyAlignment="1">
      <x:alignment horizontal="center" vertical="center" wrapText="1"/>
    </x:xf>
    <x:xf numFmtId="0" fontId="28" fillId="55" borderId="51" xfId="0" applyNumberFormat="1" applyFont="1" applyFill="1" applyBorder="1" applyAlignment="1">
      <x:alignment horizontal="center" vertical="center" wrapText="1"/>
    </x:xf>
    <x:xf numFmtId="0" fontId="28" fillId="55" borderId="52" xfId="0" applyNumberFormat="1" applyFont="1" applyFill="1" applyBorder="1" applyAlignment="1">
      <x:alignment horizontal="center" vertical="center" wrapText="1"/>
    </x:xf>
    <x:xf numFmtId="0" fontId="28" fillId="55" borderId="48" xfId="0" applyNumberFormat="1" applyFont="1" applyFill="1" applyBorder="1" applyAlignment="1">
      <x:alignment horizontal="center" vertical="center" wrapText="1"/>
    </x:xf>
    <x:xf numFmtId="0" fontId="28" fillId="55" borderId="50" xfId="0" applyNumberFormat="1" applyFont="1" applyFill="1" applyBorder="1" applyAlignment="1">
      <x:alignment horizontal="center" vertical="center" wrapText="1"/>
    </x:xf>
    <x:xf numFmtId="0" fontId="25" fillId="52" borderId="61" xfId="0" applyNumberFormat="1" applyFont="1" applyFill="1" applyBorder="1" applyAlignment="1">
      <x:alignment horizontal="center" vertical="center"/>
    </x:xf>
    <x:xf numFmtId="0" fontId="25" fillId="52" borderId="62" xfId="0" applyNumberFormat="1" applyFont="1" applyFill="1" applyBorder="1" applyAlignment="1">
      <x:alignment horizontal="center" vertical="center"/>
    </x:xf>
    <x:xf numFmtId="0" fontId="28" fillId="61" borderId="0" xfId="0" applyNumberFormat="1" applyFont="1" applyFill="1" applyBorder="1"/>
    <x:xf numFmtId="0" fontId="28" fillId="61" borderId="0" xfId="0" applyNumberFormat="1" applyFont="1" applyFill="1" applyBorder="1" applyAlignment="1">
      <x:alignment wrapText="1"/>
    </x:xf>
    <x:xf numFmtId="0" fontId="28" fillId="61" borderId="0" xfId="0" applyNumberFormat="1" applyFont="1" applyFill="1" applyBorder="1" applyAlignment="1">
      <x:alignment vertical="center" wrapText="1"/>
    </x:xf>
    <x:xf numFmtId="0" fontId="28" fillId="61" borderId="53" xfId="0" applyNumberFormat="1" applyFont="1" applyFill="1" applyBorder="1" applyAlignment="1">
      <x:alignment vertical="center" wrapText="1"/>
    </x:xf>
    <x:xf numFmtId="0" fontId="28" fillId="61" borderId="54" xfId="0" applyNumberFormat="1" applyFont="1" applyFill="1" applyBorder="1" applyAlignment="1">
      <x:alignment vertical="center" wrapText="1"/>
    </x:xf>
    <x:xf numFmtId="0" fontId="28" fillId="61" borderId="55" xfId="0" applyNumberFormat="1" applyFont="1" applyFill="1" applyBorder="1" applyAlignment="1">
      <x:alignment vertical="center" wrapText="1"/>
    </x:xf>
    <x:xf numFmtId="0" fontId="28" fillId="61" borderId="58" xfId="0" applyNumberFormat="1" applyFont="1" applyFill="1" applyBorder="1" applyAlignment="1">
      <x:alignment vertical="center" wrapText="1"/>
    </x:xf>
    <x:xf numFmtId="0" fontId="28" fillId="61" borderId="59" xfId="0" applyNumberFormat="1" applyFont="1" applyFill="1" applyBorder="1" applyAlignment="1">
      <x:alignment vertical="center" wrapText="1"/>
    </x:xf>
    <x:xf numFmtId="0" fontId="28" fillId="61" borderId="60" xfId="0" applyNumberFormat="1" applyFont="1" applyFill="1" applyBorder="1" applyAlignment="1">
      <x:alignment vertical="center" wrapText="1"/>
    </x:xf>
    <x:xf numFmtId="0" fontId="28" fillId="60" borderId="0" xfId="0" applyNumberFormat="1" applyFont="1" applyFill="1" applyBorder="1"/>
    <x:xf numFmtId="0" fontId="28" fillId="60" borderId="0" xfId="0" applyNumberFormat="1" applyFont="1" applyFill="1" applyBorder="1" applyAlignment="1">
      <x:alignment vertical="center"/>
    </x:xf>
    <x:xf numFmtId="0" fontId="31" fillId="60" borderId="0" xfId="0" applyNumberFormat="1" applyFont="1" applyFill="1" applyBorder="1" applyAlignment="1">
      <x:alignment vertical="center" wrapText="1"/>
    </x:xf>
    <x:xf numFmtId="0" fontId="30" fillId="59" borderId="63" xfId="0" applyNumberFormat="1" applyFont="1" applyFill="1" applyBorder="1" applyAlignment="1">
      <x:alignment horizontal="center" vertical="center"/>
    </x:xf>
    <x:xf numFmtId="0" fontId="28" fillId="60" borderId="63" xfId="0" applyNumberFormat="1" applyFont="1" applyFill="1" applyBorder="1" applyAlignment="1">
      <x:alignment vertical="center"/>
    </x:xf>
    <x:xf numFmtId="0" fontId="31" fillId="60" borderId="63" xfId="0" applyNumberFormat="1" applyFont="1" applyFill="1" applyBorder="1" applyAlignment="1">
      <x:alignment vertical="center" wrapText="1"/>
    </x:xf>
    <x:xf numFmtId="0" fontId="33" fillId="57" borderId="0" xfId="0" applyNumberFormat="1" applyFont="1" applyFill="1" applyBorder="1"/>
    <x:xf numFmtId="0" fontId="33" fillId="57" borderId="0" xfId="0" applyNumberFormat="1" applyFont="1" applyFill="1" applyBorder="1" applyAlignment="1">
      <x:alignment wrapText="1"/>
    </x:xf>
    <x:xf numFmtId="0" fontId="33" fillId="57" borderId="0" xfId="0" applyNumberFormat="1" applyFont="1" applyFill="1" applyBorder="1" applyAlignment="1">
      <x:alignment horizontal="center" wrapText="1"/>
    </x:xf>
    <x:xf numFmtId="0" fontId="33" fillId="57" borderId="0" xfId="0" applyNumberFormat="1" applyFont="1" applyFill="1" applyBorder="1" applyAlignment="1">
      <x:alignment horizontal="center" vertical="center" wrapText="1"/>
    </x:xf>
    <x:xf numFmtId="0" fontId="33" fillId="57" borderId="45" xfId="0" applyNumberFormat="1" applyFont="1" applyFill="1" applyBorder="1" applyAlignment="1">
      <x:alignment horizontal="center" vertical="center" wrapText="1"/>
    </x:xf>
    <x:xf numFmtId="0" fontId="33" fillId="57" borderId="47" xfId="0" applyNumberFormat="1" applyFont="1" applyFill="1" applyBorder="1" applyAlignment="1">
      <x:alignment horizontal="center" vertical="center" wrapText="1"/>
    </x:xf>
    <x:xf numFmtId="0" fontId="33" fillId="57" borderId="48" xfId="0" applyNumberFormat="1" applyFont="1" applyFill="1" applyBorder="1" applyAlignment="1">
      <x:alignment horizontal="center" vertical="center" wrapText="1"/>
    </x:xf>
    <x:xf numFmtId="0" fontId="33" fillId="57" borderId="50" xfId="0" applyNumberFormat="1" applyFont="1" applyFill="1" applyBorder="1" applyAlignment="1">
      <x:alignment horizontal="center" vertical="center" wrapText="1"/>
    </x:xf>
    <x:xf numFmtId="0" fontId="34" fillId="58" borderId="0" xfId="0" applyNumberFormat="1" applyFont="1" applyFill="1" applyBorder="1"/>
    <x:xf numFmtId="0" fontId="34" fillId="58" borderId="0" xfId="0" applyNumberFormat="1" applyFont="1" applyFill="1" applyBorder="1" applyAlignment="1">
      <x:alignment wrapText="1"/>
    </x:xf>
    <x:xf numFmtId="0" fontId="34" fillId="58" borderId="0" xfId="0" applyNumberFormat="1" applyFont="1" applyFill="1" applyBorder="1" applyAlignment="1">
      <x:alignment horizontal="center" wrapText="1"/>
    </x:xf>
    <x:xf numFmtId="0" fontId="34" fillId="58" borderId="0" xfId="0" applyNumberFormat="1" applyFont="1" applyFill="1" applyBorder="1" applyAlignment="1">
      <x:alignment horizontal="center" vertical="center" wrapText="1"/>
    </x:xf>
    <x:xf numFmtId="0" fontId="34" fillId="58" borderId="45" xfId="0" applyNumberFormat="1" applyFont="1" applyFill="1" applyBorder="1" applyAlignment="1">
      <x:alignment horizontal="center" vertical="center" wrapText="1"/>
    </x:xf>
    <x:xf numFmtId="0" fontId="34" fillId="58" borderId="47" xfId="0" applyNumberFormat="1" applyFont="1" applyFill="1" applyBorder="1" applyAlignment="1">
      <x:alignment horizontal="center" vertical="center" wrapText="1"/>
    </x:xf>
    <x:xf numFmtId="0" fontId="34" fillId="58" borderId="48" xfId="0" applyNumberFormat="1" applyFont="1" applyFill="1" applyBorder="1" applyAlignment="1">
      <x:alignment horizontal="center" vertical="center" wrapText="1"/>
    </x:xf>
    <x:xf numFmtId="0" fontId="34" fillId="58" borderId="50" xfId="0" applyNumberFormat="1" applyFont="1" applyFill="1" applyBorder="1" applyAlignment="1">
      <x:alignment horizontal="center" vertical="center" wrapText="1"/>
    </x:xf>
    <x:xf numFmtId="0" fontId="0" fillId="63" borderId="0" xfId="0" applyNumberFormat="1" applyFont="1" applyFill="1" applyBorder="1"/>
    <x:xf numFmtId="0" fontId="28" fillId="63" borderId="0" xfId="0" applyNumberFormat="1" applyFont="1" applyFill="1" applyBorder="1"/>
    <x:xf numFmtId="0" fontId="28" fillId="63" borderId="0" xfId="0" applyNumberFormat="1" applyFont="1" applyFill="1" applyBorder="1" applyAlignment="1">
      <x:alignment vertical="center"/>
    </x:xf>
    <x:xf numFmtId="0" fontId="28" fillId="63" borderId="63" xfId="0" applyNumberFormat="1" applyFont="1" applyFill="1" applyBorder="1" applyAlignment="1">
      <x:alignment vertical="center"/>
    </x:xf>
    <x:xf numFmtId="0" fontId="35" fillId="56" borderId="0" xfId="0" applyNumberFormat="1" applyFont="1" applyFill="1" applyBorder="1"/>
    <x:xf numFmtId="0" fontId="35" fillId="56" borderId="0" xfId="0" applyNumberFormat="1" applyFont="1" applyFill="1" applyBorder="1" applyAlignment="1">
      <x:alignment wrapText="1"/>
    </x:xf>
    <x:xf numFmtId="0" fontId="35" fillId="56" borderId="0" xfId="0" applyNumberFormat="1" applyFont="1" applyFill="1" applyBorder="1" applyAlignment="1">
      <x:alignment vertical="center" wrapText="1"/>
    </x:xf>
    <x:xf numFmtId="0" fontId="35" fillId="56" borderId="64" xfId="0" applyNumberFormat="1" applyFont="1" applyFill="1" applyBorder="1" applyAlignment="1">
      <x:alignment vertical="center" wrapText="1"/>
    </x:xf>
    <x:xf numFmtId="0" fontId="35" fillId="56" borderId="65" xfId="0" applyNumberFormat="1" applyFont="1" applyFill="1" applyBorder="1" applyAlignment="1">
      <x:alignment vertical="center" wrapText="1"/>
    </x:xf>
    <x:xf numFmtId="0" fontId="35" fillId="56" borderId="66" xfId="0" applyNumberFormat="1" applyFont="1" applyFill="1" applyBorder="1" applyAlignment="1">
      <x:alignment vertical="center" wrapText="1"/>
    </x:xf>
    <x:xf numFmtId="0" fontId="35" fillId="56" borderId="67" xfId="0" applyNumberFormat="1" applyFont="1" applyFill="1" applyBorder="1" applyAlignment="1">
      <x:alignment vertical="center" wrapText="1"/>
    </x:xf>
    <x:xf numFmtId="0" fontId="35" fillId="56" borderId="68" xfId="0" applyNumberFormat="1" applyFont="1" applyFill="1" applyBorder="1" applyAlignment="1">
      <x:alignment vertical="center" wrapText="1"/>
    </x:xf>
    <x:xf numFmtId="0" fontId="35" fillId="56" borderId="69" xfId="0" applyNumberFormat="1" applyFont="1" applyFill="1" applyBorder="1" applyAlignment="1">
      <x:alignment vertical="center" wrapText="1"/>
    </x:xf>
    <x:xf numFmtId="0" fontId="1" fillId="51" borderId="0" xfId="0" applyNumberFormat="1" applyFont="1" applyFill="1" applyBorder="1" applyAlignment="1">
      <x:alignment horizontal="left" vertical="center"/>
    </x:xf>
    <x:xf numFmtId="0" fontId="22" fillId="51" borderId="0" xfId="0" applyNumberFormat="1" applyFont="1" applyFill="1" applyBorder="1" applyAlignment="1">
      <x:alignment horizontal="left" vertical="center"/>
    </x:xf>
    <x:xf numFmtId="0" fontId="18" fillId="51" borderId="0" xfId="0" applyNumberFormat="1" applyFont="1" applyFill="1" applyBorder="1" applyAlignment="1">
      <x:alignment wrapText="1"/>
    </x:xf>
    <x:xf numFmtId="0" fontId="19" fillId="51" borderId="0" xfId="0" applyNumberFormat="1" applyFont="1" applyFill="1" applyBorder="1" applyAlignment="1">
      <x:alignment wrapText="1"/>
    </x:xf>
    <x:xf numFmtId="0" fontId="36" fillId="51" borderId="0" xfId="0" applyNumberFormat="1" applyFont="1" applyFill="1" applyBorder="1" applyAlignment="1">
      <x:alignment wrapText="1"/>
    </x:xf>
    <x:xf numFmtId="0" fontId="24" fillId="51" borderId="0" xfId="0" applyNumberFormat="1" applyFont="1" applyFill="1" applyBorder="1" applyAlignment="1">
      <x:alignment wrapText="1"/>
    </x:xf>
    <x:xf numFmtId="0" fontId="36" fillId="51" borderId="0" xfId="0" applyNumberFormat="1" applyFont="1" applyFill="1" applyBorder="1" applyAlignment="1">
      <x:alignment vertical="center" wrapText="1"/>
    </x:xf>
    <x:xf numFmtId="0" fontId="24" fillId="51" borderId="0" xfId="0" applyNumberFormat="1" applyFont="1" applyFill="1" applyBorder="1" applyAlignment="1">
      <x:alignment vertical="center" wrapText="1"/>
    </x:xf>
    <x:xf numFmtId="0" fontId="25" fillId="52" borderId="70" xfId="0" applyNumberFormat="1" applyFont="1" applyFill="1" applyBorder="1" applyAlignment="1">
      <x:alignment horizontal="center" vertical="center"/>
    </x:xf>
    <x:xf numFmtId="0" fontId="37" fillId="61" borderId="0" xfId="0" applyNumberFormat="1" applyFont="1" applyFill="1" applyBorder="1"/>
    <x:xf numFmtId="0" fontId="37" fillId="61" borderId="0" xfId="0" applyNumberFormat="1" applyFont="1" applyFill="1" applyBorder="1" applyAlignment="1">
      <x:alignment wrapText="1"/>
    </x:xf>
    <x:xf numFmtId="0" fontId="37" fillId="61" borderId="0" xfId="0" applyNumberFormat="1" applyFont="1" applyFill="1" applyBorder="1" applyAlignment="1">
      <x:alignment vertical="center" wrapText="1"/>
    </x:xf>
    <x:xf numFmtId="0" fontId="2" fillId="53" borderId="0" xfId="0" applyNumberFormat="1" applyFont="1" applyFill="1" applyBorder="1" applyAlignment="1">
      <x:alignment horizontal="center" vertical="center" wrapText="1"/>
    </x:xf>
    <x:xf numFmtId="0" fontId="38" fillId="53" borderId="0" xfId="0" applyNumberFormat="1" applyFont="1" applyFill="1" applyBorder="1" applyAlignment="1">
      <x:alignment horizontal="center" vertical="center" wrapText="1"/>
    </x:xf>
    <x:xf numFmtId="0" fontId="38" fillId="53" borderId="63" xfId="0" applyNumberFormat="1" applyFont="1" applyFill="1" applyBorder="1" applyAlignment="1">
      <x:alignment horizontal="center" vertical="center" wrapText="1"/>
    </x:xf>
    <x:xf numFmtId="0" fontId="0" fillId="62" borderId="0" xfId="0" applyNumberFormat="1" applyFont="1" applyFill="1" applyBorder="1" applyAlignment="1">
      <x:alignment wrapText="1"/>
    </x:xf>
    <x:xf numFmtId="201" fontId="0" fillId="62" borderId="0" xfId="0" applyNumberFormat="1" applyFont="1" applyFill="1" applyBorder="1" applyAlignment="1">
      <x:alignment wrapText="1"/>
    </x:xf>
    <x:xf numFmtId="202" fontId="0" fillId="62" borderId="0" xfId="0" applyNumberFormat="1" applyFont="1" applyFill="1" applyBorder="1" applyAlignment="1">
      <x:alignment wrapText="1"/>
    </x:xf>
    <x:xf numFmtId="0" fontId="39" fillId="62" borderId="0" xfId="0" applyNumberFormat="1" applyFont="1" applyFill="1" applyBorder="1" applyAlignment="1">
      <x:alignment wrapText="1"/>
    </x:xf>
    <x:xf numFmtId="201" fontId="39" fillId="62" borderId="0" xfId="0" applyNumberFormat="1" applyFont="1" applyFill="1" applyBorder="1" applyAlignment="1">
      <x:alignment wrapText="1"/>
    </x:xf>
    <x:xf numFmtId="202" fontId="39" fillId="62" borderId="0" xfId="0" applyNumberFormat="1" applyFont="1" applyFill="1" applyBorder="1" applyAlignment="1">
      <x:alignment wrapText="1"/>
    </x:xf>
    <x:xf numFmtId="0" fontId="39" fillId="62" borderId="0" xfId="0" applyNumberFormat="1" applyFont="1" applyFill="1" applyBorder="1" applyAlignment="1">
      <x:alignment vertical="center" wrapText="1"/>
    </x:xf>
    <x:xf numFmtId="201" fontId="39" fillId="62" borderId="0" xfId="0" applyNumberFormat="1" applyFont="1" applyFill="1" applyBorder="1" applyAlignment="1">
      <x:alignment vertical="center" wrapText="1"/>
    </x:xf>
    <x:xf numFmtId="202" fontId="39" fillId="62" borderId="0" xfId="0" applyNumberFormat="1" applyFont="1" applyFill="1" applyBorder="1" applyAlignment="1">
      <x:alignment vertical="center" wrapText="1"/>
    </x:xf>
    <x:xf numFmtId="201" fontId="0" fillId="62" borderId="0" xfId="0" applyNumberFormat="1" applyFont="1" applyFill="1" applyBorder="1"/>
    <x:xf numFmtId="201" fontId="39" fillId="62" borderId="0" xfId="0" applyNumberFormat="1" applyFont="1" applyFill="1" applyBorder="1"/>
    <x:xf numFmtId="201" fontId="39" fillId="62" borderId="0" xfId="0" applyNumberFormat="1" applyFont="1" applyFill="1" applyBorder="1" applyAlignment="1">
      <x:alignment vertical="center"/>
    </x:xf>
    <x:xf numFmtId="205" fontId="0" fillId="55" borderId="0" xfId="0" applyNumberFormat="1" applyFont="1" applyFill="1" applyBorder="1" applyAlignment="1">
      <x:alignment wrapText="1"/>
    </x:xf>
    <x:xf numFmtId="0" fontId="0" fillId="55" borderId="0" xfId="0" applyNumberFormat="1" applyFont="1" applyFill="1" applyBorder="1" applyAlignment="1">
      <x:alignment wrapText="1"/>
    </x:xf>
    <x:xf numFmtId="205" fontId="39" fillId="55" borderId="0" xfId="0" applyNumberFormat="1" applyFont="1" applyFill="1" applyBorder="1" applyAlignment="1">
      <x:alignment wrapText="1"/>
    </x:xf>
    <x:xf numFmtId="0" fontId="39" fillId="55" borderId="0" xfId="0" applyNumberFormat="1" applyFont="1" applyFill="1" applyBorder="1" applyAlignment="1">
      <x:alignment wrapText="1"/>
    </x:xf>
    <x:xf numFmtId="205" fontId="39" fillId="55" borderId="0" xfId="0" applyNumberFormat="1" applyFont="1" applyFill="1" applyBorder="1" applyAlignment="1">
      <x:alignment vertical="center" wrapText="1"/>
    </x:xf>
    <x:xf numFmtId="0" fontId="39" fillId="55" borderId="0" xfId="0" applyNumberFormat="1" applyFont="1" applyFill="1" applyBorder="1" applyAlignment="1">
      <x:alignment vertical="center" wrapText="1"/>
    </x:xf>
    <x:xf numFmtId="201" fontId="0" fillId="55" borderId="0" xfId="0" applyNumberFormat="1" applyFont="1" applyFill="1" applyBorder="1"/>
    <x:xf numFmtId="205" fontId="0" fillId="55" borderId="0" xfId="0" applyNumberFormat="1" applyFont="1" applyFill="1" applyBorder="1"/>
    <x:xf numFmtId="203" fontId="0" fillId="55" borderId="0" xfId="0" applyNumberFormat="1" applyFont="1" applyFill="1" applyBorder="1"/>
    <x:xf numFmtId="201" fontId="39" fillId="55" borderId="0" xfId="0" applyNumberFormat="1" applyFont="1" applyFill="1" applyBorder="1"/>
    <x:xf numFmtId="205" fontId="39" fillId="55" borderId="0" xfId="0" applyNumberFormat="1" applyFont="1" applyFill="1" applyBorder="1"/>
    <x:xf numFmtId="0" fontId="39" fillId="55" borderId="0" xfId="0" applyNumberFormat="1" applyFont="1" applyFill="1" applyBorder="1"/>
    <x:xf numFmtId="203" fontId="39" fillId="55" borderId="0" xfId="0" applyNumberFormat="1" applyFont="1" applyFill="1" applyBorder="1"/>
    <x:xf numFmtId="201" fontId="39" fillId="55" borderId="0" xfId="0" applyNumberFormat="1" applyFont="1" applyFill="1" applyBorder="1" applyAlignment="1">
      <x:alignment vertical="center"/>
    </x:xf>
    <x:xf numFmtId="205" fontId="39" fillId="55" borderId="0" xfId="0" applyNumberFormat="1" applyFont="1" applyFill="1" applyBorder="1" applyAlignment="1">
      <x:alignment vertical="center"/>
    </x:xf>
    <x:xf numFmtId="0" fontId="39" fillId="55" borderId="0" xfId="0" applyNumberFormat="1" applyFont="1" applyFill="1" applyBorder="1" applyAlignment="1">
      <x:alignment vertical="center"/>
    </x:xf>
    <x:xf numFmtId="203" fontId="39" fillId="55" borderId="0" xfId="0" applyNumberFormat="1" applyFont="1" applyFill="1" applyBorder="1" applyAlignment="1">
      <x:alignment vertical="center"/>
    </x:xf>
    <x:xf numFmtId="206" fontId="0" fillId="55" borderId="0" xfId="0" applyNumberFormat="1" applyFont="1" applyFill="1" applyBorder="1"/>
    <x:xf numFmtId="206" fontId="39" fillId="55" borderId="0" xfId="0" applyNumberFormat="1" applyFont="1" applyFill="1" applyBorder="1"/>
    <x:xf numFmtId="206" fontId="39" fillId="55" borderId="0" xfId="0" applyNumberFormat="1" applyFont="1" applyFill="1" applyBorder="1" applyAlignment="1">
      <x:alignment vertical="center"/>
    </x:xf>
    <x:xf numFmtId="207" fontId="39" fillId="62" borderId="0" xfId="0" applyNumberFormat="1" applyFont="1" applyFill="1" applyBorder="1" applyAlignment="1">
      <x:alignment vertical="center"/>
    </x:xf>
    <x:xf numFmtId="0" fontId="20" fillId="51" borderId="0" xfId="0" applyNumberFormat="1" applyFont="1" applyFill="1" applyBorder="1" applyAlignment="1">
      <x:alignment wrapText="1"/>
    </x:xf>
    <x:xf numFmtId="0" fontId="37" fillId="61" borderId="0" xfId="0" applyNumberFormat="1" applyFont="1" applyFill="1" applyBorder="1" applyAlignment="1">
      <x:alignment horizontal="center"/>
    </x:xf>
    <x:xf numFmtId="0" fontId="37" fillId="61" borderId="0" xfId="0" applyNumberFormat="1" applyFont="1" applyFill="1" applyBorder="1" applyAlignment="1">
      <x:alignment horizontal="center" vertical="center"/>
    </x:xf>
    <x:xf numFmtId="0" fontId="38" fillId="53" borderId="0" xfId="0" applyNumberFormat="1" applyFont="1" applyFill="1" applyBorder="1"/>
    <x:xf numFmtId="0" fontId="38" fillId="53" borderId="0" xfId="0" applyNumberFormat="1" applyFont="1" applyFill="1" applyBorder="1" applyAlignment="1">
      <x:alignment wrapText="1"/>
    </x:xf>
    <x:xf numFmtId="0" fontId="38" fillId="53" borderId="0" xfId="0" applyNumberFormat="1" applyFont="1" applyFill="1" applyBorder="1" applyAlignment="1">
      <x:alignment horizontal="center" wrapText="1"/>
    </x:xf>
    <x:xf numFmtId="203" fontId="0" fillId="62" borderId="0" xfId="0" applyNumberFormat="1" applyFont="1" applyFill="1" applyBorder="1" applyAlignment="1">
      <x:alignment wrapText="1"/>
    </x:xf>
    <x:xf numFmtId="204" fontId="0" fillId="62" borderId="0" xfId="0" applyNumberFormat="1" applyFont="1" applyFill="1" applyBorder="1" applyAlignment="1">
      <x:alignment wrapText="1"/>
    </x:xf>
    <x:xf numFmtId="203" fontId="39" fillId="62" borderId="0" xfId="0" applyNumberFormat="1" applyFont="1" applyFill="1" applyBorder="1" applyAlignment="1">
      <x:alignment wrapText="1"/>
    </x:xf>
    <x:xf numFmtId="204" fontId="39" fillId="62" borderId="0" xfId="0" applyNumberFormat="1" applyFont="1" applyFill="1" applyBorder="1" applyAlignment="1">
      <x:alignment wrapText="1"/>
    </x:xf>
    <x:xf numFmtId="203" fontId="39" fillId="62" borderId="0" xfId="0" applyNumberFormat="1" applyFont="1" applyFill="1" applyBorder="1" applyAlignment="1">
      <x:alignment vertical="center" wrapText="1"/>
    </x:xf>
    <x:xf numFmtId="204" fontId="39" fillId="62" borderId="0" xfId="0" applyNumberFormat="1" applyFont="1" applyFill="1" applyBorder="1" applyAlignment="1">
      <x:alignment vertical="center" wrapText="1"/>
    </x:xf>
    <x:xf numFmtId="203" fontId="0" fillId="55" borderId="0" xfId="0" applyNumberFormat="1" applyFont="1" applyFill="1" applyBorder="1" applyAlignment="1">
      <x:alignment wrapText="1"/>
    </x:xf>
    <x:xf numFmtId="203" fontId="39" fillId="55" borderId="0" xfId="0" applyNumberFormat="1" applyFont="1" applyFill="1" applyBorder="1" applyAlignment="1">
      <x:alignment wrapText="1"/>
    </x:xf>
    <x:xf numFmtId="203" fontId="39" fillId="55" borderId="0" xfId="0" applyNumberFormat="1" applyFont="1" applyFill="1" applyBorder="1" applyAlignment="1">
      <x:alignment vertical="center" wrapText="1"/>
    </x:xf>
    <x:xf numFmtId="0" fontId="37" fillId="61" borderId="0" xfId="0" applyNumberFormat="1" applyFont="1" applyFill="1" applyBorder="1" applyAlignment="1">
      <x:alignment horizontal="center" wrapText="1"/>
    </x:xf>
    <x:xf numFmtId="0" fontId="37" fillId="61" borderId="0" xfId="0" applyNumberFormat="1" applyFont="1" applyFill="1" applyBorder="1" applyAlignment="1">
      <x:alignment horizontal="center" vertical="center" wrapText="1"/>
    </x:xf>
    <x:xf numFmtId="205" fontId="0" fillId="62" borderId="0" xfId="0" applyNumberFormat="1" applyFont="1" applyFill="1" applyBorder="1" applyAlignment="1">
      <x:alignment wrapText="1"/>
    </x:xf>
    <x:xf numFmtId="205" fontId="39" fillId="62" borderId="0" xfId="0" applyNumberFormat="1" applyFont="1" applyFill="1" applyBorder="1" applyAlignment="1">
      <x:alignment wrapText="1"/>
    </x:xf>
    <x:xf numFmtId="205" fontId="39" fillId="62" borderId="0" xfId="0" applyNumberFormat="1" applyFont="1" applyFill="1" applyBorder="1" applyAlignment="1">
      <x:alignment vertical="center" wrapText="1"/>
    </x:xf>
    <x:xf numFmtId="0" fontId="21" fillId="51" borderId="0" xfId="0" applyNumberFormat="1" applyFont="1" applyFill="1" applyBorder="1" applyAlignment="1">
      <x:alignment wrapText="1"/>
    </x:xf>
    <x:xf numFmtId="201" fontId="10" fillId="4" borderId="0" xfId="0" applyNumberFormat="1" applyFont="1" applyFill="1" applyBorder="1" applyAlignment="1">
      <x:alignment wrapText="1"/>
    </x:xf>
    <x:xf numFmtId="204" fontId="0" fillId="4" borderId="0" xfId="0" applyNumberFormat="1" applyFont="1" applyFill="1" applyBorder="1"/>
    <x:xf numFmtId="204" fontId="0" fillId="13" borderId="0" xfId="0" applyNumberFormat="1" applyFont="1" applyFill="1" applyBorder="1"/>
    <x:xf numFmtId="203" fontId="0" fillId="13" borderId="0" xfId="0" applyNumberFormat="1" applyFont="1" applyFill="1" applyBorder="1"/>
    <x:xf numFmtId="203" fontId="8" fillId="4" borderId="0" xfId="0" applyNumberFormat="1" applyFont="1" applyFill="1" applyBorder="1"/>
    <x:xf numFmtId="0" fontId="35" fillId="64" borderId="64" xfId="0" applyNumberFormat="1" applyFont="1" applyFill="1" applyBorder="1" applyAlignment="1">
      <x:alignment vertical="center" wrapText="1"/>
    </x:xf>
    <x:xf numFmtId="0" fontId="35" fillId="64" borderId="65" xfId="0" applyNumberFormat="1" applyFont="1" applyFill="1" applyBorder="1" applyAlignment="1">
      <x:alignment vertical="center" wrapText="1"/>
    </x:xf>
    <x:xf numFmtId="0" fontId="35" fillId="64" borderId="66" xfId="0" applyNumberFormat="1" applyFont="1" applyFill="1" applyBorder="1" applyAlignment="1">
      <x:alignment vertical="center" wrapText="1"/>
    </x:xf>
    <x:xf numFmtId="0" fontId="35" fillId="64" borderId="67" xfId="0" applyNumberFormat="1" applyFont="1" applyFill="1" applyBorder="1" applyAlignment="1">
      <x:alignment vertical="center" wrapText="1"/>
    </x:xf>
    <x:xf numFmtId="0" fontId="35" fillId="64" borderId="68" xfId="0" applyNumberFormat="1" applyFont="1" applyFill="1" applyBorder="1" applyAlignment="1">
      <x:alignment vertical="center" wrapText="1"/>
    </x:xf>
    <x:xf numFmtId="0" fontId="35" fillId="64" borderId="69" xfId="0" applyNumberFormat="1" applyFont="1" applyFill="1" applyBorder="1" applyAlignment="1">
      <x:alignment vertical="center" wrapText="1"/>
    </x:xf>
    <x:xf numFmtId="0" fontId="40" fillId="64" borderId="64" xfId="0" applyNumberFormat="1" applyFont="1" applyFill="1" applyBorder="1" applyAlignment="1">
      <x:alignment vertical="center" wrapText="1"/>
    </x:xf>
    <x:xf numFmtId="0" fontId="40" fillId="64" borderId="65" xfId="0" applyNumberFormat="1" applyFont="1" applyFill="1" applyBorder="1" applyAlignment="1">
      <x:alignment vertical="center" wrapText="1"/>
    </x:xf>
    <x:xf numFmtId="0" fontId="40" fillId="64" borderId="66" xfId="0" applyNumberFormat="1" applyFont="1" applyFill="1" applyBorder="1" applyAlignment="1">
      <x:alignment vertical="center" wrapText="1"/>
    </x:xf>
    <x:xf numFmtId="0" fontId="40" fillId="64" borderId="67" xfId="0" applyNumberFormat="1" applyFont="1" applyFill="1" applyBorder="1" applyAlignment="1">
      <x:alignment vertical="center" wrapText="1"/>
    </x:xf>
    <x:xf numFmtId="0" fontId="40" fillId="64" borderId="68" xfId="0" applyNumberFormat="1" applyFont="1" applyFill="1" applyBorder="1" applyAlignment="1">
      <x:alignment vertical="center" wrapText="1"/>
    </x:xf>
    <x:xf numFmtId="0" fontId="40" fillId="64" borderId="69" xfId="0" applyNumberFormat="1" applyFont="1" applyFill="1" applyBorder="1" applyAlignment="1">
      <x:alignment vertical="center" wrapText="1"/>
    </x:xf>
    <x:xf numFmtId="0" fontId="40" fillId="64" borderId="45" xfId="0" applyNumberFormat="1" applyFont="1" applyFill="1" applyBorder="1" applyAlignment="1">
      <x:alignment vertical="center" wrapText="1"/>
    </x:xf>
    <x:xf numFmtId="0" fontId="40" fillId="64" borderId="46" xfId="0" applyNumberFormat="1" applyFont="1" applyFill="1" applyBorder="1" applyAlignment="1">
      <x:alignment vertical="center" wrapText="1"/>
    </x:xf>
    <x:xf numFmtId="0" fontId="40" fillId="64" borderId="47" xfId="0" applyNumberFormat="1" applyFont="1" applyFill="1" applyBorder="1" applyAlignment="1">
      <x:alignment vertical="center" wrapText="1"/>
    </x:xf>
    <x:xf numFmtId="0" fontId="40" fillId="64" borderId="48" xfId="0" applyNumberFormat="1" applyFont="1" applyFill="1" applyBorder="1" applyAlignment="1">
      <x:alignment vertical="center" wrapText="1"/>
    </x:xf>
    <x:xf numFmtId="0" fontId="40" fillId="64" borderId="49" xfId="0" applyNumberFormat="1" applyFont="1" applyFill="1" applyBorder="1" applyAlignment="1">
      <x:alignment vertical="center" wrapText="1"/>
    </x:xf>
    <x:xf numFmtId="0" fontId="40" fillId="64" borderId="50" xfId="0" applyNumberFormat="1" applyFont="1" applyFill="1" applyBorder="1" applyAlignment="1">
      <x:alignment vertical="center" wrapText="1"/>
    </x:xf>
  </x:cellXfs>
  <x:cellStyles count="1">
    <x:cellStyle name="Normal" xfId="0"/>
  </x:cellStyles>
  <x:dxfs count="71">
    <x:dxf>
      <x:font>
        <x:b/>
      </x:font>
      <x:fill>
        <x:patternFill>
          <x:bgColor rgb="FFFEE2E2"/>
        </x:patternFill>
      </x:fill>
    </x:dxf>
    <x:dxf>
      <x:font>
        <x:b/>
      </x:font>
      <x:fill>
        <x:patternFill>
          <x:bgColor rgb="FFFEF3C7"/>
        </x:patternFill>
      </x:fill>
    </x:dxf>
    <x:dxf>
      <x:fill>
        <x:patternFill>
          <x:bgColor rgb="FFDCFCE7"/>
        </x:patternFill>
      </x:fill>
    </x:dxf>
    <x:dxf>
      <x:font>
        <x:b/>
      </x:font>
      <x:fill>
        <x:patternFill>
          <x:bgColor rgb="FFDCFCE7"/>
        </x:patternFill>
      </x:fill>
    </x:dxf>
    <x:dxf>
      <x:fill>
        <x:patternFill>
          <x:bgColor rgb="FFFEE2E2"/>
        </x:patternFill>
      </x:fill>
    </x:dxf>
    <x:dxf>
      <x:font>
        <x:b/>
      </x:font>
      <x:fill>
        <x:patternFill>
          <x:bgColor rgb="FFFEE2E2"/>
        </x:patternFill>
      </x:fill>
    </x:dxf>
    <x:dxf>
      <x:font>
        <x:b/>
      </x:font>
      <x:fill>
        <x:patternFill>
          <x:bgColor rgb="FFFEE2E2"/>
        </x:patternFill>
      </x:fill>
    </x:dxf>
    <x:dxf>
      <x:font>
        <x:b/>
      </x:font>
      <x:fill>
        <x:patternFill>
          <x:bgColor rgb="FFDCFCE7"/>
        </x:patternFill>
      </x:fill>
    </x:dxf>
    <x:dxf>
      <x:font>
        <x:b/>
      </x:font>
      <x:fill>
        <x:patternFill>
          <x:bgColor rgb="FFDCFCE7"/>
        </x:patternFill>
      </x:fill>
    </x:dxf>
    <x:dxf>
      <x:font>
        <x:b/>
      </x:font>
      <x:fill>
        <x:patternFill>
          <x:bgColor rgb="FFFEE2E2"/>
        </x:patternFill>
      </x:fill>
    </x:dxf>
    <x:dxf>
      <x:font>
        <x:b/>
      </x:font>
      <x:fill>
        <x:patternFill>
          <x:bgColor rgb="FFDCFCE7"/>
        </x:patternFill>
      </x:fill>
    </x:dxf>
    <x:dxf>
      <x:fill>
        <x:patternFill>
          <x:bgColor rgb="FFFEF3C7"/>
        </x:patternFill>
      </x:fill>
    </x:dxf>
    <x:dxf>
      <x:font>
        <x:b/>
      </x:font>
      <x:fill>
        <x:patternFill>
          <x:bgColor rgb="FFFEE2E2"/>
        </x:patternFill>
      </x:fill>
    </x:dxf>
    <x:dxf>
      <x:font>
        <x:b/>
      </x:font>
      <x:fill>
        <x:patternFill>
          <x:bgColor rgb="FFFEF3C7"/>
        </x:patternFill>
      </x:fill>
    </x:dxf>
    <x:dxf>
      <x:font>
        <x:b/>
      </x:font>
      <x:fill>
        <x:patternFill>
          <x:bgColor rgb="FFFEE2E2"/>
        </x:patternFill>
      </x:fill>
    </x:dxf>
    <x:dxf>
      <x:font>
        <x:b/>
      </x:font>
      <x:fill>
        <x:patternFill>
          <x:bgColor rgb="FFFEE2E2"/>
        </x:patternFill>
      </x:fill>
    </x:dxf>
    <x:dxf>
      <x:font>
        <x:b/>
      </x:font>
      <x:fill>
        <x:patternFill>
          <x:bgColor rgb="FFDCFCE7"/>
        </x:patternFill>
      </x:fill>
    </x:dxf>
    <x:dxf>
      <x:font>
        <x:b/>
      </x:font>
      <x:fill>
        <x:patternFill>
          <x:bgColor rgb="FFFEE2E2"/>
        </x:patternFill>
      </x:fill>
    </x:dxf>
    <x:dxf>
      <x:font>
        <x:b/>
      </x:font>
      <x:fill>
        <x:patternFill>
          <x:bgColor rgb="FFFEF3C7"/>
        </x:patternFill>
      </x:fill>
    </x:dxf>
    <x:dxf>
      <x:fill>
        <x:patternFill>
          <x:bgColor rgb="FFDCFCE7"/>
        </x:patternFill>
      </x:fill>
    </x:dxf>
    <x:dxf>
      <x:font>
        <x:b/>
      </x:font>
      <x:fill>
        <x:patternFill>
          <x:bgColor rgb="FFDCFCE7"/>
        </x:patternFill>
      </x:fill>
    </x:dxf>
    <x:dxf>
      <x:font>
        <x:b/>
      </x:font>
      <x:fill>
        <x:patternFill>
          <x:bgColor rgb="FFFEE2E2"/>
        </x:patternFill>
      </x:fill>
    </x:dxf>
    <x:dxf>
      <x:fill>
        <x:patternFill>
          <x:bgColor rgb="FFE0E7FF"/>
        </x:patternFill>
      </x:fill>
    </x:dxf>
    <x:dxf>
      <x:font>
        <x:b/>
      </x:font>
      <x:fill>
        <x:patternFill>
          <x:bgColor rgb="FFDCFCE7"/>
        </x:patternFill>
      </x:fill>
    </x:dxf>
    <x:dxf>
      <x:fill>
        <x:patternFill>
          <x:bgColor rgb="FFE0F2FE"/>
        </x:patternFill>
      </x:fill>
    </x:dxf>
    <x:dxf>
      <x:font>
        <x:b/>
        <x:color rgb="FF991B1B"/>
      </x:font>
      <x:fill>
        <x:patternFill>
          <x:bgColor rgb="FFFEE2E2"/>
        </x:patternFill>
      </x:fill>
    </x:dxf>
    <x:dxf>
      <x:font>
        <x:b/>
      </x:font>
      <x:fill>
        <x:patternFill>
          <x:bgColor rgb="FFFEF3C7"/>
        </x:patternFill>
      </x:fill>
    </x:dxf>
    <x:dxf>
      <x:fill>
        <x:patternFill>
          <x:bgColor rgb="FFDCFCE7"/>
        </x:patternFill>
      </x:fill>
    </x:dxf>
    <x:dxf>
      <x:font>
        <x:b/>
      </x:font>
      <x:fill>
        <x:patternFill>
          <x:bgColor rgb="FFDCFCE7"/>
        </x:patternFill>
      </x:fill>
    </x:dxf>
    <x:dxf>
      <x:font>
        <x:b/>
      </x:font>
      <x:fill>
        <x:patternFill>
          <x:bgColor rgb="FFFEE2E2"/>
        </x:patternFill>
      </x:fill>
    </x:dxf>
    <x:dxf>
      <x:font>
        <x:b/>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B91C1C"/>
      </x:font>
      <x:fill>
        <x:patternFill>
          <x:bgColor rgb="FFFEE2E2"/>
        </x:patternFill>
      </x:fill>
    </x:dxf>
    <x:dxf>
      <x:font>
        <x:b/>
        <x:color rgb="FF991B1B"/>
      </x:font>
      <x:fill>
        <x:patternFill>
          <x:bgColor rgb="FFFEE2E2"/>
        </x:patternFill>
      </x:fill>
    </x:dxf>
    <x:dxf>
      <x:font>
        <x:b/>
        <x:color rgb="FF991B1B"/>
      </x:font>
      <x:fill>
        <x:patternFill>
          <x:bgColor rgb="FFFEE2E2"/>
        </x:patternFill>
      </x:fill>
    </x:dxf>
    <x:dxf>
      <x:font>
        <x:b/>
        <x:color rgb="FF92400E"/>
      </x:font>
      <x:fill>
        <x:patternFill>
          <x:bgColor rgb="FFFEF3C7"/>
        </x:patternFill>
      </x:fill>
    </x:dxf>
    <x:dxf>
      <x:font>
        <x:b/>
        <x:color rgb="FF166534"/>
      </x:font>
      <x:fill>
        <x:patternFill>
          <x:bgColor rgb="FFDCFCE7"/>
        </x:patternFill>
      </x:fill>
    </x:dxf>
    <x:dxf>
      <x:font>
        <x:b/>
        <x:color rgb="FF991B1B"/>
      </x:font>
      <x:fill>
        <x:patternFill>
          <x:bgColor rgb="FFFEE2E2"/>
        </x:patternFill>
      </x:fill>
    </x:dxf>
    <x:dxf>
      <x:font>
        <x:b/>
        <x:color rgb="FF991B1B"/>
      </x:font>
      <x:fill>
        <x:patternFill>
          <x:bgColor rgb="FFFEE2E2"/>
        </x:patternFill>
      </x:fill>
    </x:dxf>
    <x:dxf>
      <x:font>
        <x:b/>
        <x:color rgb="FF166534"/>
      </x:font>
      <x:fill>
        <x:patternFill>
          <x:bgColor rgb="FFDCFCE7"/>
        </x:patternFill>
      </x:fill>
    </x:dxf>
    <x:dxf>
      <x:font>
        <x:b/>
        <x:color rgb="FF991B1B"/>
      </x:font>
      <x:fill>
        <x:patternFill>
          <x:bgColor rgb="FFFEE2E2"/>
        </x:patternFill>
      </x:fill>
    </x:dxf>
    <x:dxf>
      <x:font>
        <x:b/>
        <x:color rgb="FF991B1B"/>
      </x:font>
      <x:fill>
        <x:patternFill>
          <x:bgColor rgb="FFFEE2E2"/>
        </x:patternFill>
      </x:fill>
    </x:dxf>
    <x:dxf>
      <x:font>
        <x:b/>
        <x:color rgb="FF991B1B"/>
      </x:font>
      <x:fill>
        <x:patternFill>
          <x:bgColor rgb="FFFEE2E2"/>
        </x:patternFill>
      </x:fill>
    </x:dxf>
    <x:dxf>
      <x:font>
        <x:b/>
        <x:color rgb="FF166534"/>
      </x:font>
      <x:fill>
        <x:patternFill>
          <x:bgColor rgb="FFDCFCE7"/>
        </x:patternFill>
      </x:fill>
    </x:dxf>
    <x:dxf>
      <x:font>
        <x:b/>
        <x:color rgb="FF166534"/>
      </x:font>
      <x:fill>
        <x:patternFill>
          <x:bgColor rgb="FFDCFCE7"/>
        </x:patternFill>
      </x:fill>
    </x:dxf>
    <x:dxf>
      <x:font>
        <x:b/>
        <x:color rgb="FF991B1B"/>
      </x:font>
      <x:fill>
        <x:patternFill>
          <x:bgColor rgb="FFFEE2E2"/>
        </x:patternFill>
      </x:fill>
    </x:dxf>
    <x:dxf>
      <x:font>
        <x:b/>
        <x:color rgb="FF166534"/>
      </x:font>
      <x:fill>
        <x:patternFill>
          <x:bgColor rgb="FFDCFCE7"/>
        </x:patternFill>
      </x:fill>
    </x:dxf>
    <x:dxf>
      <x:font>
        <x:b/>
        <x:color rgb="FF991B1B"/>
      </x:font>
      <x:fill>
        <x:patternFill>
          <x:bgColor rgb="FFFEE2E2"/>
        </x:patternFill>
      </x:fill>
    </x:dxf>
    <x:dxf>
      <x:font>
        <x:b/>
        <x:color rgb="FF166534"/>
      </x:font>
      <x:fill>
        <x:patternFill>
          <x:bgColor rgb="FFDCFCE7"/>
        </x:patternFill>
      </x:fill>
    </x:dxf>
    <x:dxf>
      <x:font>
        <x:b/>
        <x:color rgb="FF991B1B"/>
      </x:font>
      <x:fill>
        <x:patternFill>
          <x:bgColor rgb="FFFEE2E2"/>
        </x:patternFill>
      </x:fill>
    </x:dxf>
    <x:dxf>
      <x:font>
        <x:b/>
        <x:color rgb="FF166534"/>
      </x:font>
      <x:fill>
        <x:patternFill>
          <x:bgColor rgb="FFDCFCE7"/>
        </x:patternFill>
      </x:fill>
    </x:dxf>
    <x:dxf>
      <x:font>
        <x:b/>
        <x:color rgb="FF991B1B"/>
      </x:font>
      <x:fill>
        <x:patternFill>
          <x:bgColor rgb="FFFEE2E2"/>
        </x:patternFill>
      </x:fill>
    </x:dxf>
    <x:dxf>
      <x:font>
        <x:b/>
        <x:color rgb="FF166534"/>
      </x:font>
      <x:fill>
        <x:patternFill>
          <x:bgColor rgb="FFDCFCE7"/>
        </x:patternFill>
      </x:fill>
    </x:dxf>
    <x:dxf>
      <x:font>
        <x:b/>
        <x:color rgb="FF991B1B"/>
      </x:font>
      <x:fill>
        <x:patternFill>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7909e1e07de4814" /><Relationship Type="http://schemas.openxmlformats.org/officeDocument/2006/relationships/theme" Target="/xl/theme/theme1.xml" Id="R8877b846aa3e4499" /><Relationship Type="http://schemas.openxmlformats.org/officeDocument/2006/relationships/sharedStrings" Target="/xl/sharedStrings.xml" Id="R4a2cfeafa1844842" /><Relationship Type="http://schemas.openxmlformats.org/officeDocument/2006/relationships/worksheet" Target="/xl/worksheets/sheet1.xml" Id="Rca554c6270604fc6" /><Relationship Type="http://schemas.openxmlformats.org/officeDocument/2006/relationships/worksheet" Target="/xl/worksheets/sheet2.xml" Id="Rac7691b78b7d40a8" /><Relationship Type="http://schemas.openxmlformats.org/officeDocument/2006/relationships/worksheet" Target="/xl/worksheets/sheet3.xml" Id="R9811582b23d245eb" /><Relationship Type="http://schemas.openxmlformats.org/officeDocument/2006/relationships/worksheet" Target="/xl/worksheets/sheet4.xml" Id="R3a23088ec1f14db2" /><Relationship Type="http://schemas.openxmlformats.org/officeDocument/2006/relationships/worksheet" Target="/xl/worksheets/sheet5.xml" Id="R550aca4df09e4c79" /><Relationship Type="http://schemas.openxmlformats.org/officeDocument/2006/relationships/worksheet" Target="/xl/worksheets/sheet6.xml" Id="R97f87295774b43f1" /><Relationship Type="http://schemas.openxmlformats.org/officeDocument/2006/relationships/worksheet" Target="/xl/worksheets/sheet7.xml" Id="R7d72b8c757104ef7" /><Relationship Type="http://schemas.openxmlformats.org/officeDocument/2006/relationships/worksheet" Target="/xl/worksheets/sheet8.xml" Id="R8895850a6da549a8" /><Relationship Type="http://schemas.openxmlformats.org/officeDocument/2006/relationships/worksheet" Target="/xl/worksheets/sheet9.xml" Id="R385c4b5e2ee74e5d" /><Relationship Type="http://schemas.openxmlformats.org/officeDocument/2006/relationships/worksheet" Target="/xl/worksheets/sheet10.xml" Id="Rb42a8a34dbf84c78" /><Relationship Type="http://schemas.openxmlformats.org/officeDocument/2006/relationships/worksheet" Target="/xl/worksheets/sheet11.xml" Id="R8bedd34f52e14531" /><Relationship Type="http://schemas.openxmlformats.org/officeDocument/2006/relationships/worksheet" Target="/xl/worksheets/sheet12.xml" Id="Rff4c2de5a7dd4496" /><Relationship Type="http://schemas.openxmlformats.org/officeDocument/2006/relationships/worksheet" Target="/xl/worksheets/sheet13.xml" Id="Rfaa78d48667e4aae" /><Relationship Type="http://schemas.openxmlformats.org/officeDocument/2006/relationships/worksheet" Target="/xl/worksheets/sheet14.xml" Id="Rf24c52cfc5714553" /><Relationship Type="http://schemas.openxmlformats.org/officeDocument/2006/relationships/worksheet" Target="/xl/worksheets/sheet15.xml" Id="R4e2042086989471b" /><Relationship Type="http://schemas.openxmlformats.org/officeDocument/2006/relationships/worksheet" Target="/xl/worksheets/sheet16.xml" Id="Rd08f7f507a934f03" /><Relationship Type="http://schemas.openxmlformats.org/officeDocument/2006/relationships/worksheet" Target="/xl/worksheets/sheet17.xml" Id="R15a746b83a7e472b" /></Relationships>
</file>

<file path=xl/drawings/_rels/drawing1.xml.rels>&#65279;<?xml version="1.0" encoding="utf-8"?><Relationships xmlns="http://schemas.openxmlformats.org/package/2006/relationships"><Relationship Type="http://schemas.openxmlformats.org/officeDocument/2006/relationships/chart" Target="/xl/drawings/charts/chart1.xml" Id="Rb682ca82ceaf45a5" /><Relationship Type="http://schemas.openxmlformats.org/officeDocument/2006/relationships/chart" Target="/xl/drawings/charts/chart2.xml" Id="R95d8b678028947b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RFQs vs POs by Source</a:t>
            </a:r>
          </a:p>
        </c:rich>
      </c:tx>
    </c:title>
    <c:plotArea>
      <c:barChart>
        <c:barDir val="col"/>
        <c:varyColors val="0"/>
        <c:ser>
          <c:idx val="0"/>
          <c:order val="0"/>
          <c:tx>
            <c:v>RFQs</c:v>
          </c:tx>
          <c:cat>
            <c:strRef>
              <c:f>'Deal Analytics'!$A$5:$A$12</c:f>
              <c:strCache>
                <c:ptCount val="0"/>
              </c:strCache>
            </c:strRef>
          </c:cat>
          <c:val>
            <c:numRef>
              <c:f>'Deal Analytics'!$B$5:$B$12</c:f>
              <c:numCache>
                <c:formatCode>General</c:formatCode>
                <c:ptCount val="0"/>
              </c:numCache>
            </c:numRef>
          </c:val>
        </c:ser>
        <c:ser>
          <c:idx val="1"/>
          <c:order val="1"/>
          <c:tx>
            <c:v>PO Won</c:v>
          </c:tx>
          <c:cat>
            <c:strRef>
              <c:f>'Deal Analytics'!$A$5:$A$12</c:f>
              <c:strCache>
                <c:ptCount val="0"/>
              </c:strCache>
            </c:strRef>
          </c:cat>
          <c:val>
            <c:numRef>
              <c:f>'Deal Analytics'!$C$5:$C$12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Why Deals Are Lost</a:t>
            </a:r>
          </a:p>
        </c:rich>
      </c:tx>
    </c:title>
    <c:plotArea>
      <c:barChart>
        <c:barDir val="col"/>
        <c:varyColors val="0"/>
        <c:ser>
          <c:idx val="0"/>
          <c:order val="0"/>
          <c:tx>
            <c:v>Count</c:v>
          </c:tx>
          <c:cat>
            <c:strRef>
              <c:f>'Deal Analytics'!$H$5:$H$12</c:f>
              <c:strCache>
                <c:ptCount val="0"/>
              </c:strCache>
            </c:strRef>
          </c:cat>
          <c:val>
            <c:numRef>
              <c:f>'Deal Analytics'!$I$5:$I$12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23</xdr:row>
      <xdr:rowOff>0</xdr:rowOff>
    </xdr:from>
    <xdr:to>
      <xdr:col>6</xdr:col>
      <xdr:colOff>0</xdr:colOff>
      <xdr:row>38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682ca82ceaf45a5"/>
        </a:graphicData>
      </a:graphic>
    </xdr:graphicFrame>
    <xdr:clientData/>
  </xdr:twoCellAnchor>
  <xdr:twoCellAnchor>
    <xdr:from>
      <xdr:col>6</xdr:col>
      <xdr:colOff>0</xdr:colOff>
      <xdr:row>23</xdr:row>
      <xdr:rowOff>0</xdr:rowOff>
    </xdr:from>
    <xdr:to>
      <xdr:col>12</xdr:col>
      <xdr:colOff>0</xdr:colOff>
      <xdr:row>38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5d8b678028947b5"/>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5.xml.rels>&#65279;<?xml version="1.0" encoding="utf-8"?><Relationships xmlns="http://schemas.openxmlformats.org/package/2006/relationships"><Relationship Type="http://schemas.openxmlformats.org/officeDocument/2006/relationships/drawing" Target="/xl/drawings/drawing1.xml" Id="Rb2ef88db7b3749b7"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2" hidden="0" customWidth="1"/>
    <x:col min="14" max="14" width="2" hidden="0" customWidth="1"/>
  </x:cols>
  <x:sheetData>
    <x:row r="1" ht="34" customHeight="1">
      <x:c r="A1" s="519" t="str">
        <x:v>RFQFlow AI — HOME</x:v>
      </x:c>
      <x:c r="B1" s="519"/>
      <x:c r="C1" s="519"/>
      <x:c r="D1" s="519"/>
      <x:c r="E1" s="519"/>
      <x:c r="F1" s="519"/>
      <x:c r="G1" s="519"/>
      <x:c r="H1" s="519"/>
      <x:c r="I1" s="519"/>
      <x:c r="J1" s="519"/>
      <x:c r="K1" s="519"/>
      <x:c r="L1" s="519"/>
      <x:c r="M1"/>
      <x:c r="N1"/>
    </x:row>
    <x:row r="2" ht="30" customHeight="1">
      <x:c r="A2" s="522" t="str">
        <x:v>Run every enquiry from first RFQ to payment—without formulas, filters or Excel knowledge.</x:v>
      </x:c>
      <x:c r="B2" s="522"/>
      <x:c r="C2" s="522"/>
      <x:c r="D2" s="522"/>
      <x:c r="E2" s="522"/>
      <x:c r="F2" s="522"/>
      <x:c r="G2" s="522"/>
      <x:c r="H2" s="522"/>
      <x:c r="I2" s="522"/>
      <x:c r="J2" s="525" t="str">
        <x:f>"TODAY  •  "&amp;TEXT(TODAY(),"dd-mmm-yyyy")</x:f>
        <x:v>TODAY  •  10-Sep-2026</x:v>
      </x:c>
      <x:c r="K2" s="525"/>
      <x:c r="L2" s="525"/>
      <x:c r="M2"/>
      <x:c r="N2"/>
    </x:row>
    <x:row r="3">
      <x:c r="A3"/>
      <x:c r="B3"/>
      <x:c r="C3"/>
      <x:c r="D3"/>
      <x:c r="E3"/>
      <x:c r="F3"/>
      <x:c r="G3"/>
      <x:c r="H3"/>
      <x:c r="I3"/>
      <x:c r="J3"/>
      <x:c r="K3"/>
      <x:c r="L3"/>
      <x:c r="M3"/>
      <x:c r="N3"/>
    </x:row>
    <x:row r="4" ht="28" customHeight="1">
      <x:c r="A4" s="530" t="str">
        <x:f>IFERROR(HYPERLINK("#'START HERE'!A1","START HERE"),"START HERE")</x:f>
        <x:v>START HERE</x:v>
      </x:c>
      <x:c r="B4" s="531"/>
      <x:c r="C4" s="530" t="str">
        <x:f>IFERROR(HYPERLINK("#'RFQ Tracker'!A1","ADD / UPDATE RFQ"),"ADD / UPDATE RFQ")</x:f>
        <x:v>ADD / UPDATE RFQ</x:v>
      </x:c>
      <x:c r="D4" s="531"/>
      <x:c r="E4" s="530" t="str">
        <x:f>IFERROR(HYPERLINK("#'Quote Builder'!A1","BUILD A QUOTE"),"BUILD A QUOTE")</x:f>
        <x:v>BUILD A QUOTE</x:v>
      </x:c>
      <x:c r="F4" s="531"/>
      <x:c r="G4" s="530" t="str">
        <x:f>IFERROR(HYPERLINK("#'Quotations'!A1","QUOTE REGISTER"),"QUOTE REGISTER")</x:f>
        <x:v>QUOTE REGISTER</x:v>
      </x:c>
      <x:c r="H4" s="531"/>
      <x:c r="I4" s="530" t="str">
        <x:f>IFERROR(HYPERLINK("#'Orders &amp; Payments'!A1","PO / INVOICE / PAYMENT"),"PO / INVOICE / PAYMENT")</x:f>
        <x:v>PO / INVOICE / PAYMENT</x:v>
      </x:c>
      <x:c r="J4" s="531"/>
      <x:c r="K4" s="538" t="str">
        <x:f>IFERROR(HYPERLINK("#'Setup'!A1","SETUP LISTS"),"SETUP LISTS")</x:f>
        <x:v>SETUP LISTS</x:v>
      </x:c>
      <x:c r="L4" s="539"/>
      <x:c r="M4"/>
      <x:c r="N4"/>
    </x:row>
    <x:row r="5" ht="28" customHeight="1">
      <x:c r="A5" s="532"/>
      <x:c r="B5" s="533"/>
      <x:c r="C5" s="532"/>
      <x:c r="D5" s="533"/>
      <x:c r="E5" s="532"/>
      <x:c r="F5" s="533"/>
      <x:c r="G5" s="532"/>
      <x:c r="H5" s="533"/>
      <x:c r="I5" s="532"/>
      <x:c r="J5" s="533"/>
      <x:c r="K5" s="540"/>
      <x:c r="L5" s="541"/>
      <x:c r="M5"/>
      <x:c r="N5"/>
    </x:row>
    <x:row r="6">
      <x:c r="A6"/>
      <x:c r="B6"/>
      <x:c r="C6"/>
      <x:c r="D6"/>
      <x:c r="E6"/>
      <x:c r="F6"/>
      <x:c r="G6"/>
      <x:c r="H6"/>
      <x:c r="I6"/>
      <x:c r="J6"/>
      <x:c r="K6"/>
      <x:c r="L6"/>
      <x:c r="M6"/>
      <x:c r="N6"/>
    </x:row>
    <x:row r="7" ht="28" customHeight="1">
      <x:c r="A7" s="545" t="str">
        <x:v>RFQ  →  QUOTE  →  FOLLOW-UP  →  NEGOTIATION  →  PO  →  INVOICE  →  PAYMENT</x:v>
      </x:c>
      <x:c r="B7" s="545"/>
      <x:c r="C7" s="545"/>
      <x:c r="D7" s="545"/>
      <x:c r="E7" s="545"/>
      <x:c r="F7" s="545"/>
      <x:c r="G7" s="545"/>
      <x:c r="H7" s="545"/>
      <x:c r="I7" s="545"/>
      <x:c r="J7" s="545"/>
      <x:c r="K7" s="545"/>
      <x:c r="L7" s="545"/>
      <x:c r="M7"/>
      <x:c r="N7"/>
    </x:row>
    <x:row r="8">
      <x:c r="A8"/>
      <x:c r="B8"/>
      <x:c r="C8"/>
      <x:c r="D8"/>
      <x:c r="E8"/>
      <x:c r="F8"/>
      <x:c r="G8"/>
      <x:c r="H8"/>
      <x:c r="I8"/>
      <x:c r="J8"/>
      <x:c r="K8"/>
      <x:c r="L8"/>
      <x:c r="M8"/>
      <x:c r="N8"/>
    </x:row>
    <x:row r="9" ht="24" customHeight="1">
      <x:c r="A9" s="547" t="str">
        <x:v>LIVE WORKFLOW AT A GLANCE</x:v>
      </x:c>
      <x:c r="B9" s="547"/>
      <x:c r="C9" s="547"/>
      <x:c r="D9" s="547"/>
      <x:c r="E9" s="547"/>
      <x:c r="F9" s="547"/>
      <x:c r="G9" s="547"/>
      <x:c r="H9" s="547"/>
      <x:c r="I9" s="547"/>
      <x:c r="J9" s="547"/>
      <x:c r="K9" s="547"/>
      <x:c r="L9" s="547"/>
      <x:c r="M9"/>
      <x:c r="N9"/>
    </x:row>
    <x:row r="10" ht="24" customHeight="1">
      <x:c r="A10" s="552" t="str">
        <x:v>Open RFQs</x:v>
      </x:c>
      <x:c r="B10" s="553"/>
      <x:c r="C10" s="553"/>
      <x:c r="D10" s="554"/>
      <x:c r="E10" s="568" t="str">
        <x:v>Follow-ups due today</x:v>
      </x:c>
      <x:c r="F10" s="569"/>
      <x:c r="G10" s="569"/>
      <x:c r="H10" s="570"/>
      <x:c r="I10" s="584" t="str">
        <x:v>Overdue follow-ups</x:v>
      </x:c>
      <x:c r="J10" s="585"/>
      <x:c r="K10" s="585"/>
      <x:c r="L10" s="586"/>
      <x:c r="M10"/>
      <x:c r="N10"/>
    </x:row>
    <x:row r="11" ht="28" customHeight="1">
      <x:c r="A11" s="558" t="n">
        <x:f>COUNTIFS('RFQ Tracker'!A5:A504,"&lt;&gt;",'RFQ Tracker'!N5:N504,"&lt;&gt;PO WON",'RFQ Tracker'!N5:N504,"&lt;&gt;LOST",'RFQ Tracker'!N5:N504,"&lt;&gt;CANCELLED")</x:f>
        <x:v>0</x:v>
      </x:c>
      <x:c r="B11" s="559"/>
      <x:c r="C11" s="559"/>
      <x:c r="D11" s="560"/>
      <x:c r="E11" s="574" t="n">
        <x:f>COUNTIF('RFQ Tracker'!T5:T504,"DUE TODAY")</x:f>
        <x:v>0</x:v>
      </x:c>
      <x:c r="F11" s="575"/>
      <x:c r="G11" s="575"/>
      <x:c r="H11" s="576"/>
      <x:c r="I11" s="590" t="n">
        <x:f>COUNTIF('RFQ Tracker'!T5:T504,"OVERDUE")</x:f>
        <x:v>0</x:v>
      </x:c>
      <x:c r="J11" s="591"/>
      <x:c r="K11" s="591"/>
      <x:c r="L11" s="592"/>
      <x:c r="M11"/>
      <x:c r="N11"/>
    </x:row>
    <x:row r="12" ht="28" customHeight="1">
      <x:c r="A12" s="561"/>
      <x:c r="B12" s="562"/>
      <x:c r="C12" s="562"/>
      <x:c r="D12" s="563"/>
      <x:c r="E12" s="577"/>
      <x:c r="F12" s="578"/>
      <x:c r="G12" s="578"/>
      <x:c r="H12" s="579"/>
      <x:c r="I12" s="593"/>
      <x:c r="J12" s="594"/>
      <x:c r="K12" s="594"/>
      <x:c r="L12" s="595"/>
      <x:c r="M12"/>
      <x:c r="N12"/>
    </x:row>
    <x:row r="13">
      <x:c r="A13"/>
      <x:c r="B13"/>
      <x:c r="C13"/>
      <x:c r="D13"/>
      <x:c r="E13"/>
      <x:c r="F13"/>
      <x:c r="G13"/>
      <x:c r="H13"/>
      <x:c r="I13"/>
      <x:c r="J13"/>
      <x:c r="K13"/>
      <x:c r="L13"/>
      <x:c r="M13"/>
      <x:c r="N13"/>
    </x:row>
    <x:row r="14" ht="24" customHeight="1">
      <x:c r="A14" s="552" t="str">
        <x:v>Quotes awaiting response</x:v>
      </x:c>
      <x:c r="B14" s="553"/>
      <x:c r="C14" s="553"/>
      <x:c r="D14" s="554"/>
      <x:c r="E14" s="568" t="str">
        <x:v>Negotiations</x:v>
      </x:c>
      <x:c r="F14" s="569"/>
      <x:c r="G14" s="569"/>
      <x:c r="H14" s="570"/>
      <x:c r="I14" s="600" t="str">
        <x:v>PO received</x:v>
      </x:c>
      <x:c r="J14" s="601"/>
      <x:c r="K14" s="601"/>
      <x:c r="L14" s="602"/>
      <x:c r="M14"/>
      <x:c r="N14"/>
    </x:row>
    <x:row r="15" ht="28" customHeight="1">
      <x:c r="A15" s="558" t="n">
        <x:f>COUNTIF('RFQ Tracker'!N5:N504,"QUOTED")</x:f>
        <x:v>0</x:v>
      </x:c>
      <x:c r="B15" s="559"/>
      <x:c r="C15" s="559"/>
      <x:c r="D15" s="560"/>
      <x:c r="E15" s="574" t="n">
        <x:f>COUNTIF('RFQ Tracker'!N5:N504,"NEGOTIATION")</x:f>
        <x:v>0</x:v>
      </x:c>
      <x:c r="F15" s="575"/>
      <x:c r="G15" s="575"/>
      <x:c r="H15" s="576"/>
      <x:c r="I15" s="606" t="n">
        <x:f>COUNTIF('Orders &amp; Payments'!A5:A504,"&lt;&gt;")</x:f>
        <x:v>1</x:v>
      </x:c>
      <x:c r="J15" s="607"/>
      <x:c r="K15" s="607"/>
      <x:c r="L15" s="608"/>
      <x:c r="M15"/>
      <x:c r="N15"/>
    </x:row>
    <x:row r="16" ht="28" customHeight="1">
      <x:c r="A16" s="561"/>
      <x:c r="B16" s="562"/>
      <x:c r="C16" s="562"/>
      <x:c r="D16" s="563"/>
      <x:c r="E16" s="577"/>
      <x:c r="F16" s="578"/>
      <x:c r="G16" s="578"/>
      <x:c r="H16" s="579"/>
      <x:c r="I16" s="609"/>
      <x:c r="J16" s="610"/>
      <x:c r="K16" s="610"/>
      <x:c r="L16" s="611"/>
      <x:c r="M16"/>
      <x:c r="N16"/>
    </x:row>
    <x:row r="17">
      <x:c r="A17"/>
      <x:c r="B17"/>
      <x:c r="C17"/>
      <x:c r="D17"/>
      <x:c r="E17"/>
      <x:c r="F17"/>
      <x:c r="G17"/>
      <x:c r="H17"/>
      <x:c r="I17"/>
      <x:c r="J17"/>
      <x:c r="K17"/>
      <x:c r="L17"/>
      <x:c r="M17"/>
      <x:c r="N17"/>
    </x:row>
    <x:row r="18" ht="24" customHeight="1">
      <x:c r="A18" s="568" t="str">
        <x:v>Invoice pending</x:v>
      </x:c>
      <x:c r="B18" s="569"/>
      <x:c r="C18" s="569"/>
      <x:c r="D18" s="570"/>
      <x:c r="E18" s="584" t="str">
        <x:v>Payment pending</x:v>
      </x:c>
      <x:c r="F18" s="585"/>
      <x:c r="G18" s="585"/>
      <x:c r="H18" s="586"/>
      <x:c r="I18" s="600" t="str">
        <x:v>Won / completed opportunities</x:v>
      </x:c>
      <x:c r="J18" s="601"/>
      <x:c r="K18" s="601"/>
      <x:c r="L18" s="602"/>
      <x:c r="M18"/>
      <x:c r="N18"/>
    </x:row>
    <x:row r="19" ht="28" customHeight="1">
      <x:c r="A19" s="574" t="n">
        <x:f>COUNTIF('Orders &amp; Payments'!N5:N504,"NOT INVOICED")</x:f>
        <x:v>0</x:v>
      </x:c>
      <x:c r="B19" s="575"/>
      <x:c r="C19" s="575"/>
      <x:c r="D19" s="576"/>
      <x:c r="E19" s="590" t="n">
        <x:f>COUNTIFS('Orders &amp; Payments'!A5:A504,"&lt;&gt;",'Orders &amp; Payments'!I5:I504,"&gt;0",'Orders &amp; Payments'!K5:K504,"&gt;0")</x:f>
        <x:v>1</x:v>
      </x:c>
      <x:c r="F19" s="591"/>
      <x:c r="G19" s="591"/>
      <x:c r="H19" s="592"/>
      <x:c r="I19" s="606" t="n">
        <x:f>COUNTIF('RFQ Tracker'!N5:N504,"PO WON")</x:f>
        <x:v>1</x:v>
      </x:c>
      <x:c r="J19" s="607"/>
      <x:c r="K19" s="607"/>
      <x:c r="L19" s="608"/>
      <x:c r="M19"/>
      <x:c r="N19"/>
    </x:row>
    <x:row r="20" ht="28" customHeight="1">
      <x:c r="A20" s="577"/>
      <x:c r="B20" s="578"/>
      <x:c r="C20" s="578"/>
      <x:c r="D20" s="579"/>
      <x:c r="E20" s="593"/>
      <x:c r="F20" s="594"/>
      <x:c r="G20" s="594"/>
      <x:c r="H20" s="595"/>
      <x:c r="I20" s="609"/>
      <x:c r="J20" s="610"/>
      <x:c r="K20" s="610"/>
      <x:c r="L20" s="611"/>
      <x:c r="M20"/>
      <x:c r="N20"/>
    </x:row>
    <x:row r="21">
      <x:c r="A21"/>
      <x:c r="B21"/>
      <x:c r="C21"/>
      <x:c r="D21"/>
      <x:c r="E21"/>
      <x:c r="F21"/>
      <x:c r="G21"/>
      <x:c r="H21"/>
      <x:c r="I21"/>
      <x:c r="J21"/>
      <x:c r="K21"/>
      <x:c r="L21"/>
      <x:c r="M21"/>
      <x:c r="N21"/>
    </x:row>
    <x:row r="22">
      <x:c r="A22"/>
      <x:c r="B22"/>
      <x:c r="C22"/>
      <x:c r="D22"/>
      <x:c r="E22"/>
      <x:c r="F22"/>
      <x:c r="G22"/>
      <x:c r="H22"/>
      <x:c r="I22"/>
      <x:c r="J22"/>
      <x:c r="K22"/>
      <x:c r="L22"/>
      <x:c r="M22"/>
      <x:c r="N22"/>
    </x:row>
    <x:row r="23" ht="24" customHeight="1">
      <x:c r="A23" s="547" t="str">
        <x:v>YOUR SIMPLE DAILY ROUTINE</x:v>
      </x:c>
      <x:c r="B23" s="547"/>
      <x:c r="C23" s="547"/>
      <x:c r="D23" s="547"/>
      <x:c r="E23" s="547"/>
      <x:c r="F23" s="547"/>
      <x:c r="G23" s="547"/>
      <x:c r="H23" s="547"/>
      <x:c r="I23" s="547"/>
      <x:c r="J23" s="547"/>
      <x:c r="K23" s="547"/>
      <x:c r="L23" s="547"/>
      <x:c r="M23"/>
      <x:c r="N23"/>
    </x:row>
    <x:row r="24" ht="24" customHeight="1">
      <x:c r="A24" s="615" t="str">
        <x:v>1  Add or update the RFQ</x:v>
      </x:c>
      <x:c r="B24" s="615"/>
      <x:c r="C24" s="615"/>
      <x:c r="D24" s="615"/>
      <x:c r="E24" s="615" t="str">
        <x:v>2  Follow the next action</x:v>
      </x:c>
      <x:c r="F24" s="615"/>
      <x:c r="G24" s="615"/>
      <x:c r="H24" s="615"/>
      <x:c r="I24" s="615" t="str">
        <x:v>3  Record the commercial result</x:v>
      </x:c>
      <x:c r="J24" s="615"/>
      <x:c r="K24" s="615"/>
      <x:c r="L24" s="615"/>
      <x:c r="M24"/>
      <x:c r="N24"/>
    </x:row>
    <x:row r="25">
      <x:c r="A25" s="621" t="str">
        <x:v>Use the first blank YELLOW row in RFQ Tracker. Choose values from dropdowns.</x:v>
      </x:c>
      <x:c r="B25" s="622"/>
      <x:c r="C25" s="622"/>
      <x:c r="D25" s="623"/>
      <x:c r="E25" s="621" t="str">
        <x:v>Blue cells update automatically. If Workflow Check asks for a fix, complete it before moving on.</x:v>
      </x:c>
      <x:c r="F25" s="622"/>
      <x:c r="G25" s="622"/>
      <x:c r="H25" s="623"/>
      <x:c r="I25" s="621" t="str">
        <x:v>Use Quotations for revisions and Orders &amp; Payments for PO, invoice and receipt tracking.</x:v>
      </x:c>
      <x:c r="J25" s="622"/>
      <x:c r="K25" s="622"/>
      <x:c r="L25" s="623"/>
      <x:c r="M25"/>
      <x:c r="N25"/>
    </x:row>
    <x:row r="26">
      <x:c r="A26" s="624"/>
      <x:c r="B26" s="625"/>
      <x:c r="C26" s="625"/>
      <x:c r="D26" s="626"/>
      <x:c r="E26" s="624"/>
      <x:c r="F26" s="625"/>
      <x:c r="G26" s="625"/>
      <x:c r="H26" s="626"/>
      <x:c r="I26" s="624"/>
      <x:c r="J26" s="625"/>
      <x:c r="K26" s="625"/>
      <x:c r="L26" s="626"/>
      <x:c r="M26"/>
      <x:c r="N26"/>
    </x:row>
    <x:row r="27">
      <x:c r="A27" s="624"/>
      <x:c r="B27" s="625"/>
      <x:c r="C27" s="625"/>
      <x:c r="D27" s="626"/>
      <x:c r="E27" s="624"/>
      <x:c r="F27" s="625"/>
      <x:c r="G27" s="625"/>
      <x:c r="H27" s="626"/>
      <x:c r="I27" s="624"/>
      <x:c r="J27" s="625"/>
      <x:c r="K27" s="625"/>
      <x:c r="L27" s="626"/>
      <x:c r="M27"/>
      <x:c r="N27"/>
    </x:row>
    <x:row r="28">
      <x:c r="A28" s="624"/>
      <x:c r="B28" s="625"/>
      <x:c r="C28" s="625"/>
      <x:c r="D28" s="626"/>
      <x:c r="E28" s="624"/>
      <x:c r="F28" s="625"/>
      <x:c r="G28" s="625"/>
      <x:c r="H28" s="626"/>
      <x:c r="I28" s="624"/>
      <x:c r="J28" s="625"/>
      <x:c r="K28" s="625"/>
      <x:c r="L28" s="626"/>
      <x:c r="M28"/>
      <x:c r="N28"/>
    </x:row>
    <x:row r="29">
      <x:c r="A29" s="627"/>
      <x:c r="B29" s="628"/>
      <x:c r="C29" s="628"/>
      <x:c r="D29" s="629"/>
      <x:c r="E29" s="627"/>
      <x:c r="F29" s="628"/>
      <x:c r="G29" s="628"/>
      <x:c r="H29" s="629"/>
      <x:c r="I29" s="627"/>
      <x:c r="J29" s="628"/>
      <x:c r="K29" s="628"/>
      <x:c r="L29" s="629"/>
      <x:c r="M29"/>
      <x:c r="N29"/>
    </x:row>
    <x:row r="30">
      <x:c r="A30"/>
      <x:c r="B30"/>
      <x:c r="C30"/>
      <x:c r="D30"/>
      <x:c r="E30"/>
      <x:c r="F30"/>
      <x:c r="G30"/>
      <x:c r="H30"/>
      <x:c r="I30"/>
      <x:c r="J30"/>
      <x:c r="K30"/>
      <x:c r="L30"/>
      <x:c r="M30"/>
      <x:c r="N30"/>
    </x:row>
    <x:row r="31">
      <x:c r="A31"/>
      <x:c r="B31"/>
      <x:c r="C31"/>
      <x:c r="D31"/>
      <x:c r="E31"/>
      <x:c r="F31"/>
      <x:c r="G31"/>
      <x:c r="H31"/>
      <x:c r="I31"/>
      <x:c r="J31"/>
      <x:c r="K31"/>
      <x:c r="L31"/>
      <x:c r="M31"/>
      <x:c r="N31"/>
    </x:row>
    <x:row r="32" ht="26" customHeight="1">
      <x:c r="A32" s="634" t="str">
        <x:v>SAMPLE / DEMO INCLUDED
RFQ-DEMO-001 shows quotation, PO, invoice and part-payment tracking. Delete or replace the yellow sample row when you are ready.</x:v>
      </x:c>
      <x:c r="B32" s="635"/>
      <x:c r="C32" s="635"/>
      <x:c r="D32" s="635"/>
      <x:c r="E32" s="635"/>
      <x:c r="F32" s="635"/>
      <x:c r="G32" s="635"/>
      <x:c r="H32" s="636"/>
      <x:c r="I32" s="648" t="str">
        <x:v>YELLOW
You type here</x:v>
      </x:c>
      <x:c r="J32" s="649"/>
      <x:c r="K32" s="657" t="str">
        <x:v>BLUE
Automatic</x:v>
      </x:c>
      <x:c r="L32" s="658"/>
      <x:c r="M32"/>
      <x:c r="N32"/>
    </x:row>
    <x:row r="33" ht="26" customHeight="1">
      <x:c r="A33" s="637"/>
      <x:c r="B33" s="638"/>
      <x:c r="C33" s="638"/>
      <x:c r="D33" s="638"/>
      <x:c r="E33" s="638"/>
      <x:c r="F33" s="638"/>
      <x:c r="G33" s="638"/>
      <x:c r="H33" s="639"/>
      <x:c r="I33" s="650"/>
      <x:c r="J33" s="651"/>
      <x:c r="K33" s="659"/>
      <x:c r="L33" s="660"/>
      <x:c r="M33"/>
      <x:c r="N33"/>
    </x:row>
    <x:row r="34" ht="26" customHeight="1">
      <x:c r="A34" s="637"/>
      <x:c r="B34" s="638"/>
      <x:c r="C34" s="638"/>
      <x:c r="D34" s="638"/>
      <x:c r="E34" s="638"/>
      <x:c r="F34" s="638"/>
      <x:c r="G34" s="638"/>
      <x:c r="H34" s="639"/>
      <x:c r="I34" s="650"/>
      <x:c r="J34" s="651"/>
      <x:c r="K34" s="659"/>
      <x:c r="L34" s="660"/>
      <x:c r="M34"/>
      <x:c r="N34"/>
    </x:row>
    <x:row r="35" ht="26" customHeight="1">
      <x:c r="A35" s="640"/>
      <x:c r="B35" s="641"/>
      <x:c r="C35" s="641"/>
      <x:c r="D35" s="641"/>
      <x:c r="E35" s="641"/>
      <x:c r="F35" s="641"/>
      <x:c r="G35" s="641"/>
      <x:c r="H35" s="642"/>
      <x:c r="I35" s="652"/>
      <x:c r="J35" s="653"/>
      <x:c r="K35" s="661"/>
      <x:c r="L35" s="662"/>
      <x:c r="M35"/>
      <x:c r="N35"/>
    </x:row>
    <x:row r="36">
      <x:c r="A36"/>
      <x:c r="B36"/>
      <x:c r="C36"/>
      <x:c r="D36"/>
      <x:c r="E36"/>
      <x:c r="F36"/>
      <x:c r="G36"/>
      <x:c r="H36"/>
      <x:c r="I36"/>
      <x:c r="J36"/>
      <x:c r="K36"/>
      <x:c r="L36"/>
      <x:c r="M36"/>
      <x:c r="N36"/>
    </x:row>
    <x:row r="37">
      <x:c r="A37"/>
      <x:c r="B37"/>
      <x:c r="C37"/>
      <x:c r="D37"/>
      <x:c r="E37"/>
      <x:c r="F37"/>
      <x:c r="G37"/>
      <x:c r="H37"/>
      <x:c r="I37"/>
      <x:c r="J37"/>
      <x:c r="K37"/>
      <x:c r="L37"/>
      <x:c r="M37"/>
      <x:c r="N37"/>
    </x:row>
    <x:row r="38">
      <x:c r="A38"/>
      <x:c r="B38"/>
      <x:c r="C38"/>
      <x:c r="D38"/>
      <x:c r="E38"/>
      <x:c r="F38"/>
      <x:c r="G38"/>
      <x:c r="H38"/>
      <x:c r="I38"/>
      <x:c r="J38"/>
      <x:c r="K38"/>
      <x:c r="L38"/>
      <x:c r="M38"/>
      <x:c r="N38"/>
    </x:row>
    <x:row r="39">
      <x:c r="A39"/>
      <x:c r="B39"/>
      <x:c r="C39"/>
      <x:c r="D39"/>
      <x:c r="E39"/>
      <x:c r="F39"/>
      <x:c r="G39"/>
      <x:c r="H39"/>
      <x:c r="I39"/>
      <x:c r="J39"/>
      <x:c r="K39"/>
      <x:c r="L39"/>
      <x:c r="M39"/>
      <x:c r="N39"/>
    </x:row>
    <x:row r="40">
      <x:c r="A40"/>
      <x:c r="B40"/>
      <x:c r="C40"/>
      <x:c r="D40"/>
      <x:c r="E40"/>
      <x:c r="F40"/>
      <x:c r="G40"/>
      <x:c r="H40"/>
      <x:c r="I40"/>
      <x:c r="J40"/>
      <x:c r="K40"/>
      <x:c r="L40"/>
      <x:c r="M40"/>
      <x:c r="N40"/>
    </x:row>
    <x:row r="41">
      <x:c r="A41"/>
      <x:c r="B41"/>
      <x:c r="C41"/>
      <x:c r="D41"/>
      <x:c r="E41"/>
      <x:c r="F41"/>
      <x:c r="G41"/>
      <x:c r="H41"/>
      <x:c r="I41"/>
      <x:c r="J41"/>
      <x:c r="K41"/>
      <x:c r="L41"/>
      <x:c r="M41"/>
      <x:c r="N41"/>
    </x:row>
    <x:row r="42">
      <x:c r="A42"/>
      <x:c r="B42"/>
      <x:c r="C42"/>
      <x:c r="D42"/>
      <x:c r="E42"/>
      <x:c r="F42"/>
      <x:c r="G42"/>
      <x:c r="H42"/>
      <x:c r="I42"/>
      <x:c r="J42"/>
      <x:c r="K42"/>
      <x:c r="L42"/>
      <x:c r="M42"/>
      <x:c r="N42"/>
    </x:row>
    <x:row r="43">
      <x:c r="A43"/>
      <x:c r="B43"/>
      <x:c r="C43"/>
      <x:c r="D43"/>
      <x:c r="E43"/>
      <x:c r="F43"/>
      <x:c r="G43"/>
      <x:c r="H43"/>
      <x:c r="I43"/>
      <x:c r="J43"/>
      <x:c r="K43"/>
      <x:c r="L43"/>
      <x:c r="M43"/>
      <x:c r="N43"/>
    </x:row>
    <x:row r="44">
      <x:c r="A44"/>
      <x:c r="B44"/>
      <x:c r="C44"/>
      <x:c r="D44"/>
      <x:c r="E44"/>
      <x:c r="F44"/>
      <x:c r="G44"/>
      <x:c r="H44"/>
      <x:c r="I44"/>
      <x:c r="J44"/>
      <x:c r="K44"/>
      <x:c r="L44"/>
      <x:c r="M44"/>
      <x:c r="N44"/>
    </x:row>
    <x:row r="45">
      <x:c r="A45"/>
      <x:c r="B45"/>
      <x:c r="C45"/>
      <x:c r="D45"/>
      <x:c r="E45"/>
      <x:c r="F45"/>
      <x:c r="G45"/>
      <x:c r="H45"/>
      <x:c r="I45"/>
      <x:c r="J45"/>
      <x:c r="K45"/>
      <x:c r="L45"/>
      <x:c r="M45"/>
      <x:c r="N45"/>
    </x:row>
    <x:row r="46">
      <x:c r="A46"/>
      <x:c r="B46"/>
      <x:c r="C46"/>
      <x:c r="D46"/>
      <x:c r="E46"/>
      <x:c r="F46"/>
      <x:c r="G46"/>
      <x:c r="H46"/>
      <x:c r="I46"/>
      <x:c r="J46"/>
      <x:c r="K46"/>
      <x:c r="L46"/>
      <x:c r="M46"/>
      <x:c r="N46"/>
    </x:row>
    <x:row r="47">
      <x:c r="A47"/>
      <x:c r="B47"/>
      <x:c r="C47"/>
      <x:c r="D47"/>
      <x:c r="E47"/>
      <x:c r="F47"/>
      <x:c r="G47"/>
      <x:c r="H47"/>
      <x:c r="I47"/>
      <x:c r="J47"/>
      <x:c r="K47"/>
      <x:c r="L47"/>
      <x:c r="M47"/>
      <x:c r="N47"/>
    </x:row>
    <x:row r="48">
      <x:c r="A48"/>
      <x:c r="B48"/>
      <x:c r="C48"/>
      <x:c r="D48"/>
      <x:c r="E48"/>
      <x:c r="F48"/>
      <x:c r="G48"/>
      <x:c r="H48"/>
      <x:c r="I48"/>
      <x:c r="J48"/>
      <x:c r="K48"/>
      <x:c r="L48"/>
      <x:c r="M48"/>
      <x:c r="N48"/>
    </x:row>
    <x:row r="49">
      <x:c r="A49"/>
      <x:c r="B49"/>
      <x:c r="C49"/>
      <x:c r="D49"/>
      <x:c r="E49"/>
      <x:c r="F49"/>
      <x:c r="G49"/>
      <x:c r="H49"/>
      <x:c r="I49"/>
      <x:c r="J49"/>
      <x:c r="K49"/>
      <x:c r="L49"/>
      <x:c r="M49"/>
      <x:c r="N49"/>
    </x:row>
    <x:row r="50">
      <x:c r="A50"/>
      <x:c r="B50"/>
      <x:c r="C50"/>
      <x:c r="D50"/>
      <x:c r="E50"/>
      <x:c r="F50"/>
      <x:c r="G50"/>
      <x:c r="H50"/>
      <x:c r="I50"/>
      <x:c r="J50"/>
      <x:c r="K50"/>
      <x:c r="L50"/>
      <x:c r="M50"/>
      <x:c r="N50"/>
    </x:row>
    <x:row r="51">
      <x:c r="A51"/>
      <x:c r="B51"/>
      <x:c r="C51"/>
      <x:c r="D51"/>
      <x:c r="E51"/>
      <x:c r="F51"/>
      <x:c r="G51"/>
      <x:c r="H51"/>
      <x:c r="I51"/>
      <x:c r="J51"/>
      <x:c r="K51"/>
      <x:c r="L51"/>
      <x:c r="M51"/>
      <x:c r="N51"/>
    </x:row>
    <x:row r="52">
      <x:c r="A52"/>
      <x:c r="B52"/>
      <x:c r="C52"/>
      <x:c r="D52"/>
      <x:c r="E52"/>
      <x:c r="F52"/>
      <x:c r="G52"/>
      <x:c r="H52"/>
      <x:c r="I52"/>
      <x:c r="J52"/>
      <x:c r="K52"/>
      <x:c r="L52"/>
      <x:c r="M52"/>
      <x:c r="N52"/>
    </x:row>
  </x:sheetData>
  <x:mergeCells>
    <x:mergeCell ref="A1:L1"/>
    <x:mergeCell ref="A2:I2"/>
    <x:mergeCell ref="J2:L2"/>
    <x:mergeCell ref="A4:B5"/>
    <x:mergeCell ref="C4:D5"/>
    <x:mergeCell ref="E4:F5"/>
    <x:mergeCell ref="G4:H5"/>
    <x:mergeCell ref="I4:J5"/>
    <x:mergeCell ref="K4:L5"/>
    <x:mergeCell ref="A7:L7"/>
    <x:mergeCell ref="A9:L9"/>
    <x:mergeCell ref="A10:D10"/>
    <x:mergeCell ref="A11:D12"/>
    <x:mergeCell ref="E10:H10"/>
    <x:mergeCell ref="E11:H12"/>
    <x:mergeCell ref="I10:L10"/>
    <x:mergeCell ref="I11:L12"/>
    <x:mergeCell ref="A14:D14"/>
    <x:mergeCell ref="A15:D16"/>
    <x:mergeCell ref="E14:H14"/>
    <x:mergeCell ref="E15:H16"/>
    <x:mergeCell ref="I14:L14"/>
    <x:mergeCell ref="I15:L16"/>
    <x:mergeCell ref="A18:D18"/>
    <x:mergeCell ref="A19:D20"/>
    <x:mergeCell ref="E18:H18"/>
    <x:mergeCell ref="E19:H20"/>
    <x:mergeCell ref="I18:L18"/>
    <x:mergeCell ref="I19:L20"/>
    <x:mergeCell ref="A23:L23"/>
    <x:mergeCell ref="A24:D24"/>
    <x:mergeCell ref="A25:D29"/>
    <x:mergeCell ref="E24:H24"/>
    <x:mergeCell ref="E25:H29"/>
    <x:mergeCell ref="I24:L24"/>
    <x:mergeCell ref="I25:L29"/>
    <x:mergeCell ref="A32:H35"/>
    <x:mergeCell ref="I32:J35"/>
    <x:mergeCell ref="K32:L35"/>
  </x:mergeCells>
  <x:conditionalFormatting sqref="D19:D23">
    <x:cfRule type="expression" dxfId="17" priority="1">
      <x:formula>D19="OVERDUE"</x:formula>
    </x:cfRule>
    <x:cfRule type="expression" dxfId="18" priority="2">
      <x:formula>D19="DUE TODAY"</x:formula>
    </x:cfRule>
    <x:cfRule type="expression" dxfId="19" priority="3">
      <x:formula>D19="UPCOMING"</x:formula>
    </x:cfRule>
  </x:conditionalFormatting>
  <x:conditionalFormatting sqref="A19:A25">
    <x:cfRule type="expression" dxfId="20" priority="4">
      <x:formula>A19="PO WON"</x:formula>
    </x:cfRule>
    <x:cfRule type="expression" dxfId="21" priority="5">
      <x:formula>A19="LOST"</x:formula>
    </x:cfRule>
    <x:cfRule type="expression" dxfId="22" priority="6">
      <x:formula>OR(A19="QUOTED",A19="NEGOTIATION")</x:formula>
    </x:cfRule>
  </x:conditionalFormatting>
  <x:dataValidations count="16">
    <x:dataValidation type="custom" errorStyle="stop" showErrorMessage="1" errorTitle="Calculated cell" error="This cell updates automatically. Enter data only in yellow cells." sqref="A4">
      <x:formula1>FALSE</x:formula1>
    </x:dataValidation>
    <x:dataValidation type="custom" errorStyle="stop" showErrorMessage="1" errorTitle="Calculated cell" error="This cell updates automatically. Enter data only in yellow cells." sqref="A11">
      <x:formula1>FALSE</x:formula1>
    </x:dataValidation>
    <x:dataValidation type="custom" errorStyle="stop" showErrorMessage="1" errorTitle="Calculated cell" error="This cell updates automatically. Enter data only in yellow cells." sqref="A15">
      <x:formula1>FALSE</x:formula1>
    </x:dataValidation>
    <x:dataValidation type="custom" errorStyle="stop" showErrorMessage="1" errorTitle="Calculated cell" error="This cell updates automatically. Enter data only in yellow cells." sqref="A19">
      <x:formula1>FALSE</x:formula1>
    </x:dataValidation>
    <x:dataValidation type="custom" errorStyle="stop" showErrorMessage="1" errorTitle="Calculated cell" error="This cell updates automatically. Enter data only in yellow cells." sqref="C4">
      <x:formula1>FALSE</x:formula1>
    </x:dataValidation>
    <x:dataValidation type="custom" errorStyle="stop" showErrorMessage="1" errorTitle="Calculated cell" error="This cell updates automatically. Enter data only in yellow cells." sqref="E4">
      <x:formula1>FALSE</x:formula1>
    </x:dataValidation>
    <x:dataValidation type="custom" errorStyle="stop" showErrorMessage="1" errorTitle="Calculated cell" error="This cell updates automatically. Enter data only in yellow cells." sqref="E11">
      <x:formula1>FALSE</x:formula1>
    </x:dataValidation>
    <x:dataValidation type="custom" errorStyle="stop" showErrorMessage="1" errorTitle="Calculated cell" error="This cell updates automatically. Enter data only in yellow cells." sqref="E15">
      <x:formula1>FALSE</x:formula1>
    </x:dataValidation>
    <x:dataValidation type="custom" errorStyle="stop" showErrorMessage="1" errorTitle="Calculated cell" error="This cell updates automatically. Enter data only in yellow cells." sqref="E19">
      <x:formula1>FALSE</x:formula1>
    </x:dataValidation>
    <x:dataValidation type="custom" errorStyle="stop" showErrorMessage="1" errorTitle="Calculated cell" error="This cell updates automatically. Enter data only in yellow cells." sqref="G4">
      <x:formula1>FALSE</x:formula1>
    </x:dataValidation>
    <x:dataValidation type="custom" errorStyle="stop" showErrorMessage="1" errorTitle="Calculated cell" error="This cell updates automatically. Enter data only in yellow cells." sqref="I4">
      <x:formula1>FALSE</x:formula1>
    </x:dataValidation>
    <x:dataValidation type="custom" errorStyle="stop" showErrorMessage="1" errorTitle="Calculated cell" error="This cell updates automatically. Enter data only in yellow cells." sqref="I11">
      <x:formula1>FALSE</x:formula1>
    </x:dataValidation>
    <x:dataValidation type="custom" errorStyle="stop" showErrorMessage="1" errorTitle="Calculated cell" error="This cell updates automatically. Enter data only in yellow cells." sqref="I15">
      <x:formula1>FALSE</x:formula1>
    </x:dataValidation>
    <x:dataValidation type="custom" errorStyle="stop" showErrorMessage="1" errorTitle="Calculated cell" error="This cell updates automatically. Enter data only in yellow cells." sqref="I19">
      <x:formula1>FALSE</x:formula1>
    </x:dataValidation>
    <x:dataValidation type="custom" errorStyle="stop" showErrorMessage="1" errorTitle="Calculated cell" error="This cell updates automatically. Enter data only in yellow cells." sqref="J2">
      <x:formula1>FALSE</x:formula1>
    </x:dataValidation>
    <x:dataValidation type="custom" errorStyle="stop" showErrorMessage="1" errorTitle="Calculated cell" error="This cell updates automatically. Enter data only in yellow cells." sqref="K4">
      <x:formula1>FALSE</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7" hidden="0" customWidth="1"/>
    <x:col min="2" max="2" width="13" hidden="0" customWidth="1"/>
    <x:col min="3" max="3" width="14" hidden="0" customWidth="1"/>
    <x:col min="4" max="4" width="18" hidden="0" customWidth="1"/>
    <x:col min="5" max="5" width="24" hidden="0" customWidth="1"/>
    <x:col min="6" max="6" width="14" hidden="0" customWidth="1"/>
    <x:col min="7" max="7" width="28" hidden="0" customWidth="1"/>
    <x:col min="8" max="8" width="30" hidden="0" customWidth="1"/>
    <x:col min="9" max="9" width="10" hidden="0" customWidth="1"/>
    <x:col min="10" max="10" width="10" hidden="0" customWidth="1"/>
    <x:col min="11" max="11" width="14" hidden="0" customWidth="1"/>
    <x:col min="12" max="12" width="15" hidden="0" customWidth="1"/>
    <x:col min="13" max="13" width="11" hidden="0" customWidth="1"/>
    <x:col min="14" max="14" width="15" hidden="0" customWidth="1"/>
    <x:col min="15" max="15" width="17" hidden="0" customWidth="1"/>
    <x:col min="16" max="16" width="13" hidden="0" customWidth="1"/>
    <x:col min="17" max="17" width="13" hidden="0" customWidth="1"/>
    <x:col min="18" max="18" width="17" hidden="0" customWidth="1"/>
    <x:col min="19" max="19" width="12" hidden="0" customWidth="1"/>
    <x:col min="20" max="20" width="17" hidden="0" customWidth="1"/>
    <x:col min="21" max="21" width="15" hidden="0" customWidth="1"/>
    <x:col min="22" max="22" width="20" hidden="0" customWidth="1"/>
    <x:col min="23" max="23" width="34" hidden="0" customWidth="1"/>
    <x:col min="24" max="24" width="16" hidden="0" customWidth="1"/>
    <x:col min="25" max="25" width="16" hidden="0" customWidth="1"/>
    <x:col min="26" max="26" width="13" hidden="0" customWidth="1"/>
    <x:col min="27" max="27" width="11" hidden="0" customWidth="1"/>
    <x:col min="28" max="28" width="14" hidden="0" customWidth="1"/>
    <x:col min="29" max="29" width="24" hidden="0" customWidth="1"/>
    <x:col min="30" max="30" width="15" hidden="0" customWidth="1"/>
    <x:col min="31" max="31" width="15" hidden="0" customWidth="1"/>
    <x:col min="32" max="32" width="18" hidden="0" customWidth="1"/>
    <x:col min="33" max="33" width="14" hidden="0" customWidth="1"/>
    <x:col min="34" max="34" width="14" hidden="0" customWidth="1"/>
    <x:col min="35" max="35" width="14" hidden="0" customWidth="1"/>
    <x:col min="36" max="36" width="12" hidden="0" customWidth="1"/>
    <x:col min="37" max="37" width="12" hidden="0" customWidth="1"/>
    <x:col min="38" max="38" width="22" hidden="0" customWidth="1"/>
  </x:cols>
  <x:sheetData>
    <x:row r="1" ht="34" customHeight="1">
      <x:c r="A1" s="710" t="str">
        <x:v>RFQFlow AI — RFQ Tracker</x:v>
      </x:c>
      <x:c r="B1" s="710"/>
      <x:c r="C1" s="710"/>
      <x:c r="D1" s="710"/>
      <x:c r="E1" s="710"/>
      <x:c r="F1" s="710"/>
      <x:c r="G1" s="710"/>
      <x:c r="H1" s="710"/>
      <x:c r="I1" s="710"/>
      <x:c r="J1" s="710"/>
      <x:c r="K1" s="710"/>
      <x:c r="L1" s="710"/>
      <x:c r="M1" s="710"/>
      <x:c r="N1" s="710"/>
      <x:c r="O1" s="710"/>
      <x:c r="P1" s="710"/>
      <x:c r="Q1" s="710"/>
      <x:c r="R1" s="710"/>
      <x:c r="S1" s="710"/>
      <x:c r="T1" s="710"/>
      <x:c r="U1" s="710"/>
      <x:c r="V1" s="710"/>
      <x:c r="W1" s="710"/>
      <x:c r="X1" s="519"/>
      <x:c r="Y1" s="519"/>
      <x:c r="Z1" s="519"/>
      <x:c r="AA1" s="519"/>
      <x:c r="AB1" s="519"/>
      <x:c r="AC1" s="519"/>
      <x:c r="AD1" s="519"/>
      <x:c r="AE1" s="519"/>
      <x:c r="AF1" s="519"/>
      <x:c r="AG1" s="519"/>
      <x:c r="AH1" s="519"/>
      <x:c r="AI1" s="519"/>
      <x:c r="AJ1" s="519"/>
      <x:c r="AK1" s="519"/>
      <x:c r="AL1" s="519"/>
    </x:row>
    <x:row r="2" ht="30" customHeight="1">
      <x:c r="A2" s="715" t="str">
        <x:v>Use one row per enquiry. Enter only YELLOW cells; BLUE cells calculate automatically. Start with the first blank row.</x:v>
      </x:c>
      <x:c r="B2" s="715"/>
      <x:c r="C2" s="715"/>
      <x:c r="D2" s="715"/>
      <x:c r="E2" s="715"/>
      <x:c r="F2" s="715"/>
      <x:c r="G2" s="715"/>
      <x:c r="H2" s="715"/>
      <x:c r="I2" s="715"/>
      <x:c r="J2" s="715"/>
      <x:c r="K2" s="715"/>
      <x:c r="L2" s="715"/>
      <x:c r="M2" s="715"/>
      <x:c r="N2" s="715"/>
      <x:c r="O2" s="715"/>
      <x:c r="P2" s="715"/>
      <x:c r="Q2" s="715"/>
      <x:c r="R2" s="715"/>
      <x:c r="S2" s="715"/>
      <x:c r="T2" s="715"/>
      <x:c r="U2" s="715"/>
      <x:c r="V2" s="715"/>
      <x:c r="W2" s="715"/>
      <x:c r="X2" s="716"/>
      <x:c r="Y2" s="716"/>
      <x:c r="Z2" s="716"/>
      <x:c r="AA2" s="716"/>
      <x:c r="AB2" s="716"/>
      <x:c r="AC2" s="716"/>
      <x:c r="AD2" s="716"/>
      <x:c r="AE2" s="716"/>
      <x:c r="AF2" s="716"/>
      <x:c r="AG2" s="716"/>
      <x:c r="AH2" s="716"/>
      <x:c r="AI2" s="716"/>
      <x:c r="AJ2" s="716"/>
      <x:c r="AK2" s="716"/>
      <x:c r="AL2" s="716"/>
    </x:row>
    <x:row r="3" ht="28" customHeight="1">
      <x:c r="A3" s="663" t="str">
        <x:f>IFERROR(HYPERLINK("#'Dashboard'!A1","HOME"),"HOME")</x:f>
        <x:v>HOME</x:v>
      </x:c>
      <x:c r="B3" s="717"/>
      <x:c r="C3" s="664"/>
      <x:c r="D3" s="663" t="str">
        <x:f>IFERROR(HYPERLINK("#'Quote Builder'!A1","BUILD QUOTE"),"BUILD QUOTE")</x:f>
        <x:v>BUILD QUOTE</x:v>
      </x:c>
      <x:c r="E3" s="717"/>
      <x:c r="F3" s="664"/>
      <x:c r="G3" s="663" t="str">
        <x:f>IFERROR(HYPERLINK("#'Quotations'!A1","QUOTATIONS"),"QUOTATIONS")</x:f>
        <x:v>QUOTATIONS</x:v>
      </x:c>
      <x:c r="H3" s="717"/>
      <x:c r="I3" s="664"/>
      <x:c r="J3" s="663" t="str">
        <x:f>IFERROR(HYPERLINK("#'Orders &amp; Payments'!A1","PO / INVOICE / PAYMENT"),"PO / INVOICE / PAYMENT")</x:f>
        <x:v>PO / INVOICE / PAYMENT</x:v>
      </x:c>
      <x:c r="K3" s="717"/>
      <x:c r="L3" s="664"/>
      <x:c r="M3" s="720" t="str">
        <x:v>SAMPLE / DEMO: RFQ-DEMO-001 can be deleted or replaced. Use Workflow Check at the far right if a row needs attention.</x:v>
      </x:c>
      <x:c r="N3" s="720"/>
      <x:c r="O3" s="720"/>
      <x:c r="P3" s="720"/>
      <x:c r="Q3" s="720"/>
      <x:c r="R3" s="720"/>
      <x:c r="S3" s="720"/>
      <x:c r="T3" s="720"/>
      <x:c r="U3" s="720"/>
      <x:c r="V3" s="720"/>
      <x:c r="W3" s="720"/>
      <x:c r="X3" s="720"/>
      <x:c r="Y3" s="720"/>
      <x:c r="Z3" s="720"/>
      <x:c r="AA3" s="720"/>
      <x:c r="AB3" s="720"/>
      <x:c r="AC3" s="720"/>
      <x:c r="AD3" s="720"/>
      <x:c r="AE3" s="720"/>
      <x:c r="AF3" s="720"/>
      <x:c r="AG3" s="720"/>
      <x:c r="AH3" s="720"/>
      <x:c r="AI3" s="720"/>
      <x:c r="AJ3" s="720"/>
      <x:c r="AK3" s="720"/>
      <x:c r="AL3" s="720"/>
    </x:row>
    <x:row r="4" ht="36" customHeight="1">
      <x:c r="A4" s="723" t="str">
        <x:v>RFQ ID</x:v>
      </x:c>
      <x:c r="B4" s="723" t="str">
        <x:v>Received Date</x:v>
      </x:c>
      <x:c r="C4" s="723" t="str">
        <x:v>Lead Source</x:v>
      </x:c>
      <x:c r="D4" s="723" t="str">
        <x:v>Buyer Name</x:v>
      </x:c>
      <x:c r="E4" s="723" t="str">
        <x:v>Company</x:v>
      </x:c>
      <x:c r="F4" s="723" t="str">
        <x:v>Phone</x:v>
      </x:c>
      <x:c r="G4" s="723" t="str">
        <x:v>Email</x:v>
      </x:c>
      <x:c r="H4" s="723" t="str">
        <x:v>Product / Requirement</x:v>
      </x:c>
      <x:c r="I4" s="723" t="str">
        <x:v>Quantity</x:v>
      </x:c>
      <x:c r="J4" s="723" t="str">
        <x:v>Unit</x:v>
      </x:c>
      <x:c r="K4" s="723" t="str">
        <x:v>Location</x:v>
      </x:c>
      <x:c r="L4" s="723" t="str">
        <x:v>Owner</x:v>
      </x:c>
      <x:c r="M4" s="723" t="str">
        <x:v>Priority</x:v>
      </x:c>
      <x:c r="N4" s="723" t="str">
        <x:v>Deal Stage</x:v>
      </x:c>
      <x:c r="O4" s="723" t="str">
        <x:v>Expected Quote Value</x:v>
      </x:c>
      <x:c r="P4" s="723" t="str">
        <x:v>Quote Date</x:v>
      </x:c>
      <x:c r="Q4" s="723" t="str">
        <x:v>Last Follow-Up</x:v>
      </x:c>
      <x:c r="R4" s="723" t="str">
        <x:v>Next Follow-Up (optional)</x:v>
      </x:c>
      <x:c r="S4" s="723" t="str">
        <x:v>Lead Age (days)</x:v>
      </x:c>
      <x:c r="T4" s="723" t="str">
        <x:v>Follow-Up Status</x:v>
      </x:c>
      <x:c r="U4" s="723" t="str">
        <x:v>Expected PO Date</x:v>
      </x:c>
      <x:c r="V4" s="723" t="str">
        <x:v>Lost / Cancelled Reason</x:v>
      </x:c>
      <x:c r="W4" s="723" t="str">
        <x:v>Notes</x:v>
      </x:c>
      <x:c r="X4" s="723" t="str">
        <x:v>Suggested Follow-Up</x:v>
      </x:c>
      <x:c r="Y4" s="723" t="str">
        <x:v>Effective Follow-Up</x:v>
      </x:c>
      <x:c r="Z4" s="723" t="str">
        <x:v>Days to Follow-Up</x:v>
      </x:c>
      <x:c r="AA4" s="723" t="str">
        <x:v>Lead Score</x:v>
      </x:c>
      <x:c r="AB4" s="723" t="str">
        <x:v>Lead Band</x:v>
      </x:c>
      <x:c r="AC4" s="723" t="str">
        <x:v>Recommended Next Action</x:v>
      </x:c>
      <x:c r="AD4" s="723" t="str">
        <x:v>Value at Risk</x:v>
      </x:c>
      <x:c r="AE4" s="723" t="str">
        <x:v>Contact Details</x:v>
      </x:c>
      <x:c r="AF4" s="723" t="str">
        <x:v>First Response</x:v>
      </x:c>
      <x:c r="AG4" s="723" t="str">
        <x:v>Qualified Date</x:v>
      </x:c>
      <x:c r="AH4" s="723" t="str">
        <x:v>Closed Date</x:v>
      </x:c>
      <x:c r="AI4" s="723" t="str">
        <x:v>Response Time (hrs)</x:v>
      </x:c>
      <x:c r="AJ4" s="723" t="str">
        <x:v>Quote Age (days)</x:v>
      </x:c>
      <x:c r="AK4" s="723" t="str">
        <x:v>Days to Close</x:v>
      </x:c>
      <x:c r="AL4" s="723" t="str">
        <x:v>Workflow Check</x:v>
      </x:c>
    </x:row>
    <x:row r="5">
      <x:c r="A5" s="730" t="str">
        <x:v>RFQ-DEMO-001</x:v>
      </x:c>
      <x:c r="B5" s="731" t="n">
        <x:v>46266</x:v>
      </x:c>
      <x:c r="C5" s="730" t="str">
        <x:v>IndiaMART</x:v>
      </x:c>
      <x:c r="D5" s="730" t="str">
        <x:v>Rahul Verma</x:v>
      </x:c>
      <x:c r="E5" s="730" t="str">
        <x:v>Orion Components Pvt Ltd</x:v>
      </x:c>
      <x:c r="F5" s="730" t="str">
        <x:v>9876501001</x:v>
      </x:c>
      <x:c r="G5" s="730" t="str">
        <x:v>rahul.verma@orioncomponents.example</x:v>
      </x:c>
      <x:c r="H5" s="730" t="str">
        <x:v>Industrial control panel enclosure</x:v>
      </x:c>
      <x:c r="I5" s="730" t="n">
        <x:v>20</x:v>
      </x:c>
      <x:c r="J5" s="730" t="str">
        <x:v>Nos</x:v>
      </x:c>
      <x:c r="K5" s="730" t="str">
        <x:v>Pune</x:v>
      </x:c>
      <x:c r="L5" s="730" t="str">
        <x:v>Owner</x:v>
      </x:c>
      <x:c r="M5" s="730" t="str">
        <x:v>Hot</x:v>
      </x:c>
      <x:c r="N5" s="730" t="str">
        <x:v>PO WON</x:v>
      </x:c>
      <x:c r="O5" s="732" t="n">
        <x:v>241900</x:v>
      </x:c>
      <x:c r="P5" s="731" t="n">
        <x:v>46268</x:v>
      </x:c>
      <x:c r="Q5" s="731" t="n">
        <x:v>46273</x:v>
      </x:c>
      <x:c r="R5" s="731"/>
      <x:c r="S5" s="740" t="n">
        <x:f>IF(B5="","",TODAY()-B5)</x:f>
        <x:v>9</x:v>
      </x:c>
      <x:c r="T5" s="741" t="str">
        <x:f>IF(A5="","",IF(N5="","STAGE NOT SET",IF(OR(N5="PO WON",N5="LOST",N5="CANCELLED"),N5,IF(Y5="","NOT SET",IF(NOT(ISNUMBER(Y5)),"CHECK DATE",IF(Y5&lt;TODAY(),"OVERDUE",IF(Y5=TODAY(),"DUE TODAY","UPCOMING")))))))</x:f>
        <x:v>PO WON</x:v>
      </x:c>
      <x:c r="U5" s="731" t="n">
        <x:v>46273</x:v>
      </x:c>
      <x:c r="V5" s="730"/>
      <x:c r="W5" s="730" t="str">
        <x:v>SAMPLE / DEMO — delete or replace this row.</x:v>
      </x:c>
      <x:c r="X5" s="749" t="str">
        <x:f>IF(OR(A5="",B5="",N5="",N5="PO WON",N5="LOST",N5="CANCELLED"),"",IFERROR(IF(Q5="",B5+1,Q5+INDEX(Setup!$T$4:$T$8,MATCH(N5,Setup!$S$4:$S$8,0))),""))</x:f>
      </x:c>
      <x:c r="Y5" s="749" t="str">
        <x:f>IF(A5="","",IF(OR(N5="PO WON",N5="LOST",N5="CANCELLED"),"",IF(R5&lt;&gt;"",R5,X5)))</x:f>
      </x:c>
      <x:c r="Z5" s="750" t="str">
        <x:f>IF(OR(Y5="",NOT(ISNUMBER(Y5))),"",Y5-TODAY())</x:f>
      </x:c>
      <x:c r="AA5" s="750" t="str">
        <x:f>IF(OR(A5="",B5="",C5="",M5="",N5="",N5="PO WON",N5="LOST",N5="CANCELLED"),"",IF(M5="Hot",30,IF(M5="Warm",20,10))+IF(N5="NEGOTIATION",25,IF(N5="QUOTED",20,IF(N5="QUALIFIED",15,IF(OR(N5="NEW",N5="CONTACTED"),10,0))))+IF(S5&lt;=2,20,IF(S5&lt;=7,15,IF(S5&lt;=14,10,5)))+IF(O5&gt;=500000,20,IF(O5&gt;=200000,15,IF(O5&gt;=100000,10,5)))+IF(OR(C5="IndiaMART",C5="TradeIndia"),5,3))</x:f>
      </x:c>
      <x:c r="AB5" s="751" t="str">
        <x:f>IF(A5="","",IF(OR(N5="PO WON",N5="LOST",N5="CANCELLED"),"CLOSED",IF(AA5&gt;=75,"A - PRIORITY",IF(AA5&gt;=55,"B - GOOD",IF(AA5&gt;=35,"C - NURTURE","D - LOW")))))</x:f>
        <x:v>CLOSED</x:v>
      </x:c>
      <x:c r="AC5" s="751" t="str">
        <x:f>IF(A5="","",IF(AL5="COMPLETE",IF(N5="PO WON","Track invoice + payment",IF(N5="LOST","Consider revival",IF(N5="CANCELLED","No further action",IF(T5="OVERDUE","FOLLOW UP NOW",IF(T5="DUE TODAY","FOLLOW UP TODAY",IFERROR(INDEX(Setup!$V$4:$V$8,MATCH(N5,Setup!$U$4:$U$8,0)),"Review RFQ")))))),IF(AL5="DUPLICATE RFQ ID","Use a unique RFQ ID",IF(AL5="CHECK REQUIRED FIELDS","Complete required fields",IF(AL5="CHECK NUMBERS","Correct quantity or value",IF(AL5="CHECK DATE","Correct invalid date",IF(AL5="CHECK STAGE","Choose a valid stage",IF(AL5="SET NEXT FOLLOW-UP","Set next follow-up",IF(AL5="ADD QUOTE DATE","Add quote date",IF(AL5="ADD QUOTE RECORD","Add or fix quote record",IF(AL5="ADD CLOSED REASON","Add lost/cancelled reason",IF(AL5="ADD CLOSED DATE","Add closed date","Create or fix order record"))))))))))))</x:f>
        <x:v>Track invoice + payment</x:v>
      </x:c>
      <x:c r="AD5" s="752" t="n">
        <x:f>IF(A5="","",IF(AND(OR(N5="QUOTED",N5="NEGOTIATION"),Y5&lt;&gt;"",Y5&lt;TODAY()),O5,0))</x:f>
        <x:v>0</x:v>
      </x:c>
      <x:c r="AE5" s="751" t="str">
        <x:f>IF(A5="","",IF(AND(F5&lt;&gt;"",G5&lt;&gt;""),"COMPLETE",IF(OR(F5&lt;&gt;"",G5&lt;&gt;""),"PARTIAL","MISSING")))</x:f>
        <x:v>COMPLETE</x:v>
      </x:c>
      <x:c r="AF5" s="756" t="n">
        <x:v>46266.416666666664</x:v>
      </x:c>
      <x:c r="AG5" s="735" t="n">
        <x:v>46267</x:v>
      </x:c>
      <x:c r="AH5" s="735" t="n">
        <x:v>46273</x:v>
      </x:c>
      <x:c r="AI5" s="755" t="n">
        <x:f>IF(OR(B5="",AF5=""),"",ROUND((AF5-B5)*24,1))</x:f>
        <x:v>10</x:v>
      </x:c>
      <x:c r="AJ5" s="750" t="n">
        <x:f>IF(P5="","",MAX(TODAY()-P5,0))</x:f>
        <x:v>7</x:v>
      </x:c>
      <x:c r="AK5" s="750" t="n">
        <x:f>IF(OR(B5="",AH5=""),"",AH5-B5)</x:f>
        <x:v>7</x:v>
      </x:c>
      <x:c r="AL5" s="751" t="str">
        <x:f>IF(A5="","",IF(COUNTIF($A$5:$A$504,A5)&gt;1,"DUPLICATE RFQ ID",IF(OR(B5="",C5="",AND(D5="",E5=""),AND(F5="",G5=""),H5="",I5="",J5="",L5="",M5="",N5=""),"CHECK REQUIRED FIELDS",IF(OR(NOT(ISNUMBER(I5)),I5&lt;=0,AND(O5&lt;&gt;"",OR(NOT(ISNUMBER(O5)),O5&lt;0))),"CHECK NUMBERS",IF(OR(NOT(ISNUMBER(B5)),B5&gt;TODAY(),AND(P5&lt;&gt;"",OR(NOT(ISNUMBER(P5)),P5&gt;TODAY())),AND(Q5&lt;&gt;"",OR(NOT(ISNUMBER(Q5)),Q5&gt;TODAY())),AND(R5&lt;&gt;"",NOT(ISNUMBER(R5))),AND(U5&lt;&gt;"",NOT(ISNUMBER(U5))),AND(AF5&lt;&gt;"",OR(NOT(ISNUMBER(AF5)),AF5&lt;B5,AF5&gt;TODAY()+1)),AND(AG5&lt;&gt;"",OR(NOT(ISNUMBER(AG5)),AG5&lt;B5,AG5&gt;TODAY())),AND(AH5&lt;&gt;"",OR(NOT(ISNUMBER(AH5)),AH5&lt;B5,AH5&gt;TODAY()))),"CHECK DATE",IF(COUNTIF(Setup!$D$4:$D$11,N5)=0,"CHECK STAGE",IF(AND(N5&lt;&gt;"PO WON",N5&lt;&gt;"LOST",N5&lt;&gt;"CANCELLED",Y5=""),"SET NEXT FOLLOW-UP",IF(AND(OR(N5="QUOTED",N5="NEGOTIATION",N5="PO WON"),P5=""),"ADD QUOTE DATE",IF(AND(OR(N5="QUOTED",N5="NEGOTIATION",N5="PO WON"),COUNTIFS(Quotations!$B$5:$B$504,A5,Quotations!$Q$5:$Q$504,"COMPLETE")=0),"ADD QUOTE RECORD",IF(AND(OR(N5="LOST",N5="CANCELLED"),V5=""),"ADD CLOSED REASON",IF(AND(OR(N5="PO WON",N5="LOST",N5="CANCELLED"),AH5=""),"ADD CLOSED DATE",IF(AND(N5="PO WON",COUNTIFS('Orders &amp; Payments'!$B$5:$B$504,A5,'Orders &amp; Payments'!$Q$5:$Q$504,"COMPLETE")+COUNTIFS('Orders &amp; Payments'!$B$5:$B$504,A5,'Orders &amp; Payments'!$Q$5:$Q$504,"OPEN")+COUNTIFS('Orders &amp; Payments'!$B$5:$B$504,A5,'Orders &amp; Payments'!$Q$5:$Q$504,"OPEN — ADD INVOICE")=0),"ADD ORDER RECORD","COMPLETE"))))))))))))</x:f>
        <x:v>COMPLETE</x:v>
      </x:c>
    </x:row>
    <x:row r="6">
      <x:c r="A6" s="730"/>
      <x:c r="B6" s="731"/>
      <x:c r="C6" s="730"/>
      <x:c r="D6" s="730"/>
      <x:c r="E6" s="730"/>
      <x:c r="F6" s="730"/>
      <x:c r="G6" s="730"/>
      <x:c r="H6" s="730"/>
      <x:c r="I6" s="730"/>
      <x:c r="J6" s="730"/>
      <x:c r="K6" s="730"/>
      <x:c r="L6" s="730"/>
      <x:c r="M6" s="730"/>
      <x:c r="N6" s="730"/>
      <x:c r="O6" s="732"/>
      <x:c r="P6" s="731"/>
      <x:c r="Q6" s="731"/>
      <x:c r="R6" s="731"/>
      <x:c r="S6" s="740" t="str">
        <x:f>IF(B6="","",TODAY()-B6)</x:f>
      </x:c>
      <x:c r="T6" s="741" t="str">
        <x:f>IF(A6="","",IF(N6="","STAGE NOT SET",IF(OR(N6="PO WON",N6="LOST",N6="CANCELLED"),N6,IF(Y6="","NOT SET",IF(NOT(ISNUMBER(Y6)),"CHECK DATE",IF(Y6&lt;TODAY(),"OVERDUE",IF(Y6=TODAY(),"DUE TODAY","UPCOMING")))))))</x:f>
      </x:c>
      <x:c r="U6" s="731"/>
      <x:c r="V6" s="730"/>
      <x:c r="W6" s="730"/>
      <x:c r="X6" s="749" t="str">
        <x:f>IF(OR(A6="",B6="",N6="",N6="PO WON",N6="LOST",N6="CANCELLED"),"",IFERROR(IF(Q6="",B6+1,Q6+INDEX(Setup!$T$4:$T$8,MATCH(N6,Setup!$S$4:$S$8,0))),""))</x:f>
      </x:c>
      <x:c r="Y6" s="749" t="str">
        <x:f>IF(A6="","",IF(OR(N6="PO WON",N6="LOST",N6="CANCELLED"),"",IF(R6&lt;&gt;"",R6,X6)))</x:f>
      </x:c>
      <x:c r="Z6" s="750" t="str">
        <x:f>IF(OR(Y6="",NOT(ISNUMBER(Y6))),"",Y6-TODAY())</x:f>
      </x:c>
      <x:c r="AA6" s="750" t="str">
        <x:f>IF(OR(A6="",B6="",C6="",M6="",N6="",N6="PO WON",N6="LOST",N6="CANCELLED"),"",IF(M6="Hot",30,IF(M6="Warm",20,10))+IF(N6="NEGOTIATION",25,IF(N6="QUOTED",20,IF(N6="QUALIFIED",15,IF(OR(N6="NEW",N6="CONTACTED"),10,0))))+IF(S6&lt;=2,20,IF(S6&lt;=7,15,IF(S6&lt;=14,10,5)))+IF(O6&gt;=500000,20,IF(O6&gt;=200000,15,IF(O6&gt;=100000,10,5)))+IF(OR(C6="IndiaMART",C6="TradeIndia"),5,3))</x:f>
      </x:c>
      <x:c r="AB6" s="751" t="str">
        <x:f>IF(A6="","",IF(OR(N6="PO WON",N6="LOST",N6="CANCELLED"),"CLOSED",IF(AA6&gt;=75,"A - PRIORITY",IF(AA6&gt;=55,"B - GOOD",IF(AA6&gt;=35,"C - NURTURE","D - LOW")))))</x:f>
      </x:c>
      <x:c r="AC6" s="751" t="str">
        <x:f>IF(A6="","",IF(AL6="COMPLETE",IF(N6="PO WON","Track invoice + payment",IF(N6="LOST","Consider revival",IF(N6="CANCELLED","No further action",IF(T6="OVERDUE","FOLLOW UP NOW",IF(T6="DUE TODAY","FOLLOW UP TODAY",IFERROR(INDEX(Setup!$V$4:$V$8,MATCH(N6,Setup!$U$4:$U$8,0)),"Review RFQ")))))),IF(AL6="DUPLICATE RFQ ID","Use a unique RFQ ID",IF(AL6="CHECK REQUIRED FIELDS","Complete required fields",IF(AL6="CHECK NUMBERS","Correct quantity or value",IF(AL6="CHECK DATE","Correct invalid date",IF(AL6="CHECK STAGE","Choose a valid stage",IF(AL6="SET NEXT FOLLOW-UP","Set next follow-up",IF(AL6="ADD QUOTE DATE","Add quote date",IF(AL6="ADD QUOTE RECORD","Add or fix quote record",IF(AL6="ADD CLOSED REASON","Add lost/cancelled reason",IF(AL6="ADD CLOSED DATE","Add closed date","Create or fix order record"))))))))))))</x:f>
      </x:c>
      <x:c r="AD6" s="752" t="str">
        <x:f>IF(A6="","",IF(AND(OR(N6="QUOTED",N6="NEGOTIATION"),Y6&lt;&gt;"",Y6&lt;TODAY()),O6,0))</x:f>
      </x:c>
      <x:c r="AE6" s="751" t="str">
        <x:f>IF(A6="","",IF(AND(F6&lt;&gt;"",G6&lt;&gt;""),"COMPLETE",IF(OR(F6&lt;&gt;"",G6&lt;&gt;""),"PARTIAL","MISSING")))</x:f>
      </x:c>
      <x:c r="AF6" s="756"/>
      <x:c r="AG6" s="735"/>
      <x:c r="AH6" s="735"/>
      <x:c r="AI6" s="755" t="str">
        <x:f>IF(OR(B6="",AF6=""),"",ROUND((AF6-B6)*24,1))</x:f>
      </x:c>
      <x:c r="AJ6" s="750" t="str">
        <x:f>IF(P6="","",MAX(TODAY()-P6,0))</x:f>
      </x:c>
      <x:c r="AK6" s="750" t="str">
        <x:f>IF(OR(B6="",AH6=""),"",AH6-B6)</x:f>
      </x:c>
      <x:c r="AL6" s="751" t="str">
        <x:f>IF(A6="","",IF(COUNTIF($A$5:$A$504,A6)&gt;1,"DUPLICATE RFQ ID",IF(OR(B6="",C6="",AND(D6="",E6=""),AND(F6="",G6=""),H6="",I6="",J6="",L6="",M6="",N6=""),"CHECK REQUIRED FIELDS",IF(OR(NOT(ISNUMBER(I6)),I6&lt;=0,AND(O6&lt;&gt;"",OR(NOT(ISNUMBER(O6)),O6&lt;0))),"CHECK NUMBERS",IF(OR(NOT(ISNUMBER(B6)),B6&gt;TODAY(),AND(P6&lt;&gt;"",OR(NOT(ISNUMBER(P6)),P6&gt;TODAY())),AND(Q6&lt;&gt;"",OR(NOT(ISNUMBER(Q6)),Q6&gt;TODAY())),AND(R6&lt;&gt;"",NOT(ISNUMBER(R6))),AND(U6&lt;&gt;"",NOT(ISNUMBER(U6))),AND(AF6&lt;&gt;"",OR(NOT(ISNUMBER(AF6)),AF6&lt;B6,AF6&gt;TODAY()+1)),AND(AG6&lt;&gt;"",OR(NOT(ISNUMBER(AG6)),AG6&lt;B6,AG6&gt;TODAY())),AND(AH6&lt;&gt;"",OR(NOT(ISNUMBER(AH6)),AH6&lt;B6,AH6&gt;TODAY()))),"CHECK DATE",IF(COUNTIF(Setup!$D$4:$D$11,N6)=0,"CHECK STAGE",IF(AND(N6&lt;&gt;"PO WON",N6&lt;&gt;"LOST",N6&lt;&gt;"CANCELLED",Y6=""),"SET NEXT FOLLOW-UP",IF(AND(OR(N6="QUOTED",N6="NEGOTIATION",N6="PO WON"),P6=""),"ADD QUOTE DATE",IF(AND(OR(N6="QUOTED",N6="NEGOTIATION",N6="PO WON"),COUNTIFS(Quotations!$B$5:$B$504,A6,Quotations!$Q$5:$Q$504,"COMPLETE")=0),"ADD QUOTE RECORD",IF(AND(OR(N6="LOST",N6="CANCELLED"),V6=""),"ADD CLOSED REASON",IF(AND(OR(N6="PO WON",N6="LOST",N6="CANCELLED"),AH6=""),"ADD CLOSED DATE",IF(AND(N6="PO WON",COUNTIFS('Orders &amp; Payments'!$B$5:$B$504,A6,'Orders &amp; Payments'!$Q$5:$Q$504,"COMPLETE")+COUNTIFS('Orders &amp; Payments'!$B$5:$B$504,A6,'Orders &amp; Payments'!$Q$5:$Q$504,"OPEN")+COUNTIFS('Orders &amp; Payments'!$B$5:$B$504,A6,'Orders &amp; Payments'!$Q$5:$Q$504,"OPEN — ADD INVOICE")=0),"ADD ORDER RECORD","COMPLETE"))))))))))))</x:f>
      </x:c>
    </x:row>
    <x:row r="7">
      <x:c r="A7" s="730"/>
      <x:c r="B7" s="731"/>
      <x:c r="C7" s="730"/>
      <x:c r="D7" s="730"/>
      <x:c r="E7" s="730"/>
      <x:c r="F7" s="730"/>
      <x:c r="G7" s="730"/>
      <x:c r="H7" s="730"/>
      <x:c r="I7" s="730"/>
      <x:c r="J7" s="730"/>
      <x:c r="K7" s="730"/>
      <x:c r="L7" s="730"/>
      <x:c r="M7" s="730"/>
      <x:c r="N7" s="730"/>
      <x:c r="O7" s="732"/>
      <x:c r="P7" s="731"/>
      <x:c r="Q7" s="731"/>
      <x:c r="R7" s="731"/>
      <x:c r="S7" s="740" t="str">
        <x:f>IF(B7="","",TODAY()-B7)</x:f>
      </x:c>
      <x:c r="T7" s="741" t="str">
        <x:f>IF(A7="","",IF(N7="","STAGE NOT SET",IF(OR(N7="PO WON",N7="LOST",N7="CANCELLED"),N7,IF(Y7="","NOT SET",IF(NOT(ISNUMBER(Y7)),"CHECK DATE",IF(Y7&lt;TODAY(),"OVERDUE",IF(Y7=TODAY(),"DUE TODAY","UPCOMING")))))))</x:f>
      </x:c>
      <x:c r="U7" s="731"/>
      <x:c r="V7" s="730"/>
      <x:c r="W7" s="730"/>
      <x:c r="X7" s="749" t="str">
        <x:f>IF(OR(A7="",B7="",N7="",N7="PO WON",N7="LOST",N7="CANCELLED"),"",IFERROR(IF(Q7="",B7+1,Q7+INDEX(Setup!$T$4:$T$8,MATCH(N7,Setup!$S$4:$S$8,0))),""))</x:f>
      </x:c>
      <x:c r="Y7" s="749" t="str">
        <x:f>IF(A7="","",IF(OR(N7="PO WON",N7="LOST",N7="CANCELLED"),"",IF(R7&lt;&gt;"",R7,X7)))</x:f>
      </x:c>
      <x:c r="Z7" s="750" t="str">
        <x:f>IF(OR(Y7="",NOT(ISNUMBER(Y7))),"",Y7-TODAY())</x:f>
      </x:c>
      <x:c r="AA7" s="750" t="str">
        <x:f>IF(OR(A7="",B7="",C7="",M7="",N7="",N7="PO WON",N7="LOST",N7="CANCELLED"),"",IF(M7="Hot",30,IF(M7="Warm",20,10))+IF(N7="NEGOTIATION",25,IF(N7="QUOTED",20,IF(N7="QUALIFIED",15,IF(OR(N7="NEW",N7="CONTACTED"),10,0))))+IF(S7&lt;=2,20,IF(S7&lt;=7,15,IF(S7&lt;=14,10,5)))+IF(O7&gt;=500000,20,IF(O7&gt;=200000,15,IF(O7&gt;=100000,10,5)))+IF(OR(C7="IndiaMART",C7="TradeIndia"),5,3))</x:f>
      </x:c>
      <x:c r="AB7" s="751" t="str">
        <x:f>IF(A7="","",IF(OR(N7="PO WON",N7="LOST",N7="CANCELLED"),"CLOSED",IF(AA7&gt;=75,"A - PRIORITY",IF(AA7&gt;=55,"B - GOOD",IF(AA7&gt;=35,"C - NURTURE","D - LOW")))))</x:f>
      </x:c>
      <x:c r="AC7" s="751" t="str">
        <x:f>IF(A7="","",IF(AL7="COMPLETE",IF(N7="PO WON","Track invoice + payment",IF(N7="LOST","Consider revival",IF(N7="CANCELLED","No further action",IF(T7="OVERDUE","FOLLOW UP NOW",IF(T7="DUE TODAY","FOLLOW UP TODAY",IFERROR(INDEX(Setup!$V$4:$V$8,MATCH(N7,Setup!$U$4:$U$8,0)),"Review RFQ")))))),IF(AL7="DUPLICATE RFQ ID","Use a unique RFQ ID",IF(AL7="CHECK REQUIRED FIELDS","Complete required fields",IF(AL7="CHECK NUMBERS","Correct quantity or value",IF(AL7="CHECK DATE","Correct invalid date",IF(AL7="CHECK STAGE","Choose a valid stage",IF(AL7="SET NEXT FOLLOW-UP","Set next follow-up",IF(AL7="ADD QUOTE DATE","Add quote date",IF(AL7="ADD QUOTE RECORD","Add or fix quote record",IF(AL7="ADD CLOSED REASON","Add lost/cancelled reason",IF(AL7="ADD CLOSED DATE","Add closed date","Create or fix order record"))))))))))))</x:f>
      </x:c>
      <x:c r="AD7" s="752" t="str">
        <x:f>IF(A7="","",IF(AND(OR(N7="QUOTED",N7="NEGOTIATION"),Y7&lt;&gt;"",Y7&lt;TODAY()),O7,0))</x:f>
      </x:c>
      <x:c r="AE7" s="751" t="str">
        <x:f>IF(A7="","",IF(AND(F7&lt;&gt;"",G7&lt;&gt;""),"COMPLETE",IF(OR(F7&lt;&gt;"",G7&lt;&gt;""),"PARTIAL","MISSING")))</x:f>
      </x:c>
      <x:c r="AF7" s="756"/>
      <x:c r="AG7" s="735"/>
      <x:c r="AH7" s="735"/>
      <x:c r="AI7" s="755" t="str">
        <x:f>IF(OR(B7="",AF7=""),"",ROUND((AF7-B7)*24,1))</x:f>
      </x:c>
      <x:c r="AJ7" s="750" t="str">
        <x:f>IF(P7="","",MAX(TODAY()-P7,0))</x:f>
      </x:c>
      <x:c r="AK7" s="750" t="str">
        <x:f>IF(OR(B7="",AH7=""),"",AH7-B7)</x:f>
      </x:c>
      <x:c r="AL7" s="751" t="str">
        <x:f>IF(A7="","",IF(COUNTIF($A$5:$A$504,A7)&gt;1,"DUPLICATE RFQ ID",IF(OR(B7="",C7="",AND(D7="",E7=""),AND(F7="",G7=""),H7="",I7="",J7="",L7="",M7="",N7=""),"CHECK REQUIRED FIELDS",IF(OR(NOT(ISNUMBER(I7)),I7&lt;=0,AND(O7&lt;&gt;"",OR(NOT(ISNUMBER(O7)),O7&lt;0))),"CHECK NUMBERS",IF(OR(NOT(ISNUMBER(B7)),B7&gt;TODAY(),AND(P7&lt;&gt;"",OR(NOT(ISNUMBER(P7)),P7&gt;TODAY())),AND(Q7&lt;&gt;"",OR(NOT(ISNUMBER(Q7)),Q7&gt;TODAY())),AND(R7&lt;&gt;"",NOT(ISNUMBER(R7))),AND(U7&lt;&gt;"",NOT(ISNUMBER(U7))),AND(AF7&lt;&gt;"",OR(NOT(ISNUMBER(AF7)),AF7&lt;B7,AF7&gt;TODAY()+1)),AND(AG7&lt;&gt;"",OR(NOT(ISNUMBER(AG7)),AG7&lt;B7,AG7&gt;TODAY())),AND(AH7&lt;&gt;"",OR(NOT(ISNUMBER(AH7)),AH7&lt;B7,AH7&gt;TODAY()))),"CHECK DATE",IF(COUNTIF(Setup!$D$4:$D$11,N7)=0,"CHECK STAGE",IF(AND(N7&lt;&gt;"PO WON",N7&lt;&gt;"LOST",N7&lt;&gt;"CANCELLED",Y7=""),"SET NEXT FOLLOW-UP",IF(AND(OR(N7="QUOTED",N7="NEGOTIATION",N7="PO WON"),P7=""),"ADD QUOTE DATE",IF(AND(OR(N7="QUOTED",N7="NEGOTIATION",N7="PO WON"),COUNTIFS(Quotations!$B$5:$B$504,A7,Quotations!$Q$5:$Q$504,"COMPLETE")=0),"ADD QUOTE RECORD",IF(AND(OR(N7="LOST",N7="CANCELLED"),V7=""),"ADD CLOSED REASON",IF(AND(OR(N7="PO WON",N7="LOST",N7="CANCELLED"),AH7=""),"ADD CLOSED DATE",IF(AND(N7="PO WON",COUNTIFS('Orders &amp; Payments'!$B$5:$B$504,A7,'Orders &amp; Payments'!$Q$5:$Q$504,"COMPLETE")+COUNTIFS('Orders &amp; Payments'!$B$5:$B$504,A7,'Orders &amp; Payments'!$Q$5:$Q$504,"OPEN")+COUNTIFS('Orders &amp; Payments'!$B$5:$B$504,A7,'Orders &amp; Payments'!$Q$5:$Q$504,"OPEN — ADD INVOICE")=0),"ADD ORDER RECORD","COMPLETE"))))))))))))</x:f>
      </x:c>
    </x:row>
    <x:row r="8">
      <x:c r="A8" s="730"/>
      <x:c r="B8" s="731"/>
      <x:c r="C8" s="730"/>
      <x:c r="D8" s="730"/>
      <x:c r="E8" s="730"/>
      <x:c r="F8" s="730"/>
      <x:c r="G8" s="730"/>
      <x:c r="H8" s="730"/>
      <x:c r="I8" s="730"/>
      <x:c r="J8" s="730"/>
      <x:c r="K8" s="730"/>
      <x:c r="L8" s="730"/>
      <x:c r="M8" s="730"/>
      <x:c r="N8" s="730"/>
      <x:c r="O8" s="732"/>
      <x:c r="P8" s="731"/>
      <x:c r="Q8" s="731"/>
      <x:c r="R8" s="731"/>
      <x:c r="S8" s="740" t="str">
        <x:f>IF(B8="","",TODAY()-B8)</x:f>
      </x:c>
      <x:c r="T8" s="741" t="str">
        <x:f>IF(A8="","",IF(N8="","STAGE NOT SET",IF(OR(N8="PO WON",N8="LOST",N8="CANCELLED"),N8,IF(Y8="","NOT SET",IF(NOT(ISNUMBER(Y8)),"CHECK DATE",IF(Y8&lt;TODAY(),"OVERDUE",IF(Y8=TODAY(),"DUE TODAY","UPCOMING")))))))</x:f>
      </x:c>
      <x:c r="U8" s="731"/>
      <x:c r="V8" s="730"/>
      <x:c r="W8" s="730"/>
      <x:c r="X8" s="749" t="str">
        <x:f>IF(OR(A8="",B8="",N8="",N8="PO WON",N8="LOST",N8="CANCELLED"),"",IFERROR(IF(Q8="",B8+1,Q8+INDEX(Setup!$T$4:$T$8,MATCH(N8,Setup!$S$4:$S$8,0))),""))</x:f>
      </x:c>
      <x:c r="Y8" s="749" t="str">
        <x:f>IF(A8="","",IF(OR(N8="PO WON",N8="LOST",N8="CANCELLED"),"",IF(R8&lt;&gt;"",R8,X8)))</x:f>
      </x:c>
      <x:c r="Z8" s="750" t="str">
        <x:f>IF(OR(Y8="",NOT(ISNUMBER(Y8))),"",Y8-TODAY())</x:f>
      </x:c>
      <x:c r="AA8" s="750" t="str">
        <x:f>IF(OR(A8="",B8="",C8="",M8="",N8="",N8="PO WON",N8="LOST",N8="CANCELLED"),"",IF(M8="Hot",30,IF(M8="Warm",20,10))+IF(N8="NEGOTIATION",25,IF(N8="QUOTED",20,IF(N8="QUALIFIED",15,IF(OR(N8="NEW",N8="CONTACTED"),10,0))))+IF(S8&lt;=2,20,IF(S8&lt;=7,15,IF(S8&lt;=14,10,5)))+IF(O8&gt;=500000,20,IF(O8&gt;=200000,15,IF(O8&gt;=100000,10,5)))+IF(OR(C8="IndiaMART",C8="TradeIndia"),5,3))</x:f>
      </x:c>
      <x:c r="AB8" s="751" t="str">
        <x:f>IF(A8="","",IF(OR(N8="PO WON",N8="LOST",N8="CANCELLED"),"CLOSED",IF(AA8&gt;=75,"A - PRIORITY",IF(AA8&gt;=55,"B - GOOD",IF(AA8&gt;=35,"C - NURTURE","D - LOW")))))</x:f>
      </x:c>
      <x:c r="AC8" s="751" t="str">
        <x:f>IF(A8="","",IF(AL8="COMPLETE",IF(N8="PO WON","Track invoice + payment",IF(N8="LOST","Consider revival",IF(N8="CANCELLED","No further action",IF(T8="OVERDUE","FOLLOW UP NOW",IF(T8="DUE TODAY","FOLLOW UP TODAY",IFERROR(INDEX(Setup!$V$4:$V$8,MATCH(N8,Setup!$U$4:$U$8,0)),"Review RFQ")))))),IF(AL8="DUPLICATE RFQ ID","Use a unique RFQ ID",IF(AL8="CHECK REQUIRED FIELDS","Complete required fields",IF(AL8="CHECK NUMBERS","Correct quantity or value",IF(AL8="CHECK DATE","Correct invalid date",IF(AL8="CHECK STAGE","Choose a valid stage",IF(AL8="SET NEXT FOLLOW-UP","Set next follow-up",IF(AL8="ADD QUOTE DATE","Add quote date",IF(AL8="ADD QUOTE RECORD","Add or fix quote record",IF(AL8="ADD CLOSED REASON","Add lost/cancelled reason",IF(AL8="ADD CLOSED DATE","Add closed date","Create or fix order record"))))))))))))</x:f>
      </x:c>
      <x:c r="AD8" s="752" t="str">
        <x:f>IF(A8="","",IF(AND(OR(N8="QUOTED",N8="NEGOTIATION"),Y8&lt;&gt;"",Y8&lt;TODAY()),O8,0))</x:f>
      </x:c>
      <x:c r="AE8" s="751" t="str">
        <x:f>IF(A8="","",IF(AND(F8&lt;&gt;"",G8&lt;&gt;""),"COMPLETE",IF(OR(F8&lt;&gt;"",G8&lt;&gt;""),"PARTIAL","MISSING")))</x:f>
      </x:c>
      <x:c r="AF8" s="756"/>
      <x:c r="AG8" s="735"/>
      <x:c r="AH8" s="735"/>
      <x:c r="AI8" s="755" t="str">
        <x:f>IF(OR(B8="",AF8=""),"",ROUND((AF8-B8)*24,1))</x:f>
      </x:c>
      <x:c r="AJ8" s="750" t="str">
        <x:f>IF(P8="","",MAX(TODAY()-P8,0))</x:f>
      </x:c>
      <x:c r="AK8" s="750" t="str">
        <x:f>IF(OR(B8="",AH8=""),"",AH8-B8)</x:f>
      </x:c>
      <x:c r="AL8" s="751" t="str">
        <x:f>IF(A8="","",IF(COUNTIF($A$5:$A$504,A8)&gt;1,"DUPLICATE RFQ ID",IF(OR(B8="",C8="",AND(D8="",E8=""),AND(F8="",G8=""),H8="",I8="",J8="",L8="",M8="",N8=""),"CHECK REQUIRED FIELDS",IF(OR(NOT(ISNUMBER(I8)),I8&lt;=0,AND(O8&lt;&gt;"",OR(NOT(ISNUMBER(O8)),O8&lt;0))),"CHECK NUMBERS",IF(OR(NOT(ISNUMBER(B8)),B8&gt;TODAY(),AND(P8&lt;&gt;"",OR(NOT(ISNUMBER(P8)),P8&gt;TODAY())),AND(Q8&lt;&gt;"",OR(NOT(ISNUMBER(Q8)),Q8&gt;TODAY())),AND(R8&lt;&gt;"",NOT(ISNUMBER(R8))),AND(U8&lt;&gt;"",NOT(ISNUMBER(U8))),AND(AF8&lt;&gt;"",OR(NOT(ISNUMBER(AF8)),AF8&lt;B8,AF8&gt;TODAY()+1)),AND(AG8&lt;&gt;"",OR(NOT(ISNUMBER(AG8)),AG8&lt;B8,AG8&gt;TODAY())),AND(AH8&lt;&gt;"",OR(NOT(ISNUMBER(AH8)),AH8&lt;B8,AH8&gt;TODAY()))),"CHECK DATE",IF(COUNTIF(Setup!$D$4:$D$11,N8)=0,"CHECK STAGE",IF(AND(N8&lt;&gt;"PO WON",N8&lt;&gt;"LOST",N8&lt;&gt;"CANCELLED",Y8=""),"SET NEXT FOLLOW-UP",IF(AND(OR(N8="QUOTED",N8="NEGOTIATION",N8="PO WON"),P8=""),"ADD QUOTE DATE",IF(AND(OR(N8="QUOTED",N8="NEGOTIATION",N8="PO WON"),COUNTIFS(Quotations!$B$5:$B$504,A8,Quotations!$Q$5:$Q$504,"COMPLETE")=0),"ADD QUOTE RECORD",IF(AND(OR(N8="LOST",N8="CANCELLED"),V8=""),"ADD CLOSED REASON",IF(AND(OR(N8="PO WON",N8="LOST",N8="CANCELLED"),AH8=""),"ADD CLOSED DATE",IF(AND(N8="PO WON",COUNTIFS('Orders &amp; Payments'!$B$5:$B$504,A8,'Orders &amp; Payments'!$Q$5:$Q$504,"COMPLETE")+COUNTIFS('Orders &amp; Payments'!$B$5:$B$504,A8,'Orders &amp; Payments'!$Q$5:$Q$504,"OPEN")+COUNTIFS('Orders &amp; Payments'!$B$5:$B$504,A8,'Orders &amp; Payments'!$Q$5:$Q$504,"OPEN — ADD INVOICE")=0),"ADD ORDER RECORD","COMPLETE"))))))))))))</x:f>
      </x:c>
    </x:row>
    <x:row r="9">
      <x:c r="A9" s="730"/>
      <x:c r="B9" s="731"/>
      <x:c r="C9" s="730"/>
      <x:c r="D9" s="730"/>
      <x:c r="E9" s="730"/>
      <x:c r="F9" s="730"/>
      <x:c r="G9" s="730"/>
      <x:c r="H9" s="730"/>
      <x:c r="I9" s="730"/>
      <x:c r="J9" s="730"/>
      <x:c r="K9" s="730"/>
      <x:c r="L9" s="730"/>
      <x:c r="M9" s="730"/>
      <x:c r="N9" s="730"/>
      <x:c r="O9" s="732"/>
      <x:c r="P9" s="731"/>
      <x:c r="Q9" s="731"/>
      <x:c r="R9" s="731"/>
      <x:c r="S9" s="740" t="str">
        <x:f>IF(B9="","",TODAY()-B9)</x:f>
      </x:c>
      <x:c r="T9" s="741" t="str">
        <x:f>IF(A9="","",IF(N9="","STAGE NOT SET",IF(OR(N9="PO WON",N9="LOST",N9="CANCELLED"),N9,IF(Y9="","NOT SET",IF(NOT(ISNUMBER(Y9)),"CHECK DATE",IF(Y9&lt;TODAY(),"OVERDUE",IF(Y9=TODAY(),"DUE TODAY","UPCOMING")))))))</x:f>
      </x:c>
      <x:c r="U9" s="731"/>
      <x:c r="V9" s="730"/>
      <x:c r="W9" s="730"/>
      <x:c r="X9" s="749" t="str">
        <x:f>IF(OR(A9="",B9="",N9="",N9="PO WON",N9="LOST",N9="CANCELLED"),"",IFERROR(IF(Q9="",B9+1,Q9+INDEX(Setup!$T$4:$T$8,MATCH(N9,Setup!$S$4:$S$8,0))),""))</x:f>
      </x:c>
      <x:c r="Y9" s="749" t="str">
        <x:f>IF(A9="","",IF(OR(N9="PO WON",N9="LOST",N9="CANCELLED"),"",IF(R9&lt;&gt;"",R9,X9)))</x:f>
      </x:c>
      <x:c r="Z9" s="750" t="str">
        <x:f>IF(OR(Y9="",NOT(ISNUMBER(Y9))),"",Y9-TODAY())</x:f>
      </x:c>
      <x:c r="AA9" s="750" t="str">
        <x:f>IF(OR(A9="",B9="",C9="",M9="",N9="",N9="PO WON",N9="LOST",N9="CANCELLED"),"",IF(M9="Hot",30,IF(M9="Warm",20,10))+IF(N9="NEGOTIATION",25,IF(N9="QUOTED",20,IF(N9="QUALIFIED",15,IF(OR(N9="NEW",N9="CONTACTED"),10,0))))+IF(S9&lt;=2,20,IF(S9&lt;=7,15,IF(S9&lt;=14,10,5)))+IF(O9&gt;=500000,20,IF(O9&gt;=200000,15,IF(O9&gt;=100000,10,5)))+IF(OR(C9="IndiaMART",C9="TradeIndia"),5,3))</x:f>
      </x:c>
      <x:c r="AB9" s="751" t="str">
        <x:f>IF(A9="","",IF(OR(N9="PO WON",N9="LOST",N9="CANCELLED"),"CLOSED",IF(AA9&gt;=75,"A - PRIORITY",IF(AA9&gt;=55,"B - GOOD",IF(AA9&gt;=35,"C - NURTURE","D - LOW")))))</x:f>
      </x:c>
      <x:c r="AC9" s="751" t="str">
        <x:f>IF(A9="","",IF(AL9="COMPLETE",IF(N9="PO WON","Track invoice + payment",IF(N9="LOST","Consider revival",IF(N9="CANCELLED","No further action",IF(T9="OVERDUE","FOLLOW UP NOW",IF(T9="DUE TODAY","FOLLOW UP TODAY",IFERROR(INDEX(Setup!$V$4:$V$8,MATCH(N9,Setup!$U$4:$U$8,0)),"Review RFQ")))))),IF(AL9="DUPLICATE RFQ ID","Use a unique RFQ ID",IF(AL9="CHECK REQUIRED FIELDS","Complete required fields",IF(AL9="CHECK NUMBERS","Correct quantity or value",IF(AL9="CHECK DATE","Correct invalid date",IF(AL9="CHECK STAGE","Choose a valid stage",IF(AL9="SET NEXT FOLLOW-UP","Set next follow-up",IF(AL9="ADD QUOTE DATE","Add quote date",IF(AL9="ADD QUOTE RECORD","Add or fix quote record",IF(AL9="ADD CLOSED REASON","Add lost/cancelled reason",IF(AL9="ADD CLOSED DATE","Add closed date","Create or fix order record"))))))))))))</x:f>
      </x:c>
      <x:c r="AD9" s="752" t="str">
        <x:f>IF(A9="","",IF(AND(OR(N9="QUOTED",N9="NEGOTIATION"),Y9&lt;&gt;"",Y9&lt;TODAY()),O9,0))</x:f>
      </x:c>
      <x:c r="AE9" s="751" t="str">
        <x:f>IF(A9="","",IF(AND(F9&lt;&gt;"",G9&lt;&gt;""),"COMPLETE",IF(OR(F9&lt;&gt;"",G9&lt;&gt;""),"PARTIAL","MISSING")))</x:f>
      </x:c>
      <x:c r="AF9" s="756"/>
      <x:c r="AG9" s="735"/>
      <x:c r="AH9" s="735"/>
      <x:c r="AI9" s="755" t="str">
        <x:f>IF(OR(B9="",AF9=""),"",ROUND((AF9-B9)*24,1))</x:f>
      </x:c>
      <x:c r="AJ9" s="750" t="str">
        <x:f>IF(P9="","",MAX(TODAY()-P9,0))</x:f>
      </x:c>
      <x:c r="AK9" s="750" t="str">
        <x:f>IF(OR(B9="",AH9=""),"",AH9-B9)</x:f>
      </x:c>
      <x:c r="AL9" s="751" t="str">
        <x:f>IF(A9="","",IF(COUNTIF($A$5:$A$504,A9)&gt;1,"DUPLICATE RFQ ID",IF(OR(B9="",C9="",AND(D9="",E9=""),AND(F9="",G9=""),H9="",I9="",J9="",L9="",M9="",N9=""),"CHECK REQUIRED FIELDS",IF(OR(NOT(ISNUMBER(I9)),I9&lt;=0,AND(O9&lt;&gt;"",OR(NOT(ISNUMBER(O9)),O9&lt;0))),"CHECK NUMBERS",IF(OR(NOT(ISNUMBER(B9)),B9&gt;TODAY(),AND(P9&lt;&gt;"",OR(NOT(ISNUMBER(P9)),P9&gt;TODAY())),AND(Q9&lt;&gt;"",OR(NOT(ISNUMBER(Q9)),Q9&gt;TODAY())),AND(R9&lt;&gt;"",NOT(ISNUMBER(R9))),AND(U9&lt;&gt;"",NOT(ISNUMBER(U9))),AND(AF9&lt;&gt;"",OR(NOT(ISNUMBER(AF9)),AF9&lt;B9,AF9&gt;TODAY()+1)),AND(AG9&lt;&gt;"",OR(NOT(ISNUMBER(AG9)),AG9&lt;B9,AG9&gt;TODAY())),AND(AH9&lt;&gt;"",OR(NOT(ISNUMBER(AH9)),AH9&lt;B9,AH9&gt;TODAY()))),"CHECK DATE",IF(COUNTIF(Setup!$D$4:$D$11,N9)=0,"CHECK STAGE",IF(AND(N9&lt;&gt;"PO WON",N9&lt;&gt;"LOST",N9&lt;&gt;"CANCELLED",Y9=""),"SET NEXT FOLLOW-UP",IF(AND(OR(N9="QUOTED",N9="NEGOTIATION",N9="PO WON"),P9=""),"ADD QUOTE DATE",IF(AND(OR(N9="QUOTED",N9="NEGOTIATION",N9="PO WON"),COUNTIFS(Quotations!$B$5:$B$504,A9,Quotations!$Q$5:$Q$504,"COMPLETE")=0),"ADD QUOTE RECORD",IF(AND(OR(N9="LOST",N9="CANCELLED"),V9=""),"ADD CLOSED REASON",IF(AND(OR(N9="PO WON",N9="LOST",N9="CANCELLED"),AH9=""),"ADD CLOSED DATE",IF(AND(N9="PO WON",COUNTIFS('Orders &amp; Payments'!$B$5:$B$504,A9,'Orders &amp; Payments'!$Q$5:$Q$504,"COMPLETE")+COUNTIFS('Orders &amp; Payments'!$B$5:$B$504,A9,'Orders &amp; Payments'!$Q$5:$Q$504,"OPEN")+COUNTIFS('Orders &amp; Payments'!$B$5:$B$504,A9,'Orders &amp; Payments'!$Q$5:$Q$504,"OPEN — ADD INVOICE")=0),"ADD ORDER RECORD","COMPLETE"))))))))))))</x:f>
      </x:c>
    </x:row>
    <x:row r="10">
      <x:c r="A10" s="730"/>
      <x:c r="B10" s="731"/>
      <x:c r="C10" s="730"/>
      <x:c r="D10" s="730"/>
      <x:c r="E10" s="730"/>
      <x:c r="F10" s="730"/>
      <x:c r="G10" s="730"/>
      <x:c r="H10" s="730"/>
      <x:c r="I10" s="730"/>
      <x:c r="J10" s="730"/>
      <x:c r="K10" s="730"/>
      <x:c r="L10" s="730"/>
      <x:c r="M10" s="730"/>
      <x:c r="N10" s="730"/>
      <x:c r="O10" s="732"/>
      <x:c r="P10" s="731"/>
      <x:c r="Q10" s="731"/>
      <x:c r="R10" s="731"/>
      <x:c r="S10" s="740" t="str">
        <x:f>IF(B10="","",TODAY()-B10)</x:f>
      </x:c>
      <x:c r="T10" s="741" t="str">
        <x:f>IF(A10="","",IF(N10="","STAGE NOT SET",IF(OR(N10="PO WON",N10="LOST",N10="CANCELLED"),N10,IF(Y10="","NOT SET",IF(NOT(ISNUMBER(Y10)),"CHECK DATE",IF(Y10&lt;TODAY(),"OVERDUE",IF(Y10=TODAY(),"DUE TODAY","UPCOMING")))))))</x:f>
      </x:c>
      <x:c r="U10" s="731"/>
      <x:c r="V10" s="730"/>
      <x:c r="W10" s="730"/>
      <x:c r="X10" s="749" t="str">
        <x:f>IF(OR(A10="",B10="",N10="",N10="PO WON",N10="LOST",N10="CANCELLED"),"",IFERROR(IF(Q10="",B10+1,Q10+INDEX(Setup!$T$4:$T$8,MATCH(N10,Setup!$S$4:$S$8,0))),""))</x:f>
      </x:c>
      <x:c r="Y10" s="749" t="str">
        <x:f>IF(A10="","",IF(OR(N10="PO WON",N10="LOST",N10="CANCELLED"),"",IF(R10&lt;&gt;"",R10,X10)))</x:f>
      </x:c>
      <x:c r="Z10" s="750" t="str">
        <x:f>IF(OR(Y10="",NOT(ISNUMBER(Y10))),"",Y10-TODAY())</x:f>
      </x:c>
      <x:c r="AA10" s="750" t="str">
        <x:f>IF(OR(A10="",B10="",C10="",M10="",N10="",N10="PO WON",N10="LOST",N10="CANCELLED"),"",IF(M10="Hot",30,IF(M10="Warm",20,10))+IF(N10="NEGOTIATION",25,IF(N10="QUOTED",20,IF(N10="QUALIFIED",15,IF(OR(N10="NEW",N10="CONTACTED"),10,0))))+IF(S10&lt;=2,20,IF(S10&lt;=7,15,IF(S10&lt;=14,10,5)))+IF(O10&gt;=500000,20,IF(O10&gt;=200000,15,IF(O10&gt;=100000,10,5)))+IF(OR(C10="IndiaMART",C10="TradeIndia"),5,3))</x:f>
      </x:c>
      <x:c r="AB10" s="751" t="str">
        <x:f>IF(A10="","",IF(OR(N10="PO WON",N10="LOST",N10="CANCELLED"),"CLOSED",IF(AA10&gt;=75,"A - PRIORITY",IF(AA10&gt;=55,"B - GOOD",IF(AA10&gt;=35,"C - NURTURE","D - LOW")))))</x:f>
      </x:c>
      <x:c r="AC10" s="751" t="str">
        <x:f>IF(A10="","",IF(AL10="COMPLETE",IF(N10="PO WON","Track invoice + payment",IF(N10="LOST","Consider revival",IF(N10="CANCELLED","No further action",IF(T10="OVERDUE","FOLLOW UP NOW",IF(T10="DUE TODAY","FOLLOW UP TODAY",IFERROR(INDEX(Setup!$V$4:$V$8,MATCH(N10,Setup!$U$4:$U$8,0)),"Review RFQ")))))),IF(AL10="DUPLICATE RFQ ID","Use a unique RFQ ID",IF(AL10="CHECK REQUIRED FIELDS","Complete required fields",IF(AL10="CHECK NUMBERS","Correct quantity or value",IF(AL10="CHECK DATE","Correct invalid date",IF(AL10="CHECK STAGE","Choose a valid stage",IF(AL10="SET NEXT FOLLOW-UP","Set next follow-up",IF(AL10="ADD QUOTE DATE","Add quote date",IF(AL10="ADD QUOTE RECORD","Add or fix quote record",IF(AL10="ADD CLOSED REASON","Add lost/cancelled reason",IF(AL10="ADD CLOSED DATE","Add closed date","Create or fix order record"))))))))))))</x:f>
      </x:c>
      <x:c r="AD10" s="752" t="str">
        <x:f>IF(A10="","",IF(AND(OR(N10="QUOTED",N10="NEGOTIATION"),Y10&lt;&gt;"",Y10&lt;TODAY()),O10,0))</x:f>
      </x:c>
      <x:c r="AE10" s="751" t="str">
        <x:f>IF(A10="","",IF(AND(F10&lt;&gt;"",G10&lt;&gt;""),"COMPLETE",IF(OR(F10&lt;&gt;"",G10&lt;&gt;""),"PARTIAL","MISSING")))</x:f>
      </x:c>
      <x:c r="AF10" s="756"/>
      <x:c r="AG10" s="735"/>
      <x:c r="AH10" s="735"/>
      <x:c r="AI10" s="755" t="str">
        <x:f>IF(OR(B10="",AF10=""),"",ROUND((AF10-B10)*24,1))</x:f>
      </x:c>
      <x:c r="AJ10" s="750" t="str">
        <x:f>IF(P10="","",MAX(TODAY()-P10,0))</x:f>
      </x:c>
      <x:c r="AK10" s="750" t="str">
        <x:f>IF(OR(B10="",AH10=""),"",AH10-B10)</x:f>
      </x:c>
      <x:c r="AL10" s="751" t="str">
        <x:f>IF(A10="","",IF(COUNTIF($A$5:$A$504,A10)&gt;1,"DUPLICATE RFQ ID",IF(OR(B10="",C10="",AND(D10="",E10=""),AND(F10="",G10=""),H10="",I10="",J10="",L10="",M10="",N10=""),"CHECK REQUIRED FIELDS",IF(OR(NOT(ISNUMBER(I10)),I10&lt;=0,AND(O10&lt;&gt;"",OR(NOT(ISNUMBER(O10)),O10&lt;0))),"CHECK NUMBERS",IF(OR(NOT(ISNUMBER(B10)),B10&gt;TODAY(),AND(P10&lt;&gt;"",OR(NOT(ISNUMBER(P10)),P10&gt;TODAY())),AND(Q10&lt;&gt;"",OR(NOT(ISNUMBER(Q10)),Q10&gt;TODAY())),AND(R10&lt;&gt;"",NOT(ISNUMBER(R10))),AND(U10&lt;&gt;"",NOT(ISNUMBER(U10))),AND(AF10&lt;&gt;"",OR(NOT(ISNUMBER(AF10)),AF10&lt;B10,AF10&gt;TODAY()+1)),AND(AG10&lt;&gt;"",OR(NOT(ISNUMBER(AG10)),AG10&lt;B10,AG10&gt;TODAY())),AND(AH10&lt;&gt;"",OR(NOT(ISNUMBER(AH10)),AH10&lt;B10,AH10&gt;TODAY()))),"CHECK DATE",IF(COUNTIF(Setup!$D$4:$D$11,N10)=0,"CHECK STAGE",IF(AND(N10&lt;&gt;"PO WON",N10&lt;&gt;"LOST",N10&lt;&gt;"CANCELLED",Y10=""),"SET NEXT FOLLOW-UP",IF(AND(OR(N10="QUOTED",N10="NEGOTIATION",N10="PO WON"),P10=""),"ADD QUOTE DATE",IF(AND(OR(N10="QUOTED",N10="NEGOTIATION",N10="PO WON"),COUNTIFS(Quotations!$B$5:$B$504,A10,Quotations!$Q$5:$Q$504,"COMPLETE")=0),"ADD QUOTE RECORD",IF(AND(OR(N10="LOST",N10="CANCELLED"),V10=""),"ADD CLOSED REASON",IF(AND(OR(N10="PO WON",N10="LOST",N10="CANCELLED"),AH10=""),"ADD CLOSED DATE",IF(AND(N10="PO WON",COUNTIFS('Orders &amp; Payments'!$B$5:$B$504,A10,'Orders &amp; Payments'!$Q$5:$Q$504,"COMPLETE")+COUNTIFS('Orders &amp; Payments'!$B$5:$B$504,A10,'Orders &amp; Payments'!$Q$5:$Q$504,"OPEN")+COUNTIFS('Orders &amp; Payments'!$B$5:$B$504,A10,'Orders &amp; Payments'!$Q$5:$Q$504,"OPEN — ADD INVOICE")=0),"ADD ORDER RECORD","COMPLETE"))))))))))))</x:f>
      </x:c>
    </x:row>
    <x:row r="11">
      <x:c r="A11" s="730"/>
      <x:c r="B11" s="731"/>
      <x:c r="C11" s="730"/>
      <x:c r="D11" s="730"/>
      <x:c r="E11" s="730"/>
      <x:c r="F11" s="730"/>
      <x:c r="G11" s="730"/>
      <x:c r="H11" s="730"/>
      <x:c r="I11" s="730"/>
      <x:c r="J11" s="730"/>
      <x:c r="K11" s="730"/>
      <x:c r="L11" s="730"/>
      <x:c r="M11" s="730"/>
      <x:c r="N11" s="730"/>
      <x:c r="O11" s="732"/>
      <x:c r="P11" s="731"/>
      <x:c r="Q11" s="731"/>
      <x:c r="R11" s="731"/>
      <x:c r="S11" s="740" t="str">
        <x:f>IF(B11="","",TODAY()-B11)</x:f>
      </x:c>
      <x:c r="T11" s="741" t="str">
        <x:f>IF(A11="","",IF(N11="","STAGE NOT SET",IF(OR(N11="PO WON",N11="LOST",N11="CANCELLED"),N11,IF(Y11="","NOT SET",IF(NOT(ISNUMBER(Y11)),"CHECK DATE",IF(Y11&lt;TODAY(),"OVERDUE",IF(Y11=TODAY(),"DUE TODAY","UPCOMING")))))))</x:f>
      </x:c>
      <x:c r="U11" s="731"/>
      <x:c r="V11" s="730"/>
      <x:c r="W11" s="730"/>
      <x:c r="X11" s="749" t="str">
        <x:f>IF(OR(A11="",B11="",N11="",N11="PO WON",N11="LOST",N11="CANCELLED"),"",IFERROR(IF(Q11="",B11+1,Q11+INDEX(Setup!$T$4:$T$8,MATCH(N11,Setup!$S$4:$S$8,0))),""))</x:f>
      </x:c>
      <x:c r="Y11" s="749" t="str">
        <x:f>IF(A11="","",IF(OR(N11="PO WON",N11="LOST",N11="CANCELLED"),"",IF(R11&lt;&gt;"",R11,X11)))</x:f>
      </x:c>
      <x:c r="Z11" s="750" t="str">
        <x:f>IF(OR(Y11="",NOT(ISNUMBER(Y11))),"",Y11-TODAY())</x:f>
      </x:c>
      <x:c r="AA11" s="750" t="str">
        <x:f>IF(OR(A11="",B11="",C11="",M11="",N11="",N11="PO WON",N11="LOST",N11="CANCELLED"),"",IF(M11="Hot",30,IF(M11="Warm",20,10))+IF(N11="NEGOTIATION",25,IF(N11="QUOTED",20,IF(N11="QUALIFIED",15,IF(OR(N11="NEW",N11="CONTACTED"),10,0))))+IF(S11&lt;=2,20,IF(S11&lt;=7,15,IF(S11&lt;=14,10,5)))+IF(O11&gt;=500000,20,IF(O11&gt;=200000,15,IF(O11&gt;=100000,10,5)))+IF(OR(C11="IndiaMART",C11="TradeIndia"),5,3))</x:f>
      </x:c>
      <x:c r="AB11" s="751" t="str">
        <x:f>IF(A11="","",IF(OR(N11="PO WON",N11="LOST",N11="CANCELLED"),"CLOSED",IF(AA11&gt;=75,"A - PRIORITY",IF(AA11&gt;=55,"B - GOOD",IF(AA11&gt;=35,"C - NURTURE","D - LOW")))))</x:f>
      </x:c>
      <x:c r="AC11" s="751" t="str">
        <x:f>IF(A11="","",IF(AL11="COMPLETE",IF(N11="PO WON","Track invoice + payment",IF(N11="LOST","Consider revival",IF(N11="CANCELLED","No further action",IF(T11="OVERDUE","FOLLOW UP NOW",IF(T11="DUE TODAY","FOLLOW UP TODAY",IFERROR(INDEX(Setup!$V$4:$V$8,MATCH(N11,Setup!$U$4:$U$8,0)),"Review RFQ")))))),IF(AL11="DUPLICATE RFQ ID","Use a unique RFQ ID",IF(AL11="CHECK REQUIRED FIELDS","Complete required fields",IF(AL11="CHECK NUMBERS","Correct quantity or value",IF(AL11="CHECK DATE","Correct invalid date",IF(AL11="CHECK STAGE","Choose a valid stage",IF(AL11="SET NEXT FOLLOW-UP","Set next follow-up",IF(AL11="ADD QUOTE DATE","Add quote date",IF(AL11="ADD QUOTE RECORD","Add or fix quote record",IF(AL11="ADD CLOSED REASON","Add lost/cancelled reason",IF(AL11="ADD CLOSED DATE","Add closed date","Create or fix order record"))))))))))))</x:f>
      </x:c>
      <x:c r="AD11" s="752" t="str">
        <x:f>IF(A11="","",IF(AND(OR(N11="QUOTED",N11="NEGOTIATION"),Y11&lt;&gt;"",Y11&lt;TODAY()),O11,0))</x:f>
      </x:c>
      <x:c r="AE11" s="751" t="str">
        <x:f>IF(A11="","",IF(AND(F11&lt;&gt;"",G11&lt;&gt;""),"COMPLETE",IF(OR(F11&lt;&gt;"",G11&lt;&gt;""),"PARTIAL","MISSING")))</x:f>
      </x:c>
      <x:c r="AF11" s="756"/>
      <x:c r="AG11" s="735"/>
      <x:c r="AH11" s="735"/>
      <x:c r="AI11" s="755" t="str">
        <x:f>IF(OR(B11="",AF11=""),"",ROUND((AF11-B11)*24,1))</x:f>
      </x:c>
      <x:c r="AJ11" s="750" t="str">
        <x:f>IF(P11="","",MAX(TODAY()-P11,0))</x:f>
      </x:c>
      <x:c r="AK11" s="750" t="str">
        <x:f>IF(OR(B11="",AH11=""),"",AH11-B11)</x:f>
      </x:c>
      <x:c r="AL11" s="751" t="str">
        <x:f>IF(A11="","",IF(COUNTIF($A$5:$A$504,A11)&gt;1,"DUPLICATE RFQ ID",IF(OR(B11="",C11="",AND(D11="",E11=""),AND(F11="",G11=""),H11="",I11="",J11="",L11="",M11="",N11=""),"CHECK REQUIRED FIELDS",IF(OR(NOT(ISNUMBER(I11)),I11&lt;=0,AND(O11&lt;&gt;"",OR(NOT(ISNUMBER(O11)),O11&lt;0))),"CHECK NUMBERS",IF(OR(NOT(ISNUMBER(B11)),B11&gt;TODAY(),AND(P11&lt;&gt;"",OR(NOT(ISNUMBER(P11)),P11&gt;TODAY())),AND(Q11&lt;&gt;"",OR(NOT(ISNUMBER(Q11)),Q11&gt;TODAY())),AND(R11&lt;&gt;"",NOT(ISNUMBER(R11))),AND(U11&lt;&gt;"",NOT(ISNUMBER(U11))),AND(AF11&lt;&gt;"",OR(NOT(ISNUMBER(AF11)),AF11&lt;B11,AF11&gt;TODAY()+1)),AND(AG11&lt;&gt;"",OR(NOT(ISNUMBER(AG11)),AG11&lt;B11,AG11&gt;TODAY())),AND(AH11&lt;&gt;"",OR(NOT(ISNUMBER(AH11)),AH11&lt;B11,AH11&gt;TODAY()))),"CHECK DATE",IF(COUNTIF(Setup!$D$4:$D$11,N11)=0,"CHECK STAGE",IF(AND(N11&lt;&gt;"PO WON",N11&lt;&gt;"LOST",N11&lt;&gt;"CANCELLED",Y11=""),"SET NEXT FOLLOW-UP",IF(AND(OR(N11="QUOTED",N11="NEGOTIATION",N11="PO WON"),P11=""),"ADD QUOTE DATE",IF(AND(OR(N11="QUOTED",N11="NEGOTIATION",N11="PO WON"),COUNTIFS(Quotations!$B$5:$B$504,A11,Quotations!$Q$5:$Q$504,"COMPLETE")=0),"ADD QUOTE RECORD",IF(AND(OR(N11="LOST",N11="CANCELLED"),V11=""),"ADD CLOSED REASON",IF(AND(OR(N11="PO WON",N11="LOST",N11="CANCELLED"),AH11=""),"ADD CLOSED DATE",IF(AND(N11="PO WON",COUNTIFS('Orders &amp; Payments'!$B$5:$B$504,A11,'Orders &amp; Payments'!$Q$5:$Q$504,"COMPLETE")+COUNTIFS('Orders &amp; Payments'!$B$5:$B$504,A11,'Orders &amp; Payments'!$Q$5:$Q$504,"OPEN")+COUNTIFS('Orders &amp; Payments'!$B$5:$B$504,A11,'Orders &amp; Payments'!$Q$5:$Q$504,"OPEN — ADD INVOICE")=0),"ADD ORDER RECORD","COMPLETE"))))))))))))</x:f>
      </x:c>
    </x:row>
    <x:row r="12">
      <x:c r="A12" s="730"/>
      <x:c r="B12" s="731"/>
      <x:c r="C12" s="730"/>
      <x:c r="D12" s="730"/>
      <x:c r="E12" s="730"/>
      <x:c r="F12" s="730"/>
      <x:c r="G12" s="730"/>
      <x:c r="H12" s="730"/>
      <x:c r="I12" s="730"/>
      <x:c r="J12" s="730"/>
      <x:c r="K12" s="730"/>
      <x:c r="L12" s="730"/>
      <x:c r="M12" s="730"/>
      <x:c r="N12" s="730"/>
      <x:c r="O12" s="732"/>
      <x:c r="P12" s="731"/>
      <x:c r="Q12" s="731"/>
      <x:c r="R12" s="731"/>
      <x:c r="S12" s="740" t="str">
        <x:f>IF(B12="","",TODAY()-B12)</x:f>
      </x:c>
      <x:c r="T12" s="741" t="str">
        <x:f>IF(A12="","",IF(N12="","STAGE NOT SET",IF(OR(N12="PO WON",N12="LOST",N12="CANCELLED"),N12,IF(Y12="","NOT SET",IF(NOT(ISNUMBER(Y12)),"CHECK DATE",IF(Y12&lt;TODAY(),"OVERDUE",IF(Y12=TODAY(),"DUE TODAY","UPCOMING")))))))</x:f>
      </x:c>
      <x:c r="U12" s="731"/>
      <x:c r="V12" s="730"/>
      <x:c r="W12" s="730"/>
      <x:c r="X12" s="749" t="str">
        <x:f>IF(OR(A12="",B12="",N12="",N12="PO WON",N12="LOST",N12="CANCELLED"),"",IFERROR(IF(Q12="",B12+1,Q12+INDEX(Setup!$T$4:$T$8,MATCH(N12,Setup!$S$4:$S$8,0))),""))</x:f>
      </x:c>
      <x:c r="Y12" s="749" t="str">
        <x:f>IF(A12="","",IF(OR(N12="PO WON",N12="LOST",N12="CANCELLED"),"",IF(R12&lt;&gt;"",R12,X12)))</x:f>
      </x:c>
      <x:c r="Z12" s="750" t="str">
        <x:f>IF(OR(Y12="",NOT(ISNUMBER(Y12))),"",Y12-TODAY())</x:f>
      </x:c>
      <x:c r="AA12" s="750" t="str">
        <x:f>IF(OR(A12="",B12="",C12="",M12="",N12="",N12="PO WON",N12="LOST",N12="CANCELLED"),"",IF(M12="Hot",30,IF(M12="Warm",20,10))+IF(N12="NEGOTIATION",25,IF(N12="QUOTED",20,IF(N12="QUALIFIED",15,IF(OR(N12="NEW",N12="CONTACTED"),10,0))))+IF(S12&lt;=2,20,IF(S12&lt;=7,15,IF(S12&lt;=14,10,5)))+IF(O12&gt;=500000,20,IF(O12&gt;=200000,15,IF(O12&gt;=100000,10,5)))+IF(OR(C12="IndiaMART",C12="TradeIndia"),5,3))</x:f>
      </x:c>
      <x:c r="AB12" s="751" t="str">
        <x:f>IF(A12="","",IF(OR(N12="PO WON",N12="LOST",N12="CANCELLED"),"CLOSED",IF(AA12&gt;=75,"A - PRIORITY",IF(AA12&gt;=55,"B - GOOD",IF(AA12&gt;=35,"C - NURTURE","D - LOW")))))</x:f>
      </x:c>
      <x:c r="AC12" s="751" t="str">
        <x:f>IF(A12="","",IF(AL12="COMPLETE",IF(N12="PO WON","Track invoice + payment",IF(N12="LOST","Consider revival",IF(N12="CANCELLED","No further action",IF(T12="OVERDUE","FOLLOW UP NOW",IF(T12="DUE TODAY","FOLLOW UP TODAY",IFERROR(INDEX(Setup!$V$4:$V$8,MATCH(N12,Setup!$U$4:$U$8,0)),"Review RFQ")))))),IF(AL12="DUPLICATE RFQ ID","Use a unique RFQ ID",IF(AL12="CHECK REQUIRED FIELDS","Complete required fields",IF(AL12="CHECK NUMBERS","Correct quantity or value",IF(AL12="CHECK DATE","Correct invalid date",IF(AL12="CHECK STAGE","Choose a valid stage",IF(AL12="SET NEXT FOLLOW-UP","Set next follow-up",IF(AL12="ADD QUOTE DATE","Add quote date",IF(AL12="ADD QUOTE RECORD","Add or fix quote record",IF(AL12="ADD CLOSED REASON","Add lost/cancelled reason",IF(AL12="ADD CLOSED DATE","Add closed date","Create or fix order record"))))))))))))</x:f>
      </x:c>
      <x:c r="AD12" s="752" t="str">
        <x:f>IF(A12="","",IF(AND(OR(N12="QUOTED",N12="NEGOTIATION"),Y12&lt;&gt;"",Y12&lt;TODAY()),O12,0))</x:f>
      </x:c>
      <x:c r="AE12" s="751" t="str">
        <x:f>IF(A12="","",IF(AND(F12&lt;&gt;"",G12&lt;&gt;""),"COMPLETE",IF(OR(F12&lt;&gt;"",G12&lt;&gt;""),"PARTIAL","MISSING")))</x:f>
      </x:c>
      <x:c r="AF12" s="756"/>
      <x:c r="AG12" s="735"/>
      <x:c r="AH12" s="735"/>
      <x:c r="AI12" s="755" t="str">
        <x:f>IF(OR(B12="",AF12=""),"",ROUND((AF12-B12)*24,1))</x:f>
      </x:c>
      <x:c r="AJ12" s="750" t="str">
        <x:f>IF(P12="","",MAX(TODAY()-P12,0))</x:f>
      </x:c>
      <x:c r="AK12" s="750" t="str">
        <x:f>IF(OR(B12="",AH12=""),"",AH12-B12)</x:f>
      </x:c>
      <x:c r="AL12" s="751" t="str">
        <x:f>IF(A12="","",IF(COUNTIF($A$5:$A$504,A12)&gt;1,"DUPLICATE RFQ ID",IF(OR(B12="",C12="",AND(D12="",E12=""),AND(F12="",G12=""),H12="",I12="",J12="",L12="",M12="",N12=""),"CHECK REQUIRED FIELDS",IF(OR(NOT(ISNUMBER(I12)),I12&lt;=0,AND(O12&lt;&gt;"",OR(NOT(ISNUMBER(O12)),O12&lt;0))),"CHECK NUMBERS",IF(OR(NOT(ISNUMBER(B12)),B12&gt;TODAY(),AND(P12&lt;&gt;"",OR(NOT(ISNUMBER(P12)),P12&gt;TODAY())),AND(Q12&lt;&gt;"",OR(NOT(ISNUMBER(Q12)),Q12&gt;TODAY())),AND(R12&lt;&gt;"",NOT(ISNUMBER(R12))),AND(U12&lt;&gt;"",NOT(ISNUMBER(U12))),AND(AF12&lt;&gt;"",OR(NOT(ISNUMBER(AF12)),AF12&lt;B12,AF12&gt;TODAY()+1)),AND(AG12&lt;&gt;"",OR(NOT(ISNUMBER(AG12)),AG12&lt;B12,AG12&gt;TODAY())),AND(AH12&lt;&gt;"",OR(NOT(ISNUMBER(AH12)),AH12&lt;B12,AH12&gt;TODAY()))),"CHECK DATE",IF(COUNTIF(Setup!$D$4:$D$11,N12)=0,"CHECK STAGE",IF(AND(N12&lt;&gt;"PO WON",N12&lt;&gt;"LOST",N12&lt;&gt;"CANCELLED",Y12=""),"SET NEXT FOLLOW-UP",IF(AND(OR(N12="QUOTED",N12="NEGOTIATION",N12="PO WON"),P12=""),"ADD QUOTE DATE",IF(AND(OR(N12="QUOTED",N12="NEGOTIATION",N12="PO WON"),COUNTIFS(Quotations!$B$5:$B$504,A12,Quotations!$Q$5:$Q$504,"COMPLETE")=0),"ADD QUOTE RECORD",IF(AND(OR(N12="LOST",N12="CANCELLED"),V12=""),"ADD CLOSED REASON",IF(AND(OR(N12="PO WON",N12="LOST",N12="CANCELLED"),AH12=""),"ADD CLOSED DATE",IF(AND(N12="PO WON",COUNTIFS('Orders &amp; Payments'!$B$5:$B$504,A12,'Orders &amp; Payments'!$Q$5:$Q$504,"COMPLETE")+COUNTIFS('Orders &amp; Payments'!$B$5:$B$504,A12,'Orders &amp; Payments'!$Q$5:$Q$504,"OPEN")+COUNTIFS('Orders &amp; Payments'!$B$5:$B$504,A12,'Orders &amp; Payments'!$Q$5:$Q$504,"OPEN — ADD INVOICE")=0),"ADD ORDER RECORD","COMPLETE"))))))))))))</x:f>
      </x:c>
    </x:row>
    <x:row r="13">
      <x:c r="A13" s="730"/>
      <x:c r="B13" s="731"/>
      <x:c r="C13" s="730"/>
      <x:c r="D13" s="730"/>
      <x:c r="E13" s="730"/>
      <x:c r="F13" s="730"/>
      <x:c r="G13" s="730"/>
      <x:c r="H13" s="730"/>
      <x:c r="I13" s="730"/>
      <x:c r="J13" s="730"/>
      <x:c r="K13" s="730"/>
      <x:c r="L13" s="730"/>
      <x:c r="M13" s="730"/>
      <x:c r="N13" s="730"/>
      <x:c r="O13" s="732"/>
      <x:c r="P13" s="731"/>
      <x:c r="Q13" s="731"/>
      <x:c r="R13" s="731"/>
      <x:c r="S13" s="740" t="str">
        <x:f>IF(B13="","",TODAY()-B13)</x:f>
      </x:c>
      <x:c r="T13" s="741" t="str">
        <x:f>IF(A13="","",IF(N13="","STAGE NOT SET",IF(OR(N13="PO WON",N13="LOST",N13="CANCELLED"),N13,IF(Y13="","NOT SET",IF(NOT(ISNUMBER(Y13)),"CHECK DATE",IF(Y13&lt;TODAY(),"OVERDUE",IF(Y13=TODAY(),"DUE TODAY","UPCOMING")))))))</x:f>
      </x:c>
      <x:c r="U13" s="731"/>
      <x:c r="V13" s="730"/>
      <x:c r="W13" s="730"/>
      <x:c r="X13" s="749" t="str">
        <x:f>IF(OR(A13="",B13="",N13="",N13="PO WON",N13="LOST",N13="CANCELLED"),"",IFERROR(IF(Q13="",B13+1,Q13+INDEX(Setup!$T$4:$T$8,MATCH(N13,Setup!$S$4:$S$8,0))),""))</x:f>
      </x:c>
      <x:c r="Y13" s="749" t="str">
        <x:f>IF(A13="","",IF(OR(N13="PO WON",N13="LOST",N13="CANCELLED"),"",IF(R13&lt;&gt;"",R13,X13)))</x:f>
      </x:c>
      <x:c r="Z13" s="750" t="str">
        <x:f>IF(OR(Y13="",NOT(ISNUMBER(Y13))),"",Y13-TODAY())</x:f>
      </x:c>
      <x:c r="AA13" s="750" t="str">
        <x:f>IF(OR(A13="",B13="",C13="",M13="",N13="",N13="PO WON",N13="LOST",N13="CANCELLED"),"",IF(M13="Hot",30,IF(M13="Warm",20,10))+IF(N13="NEGOTIATION",25,IF(N13="QUOTED",20,IF(N13="QUALIFIED",15,IF(OR(N13="NEW",N13="CONTACTED"),10,0))))+IF(S13&lt;=2,20,IF(S13&lt;=7,15,IF(S13&lt;=14,10,5)))+IF(O13&gt;=500000,20,IF(O13&gt;=200000,15,IF(O13&gt;=100000,10,5)))+IF(OR(C13="IndiaMART",C13="TradeIndia"),5,3))</x:f>
      </x:c>
      <x:c r="AB13" s="751" t="str">
        <x:f>IF(A13="","",IF(OR(N13="PO WON",N13="LOST",N13="CANCELLED"),"CLOSED",IF(AA13&gt;=75,"A - PRIORITY",IF(AA13&gt;=55,"B - GOOD",IF(AA13&gt;=35,"C - NURTURE","D - LOW")))))</x:f>
      </x:c>
      <x:c r="AC13" s="751" t="str">
        <x:f>IF(A13="","",IF(AL13="COMPLETE",IF(N13="PO WON","Track invoice + payment",IF(N13="LOST","Consider revival",IF(N13="CANCELLED","No further action",IF(T13="OVERDUE","FOLLOW UP NOW",IF(T13="DUE TODAY","FOLLOW UP TODAY",IFERROR(INDEX(Setup!$V$4:$V$8,MATCH(N13,Setup!$U$4:$U$8,0)),"Review RFQ")))))),IF(AL13="DUPLICATE RFQ ID","Use a unique RFQ ID",IF(AL13="CHECK REQUIRED FIELDS","Complete required fields",IF(AL13="CHECK NUMBERS","Correct quantity or value",IF(AL13="CHECK DATE","Correct invalid date",IF(AL13="CHECK STAGE","Choose a valid stage",IF(AL13="SET NEXT FOLLOW-UP","Set next follow-up",IF(AL13="ADD QUOTE DATE","Add quote date",IF(AL13="ADD QUOTE RECORD","Add or fix quote record",IF(AL13="ADD CLOSED REASON","Add lost/cancelled reason",IF(AL13="ADD CLOSED DATE","Add closed date","Create or fix order record"))))))))))))</x:f>
      </x:c>
      <x:c r="AD13" s="752" t="str">
        <x:f>IF(A13="","",IF(AND(OR(N13="QUOTED",N13="NEGOTIATION"),Y13&lt;&gt;"",Y13&lt;TODAY()),O13,0))</x:f>
      </x:c>
      <x:c r="AE13" s="751" t="str">
        <x:f>IF(A13="","",IF(AND(F13&lt;&gt;"",G13&lt;&gt;""),"COMPLETE",IF(OR(F13&lt;&gt;"",G13&lt;&gt;""),"PARTIAL","MISSING")))</x:f>
      </x:c>
      <x:c r="AF13" s="756"/>
      <x:c r="AG13" s="735"/>
      <x:c r="AH13" s="735"/>
      <x:c r="AI13" s="755" t="str">
        <x:f>IF(OR(B13="",AF13=""),"",ROUND((AF13-B13)*24,1))</x:f>
      </x:c>
      <x:c r="AJ13" s="750" t="str">
        <x:f>IF(P13="","",MAX(TODAY()-P13,0))</x:f>
      </x:c>
      <x:c r="AK13" s="750" t="str">
        <x:f>IF(OR(B13="",AH13=""),"",AH13-B13)</x:f>
      </x:c>
      <x:c r="AL13" s="751" t="str">
        <x:f>IF(A13="","",IF(COUNTIF($A$5:$A$504,A13)&gt;1,"DUPLICATE RFQ ID",IF(OR(B13="",C13="",AND(D13="",E13=""),AND(F13="",G13=""),H13="",I13="",J13="",L13="",M13="",N13=""),"CHECK REQUIRED FIELDS",IF(OR(NOT(ISNUMBER(I13)),I13&lt;=0,AND(O13&lt;&gt;"",OR(NOT(ISNUMBER(O13)),O13&lt;0))),"CHECK NUMBERS",IF(OR(NOT(ISNUMBER(B13)),B13&gt;TODAY(),AND(P13&lt;&gt;"",OR(NOT(ISNUMBER(P13)),P13&gt;TODAY())),AND(Q13&lt;&gt;"",OR(NOT(ISNUMBER(Q13)),Q13&gt;TODAY())),AND(R13&lt;&gt;"",NOT(ISNUMBER(R13))),AND(U13&lt;&gt;"",NOT(ISNUMBER(U13))),AND(AF13&lt;&gt;"",OR(NOT(ISNUMBER(AF13)),AF13&lt;B13,AF13&gt;TODAY()+1)),AND(AG13&lt;&gt;"",OR(NOT(ISNUMBER(AG13)),AG13&lt;B13,AG13&gt;TODAY())),AND(AH13&lt;&gt;"",OR(NOT(ISNUMBER(AH13)),AH13&lt;B13,AH13&gt;TODAY()))),"CHECK DATE",IF(COUNTIF(Setup!$D$4:$D$11,N13)=0,"CHECK STAGE",IF(AND(N13&lt;&gt;"PO WON",N13&lt;&gt;"LOST",N13&lt;&gt;"CANCELLED",Y13=""),"SET NEXT FOLLOW-UP",IF(AND(OR(N13="QUOTED",N13="NEGOTIATION",N13="PO WON"),P13=""),"ADD QUOTE DATE",IF(AND(OR(N13="QUOTED",N13="NEGOTIATION",N13="PO WON"),COUNTIFS(Quotations!$B$5:$B$504,A13,Quotations!$Q$5:$Q$504,"COMPLETE")=0),"ADD QUOTE RECORD",IF(AND(OR(N13="LOST",N13="CANCELLED"),V13=""),"ADD CLOSED REASON",IF(AND(OR(N13="PO WON",N13="LOST",N13="CANCELLED"),AH13=""),"ADD CLOSED DATE",IF(AND(N13="PO WON",COUNTIFS('Orders &amp; Payments'!$B$5:$B$504,A13,'Orders &amp; Payments'!$Q$5:$Q$504,"COMPLETE")+COUNTIFS('Orders &amp; Payments'!$B$5:$B$504,A13,'Orders &amp; Payments'!$Q$5:$Q$504,"OPEN")+COUNTIFS('Orders &amp; Payments'!$B$5:$B$504,A13,'Orders &amp; Payments'!$Q$5:$Q$504,"OPEN — ADD INVOICE")=0),"ADD ORDER RECORD","COMPLETE"))))))))))))</x:f>
      </x:c>
    </x:row>
    <x:row r="14">
      <x:c r="A14" s="730"/>
      <x:c r="B14" s="731"/>
      <x:c r="C14" s="730"/>
      <x:c r="D14" s="730"/>
      <x:c r="E14" s="730"/>
      <x:c r="F14" s="730"/>
      <x:c r="G14" s="730"/>
      <x:c r="H14" s="730"/>
      <x:c r="I14" s="730"/>
      <x:c r="J14" s="730"/>
      <x:c r="K14" s="730"/>
      <x:c r="L14" s="730"/>
      <x:c r="M14" s="730"/>
      <x:c r="N14" s="730"/>
      <x:c r="O14" s="732"/>
      <x:c r="P14" s="731"/>
      <x:c r="Q14" s="731"/>
      <x:c r="R14" s="731"/>
      <x:c r="S14" s="740" t="str">
        <x:f>IF(B14="","",TODAY()-B14)</x:f>
      </x:c>
      <x:c r="T14" s="741" t="str">
        <x:f>IF(A14="","",IF(N14="","STAGE NOT SET",IF(OR(N14="PO WON",N14="LOST",N14="CANCELLED"),N14,IF(Y14="","NOT SET",IF(NOT(ISNUMBER(Y14)),"CHECK DATE",IF(Y14&lt;TODAY(),"OVERDUE",IF(Y14=TODAY(),"DUE TODAY","UPCOMING")))))))</x:f>
      </x:c>
      <x:c r="U14" s="731"/>
      <x:c r="V14" s="730"/>
      <x:c r="W14" s="730"/>
      <x:c r="X14" s="749" t="str">
        <x:f>IF(OR(A14="",B14="",N14="",N14="PO WON",N14="LOST",N14="CANCELLED"),"",IFERROR(IF(Q14="",B14+1,Q14+INDEX(Setup!$T$4:$T$8,MATCH(N14,Setup!$S$4:$S$8,0))),""))</x:f>
      </x:c>
      <x:c r="Y14" s="749" t="str">
        <x:f>IF(A14="","",IF(OR(N14="PO WON",N14="LOST",N14="CANCELLED"),"",IF(R14&lt;&gt;"",R14,X14)))</x:f>
      </x:c>
      <x:c r="Z14" s="750" t="str">
        <x:f>IF(OR(Y14="",NOT(ISNUMBER(Y14))),"",Y14-TODAY())</x:f>
      </x:c>
      <x:c r="AA14" s="750" t="str">
        <x:f>IF(OR(A14="",B14="",C14="",M14="",N14="",N14="PO WON",N14="LOST",N14="CANCELLED"),"",IF(M14="Hot",30,IF(M14="Warm",20,10))+IF(N14="NEGOTIATION",25,IF(N14="QUOTED",20,IF(N14="QUALIFIED",15,IF(OR(N14="NEW",N14="CONTACTED"),10,0))))+IF(S14&lt;=2,20,IF(S14&lt;=7,15,IF(S14&lt;=14,10,5)))+IF(O14&gt;=500000,20,IF(O14&gt;=200000,15,IF(O14&gt;=100000,10,5)))+IF(OR(C14="IndiaMART",C14="TradeIndia"),5,3))</x:f>
      </x:c>
      <x:c r="AB14" s="751" t="str">
        <x:f>IF(A14="","",IF(OR(N14="PO WON",N14="LOST",N14="CANCELLED"),"CLOSED",IF(AA14&gt;=75,"A - PRIORITY",IF(AA14&gt;=55,"B - GOOD",IF(AA14&gt;=35,"C - NURTURE","D - LOW")))))</x:f>
      </x:c>
      <x:c r="AC14" s="751" t="str">
        <x:f>IF(A14="","",IF(AL14="COMPLETE",IF(N14="PO WON","Track invoice + payment",IF(N14="LOST","Consider revival",IF(N14="CANCELLED","No further action",IF(T14="OVERDUE","FOLLOW UP NOW",IF(T14="DUE TODAY","FOLLOW UP TODAY",IFERROR(INDEX(Setup!$V$4:$V$8,MATCH(N14,Setup!$U$4:$U$8,0)),"Review RFQ")))))),IF(AL14="DUPLICATE RFQ ID","Use a unique RFQ ID",IF(AL14="CHECK REQUIRED FIELDS","Complete required fields",IF(AL14="CHECK NUMBERS","Correct quantity or value",IF(AL14="CHECK DATE","Correct invalid date",IF(AL14="CHECK STAGE","Choose a valid stage",IF(AL14="SET NEXT FOLLOW-UP","Set next follow-up",IF(AL14="ADD QUOTE DATE","Add quote date",IF(AL14="ADD QUOTE RECORD","Add or fix quote record",IF(AL14="ADD CLOSED REASON","Add lost/cancelled reason",IF(AL14="ADD CLOSED DATE","Add closed date","Create or fix order record"))))))))))))</x:f>
      </x:c>
      <x:c r="AD14" s="752" t="str">
        <x:f>IF(A14="","",IF(AND(OR(N14="QUOTED",N14="NEGOTIATION"),Y14&lt;&gt;"",Y14&lt;TODAY()),O14,0))</x:f>
      </x:c>
      <x:c r="AE14" s="751" t="str">
        <x:f>IF(A14="","",IF(AND(F14&lt;&gt;"",G14&lt;&gt;""),"COMPLETE",IF(OR(F14&lt;&gt;"",G14&lt;&gt;""),"PARTIAL","MISSING")))</x:f>
      </x:c>
      <x:c r="AF14" s="756"/>
      <x:c r="AG14" s="735"/>
      <x:c r="AH14" s="735"/>
      <x:c r="AI14" s="755" t="str">
        <x:f>IF(OR(B14="",AF14=""),"",ROUND((AF14-B14)*24,1))</x:f>
      </x:c>
      <x:c r="AJ14" s="750" t="str">
        <x:f>IF(P14="","",MAX(TODAY()-P14,0))</x:f>
      </x:c>
      <x:c r="AK14" s="750" t="str">
        <x:f>IF(OR(B14="",AH14=""),"",AH14-B14)</x:f>
      </x:c>
      <x:c r="AL14" s="751" t="str">
        <x:f>IF(A14="","",IF(COUNTIF($A$5:$A$504,A14)&gt;1,"DUPLICATE RFQ ID",IF(OR(B14="",C14="",AND(D14="",E14=""),AND(F14="",G14=""),H14="",I14="",J14="",L14="",M14="",N14=""),"CHECK REQUIRED FIELDS",IF(OR(NOT(ISNUMBER(I14)),I14&lt;=0,AND(O14&lt;&gt;"",OR(NOT(ISNUMBER(O14)),O14&lt;0))),"CHECK NUMBERS",IF(OR(NOT(ISNUMBER(B14)),B14&gt;TODAY(),AND(P14&lt;&gt;"",OR(NOT(ISNUMBER(P14)),P14&gt;TODAY())),AND(Q14&lt;&gt;"",OR(NOT(ISNUMBER(Q14)),Q14&gt;TODAY())),AND(R14&lt;&gt;"",NOT(ISNUMBER(R14))),AND(U14&lt;&gt;"",NOT(ISNUMBER(U14))),AND(AF14&lt;&gt;"",OR(NOT(ISNUMBER(AF14)),AF14&lt;B14,AF14&gt;TODAY()+1)),AND(AG14&lt;&gt;"",OR(NOT(ISNUMBER(AG14)),AG14&lt;B14,AG14&gt;TODAY())),AND(AH14&lt;&gt;"",OR(NOT(ISNUMBER(AH14)),AH14&lt;B14,AH14&gt;TODAY()))),"CHECK DATE",IF(COUNTIF(Setup!$D$4:$D$11,N14)=0,"CHECK STAGE",IF(AND(N14&lt;&gt;"PO WON",N14&lt;&gt;"LOST",N14&lt;&gt;"CANCELLED",Y14=""),"SET NEXT FOLLOW-UP",IF(AND(OR(N14="QUOTED",N14="NEGOTIATION",N14="PO WON"),P14=""),"ADD QUOTE DATE",IF(AND(OR(N14="QUOTED",N14="NEGOTIATION",N14="PO WON"),COUNTIFS(Quotations!$B$5:$B$504,A14,Quotations!$Q$5:$Q$504,"COMPLETE")=0),"ADD QUOTE RECORD",IF(AND(OR(N14="LOST",N14="CANCELLED"),V14=""),"ADD CLOSED REASON",IF(AND(OR(N14="PO WON",N14="LOST",N14="CANCELLED"),AH14=""),"ADD CLOSED DATE",IF(AND(N14="PO WON",COUNTIFS('Orders &amp; Payments'!$B$5:$B$504,A14,'Orders &amp; Payments'!$Q$5:$Q$504,"COMPLETE")+COUNTIFS('Orders &amp; Payments'!$B$5:$B$504,A14,'Orders &amp; Payments'!$Q$5:$Q$504,"OPEN")+COUNTIFS('Orders &amp; Payments'!$B$5:$B$504,A14,'Orders &amp; Payments'!$Q$5:$Q$504,"OPEN — ADD INVOICE")=0),"ADD ORDER RECORD","COMPLETE"))))))))))))</x:f>
      </x:c>
    </x:row>
    <x:row r="15">
      <x:c r="A15" s="730"/>
      <x:c r="B15" s="731"/>
      <x:c r="C15" s="730"/>
      <x:c r="D15" s="730"/>
      <x:c r="E15" s="730"/>
      <x:c r="F15" s="730"/>
      <x:c r="G15" s="730"/>
      <x:c r="H15" s="730"/>
      <x:c r="I15" s="730"/>
      <x:c r="J15" s="730"/>
      <x:c r="K15" s="730"/>
      <x:c r="L15" s="730"/>
      <x:c r="M15" s="730"/>
      <x:c r="N15" s="730"/>
      <x:c r="O15" s="732"/>
      <x:c r="P15" s="731"/>
      <x:c r="Q15" s="731"/>
      <x:c r="R15" s="731"/>
      <x:c r="S15" s="740" t="str">
        <x:f>IF(B15="","",TODAY()-B15)</x:f>
      </x:c>
      <x:c r="T15" s="741" t="str">
        <x:f>IF(A15="","",IF(N15="","STAGE NOT SET",IF(OR(N15="PO WON",N15="LOST",N15="CANCELLED"),N15,IF(Y15="","NOT SET",IF(NOT(ISNUMBER(Y15)),"CHECK DATE",IF(Y15&lt;TODAY(),"OVERDUE",IF(Y15=TODAY(),"DUE TODAY","UPCOMING")))))))</x:f>
      </x:c>
      <x:c r="U15" s="731"/>
      <x:c r="V15" s="730"/>
      <x:c r="W15" s="730"/>
      <x:c r="X15" s="749" t="str">
        <x:f>IF(OR(A15="",B15="",N15="",N15="PO WON",N15="LOST",N15="CANCELLED"),"",IFERROR(IF(Q15="",B15+1,Q15+INDEX(Setup!$T$4:$T$8,MATCH(N15,Setup!$S$4:$S$8,0))),""))</x:f>
      </x:c>
      <x:c r="Y15" s="749" t="str">
        <x:f>IF(A15="","",IF(OR(N15="PO WON",N15="LOST",N15="CANCELLED"),"",IF(R15&lt;&gt;"",R15,X15)))</x:f>
      </x:c>
      <x:c r="Z15" s="750" t="str">
        <x:f>IF(OR(Y15="",NOT(ISNUMBER(Y15))),"",Y15-TODAY())</x:f>
      </x:c>
      <x:c r="AA15" s="750" t="str">
        <x:f>IF(OR(A15="",B15="",C15="",M15="",N15="",N15="PO WON",N15="LOST",N15="CANCELLED"),"",IF(M15="Hot",30,IF(M15="Warm",20,10))+IF(N15="NEGOTIATION",25,IF(N15="QUOTED",20,IF(N15="QUALIFIED",15,IF(OR(N15="NEW",N15="CONTACTED"),10,0))))+IF(S15&lt;=2,20,IF(S15&lt;=7,15,IF(S15&lt;=14,10,5)))+IF(O15&gt;=500000,20,IF(O15&gt;=200000,15,IF(O15&gt;=100000,10,5)))+IF(OR(C15="IndiaMART",C15="TradeIndia"),5,3))</x:f>
      </x:c>
      <x:c r="AB15" s="751" t="str">
        <x:f>IF(A15="","",IF(OR(N15="PO WON",N15="LOST",N15="CANCELLED"),"CLOSED",IF(AA15&gt;=75,"A - PRIORITY",IF(AA15&gt;=55,"B - GOOD",IF(AA15&gt;=35,"C - NURTURE","D - LOW")))))</x:f>
      </x:c>
      <x:c r="AC15" s="751" t="str">
        <x:f>IF(A15="","",IF(AL15="COMPLETE",IF(N15="PO WON","Track invoice + payment",IF(N15="LOST","Consider revival",IF(N15="CANCELLED","No further action",IF(T15="OVERDUE","FOLLOW UP NOW",IF(T15="DUE TODAY","FOLLOW UP TODAY",IFERROR(INDEX(Setup!$V$4:$V$8,MATCH(N15,Setup!$U$4:$U$8,0)),"Review RFQ")))))),IF(AL15="DUPLICATE RFQ ID","Use a unique RFQ ID",IF(AL15="CHECK REQUIRED FIELDS","Complete required fields",IF(AL15="CHECK NUMBERS","Correct quantity or value",IF(AL15="CHECK DATE","Correct invalid date",IF(AL15="CHECK STAGE","Choose a valid stage",IF(AL15="SET NEXT FOLLOW-UP","Set next follow-up",IF(AL15="ADD QUOTE DATE","Add quote date",IF(AL15="ADD QUOTE RECORD","Add or fix quote record",IF(AL15="ADD CLOSED REASON","Add lost/cancelled reason",IF(AL15="ADD CLOSED DATE","Add closed date","Create or fix order record"))))))))))))</x:f>
      </x:c>
      <x:c r="AD15" s="752" t="str">
        <x:f>IF(A15="","",IF(AND(OR(N15="QUOTED",N15="NEGOTIATION"),Y15&lt;&gt;"",Y15&lt;TODAY()),O15,0))</x:f>
      </x:c>
      <x:c r="AE15" s="751" t="str">
        <x:f>IF(A15="","",IF(AND(F15&lt;&gt;"",G15&lt;&gt;""),"COMPLETE",IF(OR(F15&lt;&gt;"",G15&lt;&gt;""),"PARTIAL","MISSING")))</x:f>
      </x:c>
      <x:c r="AF15" s="756"/>
      <x:c r="AG15" s="735"/>
      <x:c r="AH15" s="735"/>
      <x:c r="AI15" s="755" t="str">
        <x:f>IF(OR(B15="",AF15=""),"",ROUND((AF15-B15)*24,1))</x:f>
      </x:c>
      <x:c r="AJ15" s="750" t="str">
        <x:f>IF(P15="","",MAX(TODAY()-P15,0))</x:f>
      </x:c>
      <x:c r="AK15" s="750" t="str">
        <x:f>IF(OR(B15="",AH15=""),"",AH15-B15)</x:f>
      </x:c>
      <x:c r="AL15" s="751" t="str">
        <x:f>IF(A15="","",IF(COUNTIF($A$5:$A$504,A15)&gt;1,"DUPLICATE RFQ ID",IF(OR(B15="",C15="",AND(D15="",E15=""),AND(F15="",G15=""),H15="",I15="",J15="",L15="",M15="",N15=""),"CHECK REQUIRED FIELDS",IF(OR(NOT(ISNUMBER(I15)),I15&lt;=0,AND(O15&lt;&gt;"",OR(NOT(ISNUMBER(O15)),O15&lt;0))),"CHECK NUMBERS",IF(OR(NOT(ISNUMBER(B15)),B15&gt;TODAY(),AND(P15&lt;&gt;"",OR(NOT(ISNUMBER(P15)),P15&gt;TODAY())),AND(Q15&lt;&gt;"",OR(NOT(ISNUMBER(Q15)),Q15&gt;TODAY())),AND(R15&lt;&gt;"",NOT(ISNUMBER(R15))),AND(U15&lt;&gt;"",NOT(ISNUMBER(U15))),AND(AF15&lt;&gt;"",OR(NOT(ISNUMBER(AF15)),AF15&lt;B15,AF15&gt;TODAY()+1)),AND(AG15&lt;&gt;"",OR(NOT(ISNUMBER(AG15)),AG15&lt;B15,AG15&gt;TODAY())),AND(AH15&lt;&gt;"",OR(NOT(ISNUMBER(AH15)),AH15&lt;B15,AH15&gt;TODAY()))),"CHECK DATE",IF(COUNTIF(Setup!$D$4:$D$11,N15)=0,"CHECK STAGE",IF(AND(N15&lt;&gt;"PO WON",N15&lt;&gt;"LOST",N15&lt;&gt;"CANCELLED",Y15=""),"SET NEXT FOLLOW-UP",IF(AND(OR(N15="QUOTED",N15="NEGOTIATION",N15="PO WON"),P15=""),"ADD QUOTE DATE",IF(AND(OR(N15="QUOTED",N15="NEGOTIATION",N15="PO WON"),COUNTIFS(Quotations!$B$5:$B$504,A15,Quotations!$Q$5:$Q$504,"COMPLETE")=0),"ADD QUOTE RECORD",IF(AND(OR(N15="LOST",N15="CANCELLED"),V15=""),"ADD CLOSED REASON",IF(AND(OR(N15="PO WON",N15="LOST",N15="CANCELLED"),AH15=""),"ADD CLOSED DATE",IF(AND(N15="PO WON",COUNTIFS('Orders &amp; Payments'!$B$5:$B$504,A15,'Orders &amp; Payments'!$Q$5:$Q$504,"COMPLETE")+COUNTIFS('Orders &amp; Payments'!$B$5:$B$504,A15,'Orders &amp; Payments'!$Q$5:$Q$504,"OPEN")+COUNTIFS('Orders &amp; Payments'!$B$5:$B$504,A15,'Orders &amp; Payments'!$Q$5:$Q$504,"OPEN — ADD INVOICE")=0),"ADD ORDER RECORD","COMPLETE"))))))))))))</x:f>
      </x:c>
    </x:row>
    <x:row r="16">
      <x:c r="A16" s="730"/>
      <x:c r="B16" s="731"/>
      <x:c r="C16" s="730"/>
      <x:c r="D16" s="730"/>
      <x:c r="E16" s="730"/>
      <x:c r="F16" s="730"/>
      <x:c r="G16" s="730"/>
      <x:c r="H16" s="730"/>
      <x:c r="I16" s="730"/>
      <x:c r="J16" s="730"/>
      <x:c r="K16" s="730"/>
      <x:c r="L16" s="730"/>
      <x:c r="M16" s="730"/>
      <x:c r="N16" s="730"/>
      <x:c r="O16" s="732"/>
      <x:c r="P16" s="731"/>
      <x:c r="Q16" s="731"/>
      <x:c r="R16" s="731"/>
      <x:c r="S16" s="740" t="str">
        <x:f>IF(B16="","",TODAY()-B16)</x:f>
      </x:c>
      <x:c r="T16" s="741" t="str">
        <x:f>IF(A16="","",IF(N16="","STAGE NOT SET",IF(OR(N16="PO WON",N16="LOST",N16="CANCELLED"),N16,IF(Y16="","NOT SET",IF(NOT(ISNUMBER(Y16)),"CHECK DATE",IF(Y16&lt;TODAY(),"OVERDUE",IF(Y16=TODAY(),"DUE TODAY","UPCOMING")))))))</x:f>
      </x:c>
      <x:c r="U16" s="731"/>
      <x:c r="V16" s="730"/>
      <x:c r="W16" s="730"/>
      <x:c r="X16" s="749" t="str">
        <x:f>IF(OR(A16="",B16="",N16="",N16="PO WON",N16="LOST",N16="CANCELLED"),"",IFERROR(IF(Q16="",B16+1,Q16+INDEX(Setup!$T$4:$T$8,MATCH(N16,Setup!$S$4:$S$8,0))),""))</x:f>
      </x:c>
      <x:c r="Y16" s="749" t="str">
        <x:f>IF(A16="","",IF(OR(N16="PO WON",N16="LOST",N16="CANCELLED"),"",IF(R16&lt;&gt;"",R16,X16)))</x:f>
      </x:c>
      <x:c r="Z16" s="750" t="str">
        <x:f>IF(OR(Y16="",NOT(ISNUMBER(Y16))),"",Y16-TODAY())</x:f>
      </x:c>
      <x:c r="AA16" s="750" t="str">
        <x:f>IF(OR(A16="",B16="",C16="",M16="",N16="",N16="PO WON",N16="LOST",N16="CANCELLED"),"",IF(M16="Hot",30,IF(M16="Warm",20,10))+IF(N16="NEGOTIATION",25,IF(N16="QUOTED",20,IF(N16="QUALIFIED",15,IF(OR(N16="NEW",N16="CONTACTED"),10,0))))+IF(S16&lt;=2,20,IF(S16&lt;=7,15,IF(S16&lt;=14,10,5)))+IF(O16&gt;=500000,20,IF(O16&gt;=200000,15,IF(O16&gt;=100000,10,5)))+IF(OR(C16="IndiaMART",C16="TradeIndia"),5,3))</x:f>
      </x:c>
      <x:c r="AB16" s="751" t="str">
        <x:f>IF(A16="","",IF(OR(N16="PO WON",N16="LOST",N16="CANCELLED"),"CLOSED",IF(AA16&gt;=75,"A - PRIORITY",IF(AA16&gt;=55,"B - GOOD",IF(AA16&gt;=35,"C - NURTURE","D - LOW")))))</x:f>
      </x:c>
      <x:c r="AC16" s="751" t="str">
        <x:f>IF(A16="","",IF(AL16="COMPLETE",IF(N16="PO WON","Track invoice + payment",IF(N16="LOST","Consider revival",IF(N16="CANCELLED","No further action",IF(T16="OVERDUE","FOLLOW UP NOW",IF(T16="DUE TODAY","FOLLOW UP TODAY",IFERROR(INDEX(Setup!$V$4:$V$8,MATCH(N16,Setup!$U$4:$U$8,0)),"Review RFQ")))))),IF(AL16="DUPLICATE RFQ ID","Use a unique RFQ ID",IF(AL16="CHECK REQUIRED FIELDS","Complete required fields",IF(AL16="CHECK NUMBERS","Correct quantity or value",IF(AL16="CHECK DATE","Correct invalid date",IF(AL16="CHECK STAGE","Choose a valid stage",IF(AL16="SET NEXT FOLLOW-UP","Set next follow-up",IF(AL16="ADD QUOTE DATE","Add quote date",IF(AL16="ADD QUOTE RECORD","Add or fix quote record",IF(AL16="ADD CLOSED REASON","Add lost/cancelled reason",IF(AL16="ADD CLOSED DATE","Add closed date","Create or fix order record"))))))))))))</x:f>
      </x:c>
      <x:c r="AD16" s="752" t="str">
        <x:f>IF(A16="","",IF(AND(OR(N16="QUOTED",N16="NEGOTIATION"),Y16&lt;&gt;"",Y16&lt;TODAY()),O16,0))</x:f>
      </x:c>
      <x:c r="AE16" s="751" t="str">
        <x:f>IF(A16="","",IF(AND(F16&lt;&gt;"",G16&lt;&gt;""),"COMPLETE",IF(OR(F16&lt;&gt;"",G16&lt;&gt;""),"PARTIAL","MISSING")))</x:f>
      </x:c>
      <x:c r="AF16" s="756"/>
      <x:c r="AG16" s="735"/>
      <x:c r="AH16" s="735"/>
      <x:c r="AI16" s="755" t="str">
        <x:f>IF(OR(B16="",AF16=""),"",ROUND((AF16-B16)*24,1))</x:f>
      </x:c>
      <x:c r="AJ16" s="750" t="str">
        <x:f>IF(P16="","",MAX(TODAY()-P16,0))</x:f>
      </x:c>
      <x:c r="AK16" s="750" t="str">
        <x:f>IF(OR(B16="",AH16=""),"",AH16-B16)</x:f>
      </x:c>
      <x:c r="AL16" s="751" t="str">
        <x:f>IF(A16="","",IF(COUNTIF($A$5:$A$504,A16)&gt;1,"DUPLICATE RFQ ID",IF(OR(B16="",C16="",AND(D16="",E16=""),AND(F16="",G16=""),H16="",I16="",J16="",L16="",M16="",N16=""),"CHECK REQUIRED FIELDS",IF(OR(NOT(ISNUMBER(I16)),I16&lt;=0,AND(O16&lt;&gt;"",OR(NOT(ISNUMBER(O16)),O16&lt;0))),"CHECK NUMBERS",IF(OR(NOT(ISNUMBER(B16)),B16&gt;TODAY(),AND(P16&lt;&gt;"",OR(NOT(ISNUMBER(P16)),P16&gt;TODAY())),AND(Q16&lt;&gt;"",OR(NOT(ISNUMBER(Q16)),Q16&gt;TODAY())),AND(R16&lt;&gt;"",NOT(ISNUMBER(R16))),AND(U16&lt;&gt;"",NOT(ISNUMBER(U16))),AND(AF16&lt;&gt;"",OR(NOT(ISNUMBER(AF16)),AF16&lt;B16,AF16&gt;TODAY()+1)),AND(AG16&lt;&gt;"",OR(NOT(ISNUMBER(AG16)),AG16&lt;B16,AG16&gt;TODAY())),AND(AH16&lt;&gt;"",OR(NOT(ISNUMBER(AH16)),AH16&lt;B16,AH16&gt;TODAY()))),"CHECK DATE",IF(COUNTIF(Setup!$D$4:$D$11,N16)=0,"CHECK STAGE",IF(AND(N16&lt;&gt;"PO WON",N16&lt;&gt;"LOST",N16&lt;&gt;"CANCELLED",Y16=""),"SET NEXT FOLLOW-UP",IF(AND(OR(N16="QUOTED",N16="NEGOTIATION",N16="PO WON"),P16=""),"ADD QUOTE DATE",IF(AND(OR(N16="QUOTED",N16="NEGOTIATION",N16="PO WON"),COUNTIFS(Quotations!$B$5:$B$504,A16,Quotations!$Q$5:$Q$504,"COMPLETE")=0),"ADD QUOTE RECORD",IF(AND(OR(N16="LOST",N16="CANCELLED"),V16=""),"ADD CLOSED REASON",IF(AND(OR(N16="PO WON",N16="LOST",N16="CANCELLED"),AH16=""),"ADD CLOSED DATE",IF(AND(N16="PO WON",COUNTIFS('Orders &amp; Payments'!$B$5:$B$504,A16,'Orders &amp; Payments'!$Q$5:$Q$504,"COMPLETE")+COUNTIFS('Orders &amp; Payments'!$B$5:$B$504,A16,'Orders &amp; Payments'!$Q$5:$Q$504,"OPEN")+COUNTIFS('Orders &amp; Payments'!$B$5:$B$504,A16,'Orders &amp; Payments'!$Q$5:$Q$504,"OPEN — ADD INVOICE")=0),"ADD ORDER RECORD","COMPLETE"))))))))))))</x:f>
      </x:c>
    </x:row>
    <x:row r="17">
      <x:c r="A17" s="730"/>
      <x:c r="B17" s="731"/>
      <x:c r="C17" s="730"/>
      <x:c r="D17" s="730"/>
      <x:c r="E17" s="730"/>
      <x:c r="F17" s="730"/>
      <x:c r="G17" s="730"/>
      <x:c r="H17" s="730"/>
      <x:c r="I17" s="730"/>
      <x:c r="J17" s="730"/>
      <x:c r="K17" s="730"/>
      <x:c r="L17" s="730"/>
      <x:c r="M17" s="730"/>
      <x:c r="N17" s="730"/>
      <x:c r="O17" s="732"/>
      <x:c r="P17" s="731"/>
      <x:c r="Q17" s="731"/>
      <x:c r="R17" s="731"/>
      <x:c r="S17" s="740" t="str">
        <x:f>IF(B17="","",TODAY()-B17)</x:f>
      </x:c>
      <x:c r="T17" s="741" t="str">
        <x:f>IF(A17="","",IF(N17="","STAGE NOT SET",IF(OR(N17="PO WON",N17="LOST",N17="CANCELLED"),N17,IF(Y17="","NOT SET",IF(NOT(ISNUMBER(Y17)),"CHECK DATE",IF(Y17&lt;TODAY(),"OVERDUE",IF(Y17=TODAY(),"DUE TODAY","UPCOMING")))))))</x:f>
      </x:c>
      <x:c r="U17" s="731"/>
      <x:c r="V17" s="730"/>
      <x:c r="W17" s="730"/>
      <x:c r="X17" s="749" t="str">
        <x:f>IF(OR(A17="",B17="",N17="",N17="PO WON",N17="LOST",N17="CANCELLED"),"",IFERROR(IF(Q17="",B17+1,Q17+INDEX(Setup!$T$4:$T$8,MATCH(N17,Setup!$S$4:$S$8,0))),""))</x:f>
      </x:c>
      <x:c r="Y17" s="749" t="str">
        <x:f>IF(A17="","",IF(OR(N17="PO WON",N17="LOST",N17="CANCELLED"),"",IF(R17&lt;&gt;"",R17,X17)))</x:f>
      </x:c>
      <x:c r="Z17" s="750" t="str">
        <x:f>IF(OR(Y17="",NOT(ISNUMBER(Y17))),"",Y17-TODAY())</x:f>
      </x:c>
      <x:c r="AA17" s="750" t="str">
        <x:f>IF(OR(A17="",B17="",C17="",M17="",N17="",N17="PO WON",N17="LOST",N17="CANCELLED"),"",IF(M17="Hot",30,IF(M17="Warm",20,10))+IF(N17="NEGOTIATION",25,IF(N17="QUOTED",20,IF(N17="QUALIFIED",15,IF(OR(N17="NEW",N17="CONTACTED"),10,0))))+IF(S17&lt;=2,20,IF(S17&lt;=7,15,IF(S17&lt;=14,10,5)))+IF(O17&gt;=500000,20,IF(O17&gt;=200000,15,IF(O17&gt;=100000,10,5)))+IF(OR(C17="IndiaMART",C17="TradeIndia"),5,3))</x:f>
      </x:c>
      <x:c r="AB17" s="751" t="str">
        <x:f>IF(A17="","",IF(OR(N17="PO WON",N17="LOST",N17="CANCELLED"),"CLOSED",IF(AA17&gt;=75,"A - PRIORITY",IF(AA17&gt;=55,"B - GOOD",IF(AA17&gt;=35,"C - NURTURE","D - LOW")))))</x:f>
      </x:c>
      <x:c r="AC17" s="751" t="str">
        <x:f>IF(A17="","",IF(AL17="COMPLETE",IF(N17="PO WON","Track invoice + payment",IF(N17="LOST","Consider revival",IF(N17="CANCELLED","No further action",IF(T17="OVERDUE","FOLLOW UP NOW",IF(T17="DUE TODAY","FOLLOW UP TODAY",IFERROR(INDEX(Setup!$V$4:$V$8,MATCH(N17,Setup!$U$4:$U$8,0)),"Review RFQ")))))),IF(AL17="DUPLICATE RFQ ID","Use a unique RFQ ID",IF(AL17="CHECK REQUIRED FIELDS","Complete required fields",IF(AL17="CHECK NUMBERS","Correct quantity or value",IF(AL17="CHECK DATE","Correct invalid date",IF(AL17="CHECK STAGE","Choose a valid stage",IF(AL17="SET NEXT FOLLOW-UP","Set next follow-up",IF(AL17="ADD QUOTE DATE","Add quote date",IF(AL17="ADD QUOTE RECORD","Add or fix quote record",IF(AL17="ADD CLOSED REASON","Add lost/cancelled reason",IF(AL17="ADD CLOSED DATE","Add closed date","Create or fix order record"))))))))))))</x:f>
      </x:c>
      <x:c r="AD17" s="752" t="str">
        <x:f>IF(A17="","",IF(AND(OR(N17="QUOTED",N17="NEGOTIATION"),Y17&lt;&gt;"",Y17&lt;TODAY()),O17,0))</x:f>
      </x:c>
      <x:c r="AE17" s="751" t="str">
        <x:f>IF(A17="","",IF(AND(F17&lt;&gt;"",G17&lt;&gt;""),"COMPLETE",IF(OR(F17&lt;&gt;"",G17&lt;&gt;""),"PARTIAL","MISSING")))</x:f>
      </x:c>
      <x:c r="AF17" s="756"/>
      <x:c r="AG17" s="735"/>
      <x:c r="AH17" s="735"/>
      <x:c r="AI17" s="755" t="str">
        <x:f>IF(OR(B17="",AF17=""),"",ROUND((AF17-B17)*24,1))</x:f>
      </x:c>
      <x:c r="AJ17" s="750" t="str">
        <x:f>IF(P17="","",MAX(TODAY()-P17,0))</x:f>
      </x:c>
      <x:c r="AK17" s="750" t="str">
        <x:f>IF(OR(B17="",AH17=""),"",AH17-B17)</x:f>
      </x:c>
      <x:c r="AL17" s="751" t="str">
        <x:f>IF(A17="","",IF(COUNTIF($A$5:$A$504,A17)&gt;1,"DUPLICATE RFQ ID",IF(OR(B17="",C17="",AND(D17="",E17=""),AND(F17="",G17=""),H17="",I17="",J17="",L17="",M17="",N17=""),"CHECK REQUIRED FIELDS",IF(OR(NOT(ISNUMBER(I17)),I17&lt;=0,AND(O17&lt;&gt;"",OR(NOT(ISNUMBER(O17)),O17&lt;0))),"CHECK NUMBERS",IF(OR(NOT(ISNUMBER(B17)),B17&gt;TODAY(),AND(P17&lt;&gt;"",OR(NOT(ISNUMBER(P17)),P17&gt;TODAY())),AND(Q17&lt;&gt;"",OR(NOT(ISNUMBER(Q17)),Q17&gt;TODAY())),AND(R17&lt;&gt;"",NOT(ISNUMBER(R17))),AND(U17&lt;&gt;"",NOT(ISNUMBER(U17))),AND(AF17&lt;&gt;"",OR(NOT(ISNUMBER(AF17)),AF17&lt;B17,AF17&gt;TODAY()+1)),AND(AG17&lt;&gt;"",OR(NOT(ISNUMBER(AG17)),AG17&lt;B17,AG17&gt;TODAY())),AND(AH17&lt;&gt;"",OR(NOT(ISNUMBER(AH17)),AH17&lt;B17,AH17&gt;TODAY()))),"CHECK DATE",IF(COUNTIF(Setup!$D$4:$D$11,N17)=0,"CHECK STAGE",IF(AND(N17&lt;&gt;"PO WON",N17&lt;&gt;"LOST",N17&lt;&gt;"CANCELLED",Y17=""),"SET NEXT FOLLOW-UP",IF(AND(OR(N17="QUOTED",N17="NEGOTIATION",N17="PO WON"),P17=""),"ADD QUOTE DATE",IF(AND(OR(N17="QUOTED",N17="NEGOTIATION",N17="PO WON"),COUNTIFS(Quotations!$B$5:$B$504,A17,Quotations!$Q$5:$Q$504,"COMPLETE")=0),"ADD QUOTE RECORD",IF(AND(OR(N17="LOST",N17="CANCELLED"),V17=""),"ADD CLOSED REASON",IF(AND(OR(N17="PO WON",N17="LOST",N17="CANCELLED"),AH17=""),"ADD CLOSED DATE",IF(AND(N17="PO WON",COUNTIFS('Orders &amp; Payments'!$B$5:$B$504,A17,'Orders &amp; Payments'!$Q$5:$Q$504,"COMPLETE")+COUNTIFS('Orders &amp; Payments'!$B$5:$B$504,A17,'Orders &amp; Payments'!$Q$5:$Q$504,"OPEN")+COUNTIFS('Orders &amp; Payments'!$B$5:$B$504,A17,'Orders &amp; Payments'!$Q$5:$Q$504,"OPEN — ADD INVOICE")=0),"ADD ORDER RECORD","COMPLETE"))))))))))))</x:f>
      </x:c>
    </x:row>
    <x:row r="18">
      <x:c r="A18" s="730"/>
      <x:c r="B18" s="731"/>
      <x:c r="C18" s="730"/>
      <x:c r="D18" s="730"/>
      <x:c r="E18" s="730"/>
      <x:c r="F18" s="730"/>
      <x:c r="G18" s="730"/>
      <x:c r="H18" s="730"/>
      <x:c r="I18" s="730"/>
      <x:c r="J18" s="730"/>
      <x:c r="K18" s="730"/>
      <x:c r="L18" s="730"/>
      <x:c r="M18" s="730"/>
      <x:c r="N18" s="730"/>
      <x:c r="O18" s="732"/>
      <x:c r="P18" s="731"/>
      <x:c r="Q18" s="731"/>
      <x:c r="R18" s="731"/>
      <x:c r="S18" s="740" t="str">
        <x:f>IF(B18="","",TODAY()-B18)</x:f>
      </x:c>
      <x:c r="T18" s="741" t="str">
        <x:f>IF(A18="","",IF(N18="","STAGE NOT SET",IF(OR(N18="PO WON",N18="LOST",N18="CANCELLED"),N18,IF(Y18="","NOT SET",IF(NOT(ISNUMBER(Y18)),"CHECK DATE",IF(Y18&lt;TODAY(),"OVERDUE",IF(Y18=TODAY(),"DUE TODAY","UPCOMING")))))))</x:f>
      </x:c>
      <x:c r="U18" s="731"/>
      <x:c r="V18" s="730"/>
      <x:c r="W18" s="730"/>
      <x:c r="X18" s="749" t="str">
        <x:f>IF(OR(A18="",B18="",N18="",N18="PO WON",N18="LOST",N18="CANCELLED"),"",IFERROR(IF(Q18="",B18+1,Q18+INDEX(Setup!$T$4:$T$8,MATCH(N18,Setup!$S$4:$S$8,0))),""))</x:f>
      </x:c>
      <x:c r="Y18" s="749" t="str">
        <x:f>IF(A18="","",IF(OR(N18="PO WON",N18="LOST",N18="CANCELLED"),"",IF(R18&lt;&gt;"",R18,X18)))</x:f>
      </x:c>
      <x:c r="Z18" s="750" t="str">
        <x:f>IF(OR(Y18="",NOT(ISNUMBER(Y18))),"",Y18-TODAY())</x:f>
      </x:c>
      <x:c r="AA18" s="750" t="str">
        <x:f>IF(OR(A18="",B18="",C18="",M18="",N18="",N18="PO WON",N18="LOST",N18="CANCELLED"),"",IF(M18="Hot",30,IF(M18="Warm",20,10))+IF(N18="NEGOTIATION",25,IF(N18="QUOTED",20,IF(N18="QUALIFIED",15,IF(OR(N18="NEW",N18="CONTACTED"),10,0))))+IF(S18&lt;=2,20,IF(S18&lt;=7,15,IF(S18&lt;=14,10,5)))+IF(O18&gt;=500000,20,IF(O18&gt;=200000,15,IF(O18&gt;=100000,10,5)))+IF(OR(C18="IndiaMART",C18="TradeIndia"),5,3))</x:f>
      </x:c>
      <x:c r="AB18" s="751" t="str">
        <x:f>IF(A18="","",IF(OR(N18="PO WON",N18="LOST",N18="CANCELLED"),"CLOSED",IF(AA18&gt;=75,"A - PRIORITY",IF(AA18&gt;=55,"B - GOOD",IF(AA18&gt;=35,"C - NURTURE","D - LOW")))))</x:f>
      </x:c>
      <x:c r="AC18" s="751" t="str">
        <x:f>IF(A18="","",IF(AL18="COMPLETE",IF(N18="PO WON","Track invoice + payment",IF(N18="LOST","Consider revival",IF(N18="CANCELLED","No further action",IF(T18="OVERDUE","FOLLOW UP NOW",IF(T18="DUE TODAY","FOLLOW UP TODAY",IFERROR(INDEX(Setup!$V$4:$V$8,MATCH(N18,Setup!$U$4:$U$8,0)),"Review RFQ")))))),IF(AL18="DUPLICATE RFQ ID","Use a unique RFQ ID",IF(AL18="CHECK REQUIRED FIELDS","Complete required fields",IF(AL18="CHECK NUMBERS","Correct quantity or value",IF(AL18="CHECK DATE","Correct invalid date",IF(AL18="CHECK STAGE","Choose a valid stage",IF(AL18="SET NEXT FOLLOW-UP","Set next follow-up",IF(AL18="ADD QUOTE DATE","Add quote date",IF(AL18="ADD QUOTE RECORD","Add or fix quote record",IF(AL18="ADD CLOSED REASON","Add lost/cancelled reason",IF(AL18="ADD CLOSED DATE","Add closed date","Create or fix order record"))))))))))))</x:f>
      </x:c>
      <x:c r="AD18" s="752" t="str">
        <x:f>IF(A18="","",IF(AND(OR(N18="QUOTED",N18="NEGOTIATION"),Y18&lt;&gt;"",Y18&lt;TODAY()),O18,0))</x:f>
      </x:c>
      <x:c r="AE18" s="751" t="str">
        <x:f>IF(A18="","",IF(AND(F18&lt;&gt;"",G18&lt;&gt;""),"COMPLETE",IF(OR(F18&lt;&gt;"",G18&lt;&gt;""),"PARTIAL","MISSING")))</x:f>
      </x:c>
      <x:c r="AF18" s="756"/>
      <x:c r="AG18" s="735"/>
      <x:c r="AH18" s="735"/>
      <x:c r="AI18" s="755" t="str">
        <x:f>IF(OR(B18="",AF18=""),"",ROUND((AF18-B18)*24,1))</x:f>
      </x:c>
      <x:c r="AJ18" s="750" t="str">
        <x:f>IF(P18="","",MAX(TODAY()-P18,0))</x:f>
      </x:c>
      <x:c r="AK18" s="750" t="str">
        <x:f>IF(OR(B18="",AH18=""),"",AH18-B18)</x:f>
      </x:c>
      <x:c r="AL18" s="751" t="str">
        <x:f>IF(A18="","",IF(COUNTIF($A$5:$A$504,A18)&gt;1,"DUPLICATE RFQ ID",IF(OR(B18="",C18="",AND(D18="",E18=""),AND(F18="",G18=""),H18="",I18="",J18="",L18="",M18="",N18=""),"CHECK REQUIRED FIELDS",IF(OR(NOT(ISNUMBER(I18)),I18&lt;=0,AND(O18&lt;&gt;"",OR(NOT(ISNUMBER(O18)),O18&lt;0))),"CHECK NUMBERS",IF(OR(NOT(ISNUMBER(B18)),B18&gt;TODAY(),AND(P18&lt;&gt;"",OR(NOT(ISNUMBER(P18)),P18&gt;TODAY())),AND(Q18&lt;&gt;"",OR(NOT(ISNUMBER(Q18)),Q18&gt;TODAY())),AND(R18&lt;&gt;"",NOT(ISNUMBER(R18))),AND(U18&lt;&gt;"",NOT(ISNUMBER(U18))),AND(AF18&lt;&gt;"",OR(NOT(ISNUMBER(AF18)),AF18&lt;B18,AF18&gt;TODAY()+1)),AND(AG18&lt;&gt;"",OR(NOT(ISNUMBER(AG18)),AG18&lt;B18,AG18&gt;TODAY())),AND(AH18&lt;&gt;"",OR(NOT(ISNUMBER(AH18)),AH18&lt;B18,AH18&gt;TODAY()))),"CHECK DATE",IF(COUNTIF(Setup!$D$4:$D$11,N18)=0,"CHECK STAGE",IF(AND(N18&lt;&gt;"PO WON",N18&lt;&gt;"LOST",N18&lt;&gt;"CANCELLED",Y18=""),"SET NEXT FOLLOW-UP",IF(AND(OR(N18="QUOTED",N18="NEGOTIATION",N18="PO WON"),P18=""),"ADD QUOTE DATE",IF(AND(OR(N18="QUOTED",N18="NEGOTIATION",N18="PO WON"),COUNTIFS(Quotations!$B$5:$B$504,A18,Quotations!$Q$5:$Q$504,"COMPLETE")=0),"ADD QUOTE RECORD",IF(AND(OR(N18="LOST",N18="CANCELLED"),V18=""),"ADD CLOSED REASON",IF(AND(OR(N18="PO WON",N18="LOST",N18="CANCELLED"),AH18=""),"ADD CLOSED DATE",IF(AND(N18="PO WON",COUNTIFS('Orders &amp; Payments'!$B$5:$B$504,A18,'Orders &amp; Payments'!$Q$5:$Q$504,"COMPLETE")+COUNTIFS('Orders &amp; Payments'!$B$5:$B$504,A18,'Orders &amp; Payments'!$Q$5:$Q$504,"OPEN")+COUNTIFS('Orders &amp; Payments'!$B$5:$B$504,A18,'Orders &amp; Payments'!$Q$5:$Q$504,"OPEN — ADD INVOICE")=0),"ADD ORDER RECORD","COMPLETE"))))))))))))</x:f>
      </x:c>
    </x:row>
    <x:row r="19">
      <x:c r="A19" s="730"/>
      <x:c r="B19" s="731"/>
      <x:c r="C19" s="730"/>
      <x:c r="D19" s="730"/>
      <x:c r="E19" s="730"/>
      <x:c r="F19" s="730"/>
      <x:c r="G19" s="730"/>
      <x:c r="H19" s="730"/>
      <x:c r="I19" s="730"/>
      <x:c r="J19" s="730"/>
      <x:c r="K19" s="730"/>
      <x:c r="L19" s="730"/>
      <x:c r="M19" s="730"/>
      <x:c r="N19" s="730"/>
      <x:c r="O19" s="732"/>
      <x:c r="P19" s="731"/>
      <x:c r="Q19" s="731"/>
      <x:c r="R19" s="731"/>
      <x:c r="S19" s="740" t="str">
        <x:f>IF(B19="","",TODAY()-B19)</x:f>
      </x:c>
      <x:c r="T19" s="741" t="str">
        <x:f>IF(A19="","",IF(N19="","STAGE NOT SET",IF(OR(N19="PO WON",N19="LOST",N19="CANCELLED"),N19,IF(Y19="","NOT SET",IF(NOT(ISNUMBER(Y19)),"CHECK DATE",IF(Y19&lt;TODAY(),"OVERDUE",IF(Y19=TODAY(),"DUE TODAY","UPCOMING")))))))</x:f>
      </x:c>
      <x:c r="U19" s="731"/>
      <x:c r="V19" s="730"/>
      <x:c r="W19" s="730"/>
      <x:c r="X19" s="749" t="str">
        <x:f>IF(OR(A19="",B19="",N19="",N19="PO WON",N19="LOST",N19="CANCELLED"),"",IFERROR(IF(Q19="",B19+1,Q19+INDEX(Setup!$T$4:$T$8,MATCH(N19,Setup!$S$4:$S$8,0))),""))</x:f>
      </x:c>
      <x:c r="Y19" s="749" t="str">
        <x:f>IF(A19="","",IF(OR(N19="PO WON",N19="LOST",N19="CANCELLED"),"",IF(R19&lt;&gt;"",R19,X19)))</x:f>
      </x:c>
      <x:c r="Z19" s="750" t="str">
        <x:f>IF(OR(Y19="",NOT(ISNUMBER(Y19))),"",Y19-TODAY())</x:f>
      </x:c>
      <x:c r="AA19" s="750" t="str">
        <x:f>IF(OR(A19="",B19="",C19="",M19="",N19="",N19="PO WON",N19="LOST",N19="CANCELLED"),"",IF(M19="Hot",30,IF(M19="Warm",20,10))+IF(N19="NEGOTIATION",25,IF(N19="QUOTED",20,IF(N19="QUALIFIED",15,IF(OR(N19="NEW",N19="CONTACTED"),10,0))))+IF(S19&lt;=2,20,IF(S19&lt;=7,15,IF(S19&lt;=14,10,5)))+IF(O19&gt;=500000,20,IF(O19&gt;=200000,15,IF(O19&gt;=100000,10,5)))+IF(OR(C19="IndiaMART",C19="TradeIndia"),5,3))</x:f>
      </x:c>
      <x:c r="AB19" s="751" t="str">
        <x:f>IF(A19="","",IF(OR(N19="PO WON",N19="LOST",N19="CANCELLED"),"CLOSED",IF(AA19&gt;=75,"A - PRIORITY",IF(AA19&gt;=55,"B - GOOD",IF(AA19&gt;=35,"C - NURTURE","D - LOW")))))</x:f>
      </x:c>
      <x:c r="AC19" s="751" t="str">
        <x:f>IF(A19="","",IF(AL19="COMPLETE",IF(N19="PO WON","Track invoice + payment",IF(N19="LOST","Consider revival",IF(N19="CANCELLED","No further action",IF(T19="OVERDUE","FOLLOW UP NOW",IF(T19="DUE TODAY","FOLLOW UP TODAY",IFERROR(INDEX(Setup!$V$4:$V$8,MATCH(N19,Setup!$U$4:$U$8,0)),"Review RFQ")))))),IF(AL19="DUPLICATE RFQ ID","Use a unique RFQ ID",IF(AL19="CHECK REQUIRED FIELDS","Complete required fields",IF(AL19="CHECK NUMBERS","Correct quantity or value",IF(AL19="CHECK DATE","Correct invalid date",IF(AL19="CHECK STAGE","Choose a valid stage",IF(AL19="SET NEXT FOLLOW-UP","Set next follow-up",IF(AL19="ADD QUOTE DATE","Add quote date",IF(AL19="ADD QUOTE RECORD","Add or fix quote record",IF(AL19="ADD CLOSED REASON","Add lost/cancelled reason",IF(AL19="ADD CLOSED DATE","Add closed date","Create or fix order record"))))))))))))</x:f>
      </x:c>
      <x:c r="AD19" s="752" t="str">
        <x:f>IF(A19="","",IF(AND(OR(N19="QUOTED",N19="NEGOTIATION"),Y19&lt;&gt;"",Y19&lt;TODAY()),O19,0))</x:f>
      </x:c>
      <x:c r="AE19" s="751" t="str">
        <x:f>IF(A19="","",IF(AND(F19&lt;&gt;"",G19&lt;&gt;""),"COMPLETE",IF(OR(F19&lt;&gt;"",G19&lt;&gt;""),"PARTIAL","MISSING")))</x:f>
      </x:c>
      <x:c r="AF19" s="756"/>
      <x:c r="AG19" s="735"/>
      <x:c r="AH19" s="735"/>
      <x:c r="AI19" s="755" t="str">
        <x:f>IF(OR(B19="",AF19=""),"",ROUND((AF19-B19)*24,1))</x:f>
      </x:c>
      <x:c r="AJ19" s="750" t="str">
        <x:f>IF(P19="","",MAX(TODAY()-P19,0))</x:f>
      </x:c>
      <x:c r="AK19" s="750" t="str">
        <x:f>IF(OR(B19="",AH19=""),"",AH19-B19)</x:f>
      </x:c>
      <x:c r="AL19" s="751" t="str">
        <x:f>IF(A19="","",IF(COUNTIF($A$5:$A$504,A19)&gt;1,"DUPLICATE RFQ ID",IF(OR(B19="",C19="",AND(D19="",E19=""),AND(F19="",G19=""),H19="",I19="",J19="",L19="",M19="",N19=""),"CHECK REQUIRED FIELDS",IF(OR(NOT(ISNUMBER(I19)),I19&lt;=0,AND(O19&lt;&gt;"",OR(NOT(ISNUMBER(O19)),O19&lt;0))),"CHECK NUMBERS",IF(OR(NOT(ISNUMBER(B19)),B19&gt;TODAY(),AND(P19&lt;&gt;"",OR(NOT(ISNUMBER(P19)),P19&gt;TODAY())),AND(Q19&lt;&gt;"",OR(NOT(ISNUMBER(Q19)),Q19&gt;TODAY())),AND(R19&lt;&gt;"",NOT(ISNUMBER(R19))),AND(U19&lt;&gt;"",NOT(ISNUMBER(U19))),AND(AF19&lt;&gt;"",OR(NOT(ISNUMBER(AF19)),AF19&lt;B19,AF19&gt;TODAY()+1)),AND(AG19&lt;&gt;"",OR(NOT(ISNUMBER(AG19)),AG19&lt;B19,AG19&gt;TODAY())),AND(AH19&lt;&gt;"",OR(NOT(ISNUMBER(AH19)),AH19&lt;B19,AH19&gt;TODAY()))),"CHECK DATE",IF(COUNTIF(Setup!$D$4:$D$11,N19)=0,"CHECK STAGE",IF(AND(N19&lt;&gt;"PO WON",N19&lt;&gt;"LOST",N19&lt;&gt;"CANCELLED",Y19=""),"SET NEXT FOLLOW-UP",IF(AND(OR(N19="QUOTED",N19="NEGOTIATION",N19="PO WON"),P19=""),"ADD QUOTE DATE",IF(AND(OR(N19="QUOTED",N19="NEGOTIATION",N19="PO WON"),COUNTIFS(Quotations!$B$5:$B$504,A19,Quotations!$Q$5:$Q$504,"COMPLETE")=0),"ADD QUOTE RECORD",IF(AND(OR(N19="LOST",N19="CANCELLED"),V19=""),"ADD CLOSED REASON",IF(AND(OR(N19="PO WON",N19="LOST",N19="CANCELLED"),AH19=""),"ADD CLOSED DATE",IF(AND(N19="PO WON",COUNTIFS('Orders &amp; Payments'!$B$5:$B$504,A19,'Orders &amp; Payments'!$Q$5:$Q$504,"COMPLETE")+COUNTIFS('Orders &amp; Payments'!$B$5:$B$504,A19,'Orders &amp; Payments'!$Q$5:$Q$504,"OPEN")+COUNTIFS('Orders &amp; Payments'!$B$5:$B$504,A19,'Orders &amp; Payments'!$Q$5:$Q$504,"OPEN — ADD INVOICE")=0),"ADD ORDER RECORD","COMPLETE"))))))))))))</x:f>
      </x:c>
    </x:row>
    <x:row r="20">
      <x:c r="A20" s="730"/>
      <x:c r="B20" s="731"/>
      <x:c r="C20" s="730"/>
      <x:c r="D20" s="730"/>
      <x:c r="E20" s="730"/>
      <x:c r="F20" s="730"/>
      <x:c r="G20" s="730"/>
      <x:c r="H20" s="730"/>
      <x:c r="I20" s="730"/>
      <x:c r="J20" s="730"/>
      <x:c r="K20" s="730"/>
      <x:c r="L20" s="730"/>
      <x:c r="M20" s="730"/>
      <x:c r="N20" s="730"/>
      <x:c r="O20" s="732"/>
      <x:c r="P20" s="731"/>
      <x:c r="Q20" s="731"/>
      <x:c r="R20" s="731"/>
      <x:c r="S20" s="740" t="str">
        <x:f>IF(B20="","",TODAY()-B20)</x:f>
      </x:c>
      <x:c r="T20" s="741" t="str">
        <x:f>IF(A20="","",IF(N20="","STAGE NOT SET",IF(OR(N20="PO WON",N20="LOST",N20="CANCELLED"),N20,IF(Y20="","NOT SET",IF(NOT(ISNUMBER(Y20)),"CHECK DATE",IF(Y20&lt;TODAY(),"OVERDUE",IF(Y20=TODAY(),"DUE TODAY","UPCOMING")))))))</x:f>
      </x:c>
      <x:c r="U20" s="731"/>
      <x:c r="V20" s="730"/>
      <x:c r="W20" s="730"/>
      <x:c r="X20" s="749" t="str">
        <x:f>IF(OR(A20="",B20="",N20="",N20="PO WON",N20="LOST",N20="CANCELLED"),"",IFERROR(IF(Q20="",B20+1,Q20+INDEX(Setup!$T$4:$T$8,MATCH(N20,Setup!$S$4:$S$8,0))),""))</x:f>
      </x:c>
      <x:c r="Y20" s="749" t="str">
        <x:f>IF(A20="","",IF(OR(N20="PO WON",N20="LOST",N20="CANCELLED"),"",IF(R20&lt;&gt;"",R20,X20)))</x:f>
      </x:c>
      <x:c r="Z20" s="750" t="str">
        <x:f>IF(OR(Y20="",NOT(ISNUMBER(Y20))),"",Y20-TODAY())</x:f>
      </x:c>
      <x:c r="AA20" s="750" t="str">
        <x:f>IF(OR(A20="",B20="",C20="",M20="",N20="",N20="PO WON",N20="LOST",N20="CANCELLED"),"",IF(M20="Hot",30,IF(M20="Warm",20,10))+IF(N20="NEGOTIATION",25,IF(N20="QUOTED",20,IF(N20="QUALIFIED",15,IF(OR(N20="NEW",N20="CONTACTED"),10,0))))+IF(S20&lt;=2,20,IF(S20&lt;=7,15,IF(S20&lt;=14,10,5)))+IF(O20&gt;=500000,20,IF(O20&gt;=200000,15,IF(O20&gt;=100000,10,5)))+IF(OR(C20="IndiaMART",C20="TradeIndia"),5,3))</x:f>
      </x:c>
      <x:c r="AB20" s="751" t="str">
        <x:f>IF(A20="","",IF(OR(N20="PO WON",N20="LOST",N20="CANCELLED"),"CLOSED",IF(AA20&gt;=75,"A - PRIORITY",IF(AA20&gt;=55,"B - GOOD",IF(AA20&gt;=35,"C - NURTURE","D - LOW")))))</x:f>
      </x:c>
      <x:c r="AC20" s="751" t="str">
        <x:f>IF(A20="","",IF(AL20="COMPLETE",IF(N20="PO WON","Track invoice + payment",IF(N20="LOST","Consider revival",IF(N20="CANCELLED","No further action",IF(T20="OVERDUE","FOLLOW UP NOW",IF(T20="DUE TODAY","FOLLOW UP TODAY",IFERROR(INDEX(Setup!$V$4:$V$8,MATCH(N20,Setup!$U$4:$U$8,0)),"Review RFQ")))))),IF(AL20="DUPLICATE RFQ ID","Use a unique RFQ ID",IF(AL20="CHECK REQUIRED FIELDS","Complete required fields",IF(AL20="CHECK NUMBERS","Correct quantity or value",IF(AL20="CHECK DATE","Correct invalid date",IF(AL20="CHECK STAGE","Choose a valid stage",IF(AL20="SET NEXT FOLLOW-UP","Set next follow-up",IF(AL20="ADD QUOTE DATE","Add quote date",IF(AL20="ADD QUOTE RECORD","Add or fix quote record",IF(AL20="ADD CLOSED REASON","Add lost/cancelled reason",IF(AL20="ADD CLOSED DATE","Add closed date","Create or fix order record"))))))))))))</x:f>
      </x:c>
      <x:c r="AD20" s="752" t="str">
        <x:f>IF(A20="","",IF(AND(OR(N20="QUOTED",N20="NEGOTIATION"),Y20&lt;&gt;"",Y20&lt;TODAY()),O20,0))</x:f>
      </x:c>
      <x:c r="AE20" s="751" t="str">
        <x:f>IF(A20="","",IF(AND(F20&lt;&gt;"",G20&lt;&gt;""),"COMPLETE",IF(OR(F20&lt;&gt;"",G20&lt;&gt;""),"PARTIAL","MISSING")))</x:f>
      </x:c>
      <x:c r="AF20" s="756"/>
      <x:c r="AG20" s="735"/>
      <x:c r="AH20" s="735"/>
      <x:c r="AI20" s="755" t="str">
        <x:f>IF(OR(B20="",AF20=""),"",ROUND((AF20-B20)*24,1))</x:f>
      </x:c>
      <x:c r="AJ20" s="750" t="str">
        <x:f>IF(P20="","",MAX(TODAY()-P20,0))</x:f>
      </x:c>
      <x:c r="AK20" s="750" t="str">
        <x:f>IF(OR(B20="",AH20=""),"",AH20-B20)</x:f>
      </x:c>
      <x:c r="AL20" s="751" t="str">
        <x:f>IF(A20="","",IF(COUNTIF($A$5:$A$504,A20)&gt;1,"DUPLICATE RFQ ID",IF(OR(B20="",C20="",AND(D20="",E20=""),AND(F20="",G20=""),H20="",I20="",J20="",L20="",M20="",N20=""),"CHECK REQUIRED FIELDS",IF(OR(NOT(ISNUMBER(I20)),I20&lt;=0,AND(O20&lt;&gt;"",OR(NOT(ISNUMBER(O20)),O20&lt;0))),"CHECK NUMBERS",IF(OR(NOT(ISNUMBER(B20)),B20&gt;TODAY(),AND(P20&lt;&gt;"",OR(NOT(ISNUMBER(P20)),P20&gt;TODAY())),AND(Q20&lt;&gt;"",OR(NOT(ISNUMBER(Q20)),Q20&gt;TODAY())),AND(R20&lt;&gt;"",NOT(ISNUMBER(R20))),AND(U20&lt;&gt;"",NOT(ISNUMBER(U20))),AND(AF20&lt;&gt;"",OR(NOT(ISNUMBER(AF20)),AF20&lt;B20,AF20&gt;TODAY()+1)),AND(AG20&lt;&gt;"",OR(NOT(ISNUMBER(AG20)),AG20&lt;B20,AG20&gt;TODAY())),AND(AH20&lt;&gt;"",OR(NOT(ISNUMBER(AH20)),AH20&lt;B20,AH20&gt;TODAY()))),"CHECK DATE",IF(COUNTIF(Setup!$D$4:$D$11,N20)=0,"CHECK STAGE",IF(AND(N20&lt;&gt;"PO WON",N20&lt;&gt;"LOST",N20&lt;&gt;"CANCELLED",Y20=""),"SET NEXT FOLLOW-UP",IF(AND(OR(N20="QUOTED",N20="NEGOTIATION",N20="PO WON"),P20=""),"ADD QUOTE DATE",IF(AND(OR(N20="QUOTED",N20="NEGOTIATION",N20="PO WON"),COUNTIFS(Quotations!$B$5:$B$504,A20,Quotations!$Q$5:$Q$504,"COMPLETE")=0),"ADD QUOTE RECORD",IF(AND(OR(N20="LOST",N20="CANCELLED"),V20=""),"ADD CLOSED REASON",IF(AND(OR(N20="PO WON",N20="LOST",N20="CANCELLED"),AH20=""),"ADD CLOSED DATE",IF(AND(N20="PO WON",COUNTIFS('Orders &amp; Payments'!$B$5:$B$504,A20,'Orders &amp; Payments'!$Q$5:$Q$504,"COMPLETE")+COUNTIFS('Orders &amp; Payments'!$B$5:$B$504,A20,'Orders &amp; Payments'!$Q$5:$Q$504,"OPEN")+COUNTIFS('Orders &amp; Payments'!$B$5:$B$504,A20,'Orders &amp; Payments'!$Q$5:$Q$504,"OPEN — ADD INVOICE")=0),"ADD ORDER RECORD","COMPLETE"))))))))))))</x:f>
      </x:c>
    </x:row>
    <x:row r="21">
      <x:c r="A21" s="730"/>
      <x:c r="B21" s="731"/>
      <x:c r="C21" s="730"/>
      <x:c r="D21" s="730"/>
      <x:c r="E21" s="730"/>
      <x:c r="F21" s="730"/>
      <x:c r="G21" s="730"/>
      <x:c r="H21" s="730"/>
      <x:c r="I21" s="730"/>
      <x:c r="J21" s="730"/>
      <x:c r="K21" s="730"/>
      <x:c r="L21" s="730"/>
      <x:c r="M21" s="730"/>
      <x:c r="N21" s="730"/>
      <x:c r="O21" s="732"/>
      <x:c r="P21" s="731"/>
      <x:c r="Q21" s="731"/>
      <x:c r="R21" s="731"/>
      <x:c r="S21" s="740" t="str">
        <x:f>IF(B21="","",TODAY()-B21)</x:f>
      </x:c>
      <x:c r="T21" s="741" t="str">
        <x:f>IF(A21="","",IF(N21="","STAGE NOT SET",IF(OR(N21="PO WON",N21="LOST",N21="CANCELLED"),N21,IF(Y21="","NOT SET",IF(NOT(ISNUMBER(Y21)),"CHECK DATE",IF(Y21&lt;TODAY(),"OVERDUE",IF(Y21=TODAY(),"DUE TODAY","UPCOMING")))))))</x:f>
      </x:c>
      <x:c r="U21" s="731"/>
      <x:c r="V21" s="730"/>
      <x:c r="W21" s="730"/>
      <x:c r="X21" s="749" t="str">
        <x:f>IF(OR(A21="",B21="",N21="",N21="PO WON",N21="LOST",N21="CANCELLED"),"",IFERROR(IF(Q21="",B21+1,Q21+INDEX(Setup!$T$4:$T$8,MATCH(N21,Setup!$S$4:$S$8,0))),""))</x:f>
      </x:c>
      <x:c r="Y21" s="749" t="str">
        <x:f>IF(A21="","",IF(OR(N21="PO WON",N21="LOST",N21="CANCELLED"),"",IF(R21&lt;&gt;"",R21,X21)))</x:f>
      </x:c>
      <x:c r="Z21" s="750" t="str">
        <x:f>IF(OR(Y21="",NOT(ISNUMBER(Y21))),"",Y21-TODAY())</x:f>
      </x:c>
      <x:c r="AA21" s="750" t="str">
        <x:f>IF(OR(A21="",B21="",C21="",M21="",N21="",N21="PO WON",N21="LOST",N21="CANCELLED"),"",IF(M21="Hot",30,IF(M21="Warm",20,10))+IF(N21="NEGOTIATION",25,IF(N21="QUOTED",20,IF(N21="QUALIFIED",15,IF(OR(N21="NEW",N21="CONTACTED"),10,0))))+IF(S21&lt;=2,20,IF(S21&lt;=7,15,IF(S21&lt;=14,10,5)))+IF(O21&gt;=500000,20,IF(O21&gt;=200000,15,IF(O21&gt;=100000,10,5)))+IF(OR(C21="IndiaMART",C21="TradeIndia"),5,3))</x:f>
      </x:c>
      <x:c r="AB21" s="751" t="str">
        <x:f>IF(A21="","",IF(OR(N21="PO WON",N21="LOST",N21="CANCELLED"),"CLOSED",IF(AA21&gt;=75,"A - PRIORITY",IF(AA21&gt;=55,"B - GOOD",IF(AA21&gt;=35,"C - NURTURE","D - LOW")))))</x:f>
      </x:c>
      <x:c r="AC21" s="751" t="str">
        <x:f>IF(A21="","",IF(AL21="COMPLETE",IF(N21="PO WON","Track invoice + payment",IF(N21="LOST","Consider revival",IF(N21="CANCELLED","No further action",IF(T21="OVERDUE","FOLLOW UP NOW",IF(T21="DUE TODAY","FOLLOW UP TODAY",IFERROR(INDEX(Setup!$V$4:$V$8,MATCH(N21,Setup!$U$4:$U$8,0)),"Review RFQ")))))),IF(AL21="DUPLICATE RFQ ID","Use a unique RFQ ID",IF(AL21="CHECK REQUIRED FIELDS","Complete required fields",IF(AL21="CHECK NUMBERS","Correct quantity or value",IF(AL21="CHECK DATE","Correct invalid date",IF(AL21="CHECK STAGE","Choose a valid stage",IF(AL21="SET NEXT FOLLOW-UP","Set next follow-up",IF(AL21="ADD QUOTE DATE","Add quote date",IF(AL21="ADD QUOTE RECORD","Add or fix quote record",IF(AL21="ADD CLOSED REASON","Add lost/cancelled reason",IF(AL21="ADD CLOSED DATE","Add closed date","Create or fix order record"))))))))))))</x:f>
      </x:c>
      <x:c r="AD21" s="752" t="str">
        <x:f>IF(A21="","",IF(AND(OR(N21="QUOTED",N21="NEGOTIATION"),Y21&lt;&gt;"",Y21&lt;TODAY()),O21,0))</x:f>
      </x:c>
      <x:c r="AE21" s="751" t="str">
        <x:f>IF(A21="","",IF(AND(F21&lt;&gt;"",G21&lt;&gt;""),"COMPLETE",IF(OR(F21&lt;&gt;"",G21&lt;&gt;""),"PARTIAL","MISSING")))</x:f>
      </x:c>
      <x:c r="AF21" s="756"/>
      <x:c r="AG21" s="735"/>
      <x:c r="AH21" s="735"/>
      <x:c r="AI21" s="755" t="str">
        <x:f>IF(OR(B21="",AF21=""),"",ROUND((AF21-B21)*24,1))</x:f>
      </x:c>
      <x:c r="AJ21" s="750" t="str">
        <x:f>IF(P21="","",MAX(TODAY()-P21,0))</x:f>
      </x:c>
      <x:c r="AK21" s="750" t="str">
        <x:f>IF(OR(B21="",AH21=""),"",AH21-B21)</x:f>
      </x:c>
      <x:c r="AL21" s="751" t="str">
        <x:f>IF(A21="","",IF(COUNTIF($A$5:$A$504,A21)&gt;1,"DUPLICATE RFQ ID",IF(OR(B21="",C21="",AND(D21="",E21=""),AND(F21="",G21=""),H21="",I21="",J21="",L21="",M21="",N21=""),"CHECK REQUIRED FIELDS",IF(OR(NOT(ISNUMBER(I21)),I21&lt;=0,AND(O21&lt;&gt;"",OR(NOT(ISNUMBER(O21)),O21&lt;0))),"CHECK NUMBERS",IF(OR(NOT(ISNUMBER(B21)),B21&gt;TODAY(),AND(P21&lt;&gt;"",OR(NOT(ISNUMBER(P21)),P21&gt;TODAY())),AND(Q21&lt;&gt;"",OR(NOT(ISNUMBER(Q21)),Q21&gt;TODAY())),AND(R21&lt;&gt;"",NOT(ISNUMBER(R21))),AND(U21&lt;&gt;"",NOT(ISNUMBER(U21))),AND(AF21&lt;&gt;"",OR(NOT(ISNUMBER(AF21)),AF21&lt;B21,AF21&gt;TODAY()+1)),AND(AG21&lt;&gt;"",OR(NOT(ISNUMBER(AG21)),AG21&lt;B21,AG21&gt;TODAY())),AND(AH21&lt;&gt;"",OR(NOT(ISNUMBER(AH21)),AH21&lt;B21,AH21&gt;TODAY()))),"CHECK DATE",IF(COUNTIF(Setup!$D$4:$D$11,N21)=0,"CHECK STAGE",IF(AND(N21&lt;&gt;"PO WON",N21&lt;&gt;"LOST",N21&lt;&gt;"CANCELLED",Y21=""),"SET NEXT FOLLOW-UP",IF(AND(OR(N21="QUOTED",N21="NEGOTIATION",N21="PO WON"),P21=""),"ADD QUOTE DATE",IF(AND(OR(N21="QUOTED",N21="NEGOTIATION",N21="PO WON"),COUNTIFS(Quotations!$B$5:$B$504,A21,Quotations!$Q$5:$Q$504,"COMPLETE")=0),"ADD QUOTE RECORD",IF(AND(OR(N21="LOST",N21="CANCELLED"),V21=""),"ADD CLOSED REASON",IF(AND(OR(N21="PO WON",N21="LOST",N21="CANCELLED"),AH21=""),"ADD CLOSED DATE",IF(AND(N21="PO WON",COUNTIFS('Orders &amp; Payments'!$B$5:$B$504,A21,'Orders &amp; Payments'!$Q$5:$Q$504,"COMPLETE")+COUNTIFS('Orders &amp; Payments'!$B$5:$B$504,A21,'Orders &amp; Payments'!$Q$5:$Q$504,"OPEN")+COUNTIFS('Orders &amp; Payments'!$B$5:$B$504,A21,'Orders &amp; Payments'!$Q$5:$Q$504,"OPEN — ADD INVOICE")=0),"ADD ORDER RECORD","COMPLETE"))))))))))))</x:f>
      </x:c>
    </x:row>
    <x:row r="22">
      <x:c r="A22" s="730"/>
      <x:c r="B22" s="731"/>
      <x:c r="C22" s="730"/>
      <x:c r="D22" s="730"/>
      <x:c r="E22" s="730"/>
      <x:c r="F22" s="730"/>
      <x:c r="G22" s="730"/>
      <x:c r="H22" s="730"/>
      <x:c r="I22" s="730"/>
      <x:c r="J22" s="730"/>
      <x:c r="K22" s="730"/>
      <x:c r="L22" s="730"/>
      <x:c r="M22" s="730"/>
      <x:c r="N22" s="730"/>
      <x:c r="O22" s="732"/>
      <x:c r="P22" s="731"/>
      <x:c r="Q22" s="731"/>
      <x:c r="R22" s="731"/>
      <x:c r="S22" s="740" t="str">
        <x:f>IF(B22="","",TODAY()-B22)</x:f>
      </x:c>
      <x:c r="T22" s="741" t="str">
        <x:f>IF(A22="","",IF(N22="","STAGE NOT SET",IF(OR(N22="PO WON",N22="LOST",N22="CANCELLED"),N22,IF(Y22="","NOT SET",IF(NOT(ISNUMBER(Y22)),"CHECK DATE",IF(Y22&lt;TODAY(),"OVERDUE",IF(Y22=TODAY(),"DUE TODAY","UPCOMING")))))))</x:f>
      </x:c>
      <x:c r="U22" s="731"/>
      <x:c r="V22" s="730"/>
      <x:c r="W22" s="730"/>
      <x:c r="X22" s="749" t="str">
        <x:f>IF(OR(A22="",B22="",N22="",N22="PO WON",N22="LOST",N22="CANCELLED"),"",IFERROR(IF(Q22="",B22+1,Q22+INDEX(Setup!$T$4:$T$8,MATCH(N22,Setup!$S$4:$S$8,0))),""))</x:f>
      </x:c>
      <x:c r="Y22" s="749" t="str">
        <x:f>IF(A22="","",IF(OR(N22="PO WON",N22="LOST",N22="CANCELLED"),"",IF(R22&lt;&gt;"",R22,X22)))</x:f>
      </x:c>
      <x:c r="Z22" s="750" t="str">
        <x:f>IF(OR(Y22="",NOT(ISNUMBER(Y22))),"",Y22-TODAY())</x:f>
      </x:c>
      <x:c r="AA22" s="750" t="str">
        <x:f>IF(OR(A22="",B22="",C22="",M22="",N22="",N22="PO WON",N22="LOST",N22="CANCELLED"),"",IF(M22="Hot",30,IF(M22="Warm",20,10))+IF(N22="NEGOTIATION",25,IF(N22="QUOTED",20,IF(N22="QUALIFIED",15,IF(OR(N22="NEW",N22="CONTACTED"),10,0))))+IF(S22&lt;=2,20,IF(S22&lt;=7,15,IF(S22&lt;=14,10,5)))+IF(O22&gt;=500000,20,IF(O22&gt;=200000,15,IF(O22&gt;=100000,10,5)))+IF(OR(C22="IndiaMART",C22="TradeIndia"),5,3))</x:f>
      </x:c>
      <x:c r="AB22" s="751" t="str">
        <x:f>IF(A22="","",IF(OR(N22="PO WON",N22="LOST",N22="CANCELLED"),"CLOSED",IF(AA22&gt;=75,"A - PRIORITY",IF(AA22&gt;=55,"B - GOOD",IF(AA22&gt;=35,"C - NURTURE","D - LOW")))))</x:f>
      </x:c>
      <x:c r="AC22" s="751" t="str">
        <x:f>IF(A22="","",IF(AL22="COMPLETE",IF(N22="PO WON","Track invoice + payment",IF(N22="LOST","Consider revival",IF(N22="CANCELLED","No further action",IF(T22="OVERDUE","FOLLOW UP NOW",IF(T22="DUE TODAY","FOLLOW UP TODAY",IFERROR(INDEX(Setup!$V$4:$V$8,MATCH(N22,Setup!$U$4:$U$8,0)),"Review RFQ")))))),IF(AL22="DUPLICATE RFQ ID","Use a unique RFQ ID",IF(AL22="CHECK REQUIRED FIELDS","Complete required fields",IF(AL22="CHECK NUMBERS","Correct quantity or value",IF(AL22="CHECK DATE","Correct invalid date",IF(AL22="CHECK STAGE","Choose a valid stage",IF(AL22="SET NEXT FOLLOW-UP","Set next follow-up",IF(AL22="ADD QUOTE DATE","Add quote date",IF(AL22="ADD QUOTE RECORD","Add or fix quote record",IF(AL22="ADD CLOSED REASON","Add lost/cancelled reason",IF(AL22="ADD CLOSED DATE","Add closed date","Create or fix order record"))))))))))))</x:f>
      </x:c>
      <x:c r="AD22" s="752" t="str">
        <x:f>IF(A22="","",IF(AND(OR(N22="QUOTED",N22="NEGOTIATION"),Y22&lt;&gt;"",Y22&lt;TODAY()),O22,0))</x:f>
      </x:c>
      <x:c r="AE22" s="751" t="str">
        <x:f>IF(A22="","",IF(AND(F22&lt;&gt;"",G22&lt;&gt;""),"COMPLETE",IF(OR(F22&lt;&gt;"",G22&lt;&gt;""),"PARTIAL","MISSING")))</x:f>
      </x:c>
      <x:c r="AF22" s="756"/>
      <x:c r="AG22" s="735"/>
      <x:c r="AH22" s="735"/>
      <x:c r="AI22" s="755" t="str">
        <x:f>IF(OR(B22="",AF22=""),"",ROUND((AF22-B22)*24,1))</x:f>
      </x:c>
      <x:c r="AJ22" s="750" t="str">
        <x:f>IF(P22="","",MAX(TODAY()-P22,0))</x:f>
      </x:c>
      <x:c r="AK22" s="750" t="str">
        <x:f>IF(OR(B22="",AH22=""),"",AH22-B22)</x:f>
      </x:c>
      <x:c r="AL22" s="751" t="str">
        <x:f>IF(A22="","",IF(COUNTIF($A$5:$A$504,A22)&gt;1,"DUPLICATE RFQ ID",IF(OR(B22="",C22="",AND(D22="",E22=""),AND(F22="",G22=""),H22="",I22="",J22="",L22="",M22="",N22=""),"CHECK REQUIRED FIELDS",IF(OR(NOT(ISNUMBER(I22)),I22&lt;=0,AND(O22&lt;&gt;"",OR(NOT(ISNUMBER(O22)),O22&lt;0))),"CHECK NUMBERS",IF(OR(NOT(ISNUMBER(B22)),B22&gt;TODAY(),AND(P22&lt;&gt;"",OR(NOT(ISNUMBER(P22)),P22&gt;TODAY())),AND(Q22&lt;&gt;"",OR(NOT(ISNUMBER(Q22)),Q22&gt;TODAY())),AND(R22&lt;&gt;"",NOT(ISNUMBER(R22))),AND(U22&lt;&gt;"",NOT(ISNUMBER(U22))),AND(AF22&lt;&gt;"",OR(NOT(ISNUMBER(AF22)),AF22&lt;B22,AF22&gt;TODAY()+1)),AND(AG22&lt;&gt;"",OR(NOT(ISNUMBER(AG22)),AG22&lt;B22,AG22&gt;TODAY())),AND(AH22&lt;&gt;"",OR(NOT(ISNUMBER(AH22)),AH22&lt;B22,AH22&gt;TODAY()))),"CHECK DATE",IF(COUNTIF(Setup!$D$4:$D$11,N22)=0,"CHECK STAGE",IF(AND(N22&lt;&gt;"PO WON",N22&lt;&gt;"LOST",N22&lt;&gt;"CANCELLED",Y22=""),"SET NEXT FOLLOW-UP",IF(AND(OR(N22="QUOTED",N22="NEGOTIATION",N22="PO WON"),P22=""),"ADD QUOTE DATE",IF(AND(OR(N22="QUOTED",N22="NEGOTIATION",N22="PO WON"),COUNTIFS(Quotations!$B$5:$B$504,A22,Quotations!$Q$5:$Q$504,"COMPLETE")=0),"ADD QUOTE RECORD",IF(AND(OR(N22="LOST",N22="CANCELLED"),V22=""),"ADD CLOSED REASON",IF(AND(OR(N22="PO WON",N22="LOST",N22="CANCELLED"),AH22=""),"ADD CLOSED DATE",IF(AND(N22="PO WON",COUNTIFS('Orders &amp; Payments'!$B$5:$B$504,A22,'Orders &amp; Payments'!$Q$5:$Q$504,"COMPLETE")+COUNTIFS('Orders &amp; Payments'!$B$5:$B$504,A22,'Orders &amp; Payments'!$Q$5:$Q$504,"OPEN")+COUNTIFS('Orders &amp; Payments'!$B$5:$B$504,A22,'Orders &amp; Payments'!$Q$5:$Q$504,"OPEN — ADD INVOICE")=0),"ADD ORDER RECORD","COMPLETE"))))))))))))</x:f>
      </x:c>
    </x:row>
    <x:row r="23">
      <x:c r="A23" s="730"/>
      <x:c r="B23" s="731"/>
      <x:c r="C23" s="730"/>
      <x:c r="D23" s="730"/>
      <x:c r="E23" s="730"/>
      <x:c r="F23" s="730"/>
      <x:c r="G23" s="730"/>
      <x:c r="H23" s="730"/>
      <x:c r="I23" s="730"/>
      <x:c r="J23" s="730"/>
      <x:c r="K23" s="730"/>
      <x:c r="L23" s="730"/>
      <x:c r="M23" s="730"/>
      <x:c r="N23" s="730"/>
      <x:c r="O23" s="732"/>
      <x:c r="P23" s="731"/>
      <x:c r="Q23" s="731"/>
      <x:c r="R23" s="731"/>
      <x:c r="S23" s="740" t="str">
        <x:f>IF(B23="","",TODAY()-B23)</x:f>
      </x:c>
      <x:c r="T23" s="741" t="str">
        <x:f>IF(A23="","",IF(N23="","STAGE NOT SET",IF(OR(N23="PO WON",N23="LOST",N23="CANCELLED"),N23,IF(Y23="","NOT SET",IF(NOT(ISNUMBER(Y23)),"CHECK DATE",IF(Y23&lt;TODAY(),"OVERDUE",IF(Y23=TODAY(),"DUE TODAY","UPCOMING")))))))</x:f>
      </x:c>
      <x:c r="U23" s="731"/>
      <x:c r="V23" s="730"/>
      <x:c r="W23" s="730"/>
      <x:c r="X23" s="749" t="str">
        <x:f>IF(OR(A23="",B23="",N23="",N23="PO WON",N23="LOST",N23="CANCELLED"),"",IFERROR(IF(Q23="",B23+1,Q23+INDEX(Setup!$T$4:$T$8,MATCH(N23,Setup!$S$4:$S$8,0))),""))</x:f>
      </x:c>
      <x:c r="Y23" s="749" t="str">
        <x:f>IF(A23="","",IF(OR(N23="PO WON",N23="LOST",N23="CANCELLED"),"",IF(R23&lt;&gt;"",R23,X23)))</x:f>
      </x:c>
      <x:c r="Z23" s="750" t="str">
        <x:f>IF(OR(Y23="",NOT(ISNUMBER(Y23))),"",Y23-TODAY())</x:f>
      </x:c>
      <x:c r="AA23" s="750" t="str">
        <x:f>IF(OR(A23="",B23="",C23="",M23="",N23="",N23="PO WON",N23="LOST",N23="CANCELLED"),"",IF(M23="Hot",30,IF(M23="Warm",20,10))+IF(N23="NEGOTIATION",25,IF(N23="QUOTED",20,IF(N23="QUALIFIED",15,IF(OR(N23="NEW",N23="CONTACTED"),10,0))))+IF(S23&lt;=2,20,IF(S23&lt;=7,15,IF(S23&lt;=14,10,5)))+IF(O23&gt;=500000,20,IF(O23&gt;=200000,15,IF(O23&gt;=100000,10,5)))+IF(OR(C23="IndiaMART",C23="TradeIndia"),5,3))</x:f>
      </x:c>
      <x:c r="AB23" s="751" t="str">
        <x:f>IF(A23="","",IF(OR(N23="PO WON",N23="LOST",N23="CANCELLED"),"CLOSED",IF(AA23&gt;=75,"A - PRIORITY",IF(AA23&gt;=55,"B - GOOD",IF(AA23&gt;=35,"C - NURTURE","D - LOW")))))</x:f>
      </x:c>
      <x:c r="AC23" s="751" t="str">
        <x:f>IF(A23="","",IF(AL23="COMPLETE",IF(N23="PO WON","Track invoice + payment",IF(N23="LOST","Consider revival",IF(N23="CANCELLED","No further action",IF(T23="OVERDUE","FOLLOW UP NOW",IF(T23="DUE TODAY","FOLLOW UP TODAY",IFERROR(INDEX(Setup!$V$4:$V$8,MATCH(N23,Setup!$U$4:$U$8,0)),"Review RFQ")))))),IF(AL23="DUPLICATE RFQ ID","Use a unique RFQ ID",IF(AL23="CHECK REQUIRED FIELDS","Complete required fields",IF(AL23="CHECK NUMBERS","Correct quantity or value",IF(AL23="CHECK DATE","Correct invalid date",IF(AL23="CHECK STAGE","Choose a valid stage",IF(AL23="SET NEXT FOLLOW-UP","Set next follow-up",IF(AL23="ADD QUOTE DATE","Add quote date",IF(AL23="ADD QUOTE RECORD","Add or fix quote record",IF(AL23="ADD CLOSED REASON","Add lost/cancelled reason",IF(AL23="ADD CLOSED DATE","Add closed date","Create or fix order record"))))))))))))</x:f>
      </x:c>
      <x:c r="AD23" s="752" t="str">
        <x:f>IF(A23="","",IF(AND(OR(N23="QUOTED",N23="NEGOTIATION"),Y23&lt;&gt;"",Y23&lt;TODAY()),O23,0))</x:f>
      </x:c>
      <x:c r="AE23" s="751" t="str">
        <x:f>IF(A23="","",IF(AND(F23&lt;&gt;"",G23&lt;&gt;""),"COMPLETE",IF(OR(F23&lt;&gt;"",G23&lt;&gt;""),"PARTIAL","MISSING")))</x:f>
      </x:c>
      <x:c r="AF23" s="756"/>
      <x:c r="AG23" s="735"/>
      <x:c r="AH23" s="735"/>
      <x:c r="AI23" s="755" t="str">
        <x:f>IF(OR(B23="",AF23=""),"",ROUND((AF23-B23)*24,1))</x:f>
      </x:c>
      <x:c r="AJ23" s="750" t="str">
        <x:f>IF(P23="","",MAX(TODAY()-P23,0))</x:f>
      </x:c>
      <x:c r="AK23" s="750" t="str">
        <x:f>IF(OR(B23="",AH23=""),"",AH23-B23)</x:f>
      </x:c>
      <x:c r="AL23" s="751" t="str">
        <x:f>IF(A23="","",IF(COUNTIF($A$5:$A$504,A23)&gt;1,"DUPLICATE RFQ ID",IF(OR(B23="",C23="",AND(D23="",E23=""),AND(F23="",G23=""),H23="",I23="",J23="",L23="",M23="",N23=""),"CHECK REQUIRED FIELDS",IF(OR(NOT(ISNUMBER(I23)),I23&lt;=0,AND(O23&lt;&gt;"",OR(NOT(ISNUMBER(O23)),O23&lt;0))),"CHECK NUMBERS",IF(OR(NOT(ISNUMBER(B23)),B23&gt;TODAY(),AND(P23&lt;&gt;"",OR(NOT(ISNUMBER(P23)),P23&gt;TODAY())),AND(Q23&lt;&gt;"",OR(NOT(ISNUMBER(Q23)),Q23&gt;TODAY())),AND(R23&lt;&gt;"",NOT(ISNUMBER(R23))),AND(U23&lt;&gt;"",NOT(ISNUMBER(U23))),AND(AF23&lt;&gt;"",OR(NOT(ISNUMBER(AF23)),AF23&lt;B23,AF23&gt;TODAY()+1)),AND(AG23&lt;&gt;"",OR(NOT(ISNUMBER(AG23)),AG23&lt;B23,AG23&gt;TODAY())),AND(AH23&lt;&gt;"",OR(NOT(ISNUMBER(AH23)),AH23&lt;B23,AH23&gt;TODAY()))),"CHECK DATE",IF(COUNTIF(Setup!$D$4:$D$11,N23)=0,"CHECK STAGE",IF(AND(N23&lt;&gt;"PO WON",N23&lt;&gt;"LOST",N23&lt;&gt;"CANCELLED",Y23=""),"SET NEXT FOLLOW-UP",IF(AND(OR(N23="QUOTED",N23="NEGOTIATION",N23="PO WON"),P23=""),"ADD QUOTE DATE",IF(AND(OR(N23="QUOTED",N23="NEGOTIATION",N23="PO WON"),COUNTIFS(Quotations!$B$5:$B$504,A23,Quotations!$Q$5:$Q$504,"COMPLETE")=0),"ADD QUOTE RECORD",IF(AND(OR(N23="LOST",N23="CANCELLED"),V23=""),"ADD CLOSED REASON",IF(AND(OR(N23="PO WON",N23="LOST",N23="CANCELLED"),AH23=""),"ADD CLOSED DATE",IF(AND(N23="PO WON",COUNTIFS('Orders &amp; Payments'!$B$5:$B$504,A23,'Orders &amp; Payments'!$Q$5:$Q$504,"COMPLETE")+COUNTIFS('Orders &amp; Payments'!$B$5:$B$504,A23,'Orders &amp; Payments'!$Q$5:$Q$504,"OPEN")+COUNTIFS('Orders &amp; Payments'!$B$5:$B$504,A23,'Orders &amp; Payments'!$Q$5:$Q$504,"OPEN — ADD INVOICE")=0),"ADD ORDER RECORD","COMPLETE"))))))))))))</x:f>
      </x:c>
    </x:row>
    <x:row r="24">
      <x:c r="A24" s="730"/>
      <x:c r="B24" s="731"/>
      <x:c r="C24" s="730"/>
      <x:c r="D24" s="730"/>
      <x:c r="E24" s="730"/>
      <x:c r="F24" s="730"/>
      <x:c r="G24" s="730"/>
      <x:c r="H24" s="730"/>
      <x:c r="I24" s="730"/>
      <x:c r="J24" s="730"/>
      <x:c r="K24" s="730"/>
      <x:c r="L24" s="730"/>
      <x:c r="M24" s="730"/>
      <x:c r="N24" s="730"/>
      <x:c r="O24" s="732"/>
      <x:c r="P24" s="731"/>
      <x:c r="Q24" s="731"/>
      <x:c r="R24" s="731"/>
      <x:c r="S24" s="740" t="str">
        <x:f>IF(B24="","",TODAY()-B24)</x:f>
      </x:c>
      <x:c r="T24" s="741" t="str">
        <x:f>IF(A24="","",IF(N24="","STAGE NOT SET",IF(OR(N24="PO WON",N24="LOST",N24="CANCELLED"),N24,IF(Y24="","NOT SET",IF(NOT(ISNUMBER(Y24)),"CHECK DATE",IF(Y24&lt;TODAY(),"OVERDUE",IF(Y24=TODAY(),"DUE TODAY","UPCOMING")))))))</x:f>
      </x:c>
      <x:c r="U24" s="731"/>
      <x:c r="V24" s="730"/>
      <x:c r="W24" s="730"/>
      <x:c r="X24" s="749" t="str">
        <x:f>IF(OR(A24="",B24="",N24="",N24="PO WON",N24="LOST",N24="CANCELLED"),"",IFERROR(IF(Q24="",B24+1,Q24+INDEX(Setup!$T$4:$T$8,MATCH(N24,Setup!$S$4:$S$8,0))),""))</x:f>
      </x:c>
      <x:c r="Y24" s="749" t="str">
        <x:f>IF(A24="","",IF(OR(N24="PO WON",N24="LOST",N24="CANCELLED"),"",IF(R24&lt;&gt;"",R24,X24)))</x:f>
      </x:c>
      <x:c r="Z24" s="750" t="str">
        <x:f>IF(OR(Y24="",NOT(ISNUMBER(Y24))),"",Y24-TODAY())</x:f>
      </x:c>
      <x:c r="AA24" s="750" t="str">
        <x:f>IF(OR(A24="",B24="",C24="",M24="",N24="",N24="PO WON",N24="LOST",N24="CANCELLED"),"",IF(M24="Hot",30,IF(M24="Warm",20,10))+IF(N24="NEGOTIATION",25,IF(N24="QUOTED",20,IF(N24="QUALIFIED",15,IF(OR(N24="NEW",N24="CONTACTED"),10,0))))+IF(S24&lt;=2,20,IF(S24&lt;=7,15,IF(S24&lt;=14,10,5)))+IF(O24&gt;=500000,20,IF(O24&gt;=200000,15,IF(O24&gt;=100000,10,5)))+IF(OR(C24="IndiaMART",C24="TradeIndia"),5,3))</x:f>
      </x:c>
      <x:c r="AB24" s="751" t="str">
        <x:f>IF(A24="","",IF(OR(N24="PO WON",N24="LOST",N24="CANCELLED"),"CLOSED",IF(AA24&gt;=75,"A - PRIORITY",IF(AA24&gt;=55,"B - GOOD",IF(AA24&gt;=35,"C - NURTURE","D - LOW")))))</x:f>
      </x:c>
      <x:c r="AC24" s="751" t="str">
        <x:f>IF(A24="","",IF(AL24="COMPLETE",IF(N24="PO WON","Track invoice + payment",IF(N24="LOST","Consider revival",IF(N24="CANCELLED","No further action",IF(T24="OVERDUE","FOLLOW UP NOW",IF(T24="DUE TODAY","FOLLOW UP TODAY",IFERROR(INDEX(Setup!$V$4:$V$8,MATCH(N24,Setup!$U$4:$U$8,0)),"Review RFQ")))))),IF(AL24="DUPLICATE RFQ ID","Use a unique RFQ ID",IF(AL24="CHECK REQUIRED FIELDS","Complete required fields",IF(AL24="CHECK NUMBERS","Correct quantity or value",IF(AL24="CHECK DATE","Correct invalid date",IF(AL24="CHECK STAGE","Choose a valid stage",IF(AL24="SET NEXT FOLLOW-UP","Set next follow-up",IF(AL24="ADD QUOTE DATE","Add quote date",IF(AL24="ADD QUOTE RECORD","Add or fix quote record",IF(AL24="ADD CLOSED REASON","Add lost/cancelled reason",IF(AL24="ADD CLOSED DATE","Add closed date","Create or fix order record"))))))))))))</x:f>
      </x:c>
      <x:c r="AD24" s="752" t="str">
        <x:f>IF(A24="","",IF(AND(OR(N24="QUOTED",N24="NEGOTIATION"),Y24&lt;&gt;"",Y24&lt;TODAY()),O24,0))</x:f>
      </x:c>
      <x:c r="AE24" s="751" t="str">
        <x:f>IF(A24="","",IF(AND(F24&lt;&gt;"",G24&lt;&gt;""),"COMPLETE",IF(OR(F24&lt;&gt;"",G24&lt;&gt;""),"PARTIAL","MISSING")))</x:f>
      </x:c>
      <x:c r="AF24" s="756"/>
      <x:c r="AG24" s="735"/>
      <x:c r="AH24" s="735"/>
      <x:c r="AI24" s="755" t="str">
        <x:f>IF(OR(B24="",AF24=""),"",ROUND((AF24-B24)*24,1))</x:f>
      </x:c>
      <x:c r="AJ24" s="750" t="str">
        <x:f>IF(P24="","",MAX(TODAY()-P24,0))</x:f>
      </x:c>
      <x:c r="AK24" s="750" t="str">
        <x:f>IF(OR(B24="",AH24=""),"",AH24-B24)</x:f>
      </x:c>
      <x:c r="AL24" s="751" t="str">
        <x:f>IF(A24="","",IF(COUNTIF($A$5:$A$504,A24)&gt;1,"DUPLICATE RFQ ID",IF(OR(B24="",C24="",AND(D24="",E24=""),AND(F24="",G24=""),H24="",I24="",J24="",L24="",M24="",N24=""),"CHECK REQUIRED FIELDS",IF(OR(NOT(ISNUMBER(I24)),I24&lt;=0,AND(O24&lt;&gt;"",OR(NOT(ISNUMBER(O24)),O24&lt;0))),"CHECK NUMBERS",IF(OR(NOT(ISNUMBER(B24)),B24&gt;TODAY(),AND(P24&lt;&gt;"",OR(NOT(ISNUMBER(P24)),P24&gt;TODAY())),AND(Q24&lt;&gt;"",OR(NOT(ISNUMBER(Q24)),Q24&gt;TODAY())),AND(R24&lt;&gt;"",NOT(ISNUMBER(R24))),AND(U24&lt;&gt;"",NOT(ISNUMBER(U24))),AND(AF24&lt;&gt;"",OR(NOT(ISNUMBER(AF24)),AF24&lt;B24,AF24&gt;TODAY()+1)),AND(AG24&lt;&gt;"",OR(NOT(ISNUMBER(AG24)),AG24&lt;B24,AG24&gt;TODAY())),AND(AH24&lt;&gt;"",OR(NOT(ISNUMBER(AH24)),AH24&lt;B24,AH24&gt;TODAY()))),"CHECK DATE",IF(COUNTIF(Setup!$D$4:$D$11,N24)=0,"CHECK STAGE",IF(AND(N24&lt;&gt;"PO WON",N24&lt;&gt;"LOST",N24&lt;&gt;"CANCELLED",Y24=""),"SET NEXT FOLLOW-UP",IF(AND(OR(N24="QUOTED",N24="NEGOTIATION",N24="PO WON"),P24=""),"ADD QUOTE DATE",IF(AND(OR(N24="QUOTED",N24="NEGOTIATION",N24="PO WON"),COUNTIFS(Quotations!$B$5:$B$504,A24,Quotations!$Q$5:$Q$504,"COMPLETE")=0),"ADD QUOTE RECORD",IF(AND(OR(N24="LOST",N24="CANCELLED"),V24=""),"ADD CLOSED REASON",IF(AND(OR(N24="PO WON",N24="LOST",N24="CANCELLED"),AH24=""),"ADD CLOSED DATE",IF(AND(N24="PO WON",COUNTIFS('Orders &amp; Payments'!$B$5:$B$504,A24,'Orders &amp; Payments'!$Q$5:$Q$504,"COMPLETE")+COUNTIFS('Orders &amp; Payments'!$B$5:$B$504,A24,'Orders &amp; Payments'!$Q$5:$Q$504,"OPEN")+COUNTIFS('Orders &amp; Payments'!$B$5:$B$504,A24,'Orders &amp; Payments'!$Q$5:$Q$504,"OPEN — ADD INVOICE")=0),"ADD ORDER RECORD","COMPLETE"))))))))))))</x:f>
      </x:c>
    </x:row>
    <x:row r="25">
      <x:c r="A25" s="730"/>
      <x:c r="B25" s="731"/>
      <x:c r="C25" s="730"/>
      <x:c r="D25" s="730"/>
      <x:c r="E25" s="730"/>
      <x:c r="F25" s="730"/>
      <x:c r="G25" s="730"/>
      <x:c r="H25" s="730"/>
      <x:c r="I25" s="730"/>
      <x:c r="J25" s="730"/>
      <x:c r="K25" s="730"/>
      <x:c r="L25" s="730"/>
      <x:c r="M25" s="730"/>
      <x:c r="N25" s="730"/>
      <x:c r="O25" s="732"/>
      <x:c r="P25" s="731"/>
      <x:c r="Q25" s="731"/>
      <x:c r="R25" s="731"/>
      <x:c r="S25" s="740" t="str">
        <x:f>IF(B25="","",TODAY()-B25)</x:f>
      </x:c>
      <x:c r="T25" s="741" t="str">
        <x:f>IF(A25="","",IF(N25="","STAGE NOT SET",IF(OR(N25="PO WON",N25="LOST",N25="CANCELLED"),N25,IF(Y25="","NOT SET",IF(NOT(ISNUMBER(Y25)),"CHECK DATE",IF(Y25&lt;TODAY(),"OVERDUE",IF(Y25=TODAY(),"DUE TODAY","UPCOMING")))))))</x:f>
      </x:c>
      <x:c r="U25" s="731"/>
      <x:c r="V25" s="730"/>
      <x:c r="W25" s="730"/>
      <x:c r="X25" s="749" t="str">
        <x:f>IF(OR(A25="",B25="",N25="",N25="PO WON",N25="LOST",N25="CANCELLED"),"",IFERROR(IF(Q25="",B25+1,Q25+INDEX(Setup!$T$4:$T$8,MATCH(N25,Setup!$S$4:$S$8,0))),""))</x:f>
      </x:c>
      <x:c r="Y25" s="749" t="str">
        <x:f>IF(A25="","",IF(OR(N25="PO WON",N25="LOST",N25="CANCELLED"),"",IF(R25&lt;&gt;"",R25,X25)))</x:f>
      </x:c>
      <x:c r="Z25" s="750" t="str">
        <x:f>IF(OR(Y25="",NOT(ISNUMBER(Y25))),"",Y25-TODAY())</x:f>
      </x:c>
      <x:c r="AA25" s="750" t="str">
        <x:f>IF(OR(A25="",B25="",C25="",M25="",N25="",N25="PO WON",N25="LOST",N25="CANCELLED"),"",IF(M25="Hot",30,IF(M25="Warm",20,10))+IF(N25="NEGOTIATION",25,IF(N25="QUOTED",20,IF(N25="QUALIFIED",15,IF(OR(N25="NEW",N25="CONTACTED"),10,0))))+IF(S25&lt;=2,20,IF(S25&lt;=7,15,IF(S25&lt;=14,10,5)))+IF(O25&gt;=500000,20,IF(O25&gt;=200000,15,IF(O25&gt;=100000,10,5)))+IF(OR(C25="IndiaMART",C25="TradeIndia"),5,3))</x:f>
      </x:c>
      <x:c r="AB25" s="751" t="str">
        <x:f>IF(A25="","",IF(OR(N25="PO WON",N25="LOST",N25="CANCELLED"),"CLOSED",IF(AA25&gt;=75,"A - PRIORITY",IF(AA25&gt;=55,"B - GOOD",IF(AA25&gt;=35,"C - NURTURE","D - LOW")))))</x:f>
      </x:c>
      <x:c r="AC25" s="751" t="str">
        <x:f>IF(A25="","",IF(AL25="COMPLETE",IF(N25="PO WON","Track invoice + payment",IF(N25="LOST","Consider revival",IF(N25="CANCELLED","No further action",IF(T25="OVERDUE","FOLLOW UP NOW",IF(T25="DUE TODAY","FOLLOW UP TODAY",IFERROR(INDEX(Setup!$V$4:$V$8,MATCH(N25,Setup!$U$4:$U$8,0)),"Review RFQ")))))),IF(AL25="DUPLICATE RFQ ID","Use a unique RFQ ID",IF(AL25="CHECK REQUIRED FIELDS","Complete required fields",IF(AL25="CHECK NUMBERS","Correct quantity or value",IF(AL25="CHECK DATE","Correct invalid date",IF(AL25="CHECK STAGE","Choose a valid stage",IF(AL25="SET NEXT FOLLOW-UP","Set next follow-up",IF(AL25="ADD QUOTE DATE","Add quote date",IF(AL25="ADD QUOTE RECORD","Add or fix quote record",IF(AL25="ADD CLOSED REASON","Add lost/cancelled reason",IF(AL25="ADD CLOSED DATE","Add closed date","Create or fix order record"))))))))))))</x:f>
      </x:c>
      <x:c r="AD25" s="752" t="str">
        <x:f>IF(A25="","",IF(AND(OR(N25="QUOTED",N25="NEGOTIATION"),Y25&lt;&gt;"",Y25&lt;TODAY()),O25,0))</x:f>
      </x:c>
      <x:c r="AE25" s="751" t="str">
        <x:f>IF(A25="","",IF(AND(F25&lt;&gt;"",G25&lt;&gt;""),"COMPLETE",IF(OR(F25&lt;&gt;"",G25&lt;&gt;""),"PARTIAL","MISSING")))</x:f>
      </x:c>
      <x:c r="AF25" s="756"/>
      <x:c r="AG25" s="735"/>
      <x:c r="AH25" s="735"/>
      <x:c r="AI25" s="755" t="str">
        <x:f>IF(OR(B25="",AF25=""),"",ROUND((AF25-B25)*24,1))</x:f>
      </x:c>
      <x:c r="AJ25" s="750" t="str">
        <x:f>IF(P25="","",MAX(TODAY()-P25,0))</x:f>
      </x:c>
      <x:c r="AK25" s="750" t="str">
        <x:f>IF(OR(B25="",AH25=""),"",AH25-B25)</x:f>
      </x:c>
      <x:c r="AL25" s="751" t="str">
        <x:f>IF(A25="","",IF(COUNTIF($A$5:$A$504,A25)&gt;1,"DUPLICATE RFQ ID",IF(OR(B25="",C25="",AND(D25="",E25=""),AND(F25="",G25=""),H25="",I25="",J25="",L25="",M25="",N25=""),"CHECK REQUIRED FIELDS",IF(OR(NOT(ISNUMBER(I25)),I25&lt;=0,AND(O25&lt;&gt;"",OR(NOT(ISNUMBER(O25)),O25&lt;0))),"CHECK NUMBERS",IF(OR(NOT(ISNUMBER(B25)),B25&gt;TODAY(),AND(P25&lt;&gt;"",OR(NOT(ISNUMBER(P25)),P25&gt;TODAY())),AND(Q25&lt;&gt;"",OR(NOT(ISNUMBER(Q25)),Q25&gt;TODAY())),AND(R25&lt;&gt;"",NOT(ISNUMBER(R25))),AND(U25&lt;&gt;"",NOT(ISNUMBER(U25))),AND(AF25&lt;&gt;"",OR(NOT(ISNUMBER(AF25)),AF25&lt;B25,AF25&gt;TODAY()+1)),AND(AG25&lt;&gt;"",OR(NOT(ISNUMBER(AG25)),AG25&lt;B25,AG25&gt;TODAY())),AND(AH25&lt;&gt;"",OR(NOT(ISNUMBER(AH25)),AH25&lt;B25,AH25&gt;TODAY()))),"CHECK DATE",IF(COUNTIF(Setup!$D$4:$D$11,N25)=0,"CHECK STAGE",IF(AND(N25&lt;&gt;"PO WON",N25&lt;&gt;"LOST",N25&lt;&gt;"CANCELLED",Y25=""),"SET NEXT FOLLOW-UP",IF(AND(OR(N25="QUOTED",N25="NEGOTIATION",N25="PO WON"),P25=""),"ADD QUOTE DATE",IF(AND(OR(N25="QUOTED",N25="NEGOTIATION",N25="PO WON"),COUNTIFS(Quotations!$B$5:$B$504,A25,Quotations!$Q$5:$Q$504,"COMPLETE")=0),"ADD QUOTE RECORD",IF(AND(OR(N25="LOST",N25="CANCELLED"),V25=""),"ADD CLOSED REASON",IF(AND(OR(N25="PO WON",N25="LOST",N25="CANCELLED"),AH25=""),"ADD CLOSED DATE",IF(AND(N25="PO WON",COUNTIFS('Orders &amp; Payments'!$B$5:$B$504,A25,'Orders &amp; Payments'!$Q$5:$Q$504,"COMPLETE")+COUNTIFS('Orders &amp; Payments'!$B$5:$B$504,A25,'Orders &amp; Payments'!$Q$5:$Q$504,"OPEN")+COUNTIFS('Orders &amp; Payments'!$B$5:$B$504,A25,'Orders &amp; Payments'!$Q$5:$Q$504,"OPEN — ADD INVOICE")=0),"ADD ORDER RECORD","COMPLETE"))))))))))))</x:f>
      </x:c>
    </x:row>
    <x:row r="26">
      <x:c r="A26" s="730"/>
      <x:c r="B26" s="731"/>
      <x:c r="C26" s="730"/>
      <x:c r="D26" s="730"/>
      <x:c r="E26" s="730"/>
      <x:c r="F26" s="730"/>
      <x:c r="G26" s="730"/>
      <x:c r="H26" s="730"/>
      <x:c r="I26" s="730"/>
      <x:c r="J26" s="730"/>
      <x:c r="K26" s="730"/>
      <x:c r="L26" s="730"/>
      <x:c r="M26" s="730"/>
      <x:c r="N26" s="730"/>
      <x:c r="O26" s="732"/>
      <x:c r="P26" s="731"/>
      <x:c r="Q26" s="731"/>
      <x:c r="R26" s="731"/>
      <x:c r="S26" s="740" t="str">
        <x:f>IF(B26="","",TODAY()-B26)</x:f>
      </x:c>
      <x:c r="T26" s="741" t="str">
        <x:f>IF(A26="","",IF(N26="","STAGE NOT SET",IF(OR(N26="PO WON",N26="LOST",N26="CANCELLED"),N26,IF(Y26="","NOT SET",IF(NOT(ISNUMBER(Y26)),"CHECK DATE",IF(Y26&lt;TODAY(),"OVERDUE",IF(Y26=TODAY(),"DUE TODAY","UPCOMING")))))))</x:f>
      </x:c>
      <x:c r="U26" s="731"/>
      <x:c r="V26" s="730"/>
      <x:c r="W26" s="730"/>
      <x:c r="X26" s="749" t="str">
        <x:f>IF(OR(A26="",B26="",N26="",N26="PO WON",N26="LOST",N26="CANCELLED"),"",IFERROR(IF(Q26="",B26+1,Q26+INDEX(Setup!$T$4:$T$8,MATCH(N26,Setup!$S$4:$S$8,0))),""))</x:f>
      </x:c>
      <x:c r="Y26" s="749" t="str">
        <x:f>IF(A26="","",IF(OR(N26="PO WON",N26="LOST",N26="CANCELLED"),"",IF(R26&lt;&gt;"",R26,X26)))</x:f>
      </x:c>
      <x:c r="Z26" s="750" t="str">
        <x:f>IF(OR(Y26="",NOT(ISNUMBER(Y26))),"",Y26-TODAY())</x:f>
      </x:c>
      <x:c r="AA26" s="750" t="str">
        <x:f>IF(OR(A26="",B26="",C26="",M26="",N26="",N26="PO WON",N26="LOST",N26="CANCELLED"),"",IF(M26="Hot",30,IF(M26="Warm",20,10))+IF(N26="NEGOTIATION",25,IF(N26="QUOTED",20,IF(N26="QUALIFIED",15,IF(OR(N26="NEW",N26="CONTACTED"),10,0))))+IF(S26&lt;=2,20,IF(S26&lt;=7,15,IF(S26&lt;=14,10,5)))+IF(O26&gt;=500000,20,IF(O26&gt;=200000,15,IF(O26&gt;=100000,10,5)))+IF(OR(C26="IndiaMART",C26="TradeIndia"),5,3))</x:f>
      </x:c>
      <x:c r="AB26" s="751" t="str">
        <x:f>IF(A26="","",IF(OR(N26="PO WON",N26="LOST",N26="CANCELLED"),"CLOSED",IF(AA26&gt;=75,"A - PRIORITY",IF(AA26&gt;=55,"B - GOOD",IF(AA26&gt;=35,"C - NURTURE","D - LOW")))))</x:f>
      </x:c>
      <x:c r="AC26" s="751" t="str">
        <x:f>IF(A26="","",IF(AL26="COMPLETE",IF(N26="PO WON","Track invoice + payment",IF(N26="LOST","Consider revival",IF(N26="CANCELLED","No further action",IF(T26="OVERDUE","FOLLOW UP NOW",IF(T26="DUE TODAY","FOLLOW UP TODAY",IFERROR(INDEX(Setup!$V$4:$V$8,MATCH(N26,Setup!$U$4:$U$8,0)),"Review RFQ")))))),IF(AL26="DUPLICATE RFQ ID","Use a unique RFQ ID",IF(AL26="CHECK REQUIRED FIELDS","Complete required fields",IF(AL26="CHECK NUMBERS","Correct quantity or value",IF(AL26="CHECK DATE","Correct invalid date",IF(AL26="CHECK STAGE","Choose a valid stage",IF(AL26="SET NEXT FOLLOW-UP","Set next follow-up",IF(AL26="ADD QUOTE DATE","Add quote date",IF(AL26="ADD QUOTE RECORD","Add or fix quote record",IF(AL26="ADD CLOSED REASON","Add lost/cancelled reason",IF(AL26="ADD CLOSED DATE","Add closed date","Create or fix order record"))))))))))))</x:f>
      </x:c>
      <x:c r="AD26" s="752" t="str">
        <x:f>IF(A26="","",IF(AND(OR(N26="QUOTED",N26="NEGOTIATION"),Y26&lt;&gt;"",Y26&lt;TODAY()),O26,0))</x:f>
      </x:c>
      <x:c r="AE26" s="751" t="str">
        <x:f>IF(A26="","",IF(AND(F26&lt;&gt;"",G26&lt;&gt;""),"COMPLETE",IF(OR(F26&lt;&gt;"",G26&lt;&gt;""),"PARTIAL","MISSING")))</x:f>
      </x:c>
      <x:c r="AF26" s="756"/>
      <x:c r="AG26" s="735"/>
      <x:c r="AH26" s="735"/>
      <x:c r="AI26" s="755" t="str">
        <x:f>IF(OR(B26="",AF26=""),"",ROUND((AF26-B26)*24,1))</x:f>
      </x:c>
      <x:c r="AJ26" s="750" t="str">
        <x:f>IF(P26="","",MAX(TODAY()-P26,0))</x:f>
      </x:c>
      <x:c r="AK26" s="750" t="str">
        <x:f>IF(OR(B26="",AH26=""),"",AH26-B26)</x:f>
      </x:c>
      <x:c r="AL26" s="751" t="str">
        <x:f>IF(A26="","",IF(COUNTIF($A$5:$A$504,A26)&gt;1,"DUPLICATE RFQ ID",IF(OR(B26="",C26="",AND(D26="",E26=""),AND(F26="",G26=""),H26="",I26="",J26="",L26="",M26="",N26=""),"CHECK REQUIRED FIELDS",IF(OR(NOT(ISNUMBER(I26)),I26&lt;=0,AND(O26&lt;&gt;"",OR(NOT(ISNUMBER(O26)),O26&lt;0))),"CHECK NUMBERS",IF(OR(NOT(ISNUMBER(B26)),B26&gt;TODAY(),AND(P26&lt;&gt;"",OR(NOT(ISNUMBER(P26)),P26&gt;TODAY())),AND(Q26&lt;&gt;"",OR(NOT(ISNUMBER(Q26)),Q26&gt;TODAY())),AND(R26&lt;&gt;"",NOT(ISNUMBER(R26))),AND(U26&lt;&gt;"",NOT(ISNUMBER(U26))),AND(AF26&lt;&gt;"",OR(NOT(ISNUMBER(AF26)),AF26&lt;B26,AF26&gt;TODAY()+1)),AND(AG26&lt;&gt;"",OR(NOT(ISNUMBER(AG26)),AG26&lt;B26,AG26&gt;TODAY())),AND(AH26&lt;&gt;"",OR(NOT(ISNUMBER(AH26)),AH26&lt;B26,AH26&gt;TODAY()))),"CHECK DATE",IF(COUNTIF(Setup!$D$4:$D$11,N26)=0,"CHECK STAGE",IF(AND(N26&lt;&gt;"PO WON",N26&lt;&gt;"LOST",N26&lt;&gt;"CANCELLED",Y26=""),"SET NEXT FOLLOW-UP",IF(AND(OR(N26="QUOTED",N26="NEGOTIATION",N26="PO WON"),P26=""),"ADD QUOTE DATE",IF(AND(OR(N26="QUOTED",N26="NEGOTIATION",N26="PO WON"),COUNTIFS(Quotations!$B$5:$B$504,A26,Quotations!$Q$5:$Q$504,"COMPLETE")=0),"ADD QUOTE RECORD",IF(AND(OR(N26="LOST",N26="CANCELLED"),V26=""),"ADD CLOSED REASON",IF(AND(OR(N26="PO WON",N26="LOST",N26="CANCELLED"),AH26=""),"ADD CLOSED DATE",IF(AND(N26="PO WON",COUNTIFS('Orders &amp; Payments'!$B$5:$B$504,A26,'Orders &amp; Payments'!$Q$5:$Q$504,"COMPLETE")+COUNTIFS('Orders &amp; Payments'!$B$5:$B$504,A26,'Orders &amp; Payments'!$Q$5:$Q$504,"OPEN")+COUNTIFS('Orders &amp; Payments'!$B$5:$B$504,A26,'Orders &amp; Payments'!$Q$5:$Q$504,"OPEN — ADD INVOICE")=0),"ADD ORDER RECORD","COMPLETE"))))))))))))</x:f>
      </x:c>
    </x:row>
    <x:row r="27">
      <x:c r="A27" s="730"/>
      <x:c r="B27" s="731"/>
      <x:c r="C27" s="730"/>
      <x:c r="D27" s="730"/>
      <x:c r="E27" s="730"/>
      <x:c r="F27" s="730"/>
      <x:c r="G27" s="730"/>
      <x:c r="H27" s="730"/>
      <x:c r="I27" s="730"/>
      <x:c r="J27" s="730"/>
      <x:c r="K27" s="730"/>
      <x:c r="L27" s="730"/>
      <x:c r="M27" s="730"/>
      <x:c r="N27" s="730"/>
      <x:c r="O27" s="732"/>
      <x:c r="P27" s="731"/>
      <x:c r="Q27" s="731"/>
      <x:c r="R27" s="731"/>
      <x:c r="S27" s="740" t="str">
        <x:f>IF(B27="","",TODAY()-B27)</x:f>
      </x:c>
      <x:c r="T27" s="741" t="str">
        <x:f>IF(A27="","",IF(N27="","STAGE NOT SET",IF(OR(N27="PO WON",N27="LOST",N27="CANCELLED"),N27,IF(Y27="","NOT SET",IF(NOT(ISNUMBER(Y27)),"CHECK DATE",IF(Y27&lt;TODAY(),"OVERDUE",IF(Y27=TODAY(),"DUE TODAY","UPCOMING")))))))</x:f>
      </x:c>
      <x:c r="U27" s="731"/>
      <x:c r="V27" s="730"/>
      <x:c r="W27" s="730"/>
      <x:c r="X27" s="749" t="str">
        <x:f>IF(OR(A27="",B27="",N27="",N27="PO WON",N27="LOST",N27="CANCELLED"),"",IFERROR(IF(Q27="",B27+1,Q27+INDEX(Setup!$T$4:$T$8,MATCH(N27,Setup!$S$4:$S$8,0))),""))</x:f>
      </x:c>
      <x:c r="Y27" s="749" t="str">
        <x:f>IF(A27="","",IF(OR(N27="PO WON",N27="LOST",N27="CANCELLED"),"",IF(R27&lt;&gt;"",R27,X27)))</x:f>
      </x:c>
      <x:c r="Z27" s="750" t="str">
        <x:f>IF(OR(Y27="",NOT(ISNUMBER(Y27))),"",Y27-TODAY())</x:f>
      </x:c>
      <x:c r="AA27" s="750" t="str">
        <x:f>IF(OR(A27="",B27="",C27="",M27="",N27="",N27="PO WON",N27="LOST",N27="CANCELLED"),"",IF(M27="Hot",30,IF(M27="Warm",20,10))+IF(N27="NEGOTIATION",25,IF(N27="QUOTED",20,IF(N27="QUALIFIED",15,IF(OR(N27="NEW",N27="CONTACTED"),10,0))))+IF(S27&lt;=2,20,IF(S27&lt;=7,15,IF(S27&lt;=14,10,5)))+IF(O27&gt;=500000,20,IF(O27&gt;=200000,15,IF(O27&gt;=100000,10,5)))+IF(OR(C27="IndiaMART",C27="TradeIndia"),5,3))</x:f>
      </x:c>
      <x:c r="AB27" s="751" t="str">
        <x:f>IF(A27="","",IF(OR(N27="PO WON",N27="LOST",N27="CANCELLED"),"CLOSED",IF(AA27&gt;=75,"A - PRIORITY",IF(AA27&gt;=55,"B - GOOD",IF(AA27&gt;=35,"C - NURTURE","D - LOW")))))</x:f>
      </x:c>
      <x:c r="AC27" s="751" t="str">
        <x:f>IF(A27="","",IF(AL27="COMPLETE",IF(N27="PO WON","Track invoice + payment",IF(N27="LOST","Consider revival",IF(N27="CANCELLED","No further action",IF(T27="OVERDUE","FOLLOW UP NOW",IF(T27="DUE TODAY","FOLLOW UP TODAY",IFERROR(INDEX(Setup!$V$4:$V$8,MATCH(N27,Setup!$U$4:$U$8,0)),"Review RFQ")))))),IF(AL27="DUPLICATE RFQ ID","Use a unique RFQ ID",IF(AL27="CHECK REQUIRED FIELDS","Complete required fields",IF(AL27="CHECK NUMBERS","Correct quantity or value",IF(AL27="CHECK DATE","Correct invalid date",IF(AL27="CHECK STAGE","Choose a valid stage",IF(AL27="SET NEXT FOLLOW-UP","Set next follow-up",IF(AL27="ADD QUOTE DATE","Add quote date",IF(AL27="ADD QUOTE RECORD","Add or fix quote record",IF(AL27="ADD CLOSED REASON","Add lost/cancelled reason",IF(AL27="ADD CLOSED DATE","Add closed date","Create or fix order record"))))))))))))</x:f>
      </x:c>
      <x:c r="AD27" s="752" t="str">
        <x:f>IF(A27="","",IF(AND(OR(N27="QUOTED",N27="NEGOTIATION"),Y27&lt;&gt;"",Y27&lt;TODAY()),O27,0))</x:f>
      </x:c>
      <x:c r="AE27" s="751" t="str">
        <x:f>IF(A27="","",IF(AND(F27&lt;&gt;"",G27&lt;&gt;""),"COMPLETE",IF(OR(F27&lt;&gt;"",G27&lt;&gt;""),"PARTIAL","MISSING")))</x:f>
      </x:c>
      <x:c r="AF27" s="756"/>
      <x:c r="AG27" s="735"/>
      <x:c r="AH27" s="735"/>
      <x:c r="AI27" s="755" t="str">
        <x:f>IF(OR(B27="",AF27=""),"",ROUND((AF27-B27)*24,1))</x:f>
      </x:c>
      <x:c r="AJ27" s="750" t="str">
        <x:f>IF(P27="","",MAX(TODAY()-P27,0))</x:f>
      </x:c>
      <x:c r="AK27" s="750" t="str">
        <x:f>IF(OR(B27="",AH27=""),"",AH27-B27)</x:f>
      </x:c>
      <x:c r="AL27" s="751" t="str">
        <x:f>IF(A27="","",IF(COUNTIF($A$5:$A$504,A27)&gt;1,"DUPLICATE RFQ ID",IF(OR(B27="",C27="",AND(D27="",E27=""),AND(F27="",G27=""),H27="",I27="",J27="",L27="",M27="",N27=""),"CHECK REQUIRED FIELDS",IF(OR(NOT(ISNUMBER(I27)),I27&lt;=0,AND(O27&lt;&gt;"",OR(NOT(ISNUMBER(O27)),O27&lt;0))),"CHECK NUMBERS",IF(OR(NOT(ISNUMBER(B27)),B27&gt;TODAY(),AND(P27&lt;&gt;"",OR(NOT(ISNUMBER(P27)),P27&gt;TODAY())),AND(Q27&lt;&gt;"",OR(NOT(ISNUMBER(Q27)),Q27&gt;TODAY())),AND(R27&lt;&gt;"",NOT(ISNUMBER(R27))),AND(U27&lt;&gt;"",NOT(ISNUMBER(U27))),AND(AF27&lt;&gt;"",OR(NOT(ISNUMBER(AF27)),AF27&lt;B27,AF27&gt;TODAY()+1)),AND(AG27&lt;&gt;"",OR(NOT(ISNUMBER(AG27)),AG27&lt;B27,AG27&gt;TODAY())),AND(AH27&lt;&gt;"",OR(NOT(ISNUMBER(AH27)),AH27&lt;B27,AH27&gt;TODAY()))),"CHECK DATE",IF(COUNTIF(Setup!$D$4:$D$11,N27)=0,"CHECK STAGE",IF(AND(N27&lt;&gt;"PO WON",N27&lt;&gt;"LOST",N27&lt;&gt;"CANCELLED",Y27=""),"SET NEXT FOLLOW-UP",IF(AND(OR(N27="QUOTED",N27="NEGOTIATION",N27="PO WON"),P27=""),"ADD QUOTE DATE",IF(AND(OR(N27="QUOTED",N27="NEGOTIATION",N27="PO WON"),COUNTIFS(Quotations!$B$5:$B$504,A27,Quotations!$Q$5:$Q$504,"COMPLETE")=0),"ADD QUOTE RECORD",IF(AND(OR(N27="LOST",N27="CANCELLED"),V27=""),"ADD CLOSED REASON",IF(AND(OR(N27="PO WON",N27="LOST",N27="CANCELLED"),AH27=""),"ADD CLOSED DATE",IF(AND(N27="PO WON",COUNTIFS('Orders &amp; Payments'!$B$5:$B$504,A27,'Orders &amp; Payments'!$Q$5:$Q$504,"COMPLETE")+COUNTIFS('Orders &amp; Payments'!$B$5:$B$504,A27,'Orders &amp; Payments'!$Q$5:$Q$504,"OPEN")+COUNTIFS('Orders &amp; Payments'!$B$5:$B$504,A27,'Orders &amp; Payments'!$Q$5:$Q$504,"OPEN — ADD INVOICE")=0),"ADD ORDER RECORD","COMPLETE"))))))))))))</x:f>
      </x:c>
    </x:row>
    <x:row r="28">
      <x:c r="A28" s="730"/>
      <x:c r="B28" s="731"/>
      <x:c r="C28" s="730"/>
      <x:c r="D28" s="730"/>
      <x:c r="E28" s="730"/>
      <x:c r="F28" s="730"/>
      <x:c r="G28" s="730"/>
      <x:c r="H28" s="730"/>
      <x:c r="I28" s="730"/>
      <x:c r="J28" s="730"/>
      <x:c r="K28" s="730"/>
      <x:c r="L28" s="730"/>
      <x:c r="M28" s="730"/>
      <x:c r="N28" s="730"/>
      <x:c r="O28" s="732"/>
      <x:c r="P28" s="731"/>
      <x:c r="Q28" s="731"/>
      <x:c r="R28" s="731"/>
      <x:c r="S28" s="740" t="str">
        <x:f>IF(B28="","",TODAY()-B28)</x:f>
      </x:c>
      <x:c r="T28" s="741" t="str">
        <x:f>IF(A28="","",IF(N28="","STAGE NOT SET",IF(OR(N28="PO WON",N28="LOST",N28="CANCELLED"),N28,IF(Y28="","NOT SET",IF(NOT(ISNUMBER(Y28)),"CHECK DATE",IF(Y28&lt;TODAY(),"OVERDUE",IF(Y28=TODAY(),"DUE TODAY","UPCOMING")))))))</x:f>
      </x:c>
      <x:c r="U28" s="731"/>
      <x:c r="V28" s="730"/>
      <x:c r="W28" s="730"/>
      <x:c r="X28" s="749" t="str">
        <x:f>IF(OR(A28="",B28="",N28="",N28="PO WON",N28="LOST",N28="CANCELLED"),"",IFERROR(IF(Q28="",B28+1,Q28+INDEX(Setup!$T$4:$T$8,MATCH(N28,Setup!$S$4:$S$8,0))),""))</x:f>
      </x:c>
      <x:c r="Y28" s="749" t="str">
        <x:f>IF(A28="","",IF(OR(N28="PO WON",N28="LOST",N28="CANCELLED"),"",IF(R28&lt;&gt;"",R28,X28)))</x:f>
      </x:c>
      <x:c r="Z28" s="750" t="str">
        <x:f>IF(OR(Y28="",NOT(ISNUMBER(Y28))),"",Y28-TODAY())</x:f>
      </x:c>
      <x:c r="AA28" s="750" t="str">
        <x:f>IF(OR(A28="",B28="",C28="",M28="",N28="",N28="PO WON",N28="LOST",N28="CANCELLED"),"",IF(M28="Hot",30,IF(M28="Warm",20,10))+IF(N28="NEGOTIATION",25,IF(N28="QUOTED",20,IF(N28="QUALIFIED",15,IF(OR(N28="NEW",N28="CONTACTED"),10,0))))+IF(S28&lt;=2,20,IF(S28&lt;=7,15,IF(S28&lt;=14,10,5)))+IF(O28&gt;=500000,20,IF(O28&gt;=200000,15,IF(O28&gt;=100000,10,5)))+IF(OR(C28="IndiaMART",C28="TradeIndia"),5,3))</x:f>
      </x:c>
      <x:c r="AB28" s="751" t="str">
        <x:f>IF(A28="","",IF(OR(N28="PO WON",N28="LOST",N28="CANCELLED"),"CLOSED",IF(AA28&gt;=75,"A - PRIORITY",IF(AA28&gt;=55,"B - GOOD",IF(AA28&gt;=35,"C - NURTURE","D - LOW")))))</x:f>
      </x:c>
      <x:c r="AC28" s="751" t="str">
        <x:f>IF(A28="","",IF(AL28="COMPLETE",IF(N28="PO WON","Track invoice + payment",IF(N28="LOST","Consider revival",IF(N28="CANCELLED","No further action",IF(T28="OVERDUE","FOLLOW UP NOW",IF(T28="DUE TODAY","FOLLOW UP TODAY",IFERROR(INDEX(Setup!$V$4:$V$8,MATCH(N28,Setup!$U$4:$U$8,0)),"Review RFQ")))))),IF(AL28="DUPLICATE RFQ ID","Use a unique RFQ ID",IF(AL28="CHECK REQUIRED FIELDS","Complete required fields",IF(AL28="CHECK NUMBERS","Correct quantity or value",IF(AL28="CHECK DATE","Correct invalid date",IF(AL28="CHECK STAGE","Choose a valid stage",IF(AL28="SET NEXT FOLLOW-UP","Set next follow-up",IF(AL28="ADD QUOTE DATE","Add quote date",IF(AL28="ADD QUOTE RECORD","Add or fix quote record",IF(AL28="ADD CLOSED REASON","Add lost/cancelled reason",IF(AL28="ADD CLOSED DATE","Add closed date","Create or fix order record"))))))))))))</x:f>
      </x:c>
      <x:c r="AD28" s="752" t="str">
        <x:f>IF(A28="","",IF(AND(OR(N28="QUOTED",N28="NEGOTIATION"),Y28&lt;&gt;"",Y28&lt;TODAY()),O28,0))</x:f>
      </x:c>
      <x:c r="AE28" s="751" t="str">
        <x:f>IF(A28="","",IF(AND(F28&lt;&gt;"",G28&lt;&gt;""),"COMPLETE",IF(OR(F28&lt;&gt;"",G28&lt;&gt;""),"PARTIAL","MISSING")))</x:f>
      </x:c>
      <x:c r="AF28" s="756"/>
      <x:c r="AG28" s="735"/>
      <x:c r="AH28" s="735"/>
      <x:c r="AI28" s="755" t="str">
        <x:f>IF(OR(B28="",AF28=""),"",ROUND((AF28-B28)*24,1))</x:f>
      </x:c>
      <x:c r="AJ28" s="750" t="str">
        <x:f>IF(P28="","",MAX(TODAY()-P28,0))</x:f>
      </x:c>
      <x:c r="AK28" s="750" t="str">
        <x:f>IF(OR(B28="",AH28=""),"",AH28-B28)</x:f>
      </x:c>
      <x:c r="AL28" s="751" t="str">
        <x:f>IF(A28="","",IF(COUNTIF($A$5:$A$504,A28)&gt;1,"DUPLICATE RFQ ID",IF(OR(B28="",C28="",AND(D28="",E28=""),AND(F28="",G28=""),H28="",I28="",J28="",L28="",M28="",N28=""),"CHECK REQUIRED FIELDS",IF(OR(NOT(ISNUMBER(I28)),I28&lt;=0,AND(O28&lt;&gt;"",OR(NOT(ISNUMBER(O28)),O28&lt;0))),"CHECK NUMBERS",IF(OR(NOT(ISNUMBER(B28)),B28&gt;TODAY(),AND(P28&lt;&gt;"",OR(NOT(ISNUMBER(P28)),P28&gt;TODAY())),AND(Q28&lt;&gt;"",OR(NOT(ISNUMBER(Q28)),Q28&gt;TODAY())),AND(R28&lt;&gt;"",NOT(ISNUMBER(R28))),AND(U28&lt;&gt;"",NOT(ISNUMBER(U28))),AND(AF28&lt;&gt;"",OR(NOT(ISNUMBER(AF28)),AF28&lt;B28,AF28&gt;TODAY()+1)),AND(AG28&lt;&gt;"",OR(NOT(ISNUMBER(AG28)),AG28&lt;B28,AG28&gt;TODAY())),AND(AH28&lt;&gt;"",OR(NOT(ISNUMBER(AH28)),AH28&lt;B28,AH28&gt;TODAY()))),"CHECK DATE",IF(COUNTIF(Setup!$D$4:$D$11,N28)=0,"CHECK STAGE",IF(AND(N28&lt;&gt;"PO WON",N28&lt;&gt;"LOST",N28&lt;&gt;"CANCELLED",Y28=""),"SET NEXT FOLLOW-UP",IF(AND(OR(N28="QUOTED",N28="NEGOTIATION",N28="PO WON"),P28=""),"ADD QUOTE DATE",IF(AND(OR(N28="QUOTED",N28="NEGOTIATION",N28="PO WON"),COUNTIFS(Quotations!$B$5:$B$504,A28,Quotations!$Q$5:$Q$504,"COMPLETE")=0),"ADD QUOTE RECORD",IF(AND(OR(N28="LOST",N28="CANCELLED"),V28=""),"ADD CLOSED REASON",IF(AND(OR(N28="PO WON",N28="LOST",N28="CANCELLED"),AH28=""),"ADD CLOSED DATE",IF(AND(N28="PO WON",COUNTIFS('Orders &amp; Payments'!$B$5:$B$504,A28,'Orders &amp; Payments'!$Q$5:$Q$504,"COMPLETE")+COUNTIFS('Orders &amp; Payments'!$B$5:$B$504,A28,'Orders &amp; Payments'!$Q$5:$Q$504,"OPEN")+COUNTIFS('Orders &amp; Payments'!$B$5:$B$504,A28,'Orders &amp; Payments'!$Q$5:$Q$504,"OPEN — ADD INVOICE")=0),"ADD ORDER RECORD","COMPLETE"))))))))))))</x:f>
      </x:c>
    </x:row>
    <x:row r="29">
      <x:c r="A29" s="730"/>
      <x:c r="B29" s="731"/>
      <x:c r="C29" s="730"/>
      <x:c r="D29" s="730"/>
      <x:c r="E29" s="730"/>
      <x:c r="F29" s="730"/>
      <x:c r="G29" s="730"/>
      <x:c r="H29" s="730"/>
      <x:c r="I29" s="730"/>
      <x:c r="J29" s="730"/>
      <x:c r="K29" s="730"/>
      <x:c r="L29" s="730"/>
      <x:c r="M29" s="730"/>
      <x:c r="N29" s="730"/>
      <x:c r="O29" s="732"/>
      <x:c r="P29" s="731"/>
      <x:c r="Q29" s="731"/>
      <x:c r="R29" s="731"/>
      <x:c r="S29" s="740" t="str">
        <x:f>IF(B29="","",TODAY()-B29)</x:f>
      </x:c>
      <x:c r="T29" s="741" t="str">
        <x:f>IF(A29="","",IF(N29="","STAGE NOT SET",IF(OR(N29="PO WON",N29="LOST",N29="CANCELLED"),N29,IF(Y29="","NOT SET",IF(NOT(ISNUMBER(Y29)),"CHECK DATE",IF(Y29&lt;TODAY(),"OVERDUE",IF(Y29=TODAY(),"DUE TODAY","UPCOMING")))))))</x:f>
      </x:c>
      <x:c r="U29" s="731"/>
      <x:c r="V29" s="730"/>
      <x:c r="W29" s="730"/>
      <x:c r="X29" s="749" t="str">
        <x:f>IF(OR(A29="",B29="",N29="",N29="PO WON",N29="LOST",N29="CANCELLED"),"",IFERROR(IF(Q29="",B29+1,Q29+INDEX(Setup!$T$4:$T$8,MATCH(N29,Setup!$S$4:$S$8,0))),""))</x:f>
      </x:c>
      <x:c r="Y29" s="749" t="str">
        <x:f>IF(A29="","",IF(OR(N29="PO WON",N29="LOST",N29="CANCELLED"),"",IF(R29&lt;&gt;"",R29,X29)))</x:f>
      </x:c>
      <x:c r="Z29" s="750" t="str">
        <x:f>IF(OR(Y29="",NOT(ISNUMBER(Y29))),"",Y29-TODAY())</x:f>
      </x:c>
      <x:c r="AA29" s="750" t="str">
        <x:f>IF(OR(A29="",B29="",C29="",M29="",N29="",N29="PO WON",N29="LOST",N29="CANCELLED"),"",IF(M29="Hot",30,IF(M29="Warm",20,10))+IF(N29="NEGOTIATION",25,IF(N29="QUOTED",20,IF(N29="QUALIFIED",15,IF(OR(N29="NEW",N29="CONTACTED"),10,0))))+IF(S29&lt;=2,20,IF(S29&lt;=7,15,IF(S29&lt;=14,10,5)))+IF(O29&gt;=500000,20,IF(O29&gt;=200000,15,IF(O29&gt;=100000,10,5)))+IF(OR(C29="IndiaMART",C29="TradeIndia"),5,3))</x:f>
      </x:c>
      <x:c r="AB29" s="751" t="str">
        <x:f>IF(A29="","",IF(OR(N29="PO WON",N29="LOST",N29="CANCELLED"),"CLOSED",IF(AA29&gt;=75,"A - PRIORITY",IF(AA29&gt;=55,"B - GOOD",IF(AA29&gt;=35,"C - NURTURE","D - LOW")))))</x:f>
      </x:c>
      <x:c r="AC29" s="751" t="str">
        <x:f>IF(A29="","",IF(AL29="COMPLETE",IF(N29="PO WON","Track invoice + payment",IF(N29="LOST","Consider revival",IF(N29="CANCELLED","No further action",IF(T29="OVERDUE","FOLLOW UP NOW",IF(T29="DUE TODAY","FOLLOW UP TODAY",IFERROR(INDEX(Setup!$V$4:$V$8,MATCH(N29,Setup!$U$4:$U$8,0)),"Review RFQ")))))),IF(AL29="DUPLICATE RFQ ID","Use a unique RFQ ID",IF(AL29="CHECK REQUIRED FIELDS","Complete required fields",IF(AL29="CHECK NUMBERS","Correct quantity or value",IF(AL29="CHECK DATE","Correct invalid date",IF(AL29="CHECK STAGE","Choose a valid stage",IF(AL29="SET NEXT FOLLOW-UP","Set next follow-up",IF(AL29="ADD QUOTE DATE","Add quote date",IF(AL29="ADD QUOTE RECORD","Add or fix quote record",IF(AL29="ADD CLOSED REASON","Add lost/cancelled reason",IF(AL29="ADD CLOSED DATE","Add closed date","Create or fix order record"))))))))))))</x:f>
      </x:c>
      <x:c r="AD29" s="752" t="str">
        <x:f>IF(A29="","",IF(AND(OR(N29="QUOTED",N29="NEGOTIATION"),Y29&lt;&gt;"",Y29&lt;TODAY()),O29,0))</x:f>
      </x:c>
      <x:c r="AE29" s="751" t="str">
        <x:f>IF(A29="","",IF(AND(F29&lt;&gt;"",G29&lt;&gt;""),"COMPLETE",IF(OR(F29&lt;&gt;"",G29&lt;&gt;""),"PARTIAL","MISSING")))</x:f>
      </x:c>
      <x:c r="AF29" s="756"/>
      <x:c r="AG29" s="735"/>
      <x:c r="AH29" s="735"/>
      <x:c r="AI29" s="755" t="str">
        <x:f>IF(OR(B29="",AF29=""),"",ROUND((AF29-B29)*24,1))</x:f>
      </x:c>
      <x:c r="AJ29" s="750" t="str">
        <x:f>IF(P29="","",MAX(TODAY()-P29,0))</x:f>
      </x:c>
      <x:c r="AK29" s="750" t="str">
        <x:f>IF(OR(B29="",AH29=""),"",AH29-B29)</x:f>
      </x:c>
      <x:c r="AL29" s="751" t="str">
        <x:f>IF(A29="","",IF(COUNTIF($A$5:$A$504,A29)&gt;1,"DUPLICATE RFQ ID",IF(OR(B29="",C29="",AND(D29="",E29=""),AND(F29="",G29=""),H29="",I29="",J29="",L29="",M29="",N29=""),"CHECK REQUIRED FIELDS",IF(OR(NOT(ISNUMBER(I29)),I29&lt;=0,AND(O29&lt;&gt;"",OR(NOT(ISNUMBER(O29)),O29&lt;0))),"CHECK NUMBERS",IF(OR(NOT(ISNUMBER(B29)),B29&gt;TODAY(),AND(P29&lt;&gt;"",OR(NOT(ISNUMBER(P29)),P29&gt;TODAY())),AND(Q29&lt;&gt;"",OR(NOT(ISNUMBER(Q29)),Q29&gt;TODAY())),AND(R29&lt;&gt;"",NOT(ISNUMBER(R29))),AND(U29&lt;&gt;"",NOT(ISNUMBER(U29))),AND(AF29&lt;&gt;"",OR(NOT(ISNUMBER(AF29)),AF29&lt;B29,AF29&gt;TODAY()+1)),AND(AG29&lt;&gt;"",OR(NOT(ISNUMBER(AG29)),AG29&lt;B29,AG29&gt;TODAY())),AND(AH29&lt;&gt;"",OR(NOT(ISNUMBER(AH29)),AH29&lt;B29,AH29&gt;TODAY()))),"CHECK DATE",IF(COUNTIF(Setup!$D$4:$D$11,N29)=0,"CHECK STAGE",IF(AND(N29&lt;&gt;"PO WON",N29&lt;&gt;"LOST",N29&lt;&gt;"CANCELLED",Y29=""),"SET NEXT FOLLOW-UP",IF(AND(OR(N29="QUOTED",N29="NEGOTIATION",N29="PO WON"),P29=""),"ADD QUOTE DATE",IF(AND(OR(N29="QUOTED",N29="NEGOTIATION",N29="PO WON"),COUNTIFS(Quotations!$B$5:$B$504,A29,Quotations!$Q$5:$Q$504,"COMPLETE")=0),"ADD QUOTE RECORD",IF(AND(OR(N29="LOST",N29="CANCELLED"),V29=""),"ADD CLOSED REASON",IF(AND(OR(N29="PO WON",N29="LOST",N29="CANCELLED"),AH29=""),"ADD CLOSED DATE",IF(AND(N29="PO WON",COUNTIFS('Orders &amp; Payments'!$B$5:$B$504,A29,'Orders &amp; Payments'!$Q$5:$Q$504,"COMPLETE")+COUNTIFS('Orders &amp; Payments'!$B$5:$B$504,A29,'Orders &amp; Payments'!$Q$5:$Q$504,"OPEN")+COUNTIFS('Orders &amp; Payments'!$B$5:$B$504,A29,'Orders &amp; Payments'!$Q$5:$Q$504,"OPEN — ADD INVOICE")=0),"ADD ORDER RECORD","COMPLETE"))))))))))))</x:f>
      </x:c>
    </x:row>
    <x:row r="30">
      <x:c r="A30" s="730"/>
      <x:c r="B30" s="731"/>
      <x:c r="C30" s="730"/>
      <x:c r="D30" s="730"/>
      <x:c r="E30" s="730"/>
      <x:c r="F30" s="730"/>
      <x:c r="G30" s="730"/>
      <x:c r="H30" s="730"/>
      <x:c r="I30" s="730"/>
      <x:c r="J30" s="730"/>
      <x:c r="K30" s="730"/>
      <x:c r="L30" s="730"/>
      <x:c r="M30" s="730"/>
      <x:c r="N30" s="730"/>
      <x:c r="O30" s="732"/>
      <x:c r="P30" s="731"/>
      <x:c r="Q30" s="731"/>
      <x:c r="R30" s="731"/>
      <x:c r="S30" s="740" t="str">
        <x:f>IF(B30="","",TODAY()-B30)</x:f>
      </x:c>
      <x:c r="T30" s="741" t="str">
        <x:f>IF(A30="","",IF(N30="","STAGE NOT SET",IF(OR(N30="PO WON",N30="LOST",N30="CANCELLED"),N30,IF(Y30="","NOT SET",IF(NOT(ISNUMBER(Y30)),"CHECK DATE",IF(Y30&lt;TODAY(),"OVERDUE",IF(Y30=TODAY(),"DUE TODAY","UPCOMING")))))))</x:f>
      </x:c>
      <x:c r="U30" s="731"/>
      <x:c r="V30" s="730"/>
      <x:c r="W30" s="730"/>
      <x:c r="X30" s="749" t="str">
        <x:f>IF(OR(A30="",B30="",N30="",N30="PO WON",N30="LOST",N30="CANCELLED"),"",IFERROR(IF(Q30="",B30+1,Q30+INDEX(Setup!$T$4:$T$8,MATCH(N30,Setup!$S$4:$S$8,0))),""))</x:f>
      </x:c>
      <x:c r="Y30" s="749" t="str">
        <x:f>IF(A30="","",IF(OR(N30="PO WON",N30="LOST",N30="CANCELLED"),"",IF(R30&lt;&gt;"",R30,X30)))</x:f>
      </x:c>
      <x:c r="Z30" s="750" t="str">
        <x:f>IF(OR(Y30="",NOT(ISNUMBER(Y30))),"",Y30-TODAY())</x:f>
      </x:c>
      <x:c r="AA30" s="750" t="str">
        <x:f>IF(OR(A30="",B30="",C30="",M30="",N30="",N30="PO WON",N30="LOST",N30="CANCELLED"),"",IF(M30="Hot",30,IF(M30="Warm",20,10))+IF(N30="NEGOTIATION",25,IF(N30="QUOTED",20,IF(N30="QUALIFIED",15,IF(OR(N30="NEW",N30="CONTACTED"),10,0))))+IF(S30&lt;=2,20,IF(S30&lt;=7,15,IF(S30&lt;=14,10,5)))+IF(O30&gt;=500000,20,IF(O30&gt;=200000,15,IF(O30&gt;=100000,10,5)))+IF(OR(C30="IndiaMART",C30="TradeIndia"),5,3))</x:f>
      </x:c>
      <x:c r="AB30" s="751" t="str">
        <x:f>IF(A30="","",IF(OR(N30="PO WON",N30="LOST",N30="CANCELLED"),"CLOSED",IF(AA30&gt;=75,"A - PRIORITY",IF(AA30&gt;=55,"B - GOOD",IF(AA30&gt;=35,"C - NURTURE","D - LOW")))))</x:f>
      </x:c>
      <x:c r="AC30" s="751" t="str">
        <x:f>IF(A30="","",IF(AL30="COMPLETE",IF(N30="PO WON","Track invoice + payment",IF(N30="LOST","Consider revival",IF(N30="CANCELLED","No further action",IF(T30="OVERDUE","FOLLOW UP NOW",IF(T30="DUE TODAY","FOLLOW UP TODAY",IFERROR(INDEX(Setup!$V$4:$V$8,MATCH(N30,Setup!$U$4:$U$8,0)),"Review RFQ")))))),IF(AL30="DUPLICATE RFQ ID","Use a unique RFQ ID",IF(AL30="CHECK REQUIRED FIELDS","Complete required fields",IF(AL30="CHECK NUMBERS","Correct quantity or value",IF(AL30="CHECK DATE","Correct invalid date",IF(AL30="CHECK STAGE","Choose a valid stage",IF(AL30="SET NEXT FOLLOW-UP","Set next follow-up",IF(AL30="ADD QUOTE DATE","Add quote date",IF(AL30="ADD QUOTE RECORD","Add or fix quote record",IF(AL30="ADD CLOSED REASON","Add lost/cancelled reason",IF(AL30="ADD CLOSED DATE","Add closed date","Create or fix order record"))))))))))))</x:f>
      </x:c>
      <x:c r="AD30" s="752" t="str">
        <x:f>IF(A30="","",IF(AND(OR(N30="QUOTED",N30="NEGOTIATION"),Y30&lt;&gt;"",Y30&lt;TODAY()),O30,0))</x:f>
      </x:c>
      <x:c r="AE30" s="751" t="str">
        <x:f>IF(A30="","",IF(AND(F30&lt;&gt;"",G30&lt;&gt;""),"COMPLETE",IF(OR(F30&lt;&gt;"",G30&lt;&gt;""),"PARTIAL","MISSING")))</x:f>
      </x:c>
      <x:c r="AF30" s="756"/>
      <x:c r="AG30" s="735"/>
      <x:c r="AH30" s="735"/>
      <x:c r="AI30" s="755" t="str">
        <x:f>IF(OR(B30="",AF30=""),"",ROUND((AF30-B30)*24,1))</x:f>
      </x:c>
      <x:c r="AJ30" s="750" t="str">
        <x:f>IF(P30="","",MAX(TODAY()-P30,0))</x:f>
      </x:c>
      <x:c r="AK30" s="750" t="str">
        <x:f>IF(OR(B30="",AH30=""),"",AH30-B30)</x:f>
      </x:c>
      <x:c r="AL30" s="751" t="str">
        <x:f>IF(A30="","",IF(COUNTIF($A$5:$A$504,A30)&gt;1,"DUPLICATE RFQ ID",IF(OR(B30="",C30="",AND(D30="",E30=""),AND(F30="",G30=""),H30="",I30="",J30="",L30="",M30="",N30=""),"CHECK REQUIRED FIELDS",IF(OR(NOT(ISNUMBER(I30)),I30&lt;=0,AND(O30&lt;&gt;"",OR(NOT(ISNUMBER(O30)),O30&lt;0))),"CHECK NUMBERS",IF(OR(NOT(ISNUMBER(B30)),B30&gt;TODAY(),AND(P30&lt;&gt;"",OR(NOT(ISNUMBER(P30)),P30&gt;TODAY())),AND(Q30&lt;&gt;"",OR(NOT(ISNUMBER(Q30)),Q30&gt;TODAY())),AND(R30&lt;&gt;"",NOT(ISNUMBER(R30))),AND(U30&lt;&gt;"",NOT(ISNUMBER(U30))),AND(AF30&lt;&gt;"",OR(NOT(ISNUMBER(AF30)),AF30&lt;B30,AF30&gt;TODAY()+1)),AND(AG30&lt;&gt;"",OR(NOT(ISNUMBER(AG30)),AG30&lt;B30,AG30&gt;TODAY())),AND(AH30&lt;&gt;"",OR(NOT(ISNUMBER(AH30)),AH30&lt;B30,AH30&gt;TODAY()))),"CHECK DATE",IF(COUNTIF(Setup!$D$4:$D$11,N30)=0,"CHECK STAGE",IF(AND(N30&lt;&gt;"PO WON",N30&lt;&gt;"LOST",N30&lt;&gt;"CANCELLED",Y30=""),"SET NEXT FOLLOW-UP",IF(AND(OR(N30="QUOTED",N30="NEGOTIATION",N30="PO WON"),P30=""),"ADD QUOTE DATE",IF(AND(OR(N30="QUOTED",N30="NEGOTIATION",N30="PO WON"),COUNTIFS(Quotations!$B$5:$B$504,A30,Quotations!$Q$5:$Q$504,"COMPLETE")=0),"ADD QUOTE RECORD",IF(AND(OR(N30="LOST",N30="CANCELLED"),V30=""),"ADD CLOSED REASON",IF(AND(OR(N30="PO WON",N30="LOST",N30="CANCELLED"),AH30=""),"ADD CLOSED DATE",IF(AND(N30="PO WON",COUNTIFS('Orders &amp; Payments'!$B$5:$B$504,A30,'Orders &amp; Payments'!$Q$5:$Q$504,"COMPLETE")+COUNTIFS('Orders &amp; Payments'!$B$5:$B$504,A30,'Orders &amp; Payments'!$Q$5:$Q$504,"OPEN")+COUNTIFS('Orders &amp; Payments'!$B$5:$B$504,A30,'Orders &amp; Payments'!$Q$5:$Q$504,"OPEN — ADD INVOICE")=0),"ADD ORDER RECORD","COMPLETE"))))))))))))</x:f>
      </x:c>
    </x:row>
    <x:row r="31">
      <x:c r="A31" s="730"/>
      <x:c r="B31" s="731"/>
      <x:c r="C31" s="730"/>
      <x:c r="D31" s="730"/>
      <x:c r="E31" s="730"/>
      <x:c r="F31" s="730"/>
      <x:c r="G31" s="730"/>
      <x:c r="H31" s="730"/>
      <x:c r="I31" s="730"/>
      <x:c r="J31" s="730"/>
      <x:c r="K31" s="730"/>
      <x:c r="L31" s="730"/>
      <x:c r="M31" s="730"/>
      <x:c r="N31" s="730"/>
      <x:c r="O31" s="732"/>
      <x:c r="P31" s="731"/>
      <x:c r="Q31" s="731"/>
      <x:c r="R31" s="731"/>
      <x:c r="S31" s="740" t="str">
        <x:f>IF(B31="","",TODAY()-B31)</x:f>
      </x:c>
      <x:c r="T31" s="741" t="str">
        <x:f>IF(A31="","",IF(N31="","STAGE NOT SET",IF(OR(N31="PO WON",N31="LOST",N31="CANCELLED"),N31,IF(Y31="","NOT SET",IF(NOT(ISNUMBER(Y31)),"CHECK DATE",IF(Y31&lt;TODAY(),"OVERDUE",IF(Y31=TODAY(),"DUE TODAY","UPCOMING")))))))</x:f>
      </x:c>
      <x:c r="U31" s="731"/>
      <x:c r="V31" s="730"/>
      <x:c r="W31" s="730"/>
      <x:c r="X31" s="749" t="str">
        <x:f>IF(OR(A31="",B31="",N31="",N31="PO WON",N31="LOST",N31="CANCELLED"),"",IFERROR(IF(Q31="",B31+1,Q31+INDEX(Setup!$T$4:$T$8,MATCH(N31,Setup!$S$4:$S$8,0))),""))</x:f>
      </x:c>
      <x:c r="Y31" s="749" t="str">
        <x:f>IF(A31="","",IF(OR(N31="PO WON",N31="LOST",N31="CANCELLED"),"",IF(R31&lt;&gt;"",R31,X31)))</x:f>
      </x:c>
      <x:c r="Z31" s="750" t="str">
        <x:f>IF(OR(Y31="",NOT(ISNUMBER(Y31))),"",Y31-TODAY())</x:f>
      </x:c>
      <x:c r="AA31" s="750" t="str">
        <x:f>IF(OR(A31="",B31="",C31="",M31="",N31="",N31="PO WON",N31="LOST",N31="CANCELLED"),"",IF(M31="Hot",30,IF(M31="Warm",20,10))+IF(N31="NEGOTIATION",25,IF(N31="QUOTED",20,IF(N31="QUALIFIED",15,IF(OR(N31="NEW",N31="CONTACTED"),10,0))))+IF(S31&lt;=2,20,IF(S31&lt;=7,15,IF(S31&lt;=14,10,5)))+IF(O31&gt;=500000,20,IF(O31&gt;=200000,15,IF(O31&gt;=100000,10,5)))+IF(OR(C31="IndiaMART",C31="TradeIndia"),5,3))</x:f>
      </x:c>
      <x:c r="AB31" s="751" t="str">
        <x:f>IF(A31="","",IF(OR(N31="PO WON",N31="LOST",N31="CANCELLED"),"CLOSED",IF(AA31&gt;=75,"A - PRIORITY",IF(AA31&gt;=55,"B - GOOD",IF(AA31&gt;=35,"C - NURTURE","D - LOW")))))</x:f>
      </x:c>
      <x:c r="AC31" s="751" t="str">
        <x:f>IF(A31="","",IF(AL31="COMPLETE",IF(N31="PO WON","Track invoice + payment",IF(N31="LOST","Consider revival",IF(N31="CANCELLED","No further action",IF(T31="OVERDUE","FOLLOW UP NOW",IF(T31="DUE TODAY","FOLLOW UP TODAY",IFERROR(INDEX(Setup!$V$4:$V$8,MATCH(N31,Setup!$U$4:$U$8,0)),"Review RFQ")))))),IF(AL31="DUPLICATE RFQ ID","Use a unique RFQ ID",IF(AL31="CHECK REQUIRED FIELDS","Complete required fields",IF(AL31="CHECK NUMBERS","Correct quantity or value",IF(AL31="CHECK DATE","Correct invalid date",IF(AL31="CHECK STAGE","Choose a valid stage",IF(AL31="SET NEXT FOLLOW-UP","Set next follow-up",IF(AL31="ADD QUOTE DATE","Add quote date",IF(AL31="ADD QUOTE RECORD","Add or fix quote record",IF(AL31="ADD CLOSED REASON","Add lost/cancelled reason",IF(AL31="ADD CLOSED DATE","Add closed date","Create or fix order record"))))))))))))</x:f>
      </x:c>
      <x:c r="AD31" s="752" t="str">
        <x:f>IF(A31="","",IF(AND(OR(N31="QUOTED",N31="NEGOTIATION"),Y31&lt;&gt;"",Y31&lt;TODAY()),O31,0))</x:f>
      </x:c>
      <x:c r="AE31" s="751" t="str">
        <x:f>IF(A31="","",IF(AND(F31&lt;&gt;"",G31&lt;&gt;""),"COMPLETE",IF(OR(F31&lt;&gt;"",G31&lt;&gt;""),"PARTIAL","MISSING")))</x:f>
      </x:c>
      <x:c r="AF31" s="756"/>
      <x:c r="AG31" s="735"/>
      <x:c r="AH31" s="735"/>
      <x:c r="AI31" s="755" t="str">
        <x:f>IF(OR(B31="",AF31=""),"",ROUND((AF31-B31)*24,1))</x:f>
      </x:c>
      <x:c r="AJ31" s="750" t="str">
        <x:f>IF(P31="","",MAX(TODAY()-P31,0))</x:f>
      </x:c>
      <x:c r="AK31" s="750" t="str">
        <x:f>IF(OR(B31="",AH31=""),"",AH31-B31)</x:f>
      </x:c>
      <x:c r="AL31" s="751" t="str">
        <x:f>IF(A31="","",IF(COUNTIF($A$5:$A$504,A31)&gt;1,"DUPLICATE RFQ ID",IF(OR(B31="",C31="",AND(D31="",E31=""),AND(F31="",G31=""),H31="",I31="",J31="",L31="",M31="",N31=""),"CHECK REQUIRED FIELDS",IF(OR(NOT(ISNUMBER(I31)),I31&lt;=0,AND(O31&lt;&gt;"",OR(NOT(ISNUMBER(O31)),O31&lt;0))),"CHECK NUMBERS",IF(OR(NOT(ISNUMBER(B31)),B31&gt;TODAY(),AND(P31&lt;&gt;"",OR(NOT(ISNUMBER(P31)),P31&gt;TODAY())),AND(Q31&lt;&gt;"",OR(NOT(ISNUMBER(Q31)),Q31&gt;TODAY())),AND(R31&lt;&gt;"",NOT(ISNUMBER(R31))),AND(U31&lt;&gt;"",NOT(ISNUMBER(U31))),AND(AF31&lt;&gt;"",OR(NOT(ISNUMBER(AF31)),AF31&lt;B31,AF31&gt;TODAY()+1)),AND(AG31&lt;&gt;"",OR(NOT(ISNUMBER(AG31)),AG31&lt;B31,AG31&gt;TODAY())),AND(AH31&lt;&gt;"",OR(NOT(ISNUMBER(AH31)),AH31&lt;B31,AH31&gt;TODAY()))),"CHECK DATE",IF(COUNTIF(Setup!$D$4:$D$11,N31)=0,"CHECK STAGE",IF(AND(N31&lt;&gt;"PO WON",N31&lt;&gt;"LOST",N31&lt;&gt;"CANCELLED",Y31=""),"SET NEXT FOLLOW-UP",IF(AND(OR(N31="QUOTED",N31="NEGOTIATION",N31="PO WON"),P31=""),"ADD QUOTE DATE",IF(AND(OR(N31="QUOTED",N31="NEGOTIATION",N31="PO WON"),COUNTIFS(Quotations!$B$5:$B$504,A31,Quotations!$Q$5:$Q$504,"COMPLETE")=0),"ADD QUOTE RECORD",IF(AND(OR(N31="LOST",N31="CANCELLED"),V31=""),"ADD CLOSED REASON",IF(AND(OR(N31="PO WON",N31="LOST",N31="CANCELLED"),AH31=""),"ADD CLOSED DATE",IF(AND(N31="PO WON",COUNTIFS('Orders &amp; Payments'!$B$5:$B$504,A31,'Orders &amp; Payments'!$Q$5:$Q$504,"COMPLETE")+COUNTIFS('Orders &amp; Payments'!$B$5:$B$504,A31,'Orders &amp; Payments'!$Q$5:$Q$504,"OPEN")+COUNTIFS('Orders &amp; Payments'!$B$5:$B$504,A31,'Orders &amp; Payments'!$Q$5:$Q$504,"OPEN — ADD INVOICE")=0),"ADD ORDER RECORD","COMPLETE"))))))))))))</x:f>
      </x:c>
    </x:row>
    <x:row r="32">
      <x:c r="A32" s="730"/>
      <x:c r="B32" s="731"/>
      <x:c r="C32" s="730"/>
      <x:c r="D32" s="730"/>
      <x:c r="E32" s="730"/>
      <x:c r="F32" s="730"/>
      <x:c r="G32" s="730"/>
      <x:c r="H32" s="730"/>
      <x:c r="I32" s="730"/>
      <x:c r="J32" s="730"/>
      <x:c r="K32" s="730"/>
      <x:c r="L32" s="730"/>
      <x:c r="M32" s="730"/>
      <x:c r="N32" s="730"/>
      <x:c r="O32" s="732"/>
      <x:c r="P32" s="731"/>
      <x:c r="Q32" s="731"/>
      <x:c r="R32" s="731"/>
      <x:c r="S32" s="740" t="str">
        <x:f>IF(B32="","",TODAY()-B32)</x:f>
      </x:c>
      <x:c r="T32" s="741" t="str">
        <x:f>IF(A32="","",IF(N32="","STAGE NOT SET",IF(OR(N32="PO WON",N32="LOST",N32="CANCELLED"),N32,IF(Y32="","NOT SET",IF(NOT(ISNUMBER(Y32)),"CHECK DATE",IF(Y32&lt;TODAY(),"OVERDUE",IF(Y32=TODAY(),"DUE TODAY","UPCOMING")))))))</x:f>
      </x:c>
      <x:c r="U32" s="731"/>
      <x:c r="V32" s="730"/>
      <x:c r="W32" s="730"/>
      <x:c r="X32" s="749" t="str">
        <x:f>IF(OR(A32="",B32="",N32="",N32="PO WON",N32="LOST",N32="CANCELLED"),"",IFERROR(IF(Q32="",B32+1,Q32+INDEX(Setup!$T$4:$T$8,MATCH(N32,Setup!$S$4:$S$8,0))),""))</x:f>
      </x:c>
      <x:c r="Y32" s="749" t="str">
        <x:f>IF(A32="","",IF(OR(N32="PO WON",N32="LOST",N32="CANCELLED"),"",IF(R32&lt;&gt;"",R32,X32)))</x:f>
      </x:c>
      <x:c r="Z32" s="750" t="str">
        <x:f>IF(OR(Y32="",NOT(ISNUMBER(Y32))),"",Y32-TODAY())</x:f>
      </x:c>
      <x:c r="AA32" s="750" t="str">
        <x:f>IF(OR(A32="",B32="",C32="",M32="",N32="",N32="PO WON",N32="LOST",N32="CANCELLED"),"",IF(M32="Hot",30,IF(M32="Warm",20,10))+IF(N32="NEGOTIATION",25,IF(N32="QUOTED",20,IF(N32="QUALIFIED",15,IF(OR(N32="NEW",N32="CONTACTED"),10,0))))+IF(S32&lt;=2,20,IF(S32&lt;=7,15,IF(S32&lt;=14,10,5)))+IF(O32&gt;=500000,20,IF(O32&gt;=200000,15,IF(O32&gt;=100000,10,5)))+IF(OR(C32="IndiaMART",C32="TradeIndia"),5,3))</x:f>
      </x:c>
      <x:c r="AB32" s="751" t="str">
        <x:f>IF(A32="","",IF(OR(N32="PO WON",N32="LOST",N32="CANCELLED"),"CLOSED",IF(AA32&gt;=75,"A - PRIORITY",IF(AA32&gt;=55,"B - GOOD",IF(AA32&gt;=35,"C - NURTURE","D - LOW")))))</x:f>
      </x:c>
      <x:c r="AC32" s="751" t="str">
        <x:f>IF(A32="","",IF(AL32="COMPLETE",IF(N32="PO WON","Track invoice + payment",IF(N32="LOST","Consider revival",IF(N32="CANCELLED","No further action",IF(T32="OVERDUE","FOLLOW UP NOW",IF(T32="DUE TODAY","FOLLOW UP TODAY",IFERROR(INDEX(Setup!$V$4:$V$8,MATCH(N32,Setup!$U$4:$U$8,0)),"Review RFQ")))))),IF(AL32="DUPLICATE RFQ ID","Use a unique RFQ ID",IF(AL32="CHECK REQUIRED FIELDS","Complete required fields",IF(AL32="CHECK NUMBERS","Correct quantity or value",IF(AL32="CHECK DATE","Correct invalid date",IF(AL32="CHECK STAGE","Choose a valid stage",IF(AL32="SET NEXT FOLLOW-UP","Set next follow-up",IF(AL32="ADD QUOTE DATE","Add quote date",IF(AL32="ADD QUOTE RECORD","Add or fix quote record",IF(AL32="ADD CLOSED REASON","Add lost/cancelled reason",IF(AL32="ADD CLOSED DATE","Add closed date","Create or fix order record"))))))))))))</x:f>
      </x:c>
      <x:c r="AD32" s="752" t="str">
        <x:f>IF(A32="","",IF(AND(OR(N32="QUOTED",N32="NEGOTIATION"),Y32&lt;&gt;"",Y32&lt;TODAY()),O32,0))</x:f>
      </x:c>
      <x:c r="AE32" s="751" t="str">
        <x:f>IF(A32="","",IF(AND(F32&lt;&gt;"",G32&lt;&gt;""),"COMPLETE",IF(OR(F32&lt;&gt;"",G32&lt;&gt;""),"PARTIAL","MISSING")))</x:f>
      </x:c>
      <x:c r="AF32" s="756"/>
      <x:c r="AG32" s="735"/>
      <x:c r="AH32" s="735"/>
      <x:c r="AI32" s="755" t="str">
        <x:f>IF(OR(B32="",AF32=""),"",ROUND((AF32-B32)*24,1))</x:f>
      </x:c>
      <x:c r="AJ32" s="750" t="str">
        <x:f>IF(P32="","",MAX(TODAY()-P32,0))</x:f>
      </x:c>
      <x:c r="AK32" s="750" t="str">
        <x:f>IF(OR(B32="",AH32=""),"",AH32-B32)</x:f>
      </x:c>
      <x:c r="AL32" s="751" t="str">
        <x:f>IF(A32="","",IF(COUNTIF($A$5:$A$504,A32)&gt;1,"DUPLICATE RFQ ID",IF(OR(B32="",C32="",AND(D32="",E32=""),AND(F32="",G32=""),H32="",I32="",J32="",L32="",M32="",N32=""),"CHECK REQUIRED FIELDS",IF(OR(NOT(ISNUMBER(I32)),I32&lt;=0,AND(O32&lt;&gt;"",OR(NOT(ISNUMBER(O32)),O32&lt;0))),"CHECK NUMBERS",IF(OR(NOT(ISNUMBER(B32)),B32&gt;TODAY(),AND(P32&lt;&gt;"",OR(NOT(ISNUMBER(P32)),P32&gt;TODAY())),AND(Q32&lt;&gt;"",OR(NOT(ISNUMBER(Q32)),Q32&gt;TODAY())),AND(R32&lt;&gt;"",NOT(ISNUMBER(R32))),AND(U32&lt;&gt;"",NOT(ISNUMBER(U32))),AND(AF32&lt;&gt;"",OR(NOT(ISNUMBER(AF32)),AF32&lt;B32,AF32&gt;TODAY()+1)),AND(AG32&lt;&gt;"",OR(NOT(ISNUMBER(AG32)),AG32&lt;B32,AG32&gt;TODAY())),AND(AH32&lt;&gt;"",OR(NOT(ISNUMBER(AH32)),AH32&lt;B32,AH32&gt;TODAY()))),"CHECK DATE",IF(COUNTIF(Setup!$D$4:$D$11,N32)=0,"CHECK STAGE",IF(AND(N32&lt;&gt;"PO WON",N32&lt;&gt;"LOST",N32&lt;&gt;"CANCELLED",Y32=""),"SET NEXT FOLLOW-UP",IF(AND(OR(N32="QUOTED",N32="NEGOTIATION",N32="PO WON"),P32=""),"ADD QUOTE DATE",IF(AND(OR(N32="QUOTED",N32="NEGOTIATION",N32="PO WON"),COUNTIFS(Quotations!$B$5:$B$504,A32,Quotations!$Q$5:$Q$504,"COMPLETE")=0),"ADD QUOTE RECORD",IF(AND(OR(N32="LOST",N32="CANCELLED"),V32=""),"ADD CLOSED REASON",IF(AND(OR(N32="PO WON",N32="LOST",N32="CANCELLED"),AH32=""),"ADD CLOSED DATE",IF(AND(N32="PO WON",COUNTIFS('Orders &amp; Payments'!$B$5:$B$504,A32,'Orders &amp; Payments'!$Q$5:$Q$504,"COMPLETE")+COUNTIFS('Orders &amp; Payments'!$B$5:$B$504,A32,'Orders &amp; Payments'!$Q$5:$Q$504,"OPEN")+COUNTIFS('Orders &amp; Payments'!$B$5:$B$504,A32,'Orders &amp; Payments'!$Q$5:$Q$504,"OPEN — ADD INVOICE")=0),"ADD ORDER RECORD","COMPLETE"))))))))))))</x:f>
      </x:c>
    </x:row>
    <x:row r="33">
      <x:c r="A33" s="730"/>
      <x:c r="B33" s="731"/>
      <x:c r="C33" s="730"/>
      <x:c r="D33" s="730"/>
      <x:c r="E33" s="730"/>
      <x:c r="F33" s="730"/>
      <x:c r="G33" s="730"/>
      <x:c r="H33" s="730"/>
      <x:c r="I33" s="730"/>
      <x:c r="J33" s="730"/>
      <x:c r="K33" s="730"/>
      <x:c r="L33" s="730"/>
      <x:c r="M33" s="730"/>
      <x:c r="N33" s="730"/>
      <x:c r="O33" s="732"/>
      <x:c r="P33" s="731"/>
      <x:c r="Q33" s="731"/>
      <x:c r="R33" s="731"/>
      <x:c r="S33" s="740" t="str">
        <x:f>IF(B33="","",TODAY()-B33)</x:f>
      </x:c>
      <x:c r="T33" s="741" t="str">
        <x:f>IF(A33="","",IF(N33="","STAGE NOT SET",IF(OR(N33="PO WON",N33="LOST",N33="CANCELLED"),N33,IF(Y33="","NOT SET",IF(NOT(ISNUMBER(Y33)),"CHECK DATE",IF(Y33&lt;TODAY(),"OVERDUE",IF(Y33=TODAY(),"DUE TODAY","UPCOMING")))))))</x:f>
      </x:c>
      <x:c r="U33" s="731"/>
      <x:c r="V33" s="730"/>
      <x:c r="W33" s="730"/>
      <x:c r="X33" s="749" t="str">
        <x:f>IF(OR(A33="",B33="",N33="",N33="PO WON",N33="LOST",N33="CANCELLED"),"",IFERROR(IF(Q33="",B33+1,Q33+INDEX(Setup!$T$4:$T$8,MATCH(N33,Setup!$S$4:$S$8,0))),""))</x:f>
      </x:c>
      <x:c r="Y33" s="749" t="str">
        <x:f>IF(A33="","",IF(OR(N33="PO WON",N33="LOST",N33="CANCELLED"),"",IF(R33&lt;&gt;"",R33,X33)))</x:f>
      </x:c>
      <x:c r="Z33" s="750" t="str">
        <x:f>IF(OR(Y33="",NOT(ISNUMBER(Y33))),"",Y33-TODAY())</x:f>
      </x:c>
      <x:c r="AA33" s="750" t="str">
        <x:f>IF(OR(A33="",B33="",C33="",M33="",N33="",N33="PO WON",N33="LOST",N33="CANCELLED"),"",IF(M33="Hot",30,IF(M33="Warm",20,10))+IF(N33="NEGOTIATION",25,IF(N33="QUOTED",20,IF(N33="QUALIFIED",15,IF(OR(N33="NEW",N33="CONTACTED"),10,0))))+IF(S33&lt;=2,20,IF(S33&lt;=7,15,IF(S33&lt;=14,10,5)))+IF(O33&gt;=500000,20,IF(O33&gt;=200000,15,IF(O33&gt;=100000,10,5)))+IF(OR(C33="IndiaMART",C33="TradeIndia"),5,3))</x:f>
      </x:c>
      <x:c r="AB33" s="751" t="str">
        <x:f>IF(A33="","",IF(OR(N33="PO WON",N33="LOST",N33="CANCELLED"),"CLOSED",IF(AA33&gt;=75,"A - PRIORITY",IF(AA33&gt;=55,"B - GOOD",IF(AA33&gt;=35,"C - NURTURE","D - LOW")))))</x:f>
      </x:c>
      <x:c r="AC33" s="751" t="str">
        <x:f>IF(A33="","",IF(AL33="COMPLETE",IF(N33="PO WON","Track invoice + payment",IF(N33="LOST","Consider revival",IF(N33="CANCELLED","No further action",IF(T33="OVERDUE","FOLLOW UP NOW",IF(T33="DUE TODAY","FOLLOW UP TODAY",IFERROR(INDEX(Setup!$V$4:$V$8,MATCH(N33,Setup!$U$4:$U$8,0)),"Review RFQ")))))),IF(AL33="DUPLICATE RFQ ID","Use a unique RFQ ID",IF(AL33="CHECK REQUIRED FIELDS","Complete required fields",IF(AL33="CHECK NUMBERS","Correct quantity or value",IF(AL33="CHECK DATE","Correct invalid date",IF(AL33="CHECK STAGE","Choose a valid stage",IF(AL33="SET NEXT FOLLOW-UP","Set next follow-up",IF(AL33="ADD QUOTE DATE","Add quote date",IF(AL33="ADD QUOTE RECORD","Add or fix quote record",IF(AL33="ADD CLOSED REASON","Add lost/cancelled reason",IF(AL33="ADD CLOSED DATE","Add closed date","Create or fix order record"))))))))))))</x:f>
      </x:c>
      <x:c r="AD33" s="752" t="str">
        <x:f>IF(A33="","",IF(AND(OR(N33="QUOTED",N33="NEGOTIATION"),Y33&lt;&gt;"",Y33&lt;TODAY()),O33,0))</x:f>
      </x:c>
      <x:c r="AE33" s="751" t="str">
        <x:f>IF(A33="","",IF(AND(F33&lt;&gt;"",G33&lt;&gt;""),"COMPLETE",IF(OR(F33&lt;&gt;"",G33&lt;&gt;""),"PARTIAL","MISSING")))</x:f>
      </x:c>
      <x:c r="AF33" s="756"/>
      <x:c r="AG33" s="735"/>
      <x:c r="AH33" s="735"/>
      <x:c r="AI33" s="755" t="str">
        <x:f>IF(OR(B33="",AF33=""),"",ROUND((AF33-B33)*24,1))</x:f>
      </x:c>
      <x:c r="AJ33" s="750" t="str">
        <x:f>IF(P33="","",MAX(TODAY()-P33,0))</x:f>
      </x:c>
      <x:c r="AK33" s="750" t="str">
        <x:f>IF(OR(B33="",AH33=""),"",AH33-B33)</x:f>
      </x:c>
      <x:c r="AL33" s="751" t="str">
        <x:f>IF(A33="","",IF(COUNTIF($A$5:$A$504,A33)&gt;1,"DUPLICATE RFQ ID",IF(OR(B33="",C33="",AND(D33="",E33=""),AND(F33="",G33=""),H33="",I33="",J33="",L33="",M33="",N33=""),"CHECK REQUIRED FIELDS",IF(OR(NOT(ISNUMBER(I33)),I33&lt;=0,AND(O33&lt;&gt;"",OR(NOT(ISNUMBER(O33)),O33&lt;0))),"CHECK NUMBERS",IF(OR(NOT(ISNUMBER(B33)),B33&gt;TODAY(),AND(P33&lt;&gt;"",OR(NOT(ISNUMBER(P33)),P33&gt;TODAY())),AND(Q33&lt;&gt;"",OR(NOT(ISNUMBER(Q33)),Q33&gt;TODAY())),AND(R33&lt;&gt;"",NOT(ISNUMBER(R33))),AND(U33&lt;&gt;"",NOT(ISNUMBER(U33))),AND(AF33&lt;&gt;"",OR(NOT(ISNUMBER(AF33)),AF33&lt;B33,AF33&gt;TODAY()+1)),AND(AG33&lt;&gt;"",OR(NOT(ISNUMBER(AG33)),AG33&lt;B33,AG33&gt;TODAY())),AND(AH33&lt;&gt;"",OR(NOT(ISNUMBER(AH33)),AH33&lt;B33,AH33&gt;TODAY()))),"CHECK DATE",IF(COUNTIF(Setup!$D$4:$D$11,N33)=0,"CHECK STAGE",IF(AND(N33&lt;&gt;"PO WON",N33&lt;&gt;"LOST",N33&lt;&gt;"CANCELLED",Y33=""),"SET NEXT FOLLOW-UP",IF(AND(OR(N33="QUOTED",N33="NEGOTIATION",N33="PO WON"),P33=""),"ADD QUOTE DATE",IF(AND(OR(N33="QUOTED",N33="NEGOTIATION",N33="PO WON"),COUNTIFS(Quotations!$B$5:$B$504,A33,Quotations!$Q$5:$Q$504,"COMPLETE")=0),"ADD QUOTE RECORD",IF(AND(OR(N33="LOST",N33="CANCELLED"),V33=""),"ADD CLOSED REASON",IF(AND(OR(N33="PO WON",N33="LOST",N33="CANCELLED"),AH33=""),"ADD CLOSED DATE",IF(AND(N33="PO WON",COUNTIFS('Orders &amp; Payments'!$B$5:$B$504,A33,'Orders &amp; Payments'!$Q$5:$Q$504,"COMPLETE")+COUNTIFS('Orders &amp; Payments'!$B$5:$B$504,A33,'Orders &amp; Payments'!$Q$5:$Q$504,"OPEN")+COUNTIFS('Orders &amp; Payments'!$B$5:$B$504,A33,'Orders &amp; Payments'!$Q$5:$Q$504,"OPEN — ADD INVOICE")=0),"ADD ORDER RECORD","COMPLETE"))))))))))))</x:f>
      </x:c>
    </x:row>
    <x:row r="34">
      <x:c r="A34" s="730"/>
      <x:c r="B34" s="731"/>
      <x:c r="C34" s="730"/>
      <x:c r="D34" s="730"/>
      <x:c r="E34" s="730"/>
      <x:c r="F34" s="730"/>
      <x:c r="G34" s="730"/>
      <x:c r="H34" s="730"/>
      <x:c r="I34" s="730"/>
      <x:c r="J34" s="730"/>
      <x:c r="K34" s="730"/>
      <x:c r="L34" s="730"/>
      <x:c r="M34" s="730"/>
      <x:c r="N34" s="730"/>
      <x:c r="O34" s="732"/>
      <x:c r="P34" s="731"/>
      <x:c r="Q34" s="731"/>
      <x:c r="R34" s="731"/>
      <x:c r="S34" s="740" t="str">
        <x:f>IF(B34="","",TODAY()-B34)</x:f>
      </x:c>
      <x:c r="T34" s="741" t="str">
        <x:f>IF(A34="","",IF(N34="","STAGE NOT SET",IF(OR(N34="PO WON",N34="LOST",N34="CANCELLED"),N34,IF(Y34="","NOT SET",IF(NOT(ISNUMBER(Y34)),"CHECK DATE",IF(Y34&lt;TODAY(),"OVERDUE",IF(Y34=TODAY(),"DUE TODAY","UPCOMING")))))))</x:f>
      </x:c>
      <x:c r="U34" s="731"/>
      <x:c r="V34" s="730"/>
      <x:c r="W34" s="730"/>
      <x:c r="X34" s="749" t="str">
        <x:f>IF(OR(A34="",B34="",N34="",N34="PO WON",N34="LOST",N34="CANCELLED"),"",IFERROR(IF(Q34="",B34+1,Q34+INDEX(Setup!$T$4:$T$8,MATCH(N34,Setup!$S$4:$S$8,0))),""))</x:f>
      </x:c>
      <x:c r="Y34" s="749" t="str">
        <x:f>IF(A34="","",IF(OR(N34="PO WON",N34="LOST",N34="CANCELLED"),"",IF(R34&lt;&gt;"",R34,X34)))</x:f>
      </x:c>
      <x:c r="Z34" s="750" t="str">
        <x:f>IF(OR(Y34="",NOT(ISNUMBER(Y34))),"",Y34-TODAY())</x:f>
      </x:c>
      <x:c r="AA34" s="750" t="str">
        <x:f>IF(OR(A34="",B34="",C34="",M34="",N34="",N34="PO WON",N34="LOST",N34="CANCELLED"),"",IF(M34="Hot",30,IF(M34="Warm",20,10))+IF(N34="NEGOTIATION",25,IF(N34="QUOTED",20,IF(N34="QUALIFIED",15,IF(OR(N34="NEW",N34="CONTACTED"),10,0))))+IF(S34&lt;=2,20,IF(S34&lt;=7,15,IF(S34&lt;=14,10,5)))+IF(O34&gt;=500000,20,IF(O34&gt;=200000,15,IF(O34&gt;=100000,10,5)))+IF(OR(C34="IndiaMART",C34="TradeIndia"),5,3))</x:f>
      </x:c>
      <x:c r="AB34" s="751" t="str">
        <x:f>IF(A34="","",IF(OR(N34="PO WON",N34="LOST",N34="CANCELLED"),"CLOSED",IF(AA34&gt;=75,"A - PRIORITY",IF(AA34&gt;=55,"B - GOOD",IF(AA34&gt;=35,"C - NURTURE","D - LOW")))))</x:f>
      </x:c>
      <x:c r="AC34" s="751" t="str">
        <x:f>IF(A34="","",IF(AL34="COMPLETE",IF(N34="PO WON","Track invoice + payment",IF(N34="LOST","Consider revival",IF(N34="CANCELLED","No further action",IF(T34="OVERDUE","FOLLOW UP NOW",IF(T34="DUE TODAY","FOLLOW UP TODAY",IFERROR(INDEX(Setup!$V$4:$V$8,MATCH(N34,Setup!$U$4:$U$8,0)),"Review RFQ")))))),IF(AL34="DUPLICATE RFQ ID","Use a unique RFQ ID",IF(AL34="CHECK REQUIRED FIELDS","Complete required fields",IF(AL34="CHECK NUMBERS","Correct quantity or value",IF(AL34="CHECK DATE","Correct invalid date",IF(AL34="CHECK STAGE","Choose a valid stage",IF(AL34="SET NEXT FOLLOW-UP","Set next follow-up",IF(AL34="ADD QUOTE DATE","Add quote date",IF(AL34="ADD QUOTE RECORD","Add or fix quote record",IF(AL34="ADD CLOSED REASON","Add lost/cancelled reason",IF(AL34="ADD CLOSED DATE","Add closed date","Create or fix order record"))))))))))))</x:f>
      </x:c>
      <x:c r="AD34" s="752" t="str">
        <x:f>IF(A34="","",IF(AND(OR(N34="QUOTED",N34="NEGOTIATION"),Y34&lt;&gt;"",Y34&lt;TODAY()),O34,0))</x:f>
      </x:c>
      <x:c r="AE34" s="751" t="str">
        <x:f>IF(A34="","",IF(AND(F34&lt;&gt;"",G34&lt;&gt;""),"COMPLETE",IF(OR(F34&lt;&gt;"",G34&lt;&gt;""),"PARTIAL","MISSING")))</x:f>
      </x:c>
      <x:c r="AF34" s="756"/>
      <x:c r="AG34" s="735"/>
      <x:c r="AH34" s="735"/>
      <x:c r="AI34" s="755" t="str">
        <x:f>IF(OR(B34="",AF34=""),"",ROUND((AF34-B34)*24,1))</x:f>
      </x:c>
      <x:c r="AJ34" s="750" t="str">
        <x:f>IF(P34="","",MAX(TODAY()-P34,0))</x:f>
      </x:c>
      <x:c r="AK34" s="750" t="str">
        <x:f>IF(OR(B34="",AH34=""),"",AH34-B34)</x:f>
      </x:c>
      <x:c r="AL34" s="751" t="str">
        <x:f>IF(A34="","",IF(COUNTIF($A$5:$A$504,A34)&gt;1,"DUPLICATE RFQ ID",IF(OR(B34="",C34="",AND(D34="",E34=""),AND(F34="",G34=""),H34="",I34="",J34="",L34="",M34="",N34=""),"CHECK REQUIRED FIELDS",IF(OR(NOT(ISNUMBER(I34)),I34&lt;=0,AND(O34&lt;&gt;"",OR(NOT(ISNUMBER(O34)),O34&lt;0))),"CHECK NUMBERS",IF(OR(NOT(ISNUMBER(B34)),B34&gt;TODAY(),AND(P34&lt;&gt;"",OR(NOT(ISNUMBER(P34)),P34&gt;TODAY())),AND(Q34&lt;&gt;"",OR(NOT(ISNUMBER(Q34)),Q34&gt;TODAY())),AND(R34&lt;&gt;"",NOT(ISNUMBER(R34))),AND(U34&lt;&gt;"",NOT(ISNUMBER(U34))),AND(AF34&lt;&gt;"",OR(NOT(ISNUMBER(AF34)),AF34&lt;B34,AF34&gt;TODAY()+1)),AND(AG34&lt;&gt;"",OR(NOT(ISNUMBER(AG34)),AG34&lt;B34,AG34&gt;TODAY())),AND(AH34&lt;&gt;"",OR(NOT(ISNUMBER(AH34)),AH34&lt;B34,AH34&gt;TODAY()))),"CHECK DATE",IF(COUNTIF(Setup!$D$4:$D$11,N34)=0,"CHECK STAGE",IF(AND(N34&lt;&gt;"PO WON",N34&lt;&gt;"LOST",N34&lt;&gt;"CANCELLED",Y34=""),"SET NEXT FOLLOW-UP",IF(AND(OR(N34="QUOTED",N34="NEGOTIATION",N34="PO WON"),P34=""),"ADD QUOTE DATE",IF(AND(OR(N34="QUOTED",N34="NEGOTIATION",N34="PO WON"),COUNTIFS(Quotations!$B$5:$B$504,A34,Quotations!$Q$5:$Q$504,"COMPLETE")=0),"ADD QUOTE RECORD",IF(AND(OR(N34="LOST",N34="CANCELLED"),V34=""),"ADD CLOSED REASON",IF(AND(OR(N34="PO WON",N34="LOST",N34="CANCELLED"),AH34=""),"ADD CLOSED DATE",IF(AND(N34="PO WON",COUNTIFS('Orders &amp; Payments'!$B$5:$B$504,A34,'Orders &amp; Payments'!$Q$5:$Q$504,"COMPLETE")+COUNTIFS('Orders &amp; Payments'!$B$5:$B$504,A34,'Orders &amp; Payments'!$Q$5:$Q$504,"OPEN")+COUNTIFS('Orders &amp; Payments'!$B$5:$B$504,A34,'Orders &amp; Payments'!$Q$5:$Q$504,"OPEN — ADD INVOICE")=0),"ADD ORDER RECORD","COMPLETE"))))))))))))</x:f>
      </x:c>
    </x:row>
    <x:row r="35">
      <x:c r="A35" s="730"/>
      <x:c r="B35" s="731"/>
      <x:c r="C35" s="730"/>
      <x:c r="D35" s="730"/>
      <x:c r="E35" s="730"/>
      <x:c r="F35" s="730"/>
      <x:c r="G35" s="730"/>
      <x:c r="H35" s="730"/>
      <x:c r="I35" s="730"/>
      <x:c r="J35" s="730"/>
      <x:c r="K35" s="730"/>
      <x:c r="L35" s="730"/>
      <x:c r="M35" s="730"/>
      <x:c r="N35" s="730"/>
      <x:c r="O35" s="732"/>
      <x:c r="P35" s="731"/>
      <x:c r="Q35" s="731"/>
      <x:c r="R35" s="731"/>
      <x:c r="S35" s="740" t="str">
        <x:f>IF(B35="","",TODAY()-B35)</x:f>
      </x:c>
      <x:c r="T35" s="741" t="str">
        <x:f>IF(A35="","",IF(N35="","STAGE NOT SET",IF(OR(N35="PO WON",N35="LOST",N35="CANCELLED"),N35,IF(Y35="","NOT SET",IF(NOT(ISNUMBER(Y35)),"CHECK DATE",IF(Y35&lt;TODAY(),"OVERDUE",IF(Y35=TODAY(),"DUE TODAY","UPCOMING")))))))</x:f>
      </x:c>
      <x:c r="U35" s="731"/>
      <x:c r="V35" s="730"/>
      <x:c r="W35" s="730"/>
      <x:c r="X35" s="749" t="str">
        <x:f>IF(OR(A35="",B35="",N35="",N35="PO WON",N35="LOST",N35="CANCELLED"),"",IFERROR(IF(Q35="",B35+1,Q35+INDEX(Setup!$T$4:$T$8,MATCH(N35,Setup!$S$4:$S$8,0))),""))</x:f>
      </x:c>
      <x:c r="Y35" s="749" t="str">
        <x:f>IF(A35="","",IF(OR(N35="PO WON",N35="LOST",N35="CANCELLED"),"",IF(R35&lt;&gt;"",R35,X35)))</x:f>
      </x:c>
      <x:c r="Z35" s="750" t="str">
        <x:f>IF(OR(Y35="",NOT(ISNUMBER(Y35))),"",Y35-TODAY())</x:f>
      </x:c>
      <x:c r="AA35" s="750" t="str">
        <x:f>IF(OR(A35="",B35="",C35="",M35="",N35="",N35="PO WON",N35="LOST",N35="CANCELLED"),"",IF(M35="Hot",30,IF(M35="Warm",20,10))+IF(N35="NEGOTIATION",25,IF(N35="QUOTED",20,IF(N35="QUALIFIED",15,IF(OR(N35="NEW",N35="CONTACTED"),10,0))))+IF(S35&lt;=2,20,IF(S35&lt;=7,15,IF(S35&lt;=14,10,5)))+IF(O35&gt;=500000,20,IF(O35&gt;=200000,15,IF(O35&gt;=100000,10,5)))+IF(OR(C35="IndiaMART",C35="TradeIndia"),5,3))</x:f>
      </x:c>
      <x:c r="AB35" s="751" t="str">
        <x:f>IF(A35="","",IF(OR(N35="PO WON",N35="LOST",N35="CANCELLED"),"CLOSED",IF(AA35&gt;=75,"A - PRIORITY",IF(AA35&gt;=55,"B - GOOD",IF(AA35&gt;=35,"C - NURTURE","D - LOW")))))</x:f>
      </x:c>
      <x:c r="AC35" s="751" t="str">
        <x:f>IF(A35="","",IF(AL35="COMPLETE",IF(N35="PO WON","Track invoice + payment",IF(N35="LOST","Consider revival",IF(N35="CANCELLED","No further action",IF(T35="OVERDUE","FOLLOW UP NOW",IF(T35="DUE TODAY","FOLLOW UP TODAY",IFERROR(INDEX(Setup!$V$4:$V$8,MATCH(N35,Setup!$U$4:$U$8,0)),"Review RFQ")))))),IF(AL35="DUPLICATE RFQ ID","Use a unique RFQ ID",IF(AL35="CHECK REQUIRED FIELDS","Complete required fields",IF(AL35="CHECK NUMBERS","Correct quantity or value",IF(AL35="CHECK DATE","Correct invalid date",IF(AL35="CHECK STAGE","Choose a valid stage",IF(AL35="SET NEXT FOLLOW-UP","Set next follow-up",IF(AL35="ADD QUOTE DATE","Add quote date",IF(AL35="ADD QUOTE RECORD","Add or fix quote record",IF(AL35="ADD CLOSED REASON","Add lost/cancelled reason",IF(AL35="ADD CLOSED DATE","Add closed date","Create or fix order record"))))))))))))</x:f>
      </x:c>
      <x:c r="AD35" s="752" t="str">
        <x:f>IF(A35="","",IF(AND(OR(N35="QUOTED",N35="NEGOTIATION"),Y35&lt;&gt;"",Y35&lt;TODAY()),O35,0))</x:f>
      </x:c>
      <x:c r="AE35" s="751" t="str">
        <x:f>IF(A35="","",IF(AND(F35&lt;&gt;"",G35&lt;&gt;""),"COMPLETE",IF(OR(F35&lt;&gt;"",G35&lt;&gt;""),"PARTIAL","MISSING")))</x:f>
      </x:c>
      <x:c r="AF35" s="756"/>
      <x:c r="AG35" s="735"/>
      <x:c r="AH35" s="735"/>
      <x:c r="AI35" s="755" t="str">
        <x:f>IF(OR(B35="",AF35=""),"",ROUND((AF35-B35)*24,1))</x:f>
      </x:c>
      <x:c r="AJ35" s="750" t="str">
        <x:f>IF(P35="","",MAX(TODAY()-P35,0))</x:f>
      </x:c>
      <x:c r="AK35" s="750" t="str">
        <x:f>IF(OR(B35="",AH35=""),"",AH35-B35)</x:f>
      </x:c>
      <x:c r="AL35" s="751" t="str">
        <x:f>IF(A35="","",IF(COUNTIF($A$5:$A$504,A35)&gt;1,"DUPLICATE RFQ ID",IF(OR(B35="",C35="",AND(D35="",E35=""),AND(F35="",G35=""),H35="",I35="",J35="",L35="",M35="",N35=""),"CHECK REQUIRED FIELDS",IF(OR(NOT(ISNUMBER(I35)),I35&lt;=0,AND(O35&lt;&gt;"",OR(NOT(ISNUMBER(O35)),O35&lt;0))),"CHECK NUMBERS",IF(OR(NOT(ISNUMBER(B35)),B35&gt;TODAY(),AND(P35&lt;&gt;"",OR(NOT(ISNUMBER(P35)),P35&gt;TODAY())),AND(Q35&lt;&gt;"",OR(NOT(ISNUMBER(Q35)),Q35&gt;TODAY())),AND(R35&lt;&gt;"",NOT(ISNUMBER(R35))),AND(U35&lt;&gt;"",NOT(ISNUMBER(U35))),AND(AF35&lt;&gt;"",OR(NOT(ISNUMBER(AF35)),AF35&lt;B35,AF35&gt;TODAY()+1)),AND(AG35&lt;&gt;"",OR(NOT(ISNUMBER(AG35)),AG35&lt;B35,AG35&gt;TODAY())),AND(AH35&lt;&gt;"",OR(NOT(ISNUMBER(AH35)),AH35&lt;B35,AH35&gt;TODAY()))),"CHECK DATE",IF(COUNTIF(Setup!$D$4:$D$11,N35)=0,"CHECK STAGE",IF(AND(N35&lt;&gt;"PO WON",N35&lt;&gt;"LOST",N35&lt;&gt;"CANCELLED",Y35=""),"SET NEXT FOLLOW-UP",IF(AND(OR(N35="QUOTED",N35="NEGOTIATION",N35="PO WON"),P35=""),"ADD QUOTE DATE",IF(AND(OR(N35="QUOTED",N35="NEGOTIATION",N35="PO WON"),COUNTIFS(Quotations!$B$5:$B$504,A35,Quotations!$Q$5:$Q$504,"COMPLETE")=0),"ADD QUOTE RECORD",IF(AND(OR(N35="LOST",N35="CANCELLED"),V35=""),"ADD CLOSED REASON",IF(AND(OR(N35="PO WON",N35="LOST",N35="CANCELLED"),AH35=""),"ADD CLOSED DATE",IF(AND(N35="PO WON",COUNTIFS('Orders &amp; Payments'!$B$5:$B$504,A35,'Orders &amp; Payments'!$Q$5:$Q$504,"COMPLETE")+COUNTIFS('Orders &amp; Payments'!$B$5:$B$504,A35,'Orders &amp; Payments'!$Q$5:$Q$504,"OPEN")+COUNTIFS('Orders &amp; Payments'!$B$5:$B$504,A35,'Orders &amp; Payments'!$Q$5:$Q$504,"OPEN — ADD INVOICE")=0),"ADD ORDER RECORD","COMPLETE"))))))))))))</x:f>
      </x:c>
    </x:row>
    <x:row r="36">
      <x:c r="A36" s="730"/>
      <x:c r="B36" s="731"/>
      <x:c r="C36" s="730"/>
      <x:c r="D36" s="730"/>
      <x:c r="E36" s="730"/>
      <x:c r="F36" s="730"/>
      <x:c r="G36" s="730"/>
      <x:c r="H36" s="730"/>
      <x:c r="I36" s="730"/>
      <x:c r="J36" s="730"/>
      <x:c r="K36" s="730"/>
      <x:c r="L36" s="730"/>
      <x:c r="M36" s="730"/>
      <x:c r="N36" s="730"/>
      <x:c r="O36" s="732"/>
      <x:c r="P36" s="731"/>
      <x:c r="Q36" s="731"/>
      <x:c r="R36" s="731"/>
      <x:c r="S36" s="740" t="str">
        <x:f>IF(B36="","",TODAY()-B36)</x:f>
      </x:c>
      <x:c r="T36" s="741" t="str">
        <x:f>IF(A36="","",IF(N36="","STAGE NOT SET",IF(OR(N36="PO WON",N36="LOST",N36="CANCELLED"),N36,IF(Y36="","NOT SET",IF(NOT(ISNUMBER(Y36)),"CHECK DATE",IF(Y36&lt;TODAY(),"OVERDUE",IF(Y36=TODAY(),"DUE TODAY","UPCOMING")))))))</x:f>
      </x:c>
      <x:c r="U36" s="731"/>
      <x:c r="V36" s="730"/>
      <x:c r="W36" s="730"/>
      <x:c r="X36" s="749" t="str">
        <x:f>IF(OR(A36="",B36="",N36="",N36="PO WON",N36="LOST",N36="CANCELLED"),"",IFERROR(IF(Q36="",B36+1,Q36+INDEX(Setup!$T$4:$T$8,MATCH(N36,Setup!$S$4:$S$8,0))),""))</x:f>
      </x:c>
      <x:c r="Y36" s="749" t="str">
        <x:f>IF(A36="","",IF(OR(N36="PO WON",N36="LOST",N36="CANCELLED"),"",IF(R36&lt;&gt;"",R36,X36)))</x:f>
      </x:c>
      <x:c r="Z36" s="750" t="str">
        <x:f>IF(OR(Y36="",NOT(ISNUMBER(Y36))),"",Y36-TODAY())</x:f>
      </x:c>
      <x:c r="AA36" s="750" t="str">
        <x:f>IF(OR(A36="",B36="",C36="",M36="",N36="",N36="PO WON",N36="LOST",N36="CANCELLED"),"",IF(M36="Hot",30,IF(M36="Warm",20,10))+IF(N36="NEGOTIATION",25,IF(N36="QUOTED",20,IF(N36="QUALIFIED",15,IF(OR(N36="NEW",N36="CONTACTED"),10,0))))+IF(S36&lt;=2,20,IF(S36&lt;=7,15,IF(S36&lt;=14,10,5)))+IF(O36&gt;=500000,20,IF(O36&gt;=200000,15,IF(O36&gt;=100000,10,5)))+IF(OR(C36="IndiaMART",C36="TradeIndia"),5,3))</x:f>
      </x:c>
      <x:c r="AB36" s="751" t="str">
        <x:f>IF(A36="","",IF(OR(N36="PO WON",N36="LOST",N36="CANCELLED"),"CLOSED",IF(AA36&gt;=75,"A - PRIORITY",IF(AA36&gt;=55,"B - GOOD",IF(AA36&gt;=35,"C - NURTURE","D - LOW")))))</x:f>
      </x:c>
      <x:c r="AC36" s="751" t="str">
        <x:f>IF(A36="","",IF(AL36="COMPLETE",IF(N36="PO WON","Track invoice + payment",IF(N36="LOST","Consider revival",IF(N36="CANCELLED","No further action",IF(T36="OVERDUE","FOLLOW UP NOW",IF(T36="DUE TODAY","FOLLOW UP TODAY",IFERROR(INDEX(Setup!$V$4:$V$8,MATCH(N36,Setup!$U$4:$U$8,0)),"Review RFQ")))))),IF(AL36="DUPLICATE RFQ ID","Use a unique RFQ ID",IF(AL36="CHECK REQUIRED FIELDS","Complete required fields",IF(AL36="CHECK NUMBERS","Correct quantity or value",IF(AL36="CHECK DATE","Correct invalid date",IF(AL36="CHECK STAGE","Choose a valid stage",IF(AL36="SET NEXT FOLLOW-UP","Set next follow-up",IF(AL36="ADD QUOTE DATE","Add quote date",IF(AL36="ADD QUOTE RECORD","Add or fix quote record",IF(AL36="ADD CLOSED REASON","Add lost/cancelled reason",IF(AL36="ADD CLOSED DATE","Add closed date","Create or fix order record"))))))))))))</x:f>
      </x:c>
      <x:c r="AD36" s="752" t="str">
        <x:f>IF(A36="","",IF(AND(OR(N36="QUOTED",N36="NEGOTIATION"),Y36&lt;&gt;"",Y36&lt;TODAY()),O36,0))</x:f>
      </x:c>
      <x:c r="AE36" s="751" t="str">
        <x:f>IF(A36="","",IF(AND(F36&lt;&gt;"",G36&lt;&gt;""),"COMPLETE",IF(OR(F36&lt;&gt;"",G36&lt;&gt;""),"PARTIAL","MISSING")))</x:f>
      </x:c>
      <x:c r="AF36" s="756"/>
      <x:c r="AG36" s="735"/>
      <x:c r="AH36" s="735"/>
      <x:c r="AI36" s="755" t="str">
        <x:f>IF(OR(B36="",AF36=""),"",ROUND((AF36-B36)*24,1))</x:f>
      </x:c>
      <x:c r="AJ36" s="750" t="str">
        <x:f>IF(P36="","",MAX(TODAY()-P36,0))</x:f>
      </x:c>
      <x:c r="AK36" s="750" t="str">
        <x:f>IF(OR(B36="",AH36=""),"",AH36-B36)</x:f>
      </x:c>
      <x:c r="AL36" s="751" t="str">
        <x:f>IF(A36="","",IF(COUNTIF($A$5:$A$504,A36)&gt;1,"DUPLICATE RFQ ID",IF(OR(B36="",C36="",AND(D36="",E36=""),AND(F36="",G36=""),H36="",I36="",J36="",L36="",M36="",N36=""),"CHECK REQUIRED FIELDS",IF(OR(NOT(ISNUMBER(I36)),I36&lt;=0,AND(O36&lt;&gt;"",OR(NOT(ISNUMBER(O36)),O36&lt;0))),"CHECK NUMBERS",IF(OR(NOT(ISNUMBER(B36)),B36&gt;TODAY(),AND(P36&lt;&gt;"",OR(NOT(ISNUMBER(P36)),P36&gt;TODAY())),AND(Q36&lt;&gt;"",OR(NOT(ISNUMBER(Q36)),Q36&gt;TODAY())),AND(R36&lt;&gt;"",NOT(ISNUMBER(R36))),AND(U36&lt;&gt;"",NOT(ISNUMBER(U36))),AND(AF36&lt;&gt;"",OR(NOT(ISNUMBER(AF36)),AF36&lt;B36,AF36&gt;TODAY()+1)),AND(AG36&lt;&gt;"",OR(NOT(ISNUMBER(AG36)),AG36&lt;B36,AG36&gt;TODAY())),AND(AH36&lt;&gt;"",OR(NOT(ISNUMBER(AH36)),AH36&lt;B36,AH36&gt;TODAY()))),"CHECK DATE",IF(COUNTIF(Setup!$D$4:$D$11,N36)=0,"CHECK STAGE",IF(AND(N36&lt;&gt;"PO WON",N36&lt;&gt;"LOST",N36&lt;&gt;"CANCELLED",Y36=""),"SET NEXT FOLLOW-UP",IF(AND(OR(N36="QUOTED",N36="NEGOTIATION",N36="PO WON"),P36=""),"ADD QUOTE DATE",IF(AND(OR(N36="QUOTED",N36="NEGOTIATION",N36="PO WON"),COUNTIFS(Quotations!$B$5:$B$504,A36,Quotations!$Q$5:$Q$504,"COMPLETE")=0),"ADD QUOTE RECORD",IF(AND(OR(N36="LOST",N36="CANCELLED"),V36=""),"ADD CLOSED REASON",IF(AND(OR(N36="PO WON",N36="LOST",N36="CANCELLED"),AH36=""),"ADD CLOSED DATE",IF(AND(N36="PO WON",COUNTIFS('Orders &amp; Payments'!$B$5:$B$504,A36,'Orders &amp; Payments'!$Q$5:$Q$504,"COMPLETE")+COUNTIFS('Orders &amp; Payments'!$B$5:$B$504,A36,'Orders &amp; Payments'!$Q$5:$Q$504,"OPEN")+COUNTIFS('Orders &amp; Payments'!$B$5:$B$504,A36,'Orders &amp; Payments'!$Q$5:$Q$504,"OPEN — ADD INVOICE")=0),"ADD ORDER RECORD","COMPLETE"))))))))))))</x:f>
      </x:c>
    </x:row>
    <x:row r="37">
      <x:c r="A37" s="730"/>
      <x:c r="B37" s="731"/>
      <x:c r="C37" s="730"/>
      <x:c r="D37" s="730"/>
      <x:c r="E37" s="730"/>
      <x:c r="F37" s="730"/>
      <x:c r="G37" s="730"/>
      <x:c r="H37" s="730"/>
      <x:c r="I37" s="730"/>
      <x:c r="J37" s="730"/>
      <x:c r="K37" s="730"/>
      <x:c r="L37" s="730"/>
      <x:c r="M37" s="730"/>
      <x:c r="N37" s="730"/>
      <x:c r="O37" s="732"/>
      <x:c r="P37" s="731"/>
      <x:c r="Q37" s="731"/>
      <x:c r="R37" s="731"/>
      <x:c r="S37" s="740" t="str">
        <x:f>IF(B37="","",TODAY()-B37)</x:f>
      </x:c>
      <x:c r="T37" s="741" t="str">
        <x:f>IF(A37="","",IF(N37="","STAGE NOT SET",IF(OR(N37="PO WON",N37="LOST",N37="CANCELLED"),N37,IF(Y37="","NOT SET",IF(NOT(ISNUMBER(Y37)),"CHECK DATE",IF(Y37&lt;TODAY(),"OVERDUE",IF(Y37=TODAY(),"DUE TODAY","UPCOMING")))))))</x:f>
      </x:c>
      <x:c r="U37" s="731"/>
      <x:c r="V37" s="730"/>
      <x:c r="W37" s="730"/>
      <x:c r="X37" s="749" t="str">
        <x:f>IF(OR(A37="",B37="",N37="",N37="PO WON",N37="LOST",N37="CANCELLED"),"",IFERROR(IF(Q37="",B37+1,Q37+INDEX(Setup!$T$4:$T$8,MATCH(N37,Setup!$S$4:$S$8,0))),""))</x:f>
      </x:c>
      <x:c r="Y37" s="749" t="str">
        <x:f>IF(A37="","",IF(OR(N37="PO WON",N37="LOST",N37="CANCELLED"),"",IF(R37&lt;&gt;"",R37,X37)))</x:f>
      </x:c>
      <x:c r="Z37" s="750" t="str">
        <x:f>IF(OR(Y37="",NOT(ISNUMBER(Y37))),"",Y37-TODAY())</x:f>
      </x:c>
      <x:c r="AA37" s="750" t="str">
        <x:f>IF(OR(A37="",B37="",C37="",M37="",N37="",N37="PO WON",N37="LOST",N37="CANCELLED"),"",IF(M37="Hot",30,IF(M37="Warm",20,10))+IF(N37="NEGOTIATION",25,IF(N37="QUOTED",20,IF(N37="QUALIFIED",15,IF(OR(N37="NEW",N37="CONTACTED"),10,0))))+IF(S37&lt;=2,20,IF(S37&lt;=7,15,IF(S37&lt;=14,10,5)))+IF(O37&gt;=500000,20,IF(O37&gt;=200000,15,IF(O37&gt;=100000,10,5)))+IF(OR(C37="IndiaMART",C37="TradeIndia"),5,3))</x:f>
      </x:c>
      <x:c r="AB37" s="751" t="str">
        <x:f>IF(A37="","",IF(OR(N37="PO WON",N37="LOST",N37="CANCELLED"),"CLOSED",IF(AA37&gt;=75,"A - PRIORITY",IF(AA37&gt;=55,"B - GOOD",IF(AA37&gt;=35,"C - NURTURE","D - LOW")))))</x:f>
      </x:c>
      <x:c r="AC37" s="751" t="str">
        <x:f>IF(A37="","",IF(AL37="COMPLETE",IF(N37="PO WON","Track invoice + payment",IF(N37="LOST","Consider revival",IF(N37="CANCELLED","No further action",IF(T37="OVERDUE","FOLLOW UP NOW",IF(T37="DUE TODAY","FOLLOW UP TODAY",IFERROR(INDEX(Setup!$V$4:$V$8,MATCH(N37,Setup!$U$4:$U$8,0)),"Review RFQ")))))),IF(AL37="DUPLICATE RFQ ID","Use a unique RFQ ID",IF(AL37="CHECK REQUIRED FIELDS","Complete required fields",IF(AL37="CHECK NUMBERS","Correct quantity or value",IF(AL37="CHECK DATE","Correct invalid date",IF(AL37="CHECK STAGE","Choose a valid stage",IF(AL37="SET NEXT FOLLOW-UP","Set next follow-up",IF(AL37="ADD QUOTE DATE","Add quote date",IF(AL37="ADD QUOTE RECORD","Add or fix quote record",IF(AL37="ADD CLOSED REASON","Add lost/cancelled reason",IF(AL37="ADD CLOSED DATE","Add closed date","Create or fix order record"))))))))))))</x:f>
      </x:c>
      <x:c r="AD37" s="752" t="str">
        <x:f>IF(A37="","",IF(AND(OR(N37="QUOTED",N37="NEGOTIATION"),Y37&lt;&gt;"",Y37&lt;TODAY()),O37,0))</x:f>
      </x:c>
      <x:c r="AE37" s="751" t="str">
        <x:f>IF(A37="","",IF(AND(F37&lt;&gt;"",G37&lt;&gt;""),"COMPLETE",IF(OR(F37&lt;&gt;"",G37&lt;&gt;""),"PARTIAL","MISSING")))</x:f>
      </x:c>
      <x:c r="AF37" s="756"/>
      <x:c r="AG37" s="735"/>
      <x:c r="AH37" s="735"/>
      <x:c r="AI37" s="755" t="str">
        <x:f>IF(OR(B37="",AF37=""),"",ROUND((AF37-B37)*24,1))</x:f>
      </x:c>
      <x:c r="AJ37" s="750" t="str">
        <x:f>IF(P37="","",MAX(TODAY()-P37,0))</x:f>
      </x:c>
      <x:c r="AK37" s="750" t="str">
        <x:f>IF(OR(B37="",AH37=""),"",AH37-B37)</x:f>
      </x:c>
      <x:c r="AL37" s="751" t="str">
        <x:f>IF(A37="","",IF(COUNTIF($A$5:$A$504,A37)&gt;1,"DUPLICATE RFQ ID",IF(OR(B37="",C37="",AND(D37="",E37=""),AND(F37="",G37=""),H37="",I37="",J37="",L37="",M37="",N37=""),"CHECK REQUIRED FIELDS",IF(OR(NOT(ISNUMBER(I37)),I37&lt;=0,AND(O37&lt;&gt;"",OR(NOT(ISNUMBER(O37)),O37&lt;0))),"CHECK NUMBERS",IF(OR(NOT(ISNUMBER(B37)),B37&gt;TODAY(),AND(P37&lt;&gt;"",OR(NOT(ISNUMBER(P37)),P37&gt;TODAY())),AND(Q37&lt;&gt;"",OR(NOT(ISNUMBER(Q37)),Q37&gt;TODAY())),AND(R37&lt;&gt;"",NOT(ISNUMBER(R37))),AND(U37&lt;&gt;"",NOT(ISNUMBER(U37))),AND(AF37&lt;&gt;"",OR(NOT(ISNUMBER(AF37)),AF37&lt;B37,AF37&gt;TODAY()+1)),AND(AG37&lt;&gt;"",OR(NOT(ISNUMBER(AG37)),AG37&lt;B37,AG37&gt;TODAY())),AND(AH37&lt;&gt;"",OR(NOT(ISNUMBER(AH37)),AH37&lt;B37,AH37&gt;TODAY()))),"CHECK DATE",IF(COUNTIF(Setup!$D$4:$D$11,N37)=0,"CHECK STAGE",IF(AND(N37&lt;&gt;"PO WON",N37&lt;&gt;"LOST",N37&lt;&gt;"CANCELLED",Y37=""),"SET NEXT FOLLOW-UP",IF(AND(OR(N37="QUOTED",N37="NEGOTIATION",N37="PO WON"),P37=""),"ADD QUOTE DATE",IF(AND(OR(N37="QUOTED",N37="NEGOTIATION",N37="PO WON"),COUNTIFS(Quotations!$B$5:$B$504,A37,Quotations!$Q$5:$Q$504,"COMPLETE")=0),"ADD QUOTE RECORD",IF(AND(OR(N37="LOST",N37="CANCELLED"),V37=""),"ADD CLOSED REASON",IF(AND(OR(N37="PO WON",N37="LOST",N37="CANCELLED"),AH37=""),"ADD CLOSED DATE",IF(AND(N37="PO WON",COUNTIFS('Orders &amp; Payments'!$B$5:$B$504,A37,'Orders &amp; Payments'!$Q$5:$Q$504,"COMPLETE")+COUNTIFS('Orders &amp; Payments'!$B$5:$B$504,A37,'Orders &amp; Payments'!$Q$5:$Q$504,"OPEN")+COUNTIFS('Orders &amp; Payments'!$B$5:$B$504,A37,'Orders &amp; Payments'!$Q$5:$Q$504,"OPEN — ADD INVOICE")=0),"ADD ORDER RECORD","COMPLETE"))))))))))))</x:f>
      </x:c>
    </x:row>
    <x:row r="38">
      <x:c r="A38" s="730"/>
      <x:c r="B38" s="731"/>
      <x:c r="C38" s="730"/>
      <x:c r="D38" s="730"/>
      <x:c r="E38" s="730"/>
      <x:c r="F38" s="730"/>
      <x:c r="G38" s="730"/>
      <x:c r="H38" s="730"/>
      <x:c r="I38" s="730"/>
      <x:c r="J38" s="730"/>
      <x:c r="K38" s="730"/>
      <x:c r="L38" s="730"/>
      <x:c r="M38" s="730"/>
      <x:c r="N38" s="730"/>
      <x:c r="O38" s="732"/>
      <x:c r="P38" s="731"/>
      <x:c r="Q38" s="731"/>
      <x:c r="R38" s="731"/>
      <x:c r="S38" s="740" t="str">
        <x:f>IF(B38="","",TODAY()-B38)</x:f>
      </x:c>
      <x:c r="T38" s="741" t="str">
        <x:f>IF(A38="","",IF(N38="","STAGE NOT SET",IF(OR(N38="PO WON",N38="LOST",N38="CANCELLED"),N38,IF(Y38="","NOT SET",IF(NOT(ISNUMBER(Y38)),"CHECK DATE",IF(Y38&lt;TODAY(),"OVERDUE",IF(Y38=TODAY(),"DUE TODAY","UPCOMING")))))))</x:f>
      </x:c>
      <x:c r="U38" s="731"/>
      <x:c r="V38" s="730"/>
      <x:c r="W38" s="730"/>
      <x:c r="X38" s="749" t="str">
        <x:f>IF(OR(A38="",B38="",N38="",N38="PO WON",N38="LOST",N38="CANCELLED"),"",IFERROR(IF(Q38="",B38+1,Q38+INDEX(Setup!$T$4:$T$8,MATCH(N38,Setup!$S$4:$S$8,0))),""))</x:f>
      </x:c>
      <x:c r="Y38" s="749" t="str">
        <x:f>IF(A38="","",IF(OR(N38="PO WON",N38="LOST",N38="CANCELLED"),"",IF(R38&lt;&gt;"",R38,X38)))</x:f>
      </x:c>
      <x:c r="Z38" s="750" t="str">
        <x:f>IF(OR(Y38="",NOT(ISNUMBER(Y38))),"",Y38-TODAY())</x:f>
      </x:c>
      <x:c r="AA38" s="750" t="str">
        <x:f>IF(OR(A38="",B38="",C38="",M38="",N38="",N38="PO WON",N38="LOST",N38="CANCELLED"),"",IF(M38="Hot",30,IF(M38="Warm",20,10))+IF(N38="NEGOTIATION",25,IF(N38="QUOTED",20,IF(N38="QUALIFIED",15,IF(OR(N38="NEW",N38="CONTACTED"),10,0))))+IF(S38&lt;=2,20,IF(S38&lt;=7,15,IF(S38&lt;=14,10,5)))+IF(O38&gt;=500000,20,IF(O38&gt;=200000,15,IF(O38&gt;=100000,10,5)))+IF(OR(C38="IndiaMART",C38="TradeIndia"),5,3))</x:f>
      </x:c>
      <x:c r="AB38" s="751" t="str">
        <x:f>IF(A38="","",IF(OR(N38="PO WON",N38="LOST",N38="CANCELLED"),"CLOSED",IF(AA38&gt;=75,"A - PRIORITY",IF(AA38&gt;=55,"B - GOOD",IF(AA38&gt;=35,"C - NURTURE","D - LOW")))))</x:f>
      </x:c>
      <x:c r="AC38" s="751" t="str">
        <x:f>IF(A38="","",IF(AL38="COMPLETE",IF(N38="PO WON","Track invoice + payment",IF(N38="LOST","Consider revival",IF(N38="CANCELLED","No further action",IF(T38="OVERDUE","FOLLOW UP NOW",IF(T38="DUE TODAY","FOLLOW UP TODAY",IFERROR(INDEX(Setup!$V$4:$V$8,MATCH(N38,Setup!$U$4:$U$8,0)),"Review RFQ")))))),IF(AL38="DUPLICATE RFQ ID","Use a unique RFQ ID",IF(AL38="CHECK REQUIRED FIELDS","Complete required fields",IF(AL38="CHECK NUMBERS","Correct quantity or value",IF(AL38="CHECK DATE","Correct invalid date",IF(AL38="CHECK STAGE","Choose a valid stage",IF(AL38="SET NEXT FOLLOW-UP","Set next follow-up",IF(AL38="ADD QUOTE DATE","Add quote date",IF(AL38="ADD QUOTE RECORD","Add or fix quote record",IF(AL38="ADD CLOSED REASON","Add lost/cancelled reason",IF(AL38="ADD CLOSED DATE","Add closed date","Create or fix order record"))))))))))))</x:f>
      </x:c>
      <x:c r="AD38" s="752" t="str">
        <x:f>IF(A38="","",IF(AND(OR(N38="QUOTED",N38="NEGOTIATION"),Y38&lt;&gt;"",Y38&lt;TODAY()),O38,0))</x:f>
      </x:c>
      <x:c r="AE38" s="751" t="str">
        <x:f>IF(A38="","",IF(AND(F38&lt;&gt;"",G38&lt;&gt;""),"COMPLETE",IF(OR(F38&lt;&gt;"",G38&lt;&gt;""),"PARTIAL","MISSING")))</x:f>
      </x:c>
      <x:c r="AF38" s="756"/>
      <x:c r="AG38" s="735"/>
      <x:c r="AH38" s="735"/>
      <x:c r="AI38" s="755" t="str">
        <x:f>IF(OR(B38="",AF38=""),"",ROUND((AF38-B38)*24,1))</x:f>
      </x:c>
      <x:c r="AJ38" s="750" t="str">
        <x:f>IF(P38="","",MAX(TODAY()-P38,0))</x:f>
      </x:c>
      <x:c r="AK38" s="750" t="str">
        <x:f>IF(OR(B38="",AH38=""),"",AH38-B38)</x:f>
      </x:c>
      <x:c r="AL38" s="751" t="str">
        <x:f>IF(A38="","",IF(COUNTIF($A$5:$A$504,A38)&gt;1,"DUPLICATE RFQ ID",IF(OR(B38="",C38="",AND(D38="",E38=""),AND(F38="",G38=""),H38="",I38="",J38="",L38="",M38="",N38=""),"CHECK REQUIRED FIELDS",IF(OR(NOT(ISNUMBER(I38)),I38&lt;=0,AND(O38&lt;&gt;"",OR(NOT(ISNUMBER(O38)),O38&lt;0))),"CHECK NUMBERS",IF(OR(NOT(ISNUMBER(B38)),B38&gt;TODAY(),AND(P38&lt;&gt;"",OR(NOT(ISNUMBER(P38)),P38&gt;TODAY())),AND(Q38&lt;&gt;"",OR(NOT(ISNUMBER(Q38)),Q38&gt;TODAY())),AND(R38&lt;&gt;"",NOT(ISNUMBER(R38))),AND(U38&lt;&gt;"",NOT(ISNUMBER(U38))),AND(AF38&lt;&gt;"",OR(NOT(ISNUMBER(AF38)),AF38&lt;B38,AF38&gt;TODAY()+1)),AND(AG38&lt;&gt;"",OR(NOT(ISNUMBER(AG38)),AG38&lt;B38,AG38&gt;TODAY())),AND(AH38&lt;&gt;"",OR(NOT(ISNUMBER(AH38)),AH38&lt;B38,AH38&gt;TODAY()))),"CHECK DATE",IF(COUNTIF(Setup!$D$4:$D$11,N38)=0,"CHECK STAGE",IF(AND(N38&lt;&gt;"PO WON",N38&lt;&gt;"LOST",N38&lt;&gt;"CANCELLED",Y38=""),"SET NEXT FOLLOW-UP",IF(AND(OR(N38="QUOTED",N38="NEGOTIATION",N38="PO WON"),P38=""),"ADD QUOTE DATE",IF(AND(OR(N38="QUOTED",N38="NEGOTIATION",N38="PO WON"),COUNTIFS(Quotations!$B$5:$B$504,A38,Quotations!$Q$5:$Q$504,"COMPLETE")=0),"ADD QUOTE RECORD",IF(AND(OR(N38="LOST",N38="CANCELLED"),V38=""),"ADD CLOSED REASON",IF(AND(OR(N38="PO WON",N38="LOST",N38="CANCELLED"),AH38=""),"ADD CLOSED DATE",IF(AND(N38="PO WON",COUNTIFS('Orders &amp; Payments'!$B$5:$B$504,A38,'Orders &amp; Payments'!$Q$5:$Q$504,"COMPLETE")+COUNTIFS('Orders &amp; Payments'!$B$5:$B$504,A38,'Orders &amp; Payments'!$Q$5:$Q$504,"OPEN")+COUNTIFS('Orders &amp; Payments'!$B$5:$B$504,A38,'Orders &amp; Payments'!$Q$5:$Q$504,"OPEN — ADD INVOICE")=0),"ADD ORDER RECORD","COMPLETE"))))))))))))</x:f>
      </x:c>
    </x:row>
    <x:row r="39">
      <x:c r="A39" s="730"/>
      <x:c r="B39" s="731"/>
      <x:c r="C39" s="730"/>
      <x:c r="D39" s="730"/>
      <x:c r="E39" s="730"/>
      <x:c r="F39" s="730"/>
      <x:c r="G39" s="730"/>
      <x:c r="H39" s="730"/>
      <x:c r="I39" s="730"/>
      <x:c r="J39" s="730"/>
      <x:c r="K39" s="730"/>
      <x:c r="L39" s="730"/>
      <x:c r="M39" s="730"/>
      <x:c r="N39" s="730"/>
      <x:c r="O39" s="732"/>
      <x:c r="P39" s="731"/>
      <x:c r="Q39" s="731"/>
      <x:c r="R39" s="731"/>
      <x:c r="S39" s="740" t="str">
        <x:f>IF(B39="","",TODAY()-B39)</x:f>
      </x:c>
      <x:c r="T39" s="741" t="str">
        <x:f>IF(A39="","",IF(N39="","STAGE NOT SET",IF(OR(N39="PO WON",N39="LOST",N39="CANCELLED"),N39,IF(Y39="","NOT SET",IF(NOT(ISNUMBER(Y39)),"CHECK DATE",IF(Y39&lt;TODAY(),"OVERDUE",IF(Y39=TODAY(),"DUE TODAY","UPCOMING")))))))</x:f>
      </x:c>
      <x:c r="U39" s="731"/>
      <x:c r="V39" s="730"/>
      <x:c r="W39" s="730"/>
      <x:c r="X39" s="749" t="str">
        <x:f>IF(OR(A39="",B39="",N39="",N39="PO WON",N39="LOST",N39="CANCELLED"),"",IFERROR(IF(Q39="",B39+1,Q39+INDEX(Setup!$T$4:$T$8,MATCH(N39,Setup!$S$4:$S$8,0))),""))</x:f>
      </x:c>
      <x:c r="Y39" s="749" t="str">
        <x:f>IF(A39="","",IF(OR(N39="PO WON",N39="LOST",N39="CANCELLED"),"",IF(R39&lt;&gt;"",R39,X39)))</x:f>
      </x:c>
      <x:c r="Z39" s="750" t="str">
        <x:f>IF(OR(Y39="",NOT(ISNUMBER(Y39))),"",Y39-TODAY())</x:f>
      </x:c>
      <x:c r="AA39" s="750" t="str">
        <x:f>IF(OR(A39="",B39="",C39="",M39="",N39="",N39="PO WON",N39="LOST",N39="CANCELLED"),"",IF(M39="Hot",30,IF(M39="Warm",20,10))+IF(N39="NEGOTIATION",25,IF(N39="QUOTED",20,IF(N39="QUALIFIED",15,IF(OR(N39="NEW",N39="CONTACTED"),10,0))))+IF(S39&lt;=2,20,IF(S39&lt;=7,15,IF(S39&lt;=14,10,5)))+IF(O39&gt;=500000,20,IF(O39&gt;=200000,15,IF(O39&gt;=100000,10,5)))+IF(OR(C39="IndiaMART",C39="TradeIndia"),5,3))</x:f>
      </x:c>
      <x:c r="AB39" s="751" t="str">
        <x:f>IF(A39="","",IF(OR(N39="PO WON",N39="LOST",N39="CANCELLED"),"CLOSED",IF(AA39&gt;=75,"A - PRIORITY",IF(AA39&gt;=55,"B - GOOD",IF(AA39&gt;=35,"C - NURTURE","D - LOW")))))</x:f>
      </x:c>
      <x:c r="AC39" s="751" t="str">
        <x:f>IF(A39="","",IF(AL39="COMPLETE",IF(N39="PO WON","Track invoice + payment",IF(N39="LOST","Consider revival",IF(N39="CANCELLED","No further action",IF(T39="OVERDUE","FOLLOW UP NOW",IF(T39="DUE TODAY","FOLLOW UP TODAY",IFERROR(INDEX(Setup!$V$4:$V$8,MATCH(N39,Setup!$U$4:$U$8,0)),"Review RFQ")))))),IF(AL39="DUPLICATE RFQ ID","Use a unique RFQ ID",IF(AL39="CHECK REQUIRED FIELDS","Complete required fields",IF(AL39="CHECK NUMBERS","Correct quantity or value",IF(AL39="CHECK DATE","Correct invalid date",IF(AL39="CHECK STAGE","Choose a valid stage",IF(AL39="SET NEXT FOLLOW-UP","Set next follow-up",IF(AL39="ADD QUOTE DATE","Add quote date",IF(AL39="ADD QUOTE RECORD","Add or fix quote record",IF(AL39="ADD CLOSED REASON","Add lost/cancelled reason",IF(AL39="ADD CLOSED DATE","Add closed date","Create or fix order record"))))))))))))</x:f>
      </x:c>
      <x:c r="AD39" s="752" t="str">
        <x:f>IF(A39="","",IF(AND(OR(N39="QUOTED",N39="NEGOTIATION"),Y39&lt;&gt;"",Y39&lt;TODAY()),O39,0))</x:f>
      </x:c>
      <x:c r="AE39" s="751" t="str">
        <x:f>IF(A39="","",IF(AND(F39&lt;&gt;"",G39&lt;&gt;""),"COMPLETE",IF(OR(F39&lt;&gt;"",G39&lt;&gt;""),"PARTIAL","MISSING")))</x:f>
      </x:c>
      <x:c r="AF39" s="756"/>
      <x:c r="AG39" s="735"/>
      <x:c r="AH39" s="735"/>
      <x:c r="AI39" s="755" t="str">
        <x:f>IF(OR(B39="",AF39=""),"",ROUND((AF39-B39)*24,1))</x:f>
      </x:c>
      <x:c r="AJ39" s="750" t="str">
        <x:f>IF(P39="","",MAX(TODAY()-P39,0))</x:f>
      </x:c>
      <x:c r="AK39" s="750" t="str">
        <x:f>IF(OR(B39="",AH39=""),"",AH39-B39)</x:f>
      </x:c>
      <x:c r="AL39" s="751" t="str">
        <x:f>IF(A39="","",IF(COUNTIF($A$5:$A$504,A39)&gt;1,"DUPLICATE RFQ ID",IF(OR(B39="",C39="",AND(D39="",E39=""),AND(F39="",G39=""),H39="",I39="",J39="",L39="",M39="",N39=""),"CHECK REQUIRED FIELDS",IF(OR(NOT(ISNUMBER(I39)),I39&lt;=0,AND(O39&lt;&gt;"",OR(NOT(ISNUMBER(O39)),O39&lt;0))),"CHECK NUMBERS",IF(OR(NOT(ISNUMBER(B39)),B39&gt;TODAY(),AND(P39&lt;&gt;"",OR(NOT(ISNUMBER(P39)),P39&gt;TODAY())),AND(Q39&lt;&gt;"",OR(NOT(ISNUMBER(Q39)),Q39&gt;TODAY())),AND(R39&lt;&gt;"",NOT(ISNUMBER(R39))),AND(U39&lt;&gt;"",NOT(ISNUMBER(U39))),AND(AF39&lt;&gt;"",OR(NOT(ISNUMBER(AF39)),AF39&lt;B39,AF39&gt;TODAY()+1)),AND(AG39&lt;&gt;"",OR(NOT(ISNUMBER(AG39)),AG39&lt;B39,AG39&gt;TODAY())),AND(AH39&lt;&gt;"",OR(NOT(ISNUMBER(AH39)),AH39&lt;B39,AH39&gt;TODAY()))),"CHECK DATE",IF(COUNTIF(Setup!$D$4:$D$11,N39)=0,"CHECK STAGE",IF(AND(N39&lt;&gt;"PO WON",N39&lt;&gt;"LOST",N39&lt;&gt;"CANCELLED",Y39=""),"SET NEXT FOLLOW-UP",IF(AND(OR(N39="QUOTED",N39="NEGOTIATION",N39="PO WON"),P39=""),"ADD QUOTE DATE",IF(AND(OR(N39="QUOTED",N39="NEGOTIATION",N39="PO WON"),COUNTIFS(Quotations!$B$5:$B$504,A39,Quotations!$Q$5:$Q$504,"COMPLETE")=0),"ADD QUOTE RECORD",IF(AND(OR(N39="LOST",N39="CANCELLED"),V39=""),"ADD CLOSED REASON",IF(AND(OR(N39="PO WON",N39="LOST",N39="CANCELLED"),AH39=""),"ADD CLOSED DATE",IF(AND(N39="PO WON",COUNTIFS('Orders &amp; Payments'!$B$5:$B$504,A39,'Orders &amp; Payments'!$Q$5:$Q$504,"COMPLETE")+COUNTIFS('Orders &amp; Payments'!$B$5:$B$504,A39,'Orders &amp; Payments'!$Q$5:$Q$504,"OPEN")+COUNTIFS('Orders &amp; Payments'!$B$5:$B$504,A39,'Orders &amp; Payments'!$Q$5:$Q$504,"OPEN — ADD INVOICE")=0),"ADD ORDER RECORD","COMPLETE"))))))))))))</x:f>
      </x:c>
    </x:row>
    <x:row r="40">
      <x:c r="A40" s="730"/>
      <x:c r="B40" s="731"/>
      <x:c r="C40" s="730"/>
      <x:c r="D40" s="730"/>
      <x:c r="E40" s="730"/>
      <x:c r="F40" s="730"/>
      <x:c r="G40" s="730"/>
      <x:c r="H40" s="730"/>
      <x:c r="I40" s="730"/>
      <x:c r="J40" s="730"/>
      <x:c r="K40" s="730"/>
      <x:c r="L40" s="730"/>
      <x:c r="M40" s="730"/>
      <x:c r="N40" s="730"/>
      <x:c r="O40" s="732"/>
      <x:c r="P40" s="731"/>
      <x:c r="Q40" s="731"/>
      <x:c r="R40" s="731"/>
      <x:c r="S40" s="740" t="str">
        <x:f>IF(B40="","",TODAY()-B40)</x:f>
      </x:c>
      <x:c r="T40" s="741" t="str">
        <x:f>IF(A40="","",IF(N40="","STAGE NOT SET",IF(OR(N40="PO WON",N40="LOST",N40="CANCELLED"),N40,IF(Y40="","NOT SET",IF(NOT(ISNUMBER(Y40)),"CHECK DATE",IF(Y40&lt;TODAY(),"OVERDUE",IF(Y40=TODAY(),"DUE TODAY","UPCOMING")))))))</x:f>
      </x:c>
      <x:c r="U40" s="731"/>
      <x:c r="V40" s="730"/>
      <x:c r="W40" s="730"/>
      <x:c r="X40" s="749" t="str">
        <x:f>IF(OR(A40="",B40="",N40="",N40="PO WON",N40="LOST",N40="CANCELLED"),"",IFERROR(IF(Q40="",B40+1,Q40+INDEX(Setup!$T$4:$T$8,MATCH(N40,Setup!$S$4:$S$8,0))),""))</x:f>
      </x:c>
      <x:c r="Y40" s="749" t="str">
        <x:f>IF(A40="","",IF(OR(N40="PO WON",N40="LOST",N40="CANCELLED"),"",IF(R40&lt;&gt;"",R40,X40)))</x:f>
      </x:c>
      <x:c r="Z40" s="750" t="str">
        <x:f>IF(OR(Y40="",NOT(ISNUMBER(Y40))),"",Y40-TODAY())</x:f>
      </x:c>
      <x:c r="AA40" s="750" t="str">
        <x:f>IF(OR(A40="",B40="",C40="",M40="",N40="",N40="PO WON",N40="LOST",N40="CANCELLED"),"",IF(M40="Hot",30,IF(M40="Warm",20,10))+IF(N40="NEGOTIATION",25,IF(N40="QUOTED",20,IF(N40="QUALIFIED",15,IF(OR(N40="NEW",N40="CONTACTED"),10,0))))+IF(S40&lt;=2,20,IF(S40&lt;=7,15,IF(S40&lt;=14,10,5)))+IF(O40&gt;=500000,20,IF(O40&gt;=200000,15,IF(O40&gt;=100000,10,5)))+IF(OR(C40="IndiaMART",C40="TradeIndia"),5,3))</x:f>
      </x:c>
      <x:c r="AB40" s="751" t="str">
        <x:f>IF(A40="","",IF(OR(N40="PO WON",N40="LOST",N40="CANCELLED"),"CLOSED",IF(AA40&gt;=75,"A - PRIORITY",IF(AA40&gt;=55,"B - GOOD",IF(AA40&gt;=35,"C - NURTURE","D - LOW")))))</x:f>
      </x:c>
      <x:c r="AC40" s="751" t="str">
        <x:f>IF(A40="","",IF(AL40="COMPLETE",IF(N40="PO WON","Track invoice + payment",IF(N40="LOST","Consider revival",IF(N40="CANCELLED","No further action",IF(T40="OVERDUE","FOLLOW UP NOW",IF(T40="DUE TODAY","FOLLOW UP TODAY",IFERROR(INDEX(Setup!$V$4:$V$8,MATCH(N40,Setup!$U$4:$U$8,0)),"Review RFQ")))))),IF(AL40="DUPLICATE RFQ ID","Use a unique RFQ ID",IF(AL40="CHECK REQUIRED FIELDS","Complete required fields",IF(AL40="CHECK NUMBERS","Correct quantity or value",IF(AL40="CHECK DATE","Correct invalid date",IF(AL40="CHECK STAGE","Choose a valid stage",IF(AL40="SET NEXT FOLLOW-UP","Set next follow-up",IF(AL40="ADD QUOTE DATE","Add quote date",IF(AL40="ADD QUOTE RECORD","Add or fix quote record",IF(AL40="ADD CLOSED REASON","Add lost/cancelled reason",IF(AL40="ADD CLOSED DATE","Add closed date","Create or fix order record"))))))))))))</x:f>
      </x:c>
      <x:c r="AD40" s="752" t="str">
        <x:f>IF(A40="","",IF(AND(OR(N40="QUOTED",N40="NEGOTIATION"),Y40&lt;&gt;"",Y40&lt;TODAY()),O40,0))</x:f>
      </x:c>
      <x:c r="AE40" s="751" t="str">
        <x:f>IF(A40="","",IF(AND(F40&lt;&gt;"",G40&lt;&gt;""),"COMPLETE",IF(OR(F40&lt;&gt;"",G40&lt;&gt;""),"PARTIAL","MISSING")))</x:f>
      </x:c>
      <x:c r="AF40" s="756"/>
      <x:c r="AG40" s="735"/>
      <x:c r="AH40" s="735"/>
      <x:c r="AI40" s="755" t="str">
        <x:f>IF(OR(B40="",AF40=""),"",ROUND((AF40-B40)*24,1))</x:f>
      </x:c>
      <x:c r="AJ40" s="750" t="str">
        <x:f>IF(P40="","",MAX(TODAY()-P40,0))</x:f>
      </x:c>
      <x:c r="AK40" s="750" t="str">
        <x:f>IF(OR(B40="",AH40=""),"",AH40-B40)</x:f>
      </x:c>
      <x:c r="AL40" s="751" t="str">
        <x:f>IF(A40="","",IF(COUNTIF($A$5:$A$504,A40)&gt;1,"DUPLICATE RFQ ID",IF(OR(B40="",C40="",AND(D40="",E40=""),AND(F40="",G40=""),H40="",I40="",J40="",L40="",M40="",N40=""),"CHECK REQUIRED FIELDS",IF(OR(NOT(ISNUMBER(I40)),I40&lt;=0,AND(O40&lt;&gt;"",OR(NOT(ISNUMBER(O40)),O40&lt;0))),"CHECK NUMBERS",IF(OR(NOT(ISNUMBER(B40)),B40&gt;TODAY(),AND(P40&lt;&gt;"",OR(NOT(ISNUMBER(P40)),P40&gt;TODAY())),AND(Q40&lt;&gt;"",OR(NOT(ISNUMBER(Q40)),Q40&gt;TODAY())),AND(R40&lt;&gt;"",NOT(ISNUMBER(R40))),AND(U40&lt;&gt;"",NOT(ISNUMBER(U40))),AND(AF40&lt;&gt;"",OR(NOT(ISNUMBER(AF40)),AF40&lt;B40,AF40&gt;TODAY()+1)),AND(AG40&lt;&gt;"",OR(NOT(ISNUMBER(AG40)),AG40&lt;B40,AG40&gt;TODAY())),AND(AH40&lt;&gt;"",OR(NOT(ISNUMBER(AH40)),AH40&lt;B40,AH40&gt;TODAY()))),"CHECK DATE",IF(COUNTIF(Setup!$D$4:$D$11,N40)=0,"CHECK STAGE",IF(AND(N40&lt;&gt;"PO WON",N40&lt;&gt;"LOST",N40&lt;&gt;"CANCELLED",Y40=""),"SET NEXT FOLLOW-UP",IF(AND(OR(N40="QUOTED",N40="NEGOTIATION",N40="PO WON"),P40=""),"ADD QUOTE DATE",IF(AND(OR(N40="QUOTED",N40="NEGOTIATION",N40="PO WON"),COUNTIFS(Quotations!$B$5:$B$504,A40,Quotations!$Q$5:$Q$504,"COMPLETE")=0),"ADD QUOTE RECORD",IF(AND(OR(N40="LOST",N40="CANCELLED"),V40=""),"ADD CLOSED REASON",IF(AND(OR(N40="PO WON",N40="LOST",N40="CANCELLED"),AH40=""),"ADD CLOSED DATE",IF(AND(N40="PO WON",COUNTIFS('Orders &amp; Payments'!$B$5:$B$504,A40,'Orders &amp; Payments'!$Q$5:$Q$504,"COMPLETE")+COUNTIFS('Orders &amp; Payments'!$B$5:$B$504,A40,'Orders &amp; Payments'!$Q$5:$Q$504,"OPEN")+COUNTIFS('Orders &amp; Payments'!$B$5:$B$504,A40,'Orders &amp; Payments'!$Q$5:$Q$504,"OPEN — ADD INVOICE")=0),"ADD ORDER RECORD","COMPLETE"))))))))))))</x:f>
      </x:c>
    </x:row>
    <x:row r="41">
      <x:c r="A41" s="730"/>
      <x:c r="B41" s="731"/>
      <x:c r="C41" s="730"/>
      <x:c r="D41" s="730"/>
      <x:c r="E41" s="730"/>
      <x:c r="F41" s="730"/>
      <x:c r="G41" s="730"/>
      <x:c r="H41" s="730"/>
      <x:c r="I41" s="730"/>
      <x:c r="J41" s="730"/>
      <x:c r="K41" s="730"/>
      <x:c r="L41" s="730"/>
      <x:c r="M41" s="730"/>
      <x:c r="N41" s="730"/>
      <x:c r="O41" s="732"/>
      <x:c r="P41" s="731"/>
      <x:c r="Q41" s="731"/>
      <x:c r="R41" s="731"/>
      <x:c r="S41" s="740" t="str">
        <x:f>IF(B41="","",TODAY()-B41)</x:f>
      </x:c>
      <x:c r="T41" s="741" t="str">
        <x:f>IF(A41="","",IF(N41="","STAGE NOT SET",IF(OR(N41="PO WON",N41="LOST",N41="CANCELLED"),N41,IF(Y41="","NOT SET",IF(NOT(ISNUMBER(Y41)),"CHECK DATE",IF(Y41&lt;TODAY(),"OVERDUE",IF(Y41=TODAY(),"DUE TODAY","UPCOMING")))))))</x:f>
      </x:c>
      <x:c r="U41" s="731"/>
      <x:c r="V41" s="730"/>
      <x:c r="W41" s="730"/>
      <x:c r="X41" s="749" t="str">
        <x:f>IF(OR(A41="",B41="",N41="",N41="PO WON",N41="LOST",N41="CANCELLED"),"",IFERROR(IF(Q41="",B41+1,Q41+INDEX(Setup!$T$4:$T$8,MATCH(N41,Setup!$S$4:$S$8,0))),""))</x:f>
      </x:c>
      <x:c r="Y41" s="749" t="str">
        <x:f>IF(A41="","",IF(OR(N41="PO WON",N41="LOST",N41="CANCELLED"),"",IF(R41&lt;&gt;"",R41,X41)))</x:f>
      </x:c>
      <x:c r="Z41" s="750" t="str">
        <x:f>IF(OR(Y41="",NOT(ISNUMBER(Y41))),"",Y41-TODAY())</x:f>
      </x:c>
      <x:c r="AA41" s="750" t="str">
        <x:f>IF(OR(A41="",B41="",C41="",M41="",N41="",N41="PO WON",N41="LOST",N41="CANCELLED"),"",IF(M41="Hot",30,IF(M41="Warm",20,10))+IF(N41="NEGOTIATION",25,IF(N41="QUOTED",20,IF(N41="QUALIFIED",15,IF(OR(N41="NEW",N41="CONTACTED"),10,0))))+IF(S41&lt;=2,20,IF(S41&lt;=7,15,IF(S41&lt;=14,10,5)))+IF(O41&gt;=500000,20,IF(O41&gt;=200000,15,IF(O41&gt;=100000,10,5)))+IF(OR(C41="IndiaMART",C41="TradeIndia"),5,3))</x:f>
      </x:c>
      <x:c r="AB41" s="751" t="str">
        <x:f>IF(A41="","",IF(OR(N41="PO WON",N41="LOST",N41="CANCELLED"),"CLOSED",IF(AA41&gt;=75,"A - PRIORITY",IF(AA41&gt;=55,"B - GOOD",IF(AA41&gt;=35,"C - NURTURE","D - LOW")))))</x:f>
      </x:c>
      <x:c r="AC41" s="751" t="str">
        <x:f>IF(A41="","",IF(AL41="COMPLETE",IF(N41="PO WON","Track invoice + payment",IF(N41="LOST","Consider revival",IF(N41="CANCELLED","No further action",IF(T41="OVERDUE","FOLLOW UP NOW",IF(T41="DUE TODAY","FOLLOW UP TODAY",IFERROR(INDEX(Setup!$V$4:$V$8,MATCH(N41,Setup!$U$4:$U$8,0)),"Review RFQ")))))),IF(AL41="DUPLICATE RFQ ID","Use a unique RFQ ID",IF(AL41="CHECK REQUIRED FIELDS","Complete required fields",IF(AL41="CHECK NUMBERS","Correct quantity or value",IF(AL41="CHECK DATE","Correct invalid date",IF(AL41="CHECK STAGE","Choose a valid stage",IF(AL41="SET NEXT FOLLOW-UP","Set next follow-up",IF(AL41="ADD QUOTE DATE","Add quote date",IF(AL41="ADD QUOTE RECORD","Add or fix quote record",IF(AL41="ADD CLOSED REASON","Add lost/cancelled reason",IF(AL41="ADD CLOSED DATE","Add closed date","Create or fix order record"))))))))))))</x:f>
      </x:c>
      <x:c r="AD41" s="752" t="str">
        <x:f>IF(A41="","",IF(AND(OR(N41="QUOTED",N41="NEGOTIATION"),Y41&lt;&gt;"",Y41&lt;TODAY()),O41,0))</x:f>
      </x:c>
      <x:c r="AE41" s="751" t="str">
        <x:f>IF(A41="","",IF(AND(F41&lt;&gt;"",G41&lt;&gt;""),"COMPLETE",IF(OR(F41&lt;&gt;"",G41&lt;&gt;""),"PARTIAL","MISSING")))</x:f>
      </x:c>
      <x:c r="AF41" s="756"/>
      <x:c r="AG41" s="735"/>
      <x:c r="AH41" s="735"/>
      <x:c r="AI41" s="755" t="str">
        <x:f>IF(OR(B41="",AF41=""),"",ROUND((AF41-B41)*24,1))</x:f>
      </x:c>
      <x:c r="AJ41" s="750" t="str">
        <x:f>IF(P41="","",MAX(TODAY()-P41,0))</x:f>
      </x:c>
      <x:c r="AK41" s="750" t="str">
        <x:f>IF(OR(B41="",AH41=""),"",AH41-B41)</x:f>
      </x:c>
      <x:c r="AL41" s="751" t="str">
        <x:f>IF(A41="","",IF(COUNTIF($A$5:$A$504,A41)&gt;1,"DUPLICATE RFQ ID",IF(OR(B41="",C41="",AND(D41="",E41=""),AND(F41="",G41=""),H41="",I41="",J41="",L41="",M41="",N41=""),"CHECK REQUIRED FIELDS",IF(OR(NOT(ISNUMBER(I41)),I41&lt;=0,AND(O41&lt;&gt;"",OR(NOT(ISNUMBER(O41)),O41&lt;0))),"CHECK NUMBERS",IF(OR(NOT(ISNUMBER(B41)),B41&gt;TODAY(),AND(P41&lt;&gt;"",OR(NOT(ISNUMBER(P41)),P41&gt;TODAY())),AND(Q41&lt;&gt;"",OR(NOT(ISNUMBER(Q41)),Q41&gt;TODAY())),AND(R41&lt;&gt;"",NOT(ISNUMBER(R41))),AND(U41&lt;&gt;"",NOT(ISNUMBER(U41))),AND(AF41&lt;&gt;"",OR(NOT(ISNUMBER(AF41)),AF41&lt;B41,AF41&gt;TODAY()+1)),AND(AG41&lt;&gt;"",OR(NOT(ISNUMBER(AG41)),AG41&lt;B41,AG41&gt;TODAY())),AND(AH41&lt;&gt;"",OR(NOT(ISNUMBER(AH41)),AH41&lt;B41,AH41&gt;TODAY()))),"CHECK DATE",IF(COUNTIF(Setup!$D$4:$D$11,N41)=0,"CHECK STAGE",IF(AND(N41&lt;&gt;"PO WON",N41&lt;&gt;"LOST",N41&lt;&gt;"CANCELLED",Y41=""),"SET NEXT FOLLOW-UP",IF(AND(OR(N41="QUOTED",N41="NEGOTIATION",N41="PO WON"),P41=""),"ADD QUOTE DATE",IF(AND(OR(N41="QUOTED",N41="NEGOTIATION",N41="PO WON"),COUNTIFS(Quotations!$B$5:$B$504,A41,Quotations!$Q$5:$Q$504,"COMPLETE")=0),"ADD QUOTE RECORD",IF(AND(OR(N41="LOST",N41="CANCELLED"),V41=""),"ADD CLOSED REASON",IF(AND(OR(N41="PO WON",N41="LOST",N41="CANCELLED"),AH41=""),"ADD CLOSED DATE",IF(AND(N41="PO WON",COUNTIFS('Orders &amp; Payments'!$B$5:$B$504,A41,'Orders &amp; Payments'!$Q$5:$Q$504,"COMPLETE")+COUNTIFS('Orders &amp; Payments'!$B$5:$B$504,A41,'Orders &amp; Payments'!$Q$5:$Q$504,"OPEN")+COUNTIFS('Orders &amp; Payments'!$B$5:$B$504,A41,'Orders &amp; Payments'!$Q$5:$Q$504,"OPEN — ADD INVOICE")=0),"ADD ORDER RECORD","COMPLETE"))))))))))))</x:f>
      </x:c>
    </x:row>
    <x:row r="42">
      <x:c r="A42" s="730"/>
      <x:c r="B42" s="731"/>
      <x:c r="C42" s="730"/>
      <x:c r="D42" s="730"/>
      <x:c r="E42" s="730"/>
      <x:c r="F42" s="730"/>
      <x:c r="G42" s="730"/>
      <x:c r="H42" s="730"/>
      <x:c r="I42" s="730"/>
      <x:c r="J42" s="730"/>
      <x:c r="K42" s="730"/>
      <x:c r="L42" s="730"/>
      <x:c r="M42" s="730"/>
      <x:c r="N42" s="730"/>
      <x:c r="O42" s="732"/>
      <x:c r="P42" s="731"/>
      <x:c r="Q42" s="731"/>
      <x:c r="R42" s="731"/>
      <x:c r="S42" s="740" t="str">
        <x:f>IF(B42="","",TODAY()-B42)</x:f>
      </x:c>
      <x:c r="T42" s="741" t="str">
        <x:f>IF(A42="","",IF(N42="","STAGE NOT SET",IF(OR(N42="PO WON",N42="LOST",N42="CANCELLED"),N42,IF(Y42="","NOT SET",IF(NOT(ISNUMBER(Y42)),"CHECK DATE",IF(Y42&lt;TODAY(),"OVERDUE",IF(Y42=TODAY(),"DUE TODAY","UPCOMING")))))))</x:f>
      </x:c>
      <x:c r="U42" s="731"/>
      <x:c r="V42" s="730"/>
      <x:c r="W42" s="730"/>
      <x:c r="X42" s="749" t="str">
        <x:f>IF(OR(A42="",B42="",N42="",N42="PO WON",N42="LOST",N42="CANCELLED"),"",IFERROR(IF(Q42="",B42+1,Q42+INDEX(Setup!$T$4:$T$8,MATCH(N42,Setup!$S$4:$S$8,0))),""))</x:f>
      </x:c>
      <x:c r="Y42" s="749" t="str">
        <x:f>IF(A42="","",IF(OR(N42="PO WON",N42="LOST",N42="CANCELLED"),"",IF(R42&lt;&gt;"",R42,X42)))</x:f>
      </x:c>
      <x:c r="Z42" s="750" t="str">
        <x:f>IF(OR(Y42="",NOT(ISNUMBER(Y42))),"",Y42-TODAY())</x:f>
      </x:c>
      <x:c r="AA42" s="750" t="str">
        <x:f>IF(OR(A42="",B42="",C42="",M42="",N42="",N42="PO WON",N42="LOST",N42="CANCELLED"),"",IF(M42="Hot",30,IF(M42="Warm",20,10))+IF(N42="NEGOTIATION",25,IF(N42="QUOTED",20,IF(N42="QUALIFIED",15,IF(OR(N42="NEW",N42="CONTACTED"),10,0))))+IF(S42&lt;=2,20,IF(S42&lt;=7,15,IF(S42&lt;=14,10,5)))+IF(O42&gt;=500000,20,IF(O42&gt;=200000,15,IF(O42&gt;=100000,10,5)))+IF(OR(C42="IndiaMART",C42="TradeIndia"),5,3))</x:f>
      </x:c>
      <x:c r="AB42" s="751" t="str">
        <x:f>IF(A42="","",IF(OR(N42="PO WON",N42="LOST",N42="CANCELLED"),"CLOSED",IF(AA42&gt;=75,"A - PRIORITY",IF(AA42&gt;=55,"B - GOOD",IF(AA42&gt;=35,"C - NURTURE","D - LOW")))))</x:f>
      </x:c>
      <x:c r="AC42" s="751" t="str">
        <x:f>IF(A42="","",IF(AL42="COMPLETE",IF(N42="PO WON","Track invoice + payment",IF(N42="LOST","Consider revival",IF(N42="CANCELLED","No further action",IF(T42="OVERDUE","FOLLOW UP NOW",IF(T42="DUE TODAY","FOLLOW UP TODAY",IFERROR(INDEX(Setup!$V$4:$V$8,MATCH(N42,Setup!$U$4:$U$8,0)),"Review RFQ")))))),IF(AL42="DUPLICATE RFQ ID","Use a unique RFQ ID",IF(AL42="CHECK REQUIRED FIELDS","Complete required fields",IF(AL42="CHECK NUMBERS","Correct quantity or value",IF(AL42="CHECK DATE","Correct invalid date",IF(AL42="CHECK STAGE","Choose a valid stage",IF(AL42="SET NEXT FOLLOW-UP","Set next follow-up",IF(AL42="ADD QUOTE DATE","Add quote date",IF(AL42="ADD QUOTE RECORD","Add or fix quote record",IF(AL42="ADD CLOSED REASON","Add lost/cancelled reason",IF(AL42="ADD CLOSED DATE","Add closed date","Create or fix order record"))))))))))))</x:f>
      </x:c>
      <x:c r="AD42" s="752" t="str">
        <x:f>IF(A42="","",IF(AND(OR(N42="QUOTED",N42="NEGOTIATION"),Y42&lt;&gt;"",Y42&lt;TODAY()),O42,0))</x:f>
      </x:c>
      <x:c r="AE42" s="751" t="str">
        <x:f>IF(A42="","",IF(AND(F42&lt;&gt;"",G42&lt;&gt;""),"COMPLETE",IF(OR(F42&lt;&gt;"",G42&lt;&gt;""),"PARTIAL","MISSING")))</x:f>
      </x:c>
      <x:c r="AF42" s="756"/>
      <x:c r="AG42" s="735"/>
      <x:c r="AH42" s="735"/>
      <x:c r="AI42" s="755" t="str">
        <x:f>IF(OR(B42="",AF42=""),"",ROUND((AF42-B42)*24,1))</x:f>
      </x:c>
      <x:c r="AJ42" s="750" t="str">
        <x:f>IF(P42="","",MAX(TODAY()-P42,0))</x:f>
      </x:c>
      <x:c r="AK42" s="750" t="str">
        <x:f>IF(OR(B42="",AH42=""),"",AH42-B42)</x:f>
      </x:c>
      <x:c r="AL42" s="751" t="str">
        <x:f>IF(A42="","",IF(COUNTIF($A$5:$A$504,A42)&gt;1,"DUPLICATE RFQ ID",IF(OR(B42="",C42="",AND(D42="",E42=""),AND(F42="",G42=""),H42="",I42="",J42="",L42="",M42="",N42=""),"CHECK REQUIRED FIELDS",IF(OR(NOT(ISNUMBER(I42)),I42&lt;=0,AND(O42&lt;&gt;"",OR(NOT(ISNUMBER(O42)),O42&lt;0))),"CHECK NUMBERS",IF(OR(NOT(ISNUMBER(B42)),B42&gt;TODAY(),AND(P42&lt;&gt;"",OR(NOT(ISNUMBER(P42)),P42&gt;TODAY())),AND(Q42&lt;&gt;"",OR(NOT(ISNUMBER(Q42)),Q42&gt;TODAY())),AND(R42&lt;&gt;"",NOT(ISNUMBER(R42))),AND(U42&lt;&gt;"",NOT(ISNUMBER(U42))),AND(AF42&lt;&gt;"",OR(NOT(ISNUMBER(AF42)),AF42&lt;B42,AF42&gt;TODAY()+1)),AND(AG42&lt;&gt;"",OR(NOT(ISNUMBER(AG42)),AG42&lt;B42,AG42&gt;TODAY())),AND(AH42&lt;&gt;"",OR(NOT(ISNUMBER(AH42)),AH42&lt;B42,AH42&gt;TODAY()))),"CHECK DATE",IF(COUNTIF(Setup!$D$4:$D$11,N42)=0,"CHECK STAGE",IF(AND(N42&lt;&gt;"PO WON",N42&lt;&gt;"LOST",N42&lt;&gt;"CANCELLED",Y42=""),"SET NEXT FOLLOW-UP",IF(AND(OR(N42="QUOTED",N42="NEGOTIATION",N42="PO WON"),P42=""),"ADD QUOTE DATE",IF(AND(OR(N42="QUOTED",N42="NEGOTIATION",N42="PO WON"),COUNTIFS(Quotations!$B$5:$B$504,A42,Quotations!$Q$5:$Q$504,"COMPLETE")=0),"ADD QUOTE RECORD",IF(AND(OR(N42="LOST",N42="CANCELLED"),V42=""),"ADD CLOSED REASON",IF(AND(OR(N42="PO WON",N42="LOST",N42="CANCELLED"),AH42=""),"ADD CLOSED DATE",IF(AND(N42="PO WON",COUNTIFS('Orders &amp; Payments'!$B$5:$B$504,A42,'Orders &amp; Payments'!$Q$5:$Q$504,"COMPLETE")+COUNTIFS('Orders &amp; Payments'!$B$5:$B$504,A42,'Orders &amp; Payments'!$Q$5:$Q$504,"OPEN")+COUNTIFS('Orders &amp; Payments'!$B$5:$B$504,A42,'Orders &amp; Payments'!$Q$5:$Q$504,"OPEN — ADD INVOICE")=0),"ADD ORDER RECORD","COMPLETE"))))))))))))</x:f>
      </x:c>
    </x:row>
    <x:row r="43">
      <x:c r="A43" s="730"/>
      <x:c r="B43" s="731"/>
      <x:c r="C43" s="730"/>
      <x:c r="D43" s="730"/>
      <x:c r="E43" s="730"/>
      <x:c r="F43" s="730"/>
      <x:c r="G43" s="730"/>
      <x:c r="H43" s="730"/>
      <x:c r="I43" s="730"/>
      <x:c r="J43" s="730"/>
      <x:c r="K43" s="730"/>
      <x:c r="L43" s="730"/>
      <x:c r="M43" s="730"/>
      <x:c r="N43" s="730"/>
      <x:c r="O43" s="732"/>
      <x:c r="P43" s="731"/>
      <x:c r="Q43" s="731"/>
      <x:c r="R43" s="731"/>
      <x:c r="S43" s="740" t="str">
        <x:f>IF(B43="","",TODAY()-B43)</x:f>
      </x:c>
      <x:c r="T43" s="741" t="str">
        <x:f>IF(A43="","",IF(N43="","STAGE NOT SET",IF(OR(N43="PO WON",N43="LOST",N43="CANCELLED"),N43,IF(Y43="","NOT SET",IF(NOT(ISNUMBER(Y43)),"CHECK DATE",IF(Y43&lt;TODAY(),"OVERDUE",IF(Y43=TODAY(),"DUE TODAY","UPCOMING")))))))</x:f>
      </x:c>
      <x:c r="U43" s="731"/>
      <x:c r="V43" s="730"/>
      <x:c r="W43" s="730"/>
      <x:c r="X43" s="749" t="str">
        <x:f>IF(OR(A43="",B43="",N43="",N43="PO WON",N43="LOST",N43="CANCELLED"),"",IFERROR(IF(Q43="",B43+1,Q43+INDEX(Setup!$T$4:$T$8,MATCH(N43,Setup!$S$4:$S$8,0))),""))</x:f>
      </x:c>
      <x:c r="Y43" s="749" t="str">
        <x:f>IF(A43="","",IF(OR(N43="PO WON",N43="LOST",N43="CANCELLED"),"",IF(R43&lt;&gt;"",R43,X43)))</x:f>
      </x:c>
      <x:c r="Z43" s="750" t="str">
        <x:f>IF(OR(Y43="",NOT(ISNUMBER(Y43))),"",Y43-TODAY())</x:f>
      </x:c>
      <x:c r="AA43" s="750" t="str">
        <x:f>IF(OR(A43="",B43="",C43="",M43="",N43="",N43="PO WON",N43="LOST",N43="CANCELLED"),"",IF(M43="Hot",30,IF(M43="Warm",20,10))+IF(N43="NEGOTIATION",25,IF(N43="QUOTED",20,IF(N43="QUALIFIED",15,IF(OR(N43="NEW",N43="CONTACTED"),10,0))))+IF(S43&lt;=2,20,IF(S43&lt;=7,15,IF(S43&lt;=14,10,5)))+IF(O43&gt;=500000,20,IF(O43&gt;=200000,15,IF(O43&gt;=100000,10,5)))+IF(OR(C43="IndiaMART",C43="TradeIndia"),5,3))</x:f>
      </x:c>
      <x:c r="AB43" s="751" t="str">
        <x:f>IF(A43="","",IF(OR(N43="PO WON",N43="LOST",N43="CANCELLED"),"CLOSED",IF(AA43&gt;=75,"A - PRIORITY",IF(AA43&gt;=55,"B - GOOD",IF(AA43&gt;=35,"C - NURTURE","D - LOW")))))</x:f>
      </x:c>
      <x:c r="AC43" s="751" t="str">
        <x:f>IF(A43="","",IF(AL43="COMPLETE",IF(N43="PO WON","Track invoice + payment",IF(N43="LOST","Consider revival",IF(N43="CANCELLED","No further action",IF(T43="OVERDUE","FOLLOW UP NOW",IF(T43="DUE TODAY","FOLLOW UP TODAY",IFERROR(INDEX(Setup!$V$4:$V$8,MATCH(N43,Setup!$U$4:$U$8,0)),"Review RFQ")))))),IF(AL43="DUPLICATE RFQ ID","Use a unique RFQ ID",IF(AL43="CHECK REQUIRED FIELDS","Complete required fields",IF(AL43="CHECK NUMBERS","Correct quantity or value",IF(AL43="CHECK DATE","Correct invalid date",IF(AL43="CHECK STAGE","Choose a valid stage",IF(AL43="SET NEXT FOLLOW-UP","Set next follow-up",IF(AL43="ADD QUOTE DATE","Add quote date",IF(AL43="ADD QUOTE RECORD","Add or fix quote record",IF(AL43="ADD CLOSED REASON","Add lost/cancelled reason",IF(AL43="ADD CLOSED DATE","Add closed date","Create or fix order record"))))))))))))</x:f>
      </x:c>
      <x:c r="AD43" s="752" t="str">
        <x:f>IF(A43="","",IF(AND(OR(N43="QUOTED",N43="NEGOTIATION"),Y43&lt;&gt;"",Y43&lt;TODAY()),O43,0))</x:f>
      </x:c>
      <x:c r="AE43" s="751" t="str">
        <x:f>IF(A43="","",IF(AND(F43&lt;&gt;"",G43&lt;&gt;""),"COMPLETE",IF(OR(F43&lt;&gt;"",G43&lt;&gt;""),"PARTIAL","MISSING")))</x:f>
      </x:c>
      <x:c r="AF43" s="756"/>
      <x:c r="AG43" s="735"/>
      <x:c r="AH43" s="735"/>
      <x:c r="AI43" s="755" t="str">
        <x:f>IF(OR(B43="",AF43=""),"",ROUND((AF43-B43)*24,1))</x:f>
      </x:c>
      <x:c r="AJ43" s="750" t="str">
        <x:f>IF(P43="","",MAX(TODAY()-P43,0))</x:f>
      </x:c>
      <x:c r="AK43" s="750" t="str">
        <x:f>IF(OR(B43="",AH43=""),"",AH43-B43)</x:f>
      </x:c>
      <x:c r="AL43" s="751" t="str">
        <x:f>IF(A43="","",IF(COUNTIF($A$5:$A$504,A43)&gt;1,"DUPLICATE RFQ ID",IF(OR(B43="",C43="",AND(D43="",E43=""),AND(F43="",G43=""),H43="",I43="",J43="",L43="",M43="",N43=""),"CHECK REQUIRED FIELDS",IF(OR(NOT(ISNUMBER(I43)),I43&lt;=0,AND(O43&lt;&gt;"",OR(NOT(ISNUMBER(O43)),O43&lt;0))),"CHECK NUMBERS",IF(OR(NOT(ISNUMBER(B43)),B43&gt;TODAY(),AND(P43&lt;&gt;"",OR(NOT(ISNUMBER(P43)),P43&gt;TODAY())),AND(Q43&lt;&gt;"",OR(NOT(ISNUMBER(Q43)),Q43&gt;TODAY())),AND(R43&lt;&gt;"",NOT(ISNUMBER(R43))),AND(U43&lt;&gt;"",NOT(ISNUMBER(U43))),AND(AF43&lt;&gt;"",OR(NOT(ISNUMBER(AF43)),AF43&lt;B43,AF43&gt;TODAY()+1)),AND(AG43&lt;&gt;"",OR(NOT(ISNUMBER(AG43)),AG43&lt;B43,AG43&gt;TODAY())),AND(AH43&lt;&gt;"",OR(NOT(ISNUMBER(AH43)),AH43&lt;B43,AH43&gt;TODAY()))),"CHECK DATE",IF(COUNTIF(Setup!$D$4:$D$11,N43)=0,"CHECK STAGE",IF(AND(N43&lt;&gt;"PO WON",N43&lt;&gt;"LOST",N43&lt;&gt;"CANCELLED",Y43=""),"SET NEXT FOLLOW-UP",IF(AND(OR(N43="QUOTED",N43="NEGOTIATION",N43="PO WON"),P43=""),"ADD QUOTE DATE",IF(AND(OR(N43="QUOTED",N43="NEGOTIATION",N43="PO WON"),COUNTIFS(Quotations!$B$5:$B$504,A43,Quotations!$Q$5:$Q$504,"COMPLETE")=0),"ADD QUOTE RECORD",IF(AND(OR(N43="LOST",N43="CANCELLED"),V43=""),"ADD CLOSED REASON",IF(AND(OR(N43="PO WON",N43="LOST",N43="CANCELLED"),AH43=""),"ADD CLOSED DATE",IF(AND(N43="PO WON",COUNTIFS('Orders &amp; Payments'!$B$5:$B$504,A43,'Orders &amp; Payments'!$Q$5:$Q$504,"COMPLETE")+COUNTIFS('Orders &amp; Payments'!$B$5:$B$504,A43,'Orders &amp; Payments'!$Q$5:$Q$504,"OPEN")+COUNTIFS('Orders &amp; Payments'!$B$5:$B$504,A43,'Orders &amp; Payments'!$Q$5:$Q$504,"OPEN — ADD INVOICE")=0),"ADD ORDER RECORD","COMPLETE"))))))))))))</x:f>
      </x:c>
    </x:row>
    <x:row r="44">
      <x:c r="A44" s="730"/>
      <x:c r="B44" s="731"/>
      <x:c r="C44" s="730"/>
      <x:c r="D44" s="730"/>
      <x:c r="E44" s="730"/>
      <x:c r="F44" s="730"/>
      <x:c r="G44" s="730"/>
      <x:c r="H44" s="730"/>
      <x:c r="I44" s="730"/>
      <x:c r="J44" s="730"/>
      <x:c r="K44" s="730"/>
      <x:c r="L44" s="730"/>
      <x:c r="M44" s="730"/>
      <x:c r="N44" s="730"/>
      <x:c r="O44" s="732"/>
      <x:c r="P44" s="731"/>
      <x:c r="Q44" s="731"/>
      <x:c r="R44" s="731"/>
      <x:c r="S44" s="740" t="str">
        <x:f>IF(B44="","",TODAY()-B44)</x:f>
      </x:c>
      <x:c r="T44" s="741" t="str">
        <x:f>IF(A44="","",IF(N44="","STAGE NOT SET",IF(OR(N44="PO WON",N44="LOST",N44="CANCELLED"),N44,IF(Y44="","NOT SET",IF(NOT(ISNUMBER(Y44)),"CHECK DATE",IF(Y44&lt;TODAY(),"OVERDUE",IF(Y44=TODAY(),"DUE TODAY","UPCOMING")))))))</x:f>
      </x:c>
      <x:c r="U44" s="731"/>
      <x:c r="V44" s="730"/>
      <x:c r="W44" s="730"/>
      <x:c r="X44" s="749" t="str">
        <x:f>IF(OR(A44="",B44="",N44="",N44="PO WON",N44="LOST",N44="CANCELLED"),"",IFERROR(IF(Q44="",B44+1,Q44+INDEX(Setup!$T$4:$T$8,MATCH(N44,Setup!$S$4:$S$8,0))),""))</x:f>
      </x:c>
      <x:c r="Y44" s="749" t="str">
        <x:f>IF(A44="","",IF(OR(N44="PO WON",N44="LOST",N44="CANCELLED"),"",IF(R44&lt;&gt;"",R44,X44)))</x:f>
      </x:c>
      <x:c r="Z44" s="750" t="str">
        <x:f>IF(OR(Y44="",NOT(ISNUMBER(Y44))),"",Y44-TODAY())</x:f>
      </x:c>
      <x:c r="AA44" s="750" t="str">
        <x:f>IF(OR(A44="",B44="",C44="",M44="",N44="",N44="PO WON",N44="LOST",N44="CANCELLED"),"",IF(M44="Hot",30,IF(M44="Warm",20,10))+IF(N44="NEGOTIATION",25,IF(N44="QUOTED",20,IF(N44="QUALIFIED",15,IF(OR(N44="NEW",N44="CONTACTED"),10,0))))+IF(S44&lt;=2,20,IF(S44&lt;=7,15,IF(S44&lt;=14,10,5)))+IF(O44&gt;=500000,20,IF(O44&gt;=200000,15,IF(O44&gt;=100000,10,5)))+IF(OR(C44="IndiaMART",C44="TradeIndia"),5,3))</x:f>
      </x:c>
      <x:c r="AB44" s="751" t="str">
        <x:f>IF(A44="","",IF(OR(N44="PO WON",N44="LOST",N44="CANCELLED"),"CLOSED",IF(AA44&gt;=75,"A - PRIORITY",IF(AA44&gt;=55,"B - GOOD",IF(AA44&gt;=35,"C - NURTURE","D - LOW")))))</x:f>
      </x:c>
      <x:c r="AC44" s="751" t="str">
        <x:f>IF(A44="","",IF(AL44="COMPLETE",IF(N44="PO WON","Track invoice + payment",IF(N44="LOST","Consider revival",IF(N44="CANCELLED","No further action",IF(T44="OVERDUE","FOLLOW UP NOW",IF(T44="DUE TODAY","FOLLOW UP TODAY",IFERROR(INDEX(Setup!$V$4:$V$8,MATCH(N44,Setup!$U$4:$U$8,0)),"Review RFQ")))))),IF(AL44="DUPLICATE RFQ ID","Use a unique RFQ ID",IF(AL44="CHECK REQUIRED FIELDS","Complete required fields",IF(AL44="CHECK NUMBERS","Correct quantity or value",IF(AL44="CHECK DATE","Correct invalid date",IF(AL44="CHECK STAGE","Choose a valid stage",IF(AL44="SET NEXT FOLLOW-UP","Set next follow-up",IF(AL44="ADD QUOTE DATE","Add quote date",IF(AL44="ADD QUOTE RECORD","Add or fix quote record",IF(AL44="ADD CLOSED REASON","Add lost/cancelled reason",IF(AL44="ADD CLOSED DATE","Add closed date","Create or fix order record"))))))))))))</x:f>
      </x:c>
      <x:c r="AD44" s="752" t="str">
        <x:f>IF(A44="","",IF(AND(OR(N44="QUOTED",N44="NEGOTIATION"),Y44&lt;&gt;"",Y44&lt;TODAY()),O44,0))</x:f>
      </x:c>
      <x:c r="AE44" s="751" t="str">
        <x:f>IF(A44="","",IF(AND(F44&lt;&gt;"",G44&lt;&gt;""),"COMPLETE",IF(OR(F44&lt;&gt;"",G44&lt;&gt;""),"PARTIAL","MISSING")))</x:f>
      </x:c>
      <x:c r="AF44" s="756"/>
      <x:c r="AG44" s="735"/>
      <x:c r="AH44" s="735"/>
      <x:c r="AI44" s="755" t="str">
        <x:f>IF(OR(B44="",AF44=""),"",ROUND((AF44-B44)*24,1))</x:f>
      </x:c>
      <x:c r="AJ44" s="750" t="str">
        <x:f>IF(P44="","",MAX(TODAY()-P44,0))</x:f>
      </x:c>
      <x:c r="AK44" s="750" t="str">
        <x:f>IF(OR(B44="",AH44=""),"",AH44-B44)</x:f>
      </x:c>
      <x:c r="AL44" s="751" t="str">
        <x:f>IF(A44="","",IF(COUNTIF($A$5:$A$504,A44)&gt;1,"DUPLICATE RFQ ID",IF(OR(B44="",C44="",AND(D44="",E44=""),AND(F44="",G44=""),H44="",I44="",J44="",L44="",M44="",N44=""),"CHECK REQUIRED FIELDS",IF(OR(NOT(ISNUMBER(I44)),I44&lt;=0,AND(O44&lt;&gt;"",OR(NOT(ISNUMBER(O44)),O44&lt;0))),"CHECK NUMBERS",IF(OR(NOT(ISNUMBER(B44)),B44&gt;TODAY(),AND(P44&lt;&gt;"",OR(NOT(ISNUMBER(P44)),P44&gt;TODAY())),AND(Q44&lt;&gt;"",OR(NOT(ISNUMBER(Q44)),Q44&gt;TODAY())),AND(R44&lt;&gt;"",NOT(ISNUMBER(R44))),AND(U44&lt;&gt;"",NOT(ISNUMBER(U44))),AND(AF44&lt;&gt;"",OR(NOT(ISNUMBER(AF44)),AF44&lt;B44,AF44&gt;TODAY()+1)),AND(AG44&lt;&gt;"",OR(NOT(ISNUMBER(AG44)),AG44&lt;B44,AG44&gt;TODAY())),AND(AH44&lt;&gt;"",OR(NOT(ISNUMBER(AH44)),AH44&lt;B44,AH44&gt;TODAY()))),"CHECK DATE",IF(COUNTIF(Setup!$D$4:$D$11,N44)=0,"CHECK STAGE",IF(AND(N44&lt;&gt;"PO WON",N44&lt;&gt;"LOST",N44&lt;&gt;"CANCELLED",Y44=""),"SET NEXT FOLLOW-UP",IF(AND(OR(N44="QUOTED",N44="NEGOTIATION",N44="PO WON"),P44=""),"ADD QUOTE DATE",IF(AND(OR(N44="QUOTED",N44="NEGOTIATION",N44="PO WON"),COUNTIFS(Quotations!$B$5:$B$504,A44,Quotations!$Q$5:$Q$504,"COMPLETE")=0),"ADD QUOTE RECORD",IF(AND(OR(N44="LOST",N44="CANCELLED"),V44=""),"ADD CLOSED REASON",IF(AND(OR(N44="PO WON",N44="LOST",N44="CANCELLED"),AH44=""),"ADD CLOSED DATE",IF(AND(N44="PO WON",COUNTIFS('Orders &amp; Payments'!$B$5:$B$504,A44,'Orders &amp; Payments'!$Q$5:$Q$504,"COMPLETE")+COUNTIFS('Orders &amp; Payments'!$B$5:$B$504,A44,'Orders &amp; Payments'!$Q$5:$Q$504,"OPEN")+COUNTIFS('Orders &amp; Payments'!$B$5:$B$504,A44,'Orders &amp; Payments'!$Q$5:$Q$504,"OPEN — ADD INVOICE")=0),"ADD ORDER RECORD","COMPLETE"))))))))))))</x:f>
      </x:c>
    </x:row>
    <x:row r="45">
      <x:c r="A45" s="730"/>
      <x:c r="B45" s="731"/>
      <x:c r="C45" s="730"/>
      <x:c r="D45" s="730"/>
      <x:c r="E45" s="730"/>
      <x:c r="F45" s="730"/>
      <x:c r="G45" s="730"/>
      <x:c r="H45" s="730"/>
      <x:c r="I45" s="730"/>
      <x:c r="J45" s="730"/>
      <x:c r="K45" s="730"/>
      <x:c r="L45" s="730"/>
      <x:c r="M45" s="730"/>
      <x:c r="N45" s="730"/>
      <x:c r="O45" s="732"/>
      <x:c r="P45" s="731"/>
      <x:c r="Q45" s="731"/>
      <x:c r="R45" s="731"/>
      <x:c r="S45" s="740" t="str">
        <x:f>IF(B45="","",TODAY()-B45)</x:f>
      </x:c>
      <x:c r="T45" s="741" t="str">
        <x:f>IF(A45="","",IF(N45="","STAGE NOT SET",IF(OR(N45="PO WON",N45="LOST",N45="CANCELLED"),N45,IF(Y45="","NOT SET",IF(NOT(ISNUMBER(Y45)),"CHECK DATE",IF(Y45&lt;TODAY(),"OVERDUE",IF(Y45=TODAY(),"DUE TODAY","UPCOMING")))))))</x:f>
      </x:c>
      <x:c r="U45" s="731"/>
      <x:c r="V45" s="730"/>
      <x:c r="W45" s="730"/>
      <x:c r="X45" s="749" t="str">
        <x:f>IF(OR(A45="",B45="",N45="",N45="PO WON",N45="LOST",N45="CANCELLED"),"",IFERROR(IF(Q45="",B45+1,Q45+INDEX(Setup!$T$4:$T$8,MATCH(N45,Setup!$S$4:$S$8,0))),""))</x:f>
      </x:c>
      <x:c r="Y45" s="749" t="str">
        <x:f>IF(A45="","",IF(OR(N45="PO WON",N45="LOST",N45="CANCELLED"),"",IF(R45&lt;&gt;"",R45,X45)))</x:f>
      </x:c>
      <x:c r="Z45" s="750" t="str">
        <x:f>IF(OR(Y45="",NOT(ISNUMBER(Y45))),"",Y45-TODAY())</x:f>
      </x:c>
      <x:c r="AA45" s="750" t="str">
        <x:f>IF(OR(A45="",B45="",C45="",M45="",N45="",N45="PO WON",N45="LOST",N45="CANCELLED"),"",IF(M45="Hot",30,IF(M45="Warm",20,10))+IF(N45="NEGOTIATION",25,IF(N45="QUOTED",20,IF(N45="QUALIFIED",15,IF(OR(N45="NEW",N45="CONTACTED"),10,0))))+IF(S45&lt;=2,20,IF(S45&lt;=7,15,IF(S45&lt;=14,10,5)))+IF(O45&gt;=500000,20,IF(O45&gt;=200000,15,IF(O45&gt;=100000,10,5)))+IF(OR(C45="IndiaMART",C45="TradeIndia"),5,3))</x:f>
      </x:c>
      <x:c r="AB45" s="751" t="str">
        <x:f>IF(A45="","",IF(OR(N45="PO WON",N45="LOST",N45="CANCELLED"),"CLOSED",IF(AA45&gt;=75,"A - PRIORITY",IF(AA45&gt;=55,"B - GOOD",IF(AA45&gt;=35,"C - NURTURE","D - LOW")))))</x:f>
      </x:c>
      <x:c r="AC45" s="751" t="str">
        <x:f>IF(A45="","",IF(AL45="COMPLETE",IF(N45="PO WON","Track invoice + payment",IF(N45="LOST","Consider revival",IF(N45="CANCELLED","No further action",IF(T45="OVERDUE","FOLLOW UP NOW",IF(T45="DUE TODAY","FOLLOW UP TODAY",IFERROR(INDEX(Setup!$V$4:$V$8,MATCH(N45,Setup!$U$4:$U$8,0)),"Review RFQ")))))),IF(AL45="DUPLICATE RFQ ID","Use a unique RFQ ID",IF(AL45="CHECK REQUIRED FIELDS","Complete required fields",IF(AL45="CHECK NUMBERS","Correct quantity or value",IF(AL45="CHECK DATE","Correct invalid date",IF(AL45="CHECK STAGE","Choose a valid stage",IF(AL45="SET NEXT FOLLOW-UP","Set next follow-up",IF(AL45="ADD QUOTE DATE","Add quote date",IF(AL45="ADD QUOTE RECORD","Add or fix quote record",IF(AL45="ADD CLOSED REASON","Add lost/cancelled reason",IF(AL45="ADD CLOSED DATE","Add closed date","Create or fix order record"))))))))))))</x:f>
      </x:c>
      <x:c r="AD45" s="752" t="str">
        <x:f>IF(A45="","",IF(AND(OR(N45="QUOTED",N45="NEGOTIATION"),Y45&lt;&gt;"",Y45&lt;TODAY()),O45,0))</x:f>
      </x:c>
      <x:c r="AE45" s="751" t="str">
        <x:f>IF(A45="","",IF(AND(F45&lt;&gt;"",G45&lt;&gt;""),"COMPLETE",IF(OR(F45&lt;&gt;"",G45&lt;&gt;""),"PARTIAL","MISSING")))</x:f>
      </x:c>
      <x:c r="AF45" s="756"/>
      <x:c r="AG45" s="735"/>
      <x:c r="AH45" s="735"/>
      <x:c r="AI45" s="755" t="str">
        <x:f>IF(OR(B45="",AF45=""),"",ROUND((AF45-B45)*24,1))</x:f>
      </x:c>
      <x:c r="AJ45" s="750" t="str">
        <x:f>IF(P45="","",MAX(TODAY()-P45,0))</x:f>
      </x:c>
      <x:c r="AK45" s="750" t="str">
        <x:f>IF(OR(B45="",AH45=""),"",AH45-B45)</x:f>
      </x:c>
      <x:c r="AL45" s="751" t="str">
        <x:f>IF(A45="","",IF(COUNTIF($A$5:$A$504,A45)&gt;1,"DUPLICATE RFQ ID",IF(OR(B45="",C45="",AND(D45="",E45=""),AND(F45="",G45=""),H45="",I45="",J45="",L45="",M45="",N45=""),"CHECK REQUIRED FIELDS",IF(OR(NOT(ISNUMBER(I45)),I45&lt;=0,AND(O45&lt;&gt;"",OR(NOT(ISNUMBER(O45)),O45&lt;0))),"CHECK NUMBERS",IF(OR(NOT(ISNUMBER(B45)),B45&gt;TODAY(),AND(P45&lt;&gt;"",OR(NOT(ISNUMBER(P45)),P45&gt;TODAY())),AND(Q45&lt;&gt;"",OR(NOT(ISNUMBER(Q45)),Q45&gt;TODAY())),AND(R45&lt;&gt;"",NOT(ISNUMBER(R45))),AND(U45&lt;&gt;"",NOT(ISNUMBER(U45))),AND(AF45&lt;&gt;"",OR(NOT(ISNUMBER(AF45)),AF45&lt;B45,AF45&gt;TODAY()+1)),AND(AG45&lt;&gt;"",OR(NOT(ISNUMBER(AG45)),AG45&lt;B45,AG45&gt;TODAY())),AND(AH45&lt;&gt;"",OR(NOT(ISNUMBER(AH45)),AH45&lt;B45,AH45&gt;TODAY()))),"CHECK DATE",IF(COUNTIF(Setup!$D$4:$D$11,N45)=0,"CHECK STAGE",IF(AND(N45&lt;&gt;"PO WON",N45&lt;&gt;"LOST",N45&lt;&gt;"CANCELLED",Y45=""),"SET NEXT FOLLOW-UP",IF(AND(OR(N45="QUOTED",N45="NEGOTIATION",N45="PO WON"),P45=""),"ADD QUOTE DATE",IF(AND(OR(N45="QUOTED",N45="NEGOTIATION",N45="PO WON"),COUNTIFS(Quotations!$B$5:$B$504,A45,Quotations!$Q$5:$Q$504,"COMPLETE")=0),"ADD QUOTE RECORD",IF(AND(OR(N45="LOST",N45="CANCELLED"),V45=""),"ADD CLOSED REASON",IF(AND(OR(N45="PO WON",N45="LOST",N45="CANCELLED"),AH45=""),"ADD CLOSED DATE",IF(AND(N45="PO WON",COUNTIFS('Orders &amp; Payments'!$B$5:$B$504,A45,'Orders &amp; Payments'!$Q$5:$Q$504,"COMPLETE")+COUNTIFS('Orders &amp; Payments'!$B$5:$B$504,A45,'Orders &amp; Payments'!$Q$5:$Q$504,"OPEN")+COUNTIFS('Orders &amp; Payments'!$B$5:$B$504,A45,'Orders &amp; Payments'!$Q$5:$Q$504,"OPEN — ADD INVOICE")=0),"ADD ORDER RECORD","COMPLETE"))))))))))))</x:f>
      </x:c>
    </x:row>
    <x:row r="46">
      <x:c r="A46" s="730"/>
      <x:c r="B46" s="731"/>
      <x:c r="C46" s="730"/>
      <x:c r="D46" s="730"/>
      <x:c r="E46" s="730"/>
      <x:c r="F46" s="730"/>
      <x:c r="G46" s="730"/>
      <x:c r="H46" s="730"/>
      <x:c r="I46" s="730"/>
      <x:c r="J46" s="730"/>
      <x:c r="K46" s="730"/>
      <x:c r="L46" s="730"/>
      <x:c r="M46" s="730"/>
      <x:c r="N46" s="730"/>
      <x:c r="O46" s="732"/>
      <x:c r="P46" s="731"/>
      <x:c r="Q46" s="731"/>
      <x:c r="R46" s="731"/>
      <x:c r="S46" s="740" t="str">
        <x:f>IF(B46="","",TODAY()-B46)</x:f>
      </x:c>
      <x:c r="T46" s="741" t="str">
        <x:f>IF(A46="","",IF(N46="","STAGE NOT SET",IF(OR(N46="PO WON",N46="LOST",N46="CANCELLED"),N46,IF(Y46="","NOT SET",IF(NOT(ISNUMBER(Y46)),"CHECK DATE",IF(Y46&lt;TODAY(),"OVERDUE",IF(Y46=TODAY(),"DUE TODAY","UPCOMING")))))))</x:f>
      </x:c>
      <x:c r="U46" s="731"/>
      <x:c r="V46" s="730"/>
      <x:c r="W46" s="730"/>
      <x:c r="X46" s="749" t="str">
        <x:f>IF(OR(A46="",B46="",N46="",N46="PO WON",N46="LOST",N46="CANCELLED"),"",IFERROR(IF(Q46="",B46+1,Q46+INDEX(Setup!$T$4:$T$8,MATCH(N46,Setup!$S$4:$S$8,0))),""))</x:f>
      </x:c>
      <x:c r="Y46" s="749" t="str">
        <x:f>IF(A46="","",IF(OR(N46="PO WON",N46="LOST",N46="CANCELLED"),"",IF(R46&lt;&gt;"",R46,X46)))</x:f>
      </x:c>
      <x:c r="Z46" s="750" t="str">
        <x:f>IF(OR(Y46="",NOT(ISNUMBER(Y46))),"",Y46-TODAY())</x:f>
      </x:c>
      <x:c r="AA46" s="750" t="str">
        <x:f>IF(OR(A46="",B46="",C46="",M46="",N46="",N46="PO WON",N46="LOST",N46="CANCELLED"),"",IF(M46="Hot",30,IF(M46="Warm",20,10))+IF(N46="NEGOTIATION",25,IF(N46="QUOTED",20,IF(N46="QUALIFIED",15,IF(OR(N46="NEW",N46="CONTACTED"),10,0))))+IF(S46&lt;=2,20,IF(S46&lt;=7,15,IF(S46&lt;=14,10,5)))+IF(O46&gt;=500000,20,IF(O46&gt;=200000,15,IF(O46&gt;=100000,10,5)))+IF(OR(C46="IndiaMART",C46="TradeIndia"),5,3))</x:f>
      </x:c>
      <x:c r="AB46" s="751" t="str">
        <x:f>IF(A46="","",IF(OR(N46="PO WON",N46="LOST",N46="CANCELLED"),"CLOSED",IF(AA46&gt;=75,"A - PRIORITY",IF(AA46&gt;=55,"B - GOOD",IF(AA46&gt;=35,"C - NURTURE","D - LOW")))))</x:f>
      </x:c>
      <x:c r="AC46" s="751" t="str">
        <x:f>IF(A46="","",IF(AL46="COMPLETE",IF(N46="PO WON","Track invoice + payment",IF(N46="LOST","Consider revival",IF(N46="CANCELLED","No further action",IF(T46="OVERDUE","FOLLOW UP NOW",IF(T46="DUE TODAY","FOLLOW UP TODAY",IFERROR(INDEX(Setup!$V$4:$V$8,MATCH(N46,Setup!$U$4:$U$8,0)),"Review RFQ")))))),IF(AL46="DUPLICATE RFQ ID","Use a unique RFQ ID",IF(AL46="CHECK REQUIRED FIELDS","Complete required fields",IF(AL46="CHECK NUMBERS","Correct quantity or value",IF(AL46="CHECK DATE","Correct invalid date",IF(AL46="CHECK STAGE","Choose a valid stage",IF(AL46="SET NEXT FOLLOW-UP","Set next follow-up",IF(AL46="ADD QUOTE DATE","Add quote date",IF(AL46="ADD QUOTE RECORD","Add or fix quote record",IF(AL46="ADD CLOSED REASON","Add lost/cancelled reason",IF(AL46="ADD CLOSED DATE","Add closed date","Create or fix order record"))))))))))))</x:f>
      </x:c>
      <x:c r="AD46" s="752" t="str">
        <x:f>IF(A46="","",IF(AND(OR(N46="QUOTED",N46="NEGOTIATION"),Y46&lt;&gt;"",Y46&lt;TODAY()),O46,0))</x:f>
      </x:c>
      <x:c r="AE46" s="751" t="str">
        <x:f>IF(A46="","",IF(AND(F46&lt;&gt;"",G46&lt;&gt;""),"COMPLETE",IF(OR(F46&lt;&gt;"",G46&lt;&gt;""),"PARTIAL","MISSING")))</x:f>
      </x:c>
      <x:c r="AF46" s="756"/>
      <x:c r="AG46" s="735"/>
      <x:c r="AH46" s="735"/>
      <x:c r="AI46" s="755" t="str">
        <x:f>IF(OR(B46="",AF46=""),"",ROUND((AF46-B46)*24,1))</x:f>
      </x:c>
      <x:c r="AJ46" s="750" t="str">
        <x:f>IF(P46="","",MAX(TODAY()-P46,0))</x:f>
      </x:c>
      <x:c r="AK46" s="750" t="str">
        <x:f>IF(OR(B46="",AH46=""),"",AH46-B46)</x:f>
      </x:c>
      <x:c r="AL46" s="751" t="str">
        <x:f>IF(A46="","",IF(COUNTIF($A$5:$A$504,A46)&gt;1,"DUPLICATE RFQ ID",IF(OR(B46="",C46="",AND(D46="",E46=""),AND(F46="",G46=""),H46="",I46="",J46="",L46="",M46="",N46=""),"CHECK REQUIRED FIELDS",IF(OR(NOT(ISNUMBER(I46)),I46&lt;=0,AND(O46&lt;&gt;"",OR(NOT(ISNUMBER(O46)),O46&lt;0))),"CHECK NUMBERS",IF(OR(NOT(ISNUMBER(B46)),B46&gt;TODAY(),AND(P46&lt;&gt;"",OR(NOT(ISNUMBER(P46)),P46&gt;TODAY())),AND(Q46&lt;&gt;"",OR(NOT(ISNUMBER(Q46)),Q46&gt;TODAY())),AND(R46&lt;&gt;"",NOT(ISNUMBER(R46))),AND(U46&lt;&gt;"",NOT(ISNUMBER(U46))),AND(AF46&lt;&gt;"",OR(NOT(ISNUMBER(AF46)),AF46&lt;B46,AF46&gt;TODAY()+1)),AND(AG46&lt;&gt;"",OR(NOT(ISNUMBER(AG46)),AG46&lt;B46,AG46&gt;TODAY())),AND(AH46&lt;&gt;"",OR(NOT(ISNUMBER(AH46)),AH46&lt;B46,AH46&gt;TODAY()))),"CHECK DATE",IF(COUNTIF(Setup!$D$4:$D$11,N46)=0,"CHECK STAGE",IF(AND(N46&lt;&gt;"PO WON",N46&lt;&gt;"LOST",N46&lt;&gt;"CANCELLED",Y46=""),"SET NEXT FOLLOW-UP",IF(AND(OR(N46="QUOTED",N46="NEGOTIATION",N46="PO WON"),P46=""),"ADD QUOTE DATE",IF(AND(OR(N46="QUOTED",N46="NEGOTIATION",N46="PO WON"),COUNTIFS(Quotations!$B$5:$B$504,A46,Quotations!$Q$5:$Q$504,"COMPLETE")=0),"ADD QUOTE RECORD",IF(AND(OR(N46="LOST",N46="CANCELLED"),V46=""),"ADD CLOSED REASON",IF(AND(OR(N46="PO WON",N46="LOST",N46="CANCELLED"),AH46=""),"ADD CLOSED DATE",IF(AND(N46="PO WON",COUNTIFS('Orders &amp; Payments'!$B$5:$B$504,A46,'Orders &amp; Payments'!$Q$5:$Q$504,"COMPLETE")+COUNTIFS('Orders &amp; Payments'!$B$5:$B$504,A46,'Orders &amp; Payments'!$Q$5:$Q$504,"OPEN")+COUNTIFS('Orders &amp; Payments'!$B$5:$B$504,A46,'Orders &amp; Payments'!$Q$5:$Q$504,"OPEN — ADD INVOICE")=0),"ADD ORDER RECORD","COMPLETE"))))))))))))</x:f>
      </x:c>
    </x:row>
    <x:row r="47">
      <x:c r="A47" s="730"/>
      <x:c r="B47" s="731"/>
      <x:c r="C47" s="730"/>
      <x:c r="D47" s="730"/>
      <x:c r="E47" s="730"/>
      <x:c r="F47" s="730"/>
      <x:c r="G47" s="730"/>
      <x:c r="H47" s="730"/>
      <x:c r="I47" s="730"/>
      <x:c r="J47" s="730"/>
      <x:c r="K47" s="730"/>
      <x:c r="L47" s="730"/>
      <x:c r="M47" s="730"/>
      <x:c r="N47" s="730"/>
      <x:c r="O47" s="732"/>
      <x:c r="P47" s="731"/>
      <x:c r="Q47" s="731"/>
      <x:c r="R47" s="731"/>
      <x:c r="S47" s="740" t="str">
        <x:f>IF(B47="","",TODAY()-B47)</x:f>
      </x:c>
      <x:c r="T47" s="741" t="str">
        <x:f>IF(A47="","",IF(N47="","STAGE NOT SET",IF(OR(N47="PO WON",N47="LOST",N47="CANCELLED"),N47,IF(Y47="","NOT SET",IF(NOT(ISNUMBER(Y47)),"CHECK DATE",IF(Y47&lt;TODAY(),"OVERDUE",IF(Y47=TODAY(),"DUE TODAY","UPCOMING")))))))</x:f>
      </x:c>
      <x:c r="U47" s="731"/>
      <x:c r="V47" s="730"/>
      <x:c r="W47" s="730"/>
      <x:c r="X47" s="749" t="str">
        <x:f>IF(OR(A47="",B47="",N47="",N47="PO WON",N47="LOST",N47="CANCELLED"),"",IFERROR(IF(Q47="",B47+1,Q47+INDEX(Setup!$T$4:$T$8,MATCH(N47,Setup!$S$4:$S$8,0))),""))</x:f>
      </x:c>
      <x:c r="Y47" s="749" t="str">
        <x:f>IF(A47="","",IF(OR(N47="PO WON",N47="LOST",N47="CANCELLED"),"",IF(R47&lt;&gt;"",R47,X47)))</x:f>
      </x:c>
      <x:c r="Z47" s="750" t="str">
        <x:f>IF(OR(Y47="",NOT(ISNUMBER(Y47))),"",Y47-TODAY())</x:f>
      </x:c>
      <x:c r="AA47" s="750" t="str">
        <x:f>IF(OR(A47="",B47="",C47="",M47="",N47="",N47="PO WON",N47="LOST",N47="CANCELLED"),"",IF(M47="Hot",30,IF(M47="Warm",20,10))+IF(N47="NEGOTIATION",25,IF(N47="QUOTED",20,IF(N47="QUALIFIED",15,IF(OR(N47="NEW",N47="CONTACTED"),10,0))))+IF(S47&lt;=2,20,IF(S47&lt;=7,15,IF(S47&lt;=14,10,5)))+IF(O47&gt;=500000,20,IF(O47&gt;=200000,15,IF(O47&gt;=100000,10,5)))+IF(OR(C47="IndiaMART",C47="TradeIndia"),5,3))</x:f>
      </x:c>
      <x:c r="AB47" s="751" t="str">
        <x:f>IF(A47="","",IF(OR(N47="PO WON",N47="LOST",N47="CANCELLED"),"CLOSED",IF(AA47&gt;=75,"A - PRIORITY",IF(AA47&gt;=55,"B - GOOD",IF(AA47&gt;=35,"C - NURTURE","D - LOW")))))</x:f>
      </x:c>
      <x:c r="AC47" s="751" t="str">
        <x:f>IF(A47="","",IF(AL47="COMPLETE",IF(N47="PO WON","Track invoice + payment",IF(N47="LOST","Consider revival",IF(N47="CANCELLED","No further action",IF(T47="OVERDUE","FOLLOW UP NOW",IF(T47="DUE TODAY","FOLLOW UP TODAY",IFERROR(INDEX(Setup!$V$4:$V$8,MATCH(N47,Setup!$U$4:$U$8,0)),"Review RFQ")))))),IF(AL47="DUPLICATE RFQ ID","Use a unique RFQ ID",IF(AL47="CHECK REQUIRED FIELDS","Complete required fields",IF(AL47="CHECK NUMBERS","Correct quantity or value",IF(AL47="CHECK DATE","Correct invalid date",IF(AL47="CHECK STAGE","Choose a valid stage",IF(AL47="SET NEXT FOLLOW-UP","Set next follow-up",IF(AL47="ADD QUOTE DATE","Add quote date",IF(AL47="ADD QUOTE RECORD","Add or fix quote record",IF(AL47="ADD CLOSED REASON","Add lost/cancelled reason",IF(AL47="ADD CLOSED DATE","Add closed date","Create or fix order record"))))))))))))</x:f>
      </x:c>
      <x:c r="AD47" s="752" t="str">
        <x:f>IF(A47="","",IF(AND(OR(N47="QUOTED",N47="NEGOTIATION"),Y47&lt;&gt;"",Y47&lt;TODAY()),O47,0))</x:f>
      </x:c>
      <x:c r="AE47" s="751" t="str">
        <x:f>IF(A47="","",IF(AND(F47&lt;&gt;"",G47&lt;&gt;""),"COMPLETE",IF(OR(F47&lt;&gt;"",G47&lt;&gt;""),"PARTIAL","MISSING")))</x:f>
      </x:c>
      <x:c r="AF47" s="756"/>
      <x:c r="AG47" s="735"/>
      <x:c r="AH47" s="735"/>
      <x:c r="AI47" s="755" t="str">
        <x:f>IF(OR(B47="",AF47=""),"",ROUND((AF47-B47)*24,1))</x:f>
      </x:c>
      <x:c r="AJ47" s="750" t="str">
        <x:f>IF(P47="","",MAX(TODAY()-P47,0))</x:f>
      </x:c>
      <x:c r="AK47" s="750" t="str">
        <x:f>IF(OR(B47="",AH47=""),"",AH47-B47)</x:f>
      </x:c>
      <x:c r="AL47" s="751" t="str">
        <x:f>IF(A47="","",IF(COUNTIF($A$5:$A$504,A47)&gt;1,"DUPLICATE RFQ ID",IF(OR(B47="",C47="",AND(D47="",E47=""),AND(F47="",G47=""),H47="",I47="",J47="",L47="",M47="",N47=""),"CHECK REQUIRED FIELDS",IF(OR(NOT(ISNUMBER(I47)),I47&lt;=0,AND(O47&lt;&gt;"",OR(NOT(ISNUMBER(O47)),O47&lt;0))),"CHECK NUMBERS",IF(OR(NOT(ISNUMBER(B47)),B47&gt;TODAY(),AND(P47&lt;&gt;"",OR(NOT(ISNUMBER(P47)),P47&gt;TODAY())),AND(Q47&lt;&gt;"",OR(NOT(ISNUMBER(Q47)),Q47&gt;TODAY())),AND(R47&lt;&gt;"",NOT(ISNUMBER(R47))),AND(U47&lt;&gt;"",NOT(ISNUMBER(U47))),AND(AF47&lt;&gt;"",OR(NOT(ISNUMBER(AF47)),AF47&lt;B47,AF47&gt;TODAY()+1)),AND(AG47&lt;&gt;"",OR(NOT(ISNUMBER(AG47)),AG47&lt;B47,AG47&gt;TODAY())),AND(AH47&lt;&gt;"",OR(NOT(ISNUMBER(AH47)),AH47&lt;B47,AH47&gt;TODAY()))),"CHECK DATE",IF(COUNTIF(Setup!$D$4:$D$11,N47)=0,"CHECK STAGE",IF(AND(N47&lt;&gt;"PO WON",N47&lt;&gt;"LOST",N47&lt;&gt;"CANCELLED",Y47=""),"SET NEXT FOLLOW-UP",IF(AND(OR(N47="QUOTED",N47="NEGOTIATION",N47="PO WON"),P47=""),"ADD QUOTE DATE",IF(AND(OR(N47="QUOTED",N47="NEGOTIATION",N47="PO WON"),COUNTIFS(Quotations!$B$5:$B$504,A47,Quotations!$Q$5:$Q$504,"COMPLETE")=0),"ADD QUOTE RECORD",IF(AND(OR(N47="LOST",N47="CANCELLED"),V47=""),"ADD CLOSED REASON",IF(AND(OR(N47="PO WON",N47="LOST",N47="CANCELLED"),AH47=""),"ADD CLOSED DATE",IF(AND(N47="PO WON",COUNTIFS('Orders &amp; Payments'!$B$5:$B$504,A47,'Orders &amp; Payments'!$Q$5:$Q$504,"COMPLETE")+COUNTIFS('Orders &amp; Payments'!$B$5:$B$504,A47,'Orders &amp; Payments'!$Q$5:$Q$504,"OPEN")+COUNTIFS('Orders &amp; Payments'!$B$5:$B$504,A47,'Orders &amp; Payments'!$Q$5:$Q$504,"OPEN — ADD INVOICE")=0),"ADD ORDER RECORD","COMPLETE"))))))))))))</x:f>
      </x:c>
    </x:row>
    <x:row r="48">
      <x:c r="A48" s="730"/>
      <x:c r="B48" s="731"/>
      <x:c r="C48" s="730"/>
      <x:c r="D48" s="730"/>
      <x:c r="E48" s="730"/>
      <x:c r="F48" s="730"/>
      <x:c r="G48" s="730"/>
      <x:c r="H48" s="730"/>
      <x:c r="I48" s="730"/>
      <x:c r="J48" s="730"/>
      <x:c r="K48" s="730"/>
      <x:c r="L48" s="730"/>
      <x:c r="M48" s="730"/>
      <x:c r="N48" s="730"/>
      <x:c r="O48" s="732"/>
      <x:c r="P48" s="731"/>
      <x:c r="Q48" s="731"/>
      <x:c r="R48" s="731"/>
      <x:c r="S48" s="740" t="str">
        <x:f>IF(B48="","",TODAY()-B48)</x:f>
      </x:c>
      <x:c r="T48" s="741" t="str">
        <x:f>IF(A48="","",IF(N48="","STAGE NOT SET",IF(OR(N48="PO WON",N48="LOST",N48="CANCELLED"),N48,IF(Y48="","NOT SET",IF(NOT(ISNUMBER(Y48)),"CHECK DATE",IF(Y48&lt;TODAY(),"OVERDUE",IF(Y48=TODAY(),"DUE TODAY","UPCOMING")))))))</x:f>
      </x:c>
      <x:c r="U48" s="731"/>
      <x:c r="V48" s="730"/>
      <x:c r="W48" s="730"/>
      <x:c r="X48" s="749" t="str">
        <x:f>IF(OR(A48="",B48="",N48="",N48="PO WON",N48="LOST",N48="CANCELLED"),"",IFERROR(IF(Q48="",B48+1,Q48+INDEX(Setup!$T$4:$T$8,MATCH(N48,Setup!$S$4:$S$8,0))),""))</x:f>
      </x:c>
      <x:c r="Y48" s="749" t="str">
        <x:f>IF(A48="","",IF(OR(N48="PO WON",N48="LOST",N48="CANCELLED"),"",IF(R48&lt;&gt;"",R48,X48)))</x:f>
      </x:c>
      <x:c r="Z48" s="750" t="str">
        <x:f>IF(OR(Y48="",NOT(ISNUMBER(Y48))),"",Y48-TODAY())</x:f>
      </x:c>
      <x:c r="AA48" s="750" t="str">
        <x:f>IF(OR(A48="",B48="",C48="",M48="",N48="",N48="PO WON",N48="LOST",N48="CANCELLED"),"",IF(M48="Hot",30,IF(M48="Warm",20,10))+IF(N48="NEGOTIATION",25,IF(N48="QUOTED",20,IF(N48="QUALIFIED",15,IF(OR(N48="NEW",N48="CONTACTED"),10,0))))+IF(S48&lt;=2,20,IF(S48&lt;=7,15,IF(S48&lt;=14,10,5)))+IF(O48&gt;=500000,20,IF(O48&gt;=200000,15,IF(O48&gt;=100000,10,5)))+IF(OR(C48="IndiaMART",C48="TradeIndia"),5,3))</x:f>
      </x:c>
      <x:c r="AB48" s="751" t="str">
        <x:f>IF(A48="","",IF(OR(N48="PO WON",N48="LOST",N48="CANCELLED"),"CLOSED",IF(AA48&gt;=75,"A - PRIORITY",IF(AA48&gt;=55,"B - GOOD",IF(AA48&gt;=35,"C - NURTURE","D - LOW")))))</x:f>
      </x:c>
      <x:c r="AC48" s="751" t="str">
        <x:f>IF(A48="","",IF(AL48="COMPLETE",IF(N48="PO WON","Track invoice + payment",IF(N48="LOST","Consider revival",IF(N48="CANCELLED","No further action",IF(T48="OVERDUE","FOLLOW UP NOW",IF(T48="DUE TODAY","FOLLOW UP TODAY",IFERROR(INDEX(Setup!$V$4:$V$8,MATCH(N48,Setup!$U$4:$U$8,0)),"Review RFQ")))))),IF(AL48="DUPLICATE RFQ ID","Use a unique RFQ ID",IF(AL48="CHECK REQUIRED FIELDS","Complete required fields",IF(AL48="CHECK NUMBERS","Correct quantity or value",IF(AL48="CHECK DATE","Correct invalid date",IF(AL48="CHECK STAGE","Choose a valid stage",IF(AL48="SET NEXT FOLLOW-UP","Set next follow-up",IF(AL48="ADD QUOTE DATE","Add quote date",IF(AL48="ADD QUOTE RECORD","Add or fix quote record",IF(AL48="ADD CLOSED REASON","Add lost/cancelled reason",IF(AL48="ADD CLOSED DATE","Add closed date","Create or fix order record"))))))))))))</x:f>
      </x:c>
      <x:c r="AD48" s="752" t="str">
        <x:f>IF(A48="","",IF(AND(OR(N48="QUOTED",N48="NEGOTIATION"),Y48&lt;&gt;"",Y48&lt;TODAY()),O48,0))</x:f>
      </x:c>
      <x:c r="AE48" s="751" t="str">
        <x:f>IF(A48="","",IF(AND(F48&lt;&gt;"",G48&lt;&gt;""),"COMPLETE",IF(OR(F48&lt;&gt;"",G48&lt;&gt;""),"PARTIAL","MISSING")))</x:f>
      </x:c>
      <x:c r="AF48" s="756"/>
      <x:c r="AG48" s="735"/>
      <x:c r="AH48" s="735"/>
      <x:c r="AI48" s="755" t="str">
        <x:f>IF(OR(B48="",AF48=""),"",ROUND((AF48-B48)*24,1))</x:f>
      </x:c>
      <x:c r="AJ48" s="750" t="str">
        <x:f>IF(P48="","",MAX(TODAY()-P48,0))</x:f>
      </x:c>
      <x:c r="AK48" s="750" t="str">
        <x:f>IF(OR(B48="",AH48=""),"",AH48-B48)</x:f>
      </x:c>
      <x:c r="AL48" s="751" t="str">
        <x:f>IF(A48="","",IF(COUNTIF($A$5:$A$504,A48)&gt;1,"DUPLICATE RFQ ID",IF(OR(B48="",C48="",AND(D48="",E48=""),AND(F48="",G48=""),H48="",I48="",J48="",L48="",M48="",N48=""),"CHECK REQUIRED FIELDS",IF(OR(NOT(ISNUMBER(I48)),I48&lt;=0,AND(O48&lt;&gt;"",OR(NOT(ISNUMBER(O48)),O48&lt;0))),"CHECK NUMBERS",IF(OR(NOT(ISNUMBER(B48)),B48&gt;TODAY(),AND(P48&lt;&gt;"",OR(NOT(ISNUMBER(P48)),P48&gt;TODAY())),AND(Q48&lt;&gt;"",OR(NOT(ISNUMBER(Q48)),Q48&gt;TODAY())),AND(R48&lt;&gt;"",NOT(ISNUMBER(R48))),AND(U48&lt;&gt;"",NOT(ISNUMBER(U48))),AND(AF48&lt;&gt;"",OR(NOT(ISNUMBER(AF48)),AF48&lt;B48,AF48&gt;TODAY()+1)),AND(AG48&lt;&gt;"",OR(NOT(ISNUMBER(AG48)),AG48&lt;B48,AG48&gt;TODAY())),AND(AH48&lt;&gt;"",OR(NOT(ISNUMBER(AH48)),AH48&lt;B48,AH48&gt;TODAY()))),"CHECK DATE",IF(COUNTIF(Setup!$D$4:$D$11,N48)=0,"CHECK STAGE",IF(AND(N48&lt;&gt;"PO WON",N48&lt;&gt;"LOST",N48&lt;&gt;"CANCELLED",Y48=""),"SET NEXT FOLLOW-UP",IF(AND(OR(N48="QUOTED",N48="NEGOTIATION",N48="PO WON"),P48=""),"ADD QUOTE DATE",IF(AND(OR(N48="QUOTED",N48="NEGOTIATION",N48="PO WON"),COUNTIFS(Quotations!$B$5:$B$504,A48,Quotations!$Q$5:$Q$504,"COMPLETE")=0),"ADD QUOTE RECORD",IF(AND(OR(N48="LOST",N48="CANCELLED"),V48=""),"ADD CLOSED REASON",IF(AND(OR(N48="PO WON",N48="LOST",N48="CANCELLED"),AH48=""),"ADD CLOSED DATE",IF(AND(N48="PO WON",COUNTIFS('Orders &amp; Payments'!$B$5:$B$504,A48,'Orders &amp; Payments'!$Q$5:$Q$504,"COMPLETE")+COUNTIFS('Orders &amp; Payments'!$B$5:$B$504,A48,'Orders &amp; Payments'!$Q$5:$Q$504,"OPEN")+COUNTIFS('Orders &amp; Payments'!$B$5:$B$504,A48,'Orders &amp; Payments'!$Q$5:$Q$504,"OPEN — ADD INVOICE")=0),"ADD ORDER RECORD","COMPLETE"))))))))))))</x:f>
      </x:c>
    </x:row>
    <x:row r="49">
      <x:c r="A49" s="730"/>
      <x:c r="B49" s="731"/>
      <x:c r="C49" s="730"/>
      <x:c r="D49" s="730"/>
      <x:c r="E49" s="730"/>
      <x:c r="F49" s="730"/>
      <x:c r="G49" s="730"/>
      <x:c r="H49" s="730"/>
      <x:c r="I49" s="730"/>
      <x:c r="J49" s="730"/>
      <x:c r="K49" s="730"/>
      <x:c r="L49" s="730"/>
      <x:c r="M49" s="730"/>
      <x:c r="N49" s="730"/>
      <x:c r="O49" s="732"/>
      <x:c r="P49" s="731"/>
      <x:c r="Q49" s="731"/>
      <x:c r="R49" s="731"/>
      <x:c r="S49" s="740" t="str">
        <x:f>IF(B49="","",TODAY()-B49)</x:f>
      </x:c>
      <x:c r="T49" s="741" t="str">
        <x:f>IF(A49="","",IF(N49="","STAGE NOT SET",IF(OR(N49="PO WON",N49="LOST",N49="CANCELLED"),N49,IF(Y49="","NOT SET",IF(NOT(ISNUMBER(Y49)),"CHECK DATE",IF(Y49&lt;TODAY(),"OVERDUE",IF(Y49=TODAY(),"DUE TODAY","UPCOMING")))))))</x:f>
      </x:c>
      <x:c r="U49" s="731"/>
      <x:c r="V49" s="730"/>
      <x:c r="W49" s="730"/>
      <x:c r="X49" s="749" t="str">
        <x:f>IF(OR(A49="",B49="",N49="",N49="PO WON",N49="LOST",N49="CANCELLED"),"",IFERROR(IF(Q49="",B49+1,Q49+INDEX(Setup!$T$4:$T$8,MATCH(N49,Setup!$S$4:$S$8,0))),""))</x:f>
      </x:c>
      <x:c r="Y49" s="749" t="str">
        <x:f>IF(A49="","",IF(OR(N49="PO WON",N49="LOST",N49="CANCELLED"),"",IF(R49&lt;&gt;"",R49,X49)))</x:f>
      </x:c>
      <x:c r="Z49" s="750" t="str">
        <x:f>IF(OR(Y49="",NOT(ISNUMBER(Y49))),"",Y49-TODAY())</x:f>
      </x:c>
      <x:c r="AA49" s="750" t="str">
        <x:f>IF(OR(A49="",B49="",C49="",M49="",N49="",N49="PO WON",N49="LOST",N49="CANCELLED"),"",IF(M49="Hot",30,IF(M49="Warm",20,10))+IF(N49="NEGOTIATION",25,IF(N49="QUOTED",20,IF(N49="QUALIFIED",15,IF(OR(N49="NEW",N49="CONTACTED"),10,0))))+IF(S49&lt;=2,20,IF(S49&lt;=7,15,IF(S49&lt;=14,10,5)))+IF(O49&gt;=500000,20,IF(O49&gt;=200000,15,IF(O49&gt;=100000,10,5)))+IF(OR(C49="IndiaMART",C49="TradeIndia"),5,3))</x:f>
      </x:c>
      <x:c r="AB49" s="751" t="str">
        <x:f>IF(A49="","",IF(OR(N49="PO WON",N49="LOST",N49="CANCELLED"),"CLOSED",IF(AA49&gt;=75,"A - PRIORITY",IF(AA49&gt;=55,"B - GOOD",IF(AA49&gt;=35,"C - NURTURE","D - LOW")))))</x:f>
      </x:c>
      <x:c r="AC49" s="751" t="str">
        <x:f>IF(A49="","",IF(AL49="COMPLETE",IF(N49="PO WON","Track invoice + payment",IF(N49="LOST","Consider revival",IF(N49="CANCELLED","No further action",IF(T49="OVERDUE","FOLLOW UP NOW",IF(T49="DUE TODAY","FOLLOW UP TODAY",IFERROR(INDEX(Setup!$V$4:$V$8,MATCH(N49,Setup!$U$4:$U$8,0)),"Review RFQ")))))),IF(AL49="DUPLICATE RFQ ID","Use a unique RFQ ID",IF(AL49="CHECK REQUIRED FIELDS","Complete required fields",IF(AL49="CHECK NUMBERS","Correct quantity or value",IF(AL49="CHECK DATE","Correct invalid date",IF(AL49="CHECK STAGE","Choose a valid stage",IF(AL49="SET NEXT FOLLOW-UP","Set next follow-up",IF(AL49="ADD QUOTE DATE","Add quote date",IF(AL49="ADD QUOTE RECORD","Add or fix quote record",IF(AL49="ADD CLOSED REASON","Add lost/cancelled reason",IF(AL49="ADD CLOSED DATE","Add closed date","Create or fix order record"))))))))))))</x:f>
      </x:c>
      <x:c r="AD49" s="752" t="str">
        <x:f>IF(A49="","",IF(AND(OR(N49="QUOTED",N49="NEGOTIATION"),Y49&lt;&gt;"",Y49&lt;TODAY()),O49,0))</x:f>
      </x:c>
      <x:c r="AE49" s="751" t="str">
        <x:f>IF(A49="","",IF(AND(F49&lt;&gt;"",G49&lt;&gt;""),"COMPLETE",IF(OR(F49&lt;&gt;"",G49&lt;&gt;""),"PARTIAL","MISSING")))</x:f>
      </x:c>
      <x:c r="AF49" s="756"/>
      <x:c r="AG49" s="735"/>
      <x:c r="AH49" s="735"/>
      <x:c r="AI49" s="755" t="str">
        <x:f>IF(OR(B49="",AF49=""),"",ROUND((AF49-B49)*24,1))</x:f>
      </x:c>
      <x:c r="AJ49" s="750" t="str">
        <x:f>IF(P49="","",MAX(TODAY()-P49,0))</x:f>
      </x:c>
      <x:c r="AK49" s="750" t="str">
        <x:f>IF(OR(B49="",AH49=""),"",AH49-B49)</x:f>
      </x:c>
      <x:c r="AL49" s="751" t="str">
        <x:f>IF(A49="","",IF(COUNTIF($A$5:$A$504,A49)&gt;1,"DUPLICATE RFQ ID",IF(OR(B49="",C49="",AND(D49="",E49=""),AND(F49="",G49=""),H49="",I49="",J49="",L49="",M49="",N49=""),"CHECK REQUIRED FIELDS",IF(OR(NOT(ISNUMBER(I49)),I49&lt;=0,AND(O49&lt;&gt;"",OR(NOT(ISNUMBER(O49)),O49&lt;0))),"CHECK NUMBERS",IF(OR(NOT(ISNUMBER(B49)),B49&gt;TODAY(),AND(P49&lt;&gt;"",OR(NOT(ISNUMBER(P49)),P49&gt;TODAY())),AND(Q49&lt;&gt;"",OR(NOT(ISNUMBER(Q49)),Q49&gt;TODAY())),AND(R49&lt;&gt;"",NOT(ISNUMBER(R49))),AND(U49&lt;&gt;"",NOT(ISNUMBER(U49))),AND(AF49&lt;&gt;"",OR(NOT(ISNUMBER(AF49)),AF49&lt;B49,AF49&gt;TODAY()+1)),AND(AG49&lt;&gt;"",OR(NOT(ISNUMBER(AG49)),AG49&lt;B49,AG49&gt;TODAY())),AND(AH49&lt;&gt;"",OR(NOT(ISNUMBER(AH49)),AH49&lt;B49,AH49&gt;TODAY()))),"CHECK DATE",IF(COUNTIF(Setup!$D$4:$D$11,N49)=0,"CHECK STAGE",IF(AND(N49&lt;&gt;"PO WON",N49&lt;&gt;"LOST",N49&lt;&gt;"CANCELLED",Y49=""),"SET NEXT FOLLOW-UP",IF(AND(OR(N49="QUOTED",N49="NEGOTIATION",N49="PO WON"),P49=""),"ADD QUOTE DATE",IF(AND(OR(N49="QUOTED",N49="NEGOTIATION",N49="PO WON"),COUNTIFS(Quotations!$B$5:$B$504,A49,Quotations!$Q$5:$Q$504,"COMPLETE")=0),"ADD QUOTE RECORD",IF(AND(OR(N49="LOST",N49="CANCELLED"),V49=""),"ADD CLOSED REASON",IF(AND(OR(N49="PO WON",N49="LOST",N49="CANCELLED"),AH49=""),"ADD CLOSED DATE",IF(AND(N49="PO WON",COUNTIFS('Orders &amp; Payments'!$B$5:$B$504,A49,'Orders &amp; Payments'!$Q$5:$Q$504,"COMPLETE")+COUNTIFS('Orders &amp; Payments'!$B$5:$B$504,A49,'Orders &amp; Payments'!$Q$5:$Q$504,"OPEN")+COUNTIFS('Orders &amp; Payments'!$B$5:$B$504,A49,'Orders &amp; Payments'!$Q$5:$Q$504,"OPEN — ADD INVOICE")=0),"ADD ORDER RECORD","COMPLETE"))))))))))))</x:f>
      </x:c>
    </x:row>
    <x:row r="50">
      <x:c r="A50" s="730"/>
      <x:c r="B50" s="731"/>
      <x:c r="C50" s="730"/>
      <x:c r="D50" s="730"/>
      <x:c r="E50" s="730"/>
      <x:c r="F50" s="730"/>
      <x:c r="G50" s="730"/>
      <x:c r="H50" s="730"/>
      <x:c r="I50" s="730"/>
      <x:c r="J50" s="730"/>
      <x:c r="K50" s="730"/>
      <x:c r="L50" s="730"/>
      <x:c r="M50" s="730"/>
      <x:c r="N50" s="730"/>
      <x:c r="O50" s="732"/>
      <x:c r="P50" s="731"/>
      <x:c r="Q50" s="731"/>
      <x:c r="R50" s="731"/>
      <x:c r="S50" s="740" t="str">
        <x:f>IF(B50="","",TODAY()-B50)</x:f>
      </x:c>
      <x:c r="T50" s="741" t="str">
        <x:f>IF(A50="","",IF(N50="","STAGE NOT SET",IF(OR(N50="PO WON",N50="LOST",N50="CANCELLED"),N50,IF(Y50="","NOT SET",IF(NOT(ISNUMBER(Y50)),"CHECK DATE",IF(Y50&lt;TODAY(),"OVERDUE",IF(Y50=TODAY(),"DUE TODAY","UPCOMING")))))))</x:f>
      </x:c>
      <x:c r="U50" s="731"/>
      <x:c r="V50" s="730"/>
      <x:c r="W50" s="730"/>
      <x:c r="X50" s="749" t="str">
        <x:f>IF(OR(A50="",B50="",N50="",N50="PO WON",N50="LOST",N50="CANCELLED"),"",IFERROR(IF(Q50="",B50+1,Q50+INDEX(Setup!$T$4:$T$8,MATCH(N50,Setup!$S$4:$S$8,0))),""))</x:f>
      </x:c>
      <x:c r="Y50" s="749" t="str">
        <x:f>IF(A50="","",IF(OR(N50="PO WON",N50="LOST",N50="CANCELLED"),"",IF(R50&lt;&gt;"",R50,X50)))</x:f>
      </x:c>
      <x:c r="Z50" s="750" t="str">
        <x:f>IF(OR(Y50="",NOT(ISNUMBER(Y50))),"",Y50-TODAY())</x:f>
      </x:c>
      <x:c r="AA50" s="750" t="str">
        <x:f>IF(OR(A50="",B50="",C50="",M50="",N50="",N50="PO WON",N50="LOST",N50="CANCELLED"),"",IF(M50="Hot",30,IF(M50="Warm",20,10))+IF(N50="NEGOTIATION",25,IF(N50="QUOTED",20,IF(N50="QUALIFIED",15,IF(OR(N50="NEW",N50="CONTACTED"),10,0))))+IF(S50&lt;=2,20,IF(S50&lt;=7,15,IF(S50&lt;=14,10,5)))+IF(O50&gt;=500000,20,IF(O50&gt;=200000,15,IF(O50&gt;=100000,10,5)))+IF(OR(C50="IndiaMART",C50="TradeIndia"),5,3))</x:f>
      </x:c>
      <x:c r="AB50" s="751" t="str">
        <x:f>IF(A50="","",IF(OR(N50="PO WON",N50="LOST",N50="CANCELLED"),"CLOSED",IF(AA50&gt;=75,"A - PRIORITY",IF(AA50&gt;=55,"B - GOOD",IF(AA50&gt;=35,"C - NURTURE","D - LOW")))))</x:f>
      </x:c>
      <x:c r="AC50" s="751" t="str">
        <x:f>IF(A50="","",IF(AL50="COMPLETE",IF(N50="PO WON","Track invoice + payment",IF(N50="LOST","Consider revival",IF(N50="CANCELLED","No further action",IF(T50="OVERDUE","FOLLOW UP NOW",IF(T50="DUE TODAY","FOLLOW UP TODAY",IFERROR(INDEX(Setup!$V$4:$V$8,MATCH(N50,Setup!$U$4:$U$8,0)),"Review RFQ")))))),IF(AL50="DUPLICATE RFQ ID","Use a unique RFQ ID",IF(AL50="CHECK REQUIRED FIELDS","Complete required fields",IF(AL50="CHECK NUMBERS","Correct quantity or value",IF(AL50="CHECK DATE","Correct invalid date",IF(AL50="CHECK STAGE","Choose a valid stage",IF(AL50="SET NEXT FOLLOW-UP","Set next follow-up",IF(AL50="ADD QUOTE DATE","Add quote date",IF(AL50="ADD QUOTE RECORD","Add or fix quote record",IF(AL50="ADD CLOSED REASON","Add lost/cancelled reason",IF(AL50="ADD CLOSED DATE","Add closed date","Create or fix order record"))))))))))))</x:f>
      </x:c>
      <x:c r="AD50" s="752" t="str">
        <x:f>IF(A50="","",IF(AND(OR(N50="QUOTED",N50="NEGOTIATION"),Y50&lt;&gt;"",Y50&lt;TODAY()),O50,0))</x:f>
      </x:c>
      <x:c r="AE50" s="751" t="str">
        <x:f>IF(A50="","",IF(AND(F50&lt;&gt;"",G50&lt;&gt;""),"COMPLETE",IF(OR(F50&lt;&gt;"",G50&lt;&gt;""),"PARTIAL","MISSING")))</x:f>
      </x:c>
      <x:c r="AF50" s="756"/>
      <x:c r="AG50" s="735"/>
      <x:c r="AH50" s="735"/>
      <x:c r="AI50" s="755" t="str">
        <x:f>IF(OR(B50="",AF50=""),"",ROUND((AF50-B50)*24,1))</x:f>
      </x:c>
      <x:c r="AJ50" s="750" t="str">
        <x:f>IF(P50="","",MAX(TODAY()-P50,0))</x:f>
      </x:c>
      <x:c r="AK50" s="750" t="str">
        <x:f>IF(OR(B50="",AH50=""),"",AH50-B50)</x:f>
      </x:c>
      <x:c r="AL50" s="751" t="str">
        <x:f>IF(A50="","",IF(COUNTIF($A$5:$A$504,A50)&gt;1,"DUPLICATE RFQ ID",IF(OR(B50="",C50="",AND(D50="",E50=""),AND(F50="",G50=""),H50="",I50="",J50="",L50="",M50="",N50=""),"CHECK REQUIRED FIELDS",IF(OR(NOT(ISNUMBER(I50)),I50&lt;=0,AND(O50&lt;&gt;"",OR(NOT(ISNUMBER(O50)),O50&lt;0))),"CHECK NUMBERS",IF(OR(NOT(ISNUMBER(B50)),B50&gt;TODAY(),AND(P50&lt;&gt;"",OR(NOT(ISNUMBER(P50)),P50&gt;TODAY())),AND(Q50&lt;&gt;"",OR(NOT(ISNUMBER(Q50)),Q50&gt;TODAY())),AND(R50&lt;&gt;"",NOT(ISNUMBER(R50))),AND(U50&lt;&gt;"",NOT(ISNUMBER(U50))),AND(AF50&lt;&gt;"",OR(NOT(ISNUMBER(AF50)),AF50&lt;B50,AF50&gt;TODAY()+1)),AND(AG50&lt;&gt;"",OR(NOT(ISNUMBER(AG50)),AG50&lt;B50,AG50&gt;TODAY())),AND(AH50&lt;&gt;"",OR(NOT(ISNUMBER(AH50)),AH50&lt;B50,AH50&gt;TODAY()))),"CHECK DATE",IF(COUNTIF(Setup!$D$4:$D$11,N50)=0,"CHECK STAGE",IF(AND(N50&lt;&gt;"PO WON",N50&lt;&gt;"LOST",N50&lt;&gt;"CANCELLED",Y50=""),"SET NEXT FOLLOW-UP",IF(AND(OR(N50="QUOTED",N50="NEGOTIATION",N50="PO WON"),P50=""),"ADD QUOTE DATE",IF(AND(OR(N50="QUOTED",N50="NEGOTIATION",N50="PO WON"),COUNTIFS(Quotations!$B$5:$B$504,A50,Quotations!$Q$5:$Q$504,"COMPLETE")=0),"ADD QUOTE RECORD",IF(AND(OR(N50="LOST",N50="CANCELLED"),V50=""),"ADD CLOSED REASON",IF(AND(OR(N50="PO WON",N50="LOST",N50="CANCELLED"),AH50=""),"ADD CLOSED DATE",IF(AND(N50="PO WON",COUNTIFS('Orders &amp; Payments'!$B$5:$B$504,A50,'Orders &amp; Payments'!$Q$5:$Q$504,"COMPLETE")+COUNTIFS('Orders &amp; Payments'!$B$5:$B$504,A50,'Orders &amp; Payments'!$Q$5:$Q$504,"OPEN")+COUNTIFS('Orders &amp; Payments'!$B$5:$B$504,A50,'Orders &amp; Payments'!$Q$5:$Q$504,"OPEN — ADD INVOICE")=0),"ADD ORDER RECORD","COMPLETE"))))))))))))</x:f>
      </x:c>
    </x:row>
    <x:row r="51">
      <x:c r="A51" s="730"/>
      <x:c r="B51" s="731"/>
      <x:c r="C51" s="730"/>
      <x:c r="D51" s="730"/>
      <x:c r="E51" s="730"/>
      <x:c r="F51" s="730"/>
      <x:c r="G51" s="730"/>
      <x:c r="H51" s="730"/>
      <x:c r="I51" s="730"/>
      <x:c r="J51" s="730"/>
      <x:c r="K51" s="730"/>
      <x:c r="L51" s="730"/>
      <x:c r="M51" s="730"/>
      <x:c r="N51" s="730"/>
      <x:c r="O51" s="732"/>
      <x:c r="P51" s="731"/>
      <x:c r="Q51" s="731"/>
      <x:c r="R51" s="731"/>
      <x:c r="S51" s="740" t="str">
        <x:f>IF(B51="","",TODAY()-B51)</x:f>
      </x:c>
      <x:c r="T51" s="741" t="str">
        <x:f>IF(A51="","",IF(N51="","STAGE NOT SET",IF(OR(N51="PO WON",N51="LOST",N51="CANCELLED"),N51,IF(Y51="","NOT SET",IF(NOT(ISNUMBER(Y51)),"CHECK DATE",IF(Y51&lt;TODAY(),"OVERDUE",IF(Y51=TODAY(),"DUE TODAY","UPCOMING")))))))</x:f>
      </x:c>
      <x:c r="U51" s="731"/>
      <x:c r="V51" s="730"/>
      <x:c r="W51" s="730"/>
      <x:c r="X51" s="749" t="str">
        <x:f>IF(OR(A51="",B51="",N51="",N51="PO WON",N51="LOST",N51="CANCELLED"),"",IFERROR(IF(Q51="",B51+1,Q51+INDEX(Setup!$T$4:$T$8,MATCH(N51,Setup!$S$4:$S$8,0))),""))</x:f>
      </x:c>
      <x:c r="Y51" s="749" t="str">
        <x:f>IF(A51="","",IF(OR(N51="PO WON",N51="LOST",N51="CANCELLED"),"",IF(R51&lt;&gt;"",R51,X51)))</x:f>
      </x:c>
      <x:c r="Z51" s="750" t="str">
        <x:f>IF(OR(Y51="",NOT(ISNUMBER(Y51))),"",Y51-TODAY())</x:f>
      </x:c>
      <x:c r="AA51" s="750" t="str">
        <x:f>IF(OR(A51="",B51="",C51="",M51="",N51="",N51="PO WON",N51="LOST",N51="CANCELLED"),"",IF(M51="Hot",30,IF(M51="Warm",20,10))+IF(N51="NEGOTIATION",25,IF(N51="QUOTED",20,IF(N51="QUALIFIED",15,IF(OR(N51="NEW",N51="CONTACTED"),10,0))))+IF(S51&lt;=2,20,IF(S51&lt;=7,15,IF(S51&lt;=14,10,5)))+IF(O51&gt;=500000,20,IF(O51&gt;=200000,15,IF(O51&gt;=100000,10,5)))+IF(OR(C51="IndiaMART",C51="TradeIndia"),5,3))</x:f>
      </x:c>
      <x:c r="AB51" s="751" t="str">
        <x:f>IF(A51="","",IF(OR(N51="PO WON",N51="LOST",N51="CANCELLED"),"CLOSED",IF(AA51&gt;=75,"A - PRIORITY",IF(AA51&gt;=55,"B - GOOD",IF(AA51&gt;=35,"C - NURTURE","D - LOW")))))</x:f>
      </x:c>
      <x:c r="AC51" s="751" t="str">
        <x:f>IF(A51="","",IF(AL51="COMPLETE",IF(N51="PO WON","Track invoice + payment",IF(N51="LOST","Consider revival",IF(N51="CANCELLED","No further action",IF(T51="OVERDUE","FOLLOW UP NOW",IF(T51="DUE TODAY","FOLLOW UP TODAY",IFERROR(INDEX(Setup!$V$4:$V$8,MATCH(N51,Setup!$U$4:$U$8,0)),"Review RFQ")))))),IF(AL51="DUPLICATE RFQ ID","Use a unique RFQ ID",IF(AL51="CHECK REQUIRED FIELDS","Complete required fields",IF(AL51="CHECK NUMBERS","Correct quantity or value",IF(AL51="CHECK DATE","Correct invalid date",IF(AL51="CHECK STAGE","Choose a valid stage",IF(AL51="SET NEXT FOLLOW-UP","Set next follow-up",IF(AL51="ADD QUOTE DATE","Add quote date",IF(AL51="ADD QUOTE RECORD","Add or fix quote record",IF(AL51="ADD CLOSED REASON","Add lost/cancelled reason",IF(AL51="ADD CLOSED DATE","Add closed date","Create or fix order record"))))))))))))</x:f>
      </x:c>
      <x:c r="AD51" s="752" t="str">
        <x:f>IF(A51="","",IF(AND(OR(N51="QUOTED",N51="NEGOTIATION"),Y51&lt;&gt;"",Y51&lt;TODAY()),O51,0))</x:f>
      </x:c>
      <x:c r="AE51" s="751" t="str">
        <x:f>IF(A51="","",IF(AND(F51&lt;&gt;"",G51&lt;&gt;""),"COMPLETE",IF(OR(F51&lt;&gt;"",G51&lt;&gt;""),"PARTIAL","MISSING")))</x:f>
      </x:c>
      <x:c r="AF51" s="756"/>
      <x:c r="AG51" s="735"/>
      <x:c r="AH51" s="735"/>
      <x:c r="AI51" s="755" t="str">
        <x:f>IF(OR(B51="",AF51=""),"",ROUND((AF51-B51)*24,1))</x:f>
      </x:c>
      <x:c r="AJ51" s="750" t="str">
        <x:f>IF(P51="","",MAX(TODAY()-P51,0))</x:f>
      </x:c>
      <x:c r="AK51" s="750" t="str">
        <x:f>IF(OR(B51="",AH51=""),"",AH51-B51)</x:f>
      </x:c>
      <x:c r="AL51" s="751" t="str">
        <x:f>IF(A51="","",IF(COUNTIF($A$5:$A$504,A51)&gt;1,"DUPLICATE RFQ ID",IF(OR(B51="",C51="",AND(D51="",E51=""),AND(F51="",G51=""),H51="",I51="",J51="",L51="",M51="",N51=""),"CHECK REQUIRED FIELDS",IF(OR(NOT(ISNUMBER(I51)),I51&lt;=0,AND(O51&lt;&gt;"",OR(NOT(ISNUMBER(O51)),O51&lt;0))),"CHECK NUMBERS",IF(OR(NOT(ISNUMBER(B51)),B51&gt;TODAY(),AND(P51&lt;&gt;"",OR(NOT(ISNUMBER(P51)),P51&gt;TODAY())),AND(Q51&lt;&gt;"",OR(NOT(ISNUMBER(Q51)),Q51&gt;TODAY())),AND(R51&lt;&gt;"",NOT(ISNUMBER(R51))),AND(U51&lt;&gt;"",NOT(ISNUMBER(U51))),AND(AF51&lt;&gt;"",OR(NOT(ISNUMBER(AF51)),AF51&lt;B51,AF51&gt;TODAY()+1)),AND(AG51&lt;&gt;"",OR(NOT(ISNUMBER(AG51)),AG51&lt;B51,AG51&gt;TODAY())),AND(AH51&lt;&gt;"",OR(NOT(ISNUMBER(AH51)),AH51&lt;B51,AH51&gt;TODAY()))),"CHECK DATE",IF(COUNTIF(Setup!$D$4:$D$11,N51)=0,"CHECK STAGE",IF(AND(N51&lt;&gt;"PO WON",N51&lt;&gt;"LOST",N51&lt;&gt;"CANCELLED",Y51=""),"SET NEXT FOLLOW-UP",IF(AND(OR(N51="QUOTED",N51="NEGOTIATION",N51="PO WON"),P51=""),"ADD QUOTE DATE",IF(AND(OR(N51="QUOTED",N51="NEGOTIATION",N51="PO WON"),COUNTIFS(Quotations!$B$5:$B$504,A51,Quotations!$Q$5:$Q$504,"COMPLETE")=0),"ADD QUOTE RECORD",IF(AND(OR(N51="LOST",N51="CANCELLED"),V51=""),"ADD CLOSED REASON",IF(AND(OR(N51="PO WON",N51="LOST",N51="CANCELLED"),AH51=""),"ADD CLOSED DATE",IF(AND(N51="PO WON",COUNTIFS('Orders &amp; Payments'!$B$5:$B$504,A51,'Orders &amp; Payments'!$Q$5:$Q$504,"COMPLETE")+COUNTIFS('Orders &amp; Payments'!$B$5:$B$504,A51,'Orders &amp; Payments'!$Q$5:$Q$504,"OPEN")+COUNTIFS('Orders &amp; Payments'!$B$5:$B$504,A51,'Orders &amp; Payments'!$Q$5:$Q$504,"OPEN — ADD INVOICE")=0),"ADD ORDER RECORD","COMPLETE"))))))))))))</x:f>
      </x:c>
    </x:row>
    <x:row r="52">
      <x:c r="A52" s="730"/>
      <x:c r="B52" s="731"/>
      <x:c r="C52" s="730"/>
      <x:c r="D52" s="730"/>
      <x:c r="E52" s="730"/>
      <x:c r="F52" s="730"/>
      <x:c r="G52" s="730"/>
      <x:c r="H52" s="730"/>
      <x:c r="I52" s="730"/>
      <x:c r="J52" s="730"/>
      <x:c r="K52" s="730"/>
      <x:c r="L52" s="730"/>
      <x:c r="M52" s="730"/>
      <x:c r="N52" s="730"/>
      <x:c r="O52" s="732"/>
      <x:c r="P52" s="731"/>
      <x:c r="Q52" s="731"/>
      <x:c r="R52" s="731"/>
      <x:c r="S52" s="740" t="str">
        <x:f>IF(B52="","",TODAY()-B52)</x:f>
      </x:c>
      <x:c r="T52" s="741" t="str">
        <x:f>IF(A52="","",IF(N52="","STAGE NOT SET",IF(OR(N52="PO WON",N52="LOST",N52="CANCELLED"),N52,IF(Y52="","NOT SET",IF(NOT(ISNUMBER(Y52)),"CHECK DATE",IF(Y52&lt;TODAY(),"OVERDUE",IF(Y52=TODAY(),"DUE TODAY","UPCOMING")))))))</x:f>
      </x:c>
      <x:c r="U52" s="731"/>
      <x:c r="V52" s="730"/>
      <x:c r="W52" s="730"/>
      <x:c r="X52" s="749" t="str">
        <x:f>IF(OR(A52="",B52="",N52="",N52="PO WON",N52="LOST",N52="CANCELLED"),"",IFERROR(IF(Q52="",B52+1,Q52+INDEX(Setup!$T$4:$T$8,MATCH(N52,Setup!$S$4:$S$8,0))),""))</x:f>
      </x:c>
      <x:c r="Y52" s="749" t="str">
        <x:f>IF(A52="","",IF(OR(N52="PO WON",N52="LOST",N52="CANCELLED"),"",IF(R52&lt;&gt;"",R52,X52)))</x:f>
      </x:c>
      <x:c r="Z52" s="750" t="str">
        <x:f>IF(OR(Y52="",NOT(ISNUMBER(Y52))),"",Y52-TODAY())</x:f>
      </x:c>
      <x:c r="AA52" s="750" t="str">
        <x:f>IF(OR(A52="",B52="",C52="",M52="",N52="",N52="PO WON",N52="LOST",N52="CANCELLED"),"",IF(M52="Hot",30,IF(M52="Warm",20,10))+IF(N52="NEGOTIATION",25,IF(N52="QUOTED",20,IF(N52="QUALIFIED",15,IF(OR(N52="NEW",N52="CONTACTED"),10,0))))+IF(S52&lt;=2,20,IF(S52&lt;=7,15,IF(S52&lt;=14,10,5)))+IF(O52&gt;=500000,20,IF(O52&gt;=200000,15,IF(O52&gt;=100000,10,5)))+IF(OR(C52="IndiaMART",C52="TradeIndia"),5,3))</x:f>
      </x:c>
      <x:c r="AB52" s="751" t="str">
        <x:f>IF(A52="","",IF(OR(N52="PO WON",N52="LOST",N52="CANCELLED"),"CLOSED",IF(AA52&gt;=75,"A - PRIORITY",IF(AA52&gt;=55,"B - GOOD",IF(AA52&gt;=35,"C - NURTURE","D - LOW")))))</x:f>
      </x:c>
      <x:c r="AC52" s="751" t="str">
        <x:f>IF(A52="","",IF(AL52="COMPLETE",IF(N52="PO WON","Track invoice + payment",IF(N52="LOST","Consider revival",IF(N52="CANCELLED","No further action",IF(T52="OVERDUE","FOLLOW UP NOW",IF(T52="DUE TODAY","FOLLOW UP TODAY",IFERROR(INDEX(Setup!$V$4:$V$8,MATCH(N52,Setup!$U$4:$U$8,0)),"Review RFQ")))))),IF(AL52="DUPLICATE RFQ ID","Use a unique RFQ ID",IF(AL52="CHECK REQUIRED FIELDS","Complete required fields",IF(AL52="CHECK NUMBERS","Correct quantity or value",IF(AL52="CHECK DATE","Correct invalid date",IF(AL52="CHECK STAGE","Choose a valid stage",IF(AL52="SET NEXT FOLLOW-UP","Set next follow-up",IF(AL52="ADD QUOTE DATE","Add quote date",IF(AL52="ADD QUOTE RECORD","Add or fix quote record",IF(AL52="ADD CLOSED REASON","Add lost/cancelled reason",IF(AL52="ADD CLOSED DATE","Add closed date","Create or fix order record"))))))))))))</x:f>
      </x:c>
      <x:c r="AD52" s="752" t="str">
        <x:f>IF(A52="","",IF(AND(OR(N52="QUOTED",N52="NEGOTIATION"),Y52&lt;&gt;"",Y52&lt;TODAY()),O52,0))</x:f>
      </x:c>
      <x:c r="AE52" s="751" t="str">
        <x:f>IF(A52="","",IF(AND(F52&lt;&gt;"",G52&lt;&gt;""),"COMPLETE",IF(OR(F52&lt;&gt;"",G52&lt;&gt;""),"PARTIAL","MISSING")))</x:f>
      </x:c>
      <x:c r="AF52" s="756"/>
      <x:c r="AG52" s="735"/>
      <x:c r="AH52" s="735"/>
      <x:c r="AI52" s="755" t="str">
        <x:f>IF(OR(B52="",AF52=""),"",ROUND((AF52-B52)*24,1))</x:f>
      </x:c>
      <x:c r="AJ52" s="750" t="str">
        <x:f>IF(P52="","",MAX(TODAY()-P52,0))</x:f>
      </x:c>
      <x:c r="AK52" s="750" t="str">
        <x:f>IF(OR(B52="",AH52=""),"",AH52-B52)</x:f>
      </x:c>
      <x:c r="AL52" s="751" t="str">
        <x:f>IF(A52="","",IF(COUNTIF($A$5:$A$504,A52)&gt;1,"DUPLICATE RFQ ID",IF(OR(B52="",C52="",AND(D52="",E52=""),AND(F52="",G52=""),H52="",I52="",J52="",L52="",M52="",N52=""),"CHECK REQUIRED FIELDS",IF(OR(NOT(ISNUMBER(I52)),I52&lt;=0,AND(O52&lt;&gt;"",OR(NOT(ISNUMBER(O52)),O52&lt;0))),"CHECK NUMBERS",IF(OR(NOT(ISNUMBER(B52)),B52&gt;TODAY(),AND(P52&lt;&gt;"",OR(NOT(ISNUMBER(P52)),P52&gt;TODAY())),AND(Q52&lt;&gt;"",OR(NOT(ISNUMBER(Q52)),Q52&gt;TODAY())),AND(R52&lt;&gt;"",NOT(ISNUMBER(R52))),AND(U52&lt;&gt;"",NOT(ISNUMBER(U52))),AND(AF52&lt;&gt;"",OR(NOT(ISNUMBER(AF52)),AF52&lt;B52,AF52&gt;TODAY()+1)),AND(AG52&lt;&gt;"",OR(NOT(ISNUMBER(AG52)),AG52&lt;B52,AG52&gt;TODAY())),AND(AH52&lt;&gt;"",OR(NOT(ISNUMBER(AH52)),AH52&lt;B52,AH52&gt;TODAY()))),"CHECK DATE",IF(COUNTIF(Setup!$D$4:$D$11,N52)=0,"CHECK STAGE",IF(AND(N52&lt;&gt;"PO WON",N52&lt;&gt;"LOST",N52&lt;&gt;"CANCELLED",Y52=""),"SET NEXT FOLLOW-UP",IF(AND(OR(N52="QUOTED",N52="NEGOTIATION",N52="PO WON"),P52=""),"ADD QUOTE DATE",IF(AND(OR(N52="QUOTED",N52="NEGOTIATION",N52="PO WON"),COUNTIFS(Quotations!$B$5:$B$504,A52,Quotations!$Q$5:$Q$504,"COMPLETE")=0),"ADD QUOTE RECORD",IF(AND(OR(N52="LOST",N52="CANCELLED"),V52=""),"ADD CLOSED REASON",IF(AND(OR(N52="PO WON",N52="LOST",N52="CANCELLED"),AH52=""),"ADD CLOSED DATE",IF(AND(N52="PO WON",COUNTIFS('Orders &amp; Payments'!$B$5:$B$504,A52,'Orders &amp; Payments'!$Q$5:$Q$504,"COMPLETE")+COUNTIFS('Orders &amp; Payments'!$B$5:$B$504,A52,'Orders &amp; Payments'!$Q$5:$Q$504,"OPEN")+COUNTIFS('Orders &amp; Payments'!$B$5:$B$504,A52,'Orders &amp; Payments'!$Q$5:$Q$504,"OPEN — ADD INVOICE")=0),"ADD ORDER RECORD","COMPLETE"))))))))))))</x:f>
      </x:c>
    </x:row>
    <x:row r="53">
      <x:c r="A53" s="730"/>
      <x:c r="B53" s="731"/>
      <x:c r="C53" s="730"/>
      <x:c r="D53" s="730"/>
      <x:c r="E53" s="730"/>
      <x:c r="F53" s="730"/>
      <x:c r="G53" s="730"/>
      <x:c r="H53" s="730"/>
      <x:c r="I53" s="730"/>
      <x:c r="J53" s="730"/>
      <x:c r="K53" s="730"/>
      <x:c r="L53" s="730"/>
      <x:c r="M53" s="730"/>
      <x:c r="N53" s="730"/>
      <x:c r="O53" s="732"/>
      <x:c r="P53" s="731"/>
      <x:c r="Q53" s="731"/>
      <x:c r="R53" s="731"/>
      <x:c r="S53" s="740" t="str">
        <x:f>IF(B53="","",TODAY()-B53)</x:f>
      </x:c>
      <x:c r="T53" s="741" t="str">
        <x:f>IF(A53="","",IF(N53="","STAGE NOT SET",IF(OR(N53="PO WON",N53="LOST",N53="CANCELLED"),N53,IF(Y53="","NOT SET",IF(NOT(ISNUMBER(Y53)),"CHECK DATE",IF(Y53&lt;TODAY(),"OVERDUE",IF(Y53=TODAY(),"DUE TODAY","UPCOMING")))))))</x:f>
      </x:c>
      <x:c r="U53" s="731"/>
      <x:c r="V53" s="730"/>
      <x:c r="W53" s="730"/>
      <x:c r="X53" s="749" t="str">
        <x:f>IF(OR(A53="",B53="",N53="",N53="PO WON",N53="LOST",N53="CANCELLED"),"",IFERROR(IF(Q53="",B53+1,Q53+INDEX(Setup!$T$4:$T$8,MATCH(N53,Setup!$S$4:$S$8,0))),""))</x:f>
      </x:c>
      <x:c r="Y53" s="749" t="str">
        <x:f>IF(A53="","",IF(OR(N53="PO WON",N53="LOST",N53="CANCELLED"),"",IF(R53&lt;&gt;"",R53,X53)))</x:f>
      </x:c>
      <x:c r="Z53" s="750" t="str">
        <x:f>IF(OR(Y53="",NOT(ISNUMBER(Y53))),"",Y53-TODAY())</x:f>
      </x:c>
      <x:c r="AA53" s="750" t="str">
        <x:f>IF(OR(A53="",B53="",C53="",M53="",N53="",N53="PO WON",N53="LOST",N53="CANCELLED"),"",IF(M53="Hot",30,IF(M53="Warm",20,10))+IF(N53="NEGOTIATION",25,IF(N53="QUOTED",20,IF(N53="QUALIFIED",15,IF(OR(N53="NEW",N53="CONTACTED"),10,0))))+IF(S53&lt;=2,20,IF(S53&lt;=7,15,IF(S53&lt;=14,10,5)))+IF(O53&gt;=500000,20,IF(O53&gt;=200000,15,IF(O53&gt;=100000,10,5)))+IF(OR(C53="IndiaMART",C53="TradeIndia"),5,3))</x:f>
      </x:c>
      <x:c r="AB53" s="751" t="str">
        <x:f>IF(A53="","",IF(OR(N53="PO WON",N53="LOST",N53="CANCELLED"),"CLOSED",IF(AA53&gt;=75,"A - PRIORITY",IF(AA53&gt;=55,"B - GOOD",IF(AA53&gt;=35,"C - NURTURE","D - LOW")))))</x:f>
      </x:c>
      <x:c r="AC53" s="751" t="str">
        <x:f>IF(A53="","",IF(AL53="COMPLETE",IF(N53="PO WON","Track invoice + payment",IF(N53="LOST","Consider revival",IF(N53="CANCELLED","No further action",IF(T53="OVERDUE","FOLLOW UP NOW",IF(T53="DUE TODAY","FOLLOW UP TODAY",IFERROR(INDEX(Setup!$V$4:$V$8,MATCH(N53,Setup!$U$4:$U$8,0)),"Review RFQ")))))),IF(AL53="DUPLICATE RFQ ID","Use a unique RFQ ID",IF(AL53="CHECK REQUIRED FIELDS","Complete required fields",IF(AL53="CHECK NUMBERS","Correct quantity or value",IF(AL53="CHECK DATE","Correct invalid date",IF(AL53="CHECK STAGE","Choose a valid stage",IF(AL53="SET NEXT FOLLOW-UP","Set next follow-up",IF(AL53="ADD QUOTE DATE","Add quote date",IF(AL53="ADD QUOTE RECORD","Add or fix quote record",IF(AL53="ADD CLOSED REASON","Add lost/cancelled reason",IF(AL53="ADD CLOSED DATE","Add closed date","Create or fix order record"))))))))))))</x:f>
      </x:c>
      <x:c r="AD53" s="752" t="str">
        <x:f>IF(A53="","",IF(AND(OR(N53="QUOTED",N53="NEGOTIATION"),Y53&lt;&gt;"",Y53&lt;TODAY()),O53,0))</x:f>
      </x:c>
      <x:c r="AE53" s="751" t="str">
        <x:f>IF(A53="","",IF(AND(F53&lt;&gt;"",G53&lt;&gt;""),"COMPLETE",IF(OR(F53&lt;&gt;"",G53&lt;&gt;""),"PARTIAL","MISSING")))</x:f>
      </x:c>
      <x:c r="AF53" s="756"/>
      <x:c r="AG53" s="735"/>
      <x:c r="AH53" s="735"/>
      <x:c r="AI53" s="755" t="str">
        <x:f>IF(OR(B53="",AF53=""),"",ROUND((AF53-B53)*24,1))</x:f>
      </x:c>
      <x:c r="AJ53" s="750" t="str">
        <x:f>IF(P53="","",MAX(TODAY()-P53,0))</x:f>
      </x:c>
      <x:c r="AK53" s="750" t="str">
        <x:f>IF(OR(B53="",AH53=""),"",AH53-B53)</x:f>
      </x:c>
      <x:c r="AL53" s="751" t="str">
        <x:f>IF(A53="","",IF(COUNTIF($A$5:$A$504,A53)&gt;1,"DUPLICATE RFQ ID",IF(OR(B53="",C53="",AND(D53="",E53=""),AND(F53="",G53=""),H53="",I53="",J53="",L53="",M53="",N53=""),"CHECK REQUIRED FIELDS",IF(OR(NOT(ISNUMBER(I53)),I53&lt;=0,AND(O53&lt;&gt;"",OR(NOT(ISNUMBER(O53)),O53&lt;0))),"CHECK NUMBERS",IF(OR(NOT(ISNUMBER(B53)),B53&gt;TODAY(),AND(P53&lt;&gt;"",OR(NOT(ISNUMBER(P53)),P53&gt;TODAY())),AND(Q53&lt;&gt;"",OR(NOT(ISNUMBER(Q53)),Q53&gt;TODAY())),AND(R53&lt;&gt;"",NOT(ISNUMBER(R53))),AND(U53&lt;&gt;"",NOT(ISNUMBER(U53))),AND(AF53&lt;&gt;"",OR(NOT(ISNUMBER(AF53)),AF53&lt;B53,AF53&gt;TODAY()+1)),AND(AG53&lt;&gt;"",OR(NOT(ISNUMBER(AG53)),AG53&lt;B53,AG53&gt;TODAY())),AND(AH53&lt;&gt;"",OR(NOT(ISNUMBER(AH53)),AH53&lt;B53,AH53&gt;TODAY()))),"CHECK DATE",IF(COUNTIF(Setup!$D$4:$D$11,N53)=0,"CHECK STAGE",IF(AND(N53&lt;&gt;"PO WON",N53&lt;&gt;"LOST",N53&lt;&gt;"CANCELLED",Y53=""),"SET NEXT FOLLOW-UP",IF(AND(OR(N53="QUOTED",N53="NEGOTIATION",N53="PO WON"),P53=""),"ADD QUOTE DATE",IF(AND(OR(N53="QUOTED",N53="NEGOTIATION",N53="PO WON"),COUNTIFS(Quotations!$B$5:$B$504,A53,Quotations!$Q$5:$Q$504,"COMPLETE")=0),"ADD QUOTE RECORD",IF(AND(OR(N53="LOST",N53="CANCELLED"),V53=""),"ADD CLOSED REASON",IF(AND(OR(N53="PO WON",N53="LOST",N53="CANCELLED"),AH53=""),"ADD CLOSED DATE",IF(AND(N53="PO WON",COUNTIFS('Orders &amp; Payments'!$B$5:$B$504,A53,'Orders &amp; Payments'!$Q$5:$Q$504,"COMPLETE")+COUNTIFS('Orders &amp; Payments'!$B$5:$B$504,A53,'Orders &amp; Payments'!$Q$5:$Q$504,"OPEN")+COUNTIFS('Orders &amp; Payments'!$B$5:$B$504,A53,'Orders &amp; Payments'!$Q$5:$Q$504,"OPEN — ADD INVOICE")=0),"ADD ORDER RECORD","COMPLETE"))))))))))))</x:f>
      </x:c>
    </x:row>
    <x:row r="54">
      <x:c r="A54" s="730"/>
      <x:c r="B54" s="731"/>
      <x:c r="C54" s="730"/>
      <x:c r="D54" s="730"/>
      <x:c r="E54" s="730"/>
      <x:c r="F54" s="730"/>
      <x:c r="G54" s="730"/>
      <x:c r="H54" s="730"/>
      <x:c r="I54" s="730"/>
      <x:c r="J54" s="730"/>
      <x:c r="K54" s="730"/>
      <x:c r="L54" s="730"/>
      <x:c r="M54" s="730"/>
      <x:c r="N54" s="730"/>
      <x:c r="O54" s="732"/>
      <x:c r="P54" s="731"/>
      <x:c r="Q54" s="731"/>
      <x:c r="R54" s="731"/>
      <x:c r="S54" s="740" t="str">
        <x:f>IF(B54="","",TODAY()-B54)</x:f>
      </x:c>
      <x:c r="T54" s="741" t="str">
        <x:f>IF(A54="","",IF(N54="","STAGE NOT SET",IF(OR(N54="PO WON",N54="LOST",N54="CANCELLED"),N54,IF(Y54="","NOT SET",IF(NOT(ISNUMBER(Y54)),"CHECK DATE",IF(Y54&lt;TODAY(),"OVERDUE",IF(Y54=TODAY(),"DUE TODAY","UPCOMING")))))))</x:f>
      </x:c>
      <x:c r="U54" s="731"/>
      <x:c r="V54" s="730"/>
      <x:c r="W54" s="730"/>
      <x:c r="X54" s="749" t="str">
        <x:f>IF(OR(A54="",B54="",N54="",N54="PO WON",N54="LOST",N54="CANCELLED"),"",IFERROR(IF(Q54="",B54+1,Q54+INDEX(Setup!$T$4:$T$8,MATCH(N54,Setup!$S$4:$S$8,0))),""))</x:f>
      </x:c>
      <x:c r="Y54" s="749" t="str">
        <x:f>IF(A54="","",IF(OR(N54="PO WON",N54="LOST",N54="CANCELLED"),"",IF(R54&lt;&gt;"",R54,X54)))</x:f>
      </x:c>
      <x:c r="Z54" s="750" t="str">
        <x:f>IF(OR(Y54="",NOT(ISNUMBER(Y54))),"",Y54-TODAY())</x:f>
      </x:c>
      <x:c r="AA54" s="750" t="str">
        <x:f>IF(OR(A54="",B54="",C54="",M54="",N54="",N54="PO WON",N54="LOST",N54="CANCELLED"),"",IF(M54="Hot",30,IF(M54="Warm",20,10))+IF(N54="NEGOTIATION",25,IF(N54="QUOTED",20,IF(N54="QUALIFIED",15,IF(OR(N54="NEW",N54="CONTACTED"),10,0))))+IF(S54&lt;=2,20,IF(S54&lt;=7,15,IF(S54&lt;=14,10,5)))+IF(O54&gt;=500000,20,IF(O54&gt;=200000,15,IF(O54&gt;=100000,10,5)))+IF(OR(C54="IndiaMART",C54="TradeIndia"),5,3))</x:f>
      </x:c>
      <x:c r="AB54" s="751" t="str">
        <x:f>IF(A54="","",IF(OR(N54="PO WON",N54="LOST",N54="CANCELLED"),"CLOSED",IF(AA54&gt;=75,"A - PRIORITY",IF(AA54&gt;=55,"B - GOOD",IF(AA54&gt;=35,"C - NURTURE","D - LOW")))))</x:f>
      </x:c>
      <x:c r="AC54" s="751" t="str">
        <x:f>IF(A54="","",IF(AL54="COMPLETE",IF(N54="PO WON","Track invoice + payment",IF(N54="LOST","Consider revival",IF(N54="CANCELLED","No further action",IF(T54="OVERDUE","FOLLOW UP NOW",IF(T54="DUE TODAY","FOLLOW UP TODAY",IFERROR(INDEX(Setup!$V$4:$V$8,MATCH(N54,Setup!$U$4:$U$8,0)),"Review RFQ")))))),IF(AL54="DUPLICATE RFQ ID","Use a unique RFQ ID",IF(AL54="CHECK REQUIRED FIELDS","Complete required fields",IF(AL54="CHECK NUMBERS","Correct quantity or value",IF(AL54="CHECK DATE","Correct invalid date",IF(AL54="CHECK STAGE","Choose a valid stage",IF(AL54="SET NEXT FOLLOW-UP","Set next follow-up",IF(AL54="ADD QUOTE DATE","Add quote date",IF(AL54="ADD QUOTE RECORD","Add or fix quote record",IF(AL54="ADD CLOSED REASON","Add lost/cancelled reason",IF(AL54="ADD CLOSED DATE","Add closed date","Create or fix order record"))))))))))))</x:f>
      </x:c>
      <x:c r="AD54" s="752" t="str">
        <x:f>IF(A54="","",IF(AND(OR(N54="QUOTED",N54="NEGOTIATION"),Y54&lt;&gt;"",Y54&lt;TODAY()),O54,0))</x:f>
      </x:c>
      <x:c r="AE54" s="751" t="str">
        <x:f>IF(A54="","",IF(AND(F54&lt;&gt;"",G54&lt;&gt;""),"COMPLETE",IF(OR(F54&lt;&gt;"",G54&lt;&gt;""),"PARTIAL","MISSING")))</x:f>
      </x:c>
      <x:c r="AF54" s="756"/>
      <x:c r="AG54" s="735"/>
      <x:c r="AH54" s="735"/>
      <x:c r="AI54" s="755" t="str">
        <x:f>IF(OR(B54="",AF54=""),"",ROUND((AF54-B54)*24,1))</x:f>
      </x:c>
      <x:c r="AJ54" s="750" t="str">
        <x:f>IF(P54="","",MAX(TODAY()-P54,0))</x:f>
      </x:c>
      <x:c r="AK54" s="750" t="str">
        <x:f>IF(OR(B54="",AH54=""),"",AH54-B54)</x:f>
      </x:c>
      <x:c r="AL54" s="751" t="str">
        <x:f>IF(A54="","",IF(COUNTIF($A$5:$A$504,A54)&gt;1,"DUPLICATE RFQ ID",IF(OR(B54="",C54="",AND(D54="",E54=""),AND(F54="",G54=""),H54="",I54="",J54="",L54="",M54="",N54=""),"CHECK REQUIRED FIELDS",IF(OR(NOT(ISNUMBER(I54)),I54&lt;=0,AND(O54&lt;&gt;"",OR(NOT(ISNUMBER(O54)),O54&lt;0))),"CHECK NUMBERS",IF(OR(NOT(ISNUMBER(B54)),B54&gt;TODAY(),AND(P54&lt;&gt;"",OR(NOT(ISNUMBER(P54)),P54&gt;TODAY())),AND(Q54&lt;&gt;"",OR(NOT(ISNUMBER(Q54)),Q54&gt;TODAY())),AND(R54&lt;&gt;"",NOT(ISNUMBER(R54))),AND(U54&lt;&gt;"",NOT(ISNUMBER(U54))),AND(AF54&lt;&gt;"",OR(NOT(ISNUMBER(AF54)),AF54&lt;B54,AF54&gt;TODAY()+1)),AND(AG54&lt;&gt;"",OR(NOT(ISNUMBER(AG54)),AG54&lt;B54,AG54&gt;TODAY())),AND(AH54&lt;&gt;"",OR(NOT(ISNUMBER(AH54)),AH54&lt;B54,AH54&gt;TODAY()))),"CHECK DATE",IF(COUNTIF(Setup!$D$4:$D$11,N54)=0,"CHECK STAGE",IF(AND(N54&lt;&gt;"PO WON",N54&lt;&gt;"LOST",N54&lt;&gt;"CANCELLED",Y54=""),"SET NEXT FOLLOW-UP",IF(AND(OR(N54="QUOTED",N54="NEGOTIATION",N54="PO WON"),P54=""),"ADD QUOTE DATE",IF(AND(OR(N54="QUOTED",N54="NEGOTIATION",N54="PO WON"),COUNTIFS(Quotations!$B$5:$B$504,A54,Quotations!$Q$5:$Q$504,"COMPLETE")=0),"ADD QUOTE RECORD",IF(AND(OR(N54="LOST",N54="CANCELLED"),V54=""),"ADD CLOSED REASON",IF(AND(OR(N54="PO WON",N54="LOST",N54="CANCELLED"),AH54=""),"ADD CLOSED DATE",IF(AND(N54="PO WON",COUNTIFS('Orders &amp; Payments'!$B$5:$B$504,A54,'Orders &amp; Payments'!$Q$5:$Q$504,"COMPLETE")+COUNTIFS('Orders &amp; Payments'!$B$5:$B$504,A54,'Orders &amp; Payments'!$Q$5:$Q$504,"OPEN")+COUNTIFS('Orders &amp; Payments'!$B$5:$B$504,A54,'Orders &amp; Payments'!$Q$5:$Q$504,"OPEN — ADD INVOICE")=0),"ADD ORDER RECORD","COMPLETE"))))))))))))</x:f>
      </x:c>
    </x:row>
    <x:row r="55">
      <x:c r="A55" s="730"/>
      <x:c r="B55" s="731"/>
      <x:c r="C55" s="730"/>
      <x:c r="D55" s="730"/>
      <x:c r="E55" s="730"/>
      <x:c r="F55" s="730"/>
      <x:c r="G55" s="730"/>
      <x:c r="H55" s="730"/>
      <x:c r="I55" s="730"/>
      <x:c r="J55" s="730"/>
      <x:c r="K55" s="730"/>
      <x:c r="L55" s="730"/>
      <x:c r="M55" s="730"/>
      <x:c r="N55" s="730"/>
      <x:c r="O55" s="732"/>
      <x:c r="P55" s="731"/>
      <x:c r="Q55" s="731"/>
      <x:c r="R55" s="731"/>
      <x:c r="S55" s="740" t="str">
        <x:f>IF(B55="","",TODAY()-B55)</x:f>
      </x:c>
      <x:c r="T55" s="741" t="str">
        <x:f>IF(A55="","",IF(N55="","STAGE NOT SET",IF(OR(N55="PO WON",N55="LOST",N55="CANCELLED"),N55,IF(Y55="","NOT SET",IF(NOT(ISNUMBER(Y55)),"CHECK DATE",IF(Y55&lt;TODAY(),"OVERDUE",IF(Y55=TODAY(),"DUE TODAY","UPCOMING")))))))</x:f>
      </x:c>
      <x:c r="U55" s="731"/>
      <x:c r="V55" s="730"/>
      <x:c r="W55" s="730"/>
      <x:c r="X55" s="749" t="str">
        <x:f>IF(OR(A55="",B55="",N55="",N55="PO WON",N55="LOST",N55="CANCELLED"),"",IFERROR(IF(Q55="",B55+1,Q55+INDEX(Setup!$T$4:$T$8,MATCH(N55,Setup!$S$4:$S$8,0))),""))</x:f>
      </x:c>
      <x:c r="Y55" s="749" t="str">
        <x:f>IF(A55="","",IF(OR(N55="PO WON",N55="LOST",N55="CANCELLED"),"",IF(R55&lt;&gt;"",R55,X55)))</x:f>
      </x:c>
      <x:c r="Z55" s="750" t="str">
        <x:f>IF(OR(Y55="",NOT(ISNUMBER(Y55))),"",Y55-TODAY())</x:f>
      </x:c>
      <x:c r="AA55" s="750" t="str">
        <x:f>IF(OR(A55="",B55="",C55="",M55="",N55="",N55="PO WON",N55="LOST",N55="CANCELLED"),"",IF(M55="Hot",30,IF(M55="Warm",20,10))+IF(N55="NEGOTIATION",25,IF(N55="QUOTED",20,IF(N55="QUALIFIED",15,IF(OR(N55="NEW",N55="CONTACTED"),10,0))))+IF(S55&lt;=2,20,IF(S55&lt;=7,15,IF(S55&lt;=14,10,5)))+IF(O55&gt;=500000,20,IF(O55&gt;=200000,15,IF(O55&gt;=100000,10,5)))+IF(OR(C55="IndiaMART",C55="TradeIndia"),5,3))</x:f>
      </x:c>
      <x:c r="AB55" s="751" t="str">
        <x:f>IF(A55="","",IF(OR(N55="PO WON",N55="LOST",N55="CANCELLED"),"CLOSED",IF(AA55&gt;=75,"A - PRIORITY",IF(AA55&gt;=55,"B - GOOD",IF(AA55&gt;=35,"C - NURTURE","D - LOW")))))</x:f>
      </x:c>
      <x:c r="AC55" s="751" t="str">
        <x:f>IF(A55="","",IF(AL55="COMPLETE",IF(N55="PO WON","Track invoice + payment",IF(N55="LOST","Consider revival",IF(N55="CANCELLED","No further action",IF(T55="OVERDUE","FOLLOW UP NOW",IF(T55="DUE TODAY","FOLLOW UP TODAY",IFERROR(INDEX(Setup!$V$4:$V$8,MATCH(N55,Setup!$U$4:$U$8,0)),"Review RFQ")))))),IF(AL55="DUPLICATE RFQ ID","Use a unique RFQ ID",IF(AL55="CHECK REQUIRED FIELDS","Complete required fields",IF(AL55="CHECK NUMBERS","Correct quantity or value",IF(AL55="CHECK DATE","Correct invalid date",IF(AL55="CHECK STAGE","Choose a valid stage",IF(AL55="SET NEXT FOLLOW-UP","Set next follow-up",IF(AL55="ADD QUOTE DATE","Add quote date",IF(AL55="ADD QUOTE RECORD","Add or fix quote record",IF(AL55="ADD CLOSED REASON","Add lost/cancelled reason",IF(AL55="ADD CLOSED DATE","Add closed date","Create or fix order record"))))))))))))</x:f>
      </x:c>
      <x:c r="AD55" s="752" t="str">
        <x:f>IF(A55="","",IF(AND(OR(N55="QUOTED",N55="NEGOTIATION"),Y55&lt;&gt;"",Y55&lt;TODAY()),O55,0))</x:f>
      </x:c>
      <x:c r="AE55" s="751" t="str">
        <x:f>IF(A55="","",IF(AND(F55&lt;&gt;"",G55&lt;&gt;""),"COMPLETE",IF(OR(F55&lt;&gt;"",G55&lt;&gt;""),"PARTIAL","MISSING")))</x:f>
      </x:c>
      <x:c r="AF55" s="756"/>
      <x:c r="AG55" s="735"/>
      <x:c r="AH55" s="735"/>
      <x:c r="AI55" s="755" t="str">
        <x:f>IF(OR(B55="",AF55=""),"",ROUND((AF55-B55)*24,1))</x:f>
      </x:c>
      <x:c r="AJ55" s="750" t="str">
        <x:f>IF(P55="","",MAX(TODAY()-P55,0))</x:f>
      </x:c>
      <x:c r="AK55" s="750" t="str">
        <x:f>IF(OR(B55="",AH55=""),"",AH55-B55)</x:f>
      </x:c>
      <x:c r="AL55" s="751" t="str">
        <x:f>IF(A55="","",IF(COUNTIF($A$5:$A$504,A55)&gt;1,"DUPLICATE RFQ ID",IF(OR(B55="",C55="",AND(D55="",E55=""),AND(F55="",G55=""),H55="",I55="",J55="",L55="",M55="",N55=""),"CHECK REQUIRED FIELDS",IF(OR(NOT(ISNUMBER(I55)),I55&lt;=0,AND(O55&lt;&gt;"",OR(NOT(ISNUMBER(O55)),O55&lt;0))),"CHECK NUMBERS",IF(OR(NOT(ISNUMBER(B55)),B55&gt;TODAY(),AND(P55&lt;&gt;"",OR(NOT(ISNUMBER(P55)),P55&gt;TODAY())),AND(Q55&lt;&gt;"",OR(NOT(ISNUMBER(Q55)),Q55&gt;TODAY())),AND(R55&lt;&gt;"",NOT(ISNUMBER(R55))),AND(U55&lt;&gt;"",NOT(ISNUMBER(U55))),AND(AF55&lt;&gt;"",OR(NOT(ISNUMBER(AF55)),AF55&lt;B55,AF55&gt;TODAY()+1)),AND(AG55&lt;&gt;"",OR(NOT(ISNUMBER(AG55)),AG55&lt;B55,AG55&gt;TODAY())),AND(AH55&lt;&gt;"",OR(NOT(ISNUMBER(AH55)),AH55&lt;B55,AH55&gt;TODAY()))),"CHECK DATE",IF(COUNTIF(Setup!$D$4:$D$11,N55)=0,"CHECK STAGE",IF(AND(N55&lt;&gt;"PO WON",N55&lt;&gt;"LOST",N55&lt;&gt;"CANCELLED",Y55=""),"SET NEXT FOLLOW-UP",IF(AND(OR(N55="QUOTED",N55="NEGOTIATION",N55="PO WON"),P55=""),"ADD QUOTE DATE",IF(AND(OR(N55="QUOTED",N55="NEGOTIATION",N55="PO WON"),COUNTIFS(Quotations!$B$5:$B$504,A55,Quotations!$Q$5:$Q$504,"COMPLETE")=0),"ADD QUOTE RECORD",IF(AND(OR(N55="LOST",N55="CANCELLED"),V55=""),"ADD CLOSED REASON",IF(AND(OR(N55="PO WON",N55="LOST",N55="CANCELLED"),AH55=""),"ADD CLOSED DATE",IF(AND(N55="PO WON",COUNTIFS('Orders &amp; Payments'!$B$5:$B$504,A55,'Orders &amp; Payments'!$Q$5:$Q$504,"COMPLETE")+COUNTIFS('Orders &amp; Payments'!$B$5:$B$504,A55,'Orders &amp; Payments'!$Q$5:$Q$504,"OPEN")+COUNTIFS('Orders &amp; Payments'!$B$5:$B$504,A55,'Orders &amp; Payments'!$Q$5:$Q$504,"OPEN — ADD INVOICE")=0),"ADD ORDER RECORD","COMPLETE"))))))))))))</x:f>
      </x:c>
    </x:row>
    <x:row r="56">
      <x:c r="A56" s="730"/>
      <x:c r="B56" s="731"/>
      <x:c r="C56" s="730"/>
      <x:c r="D56" s="730"/>
      <x:c r="E56" s="730"/>
      <x:c r="F56" s="730"/>
      <x:c r="G56" s="730"/>
      <x:c r="H56" s="730"/>
      <x:c r="I56" s="730"/>
      <x:c r="J56" s="730"/>
      <x:c r="K56" s="730"/>
      <x:c r="L56" s="730"/>
      <x:c r="M56" s="730"/>
      <x:c r="N56" s="730"/>
      <x:c r="O56" s="732"/>
      <x:c r="P56" s="731"/>
      <x:c r="Q56" s="731"/>
      <x:c r="R56" s="731"/>
      <x:c r="S56" s="740" t="str">
        <x:f>IF(B56="","",TODAY()-B56)</x:f>
      </x:c>
      <x:c r="T56" s="741" t="str">
        <x:f>IF(A56="","",IF(N56="","STAGE NOT SET",IF(OR(N56="PO WON",N56="LOST",N56="CANCELLED"),N56,IF(Y56="","NOT SET",IF(NOT(ISNUMBER(Y56)),"CHECK DATE",IF(Y56&lt;TODAY(),"OVERDUE",IF(Y56=TODAY(),"DUE TODAY","UPCOMING")))))))</x:f>
      </x:c>
      <x:c r="U56" s="731"/>
      <x:c r="V56" s="730"/>
      <x:c r="W56" s="730"/>
      <x:c r="X56" s="749" t="str">
        <x:f>IF(OR(A56="",B56="",N56="",N56="PO WON",N56="LOST",N56="CANCELLED"),"",IFERROR(IF(Q56="",B56+1,Q56+INDEX(Setup!$T$4:$T$8,MATCH(N56,Setup!$S$4:$S$8,0))),""))</x:f>
      </x:c>
      <x:c r="Y56" s="749" t="str">
        <x:f>IF(A56="","",IF(OR(N56="PO WON",N56="LOST",N56="CANCELLED"),"",IF(R56&lt;&gt;"",R56,X56)))</x:f>
      </x:c>
      <x:c r="Z56" s="750" t="str">
        <x:f>IF(OR(Y56="",NOT(ISNUMBER(Y56))),"",Y56-TODAY())</x:f>
      </x:c>
      <x:c r="AA56" s="750" t="str">
        <x:f>IF(OR(A56="",B56="",C56="",M56="",N56="",N56="PO WON",N56="LOST",N56="CANCELLED"),"",IF(M56="Hot",30,IF(M56="Warm",20,10))+IF(N56="NEGOTIATION",25,IF(N56="QUOTED",20,IF(N56="QUALIFIED",15,IF(OR(N56="NEW",N56="CONTACTED"),10,0))))+IF(S56&lt;=2,20,IF(S56&lt;=7,15,IF(S56&lt;=14,10,5)))+IF(O56&gt;=500000,20,IF(O56&gt;=200000,15,IF(O56&gt;=100000,10,5)))+IF(OR(C56="IndiaMART",C56="TradeIndia"),5,3))</x:f>
      </x:c>
      <x:c r="AB56" s="751" t="str">
        <x:f>IF(A56="","",IF(OR(N56="PO WON",N56="LOST",N56="CANCELLED"),"CLOSED",IF(AA56&gt;=75,"A - PRIORITY",IF(AA56&gt;=55,"B - GOOD",IF(AA56&gt;=35,"C - NURTURE","D - LOW")))))</x:f>
      </x:c>
      <x:c r="AC56" s="751" t="str">
        <x:f>IF(A56="","",IF(AL56="COMPLETE",IF(N56="PO WON","Track invoice + payment",IF(N56="LOST","Consider revival",IF(N56="CANCELLED","No further action",IF(T56="OVERDUE","FOLLOW UP NOW",IF(T56="DUE TODAY","FOLLOW UP TODAY",IFERROR(INDEX(Setup!$V$4:$V$8,MATCH(N56,Setup!$U$4:$U$8,0)),"Review RFQ")))))),IF(AL56="DUPLICATE RFQ ID","Use a unique RFQ ID",IF(AL56="CHECK REQUIRED FIELDS","Complete required fields",IF(AL56="CHECK NUMBERS","Correct quantity or value",IF(AL56="CHECK DATE","Correct invalid date",IF(AL56="CHECK STAGE","Choose a valid stage",IF(AL56="SET NEXT FOLLOW-UP","Set next follow-up",IF(AL56="ADD QUOTE DATE","Add quote date",IF(AL56="ADD QUOTE RECORD","Add or fix quote record",IF(AL56="ADD CLOSED REASON","Add lost/cancelled reason",IF(AL56="ADD CLOSED DATE","Add closed date","Create or fix order record"))))))))))))</x:f>
      </x:c>
      <x:c r="AD56" s="752" t="str">
        <x:f>IF(A56="","",IF(AND(OR(N56="QUOTED",N56="NEGOTIATION"),Y56&lt;&gt;"",Y56&lt;TODAY()),O56,0))</x:f>
      </x:c>
      <x:c r="AE56" s="751" t="str">
        <x:f>IF(A56="","",IF(AND(F56&lt;&gt;"",G56&lt;&gt;""),"COMPLETE",IF(OR(F56&lt;&gt;"",G56&lt;&gt;""),"PARTIAL","MISSING")))</x:f>
      </x:c>
      <x:c r="AF56" s="756"/>
      <x:c r="AG56" s="735"/>
      <x:c r="AH56" s="735"/>
      <x:c r="AI56" s="755" t="str">
        <x:f>IF(OR(B56="",AF56=""),"",ROUND((AF56-B56)*24,1))</x:f>
      </x:c>
      <x:c r="AJ56" s="750" t="str">
        <x:f>IF(P56="","",MAX(TODAY()-P56,0))</x:f>
      </x:c>
      <x:c r="AK56" s="750" t="str">
        <x:f>IF(OR(B56="",AH56=""),"",AH56-B56)</x:f>
      </x:c>
      <x:c r="AL56" s="751" t="str">
        <x:f>IF(A56="","",IF(COUNTIF($A$5:$A$504,A56)&gt;1,"DUPLICATE RFQ ID",IF(OR(B56="",C56="",AND(D56="",E56=""),AND(F56="",G56=""),H56="",I56="",J56="",L56="",M56="",N56=""),"CHECK REQUIRED FIELDS",IF(OR(NOT(ISNUMBER(I56)),I56&lt;=0,AND(O56&lt;&gt;"",OR(NOT(ISNUMBER(O56)),O56&lt;0))),"CHECK NUMBERS",IF(OR(NOT(ISNUMBER(B56)),B56&gt;TODAY(),AND(P56&lt;&gt;"",OR(NOT(ISNUMBER(P56)),P56&gt;TODAY())),AND(Q56&lt;&gt;"",OR(NOT(ISNUMBER(Q56)),Q56&gt;TODAY())),AND(R56&lt;&gt;"",NOT(ISNUMBER(R56))),AND(U56&lt;&gt;"",NOT(ISNUMBER(U56))),AND(AF56&lt;&gt;"",OR(NOT(ISNUMBER(AF56)),AF56&lt;B56,AF56&gt;TODAY()+1)),AND(AG56&lt;&gt;"",OR(NOT(ISNUMBER(AG56)),AG56&lt;B56,AG56&gt;TODAY())),AND(AH56&lt;&gt;"",OR(NOT(ISNUMBER(AH56)),AH56&lt;B56,AH56&gt;TODAY()))),"CHECK DATE",IF(COUNTIF(Setup!$D$4:$D$11,N56)=0,"CHECK STAGE",IF(AND(N56&lt;&gt;"PO WON",N56&lt;&gt;"LOST",N56&lt;&gt;"CANCELLED",Y56=""),"SET NEXT FOLLOW-UP",IF(AND(OR(N56="QUOTED",N56="NEGOTIATION",N56="PO WON"),P56=""),"ADD QUOTE DATE",IF(AND(OR(N56="QUOTED",N56="NEGOTIATION",N56="PO WON"),COUNTIFS(Quotations!$B$5:$B$504,A56,Quotations!$Q$5:$Q$504,"COMPLETE")=0),"ADD QUOTE RECORD",IF(AND(OR(N56="LOST",N56="CANCELLED"),V56=""),"ADD CLOSED REASON",IF(AND(OR(N56="PO WON",N56="LOST",N56="CANCELLED"),AH56=""),"ADD CLOSED DATE",IF(AND(N56="PO WON",COUNTIFS('Orders &amp; Payments'!$B$5:$B$504,A56,'Orders &amp; Payments'!$Q$5:$Q$504,"COMPLETE")+COUNTIFS('Orders &amp; Payments'!$B$5:$B$504,A56,'Orders &amp; Payments'!$Q$5:$Q$504,"OPEN")+COUNTIFS('Orders &amp; Payments'!$B$5:$B$504,A56,'Orders &amp; Payments'!$Q$5:$Q$504,"OPEN — ADD INVOICE")=0),"ADD ORDER RECORD","COMPLETE"))))))))))))</x:f>
      </x:c>
    </x:row>
    <x:row r="57">
      <x:c r="A57" s="730"/>
      <x:c r="B57" s="731"/>
      <x:c r="C57" s="730"/>
      <x:c r="D57" s="730"/>
      <x:c r="E57" s="730"/>
      <x:c r="F57" s="730"/>
      <x:c r="G57" s="730"/>
      <x:c r="H57" s="730"/>
      <x:c r="I57" s="730"/>
      <x:c r="J57" s="730"/>
      <x:c r="K57" s="730"/>
      <x:c r="L57" s="730"/>
      <x:c r="M57" s="730"/>
      <x:c r="N57" s="730"/>
      <x:c r="O57" s="732"/>
      <x:c r="P57" s="731"/>
      <x:c r="Q57" s="731"/>
      <x:c r="R57" s="731"/>
      <x:c r="S57" s="740" t="str">
        <x:f>IF(B57="","",TODAY()-B57)</x:f>
      </x:c>
      <x:c r="T57" s="741" t="str">
        <x:f>IF(A57="","",IF(N57="","STAGE NOT SET",IF(OR(N57="PO WON",N57="LOST",N57="CANCELLED"),N57,IF(Y57="","NOT SET",IF(NOT(ISNUMBER(Y57)),"CHECK DATE",IF(Y57&lt;TODAY(),"OVERDUE",IF(Y57=TODAY(),"DUE TODAY","UPCOMING")))))))</x:f>
      </x:c>
      <x:c r="U57" s="731"/>
      <x:c r="V57" s="730"/>
      <x:c r="W57" s="730"/>
      <x:c r="X57" s="749" t="str">
        <x:f>IF(OR(A57="",B57="",N57="",N57="PO WON",N57="LOST",N57="CANCELLED"),"",IFERROR(IF(Q57="",B57+1,Q57+INDEX(Setup!$T$4:$T$8,MATCH(N57,Setup!$S$4:$S$8,0))),""))</x:f>
      </x:c>
      <x:c r="Y57" s="749" t="str">
        <x:f>IF(A57="","",IF(OR(N57="PO WON",N57="LOST",N57="CANCELLED"),"",IF(R57&lt;&gt;"",R57,X57)))</x:f>
      </x:c>
      <x:c r="Z57" s="750" t="str">
        <x:f>IF(OR(Y57="",NOT(ISNUMBER(Y57))),"",Y57-TODAY())</x:f>
      </x:c>
      <x:c r="AA57" s="750" t="str">
        <x:f>IF(OR(A57="",B57="",C57="",M57="",N57="",N57="PO WON",N57="LOST",N57="CANCELLED"),"",IF(M57="Hot",30,IF(M57="Warm",20,10))+IF(N57="NEGOTIATION",25,IF(N57="QUOTED",20,IF(N57="QUALIFIED",15,IF(OR(N57="NEW",N57="CONTACTED"),10,0))))+IF(S57&lt;=2,20,IF(S57&lt;=7,15,IF(S57&lt;=14,10,5)))+IF(O57&gt;=500000,20,IF(O57&gt;=200000,15,IF(O57&gt;=100000,10,5)))+IF(OR(C57="IndiaMART",C57="TradeIndia"),5,3))</x:f>
      </x:c>
      <x:c r="AB57" s="751" t="str">
        <x:f>IF(A57="","",IF(OR(N57="PO WON",N57="LOST",N57="CANCELLED"),"CLOSED",IF(AA57&gt;=75,"A - PRIORITY",IF(AA57&gt;=55,"B - GOOD",IF(AA57&gt;=35,"C - NURTURE","D - LOW")))))</x:f>
      </x:c>
      <x:c r="AC57" s="751" t="str">
        <x:f>IF(A57="","",IF(AL57="COMPLETE",IF(N57="PO WON","Track invoice + payment",IF(N57="LOST","Consider revival",IF(N57="CANCELLED","No further action",IF(T57="OVERDUE","FOLLOW UP NOW",IF(T57="DUE TODAY","FOLLOW UP TODAY",IFERROR(INDEX(Setup!$V$4:$V$8,MATCH(N57,Setup!$U$4:$U$8,0)),"Review RFQ")))))),IF(AL57="DUPLICATE RFQ ID","Use a unique RFQ ID",IF(AL57="CHECK REQUIRED FIELDS","Complete required fields",IF(AL57="CHECK NUMBERS","Correct quantity or value",IF(AL57="CHECK DATE","Correct invalid date",IF(AL57="CHECK STAGE","Choose a valid stage",IF(AL57="SET NEXT FOLLOW-UP","Set next follow-up",IF(AL57="ADD QUOTE DATE","Add quote date",IF(AL57="ADD QUOTE RECORD","Add or fix quote record",IF(AL57="ADD CLOSED REASON","Add lost/cancelled reason",IF(AL57="ADD CLOSED DATE","Add closed date","Create or fix order record"))))))))))))</x:f>
      </x:c>
      <x:c r="AD57" s="752" t="str">
        <x:f>IF(A57="","",IF(AND(OR(N57="QUOTED",N57="NEGOTIATION"),Y57&lt;&gt;"",Y57&lt;TODAY()),O57,0))</x:f>
      </x:c>
      <x:c r="AE57" s="751" t="str">
        <x:f>IF(A57="","",IF(AND(F57&lt;&gt;"",G57&lt;&gt;""),"COMPLETE",IF(OR(F57&lt;&gt;"",G57&lt;&gt;""),"PARTIAL","MISSING")))</x:f>
      </x:c>
      <x:c r="AF57" s="756"/>
      <x:c r="AG57" s="735"/>
      <x:c r="AH57" s="735"/>
      <x:c r="AI57" s="755" t="str">
        <x:f>IF(OR(B57="",AF57=""),"",ROUND((AF57-B57)*24,1))</x:f>
      </x:c>
      <x:c r="AJ57" s="750" t="str">
        <x:f>IF(P57="","",MAX(TODAY()-P57,0))</x:f>
      </x:c>
      <x:c r="AK57" s="750" t="str">
        <x:f>IF(OR(B57="",AH57=""),"",AH57-B57)</x:f>
      </x:c>
      <x:c r="AL57" s="751" t="str">
        <x:f>IF(A57="","",IF(COUNTIF($A$5:$A$504,A57)&gt;1,"DUPLICATE RFQ ID",IF(OR(B57="",C57="",AND(D57="",E57=""),AND(F57="",G57=""),H57="",I57="",J57="",L57="",M57="",N57=""),"CHECK REQUIRED FIELDS",IF(OR(NOT(ISNUMBER(I57)),I57&lt;=0,AND(O57&lt;&gt;"",OR(NOT(ISNUMBER(O57)),O57&lt;0))),"CHECK NUMBERS",IF(OR(NOT(ISNUMBER(B57)),B57&gt;TODAY(),AND(P57&lt;&gt;"",OR(NOT(ISNUMBER(P57)),P57&gt;TODAY())),AND(Q57&lt;&gt;"",OR(NOT(ISNUMBER(Q57)),Q57&gt;TODAY())),AND(R57&lt;&gt;"",NOT(ISNUMBER(R57))),AND(U57&lt;&gt;"",NOT(ISNUMBER(U57))),AND(AF57&lt;&gt;"",OR(NOT(ISNUMBER(AF57)),AF57&lt;B57,AF57&gt;TODAY()+1)),AND(AG57&lt;&gt;"",OR(NOT(ISNUMBER(AG57)),AG57&lt;B57,AG57&gt;TODAY())),AND(AH57&lt;&gt;"",OR(NOT(ISNUMBER(AH57)),AH57&lt;B57,AH57&gt;TODAY()))),"CHECK DATE",IF(COUNTIF(Setup!$D$4:$D$11,N57)=0,"CHECK STAGE",IF(AND(N57&lt;&gt;"PO WON",N57&lt;&gt;"LOST",N57&lt;&gt;"CANCELLED",Y57=""),"SET NEXT FOLLOW-UP",IF(AND(OR(N57="QUOTED",N57="NEGOTIATION",N57="PO WON"),P57=""),"ADD QUOTE DATE",IF(AND(OR(N57="QUOTED",N57="NEGOTIATION",N57="PO WON"),COUNTIFS(Quotations!$B$5:$B$504,A57,Quotations!$Q$5:$Q$504,"COMPLETE")=0),"ADD QUOTE RECORD",IF(AND(OR(N57="LOST",N57="CANCELLED"),V57=""),"ADD CLOSED REASON",IF(AND(OR(N57="PO WON",N57="LOST",N57="CANCELLED"),AH57=""),"ADD CLOSED DATE",IF(AND(N57="PO WON",COUNTIFS('Orders &amp; Payments'!$B$5:$B$504,A57,'Orders &amp; Payments'!$Q$5:$Q$504,"COMPLETE")+COUNTIFS('Orders &amp; Payments'!$B$5:$B$504,A57,'Orders &amp; Payments'!$Q$5:$Q$504,"OPEN")+COUNTIFS('Orders &amp; Payments'!$B$5:$B$504,A57,'Orders &amp; Payments'!$Q$5:$Q$504,"OPEN — ADD INVOICE")=0),"ADD ORDER RECORD","COMPLETE"))))))))))))</x:f>
      </x:c>
    </x:row>
    <x:row r="58">
      <x:c r="A58" s="730"/>
      <x:c r="B58" s="731"/>
      <x:c r="C58" s="730"/>
      <x:c r="D58" s="730"/>
      <x:c r="E58" s="730"/>
      <x:c r="F58" s="730"/>
      <x:c r="G58" s="730"/>
      <x:c r="H58" s="730"/>
      <x:c r="I58" s="730"/>
      <x:c r="J58" s="730"/>
      <x:c r="K58" s="730"/>
      <x:c r="L58" s="730"/>
      <x:c r="M58" s="730"/>
      <x:c r="N58" s="730"/>
      <x:c r="O58" s="732"/>
      <x:c r="P58" s="731"/>
      <x:c r="Q58" s="731"/>
      <x:c r="R58" s="731"/>
      <x:c r="S58" s="740" t="str">
        <x:f>IF(B58="","",TODAY()-B58)</x:f>
      </x:c>
      <x:c r="T58" s="741" t="str">
        <x:f>IF(A58="","",IF(N58="","STAGE NOT SET",IF(OR(N58="PO WON",N58="LOST",N58="CANCELLED"),N58,IF(Y58="","NOT SET",IF(NOT(ISNUMBER(Y58)),"CHECK DATE",IF(Y58&lt;TODAY(),"OVERDUE",IF(Y58=TODAY(),"DUE TODAY","UPCOMING")))))))</x:f>
      </x:c>
      <x:c r="U58" s="731"/>
      <x:c r="V58" s="730"/>
      <x:c r="W58" s="730"/>
      <x:c r="X58" s="749" t="str">
        <x:f>IF(OR(A58="",B58="",N58="",N58="PO WON",N58="LOST",N58="CANCELLED"),"",IFERROR(IF(Q58="",B58+1,Q58+INDEX(Setup!$T$4:$T$8,MATCH(N58,Setup!$S$4:$S$8,0))),""))</x:f>
      </x:c>
      <x:c r="Y58" s="749" t="str">
        <x:f>IF(A58="","",IF(OR(N58="PO WON",N58="LOST",N58="CANCELLED"),"",IF(R58&lt;&gt;"",R58,X58)))</x:f>
      </x:c>
      <x:c r="Z58" s="750" t="str">
        <x:f>IF(OR(Y58="",NOT(ISNUMBER(Y58))),"",Y58-TODAY())</x:f>
      </x:c>
      <x:c r="AA58" s="750" t="str">
        <x:f>IF(OR(A58="",B58="",C58="",M58="",N58="",N58="PO WON",N58="LOST",N58="CANCELLED"),"",IF(M58="Hot",30,IF(M58="Warm",20,10))+IF(N58="NEGOTIATION",25,IF(N58="QUOTED",20,IF(N58="QUALIFIED",15,IF(OR(N58="NEW",N58="CONTACTED"),10,0))))+IF(S58&lt;=2,20,IF(S58&lt;=7,15,IF(S58&lt;=14,10,5)))+IF(O58&gt;=500000,20,IF(O58&gt;=200000,15,IF(O58&gt;=100000,10,5)))+IF(OR(C58="IndiaMART",C58="TradeIndia"),5,3))</x:f>
      </x:c>
      <x:c r="AB58" s="751" t="str">
        <x:f>IF(A58="","",IF(OR(N58="PO WON",N58="LOST",N58="CANCELLED"),"CLOSED",IF(AA58&gt;=75,"A - PRIORITY",IF(AA58&gt;=55,"B - GOOD",IF(AA58&gt;=35,"C - NURTURE","D - LOW")))))</x:f>
      </x:c>
      <x:c r="AC58" s="751" t="str">
        <x:f>IF(A58="","",IF(AL58="COMPLETE",IF(N58="PO WON","Track invoice + payment",IF(N58="LOST","Consider revival",IF(N58="CANCELLED","No further action",IF(T58="OVERDUE","FOLLOW UP NOW",IF(T58="DUE TODAY","FOLLOW UP TODAY",IFERROR(INDEX(Setup!$V$4:$V$8,MATCH(N58,Setup!$U$4:$U$8,0)),"Review RFQ")))))),IF(AL58="DUPLICATE RFQ ID","Use a unique RFQ ID",IF(AL58="CHECK REQUIRED FIELDS","Complete required fields",IF(AL58="CHECK NUMBERS","Correct quantity or value",IF(AL58="CHECK DATE","Correct invalid date",IF(AL58="CHECK STAGE","Choose a valid stage",IF(AL58="SET NEXT FOLLOW-UP","Set next follow-up",IF(AL58="ADD QUOTE DATE","Add quote date",IF(AL58="ADD QUOTE RECORD","Add or fix quote record",IF(AL58="ADD CLOSED REASON","Add lost/cancelled reason",IF(AL58="ADD CLOSED DATE","Add closed date","Create or fix order record"))))))))))))</x:f>
      </x:c>
      <x:c r="AD58" s="752" t="str">
        <x:f>IF(A58="","",IF(AND(OR(N58="QUOTED",N58="NEGOTIATION"),Y58&lt;&gt;"",Y58&lt;TODAY()),O58,0))</x:f>
      </x:c>
      <x:c r="AE58" s="751" t="str">
        <x:f>IF(A58="","",IF(AND(F58&lt;&gt;"",G58&lt;&gt;""),"COMPLETE",IF(OR(F58&lt;&gt;"",G58&lt;&gt;""),"PARTIAL","MISSING")))</x:f>
      </x:c>
      <x:c r="AF58" s="756"/>
      <x:c r="AG58" s="735"/>
      <x:c r="AH58" s="735"/>
      <x:c r="AI58" s="755" t="str">
        <x:f>IF(OR(B58="",AF58=""),"",ROUND((AF58-B58)*24,1))</x:f>
      </x:c>
      <x:c r="AJ58" s="750" t="str">
        <x:f>IF(P58="","",MAX(TODAY()-P58,0))</x:f>
      </x:c>
      <x:c r="AK58" s="750" t="str">
        <x:f>IF(OR(B58="",AH58=""),"",AH58-B58)</x:f>
      </x:c>
      <x:c r="AL58" s="751" t="str">
        <x:f>IF(A58="","",IF(COUNTIF($A$5:$A$504,A58)&gt;1,"DUPLICATE RFQ ID",IF(OR(B58="",C58="",AND(D58="",E58=""),AND(F58="",G58=""),H58="",I58="",J58="",L58="",M58="",N58=""),"CHECK REQUIRED FIELDS",IF(OR(NOT(ISNUMBER(I58)),I58&lt;=0,AND(O58&lt;&gt;"",OR(NOT(ISNUMBER(O58)),O58&lt;0))),"CHECK NUMBERS",IF(OR(NOT(ISNUMBER(B58)),B58&gt;TODAY(),AND(P58&lt;&gt;"",OR(NOT(ISNUMBER(P58)),P58&gt;TODAY())),AND(Q58&lt;&gt;"",OR(NOT(ISNUMBER(Q58)),Q58&gt;TODAY())),AND(R58&lt;&gt;"",NOT(ISNUMBER(R58))),AND(U58&lt;&gt;"",NOT(ISNUMBER(U58))),AND(AF58&lt;&gt;"",OR(NOT(ISNUMBER(AF58)),AF58&lt;B58,AF58&gt;TODAY()+1)),AND(AG58&lt;&gt;"",OR(NOT(ISNUMBER(AG58)),AG58&lt;B58,AG58&gt;TODAY())),AND(AH58&lt;&gt;"",OR(NOT(ISNUMBER(AH58)),AH58&lt;B58,AH58&gt;TODAY()))),"CHECK DATE",IF(COUNTIF(Setup!$D$4:$D$11,N58)=0,"CHECK STAGE",IF(AND(N58&lt;&gt;"PO WON",N58&lt;&gt;"LOST",N58&lt;&gt;"CANCELLED",Y58=""),"SET NEXT FOLLOW-UP",IF(AND(OR(N58="QUOTED",N58="NEGOTIATION",N58="PO WON"),P58=""),"ADD QUOTE DATE",IF(AND(OR(N58="QUOTED",N58="NEGOTIATION",N58="PO WON"),COUNTIFS(Quotations!$B$5:$B$504,A58,Quotations!$Q$5:$Q$504,"COMPLETE")=0),"ADD QUOTE RECORD",IF(AND(OR(N58="LOST",N58="CANCELLED"),V58=""),"ADD CLOSED REASON",IF(AND(OR(N58="PO WON",N58="LOST",N58="CANCELLED"),AH58=""),"ADD CLOSED DATE",IF(AND(N58="PO WON",COUNTIFS('Orders &amp; Payments'!$B$5:$B$504,A58,'Orders &amp; Payments'!$Q$5:$Q$504,"COMPLETE")+COUNTIFS('Orders &amp; Payments'!$B$5:$B$504,A58,'Orders &amp; Payments'!$Q$5:$Q$504,"OPEN")+COUNTIFS('Orders &amp; Payments'!$B$5:$B$504,A58,'Orders &amp; Payments'!$Q$5:$Q$504,"OPEN — ADD INVOICE")=0),"ADD ORDER RECORD","COMPLETE"))))))))))))</x:f>
      </x:c>
    </x:row>
    <x:row r="59">
      <x:c r="A59" s="730"/>
      <x:c r="B59" s="731"/>
      <x:c r="C59" s="730"/>
      <x:c r="D59" s="730"/>
      <x:c r="E59" s="730"/>
      <x:c r="F59" s="730"/>
      <x:c r="G59" s="730"/>
      <x:c r="H59" s="730"/>
      <x:c r="I59" s="730"/>
      <x:c r="J59" s="730"/>
      <x:c r="K59" s="730"/>
      <x:c r="L59" s="730"/>
      <x:c r="M59" s="730"/>
      <x:c r="N59" s="730"/>
      <x:c r="O59" s="732"/>
      <x:c r="P59" s="731"/>
      <x:c r="Q59" s="731"/>
      <x:c r="R59" s="731"/>
      <x:c r="S59" s="740" t="str">
        <x:f>IF(B59="","",TODAY()-B59)</x:f>
      </x:c>
      <x:c r="T59" s="741" t="str">
        <x:f>IF(A59="","",IF(N59="","STAGE NOT SET",IF(OR(N59="PO WON",N59="LOST",N59="CANCELLED"),N59,IF(Y59="","NOT SET",IF(NOT(ISNUMBER(Y59)),"CHECK DATE",IF(Y59&lt;TODAY(),"OVERDUE",IF(Y59=TODAY(),"DUE TODAY","UPCOMING")))))))</x:f>
      </x:c>
      <x:c r="U59" s="731"/>
      <x:c r="V59" s="730"/>
      <x:c r="W59" s="730"/>
      <x:c r="X59" s="749" t="str">
        <x:f>IF(OR(A59="",B59="",N59="",N59="PO WON",N59="LOST",N59="CANCELLED"),"",IFERROR(IF(Q59="",B59+1,Q59+INDEX(Setup!$T$4:$T$8,MATCH(N59,Setup!$S$4:$S$8,0))),""))</x:f>
      </x:c>
      <x:c r="Y59" s="749" t="str">
        <x:f>IF(A59="","",IF(OR(N59="PO WON",N59="LOST",N59="CANCELLED"),"",IF(R59&lt;&gt;"",R59,X59)))</x:f>
      </x:c>
      <x:c r="Z59" s="750" t="str">
        <x:f>IF(OR(Y59="",NOT(ISNUMBER(Y59))),"",Y59-TODAY())</x:f>
      </x:c>
      <x:c r="AA59" s="750" t="str">
        <x:f>IF(OR(A59="",B59="",C59="",M59="",N59="",N59="PO WON",N59="LOST",N59="CANCELLED"),"",IF(M59="Hot",30,IF(M59="Warm",20,10))+IF(N59="NEGOTIATION",25,IF(N59="QUOTED",20,IF(N59="QUALIFIED",15,IF(OR(N59="NEW",N59="CONTACTED"),10,0))))+IF(S59&lt;=2,20,IF(S59&lt;=7,15,IF(S59&lt;=14,10,5)))+IF(O59&gt;=500000,20,IF(O59&gt;=200000,15,IF(O59&gt;=100000,10,5)))+IF(OR(C59="IndiaMART",C59="TradeIndia"),5,3))</x:f>
      </x:c>
      <x:c r="AB59" s="751" t="str">
        <x:f>IF(A59="","",IF(OR(N59="PO WON",N59="LOST",N59="CANCELLED"),"CLOSED",IF(AA59&gt;=75,"A - PRIORITY",IF(AA59&gt;=55,"B - GOOD",IF(AA59&gt;=35,"C - NURTURE","D - LOW")))))</x:f>
      </x:c>
      <x:c r="AC59" s="751" t="str">
        <x:f>IF(A59="","",IF(AL59="COMPLETE",IF(N59="PO WON","Track invoice + payment",IF(N59="LOST","Consider revival",IF(N59="CANCELLED","No further action",IF(T59="OVERDUE","FOLLOW UP NOW",IF(T59="DUE TODAY","FOLLOW UP TODAY",IFERROR(INDEX(Setup!$V$4:$V$8,MATCH(N59,Setup!$U$4:$U$8,0)),"Review RFQ")))))),IF(AL59="DUPLICATE RFQ ID","Use a unique RFQ ID",IF(AL59="CHECK REQUIRED FIELDS","Complete required fields",IF(AL59="CHECK NUMBERS","Correct quantity or value",IF(AL59="CHECK DATE","Correct invalid date",IF(AL59="CHECK STAGE","Choose a valid stage",IF(AL59="SET NEXT FOLLOW-UP","Set next follow-up",IF(AL59="ADD QUOTE DATE","Add quote date",IF(AL59="ADD QUOTE RECORD","Add or fix quote record",IF(AL59="ADD CLOSED REASON","Add lost/cancelled reason",IF(AL59="ADD CLOSED DATE","Add closed date","Create or fix order record"))))))))))))</x:f>
      </x:c>
      <x:c r="AD59" s="752" t="str">
        <x:f>IF(A59="","",IF(AND(OR(N59="QUOTED",N59="NEGOTIATION"),Y59&lt;&gt;"",Y59&lt;TODAY()),O59,0))</x:f>
      </x:c>
      <x:c r="AE59" s="751" t="str">
        <x:f>IF(A59="","",IF(AND(F59&lt;&gt;"",G59&lt;&gt;""),"COMPLETE",IF(OR(F59&lt;&gt;"",G59&lt;&gt;""),"PARTIAL","MISSING")))</x:f>
      </x:c>
      <x:c r="AF59" s="756"/>
      <x:c r="AG59" s="735"/>
      <x:c r="AH59" s="735"/>
      <x:c r="AI59" s="755" t="str">
        <x:f>IF(OR(B59="",AF59=""),"",ROUND((AF59-B59)*24,1))</x:f>
      </x:c>
      <x:c r="AJ59" s="750" t="str">
        <x:f>IF(P59="","",MAX(TODAY()-P59,0))</x:f>
      </x:c>
      <x:c r="AK59" s="750" t="str">
        <x:f>IF(OR(B59="",AH59=""),"",AH59-B59)</x:f>
      </x:c>
      <x:c r="AL59" s="751" t="str">
        <x:f>IF(A59="","",IF(COUNTIF($A$5:$A$504,A59)&gt;1,"DUPLICATE RFQ ID",IF(OR(B59="",C59="",AND(D59="",E59=""),AND(F59="",G59=""),H59="",I59="",J59="",L59="",M59="",N59=""),"CHECK REQUIRED FIELDS",IF(OR(NOT(ISNUMBER(I59)),I59&lt;=0,AND(O59&lt;&gt;"",OR(NOT(ISNUMBER(O59)),O59&lt;0))),"CHECK NUMBERS",IF(OR(NOT(ISNUMBER(B59)),B59&gt;TODAY(),AND(P59&lt;&gt;"",OR(NOT(ISNUMBER(P59)),P59&gt;TODAY())),AND(Q59&lt;&gt;"",OR(NOT(ISNUMBER(Q59)),Q59&gt;TODAY())),AND(R59&lt;&gt;"",NOT(ISNUMBER(R59))),AND(U59&lt;&gt;"",NOT(ISNUMBER(U59))),AND(AF59&lt;&gt;"",OR(NOT(ISNUMBER(AF59)),AF59&lt;B59,AF59&gt;TODAY()+1)),AND(AG59&lt;&gt;"",OR(NOT(ISNUMBER(AG59)),AG59&lt;B59,AG59&gt;TODAY())),AND(AH59&lt;&gt;"",OR(NOT(ISNUMBER(AH59)),AH59&lt;B59,AH59&gt;TODAY()))),"CHECK DATE",IF(COUNTIF(Setup!$D$4:$D$11,N59)=0,"CHECK STAGE",IF(AND(N59&lt;&gt;"PO WON",N59&lt;&gt;"LOST",N59&lt;&gt;"CANCELLED",Y59=""),"SET NEXT FOLLOW-UP",IF(AND(OR(N59="QUOTED",N59="NEGOTIATION",N59="PO WON"),P59=""),"ADD QUOTE DATE",IF(AND(OR(N59="QUOTED",N59="NEGOTIATION",N59="PO WON"),COUNTIFS(Quotations!$B$5:$B$504,A59,Quotations!$Q$5:$Q$504,"COMPLETE")=0),"ADD QUOTE RECORD",IF(AND(OR(N59="LOST",N59="CANCELLED"),V59=""),"ADD CLOSED REASON",IF(AND(OR(N59="PO WON",N59="LOST",N59="CANCELLED"),AH59=""),"ADD CLOSED DATE",IF(AND(N59="PO WON",COUNTIFS('Orders &amp; Payments'!$B$5:$B$504,A59,'Orders &amp; Payments'!$Q$5:$Q$504,"COMPLETE")+COUNTIFS('Orders &amp; Payments'!$B$5:$B$504,A59,'Orders &amp; Payments'!$Q$5:$Q$504,"OPEN")+COUNTIFS('Orders &amp; Payments'!$B$5:$B$504,A59,'Orders &amp; Payments'!$Q$5:$Q$504,"OPEN — ADD INVOICE")=0),"ADD ORDER RECORD","COMPLETE"))))))))))))</x:f>
      </x:c>
    </x:row>
    <x:row r="60">
      <x:c r="A60" s="730"/>
      <x:c r="B60" s="731"/>
      <x:c r="C60" s="730"/>
      <x:c r="D60" s="730"/>
      <x:c r="E60" s="730"/>
      <x:c r="F60" s="730"/>
      <x:c r="G60" s="730"/>
      <x:c r="H60" s="730"/>
      <x:c r="I60" s="730"/>
      <x:c r="J60" s="730"/>
      <x:c r="K60" s="730"/>
      <x:c r="L60" s="730"/>
      <x:c r="M60" s="730"/>
      <x:c r="N60" s="730"/>
      <x:c r="O60" s="732"/>
      <x:c r="P60" s="731"/>
      <x:c r="Q60" s="731"/>
      <x:c r="R60" s="731"/>
      <x:c r="S60" s="740" t="str">
        <x:f>IF(B60="","",TODAY()-B60)</x:f>
      </x:c>
      <x:c r="T60" s="741" t="str">
        <x:f>IF(A60="","",IF(N60="","STAGE NOT SET",IF(OR(N60="PO WON",N60="LOST",N60="CANCELLED"),N60,IF(Y60="","NOT SET",IF(NOT(ISNUMBER(Y60)),"CHECK DATE",IF(Y60&lt;TODAY(),"OVERDUE",IF(Y60=TODAY(),"DUE TODAY","UPCOMING")))))))</x:f>
      </x:c>
      <x:c r="U60" s="731"/>
      <x:c r="V60" s="730"/>
      <x:c r="W60" s="730"/>
      <x:c r="X60" s="749" t="str">
        <x:f>IF(OR(A60="",B60="",N60="",N60="PO WON",N60="LOST",N60="CANCELLED"),"",IFERROR(IF(Q60="",B60+1,Q60+INDEX(Setup!$T$4:$T$8,MATCH(N60,Setup!$S$4:$S$8,0))),""))</x:f>
      </x:c>
      <x:c r="Y60" s="749" t="str">
        <x:f>IF(A60="","",IF(OR(N60="PO WON",N60="LOST",N60="CANCELLED"),"",IF(R60&lt;&gt;"",R60,X60)))</x:f>
      </x:c>
      <x:c r="Z60" s="750" t="str">
        <x:f>IF(OR(Y60="",NOT(ISNUMBER(Y60))),"",Y60-TODAY())</x:f>
      </x:c>
      <x:c r="AA60" s="750" t="str">
        <x:f>IF(OR(A60="",B60="",C60="",M60="",N60="",N60="PO WON",N60="LOST",N60="CANCELLED"),"",IF(M60="Hot",30,IF(M60="Warm",20,10))+IF(N60="NEGOTIATION",25,IF(N60="QUOTED",20,IF(N60="QUALIFIED",15,IF(OR(N60="NEW",N60="CONTACTED"),10,0))))+IF(S60&lt;=2,20,IF(S60&lt;=7,15,IF(S60&lt;=14,10,5)))+IF(O60&gt;=500000,20,IF(O60&gt;=200000,15,IF(O60&gt;=100000,10,5)))+IF(OR(C60="IndiaMART",C60="TradeIndia"),5,3))</x:f>
      </x:c>
      <x:c r="AB60" s="751" t="str">
        <x:f>IF(A60="","",IF(OR(N60="PO WON",N60="LOST",N60="CANCELLED"),"CLOSED",IF(AA60&gt;=75,"A - PRIORITY",IF(AA60&gt;=55,"B - GOOD",IF(AA60&gt;=35,"C - NURTURE","D - LOW")))))</x:f>
      </x:c>
      <x:c r="AC60" s="751" t="str">
        <x:f>IF(A60="","",IF(AL60="COMPLETE",IF(N60="PO WON","Track invoice + payment",IF(N60="LOST","Consider revival",IF(N60="CANCELLED","No further action",IF(T60="OVERDUE","FOLLOW UP NOW",IF(T60="DUE TODAY","FOLLOW UP TODAY",IFERROR(INDEX(Setup!$V$4:$V$8,MATCH(N60,Setup!$U$4:$U$8,0)),"Review RFQ")))))),IF(AL60="DUPLICATE RFQ ID","Use a unique RFQ ID",IF(AL60="CHECK REQUIRED FIELDS","Complete required fields",IF(AL60="CHECK NUMBERS","Correct quantity or value",IF(AL60="CHECK DATE","Correct invalid date",IF(AL60="CHECK STAGE","Choose a valid stage",IF(AL60="SET NEXT FOLLOW-UP","Set next follow-up",IF(AL60="ADD QUOTE DATE","Add quote date",IF(AL60="ADD QUOTE RECORD","Add or fix quote record",IF(AL60="ADD CLOSED REASON","Add lost/cancelled reason",IF(AL60="ADD CLOSED DATE","Add closed date","Create or fix order record"))))))))))))</x:f>
      </x:c>
      <x:c r="AD60" s="752" t="str">
        <x:f>IF(A60="","",IF(AND(OR(N60="QUOTED",N60="NEGOTIATION"),Y60&lt;&gt;"",Y60&lt;TODAY()),O60,0))</x:f>
      </x:c>
      <x:c r="AE60" s="751" t="str">
        <x:f>IF(A60="","",IF(AND(F60&lt;&gt;"",G60&lt;&gt;""),"COMPLETE",IF(OR(F60&lt;&gt;"",G60&lt;&gt;""),"PARTIAL","MISSING")))</x:f>
      </x:c>
      <x:c r="AF60" s="756"/>
      <x:c r="AG60" s="735"/>
      <x:c r="AH60" s="735"/>
      <x:c r="AI60" s="755" t="str">
        <x:f>IF(OR(B60="",AF60=""),"",ROUND((AF60-B60)*24,1))</x:f>
      </x:c>
      <x:c r="AJ60" s="750" t="str">
        <x:f>IF(P60="","",MAX(TODAY()-P60,0))</x:f>
      </x:c>
      <x:c r="AK60" s="750" t="str">
        <x:f>IF(OR(B60="",AH60=""),"",AH60-B60)</x:f>
      </x:c>
      <x:c r="AL60" s="751" t="str">
        <x:f>IF(A60="","",IF(COUNTIF($A$5:$A$504,A60)&gt;1,"DUPLICATE RFQ ID",IF(OR(B60="",C60="",AND(D60="",E60=""),AND(F60="",G60=""),H60="",I60="",J60="",L60="",M60="",N60=""),"CHECK REQUIRED FIELDS",IF(OR(NOT(ISNUMBER(I60)),I60&lt;=0,AND(O60&lt;&gt;"",OR(NOT(ISNUMBER(O60)),O60&lt;0))),"CHECK NUMBERS",IF(OR(NOT(ISNUMBER(B60)),B60&gt;TODAY(),AND(P60&lt;&gt;"",OR(NOT(ISNUMBER(P60)),P60&gt;TODAY())),AND(Q60&lt;&gt;"",OR(NOT(ISNUMBER(Q60)),Q60&gt;TODAY())),AND(R60&lt;&gt;"",NOT(ISNUMBER(R60))),AND(U60&lt;&gt;"",NOT(ISNUMBER(U60))),AND(AF60&lt;&gt;"",OR(NOT(ISNUMBER(AF60)),AF60&lt;B60,AF60&gt;TODAY()+1)),AND(AG60&lt;&gt;"",OR(NOT(ISNUMBER(AG60)),AG60&lt;B60,AG60&gt;TODAY())),AND(AH60&lt;&gt;"",OR(NOT(ISNUMBER(AH60)),AH60&lt;B60,AH60&gt;TODAY()))),"CHECK DATE",IF(COUNTIF(Setup!$D$4:$D$11,N60)=0,"CHECK STAGE",IF(AND(N60&lt;&gt;"PO WON",N60&lt;&gt;"LOST",N60&lt;&gt;"CANCELLED",Y60=""),"SET NEXT FOLLOW-UP",IF(AND(OR(N60="QUOTED",N60="NEGOTIATION",N60="PO WON"),P60=""),"ADD QUOTE DATE",IF(AND(OR(N60="QUOTED",N60="NEGOTIATION",N60="PO WON"),COUNTIFS(Quotations!$B$5:$B$504,A60,Quotations!$Q$5:$Q$504,"COMPLETE")=0),"ADD QUOTE RECORD",IF(AND(OR(N60="LOST",N60="CANCELLED"),V60=""),"ADD CLOSED REASON",IF(AND(OR(N60="PO WON",N60="LOST",N60="CANCELLED"),AH60=""),"ADD CLOSED DATE",IF(AND(N60="PO WON",COUNTIFS('Orders &amp; Payments'!$B$5:$B$504,A60,'Orders &amp; Payments'!$Q$5:$Q$504,"COMPLETE")+COUNTIFS('Orders &amp; Payments'!$B$5:$B$504,A60,'Orders &amp; Payments'!$Q$5:$Q$504,"OPEN")+COUNTIFS('Orders &amp; Payments'!$B$5:$B$504,A60,'Orders &amp; Payments'!$Q$5:$Q$504,"OPEN — ADD INVOICE")=0),"ADD ORDER RECORD","COMPLETE"))))))))))))</x:f>
      </x:c>
    </x:row>
    <x:row r="61">
      <x:c r="A61" s="730"/>
      <x:c r="B61" s="731"/>
      <x:c r="C61" s="730"/>
      <x:c r="D61" s="730"/>
      <x:c r="E61" s="730"/>
      <x:c r="F61" s="730"/>
      <x:c r="G61" s="730"/>
      <x:c r="H61" s="730"/>
      <x:c r="I61" s="730"/>
      <x:c r="J61" s="730"/>
      <x:c r="K61" s="730"/>
      <x:c r="L61" s="730"/>
      <x:c r="M61" s="730"/>
      <x:c r="N61" s="730"/>
      <x:c r="O61" s="732"/>
      <x:c r="P61" s="731"/>
      <x:c r="Q61" s="731"/>
      <x:c r="R61" s="731"/>
      <x:c r="S61" s="740" t="str">
        <x:f>IF(B61="","",TODAY()-B61)</x:f>
      </x:c>
      <x:c r="T61" s="741" t="str">
        <x:f>IF(A61="","",IF(N61="","STAGE NOT SET",IF(OR(N61="PO WON",N61="LOST",N61="CANCELLED"),N61,IF(Y61="","NOT SET",IF(NOT(ISNUMBER(Y61)),"CHECK DATE",IF(Y61&lt;TODAY(),"OVERDUE",IF(Y61=TODAY(),"DUE TODAY","UPCOMING")))))))</x:f>
      </x:c>
      <x:c r="U61" s="731"/>
      <x:c r="V61" s="730"/>
      <x:c r="W61" s="730"/>
      <x:c r="X61" s="749" t="str">
        <x:f>IF(OR(A61="",B61="",N61="",N61="PO WON",N61="LOST",N61="CANCELLED"),"",IFERROR(IF(Q61="",B61+1,Q61+INDEX(Setup!$T$4:$T$8,MATCH(N61,Setup!$S$4:$S$8,0))),""))</x:f>
      </x:c>
      <x:c r="Y61" s="749" t="str">
        <x:f>IF(A61="","",IF(OR(N61="PO WON",N61="LOST",N61="CANCELLED"),"",IF(R61&lt;&gt;"",R61,X61)))</x:f>
      </x:c>
      <x:c r="Z61" s="750" t="str">
        <x:f>IF(OR(Y61="",NOT(ISNUMBER(Y61))),"",Y61-TODAY())</x:f>
      </x:c>
      <x:c r="AA61" s="750" t="str">
        <x:f>IF(OR(A61="",B61="",C61="",M61="",N61="",N61="PO WON",N61="LOST",N61="CANCELLED"),"",IF(M61="Hot",30,IF(M61="Warm",20,10))+IF(N61="NEGOTIATION",25,IF(N61="QUOTED",20,IF(N61="QUALIFIED",15,IF(OR(N61="NEW",N61="CONTACTED"),10,0))))+IF(S61&lt;=2,20,IF(S61&lt;=7,15,IF(S61&lt;=14,10,5)))+IF(O61&gt;=500000,20,IF(O61&gt;=200000,15,IF(O61&gt;=100000,10,5)))+IF(OR(C61="IndiaMART",C61="TradeIndia"),5,3))</x:f>
      </x:c>
      <x:c r="AB61" s="751" t="str">
        <x:f>IF(A61="","",IF(OR(N61="PO WON",N61="LOST",N61="CANCELLED"),"CLOSED",IF(AA61&gt;=75,"A - PRIORITY",IF(AA61&gt;=55,"B - GOOD",IF(AA61&gt;=35,"C - NURTURE","D - LOW")))))</x:f>
      </x:c>
      <x:c r="AC61" s="751" t="str">
        <x:f>IF(A61="","",IF(AL61="COMPLETE",IF(N61="PO WON","Track invoice + payment",IF(N61="LOST","Consider revival",IF(N61="CANCELLED","No further action",IF(T61="OVERDUE","FOLLOW UP NOW",IF(T61="DUE TODAY","FOLLOW UP TODAY",IFERROR(INDEX(Setup!$V$4:$V$8,MATCH(N61,Setup!$U$4:$U$8,0)),"Review RFQ")))))),IF(AL61="DUPLICATE RFQ ID","Use a unique RFQ ID",IF(AL61="CHECK REQUIRED FIELDS","Complete required fields",IF(AL61="CHECK NUMBERS","Correct quantity or value",IF(AL61="CHECK DATE","Correct invalid date",IF(AL61="CHECK STAGE","Choose a valid stage",IF(AL61="SET NEXT FOLLOW-UP","Set next follow-up",IF(AL61="ADD QUOTE DATE","Add quote date",IF(AL61="ADD QUOTE RECORD","Add or fix quote record",IF(AL61="ADD CLOSED REASON","Add lost/cancelled reason",IF(AL61="ADD CLOSED DATE","Add closed date","Create or fix order record"))))))))))))</x:f>
      </x:c>
      <x:c r="AD61" s="752" t="str">
        <x:f>IF(A61="","",IF(AND(OR(N61="QUOTED",N61="NEGOTIATION"),Y61&lt;&gt;"",Y61&lt;TODAY()),O61,0))</x:f>
      </x:c>
      <x:c r="AE61" s="751" t="str">
        <x:f>IF(A61="","",IF(AND(F61&lt;&gt;"",G61&lt;&gt;""),"COMPLETE",IF(OR(F61&lt;&gt;"",G61&lt;&gt;""),"PARTIAL","MISSING")))</x:f>
      </x:c>
      <x:c r="AF61" s="756"/>
      <x:c r="AG61" s="735"/>
      <x:c r="AH61" s="735"/>
      <x:c r="AI61" s="755" t="str">
        <x:f>IF(OR(B61="",AF61=""),"",ROUND((AF61-B61)*24,1))</x:f>
      </x:c>
      <x:c r="AJ61" s="750" t="str">
        <x:f>IF(P61="","",MAX(TODAY()-P61,0))</x:f>
      </x:c>
      <x:c r="AK61" s="750" t="str">
        <x:f>IF(OR(B61="",AH61=""),"",AH61-B61)</x:f>
      </x:c>
      <x:c r="AL61" s="751" t="str">
        <x:f>IF(A61="","",IF(COUNTIF($A$5:$A$504,A61)&gt;1,"DUPLICATE RFQ ID",IF(OR(B61="",C61="",AND(D61="",E61=""),AND(F61="",G61=""),H61="",I61="",J61="",L61="",M61="",N61=""),"CHECK REQUIRED FIELDS",IF(OR(NOT(ISNUMBER(I61)),I61&lt;=0,AND(O61&lt;&gt;"",OR(NOT(ISNUMBER(O61)),O61&lt;0))),"CHECK NUMBERS",IF(OR(NOT(ISNUMBER(B61)),B61&gt;TODAY(),AND(P61&lt;&gt;"",OR(NOT(ISNUMBER(P61)),P61&gt;TODAY())),AND(Q61&lt;&gt;"",OR(NOT(ISNUMBER(Q61)),Q61&gt;TODAY())),AND(R61&lt;&gt;"",NOT(ISNUMBER(R61))),AND(U61&lt;&gt;"",NOT(ISNUMBER(U61))),AND(AF61&lt;&gt;"",OR(NOT(ISNUMBER(AF61)),AF61&lt;B61,AF61&gt;TODAY()+1)),AND(AG61&lt;&gt;"",OR(NOT(ISNUMBER(AG61)),AG61&lt;B61,AG61&gt;TODAY())),AND(AH61&lt;&gt;"",OR(NOT(ISNUMBER(AH61)),AH61&lt;B61,AH61&gt;TODAY()))),"CHECK DATE",IF(COUNTIF(Setup!$D$4:$D$11,N61)=0,"CHECK STAGE",IF(AND(N61&lt;&gt;"PO WON",N61&lt;&gt;"LOST",N61&lt;&gt;"CANCELLED",Y61=""),"SET NEXT FOLLOW-UP",IF(AND(OR(N61="QUOTED",N61="NEGOTIATION",N61="PO WON"),P61=""),"ADD QUOTE DATE",IF(AND(OR(N61="QUOTED",N61="NEGOTIATION",N61="PO WON"),COUNTIFS(Quotations!$B$5:$B$504,A61,Quotations!$Q$5:$Q$504,"COMPLETE")=0),"ADD QUOTE RECORD",IF(AND(OR(N61="LOST",N61="CANCELLED"),V61=""),"ADD CLOSED REASON",IF(AND(OR(N61="PO WON",N61="LOST",N61="CANCELLED"),AH61=""),"ADD CLOSED DATE",IF(AND(N61="PO WON",COUNTIFS('Orders &amp; Payments'!$B$5:$B$504,A61,'Orders &amp; Payments'!$Q$5:$Q$504,"COMPLETE")+COUNTIFS('Orders &amp; Payments'!$B$5:$B$504,A61,'Orders &amp; Payments'!$Q$5:$Q$504,"OPEN")+COUNTIFS('Orders &amp; Payments'!$B$5:$B$504,A61,'Orders &amp; Payments'!$Q$5:$Q$504,"OPEN — ADD INVOICE")=0),"ADD ORDER RECORD","COMPLETE"))))))))))))</x:f>
      </x:c>
    </x:row>
    <x:row r="62">
      <x:c r="A62" s="730"/>
      <x:c r="B62" s="731"/>
      <x:c r="C62" s="730"/>
      <x:c r="D62" s="730"/>
      <x:c r="E62" s="730"/>
      <x:c r="F62" s="730"/>
      <x:c r="G62" s="730"/>
      <x:c r="H62" s="730"/>
      <x:c r="I62" s="730"/>
      <x:c r="J62" s="730"/>
      <x:c r="K62" s="730"/>
      <x:c r="L62" s="730"/>
      <x:c r="M62" s="730"/>
      <x:c r="N62" s="730"/>
      <x:c r="O62" s="732"/>
      <x:c r="P62" s="731"/>
      <x:c r="Q62" s="731"/>
      <x:c r="R62" s="731"/>
      <x:c r="S62" s="740" t="str">
        <x:f>IF(B62="","",TODAY()-B62)</x:f>
      </x:c>
      <x:c r="T62" s="741" t="str">
        <x:f>IF(A62="","",IF(N62="","STAGE NOT SET",IF(OR(N62="PO WON",N62="LOST",N62="CANCELLED"),N62,IF(Y62="","NOT SET",IF(NOT(ISNUMBER(Y62)),"CHECK DATE",IF(Y62&lt;TODAY(),"OVERDUE",IF(Y62=TODAY(),"DUE TODAY","UPCOMING")))))))</x:f>
      </x:c>
      <x:c r="U62" s="731"/>
      <x:c r="V62" s="730"/>
      <x:c r="W62" s="730"/>
      <x:c r="X62" s="749" t="str">
        <x:f>IF(OR(A62="",B62="",N62="",N62="PO WON",N62="LOST",N62="CANCELLED"),"",IFERROR(IF(Q62="",B62+1,Q62+INDEX(Setup!$T$4:$T$8,MATCH(N62,Setup!$S$4:$S$8,0))),""))</x:f>
      </x:c>
      <x:c r="Y62" s="749" t="str">
        <x:f>IF(A62="","",IF(OR(N62="PO WON",N62="LOST",N62="CANCELLED"),"",IF(R62&lt;&gt;"",R62,X62)))</x:f>
      </x:c>
      <x:c r="Z62" s="750" t="str">
        <x:f>IF(OR(Y62="",NOT(ISNUMBER(Y62))),"",Y62-TODAY())</x:f>
      </x:c>
      <x:c r="AA62" s="750" t="str">
        <x:f>IF(OR(A62="",B62="",C62="",M62="",N62="",N62="PO WON",N62="LOST",N62="CANCELLED"),"",IF(M62="Hot",30,IF(M62="Warm",20,10))+IF(N62="NEGOTIATION",25,IF(N62="QUOTED",20,IF(N62="QUALIFIED",15,IF(OR(N62="NEW",N62="CONTACTED"),10,0))))+IF(S62&lt;=2,20,IF(S62&lt;=7,15,IF(S62&lt;=14,10,5)))+IF(O62&gt;=500000,20,IF(O62&gt;=200000,15,IF(O62&gt;=100000,10,5)))+IF(OR(C62="IndiaMART",C62="TradeIndia"),5,3))</x:f>
      </x:c>
      <x:c r="AB62" s="751" t="str">
        <x:f>IF(A62="","",IF(OR(N62="PO WON",N62="LOST",N62="CANCELLED"),"CLOSED",IF(AA62&gt;=75,"A - PRIORITY",IF(AA62&gt;=55,"B - GOOD",IF(AA62&gt;=35,"C - NURTURE","D - LOW")))))</x:f>
      </x:c>
      <x:c r="AC62" s="751" t="str">
        <x:f>IF(A62="","",IF(AL62="COMPLETE",IF(N62="PO WON","Track invoice + payment",IF(N62="LOST","Consider revival",IF(N62="CANCELLED","No further action",IF(T62="OVERDUE","FOLLOW UP NOW",IF(T62="DUE TODAY","FOLLOW UP TODAY",IFERROR(INDEX(Setup!$V$4:$V$8,MATCH(N62,Setup!$U$4:$U$8,0)),"Review RFQ")))))),IF(AL62="DUPLICATE RFQ ID","Use a unique RFQ ID",IF(AL62="CHECK REQUIRED FIELDS","Complete required fields",IF(AL62="CHECK NUMBERS","Correct quantity or value",IF(AL62="CHECK DATE","Correct invalid date",IF(AL62="CHECK STAGE","Choose a valid stage",IF(AL62="SET NEXT FOLLOW-UP","Set next follow-up",IF(AL62="ADD QUOTE DATE","Add quote date",IF(AL62="ADD QUOTE RECORD","Add or fix quote record",IF(AL62="ADD CLOSED REASON","Add lost/cancelled reason",IF(AL62="ADD CLOSED DATE","Add closed date","Create or fix order record"))))))))))))</x:f>
      </x:c>
      <x:c r="AD62" s="752" t="str">
        <x:f>IF(A62="","",IF(AND(OR(N62="QUOTED",N62="NEGOTIATION"),Y62&lt;&gt;"",Y62&lt;TODAY()),O62,0))</x:f>
      </x:c>
      <x:c r="AE62" s="751" t="str">
        <x:f>IF(A62="","",IF(AND(F62&lt;&gt;"",G62&lt;&gt;""),"COMPLETE",IF(OR(F62&lt;&gt;"",G62&lt;&gt;""),"PARTIAL","MISSING")))</x:f>
      </x:c>
      <x:c r="AF62" s="756"/>
      <x:c r="AG62" s="735"/>
      <x:c r="AH62" s="735"/>
      <x:c r="AI62" s="755" t="str">
        <x:f>IF(OR(B62="",AF62=""),"",ROUND((AF62-B62)*24,1))</x:f>
      </x:c>
      <x:c r="AJ62" s="750" t="str">
        <x:f>IF(P62="","",MAX(TODAY()-P62,0))</x:f>
      </x:c>
      <x:c r="AK62" s="750" t="str">
        <x:f>IF(OR(B62="",AH62=""),"",AH62-B62)</x:f>
      </x:c>
      <x:c r="AL62" s="751" t="str">
        <x:f>IF(A62="","",IF(COUNTIF($A$5:$A$504,A62)&gt;1,"DUPLICATE RFQ ID",IF(OR(B62="",C62="",AND(D62="",E62=""),AND(F62="",G62=""),H62="",I62="",J62="",L62="",M62="",N62=""),"CHECK REQUIRED FIELDS",IF(OR(NOT(ISNUMBER(I62)),I62&lt;=0,AND(O62&lt;&gt;"",OR(NOT(ISNUMBER(O62)),O62&lt;0))),"CHECK NUMBERS",IF(OR(NOT(ISNUMBER(B62)),B62&gt;TODAY(),AND(P62&lt;&gt;"",OR(NOT(ISNUMBER(P62)),P62&gt;TODAY())),AND(Q62&lt;&gt;"",OR(NOT(ISNUMBER(Q62)),Q62&gt;TODAY())),AND(R62&lt;&gt;"",NOT(ISNUMBER(R62))),AND(U62&lt;&gt;"",NOT(ISNUMBER(U62))),AND(AF62&lt;&gt;"",OR(NOT(ISNUMBER(AF62)),AF62&lt;B62,AF62&gt;TODAY()+1)),AND(AG62&lt;&gt;"",OR(NOT(ISNUMBER(AG62)),AG62&lt;B62,AG62&gt;TODAY())),AND(AH62&lt;&gt;"",OR(NOT(ISNUMBER(AH62)),AH62&lt;B62,AH62&gt;TODAY()))),"CHECK DATE",IF(COUNTIF(Setup!$D$4:$D$11,N62)=0,"CHECK STAGE",IF(AND(N62&lt;&gt;"PO WON",N62&lt;&gt;"LOST",N62&lt;&gt;"CANCELLED",Y62=""),"SET NEXT FOLLOW-UP",IF(AND(OR(N62="QUOTED",N62="NEGOTIATION",N62="PO WON"),P62=""),"ADD QUOTE DATE",IF(AND(OR(N62="QUOTED",N62="NEGOTIATION",N62="PO WON"),COUNTIFS(Quotations!$B$5:$B$504,A62,Quotations!$Q$5:$Q$504,"COMPLETE")=0),"ADD QUOTE RECORD",IF(AND(OR(N62="LOST",N62="CANCELLED"),V62=""),"ADD CLOSED REASON",IF(AND(OR(N62="PO WON",N62="LOST",N62="CANCELLED"),AH62=""),"ADD CLOSED DATE",IF(AND(N62="PO WON",COUNTIFS('Orders &amp; Payments'!$B$5:$B$504,A62,'Orders &amp; Payments'!$Q$5:$Q$504,"COMPLETE")+COUNTIFS('Orders &amp; Payments'!$B$5:$B$504,A62,'Orders &amp; Payments'!$Q$5:$Q$504,"OPEN")+COUNTIFS('Orders &amp; Payments'!$B$5:$B$504,A62,'Orders &amp; Payments'!$Q$5:$Q$504,"OPEN — ADD INVOICE")=0),"ADD ORDER RECORD","COMPLETE"))))))))))))</x:f>
      </x:c>
    </x:row>
    <x:row r="63">
      <x:c r="A63" s="730"/>
      <x:c r="B63" s="731"/>
      <x:c r="C63" s="730"/>
      <x:c r="D63" s="730"/>
      <x:c r="E63" s="730"/>
      <x:c r="F63" s="730"/>
      <x:c r="G63" s="730"/>
      <x:c r="H63" s="730"/>
      <x:c r="I63" s="730"/>
      <x:c r="J63" s="730"/>
      <x:c r="K63" s="730"/>
      <x:c r="L63" s="730"/>
      <x:c r="M63" s="730"/>
      <x:c r="N63" s="730"/>
      <x:c r="O63" s="732"/>
      <x:c r="P63" s="731"/>
      <x:c r="Q63" s="731"/>
      <x:c r="R63" s="731"/>
      <x:c r="S63" s="740" t="str">
        <x:f>IF(B63="","",TODAY()-B63)</x:f>
      </x:c>
      <x:c r="T63" s="741" t="str">
        <x:f>IF(A63="","",IF(N63="","STAGE NOT SET",IF(OR(N63="PO WON",N63="LOST",N63="CANCELLED"),N63,IF(Y63="","NOT SET",IF(NOT(ISNUMBER(Y63)),"CHECK DATE",IF(Y63&lt;TODAY(),"OVERDUE",IF(Y63=TODAY(),"DUE TODAY","UPCOMING")))))))</x:f>
      </x:c>
      <x:c r="U63" s="731"/>
      <x:c r="V63" s="730"/>
      <x:c r="W63" s="730"/>
      <x:c r="X63" s="749" t="str">
        <x:f>IF(OR(A63="",B63="",N63="",N63="PO WON",N63="LOST",N63="CANCELLED"),"",IFERROR(IF(Q63="",B63+1,Q63+INDEX(Setup!$T$4:$T$8,MATCH(N63,Setup!$S$4:$S$8,0))),""))</x:f>
      </x:c>
      <x:c r="Y63" s="749" t="str">
        <x:f>IF(A63="","",IF(OR(N63="PO WON",N63="LOST",N63="CANCELLED"),"",IF(R63&lt;&gt;"",R63,X63)))</x:f>
      </x:c>
      <x:c r="Z63" s="750" t="str">
        <x:f>IF(OR(Y63="",NOT(ISNUMBER(Y63))),"",Y63-TODAY())</x:f>
      </x:c>
      <x:c r="AA63" s="750" t="str">
        <x:f>IF(OR(A63="",B63="",C63="",M63="",N63="",N63="PO WON",N63="LOST",N63="CANCELLED"),"",IF(M63="Hot",30,IF(M63="Warm",20,10))+IF(N63="NEGOTIATION",25,IF(N63="QUOTED",20,IF(N63="QUALIFIED",15,IF(OR(N63="NEW",N63="CONTACTED"),10,0))))+IF(S63&lt;=2,20,IF(S63&lt;=7,15,IF(S63&lt;=14,10,5)))+IF(O63&gt;=500000,20,IF(O63&gt;=200000,15,IF(O63&gt;=100000,10,5)))+IF(OR(C63="IndiaMART",C63="TradeIndia"),5,3))</x:f>
      </x:c>
      <x:c r="AB63" s="751" t="str">
        <x:f>IF(A63="","",IF(OR(N63="PO WON",N63="LOST",N63="CANCELLED"),"CLOSED",IF(AA63&gt;=75,"A - PRIORITY",IF(AA63&gt;=55,"B - GOOD",IF(AA63&gt;=35,"C - NURTURE","D - LOW")))))</x:f>
      </x:c>
      <x:c r="AC63" s="751" t="str">
        <x:f>IF(A63="","",IF(AL63="COMPLETE",IF(N63="PO WON","Track invoice + payment",IF(N63="LOST","Consider revival",IF(N63="CANCELLED","No further action",IF(T63="OVERDUE","FOLLOW UP NOW",IF(T63="DUE TODAY","FOLLOW UP TODAY",IFERROR(INDEX(Setup!$V$4:$V$8,MATCH(N63,Setup!$U$4:$U$8,0)),"Review RFQ")))))),IF(AL63="DUPLICATE RFQ ID","Use a unique RFQ ID",IF(AL63="CHECK REQUIRED FIELDS","Complete required fields",IF(AL63="CHECK NUMBERS","Correct quantity or value",IF(AL63="CHECK DATE","Correct invalid date",IF(AL63="CHECK STAGE","Choose a valid stage",IF(AL63="SET NEXT FOLLOW-UP","Set next follow-up",IF(AL63="ADD QUOTE DATE","Add quote date",IF(AL63="ADD QUOTE RECORD","Add or fix quote record",IF(AL63="ADD CLOSED REASON","Add lost/cancelled reason",IF(AL63="ADD CLOSED DATE","Add closed date","Create or fix order record"))))))))))))</x:f>
      </x:c>
      <x:c r="AD63" s="752" t="str">
        <x:f>IF(A63="","",IF(AND(OR(N63="QUOTED",N63="NEGOTIATION"),Y63&lt;&gt;"",Y63&lt;TODAY()),O63,0))</x:f>
      </x:c>
      <x:c r="AE63" s="751" t="str">
        <x:f>IF(A63="","",IF(AND(F63&lt;&gt;"",G63&lt;&gt;""),"COMPLETE",IF(OR(F63&lt;&gt;"",G63&lt;&gt;""),"PARTIAL","MISSING")))</x:f>
      </x:c>
      <x:c r="AF63" s="756"/>
      <x:c r="AG63" s="735"/>
      <x:c r="AH63" s="735"/>
      <x:c r="AI63" s="755" t="str">
        <x:f>IF(OR(B63="",AF63=""),"",ROUND((AF63-B63)*24,1))</x:f>
      </x:c>
      <x:c r="AJ63" s="750" t="str">
        <x:f>IF(P63="","",MAX(TODAY()-P63,0))</x:f>
      </x:c>
      <x:c r="AK63" s="750" t="str">
        <x:f>IF(OR(B63="",AH63=""),"",AH63-B63)</x:f>
      </x:c>
      <x:c r="AL63" s="751" t="str">
        <x:f>IF(A63="","",IF(COUNTIF($A$5:$A$504,A63)&gt;1,"DUPLICATE RFQ ID",IF(OR(B63="",C63="",AND(D63="",E63=""),AND(F63="",G63=""),H63="",I63="",J63="",L63="",M63="",N63=""),"CHECK REQUIRED FIELDS",IF(OR(NOT(ISNUMBER(I63)),I63&lt;=0,AND(O63&lt;&gt;"",OR(NOT(ISNUMBER(O63)),O63&lt;0))),"CHECK NUMBERS",IF(OR(NOT(ISNUMBER(B63)),B63&gt;TODAY(),AND(P63&lt;&gt;"",OR(NOT(ISNUMBER(P63)),P63&gt;TODAY())),AND(Q63&lt;&gt;"",OR(NOT(ISNUMBER(Q63)),Q63&gt;TODAY())),AND(R63&lt;&gt;"",NOT(ISNUMBER(R63))),AND(U63&lt;&gt;"",NOT(ISNUMBER(U63))),AND(AF63&lt;&gt;"",OR(NOT(ISNUMBER(AF63)),AF63&lt;B63,AF63&gt;TODAY()+1)),AND(AG63&lt;&gt;"",OR(NOT(ISNUMBER(AG63)),AG63&lt;B63,AG63&gt;TODAY())),AND(AH63&lt;&gt;"",OR(NOT(ISNUMBER(AH63)),AH63&lt;B63,AH63&gt;TODAY()))),"CHECK DATE",IF(COUNTIF(Setup!$D$4:$D$11,N63)=0,"CHECK STAGE",IF(AND(N63&lt;&gt;"PO WON",N63&lt;&gt;"LOST",N63&lt;&gt;"CANCELLED",Y63=""),"SET NEXT FOLLOW-UP",IF(AND(OR(N63="QUOTED",N63="NEGOTIATION",N63="PO WON"),P63=""),"ADD QUOTE DATE",IF(AND(OR(N63="QUOTED",N63="NEGOTIATION",N63="PO WON"),COUNTIFS(Quotations!$B$5:$B$504,A63,Quotations!$Q$5:$Q$504,"COMPLETE")=0),"ADD QUOTE RECORD",IF(AND(OR(N63="LOST",N63="CANCELLED"),V63=""),"ADD CLOSED REASON",IF(AND(OR(N63="PO WON",N63="LOST",N63="CANCELLED"),AH63=""),"ADD CLOSED DATE",IF(AND(N63="PO WON",COUNTIFS('Orders &amp; Payments'!$B$5:$B$504,A63,'Orders &amp; Payments'!$Q$5:$Q$504,"COMPLETE")+COUNTIFS('Orders &amp; Payments'!$B$5:$B$504,A63,'Orders &amp; Payments'!$Q$5:$Q$504,"OPEN")+COUNTIFS('Orders &amp; Payments'!$B$5:$B$504,A63,'Orders &amp; Payments'!$Q$5:$Q$504,"OPEN — ADD INVOICE")=0),"ADD ORDER RECORD","COMPLETE"))))))))))))</x:f>
      </x:c>
    </x:row>
    <x:row r="64">
      <x:c r="A64" s="730"/>
      <x:c r="B64" s="731"/>
      <x:c r="C64" s="730"/>
      <x:c r="D64" s="730"/>
      <x:c r="E64" s="730"/>
      <x:c r="F64" s="730"/>
      <x:c r="G64" s="730"/>
      <x:c r="H64" s="730"/>
      <x:c r="I64" s="730"/>
      <x:c r="J64" s="730"/>
      <x:c r="K64" s="730"/>
      <x:c r="L64" s="730"/>
      <x:c r="M64" s="730"/>
      <x:c r="N64" s="730"/>
      <x:c r="O64" s="732"/>
      <x:c r="P64" s="731"/>
      <x:c r="Q64" s="731"/>
      <x:c r="R64" s="731"/>
      <x:c r="S64" s="740" t="str">
        <x:f>IF(B64="","",TODAY()-B64)</x:f>
      </x:c>
      <x:c r="T64" s="741" t="str">
        <x:f>IF(A64="","",IF(N64="","STAGE NOT SET",IF(OR(N64="PO WON",N64="LOST",N64="CANCELLED"),N64,IF(Y64="","NOT SET",IF(NOT(ISNUMBER(Y64)),"CHECK DATE",IF(Y64&lt;TODAY(),"OVERDUE",IF(Y64=TODAY(),"DUE TODAY","UPCOMING")))))))</x:f>
      </x:c>
      <x:c r="U64" s="731"/>
      <x:c r="V64" s="730"/>
      <x:c r="W64" s="730"/>
      <x:c r="X64" s="749" t="str">
        <x:f>IF(OR(A64="",B64="",N64="",N64="PO WON",N64="LOST",N64="CANCELLED"),"",IFERROR(IF(Q64="",B64+1,Q64+INDEX(Setup!$T$4:$T$8,MATCH(N64,Setup!$S$4:$S$8,0))),""))</x:f>
      </x:c>
      <x:c r="Y64" s="749" t="str">
        <x:f>IF(A64="","",IF(OR(N64="PO WON",N64="LOST",N64="CANCELLED"),"",IF(R64&lt;&gt;"",R64,X64)))</x:f>
      </x:c>
      <x:c r="Z64" s="750" t="str">
        <x:f>IF(OR(Y64="",NOT(ISNUMBER(Y64))),"",Y64-TODAY())</x:f>
      </x:c>
      <x:c r="AA64" s="750" t="str">
        <x:f>IF(OR(A64="",B64="",C64="",M64="",N64="",N64="PO WON",N64="LOST",N64="CANCELLED"),"",IF(M64="Hot",30,IF(M64="Warm",20,10))+IF(N64="NEGOTIATION",25,IF(N64="QUOTED",20,IF(N64="QUALIFIED",15,IF(OR(N64="NEW",N64="CONTACTED"),10,0))))+IF(S64&lt;=2,20,IF(S64&lt;=7,15,IF(S64&lt;=14,10,5)))+IF(O64&gt;=500000,20,IF(O64&gt;=200000,15,IF(O64&gt;=100000,10,5)))+IF(OR(C64="IndiaMART",C64="TradeIndia"),5,3))</x:f>
      </x:c>
      <x:c r="AB64" s="751" t="str">
        <x:f>IF(A64="","",IF(OR(N64="PO WON",N64="LOST",N64="CANCELLED"),"CLOSED",IF(AA64&gt;=75,"A - PRIORITY",IF(AA64&gt;=55,"B - GOOD",IF(AA64&gt;=35,"C - NURTURE","D - LOW")))))</x:f>
      </x:c>
      <x:c r="AC64" s="751" t="str">
        <x:f>IF(A64="","",IF(AL64="COMPLETE",IF(N64="PO WON","Track invoice + payment",IF(N64="LOST","Consider revival",IF(N64="CANCELLED","No further action",IF(T64="OVERDUE","FOLLOW UP NOW",IF(T64="DUE TODAY","FOLLOW UP TODAY",IFERROR(INDEX(Setup!$V$4:$V$8,MATCH(N64,Setup!$U$4:$U$8,0)),"Review RFQ")))))),IF(AL64="DUPLICATE RFQ ID","Use a unique RFQ ID",IF(AL64="CHECK REQUIRED FIELDS","Complete required fields",IF(AL64="CHECK NUMBERS","Correct quantity or value",IF(AL64="CHECK DATE","Correct invalid date",IF(AL64="CHECK STAGE","Choose a valid stage",IF(AL64="SET NEXT FOLLOW-UP","Set next follow-up",IF(AL64="ADD QUOTE DATE","Add quote date",IF(AL64="ADD QUOTE RECORD","Add or fix quote record",IF(AL64="ADD CLOSED REASON","Add lost/cancelled reason",IF(AL64="ADD CLOSED DATE","Add closed date","Create or fix order record"))))))))))))</x:f>
      </x:c>
      <x:c r="AD64" s="752" t="str">
        <x:f>IF(A64="","",IF(AND(OR(N64="QUOTED",N64="NEGOTIATION"),Y64&lt;&gt;"",Y64&lt;TODAY()),O64,0))</x:f>
      </x:c>
      <x:c r="AE64" s="751" t="str">
        <x:f>IF(A64="","",IF(AND(F64&lt;&gt;"",G64&lt;&gt;""),"COMPLETE",IF(OR(F64&lt;&gt;"",G64&lt;&gt;""),"PARTIAL","MISSING")))</x:f>
      </x:c>
      <x:c r="AF64" s="756"/>
      <x:c r="AG64" s="735"/>
      <x:c r="AH64" s="735"/>
      <x:c r="AI64" s="755" t="str">
        <x:f>IF(OR(B64="",AF64=""),"",ROUND((AF64-B64)*24,1))</x:f>
      </x:c>
      <x:c r="AJ64" s="750" t="str">
        <x:f>IF(P64="","",MAX(TODAY()-P64,0))</x:f>
      </x:c>
      <x:c r="AK64" s="750" t="str">
        <x:f>IF(OR(B64="",AH64=""),"",AH64-B64)</x:f>
      </x:c>
      <x:c r="AL64" s="751" t="str">
        <x:f>IF(A64="","",IF(COUNTIF($A$5:$A$504,A64)&gt;1,"DUPLICATE RFQ ID",IF(OR(B64="",C64="",AND(D64="",E64=""),AND(F64="",G64=""),H64="",I64="",J64="",L64="",M64="",N64=""),"CHECK REQUIRED FIELDS",IF(OR(NOT(ISNUMBER(I64)),I64&lt;=0,AND(O64&lt;&gt;"",OR(NOT(ISNUMBER(O64)),O64&lt;0))),"CHECK NUMBERS",IF(OR(NOT(ISNUMBER(B64)),B64&gt;TODAY(),AND(P64&lt;&gt;"",OR(NOT(ISNUMBER(P64)),P64&gt;TODAY())),AND(Q64&lt;&gt;"",OR(NOT(ISNUMBER(Q64)),Q64&gt;TODAY())),AND(R64&lt;&gt;"",NOT(ISNUMBER(R64))),AND(U64&lt;&gt;"",NOT(ISNUMBER(U64))),AND(AF64&lt;&gt;"",OR(NOT(ISNUMBER(AF64)),AF64&lt;B64,AF64&gt;TODAY()+1)),AND(AG64&lt;&gt;"",OR(NOT(ISNUMBER(AG64)),AG64&lt;B64,AG64&gt;TODAY())),AND(AH64&lt;&gt;"",OR(NOT(ISNUMBER(AH64)),AH64&lt;B64,AH64&gt;TODAY()))),"CHECK DATE",IF(COUNTIF(Setup!$D$4:$D$11,N64)=0,"CHECK STAGE",IF(AND(N64&lt;&gt;"PO WON",N64&lt;&gt;"LOST",N64&lt;&gt;"CANCELLED",Y64=""),"SET NEXT FOLLOW-UP",IF(AND(OR(N64="QUOTED",N64="NEGOTIATION",N64="PO WON"),P64=""),"ADD QUOTE DATE",IF(AND(OR(N64="QUOTED",N64="NEGOTIATION",N64="PO WON"),COUNTIFS(Quotations!$B$5:$B$504,A64,Quotations!$Q$5:$Q$504,"COMPLETE")=0),"ADD QUOTE RECORD",IF(AND(OR(N64="LOST",N64="CANCELLED"),V64=""),"ADD CLOSED REASON",IF(AND(OR(N64="PO WON",N64="LOST",N64="CANCELLED"),AH64=""),"ADD CLOSED DATE",IF(AND(N64="PO WON",COUNTIFS('Orders &amp; Payments'!$B$5:$B$504,A64,'Orders &amp; Payments'!$Q$5:$Q$504,"COMPLETE")+COUNTIFS('Orders &amp; Payments'!$B$5:$B$504,A64,'Orders &amp; Payments'!$Q$5:$Q$504,"OPEN")+COUNTIFS('Orders &amp; Payments'!$B$5:$B$504,A64,'Orders &amp; Payments'!$Q$5:$Q$504,"OPEN — ADD INVOICE")=0),"ADD ORDER RECORD","COMPLETE"))))))))))))</x:f>
      </x:c>
    </x:row>
    <x:row r="65">
      <x:c r="A65" s="730"/>
      <x:c r="B65" s="731"/>
      <x:c r="C65" s="730"/>
      <x:c r="D65" s="730"/>
      <x:c r="E65" s="730"/>
      <x:c r="F65" s="730"/>
      <x:c r="G65" s="730"/>
      <x:c r="H65" s="730"/>
      <x:c r="I65" s="730"/>
      <x:c r="J65" s="730"/>
      <x:c r="K65" s="730"/>
      <x:c r="L65" s="730"/>
      <x:c r="M65" s="730"/>
      <x:c r="N65" s="730"/>
      <x:c r="O65" s="732"/>
      <x:c r="P65" s="731"/>
      <x:c r="Q65" s="731"/>
      <x:c r="R65" s="731"/>
      <x:c r="S65" s="740" t="str">
        <x:f>IF(B65="","",TODAY()-B65)</x:f>
      </x:c>
      <x:c r="T65" s="741" t="str">
        <x:f>IF(A65="","",IF(N65="","STAGE NOT SET",IF(OR(N65="PO WON",N65="LOST",N65="CANCELLED"),N65,IF(Y65="","NOT SET",IF(NOT(ISNUMBER(Y65)),"CHECK DATE",IF(Y65&lt;TODAY(),"OVERDUE",IF(Y65=TODAY(),"DUE TODAY","UPCOMING")))))))</x:f>
      </x:c>
      <x:c r="U65" s="731"/>
      <x:c r="V65" s="730"/>
      <x:c r="W65" s="730"/>
      <x:c r="X65" s="749" t="str">
        <x:f>IF(OR(A65="",B65="",N65="",N65="PO WON",N65="LOST",N65="CANCELLED"),"",IFERROR(IF(Q65="",B65+1,Q65+INDEX(Setup!$T$4:$T$8,MATCH(N65,Setup!$S$4:$S$8,0))),""))</x:f>
      </x:c>
      <x:c r="Y65" s="749" t="str">
        <x:f>IF(A65="","",IF(OR(N65="PO WON",N65="LOST",N65="CANCELLED"),"",IF(R65&lt;&gt;"",R65,X65)))</x:f>
      </x:c>
      <x:c r="Z65" s="750" t="str">
        <x:f>IF(OR(Y65="",NOT(ISNUMBER(Y65))),"",Y65-TODAY())</x:f>
      </x:c>
      <x:c r="AA65" s="750" t="str">
        <x:f>IF(OR(A65="",B65="",C65="",M65="",N65="",N65="PO WON",N65="LOST",N65="CANCELLED"),"",IF(M65="Hot",30,IF(M65="Warm",20,10))+IF(N65="NEGOTIATION",25,IF(N65="QUOTED",20,IF(N65="QUALIFIED",15,IF(OR(N65="NEW",N65="CONTACTED"),10,0))))+IF(S65&lt;=2,20,IF(S65&lt;=7,15,IF(S65&lt;=14,10,5)))+IF(O65&gt;=500000,20,IF(O65&gt;=200000,15,IF(O65&gt;=100000,10,5)))+IF(OR(C65="IndiaMART",C65="TradeIndia"),5,3))</x:f>
      </x:c>
      <x:c r="AB65" s="751" t="str">
        <x:f>IF(A65="","",IF(OR(N65="PO WON",N65="LOST",N65="CANCELLED"),"CLOSED",IF(AA65&gt;=75,"A - PRIORITY",IF(AA65&gt;=55,"B - GOOD",IF(AA65&gt;=35,"C - NURTURE","D - LOW")))))</x:f>
      </x:c>
      <x:c r="AC65" s="751" t="str">
        <x:f>IF(A65="","",IF(AL65="COMPLETE",IF(N65="PO WON","Track invoice + payment",IF(N65="LOST","Consider revival",IF(N65="CANCELLED","No further action",IF(T65="OVERDUE","FOLLOW UP NOW",IF(T65="DUE TODAY","FOLLOW UP TODAY",IFERROR(INDEX(Setup!$V$4:$V$8,MATCH(N65,Setup!$U$4:$U$8,0)),"Review RFQ")))))),IF(AL65="DUPLICATE RFQ ID","Use a unique RFQ ID",IF(AL65="CHECK REQUIRED FIELDS","Complete required fields",IF(AL65="CHECK NUMBERS","Correct quantity or value",IF(AL65="CHECK DATE","Correct invalid date",IF(AL65="CHECK STAGE","Choose a valid stage",IF(AL65="SET NEXT FOLLOW-UP","Set next follow-up",IF(AL65="ADD QUOTE DATE","Add quote date",IF(AL65="ADD QUOTE RECORD","Add or fix quote record",IF(AL65="ADD CLOSED REASON","Add lost/cancelled reason",IF(AL65="ADD CLOSED DATE","Add closed date","Create or fix order record"))))))))))))</x:f>
      </x:c>
      <x:c r="AD65" s="752" t="str">
        <x:f>IF(A65="","",IF(AND(OR(N65="QUOTED",N65="NEGOTIATION"),Y65&lt;&gt;"",Y65&lt;TODAY()),O65,0))</x:f>
      </x:c>
      <x:c r="AE65" s="751" t="str">
        <x:f>IF(A65="","",IF(AND(F65&lt;&gt;"",G65&lt;&gt;""),"COMPLETE",IF(OR(F65&lt;&gt;"",G65&lt;&gt;""),"PARTIAL","MISSING")))</x:f>
      </x:c>
      <x:c r="AF65" s="756"/>
      <x:c r="AG65" s="735"/>
      <x:c r="AH65" s="735"/>
      <x:c r="AI65" s="755" t="str">
        <x:f>IF(OR(B65="",AF65=""),"",ROUND((AF65-B65)*24,1))</x:f>
      </x:c>
      <x:c r="AJ65" s="750" t="str">
        <x:f>IF(P65="","",MAX(TODAY()-P65,0))</x:f>
      </x:c>
      <x:c r="AK65" s="750" t="str">
        <x:f>IF(OR(B65="",AH65=""),"",AH65-B65)</x:f>
      </x:c>
      <x:c r="AL65" s="751" t="str">
        <x:f>IF(A65="","",IF(COUNTIF($A$5:$A$504,A65)&gt;1,"DUPLICATE RFQ ID",IF(OR(B65="",C65="",AND(D65="",E65=""),AND(F65="",G65=""),H65="",I65="",J65="",L65="",M65="",N65=""),"CHECK REQUIRED FIELDS",IF(OR(NOT(ISNUMBER(I65)),I65&lt;=0,AND(O65&lt;&gt;"",OR(NOT(ISNUMBER(O65)),O65&lt;0))),"CHECK NUMBERS",IF(OR(NOT(ISNUMBER(B65)),B65&gt;TODAY(),AND(P65&lt;&gt;"",OR(NOT(ISNUMBER(P65)),P65&gt;TODAY())),AND(Q65&lt;&gt;"",OR(NOT(ISNUMBER(Q65)),Q65&gt;TODAY())),AND(R65&lt;&gt;"",NOT(ISNUMBER(R65))),AND(U65&lt;&gt;"",NOT(ISNUMBER(U65))),AND(AF65&lt;&gt;"",OR(NOT(ISNUMBER(AF65)),AF65&lt;B65,AF65&gt;TODAY()+1)),AND(AG65&lt;&gt;"",OR(NOT(ISNUMBER(AG65)),AG65&lt;B65,AG65&gt;TODAY())),AND(AH65&lt;&gt;"",OR(NOT(ISNUMBER(AH65)),AH65&lt;B65,AH65&gt;TODAY()))),"CHECK DATE",IF(COUNTIF(Setup!$D$4:$D$11,N65)=0,"CHECK STAGE",IF(AND(N65&lt;&gt;"PO WON",N65&lt;&gt;"LOST",N65&lt;&gt;"CANCELLED",Y65=""),"SET NEXT FOLLOW-UP",IF(AND(OR(N65="QUOTED",N65="NEGOTIATION",N65="PO WON"),P65=""),"ADD QUOTE DATE",IF(AND(OR(N65="QUOTED",N65="NEGOTIATION",N65="PO WON"),COUNTIFS(Quotations!$B$5:$B$504,A65,Quotations!$Q$5:$Q$504,"COMPLETE")=0),"ADD QUOTE RECORD",IF(AND(OR(N65="LOST",N65="CANCELLED"),V65=""),"ADD CLOSED REASON",IF(AND(OR(N65="PO WON",N65="LOST",N65="CANCELLED"),AH65=""),"ADD CLOSED DATE",IF(AND(N65="PO WON",COUNTIFS('Orders &amp; Payments'!$B$5:$B$504,A65,'Orders &amp; Payments'!$Q$5:$Q$504,"COMPLETE")+COUNTIFS('Orders &amp; Payments'!$B$5:$B$504,A65,'Orders &amp; Payments'!$Q$5:$Q$504,"OPEN")+COUNTIFS('Orders &amp; Payments'!$B$5:$B$504,A65,'Orders &amp; Payments'!$Q$5:$Q$504,"OPEN — ADD INVOICE")=0),"ADD ORDER RECORD","COMPLETE"))))))))))))</x:f>
      </x:c>
    </x:row>
    <x:row r="66">
      <x:c r="A66" s="730"/>
      <x:c r="B66" s="731"/>
      <x:c r="C66" s="730"/>
      <x:c r="D66" s="730"/>
      <x:c r="E66" s="730"/>
      <x:c r="F66" s="730"/>
      <x:c r="G66" s="730"/>
      <x:c r="H66" s="730"/>
      <x:c r="I66" s="730"/>
      <x:c r="J66" s="730"/>
      <x:c r="K66" s="730"/>
      <x:c r="L66" s="730"/>
      <x:c r="M66" s="730"/>
      <x:c r="N66" s="730"/>
      <x:c r="O66" s="732"/>
      <x:c r="P66" s="731"/>
      <x:c r="Q66" s="731"/>
      <x:c r="R66" s="731"/>
      <x:c r="S66" s="740" t="str">
        <x:f>IF(B66="","",TODAY()-B66)</x:f>
      </x:c>
      <x:c r="T66" s="741" t="str">
        <x:f>IF(A66="","",IF(N66="","STAGE NOT SET",IF(OR(N66="PO WON",N66="LOST",N66="CANCELLED"),N66,IF(Y66="","NOT SET",IF(NOT(ISNUMBER(Y66)),"CHECK DATE",IF(Y66&lt;TODAY(),"OVERDUE",IF(Y66=TODAY(),"DUE TODAY","UPCOMING")))))))</x:f>
      </x:c>
      <x:c r="U66" s="731"/>
      <x:c r="V66" s="730"/>
      <x:c r="W66" s="730"/>
      <x:c r="X66" s="749" t="str">
        <x:f>IF(OR(A66="",B66="",N66="",N66="PO WON",N66="LOST",N66="CANCELLED"),"",IFERROR(IF(Q66="",B66+1,Q66+INDEX(Setup!$T$4:$T$8,MATCH(N66,Setup!$S$4:$S$8,0))),""))</x:f>
      </x:c>
      <x:c r="Y66" s="749" t="str">
        <x:f>IF(A66="","",IF(OR(N66="PO WON",N66="LOST",N66="CANCELLED"),"",IF(R66&lt;&gt;"",R66,X66)))</x:f>
      </x:c>
      <x:c r="Z66" s="750" t="str">
        <x:f>IF(OR(Y66="",NOT(ISNUMBER(Y66))),"",Y66-TODAY())</x:f>
      </x:c>
      <x:c r="AA66" s="750" t="str">
        <x:f>IF(OR(A66="",B66="",C66="",M66="",N66="",N66="PO WON",N66="LOST",N66="CANCELLED"),"",IF(M66="Hot",30,IF(M66="Warm",20,10))+IF(N66="NEGOTIATION",25,IF(N66="QUOTED",20,IF(N66="QUALIFIED",15,IF(OR(N66="NEW",N66="CONTACTED"),10,0))))+IF(S66&lt;=2,20,IF(S66&lt;=7,15,IF(S66&lt;=14,10,5)))+IF(O66&gt;=500000,20,IF(O66&gt;=200000,15,IF(O66&gt;=100000,10,5)))+IF(OR(C66="IndiaMART",C66="TradeIndia"),5,3))</x:f>
      </x:c>
      <x:c r="AB66" s="751" t="str">
        <x:f>IF(A66="","",IF(OR(N66="PO WON",N66="LOST",N66="CANCELLED"),"CLOSED",IF(AA66&gt;=75,"A - PRIORITY",IF(AA66&gt;=55,"B - GOOD",IF(AA66&gt;=35,"C - NURTURE","D - LOW")))))</x:f>
      </x:c>
      <x:c r="AC66" s="751" t="str">
        <x:f>IF(A66="","",IF(AL66="COMPLETE",IF(N66="PO WON","Track invoice + payment",IF(N66="LOST","Consider revival",IF(N66="CANCELLED","No further action",IF(T66="OVERDUE","FOLLOW UP NOW",IF(T66="DUE TODAY","FOLLOW UP TODAY",IFERROR(INDEX(Setup!$V$4:$V$8,MATCH(N66,Setup!$U$4:$U$8,0)),"Review RFQ")))))),IF(AL66="DUPLICATE RFQ ID","Use a unique RFQ ID",IF(AL66="CHECK REQUIRED FIELDS","Complete required fields",IF(AL66="CHECK NUMBERS","Correct quantity or value",IF(AL66="CHECK DATE","Correct invalid date",IF(AL66="CHECK STAGE","Choose a valid stage",IF(AL66="SET NEXT FOLLOW-UP","Set next follow-up",IF(AL66="ADD QUOTE DATE","Add quote date",IF(AL66="ADD QUOTE RECORD","Add or fix quote record",IF(AL66="ADD CLOSED REASON","Add lost/cancelled reason",IF(AL66="ADD CLOSED DATE","Add closed date","Create or fix order record"))))))))))))</x:f>
      </x:c>
      <x:c r="AD66" s="752" t="str">
        <x:f>IF(A66="","",IF(AND(OR(N66="QUOTED",N66="NEGOTIATION"),Y66&lt;&gt;"",Y66&lt;TODAY()),O66,0))</x:f>
      </x:c>
      <x:c r="AE66" s="751" t="str">
        <x:f>IF(A66="","",IF(AND(F66&lt;&gt;"",G66&lt;&gt;""),"COMPLETE",IF(OR(F66&lt;&gt;"",G66&lt;&gt;""),"PARTIAL","MISSING")))</x:f>
      </x:c>
      <x:c r="AF66" s="756"/>
      <x:c r="AG66" s="735"/>
      <x:c r="AH66" s="735"/>
      <x:c r="AI66" s="755" t="str">
        <x:f>IF(OR(B66="",AF66=""),"",ROUND((AF66-B66)*24,1))</x:f>
      </x:c>
      <x:c r="AJ66" s="750" t="str">
        <x:f>IF(P66="","",MAX(TODAY()-P66,0))</x:f>
      </x:c>
      <x:c r="AK66" s="750" t="str">
        <x:f>IF(OR(B66="",AH66=""),"",AH66-B66)</x:f>
      </x:c>
      <x:c r="AL66" s="751" t="str">
        <x:f>IF(A66="","",IF(COUNTIF($A$5:$A$504,A66)&gt;1,"DUPLICATE RFQ ID",IF(OR(B66="",C66="",AND(D66="",E66=""),AND(F66="",G66=""),H66="",I66="",J66="",L66="",M66="",N66=""),"CHECK REQUIRED FIELDS",IF(OR(NOT(ISNUMBER(I66)),I66&lt;=0,AND(O66&lt;&gt;"",OR(NOT(ISNUMBER(O66)),O66&lt;0))),"CHECK NUMBERS",IF(OR(NOT(ISNUMBER(B66)),B66&gt;TODAY(),AND(P66&lt;&gt;"",OR(NOT(ISNUMBER(P66)),P66&gt;TODAY())),AND(Q66&lt;&gt;"",OR(NOT(ISNUMBER(Q66)),Q66&gt;TODAY())),AND(R66&lt;&gt;"",NOT(ISNUMBER(R66))),AND(U66&lt;&gt;"",NOT(ISNUMBER(U66))),AND(AF66&lt;&gt;"",OR(NOT(ISNUMBER(AF66)),AF66&lt;B66,AF66&gt;TODAY()+1)),AND(AG66&lt;&gt;"",OR(NOT(ISNUMBER(AG66)),AG66&lt;B66,AG66&gt;TODAY())),AND(AH66&lt;&gt;"",OR(NOT(ISNUMBER(AH66)),AH66&lt;B66,AH66&gt;TODAY()))),"CHECK DATE",IF(COUNTIF(Setup!$D$4:$D$11,N66)=0,"CHECK STAGE",IF(AND(N66&lt;&gt;"PO WON",N66&lt;&gt;"LOST",N66&lt;&gt;"CANCELLED",Y66=""),"SET NEXT FOLLOW-UP",IF(AND(OR(N66="QUOTED",N66="NEGOTIATION",N66="PO WON"),P66=""),"ADD QUOTE DATE",IF(AND(OR(N66="QUOTED",N66="NEGOTIATION",N66="PO WON"),COUNTIFS(Quotations!$B$5:$B$504,A66,Quotations!$Q$5:$Q$504,"COMPLETE")=0),"ADD QUOTE RECORD",IF(AND(OR(N66="LOST",N66="CANCELLED"),V66=""),"ADD CLOSED REASON",IF(AND(OR(N66="PO WON",N66="LOST",N66="CANCELLED"),AH66=""),"ADD CLOSED DATE",IF(AND(N66="PO WON",COUNTIFS('Orders &amp; Payments'!$B$5:$B$504,A66,'Orders &amp; Payments'!$Q$5:$Q$504,"COMPLETE")+COUNTIFS('Orders &amp; Payments'!$B$5:$B$504,A66,'Orders &amp; Payments'!$Q$5:$Q$504,"OPEN")+COUNTIFS('Orders &amp; Payments'!$B$5:$B$504,A66,'Orders &amp; Payments'!$Q$5:$Q$504,"OPEN — ADD INVOICE")=0),"ADD ORDER RECORD","COMPLETE"))))))))))))</x:f>
      </x:c>
    </x:row>
    <x:row r="67">
      <x:c r="A67" s="730"/>
      <x:c r="B67" s="731"/>
      <x:c r="C67" s="730"/>
      <x:c r="D67" s="730"/>
      <x:c r="E67" s="730"/>
      <x:c r="F67" s="730"/>
      <x:c r="G67" s="730"/>
      <x:c r="H67" s="730"/>
      <x:c r="I67" s="730"/>
      <x:c r="J67" s="730"/>
      <x:c r="K67" s="730"/>
      <x:c r="L67" s="730"/>
      <x:c r="M67" s="730"/>
      <x:c r="N67" s="730"/>
      <x:c r="O67" s="732"/>
      <x:c r="P67" s="731"/>
      <x:c r="Q67" s="731"/>
      <x:c r="R67" s="731"/>
      <x:c r="S67" s="740" t="str">
        <x:f>IF(B67="","",TODAY()-B67)</x:f>
      </x:c>
      <x:c r="T67" s="741" t="str">
        <x:f>IF(A67="","",IF(N67="","STAGE NOT SET",IF(OR(N67="PO WON",N67="LOST",N67="CANCELLED"),N67,IF(Y67="","NOT SET",IF(NOT(ISNUMBER(Y67)),"CHECK DATE",IF(Y67&lt;TODAY(),"OVERDUE",IF(Y67=TODAY(),"DUE TODAY","UPCOMING")))))))</x:f>
      </x:c>
      <x:c r="U67" s="731"/>
      <x:c r="V67" s="730"/>
      <x:c r="W67" s="730"/>
      <x:c r="X67" s="749" t="str">
        <x:f>IF(OR(A67="",B67="",N67="",N67="PO WON",N67="LOST",N67="CANCELLED"),"",IFERROR(IF(Q67="",B67+1,Q67+INDEX(Setup!$T$4:$T$8,MATCH(N67,Setup!$S$4:$S$8,0))),""))</x:f>
      </x:c>
      <x:c r="Y67" s="749" t="str">
        <x:f>IF(A67="","",IF(OR(N67="PO WON",N67="LOST",N67="CANCELLED"),"",IF(R67&lt;&gt;"",R67,X67)))</x:f>
      </x:c>
      <x:c r="Z67" s="750" t="str">
        <x:f>IF(OR(Y67="",NOT(ISNUMBER(Y67))),"",Y67-TODAY())</x:f>
      </x:c>
      <x:c r="AA67" s="750" t="str">
        <x:f>IF(OR(A67="",B67="",C67="",M67="",N67="",N67="PO WON",N67="LOST",N67="CANCELLED"),"",IF(M67="Hot",30,IF(M67="Warm",20,10))+IF(N67="NEGOTIATION",25,IF(N67="QUOTED",20,IF(N67="QUALIFIED",15,IF(OR(N67="NEW",N67="CONTACTED"),10,0))))+IF(S67&lt;=2,20,IF(S67&lt;=7,15,IF(S67&lt;=14,10,5)))+IF(O67&gt;=500000,20,IF(O67&gt;=200000,15,IF(O67&gt;=100000,10,5)))+IF(OR(C67="IndiaMART",C67="TradeIndia"),5,3))</x:f>
      </x:c>
      <x:c r="AB67" s="751" t="str">
        <x:f>IF(A67="","",IF(OR(N67="PO WON",N67="LOST",N67="CANCELLED"),"CLOSED",IF(AA67&gt;=75,"A - PRIORITY",IF(AA67&gt;=55,"B - GOOD",IF(AA67&gt;=35,"C - NURTURE","D - LOW")))))</x:f>
      </x:c>
      <x:c r="AC67" s="751" t="str">
        <x:f>IF(A67="","",IF(AL67="COMPLETE",IF(N67="PO WON","Track invoice + payment",IF(N67="LOST","Consider revival",IF(N67="CANCELLED","No further action",IF(T67="OVERDUE","FOLLOW UP NOW",IF(T67="DUE TODAY","FOLLOW UP TODAY",IFERROR(INDEX(Setup!$V$4:$V$8,MATCH(N67,Setup!$U$4:$U$8,0)),"Review RFQ")))))),IF(AL67="DUPLICATE RFQ ID","Use a unique RFQ ID",IF(AL67="CHECK REQUIRED FIELDS","Complete required fields",IF(AL67="CHECK NUMBERS","Correct quantity or value",IF(AL67="CHECK DATE","Correct invalid date",IF(AL67="CHECK STAGE","Choose a valid stage",IF(AL67="SET NEXT FOLLOW-UP","Set next follow-up",IF(AL67="ADD QUOTE DATE","Add quote date",IF(AL67="ADD QUOTE RECORD","Add or fix quote record",IF(AL67="ADD CLOSED REASON","Add lost/cancelled reason",IF(AL67="ADD CLOSED DATE","Add closed date","Create or fix order record"))))))))))))</x:f>
      </x:c>
      <x:c r="AD67" s="752" t="str">
        <x:f>IF(A67="","",IF(AND(OR(N67="QUOTED",N67="NEGOTIATION"),Y67&lt;&gt;"",Y67&lt;TODAY()),O67,0))</x:f>
      </x:c>
      <x:c r="AE67" s="751" t="str">
        <x:f>IF(A67="","",IF(AND(F67&lt;&gt;"",G67&lt;&gt;""),"COMPLETE",IF(OR(F67&lt;&gt;"",G67&lt;&gt;""),"PARTIAL","MISSING")))</x:f>
      </x:c>
      <x:c r="AF67" s="756"/>
      <x:c r="AG67" s="735"/>
      <x:c r="AH67" s="735"/>
      <x:c r="AI67" s="755" t="str">
        <x:f>IF(OR(B67="",AF67=""),"",ROUND((AF67-B67)*24,1))</x:f>
      </x:c>
      <x:c r="AJ67" s="750" t="str">
        <x:f>IF(P67="","",MAX(TODAY()-P67,0))</x:f>
      </x:c>
      <x:c r="AK67" s="750" t="str">
        <x:f>IF(OR(B67="",AH67=""),"",AH67-B67)</x:f>
      </x:c>
      <x:c r="AL67" s="751" t="str">
        <x:f>IF(A67="","",IF(COUNTIF($A$5:$A$504,A67)&gt;1,"DUPLICATE RFQ ID",IF(OR(B67="",C67="",AND(D67="",E67=""),AND(F67="",G67=""),H67="",I67="",J67="",L67="",M67="",N67=""),"CHECK REQUIRED FIELDS",IF(OR(NOT(ISNUMBER(I67)),I67&lt;=0,AND(O67&lt;&gt;"",OR(NOT(ISNUMBER(O67)),O67&lt;0))),"CHECK NUMBERS",IF(OR(NOT(ISNUMBER(B67)),B67&gt;TODAY(),AND(P67&lt;&gt;"",OR(NOT(ISNUMBER(P67)),P67&gt;TODAY())),AND(Q67&lt;&gt;"",OR(NOT(ISNUMBER(Q67)),Q67&gt;TODAY())),AND(R67&lt;&gt;"",NOT(ISNUMBER(R67))),AND(U67&lt;&gt;"",NOT(ISNUMBER(U67))),AND(AF67&lt;&gt;"",OR(NOT(ISNUMBER(AF67)),AF67&lt;B67,AF67&gt;TODAY()+1)),AND(AG67&lt;&gt;"",OR(NOT(ISNUMBER(AG67)),AG67&lt;B67,AG67&gt;TODAY())),AND(AH67&lt;&gt;"",OR(NOT(ISNUMBER(AH67)),AH67&lt;B67,AH67&gt;TODAY()))),"CHECK DATE",IF(COUNTIF(Setup!$D$4:$D$11,N67)=0,"CHECK STAGE",IF(AND(N67&lt;&gt;"PO WON",N67&lt;&gt;"LOST",N67&lt;&gt;"CANCELLED",Y67=""),"SET NEXT FOLLOW-UP",IF(AND(OR(N67="QUOTED",N67="NEGOTIATION",N67="PO WON"),P67=""),"ADD QUOTE DATE",IF(AND(OR(N67="QUOTED",N67="NEGOTIATION",N67="PO WON"),COUNTIFS(Quotations!$B$5:$B$504,A67,Quotations!$Q$5:$Q$504,"COMPLETE")=0),"ADD QUOTE RECORD",IF(AND(OR(N67="LOST",N67="CANCELLED"),V67=""),"ADD CLOSED REASON",IF(AND(OR(N67="PO WON",N67="LOST",N67="CANCELLED"),AH67=""),"ADD CLOSED DATE",IF(AND(N67="PO WON",COUNTIFS('Orders &amp; Payments'!$B$5:$B$504,A67,'Orders &amp; Payments'!$Q$5:$Q$504,"COMPLETE")+COUNTIFS('Orders &amp; Payments'!$B$5:$B$504,A67,'Orders &amp; Payments'!$Q$5:$Q$504,"OPEN")+COUNTIFS('Orders &amp; Payments'!$B$5:$B$504,A67,'Orders &amp; Payments'!$Q$5:$Q$504,"OPEN — ADD INVOICE")=0),"ADD ORDER RECORD","COMPLETE"))))))))))))</x:f>
      </x:c>
    </x:row>
    <x:row r="68">
      <x:c r="A68" s="730"/>
      <x:c r="B68" s="731"/>
      <x:c r="C68" s="730"/>
      <x:c r="D68" s="730"/>
      <x:c r="E68" s="730"/>
      <x:c r="F68" s="730"/>
      <x:c r="G68" s="730"/>
      <x:c r="H68" s="730"/>
      <x:c r="I68" s="730"/>
      <x:c r="J68" s="730"/>
      <x:c r="K68" s="730"/>
      <x:c r="L68" s="730"/>
      <x:c r="M68" s="730"/>
      <x:c r="N68" s="730"/>
      <x:c r="O68" s="732"/>
      <x:c r="P68" s="731"/>
      <x:c r="Q68" s="731"/>
      <x:c r="R68" s="731"/>
      <x:c r="S68" s="740" t="str">
        <x:f>IF(B68="","",TODAY()-B68)</x:f>
      </x:c>
      <x:c r="T68" s="741" t="str">
        <x:f>IF(A68="","",IF(N68="","STAGE NOT SET",IF(OR(N68="PO WON",N68="LOST",N68="CANCELLED"),N68,IF(Y68="","NOT SET",IF(NOT(ISNUMBER(Y68)),"CHECK DATE",IF(Y68&lt;TODAY(),"OVERDUE",IF(Y68=TODAY(),"DUE TODAY","UPCOMING")))))))</x:f>
      </x:c>
      <x:c r="U68" s="731"/>
      <x:c r="V68" s="730"/>
      <x:c r="W68" s="730"/>
      <x:c r="X68" s="749" t="str">
        <x:f>IF(OR(A68="",B68="",N68="",N68="PO WON",N68="LOST",N68="CANCELLED"),"",IFERROR(IF(Q68="",B68+1,Q68+INDEX(Setup!$T$4:$T$8,MATCH(N68,Setup!$S$4:$S$8,0))),""))</x:f>
      </x:c>
      <x:c r="Y68" s="749" t="str">
        <x:f>IF(A68="","",IF(OR(N68="PO WON",N68="LOST",N68="CANCELLED"),"",IF(R68&lt;&gt;"",R68,X68)))</x:f>
      </x:c>
      <x:c r="Z68" s="750" t="str">
        <x:f>IF(OR(Y68="",NOT(ISNUMBER(Y68))),"",Y68-TODAY())</x:f>
      </x:c>
      <x:c r="AA68" s="750" t="str">
        <x:f>IF(OR(A68="",B68="",C68="",M68="",N68="",N68="PO WON",N68="LOST",N68="CANCELLED"),"",IF(M68="Hot",30,IF(M68="Warm",20,10))+IF(N68="NEGOTIATION",25,IF(N68="QUOTED",20,IF(N68="QUALIFIED",15,IF(OR(N68="NEW",N68="CONTACTED"),10,0))))+IF(S68&lt;=2,20,IF(S68&lt;=7,15,IF(S68&lt;=14,10,5)))+IF(O68&gt;=500000,20,IF(O68&gt;=200000,15,IF(O68&gt;=100000,10,5)))+IF(OR(C68="IndiaMART",C68="TradeIndia"),5,3))</x:f>
      </x:c>
      <x:c r="AB68" s="751" t="str">
        <x:f>IF(A68="","",IF(OR(N68="PO WON",N68="LOST",N68="CANCELLED"),"CLOSED",IF(AA68&gt;=75,"A - PRIORITY",IF(AA68&gt;=55,"B - GOOD",IF(AA68&gt;=35,"C - NURTURE","D - LOW")))))</x:f>
      </x:c>
      <x:c r="AC68" s="751" t="str">
        <x:f>IF(A68="","",IF(AL68="COMPLETE",IF(N68="PO WON","Track invoice + payment",IF(N68="LOST","Consider revival",IF(N68="CANCELLED","No further action",IF(T68="OVERDUE","FOLLOW UP NOW",IF(T68="DUE TODAY","FOLLOW UP TODAY",IFERROR(INDEX(Setup!$V$4:$V$8,MATCH(N68,Setup!$U$4:$U$8,0)),"Review RFQ")))))),IF(AL68="DUPLICATE RFQ ID","Use a unique RFQ ID",IF(AL68="CHECK REQUIRED FIELDS","Complete required fields",IF(AL68="CHECK NUMBERS","Correct quantity or value",IF(AL68="CHECK DATE","Correct invalid date",IF(AL68="CHECK STAGE","Choose a valid stage",IF(AL68="SET NEXT FOLLOW-UP","Set next follow-up",IF(AL68="ADD QUOTE DATE","Add quote date",IF(AL68="ADD QUOTE RECORD","Add or fix quote record",IF(AL68="ADD CLOSED REASON","Add lost/cancelled reason",IF(AL68="ADD CLOSED DATE","Add closed date","Create or fix order record"))))))))))))</x:f>
      </x:c>
      <x:c r="AD68" s="752" t="str">
        <x:f>IF(A68="","",IF(AND(OR(N68="QUOTED",N68="NEGOTIATION"),Y68&lt;&gt;"",Y68&lt;TODAY()),O68,0))</x:f>
      </x:c>
      <x:c r="AE68" s="751" t="str">
        <x:f>IF(A68="","",IF(AND(F68&lt;&gt;"",G68&lt;&gt;""),"COMPLETE",IF(OR(F68&lt;&gt;"",G68&lt;&gt;""),"PARTIAL","MISSING")))</x:f>
      </x:c>
      <x:c r="AF68" s="756"/>
      <x:c r="AG68" s="735"/>
      <x:c r="AH68" s="735"/>
      <x:c r="AI68" s="755" t="str">
        <x:f>IF(OR(B68="",AF68=""),"",ROUND((AF68-B68)*24,1))</x:f>
      </x:c>
      <x:c r="AJ68" s="750" t="str">
        <x:f>IF(P68="","",MAX(TODAY()-P68,0))</x:f>
      </x:c>
      <x:c r="AK68" s="750" t="str">
        <x:f>IF(OR(B68="",AH68=""),"",AH68-B68)</x:f>
      </x:c>
      <x:c r="AL68" s="751" t="str">
        <x:f>IF(A68="","",IF(COUNTIF($A$5:$A$504,A68)&gt;1,"DUPLICATE RFQ ID",IF(OR(B68="",C68="",AND(D68="",E68=""),AND(F68="",G68=""),H68="",I68="",J68="",L68="",M68="",N68=""),"CHECK REQUIRED FIELDS",IF(OR(NOT(ISNUMBER(I68)),I68&lt;=0,AND(O68&lt;&gt;"",OR(NOT(ISNUMBER(O68)),O68&lt;0))),"CHECK NUMBERS",IF(OR(NOT(ISNUMBER(B68)),B68&gt;TODAY(),AND(P68&lt;&gt;"",OR(NOT(ISNUMBER(P68)),P68&gt;TODAY())),AND(Q68&lt;&gt;"",OR(NOT(ISNUMBER(Q68)),Q68&gt;TODAY())),AND(R68&lt;&gt;"",NOT(ISNUMBER(R68))),AND(U68&lt;&gt;"",NOT(ISNUMBER(U68))),AND(AF68&lt;&gt;"",OR(NOT(ISNUMBER(AF68)),AF68&lt;B68,AF68&gt;TODAY()+1)),AND(AG68&lt;&gt;"",OR(NOT(ISNUMBER(AG68)),AG68&lt;B68,AG68&gt;TODAY())),AND(AH68&lt;&gt;"",OR(NOT(ISNUMBER(AH68)),AH68&lt;B68,AH68&gt;TODAY()))),"CHECK DATE",IF(COUNTIF(Setup!$D$4:$D$11,N68)=0,"CHECK STAGE",IF(AND(N68&lt;&gt;"PO WON",N68&lt;&gt;"LOST",N68&lt;&gt;"CANCELLED",Y68=""),"SET NEXT FOLLOW-UP",IF(AND(OR(N68="QUOTED",N68="NEGOTIATION",N68="PO WON"),P68=""),"ADD QUOTE DATE",IF(AND(OR(N68="QUOTED",N68="NEGOTIATION",N68="PO WON"),COUNTIFS(Quotations!$B$5:$B$504,A68,Quotations!$Q$5:$Q$504,"COMPLETE")=0),"ADD QUOTE RECORD",IF(AND(OR(N68="LOST",N68="CANCELLED"),V68=""),"ADD CLOSED REASON",IF(AND(OR(N68="PO WON",N68="LOST",N68="CANCELLED"),AH68=""),"ADD CLOSED DATE",IF(AND(N68="PO WON",COUNTIFS('Orders &amp; Payments'!$B$5:$B$504,A68,'Orders &amp; Payments'!$Q$5:$Q$504,"COMPLETE")+COUNTIFS('Orders &amp; Payments'!$B$5:$B$504,A68,'Orders &amp; Payments'!$Q$5:$Q$504,"OPEN")+COUNTIFS('Orders &amp; Payments'!$B$5:$B$504,A68,'Orders &amp; Payments'!$Q$5:$Q$504,"OPEN — ADD INVOICE")=0),"ADD ORDER RECORD","COMPLETE"))))))))))))</x:f>
      </x:c>
    </x:row>
    <x:row r="69">
      <x:c r="A69" s="730"/>
      <x:c r="B69" s="731"/>
      <x:c r="C69" s="730"/>
      <x:c r="D69" s="730"/>
      <x:c r="E69" s="730"/>
      <x:c r="F69" s="730"/>
      <x:c r="G69" s="730"/>
      <x:c r="H69" s="730"/>
      <x:c r="I69" s="730"/>
      <x:c r="J69" s="730"/>
      <x:c r="K69" s="730"/>
      <x:c r="L69" s="730"/>
      <x:c r="M69" s="730"/>
      <x:c r="N69" s="730"/>
      <x:c r="O69" s="732"/>
      <x:c r="P69" s="731"/>
      <x:c r="Q69" s="731"/>
      <x:c r="R69" s="731"/>
      <x:c r="S69" s="740" t="str">
        <x:f>IF(B69="","",TODAY()-B69)</x:f>
      </x:c>
      <x:c r="T69" s="741" t="str">
        <x:f>IF(A69="","",IF(N69="","STAGE NOT SET",IF(OR(N69="PO WON",N69="LOST",N69="CANCELLED"),N69,IF(Y69="","NOT SET",IF(NOT(ISNUMBER(Y69)),"CHECK DATE",IF(Y69&lt;TODAY(),"OVERDUE",IF(Y69=TODAY(),"DUE TODAY","UPCOMING")))))))</x:f>
      </x:c>
      <x:c r="U69" s="731"/>
      <x:c r="V69" s="730"/>
      <x:c r="W69" s="730"/>
      <x:c r="X69" s="749" t="str">
        <x:f>IF(OR(A69="",B69="",N69="",N69="PO WON",N69="LOST",N69="CANCELLED"),"",IFERROR(IF(Q69="",B69+1,Q69+INDEX(Setup!$T$4:$T$8,MATCH(N69,Setup!$S$4:$S$8,0))),""))</x:f>
      </x:c>
      <x:c r="Y69" s="749" t="str">
        <x:f>IF(A69="","",IF(OR(N69="PO WON",N69="LOST",N69="CANCELLED"),"",IF(R69&lt;&gt;"",R69,X69)))</x:f>
      </x:c>
      <x:c r="Z69" s="750" t="str">
        <x:f>IF(OR(Y69="",NOT(ISNUMBER(Y69))),"",Y69-TODAY())</x:f>
      </x:c>
      <x:c r="AA69" s="750" t="str">
        <x:f>IF(OR(A69="",B69="",C69="",M69="",N69="",N69="PO WON",N69="LOST",N69="CANCELLED"),"",IF(M69="Hot",30,IF(M69="Warm",20,10))+IF(N69="NEGOTIATION",25,IF(N69="QUOTED",20,IF(N69="QUALIFIED",15,IF(OR(N69="NEW",N69="CONTACTED"),10,0))))+IF(S69&lt;=2,20,IF(S69&lt;=7,15,IF(S69&lt;=14,10,5)))+IF(O69&gt;=500000,20,IF(O69&gt;=200000,15,IF(O69&gt;=100000,10,5)))+IF(OR(C69="IndiaMART",C69="TradeIndia"),5,3))</x:f>
      </x:c>
      <x:c r="AB69" s="751" t="str">
        <x:f>IF(A69="","",IF(OR(N69="PO WON",N69="LOST",N69="CANCELLED"),"CLOSED",IF(AA69&gt;=75,"A - PRIORITY",IF(AA69&gt;=55,"B - GOOD",IF(AA69&gt;=35,"C - NURTURE","D - LOW")))))</x:f>
      </x:c>
      <x:c r="AC69" s="751" t="str">
        <x:f>IF(A69="","",IF(AL69="COMPLETE",IF(N69="PO WON","Track invoice + payment",IF(N69="LOST","Consider revival",IF(N69="CANCELLED","No further action",IF(T69="OVERDUE","FOLLOW UP NOW",IF(T69="DUE TODAY","FOLLOW UP TODAY",IFERROR(INDEX(Setup!$V$4:$V$8,MATCH(N69,Setup!$U$4:$U$8,0)),"Review RFQ")))))),IF(AL69="DUPLICATE RFQ ID","Use a unique RFQ ID",IF(AL69="CHECK REQUIRED FIELDS","Complete required fields",IF(AL69="CHECK NUMBERS","Correct quantity or value",IF(AL69="CHECK DATE","Correct invalid date",IF(AL69="CHECK STAGE","Choose a valid stage",IF(AL69="SET NEXT FOLLOW-UP","Set next follow-up",IF(AL69="ADD QUOTE DATE","Add quote date",IF(AL69="ADD QUOTE RECORD","Add or fix quote record",IF(AL69="ADD CLOSED REASON","Add lost/cancelled reason",IF(AL69="ADD CLOSED DATE","Add closed date","Create or fix order record"))))))))))))</x:f>
      </x:c>
      <x:c r="AD69" s="752" t="str">
        <x:f>IF(A69="","",IF(AND(OR(N69="QUOTED",N69="NEGOTIATION"),Y69&lt;&gt;"",Y69&lt;TODAY()),O69,0))</x:f>
      </x:c>
      <x:c r="AE69" s="751" t="str">
        <x:f>IF(A69="","",IF(AND(F69&lt;&gt;"",G69&lt;&gt;""),"COMPLETE",IF(OR(F69&lt;&gt;"",G69&lt;&gt;""),"PARTIAL","MISSING")))</x:f>
      </x:c>
      <x:c r="AF69" s="756"/>
      <x:c r="AG69" s="735"/>
      <x:c r="AH69" s="735"/>
      <x:c r="AI69" s="755" t="str">
        <x:f>IF(OR(B69="",AF69=""),"",ROUND((AF69-B69)*24,1))</x:f>
      </x:c>
      <x:c r="AJ69" s="750" t="str">
        <x:f>IF(P69="","",MAX(TODAY()-P69,0))</x:f>
      </x:c>
      <x:c r="AK69" s="750" t="str">
        <x:f>IF(OR(B69="",AH69=""),"",AH69-B69)</x:f>
      </x:c>
      <x:c r="AL69" s="751" t="str">
        <x:f>IF(A69="","",IF(COUNTIF($A$5:$A$504,A69)&gt;1,"DUPLICATE RFQ ID",IF(OR(B69="",C69="",AND(D69="",E69=""),AND(F69="",G69=""),H69="",I69="",J69="",L69="",M69="",N69=""),"CHECK REQUIRED FIELDS",IF(OR(NOT(ISNUMBER(I69)),I69&lt;=0,AND(O69&lt;&gt;"",OR(NOT(ISNUMBER(O69)),O69&lt;0))),"CHECK NUMBERS",IF(OR(NOT(ISNUMBER(B69)),B69&gt;TODAY(),AND(P69&lt;&gt;"",OR(NOT(ISNUMBER(P69)),P69&gt;TODAY())),AND(Q69&lt;&gt;"",OR(NOT(ISNUMBER(Q69)),Q69&gt;TODAY())),AND(R69&lt;&gt;"",NOT(ISNUMBER(R69))),AND(U69&lt;&gt;"",NOT(ISNUMBER(U69))),AND(AF69&lt;&gt;"",OR(NOT(ISNUMBER(AF69)),AF69&lt;B69,AF69&gt;TODAY()+1)),AND(AG69&lt;&gt;"",OR(NOT(ISNUMBER(AG69)),AG69&lt;B69,AG69&gt;TODAY())),AND(AH69&lt;&gt;"",OR(NOT(ISNUMBER(AH69)),AH69&lt;B69,AH69&gt;TODAY()))),"CHECK DATE",IF(COUNTIF(Setup!$D$4:$D$11,N69)=0,"CHECK STAGE",IF(AND(N69&lt;&gt;"PO WON",N69&lt;&gt;"LOST",N69&lt;&gt;"CANCELLED",Y69=""),"SET NEXT FOLLOW-UP",IF(AND(OR(N69="QUOTED",N69="NEGOTIATION",N69="PO WON"),P69=""),"ADD QUOTE DATE",IF(AND(OR(N69="QUOTED",N69="NEGOTIATION",N69="PO WON"),COUNTIFS(Quotations!$B$5:$B$504,A69,Quotations!$Q$5:$Q$504,"COMPLETE")=0),"ADD QUOTE RECORD",IF(AND(OR(N69="LOST",N69="CANCELLED"),V69=""),"ADD CLOSED REASON",IF(AND(OR(N69="PO WON",N69="LOST",N69="CANCELLED"),AH69=""),"ADD CLOSED DATE",IF(AND(N69="PO WON",COUNTIFS('Orders &amp; Payments'!$B$5:$B$504,A69,'Orders &amp; Payments'!$Q$5:$Q$504,"COMPLETE")+COUNTIFS('Orders &amp; Payments'!$B$5:$B$504,A69,'Orders &amp; Payments'!$Q$5:$Q$504,"OPEN")+COUNTIFS('Orders &amp; Payments'!$B$5:$B$504,A69,'Orders &amp; Payments'!$Q$5:$Q$504,"OPEN — ADD INVOICE")=0),"ADD ORDER RECORD","COMPLETE"))))))))))))</x:f>
      </x:c>
    </x:row>
    <x:row r="70">
      <x:c r="A70" s="730"/>
      <x:c r="B70" s="731"/>
      <x:c r="C70" s="730"/>
      <x:c r="D70" s="730"/>
      <x:c r="E70" s="730"/>
      <x:c r="F70" s="730"/>
      <x:c r="G70" s="730"/>
      <x:c r="H70" s="730"/>
      <x:c r="I70" s="730"/>
      <x:c r="J70" s="730"/>
      <x:c r="K70" s="730"/>
      <x:c r="L70" s="730"/>
      <x:c r="M70" s="730"/>
      <x:c r="N70" s="730"/>
      <x:c r="O70" s="732"/>
      <x:c r="P70" s="731"/>
      <x:c r="Q70" s="731"/>
      <x:c r="R70" s="731"/>
      <x:c r="S70" s="740" t="str">
        <x:f>IF(B70="","",TODAY()-B70)</x:f>
      </x:c>
      <x:c r="T70" s="741" t="str">
        <x:f>IF(A70="","",IF(N70="","STAGE NOT SET",IF(OR(N70="PO WON",N70="LOST",N70="CANCELLED"),N70,IF(Y70="","NOT SET",IF(NOT(ISNUMBER(Y70)),"CHECK DATE",IF(Y70&lt;TODAY(),"OVERDUE",IF(Y70=TODAY(),"DUE TODAY","UPCOMING")))))))</x:f>
      </x:c>
      <x:c r="U70" s="731"/>
      <x:c r="V70" s="730"/>
      <x:c r="W70" s="730"/>
      <x:c r="X70" s="749" t="str">
        <x:f>IF(OR(A70="",B70="",N70="",N70="PO WON",N70="LOST",N70="CANCELLED"),"",IFERROR(IF(Q70="",B70+1,Q70+INDEX(Setup!$T$4:$T$8,MATCH(N70,Setup!$S$4:$S$8,0))),""))</x:f>
      </x:c>
      <x:c r="Y70" s="749" t="str">
        <x:f>IF(A70="","",IF(OR(N70="PO WON",N70="LOST",N70="CANCELLED"),"",IF(R70&lt;&gt;"",R70,X70)))</x:f>
      </x:c>
      <x:c r="Z70" s="750" t="str">
        <x:f>IF(OR(Y70="",NOT(ISNUMBER(Y70))),"",Y70-TODAY())</x:f>
      </x:c>
      <x:c r="AA70" s="750" t="str">
        <x:f>IF(OR(A70="",B70="",C70="",M70="",N70="",N70="PO WON",N70="LOST",N70="CANCELLED"),"",IF(M70="Hot",30,IF(M70="Warm",20,10))+IF(N70="NEGOTIATION",25,IF(N70="QUOTED",20,IF(N70="QUALIFIED",15,IF(OR(N70="NEW",N70="CONTACTED"),10,0))))+IF(S70&lt;=2,20,IF(S70&lt;=7,15,IF(S70&lt;=14,10,5)))+IF(O70&gt;=500000,20,IF(O70&gt;=200000,15,IF(O70&gt;=100000,10,5)))+IF(OR(C70="IndiaMART",C70="TradeIndia"),5,3))</x:f>
      </x:c>
      <x:c r="AB70" s="751" t="str">
        <x:f>IF(A70="","",IF(OR(N70="PO WON",N70="LOST",N70="CANCELLED"),"CLOSED",IF(AA70&gt;=75,"A - PRIORITY",IF(AA70&gt;=55,"B - GOOD",IF(AA70&gt;=35,"C - NURTURE","D - LOW")))))</x:f>
      </x:c>
      <x:c r="AC70" s="751" t="str">
        <x:f>IF(A70="","",IF(AL70="COMPLETE",IF(N70="PO WON","Track invoice + payment",IF(N70="LOST","Consider revival",IF(N70="CANCELLED","No further action",IF(T70="OVERDUE","FOLLOW UP NOW",IF(T70="DUE TODAY","FOLLOW UP TODAY",IFERROR(INDEX(Setup!$V$4:$V$8,MATCH(N70,Setup!$U$4:$U$8,0)),"Review RFQ")))))),IF(AL70="DUPLICATE RFQ ID","Use a unique RFQ ID",IF(AL70="CHECK REQUIRED FIELDS","Complete required fields",IF(AL70="CHECK NUMBERS","Correct quantity or value",IF(AL70="CHECK DATE","Correct invalid date",IF(AL70="CHECK STAGE","Choose a valid stage",IF(AL70="SET NEXT FOLLOW-UP","Set next follow-up",IF(AL70="ADD QUOTE DATE","Add quote date",IF(AL70="ADD QUOTE RECORD","Add or fix quote record",IF(AL70="ADD CLOSED REASON","Add lost/cancelled reason",IF(AL70="ADD CLOSED DATE","Add closed date","Create or fix order record"))))))))))))</x:f>
      </x:c>
      <x:c r="AD70" s="752" t="str">
        <x:f>IF(A70="","",IF(AND(OR(N70="QUOTED",N70="NEGOTIATION"),Y70&lt;&gt;"",Y70&lt;TODAY()),O70,0))</x:f>
      </x:c>
      <x:c r="AE70" s="751" t="str">
        <x:f>IF(A70="","",IF(AND(F70&lt;&gt;"",G70&lt;&gt;""),"COMPLETE",IF(OR(F70&lt;&gt;"",G70&lt;&gt;""),"PARTIAL","MISSING")))</x:f>
      </x:c>
      <x:c r="AF70" s="756"/>
      <x:c r="AG70" s="735"/>
      <x:c r="AH70" s="735"/>
      <x:c r="AI70" s="755" t="str">
        <x:f>IF(OR(B70="",AF70=""),"",ROUND((AF70-B70)*24,1))</x:f>
      </x:c>
      <x:c r="AJ70" s="750" t="str">
        <x:f>IF(P70="","",MAX(TODAY()-P70,0))</x:f>
      </x:c>
      <x:c r="AK70" s="750" t="str">
        <x:f>IF(OR(B70="",AH70=""),"",AH70-B70)</x:f>
      </x:c>
      <x:c r="AL70" s="751" t="str">
        <x:f>IF(A70="","",IF(COUNTIF($A$5:$A$504,A70)&gt;1,"DUPLICATE RFQ ID",IF(OR(B70="",C70="",AND(D70="",E70=""),AND(F70="",G70=""),H70="",I70="",J70="",L70="",M70="",N70=""),"CHECK REQUIRED FIELDS",IF(OR(NOT(ISNUMBER(I70)),I70&lt;=0,AND(O70&lt;&gt;"",OR(NOT(ISNUMBER(O70)),O70&lt;0))),"CHECK NUMBERS",IF(OR(NOT(ISNUMBER(B70)),B70&gt;TODAY(),AND(P70&lt;&gt;"",OR(NOT(ISNUMBER(P70)),P70&gt;TODAY())),AND(Q70&lt;&gt;"",OR(NOT(ISNUMBER(Q70)),Q70&gt;TODAY())),AND(R70&lt;&gt;"",NOT(ISNUMBER(R70))),AND(U70&lt;&gt;"",NOT(ISNUMBER(U70))),AND(AF70&lt;&gt;"",OR(NOT(ISNUMBER(AF70)),AF70&lt;B70,AF70&gt;TODAY()+1)),AND(AG70&lt;&gt;"",OR(NOT(ISNUMBER(AG70)),AG70&lt;B70,AG70&gt;TODAY())),AND(AH70&lt;&gt;"",OR(NOT(ISNUMBER(AH70)),AH70&lt;B70,AH70&gt;TODAY()))),"CHECK DATE",IF(COUNTIF(Setup!$D$4:$D$11,N70)=0,"CHECK STAGE",IF(AND(N70&lt;&gt;"PO WON",N70&lt;&gt;"LOST",N70&lt;&gt;"CANCELLED",Y70=""),"SET NEXT FOLLOW-UP",IF(AND(OR(N70="QUOTED",N70="NEGOTIATION",N70="PO WON"),P70=""),"ADD QUOTE DATE",IF(AND(OR(N70="QUOTED",N70="NEGOTIATION",N70="PO WON"),COUNTIFS(Quotations!$B$5:$B$504,A70,Quotations!$Q$5:$Q$504,"COMPLETE")=0),"ADD QUOTE RECORD",IF(AND(OR(N70="LOST",N70="CANCELLED"),V70=""),"ADD CLOSED REASON",IF(AND(OR(N70="PO WON",N70="LOST",N70="CANCELLED"),AH70=""),"ADD CLOSED DATE",IF(AND(N70="PO WON",COUNTIFS('Orders &amp; Payments'!$B$5:$B$504,A70,'Orders &amp; Payments'!$Q$5:$Q$504,"COMPLETE")+COUNTIFS('Orders &amp; Payments'!$B$5:$B$504,A70,'Orders &amp; Payments'!$Q$5:$Q$504,"OPEN")+COUNTIFS('Orders &amp; Payments'!$B$5:$B$504,A70,'Orders &amp; Payments'!$Q$5:$Q$504,"OPEN — ADD INVOICE")=0),"ADD ORDER RECORD","COMPLETE"))))))))))))</x:f>
      </x:c>
    </x:row>
    <x:row r="71">
      <x:c r="A71" s="730"/>
      <x:c r="B71" s="731"/>
      <x:c r="C71" s="730"/>
      <x:c r="D71" s="730"/>
      <x:c r="E71" s="730"/>
      <x:c r="F71" s="730"/>
      <x:c r="G71" s="730"/>
      <x:c r="H71" s="730"/>
      <x:c r="I71" s="730"/>
      <x:c r="J71" s="730"/>
      <x:c r="K71" s="730"/>
      <x:c r="L71" s="730"/>
      <x:c r="M71" s="730"/>
      <x:c r="N71" s="730"/>
      <x:c r="O71" s="732"/>
      <x:c r="P71" s="731"/>
      <x:c r="Q71" s="731"/>
      <x:c r="R71" s="731"/>
      <x:c r="S71" s="740" t="str">
        <x:f>IF(B71="","",TODAY()-B71)</x:f>
      </x:c>
      <x:c r="T71" s="741" t="str">
        <x:f>IF(A71="","",IF(N71="","STAGE NOT SET",IF(OR(N71="PO WON",N71="LOST",N71="CANCELLED"),N71,IF(Y71="","NOT SET",IF(NOT(ISNUMBER(Y71)),"CHECK DATE",IF(Y71&lt;TODAY(),"OVERDUE",IF(Y71=TODAY(),"DUE TODAY","UPCOMING")))))))</x:f>
      </x:c>
      <x:c r="U71" s="731"/>
      <x:c r="V71" s="730"/>
      <x:c r="W71" s="730"/>
      <x:c r="X71" s="749" t="str">
        <x:f>IF(OR(A71="",B71="",N71="",N71="PO WON",N71="LOST",N71="CANCELLED"),"",IFERROR(IF(Q71="",B71+1,Q71+INDEX(Setup!$T$4:$T$8,MATCH(N71,Setup!$S$4:$S$8,0))),""))</x:f>
      </x:c>
      <x:c r="Y71" s="749" t="str">
        <x:f>IF(A71="","",IF(OR(N71="PO WON",N71="LOST",N71="CANCELLED"),"",IF(R71&lt;&gt;"",R71,X71)))</x:f>
      </x:c>
      <x:c r="Z71" s="750" t="str">
        <x:f>IF(OR(Y71="",NOT(ISNUMBER(Y71))),"",Y71-TODAY())</x:f>
      </x:c>
      <x:c r="AA71" s="750" t="str">
        <x:f>IF(OR(A71="",B71="",C71="",M71="",N71="",N71="PO WON",N71="LOST",N71="CANCELLED"),"",IF(M71="Hot",30,IF(M71="Warm",20,10))+IF(N71="NEGOTIATION",25,IF(N71="QUOTED",20,IF(N71="QUALIFIED",15,IF(OR(N71="NEW",N71="CONTACTED"),10,0))))+IF(S71&lt;=2,20,IF(S71&lt;=7,15,IF(S71&lt;=14,10,5)))+IF(O71&gt;=500000,20,IF(O71&gt;=200000,15,IF(O71&gt;=100000,10,5)))+IF(OR(C71="IndiaMART",C71="TradeIndia"),5,3))</x:f>
      </x:c>
      <x:c r="AB71" s="751" t="str">
        <x:f>IF(A71="","",IF(OR(N71="PO WON",N71="LOST",N71="CANCELLED"),"CLOSED",IF(AA71&gt;=75,"A - PRIORITY",IF(AA71&gt;=55,"B - GOOD",IF(AA71&gt;=35,"C - NURTURE","D - LOW")))))</x:f>
      </x:c>
      <x:c r="AC71" s="751" t="str">
        <x:f>IF(A71="","",IF(AL71="COMPLETE",IF(N71="PO WON","Track invoice + payment",IF(N71="LOST","Consider revival",IF(N71="CANCELLED","No further action",IF(T71="OVERDUE","FOLLOW UP NOW",IF(T71="DUE TODAY","FOLLOW UP TODAY",IFERROR(INDEX(Setup!$V$4:$V$8,MATCH(N71,Setup!$U$4:$U$8,0)),"Review RFQ")))))),IF(AL71="DUPLICATE RFQ ID","Use a unique RFQ ID",IF(AL71="CHECK REQUIRED FIELDS","Complete required fields",IF(AL71="CHECK NUMBERS","Correct quantity or value",IF(AL71="CHECK DATE","Correct invalid date",IF(AL71="CHECK STAGE","Choose a valid stage",IF(AL71="SET NEXT FOLLOW-UP","Set next follow-up",IF(AL71="ADD QUOTE DATE","Add quote date",IF(AL71="ADD QUOTE RECORD","Add or fix quote record",IF(AL71="ADD CLOSED REASON","Add lost/cancelled reason",IF(AL71="ADD CLOSED DATE","Add closed date","Create or fix order record"))))))))))))</x:f>
      </x:c>
      <x:c r="AD71" s="752" t="str">
        <x:f>IF(A71="","",IF(AND(OR(N71="QUOTED",N71="NEGOTIATION"),Y71&lt;&gt;"",Y71&lt;TODAY()),O71,0))</x:f>
      </x:c>
      <x:c r="AE71" s="751" t="str">
        <x:f>IF(A71="","",IF(AND(F71&lt;&gt;"",G71&lt;&gt;""),"COMPLETE",IF(OR(F71&lt;&gt;"",G71&lt;&gt;""),"PARTIAL","MISSING")))</x:f>
      </x:c>
      <x:c r="AF71" s="756"/>
      <x:c r="AG71" s="735"/>
      <x:c r="AH71" s="735"/>
      <x:c r="AI71" s="755" t="str">
        <x:f>IF(OR(B71="",AF71=""),"",ROUND((AF71-B71)*24,1))</x:f>
      </x:c>
      <x:c r="AJ71" s="750" t="str">
        <x:f>IF(P71="","",MAX(TODAY()-P71,0))</x:f>
      </x:c>
      <x:c r="AK71" s="750" t="str">
        <x:f>IF(OR(B71="",AH71=""),"",AH71-B71)</x:f>
      </x:c>
      <x:c r="AL71" s="751" t="str">
        <x:f>IF(A71="","",IF(COUNTIF($A$5:$A$504,A71)&gt;1,"DUPLICATE RFQ ID",IF(OR(B71="",C71="",AND(D71="",E71=""),AND(F71="",G71=""),H71="",I71="",J71="",L71="",M71="",N71=""),"CHECK REQUIRED FIELDS",IF(OR(NOT(ISNUMBER(I71)),I71&lt;=0,AND(O71&lt;&gt;"",OR(NOT(ISNUMBER(O71)),O71&lt;0))),"CHECK NUMBERS",IF(OR(NOT(ISNUMBER(B71)),B71&gt;TODAY(),AND(P71&lt;&gt;"",OR(NOT(ISNUMBER(P71)),P71&gt;TODAY())),AND(Q71&lt;&gt;"",OR(NOT(ISNUMBER(Q71)),Q71&gt;TODAY())),AND(R71&lt;&gt;"",NOT(ISNUMBER(R71))),AND(U71&lt;&gt;"",NOT(ISNUMBER(U71))),AND(AF71&lt;&gt;"",OR(NOT(ISNUMBER(AF71)),AF71&lt;B71,AF71&gt;TODAY()+1)),AND(AG71&lt;&gt;"",OR(NOT(ISNUMBER(AG71)),AG71&lt;B71,AG71&gt;TODAY())),AND(AH71&lt;&gt;"",OR(NOT(ISNUMBER(AH71)),AH71&lt;B71,AH71&gt;TODAY()))),"CHECK DATE",IF(COUNTIF(Setup!$D$4:$D$11,N71)=0,"CHECK STAGE",IF(AND(N71&lt;&gt;"PO WON",N71&lt;&gt;"LOST",N71&lt;&gt;"CANCELLED",Y71=""),"SET NEXT FOLLOW-UP",IF(AND(OR(N71="QUOTED",N71="NEGOTIATION",N71="PO WON"),P71=""),"ADD QUOTE DATE",IF(AND(OR(N71="QUOTED",N71="NEGOTIATION",N71="PO WON"),COUNTIFS(Quotations!$B$5:$B$504,A71,Quotations!$Q$5:$Q$504,"COMPLETE")=0),"ADD QUOTE RECORD",IF(AND(OR(N71="LOST",N71="CANCELLED"),V71=""),"ADD CLOSED REASON",IF(AND(OR(N71="PO WON",N71="LOST",N71="CANCELLED"),AH71=""),"ADD CLOSED DATE",IF(AND(N71="PO WON",COUNTIFS('Orders &amp; Payments'!$B$5:$B$504,A71,'Orders &amp; Payments'!$Q$5:$Q$504,"COMPLETE")+COUNTIFS('Orders &amp; Payments'!$B$5:$B$504,A71,'Orders &amp; Payments'!$Q$5:$Q$504,"OPEN")+COUNTIFS('Orders &amp; Payments'!$B$5:$B$504,A71,'Orders &amp; Payments'!$Q$5:$Q$504,"OPEN — ADD INVOICE")=0),"ADD ORDER RECORD","COMPLETE"))))))))))))</x:f>
      </x:c>
    </x:row>
    <x:row r="72">
      <x:c r="A72" s="730"/>
      <x:c r="B72" s="731"/>
      <x:c r="C72" s="730"/>
      <x:c r="D72" s="730"/>
      <x:c r="E72" s="730"/>
      <x:c r="F72" s="730"/>
      <x:c r="G72" s="730"/>
      <x:c r="H72" s="730"/>
      <x:c r="I72" s="730"/>
      <x:c r="J72" s="730"/>
      <x:c r="K72" s="730"/>
      <x:c r="L72" s="730"/>
      <x:c r="M72" s="730"/>
      <x:c r="N72" s="730"/>
      <x:c r="O72" s="732"/>
      <x:c r="P72" s="731"/>
      <x:c r="Q72" s="731"/>
      <x:c r="R72" s="731"/>
      <x:c r="S72" s="740" t="str">
        <x:f>IF(B72="","",TODAY()-B72)</x:f>
      </x:c>
      <x:c r="T72" s="741" t="str">
        <x:f>IF(A72="","",IF(N72="","STAGE NOT SET",IF(OR(N72="PO WON",N72="LOST",N72="CANCELLED"),N72,IF(Y72="","NOT SET",IF(NOT(ISNUMBER(Y72)),"CHECK DATE",IF(Y72&lt;TODAY(),"OVERDUE",IF(Y72=TODAY(),"DUE TODAY","UPCOMING")))))))</x:f>
      </x:c>
      <x:c r="U72" s="731"/>
      <x:c r="V72" s="730"/>
      <x:c r="W72" s="730"/>
      <x:c r="X72" s="749" t="str">
        <x:f>IF(OR(A72="",B72="",N72="",N72="PO WON",N72="LOST",N72="CANCELLED"),"",IFERROR(IF(Q72="",B72+1,Q72+INDEX(Setup!$T$4:$T$8,MATCH(N72,Setup!$S$4:$S$8,0))),""))</x:f>
      </x:c>
      <x:c r="Y72" s="749" t="str">
        <x:f>IF(A72="","",IF(OR(N72="PO WON",N72="LOST",N72="CANCELLED"),"",IF(R72&lt;&gt;"",R72,X72)))</x:f>
      </x:c>
      <x:c r="Z72" s="750" t="str">
        <x:f>IF(OR(Y72="",NOT(ISNUMBER(Y72))),"",Y72-TODAY())</x:f>
      </x:c>
      <x:c r="AA72" s="750" t="str">
        <x:f>IF(OR(A72="",B72="",C72="",M72="",N72="",N72="PO WON",N72="LOST",N72="CANCELLED"),"",IF(M72="Hot",30,IF(M72="Warm",20,10))+IF(N72="NEGOTIATION",25,IF(N72="QUOTED",20,IF(N72="QUALIFIED",15,IF(OR(N72="NEW",N72="CONTACTED"),10,0))))+IF(S72&lt;=2,20,IF(S72&lt;=7,15,IF(S72&lt;=14,10,5)))+IF(O72&gt;=500000,20,IF(O72&gt;=200000,15,IF(O72&gt;=100000,10,5)))+IF(OR(C72="IndiaMART",C72="TradeIndia"),5,3))</x:f>
      </x:c>
      <x:c r="AB72" s="751" t="str">
        <x:f>IF(A72="","",IF(OR(N72="PO WON",N72="LOST",N72="CANCELLED"),"CLOSED",IF(AA72&gt;=75,"A - PRIORITY",IF(AA72&gt;=55,"B - GOOD",IF(AA72&gt;=35,"C - NURTURE","D - LOW")))))</x:f>
      </x:c>
      <x:c r="AC72" s="751" t="str">
        <x:f>IF(A72="","",IF(AL72="COMPLETE",IF(N72="PO WON","Track invoice + payment",IF(N72="LOST","Consider revival",IF(N72="CANCELLED","No further action",IF(T72="OVERDUE","FOLLOW UP NOW",IF(T72="DUE TODAY","FOLLOW UP TODAY",IFERROR(INDEX(Setup!$V$4:$V$8,MATCH(N72,Setup!$U$4:$U$8,0)),"Review RFQ")))))),IF(AL72="DUPLICATE RFQ ID","Use a unique RFQ ID",IF(AL72="CHECK REQUIRED FIELDS","Complete required fields",IF(AL72="CHECK NUMBERS","Correct quantity or value",IF(AL72="CHECK DATE","Correct invalid date",IF(AL72="CHECK STAGE","Choose a valid stage",IF(AL72="SET NEXT FOLLOW-UP","Set next follow-up",IF(AL72="ADD QUOTE DATE","Add quote date",IF(AL72="ADD QUOTE RECORD","Add or fix quote record",IF(AL72="ADD CLOSED REASON","Add lost/cancelled reason",IF(AL72="ADD CLOSED DATE","Add closed date","Create or fix order record"))))))))))))</x:f>
      </x:c>
      <x:c r="AD72" s="752" t="str">
        <x:f>IF(A72="","",IF(AND(OR(N72="QUOTED",N72="NEGOTIATION"),Y72&lt;&gt;"",Y72&lt;TODAY()),O72,0))</x:f>
      </x:c>
      <x:c r="AE72" s="751" t="str">
        <x:f>IF(A72="","",IF(AND(F72&lt;&gt;"",G72&lt;&gt;""),"COMPLETE",IF(OR(F72&lt;&gt;"",G72&lt;&gt;""),"PARTIAL","MISSING")))</x:f>
      </x:c>
      <x:c r="AF72" s="756"/>
      <x:c r="AG72" s="735"/>
      <x:c r="AH72" s="735"/>
      <x:c r="AI72" s="755" t="str">
        <x:f>IF(OR(B72="",AF72=""),"",ROUND((AF72-B72)*24,1))</x:f>
      </x:c>
      <x:c r="AJ72" s="750" t="str">
        <x:f>IF(P72="","",MAX(TODAY()-P72,0))</x:f>
      </x:c>
      <x:c r="AK72" s="750" t="str">
        <x:f>IF(OR(B72="",AH72=""),"",AH72-B72)</x:f>
      </x:c>
      <x:c r="AL72" s="751" t="str">
        <x:f>IF(A72="","",IF(COUNTIF($A$5:$A$504,A72)&gt;1,"DUPLICATE RFQ ID",IF(OR(B72="",C72="",AND(D72="",E72=""),AND(F72="",G72=""),H72="",I72="",J72="",L72="",M72="",N72=""),"CHECK REQUIRED FIELDS",IF(OR(NOT(ISNUMBER(I72)),I72&lt;=0,AND(O72&lt;&gt;"",OR(NOT(ISNUMBER(O72)),O72&lt;0))),"CHECK NUMBERS",IF(OR(NOT(ISNUMBER(B72)),B72&gt;TODAY(),AND(P72&lt;&gt;"",OR(NOT(ISNUMBER(P72)),P72&gt;TODAY())),AND(Q72&lt;&gt;"",OR(NOT(ISNUMBER(Q72)),Q72&gt;TODAY())),AND(R72&lt;&gt;"",NOT(ISNUMBER(R72))),AND(U72&lt;&gt;"",NOT(ISNUMBER(U72))),AND(AF72&lt;&gt;"",OR(NOT(ISNUMBER(AF72)),AF72&lt;B72,AF72&gt;TODAY()+1)),AND(AG72&lt;&gt;"",OR(NOT(ISNUMBER(AG72)),AG72&lt;B72,AG72&gt;TODAY())),AND(AH72&lt;&gt;"",OR(NOT(ISNUMBER(AH72)),AH72&lt;B72,AH72&gt;TODAY()))),"CHECK DATE",IF(COUNTIF(Setup!$D$4:$D$11,N72)=0,"CHECK STAGE",IF(AND(N72&lt;&gt;"PO WON",N72&lt;&gt;"LOST",N72&lt;&gt;"CANCELLED",Y72=""),"SET NEXT FOLLOW-UP",IF(AND(OR(N72="QUOTED",N72="NEGOTIATION",N72="PO WON"),P72=""),"ADD QUOTE DATE",IF(AND(OR(N72="QUOTED",N72="NEGOTIATION",N72="PO WON"),COUNTIFS(Quotations!$B$5:$B$504,A72,Quotations!$Q$5:$Q$504,"COMPLETE")=0),"ADD QUOTE RECORD",IF(AND(OR(N72="LOST",N72="CANCELLED"),V72=""),"ADD CLOSED REASON",IF(AND(OR(N72="PO WON",N72="LOST",N72="CANCELLED"),AH72=""),"ADD CLOSED DATE",IF(AND(N72="PO WON",COUNTIFS('Orders &amp; Payments'!$B$5:$B$504,A72,'Orders &amp; Payments'!$Q$5:$Q$504,"COMPLETE")+COUNTIFS('Orders &amp; Payments'!$B$5:$B$504,A72,'Orders &amp; Payments'!$Q$5:$Q$504,"OPEN")+COUNTIFS('Orders &amp; Payments'!$B$5:$B$504,A72,'Orders &amp; Payments'!$Q$5:$Q$504,"OPEN — ADD INVOICE")=0),"ADD ORDER RECORD","COMPLETE"))))))))))))</x:f>
      </x:c>
    </x:row>
    <x:row r="73">
      <x:c r="A73" s="730"/>
      <x:c r="B73" s="731"/>
      <x:c r="C73" s="730"/>
      <x:c r="D73" s="730"/>
      <x:c r="E73" s="730"/>
      <x:c r="F73" s="730"/>
      <x:c r="G73" s="730"/>
      <x:c r="H73" s="730"/>
      <x:c r="I73" s="730"/>
      <x:c r="J73" s="730"/>
      <x:c r="K73" s="730"/>
      <x:c r="L73" s="730"/>
      <x:c r="M73" s="730"/>
      <x:c r="N73" s="730"/>
      <x:c r="O73" s="732"/>
      <x:c r="P73" s="731"/>
      <x:c r="Q73" s="731"/>
      <x:c r="R73" s="731"/>
      <x:c r="S73" s="740" t="str">
        <x:f>IF(B73="","",TODAY()-B73)</x:f>
      </x:c>
      <x:c r="T73" s="741" t="str">
        <x:f>IF(A73="","",IF(N73="","STAGE NOT SET",IF(OR(N73="PO WON",N73="LOST",N73="CANCELLED"),N73,IF(Y73="","NOT SET",IF(NOT(ISNUMBER(Y73)),"CHECK DATE",IF(Y73&lt;TODAY(),"OVERDUE",IF(Y73=TODAY(),"DUE TODAY","UPCOMING")))))))</x:f>
      </x:c>
      <x:c r="U73" s="731"/>
      <x:c r="V73" s="730"/>
      <x:c r="W73" s="730"/>
      <x:c r="X73" s="749" t="str">
        <x:f>IF(OR(A73="",B73="",N73="",N73="PO WON",N73="LOST",N73="CANCELLED"),"",IFERROR(IF(Q73="",B73+1,Q73+INDEX(Setup!$T$4:$T$8,MATCH(N73,Setup!$S$4:$S$8,0))),""))</x:f>
      </x:c>
      <x:c r="Y73" s="749" t="str">
        <x:f>IF(A73="","",IF(OR(N73="PO WON",N73="LOST",N73="CANCELLED"),"",IF(R73&lt;&gt;"",R73,X73)))</x:f>
      </x:c>
      <x:c r="Z73" s="750" t="str">
        <x:f>IF(OR(Y73="",NOT(ISNUMBER(Y73))),"",Y73-TODAY())</x:f>
      </x:c>
      <x:c r="AA73" s="750" t="str">
        <x:f>IF(OR(A73="",B73="",C73="",M73="",N73="",N73="PO WON",N73="LOST",N73="CANCELLED"),"",IF(M73="Hot",30,IF(M73="Warm",20,10))+IF(N73="NEGOTIATION",25,IF(N73="QUOTED",20,IF(N73="QUALIFIED",15,IF(OR(N73="NEW",N73="CONTACTED"),10,0))))+IF(S73&lt;=2,20,IF(S73&lt;=7,15,IF(S73&lt;=14,10,5)))+IF(O73&gt;=500000,20,IF(O73&gt;=200000,15,IF(O73&gt;=100000,10,5)))+IF(OR(C73="IndiaMART",C73="TradeIndia"),5,3))</x:f>
      </x:c>
      <x:c r="AB73" s="751" t="str">
        <x:f>IF(A73="","",IF(OR(N73="PO WON",N73="LOST",N73="CANCELLED"),"CLOSED",IF(AA73&gt;=75,"A - PRIORITY",IF(AA73&gt;=55,"B - GOOD",IF(AA73&gt;=35,"C - NURTURE","D - LOW")))))</x:f>
      </x:c>
      <x:c r="AC73" s="751" t="str">
        <x:f>IF(A73="","",IF(AL73="COMPLETE",IF(N73="PO WON","Track invoice + payment",IF(N73="LOST","Consider revival",IF(N73="CANCELLED","No further action",IF(T73="OVERDUE","FOLLOW UP NOW",IF(T73="DUE TODAY","FOLLOW UP TODAY",IFERROR(INDEX(Setup!$V$4:$V$8,MATCH(N73,Setup!$U$4:$U$8,0)),"Review RFQ")))))),IF(AL73="DUPLICATE RFQ ID","Use a unique RFQ ID",IF(AL73="CHECK REQUIRED FIELDS","Complete required fields",IF(AL73="CHECK NUMBERS","Correct quantity or value",IF(AL73="CHECK DATE","Correct invalid date",IF(AL73="CHECK STAGE","Choose a valid stage",IF(AL73="SET NEXT FOLLOW-UP","Set next follow-up",IF(AL73="ADD QUOTE DATE","Add quote date",IF(AL73="ADD QUOTE RECORD","Add or fix quote record",IF(AL73="ADD CLOSED REASON","Add lost/cancelled reason",IF(AL73="ADD CLOSED DATE","Add closed date","Create or fix order record"))))))))))))</x:f>
      </x:c>
      <x:c r="AD73" s="752" t="str">
        <x:f>IF(A73="","",IF(AND(OR(N73="QUOTED",N73="NEGOTIATION"),Y73&lt;&gt;"",Y73&lt;TODAY()),O73,0))</x:f>
      </x:c>
      <x:c r="AE73" s="751" t="str">
        <x:f>IF(A73="","",IF(AND(F73&lt;&gt;"",G73&lt;&gt;""),"COMPLETE",IF(OR(F73&lt;&gt;"",G73&lt;&gt;""),"PARTIAL","MISSING")))</x:f>
      </x:c>
      <x:c r="AF73" s="756"/>
      <x:c r="AG73" s="735"/>
      <x:c r="AH73" s="735"/>
      <x:c r="AI73" s="755" t="str">
        <x:f>IF(OR(B73="",AF73=""),"",ROUND((AF73-B73)*24,1))</x:f>
      </x:c>
      <x:c r="AJ73" s="750" t="str">
        <x:f>IF(P73="","",MAX(TODAY()-P73,0))</x:f>
      </x:c>
      <x:c r="AK73" s="750" t="str">
        <x:f>IF(OR(B73="",AH73=""),"",AH73-B73)</x:f>
      </x:c>
      <x:c r="AL73" s="751" t="str">
        <x:f>IF(A73="","",IF(COUNTIF($A$5:$A$504,A73)&gt;1,"DUPLICATE RFQ ID",IF(OR(B73="",C73="",AND(D73="",E73=""),AND(F73="",G73=""),H73="",I73="",J73="",L73="",M73="",N73=""),"CHECK REQUIRED FIELDS",IF(OR(NOT(ISNUMBER(I73)),I73&lt;=0,AND(O73&lt;&gt;"",OR(NOT(ISNUMBER(O73)),O73&lt;0))),"CHECK NUMBERS",IF(OR(NOT(ISNUMBER(B73)),B73&gt;TODAY(),AND(P73&lt;&gt;"",OR(NOT(ISNUMBER(P73)),P73&gt;TODAY())),AND(Q73&lt;&gt;"",OR(NOT(ISNUMBER(Q73)),Q73&gt;TODAY())),AND(R73&lt;&gt;"",NOT(ISNUMBER(R73))),AND(U73&lt;&gt;"",NOT(ISNUMBER(U73))),AND(AF73&lt;&gt;"",OR(NOT(ISNUMBER(AF73)),AF73&lt;B73,AF73&gt;TODAY()+1)),AND(AG73&lt;&gt;"",OR(NOT(ISNUMBER(AG73)),AG73&lt;B73,AG73&gt;TODAY())),AND(AH73&lt;&gt;"",OR(NOT(ISNUMBER(AH73)),AH73&lt;B73,AH73&gt;TODAY()))),"CHECK DATE",IF(COUNTIF(Setup!$D$4:$D$11,N73)=0,"CHECK STAGE",IF(AND(N73&lt;&gt;"PO WON",N73&lt;&gt;"LOST",N73&lt;&gt;"CANCELLED",Y73=""),"SET NEXT FOLLOW-UP",IF(AND(OR(N73="QUOTED",N73="NEGOTIATION",N73="PO WON"),P73=""),"ADD QUOTE DATE",IF(AND(OR(N73="QUOTED",N73="NEGOTIATION",N73="PO WON"),COUNTIFS(Quotations!$B$5:$B$504,A73,Quotations!$Q$5:$Q$504,"COMPLETE")=0),"ADD QUOTE RECORD",IF(AND(OR(N73="LOST",N73="CANCELLED"),V73=""),"ADD CLOSED REASON",IF(AND(OR(N73="PO WON",N73="LOST",N73="CANCELLED"),AH73=""),"ADD CLOSED DATE",IF(AND(N73="PO WON",COUNTIFS('Orders &amp; Payments'!$B$5:$B$504,A73,'Orders &amp; Payments'!$Q$5:$Q$504,"COMPLETE")+COUNTIFS('Orders &amp; Payments'!$B$5:$B$504,A73,'Orders &amp; Payments'!$Q$5:$Q$504,"OPEN")+COUNTIFS('Orders &amp; Payments'!$B$5:$B$504,A73,'Orders &amp; Payments'!$Q$5:$Q$504,"OPEN — ADD INVOICE")=0),"ADD ORDER RECORD","COMPLETE"))))))))))))</x:f>
      </x:c>
    </x:row>
    <x:row r="74">
      <x:c r="A74" s="730"/>
      <x:c r="B74" s="731"/>
      <x:c r="C74" s="730"/>
      <x:c r="D74" s="730"/>
      <x:c r="E74" s="730"/>
      <x:c r="F74" s="730"/>
      <x:c r="G74" s="730"/>
      <x:c r="H74" s="730"/>
      <x:c r="I74" s="730"/>
      <x:c r="J74" s="730"/>
      <x:c r="K74" s="730"/>
      <x:c r="L74" s="730"/>
      <x:c r="M74" s="730"/>
      <x:c r="N74" s="730"/>
      <x:c r="O74" s="732"/>
      <x:c r="P74" s="731"/>
      <x:c r="Q74" s="731"/>
      <x:c r="R74" s="731"/>
      <x:c r="S74" s="740" t="str">
        <x:f>IF(B74="","",TODAY()-B74)</x:f>
      </x:c>
      <x:c r="T74" s="741" t="str">
        <x:f>IF(A74="","",IF(N74="","STAGE NOT SET",IF(OR(N74="PO WON",N74="LOST",N74="CANCELLED"),N74,IF(Y74="","NOT SET",IF(NOT(ISNUMBER(Y74)),"CHECK DATE",IF(Y74&lt;TODAY(),"OVERDUE",IF(Y74=TODAY(),"DUE TODAY","UPCOMING")))))))</x:f>
      </x:c>
      <x:c r="U74" s="731"/>
      <x:c r="V74" s="730"/>
      <x:c r="W74" s="730"/>
      <x:c r="X74" s="749" t="str">
        <x:f>IF(OR(A74="",B74="",N74="",N74="PO WON",N74="LOST",N74="CANCELLED"),"",IFERROR(IF(Q74="",B74+1,Q74+INDEX(Setup!$T$4:$T$8,MATCH(N74,Setup!$S$4:$S$8,0))),""))</x:f>
      </x:c>
      <x:c r="Y74" s="749" t="str">
        <x:f>IF(A74="","",IF(OR(N74="PO WON",N74="LOST",N74="CANCELLED"),"",IF(R74&lt;&gt;"",R74,X74)))</x:f>
      </x:c>
      <x:c r="Z74" s="750" t="str">
        <x:f>IF(OR(Y74="",NOT(ISNUMBER(Y74))),"",Y74-TODAY())</x:f>
      </x:c>
      <x:c r="AA74" s="750" t="str">
        <x:f>IF(OR(A74="",B74="",C74="",M74="",N74="",N74="PO WON",N74="LOST",N74="CANCELLED"),"",IF(M74="Hot",30,IF(M74="Warm",20,10))+IF(N74="NEGOTIATION",25,IF(N74="QUOTED",20,IF(N74="QUALIFIED",15,IF(OR(N74="NEW",N74="CONTACTED"),10,0))))+IF(S74&lt;=2,20,IF(S74&lt;=7,15,IF(S74&lt;=14,10,5)))+IF(O74&gt;=500000,20,IF(O74&gt;=200000,15,IF(O74&gt;=100000,10,5)))+IF(OR(C74="IndiaMART",C74="TradeIndia"),5,3))</x:f>
      </x:c>
      <x:c r="AB74" s="751" t="str">
        <x:f>IF(A74="","",IF(OR(N74="PO WON",N74="LOST",N74="CANCELLED"),"CLOSED",IF(AA74&gt;=75,"A - PRIORITY",IF(AA74&gt;=55,"B - GOOD",IF(AA74&gt;=35,"C - NURTURE","D - LOW")))))</x:f>
      </x:c>
      <x:c r="AC74" s="751" t="str">
        <x:f>IF(A74="","",IF(AL74="COMPLETE",IF(N74="PO WON","Track invoice + payment",IF(N74="LOST","Consider revival",IF(N74="CANCELLED","No further action",IF(T74="OVERDUE","FOLLOW UP NOW",IF(T74="DUE TODAY","FOLLOW UP TODAY",IFERROR(INDEX(Setup!$V$4:$V$8,MATCH(N74,Setup!$U$4:$U$8,0)),"Review RFQ")))))),IF(AL74="DUPLICATE RFQ ID","Use a unique RFQ ID",IF(AL74="CHECK REQUIRED FIELDS","Complete required fields",IF(AL74="CHECK NUMBERS","Correct quantity or value",IF(AL74="CHECK DATE","Correct invalid date",IF(AL74="CHECK STAGE","Choose a valid stage",IF(AL74="SET NEXT FOLLOW-UP","Set next follow-up",IF(AL74="ADD QUOTE DATE","Add quote date",IF(AL74="ADD QUOTE RECORD","Add or fix quote record",IF(AL74="ADD CLOSED REASON","Add lost/cancelled reason",IF(AL74="ADD CLOSED DATE","Add closed date","Create or fix order record"))))))))))))</x:f>
      </x:c>
      <x:c r="AD74" s="752" t="str">
        <x:f>IF(A74="","",IF(AND(OR(N74="QUOTED",N74="NEGOTIATION"),Y74&lt;&gt;"",Y74&lt;TODAY()),O74,0))</x:f>
      </x:c>
      <x:c r="AE74" s="751" t="str">
        <x:f>IF(A74="","",IF(AND(F74&lt;&gt;"",G74&lt;&gt;""),"COMPLETE",IF(OR(F74&lt;&gt;"",G74&lt;&gt;""),"PARTIAL","MISSING")))</x:f>
      </x:c>
      <x:c r="AF74" s="756"/>
      <x:c r="AG74" s="735"/>
      <x:c r="AH74" s="735"/>
      <x:c r="AI74" s="755" t="str">
        <x:f>IF(OR(B74="",AF74=""),"",ROUND((AF74-B74)*24,1))</x:f>
      </x:c>
      <x:c r="AJ74" s="750" t="str">
        <x:f>IF(P74="","",MAX(TODAY()-P74,0))</x:f>
      </x:c>
      <x:c r="AK74" s="750" t="str">
        <x:f>IF(OR(B74="",AH74=""),"",AH74-B74)</x:f>
      </x:c>
      <x:c r="AL74" s="751" t="str">
        <x:f>IF(A74="","",IF(COUNTIF($A$5:$A$504,A74)&gt;1,"DUPLICATE RFQ ID",IF(OR(B74="",C74="",AND(D74="",E74=""),AND(F74="",G74=""),H74="",I74="",J74="",L74="",M74="",N74=""),"CHECK REQUIRED FIELDS",IF(OR(NOT(ISNUMBER(I74)),I74&lt;=0,AND(O74&lt;&gt;"",OR(NOT(ISNUMBER(O74)),O74&lt;0))),"CHECK NUMBERS",IF(OR(NOT(ISNUMBER(B74)),B74&gt;TODAY(),AND(P74&lt;&gt;"",OR(NOT(ISNUMBER(P74)),P74&gt;TODAY())),AND(Q74&lt;&gt;"",OR(NOT(ISNUMBER(Q74)),Q74&gt;TODAY())),AND(R74&lt;&gt;"",NOT(ISNUMBER(R74))),AND(U74&lt;&gt;"",NOT(ISNUMBER(U74))),AND(AF74&lt;&gt;"",OR(NOT(ISNUMBER(AF74)),AF74&lt;B74,AF74&gt;TODAY()+1)),AND(AG74&lt;&gt;"",OR(NOT(ISNUMBER(AG74)),AG74&lt;B74,AG74&gt;TODAY())),AND(AH74&lt;&gt;"",OR(NOT(ISNUMBER(AH74)),AH74&lt;B74,AH74&gt;TODAY()))),"CHECK DATE",IF(COUNTIF(Setup!$D$4:$D$11,N74)=0,"CHECK STAGE",IF(AND(N74&lt;&gt;"PO WON",N74&lt;&gt;"LOST",N74&lt;&gt;"CANCELLED",Y74=""),"SET NEXT FOLLOW-UP",IF(AND(OR(N74="QUOTED",N74="NEGOTIATION",N74="PO WON"),P74=""),"ADD QUOTE DATE",IF(AND(OR(N74="QUOTED",N74="NEGOTIATION",N74="PO WON"),COUNTIFS(Quotations!$B$5:$B$504,A74,Quotations!$Q$5:$Q$504,"COMPLETE")=0),"ADD QUOTE RECORD",IF(AND(OR(N74="LOST",N74="CANCELLED"),V74=""),"ADD CLOSED REASON",IF(AND(OR(N74="PO WON",N74="LOST",N74="CANCELLED"),AH74=""),"ADD CLOSED DATE",IF(AND(N74="PO WON",COUNTIFS('Orders &amp; Payments'!$B$5:$B$504,A74,'Orders &amp; Payments'!$Q$5:$Q$504,"COMPLETE")+COUNTIFS('Orders &amp; Payments'!$B$5:$B$504,A74,'Orders &amp; Payments'!$Q$5:$Q$504,"OPEN")+COUNTIFS('Orders &amp; Payments'!$B$5:$B$504,A74,'Orders &amp; Payments'!$Q$5:$Q$504,"OPEN — ADD INVOICE")=0),"ADD ORDER RECORD","COMPLETE"))))))))))))</x:f>
      </x:c>
    </x:row>
    <x:row r="75">
      <x:c r="A75" s="730"/>
      <x:c r="B75" s="731"/>
      <x:c r="C75" s="730"/>
      <x:c r="D75" s="730"/>
      <x:c r="E75" s="730"/>
      <x:c r="F75" s="730"/>
      <x:c r="G75" s="730"/>
      <x:c r="H75" s="730"/>
      <x:c r="I75" s="730"/>
      <x:c r="J75" s="730"/>
      <x:c r="K75" s="730"/>
      <x:c r="L75" s="730"/>
      <x:c r="M75" s="730"/>
      <x:c r="N75" s="730"/>
      <x:c r="O75" s="732"/>
      <x:c r="P75" s="731"/>
      <x:c r="Q75" s="731"/>
      <x:c r="R75" s="731"/>
      <x:c r="S75" s="740" t="str">
        <x:f>IF(B75="","",TODAY()-B75)</x:f>
      </x:c>
      <x:c r="T75" s="741" t="str">
        <x:f>IF(A75="","",IF(N75="","STAGE NOT SET",IF(OR(N75="PO WON",N75="LOST",N75="CANCELLED"),N75,IF(Y75="","NOT SET",IF(NOT(ISNUMBER(Y75)),"CHECK DATE",IF(Y75&lt;TODAY(),"OVERDUE",IF(Y75=TODAY(),"DUE TODAY","UPCOMING")))))))</x:f>
      </x:c>
      <x:c r="U75" s="731"/>
      <x:c r="V75" s="730"/>
      <x:c r="W75" s="730"/>
      <x:c r="X75" s="749" t="str">
        <x:f>IF(OR(A75="",B75="",N75="",N75="PO WON",N75="LOST",N75="CANCELLED"),"",IFERROR(IF(Q75="",B75+1,Q75+INDEX(Setup!$T$4:$T$8,MATCH(N75,Setup!$S$4:$S$8,0))),""))</x:f>
      </x:c>
      <x:c r="Y75" s="749" t="str">
        <x:f>IF(A75="","",IF(OR(N75="PO WON",N75="LOST",N75="CANCELLED"),"",IF(R75&lt;&gt;"",R75,X75)))</x:f>
      </x:c>
      <x:c r="Z75" s="750" t="str">
        <x:f>IF(OR(Y75="",NOT(ISNUMBER(Y75))),"",Y75-TODAY())</x:f>
      </x:c>
      <x:c r="AA75" s="750" t="str">
        <x:f>IF(OR(A75="",B75="",C75="",M75="",N75="",N75="PO WON",N75="LOST",N75="CANCELLED"),"",IF(M75="Hot",30,IF(M75="Warm",20,10))+IF(N75="NEGOTIATION",25,IF(N75="QUOTED",20,IF(N75="QUALIFIED",15,IF(OR(N75="NEW",N75="CONTACTED"),10,0))))+IF(S75&lt;=2,20,IF(S75&lt;=7,15,IF(S75&lt;=14,10,5)))+IF(O75&gt;=500000,20,IF(O75&gt;=200000,15,IF(O75&gt;=100000,10,5)))+IF(OR(C75="IndiaMART",C75="TradeIndia"),5,3))</x:f>
      </x:c>
      <x:c r="AB75" s="751" t="str">
        <x:f>IF(A75="","",IF(OR(N75="PO WON",N75="LOST",N75="CANCELLED"),"CLOSED",IF(AA75&gt;=75,"A - PRIORITY",IF(AA75&gt;=55,"B - GOOD",IF(AA75&gt;=35,"C - NURTURE","D - LOW")))))</x:f>
      </x:c>
      <x:c r="AC75" s="751" t="str">
        <x:f>IF(A75="","",IF(AL75="COMPLETE",IF(N75="PO WON","Track invoice + payment",IF(N75="LOST","Consider revival",IF(N75="CANCELLED","No further action",IF(T75="OVERDUE","FOLLOW UP NOW",IF(T75="DUE TODAY","FOLLOW UP TODAY",IFERROR(INDEX(Setup!$V$4:$V$8,MATCH(N75,Setup!$U$4:$U$8,0)),"Review RFQ")))))),IF(AL75="DUPLICATE RFQ ID","Use a unique RFQ ID",IF(AL75="CHECK REQUIRED FIELDS","Complete required fields",IF(AL75="CHECK NUMBERS","Correct quantity or value",IF(AL75="CHECK DATE","Correct invalid date",IF(AL75="CHECK STAGE","Choose a valid stage",IF(AL75="SET NEXT FOLLOW-UP","Set next follow-up",IF(AL75="ADD QUOTE DATE","Add quote date",IF(AL75="ADD QUOTE RECORD","Add or fix quote record",IF(AL75="ADD CLOSED REASON","Add lost/cancelled reason",IF(AL75="ADD CLOSED DATE","Add closed date","Create or fix order record"))))))))))))</x:f>
      </x:c>
      <x:c r="AD75" s="752" t="str">
        <x:f>IF(A75="","",IF(AND(OR(N75="QUOTED",N75="NEGOTIATION"),Y75&lt;&gt;"",Y75&lt;TODAY()),O75,0))</x:f>
      </x:c>
      <x:c r="AE75" s="751" t="str">
        <x:f>IF(A75="","",IF(AND(F75&lt;&gt;"",G75&lt;&gt;""),"COMPLETE",IF(OR(F75&lt;&gt;"",G75&lt;&gt;""),"PARTIAL","MISSING")))</x:f>
      </x:c>
      <x:c r="AF75" s="756"/>
      <x:c r="AG75" s="735"/>
      <x:c r="AH75" s="735"/>
      <x:c r="AI75" s="755" t="str">
        <x:f>IF(OR(B75="",AF75=""),"",ROUND((AF75-B75)*24,1))</x:f>
      </x:c>
      <x:c r="AJ75" s="750" t="str">
        <x:f>IF(P75="","",MAX(TODAY()-P75,0))</x:f>
      </x:c>
      <x:c r="AK75" s="750" t="str">
        <x:f>IF(OR(B75="",AH75=""),"",AH75-B75)</x:f>
      </x:c>
      <x:c r="AL75" s="751" t="str">
        <x:f>IF(A75="","",IF(COUNTIF($A$5:$A$504,A75)&gt;1,"DUPLICATE RFQ ID",IF(OR(B75="",C75="",AND(D75="",E75=""),AND(F75="",G75=""),H75="",I75="",J75="",L75="",M75="",N75=""),"CHECK REQUIRED FIELDS",IF(OR(NOT(ISNUMBER(I75)),I75&lt;=0,AND(O75&lt;&gt;"",OR(NOT(ISNUMBER(O75)),O75&lt;0))),"CHECK NUMBERS",IF(OR(NOT(ISNUMBER(B75)),B75&gt;TODAY(),AND(P75&lt;&gt;"",OR(NOT(ISNUMBER(P75)),P75&gt;TODAY())),AND(Q75&lt;&gt;"",OR(NOT(ISNUMBER(Q75)),Q75&gt;TODAY())),AND(R75&lt;&gt;"",NOT(ISNUMBER(R75))),AND(U75&lt;&gt;"",NOT(ISNUMBER(U75))),AND(AF75&lt;&gt;"",OR(NOT(ISNUMBER(AF75)),AF75&lt;B75,AF75&gt;TODAY()+1)),AND(AG75&lt;&gt;"",OR(NOT(ISNUMBER(AG75)),AG75&lt;B75,AG75&gt;TODAY())),AND(AH75&lt;&gt;"",OR(NOT(ISNUMBER(AH75)),AH75&lt;B75,AH75&gt;TODAY()))),"CHECK DATE",IF(COUNTIF(Setup!$D$4:$D$11,N75)=0,"CHECK STAGE",IF(AND(N75&lt;&gt;"PO WON",N75&lt;&gt;"LOST",N75&lt;&gt;"CANCELLED",Y75=""),"SET NEXT FOLLOW-UP",IF(AND(OR(N75="QUOTED",N75="NEGOTIATION",N75="PO WON"),P75=""),"ADD QUOTE DATE",IF(AND(OR(N75="QUOTED",N75="NEGOTIATION",N75="PO WON"),COUNTIFS(Quotations!$B$5:$B$504,A75,Quotations!$Q$5:$Q$504,"COMPLETE")=0),"ADD QUOTE RECORD",IF(AND(OR(N75="LOST",N75="CANCELLED"),V75=""),"ADD CLOSED REASON",IF(AND(OR(N75="PO WON",N75="LOST",N75="CANCELLED"),AH75=""),"ADD CLOSED DATE",IF(AND(N75="PO WON",COUNTIFS('Orders &amp; Payments'!$B$5:$B$504,A75,'Orders &amp; Payments'!$Q$5:$Q$504,"COMPLETE")+COUNTIFS('Orders &amp; Payments'!$B$5:$B$504,A75,'Orders &amp; Payments'!$Q$5:$Q$504,"OPEN")+COUNTIFS('Orders &amp; Payments'!$B$5:$B$504,A75,'Orders &amp; Payments'!$Q$5:$Q$504,"OPEN — ADD INVOICE")=0),"ADD ORDER RECORD","COMPLETE"))))))))))))</x:f>
      </x:c>
    </x:row>
    <x:row r="76">
      <x:c r="A76" s="730"/>
      <x:c r="B76" s="731"/>
      <x:c r="C76" s="730"/>
      <x:c r="D76" s="730"/>
      <x:c r="E76" s="730"/>
      <x:c r="F76" s="730"/>
      <x:c r="G76" s="730"/>
      <x:c r="H76" s="730"/>
      <x:c r="I76" s="730"/>
      <x:c r="J76" s="730"/>
      <x:c r="K76" s="730"/>
      <x:c r="L76" s="730"/>
      <x:c r="M76" s="730"/>
      <x:c r="N76" s="730"/>
      <x:c r="O76" s="732"/>
      <x:c r="P76" s="731"/>
      <x:c r="Q76" s="731"/>
      <x:c r="R76" s="731"/>
      <x:c r="S76" s="740" t="str">
        <x:f>IF(B76="","",TODAY()-B76)</x:f>
      </x:c>
      <x:c r="T76" s="741" t="str">
        <x:f>IF(A76="","",IF(N76="","STAGE NOT SET",IF(OR(N76="PO WON",N76="LOST",N76="CANCELLED"),N76,IF(Y76="","NOT SET",IF(NOT(ISNUMBER(Y76)),"CHECK DATE",IF(Y76&lt;TODAY(),"OVERDUE",IF(Y76=TODAY(),"DUE TODAY","UPCOMING")))))))</x:f>
      </x:c>
      <x:c r="U76" s="731"/>
      <x:c r="V76" s="730"/>
      <x:c r="W76" s="730"/>
      <x:c r="X76" s="749" t="str">
        <x:f>IF(OR(A76="",B76="",N76="",N76="PO WON",N76="LOST",N76="CANCELLED"),"",IFERROR(IF(Q76="",B76+1,Q76+INDEX(Setup!$T$4:$T$8,MATCH(N76,Setup!$S$4:$S$8,0))),""))</x:f>
      </x:c>
      <x:c r="Y76" s="749" t="str">
        <x:f>IF(A76="","",IF(OR(N76="PO WON",N76="LOST",N76="CANCELLED"),"",IF(R76&lt;&gt;"",R76,X76)))</x:f>
      </x:c>
      <x:c r="Z76" s="750" t="str">
        <x:f>IF(OR(Y76="",NOT(ISNUMBER(Y76))),"",Y76-TODAY())</x:f>
      </x:c>
      <x:c r="AA76" s="750" t="str">
        <x:f>IF(OR(A76="",B76="",C76="",M76="",N76="",N76="PO WON",N76="LOST",N76="CANCELLED"),"",IF(M76="Hot",30,IF(M76="Warm",20,10))+IF(N76="NEGOTIATION",25,IF(N76="QUOTED",20,IF(N76="QUALIFIED",15,IF(OR(N76="NEW",N76="CONTACTED"),10,0))))+IF(S76&lt;=2,20,IF(S76&lt;=7,15,IF(S76&lt;=14,10,5)))+IF(O76&gt;=500000,20,IF(O76&gt;=200000,15,IF(O76&gt;=100000,10,5)))+IF(OR(C76="IndiaMART",C76="TradeIndia"),5,3))</x:f>
      </x:c>
      <x:c r="AB76" s="751" t="str">
        <x:f>IF(A76="","",IF(OR(N76="PO WON",N76="LOST",N76="CANCELLED"),"CLOSED",IF(AA76&gt;=75,"A - PRIORITY",IF(AA76&gt;=55,"B - GOOD",IF(AA76&gt;=35,"C - NURTURE","D - LOW")))))</x:f>
      </x:c>
      <x:c r="AC76" s="751" t="str">
        <x:f>IF(A76="","",IF(AL76="COMPLETE",IF(N76="PO WON","Track invoice + payment",IF(N76="LOST","Consider revival",IF(N76="CANCELLED","No further action",IF(T76="OVERDUE","FOLLOW UP NOW",IF(T76="DUE TODAY","FOLLOW UP TODAY",IFERROR(INDEX(Setup!$V$4:$V$8,MATCH(N76,Setup!$U$4:$U$8,0)),"Review RFQ")))))),IF(AL76="DUPLICATE RFQ ID","Use a unique RFQ ID",IF(AL76="CHECK REQUIRED FIELDS","Complete required fields",IF(AL76="CHECK NUMBERS","Correct quantity or value",IF(AL76="CHECK DATE","Correct invalid date",IF(AL76="CHECK STAGE","Choose a valid stage",IF(AL76="SET NEXT FOLLOW-UP","Set next follow-up",IF(AL76="ADD QUOTE DATE","Add quote date",IF(AL76="ADD QUOTE RECORD","Add or fix quote record",IF(AL76="ADD CLOSED REASON","Add lost/cancelled reason",IF(AL76="ADD CLOSED DATE","Add closed date","Create or fix order record"))))))))))))</x:f>
      </x:c>
      <x:c r="AD76" s="752" t="str">
        <x:f>IF(A76="","",IF(AND(OR(N76="QUOTED",N76="NEGOTIATION"),Y76&lt;&gt;"",Y76&lt;TODAY()),O76,0))</x:f>
      </x:c>
      <x:c r="AE76" s="751" t="str">
        <x:f>IF(A76="","",IF(AND(F76&lt;&gt;"",G76&lt;&gt;""),"COMPLETE",IF(OR(F76&lt;&gt;"",G76&lt;&gt;""),"PARTIAL","MISSING")))</x:f>
      </x:c>
      <x:c r="AF76" s="756"/>
      <x:c r="AG76" s="735"/>
      <x:c r="AH76" s="735"/>
      <x:c r="AI76" s="755" t="str">
        <x:f>IF(OR(B76="",AF76=""),"",ROUND((AF76-B76)*24,1))</x:f>
      </x:c>
      <x:c r="AJ76" s="750" t="str">
        <x:f>IF(P76="","",MAX(TODAY()-P76,0))</x:f>
      </x:c>
      <x:c r="AK76" s="750" t="str">
        <x:f>IF(OR(B76="",AH76=""),"",AH76-B76)</x:f>
      </x:c>
      <x:c r="AL76" s="751" t="str">
        <x:f>IF(A76="","",IF(COUNTIF($A$5:$A$504,A76)&gt;1,"DUPLICATE RFQ ID",IF(OR(B76="",C76="",AND(D76="",E76=""),AND(F76="",G76=""),H76="",I76="",J76="",L76="",M76="",N76=""),"CHECK REQUIRED FIELDS",IF(OR(NOT(ISNUMBER(I76)),I76&lt;=0,AND(O76&lt;&gt;"",OR(NOT(ISNUMBER(O76)),O76&lt;0))),"CHECK NUMBERS",IF(OR(NOT(ISNUMBER(B76)),B76&gt;TODAY(),AND(P76&lt;&gt;"",OR(NOT(ISNUMBER(P76)),P76&gt;TODAY())),AND(Q76&lt;&gt;"",OR(NOT(ISNUMBER(Q76)),Q76&gt;TODAY())),AND(R76&lt;&gt;"",NOT(ISNUMBER(R76))),AND(U76&lt;&gt;"",NOT(ISNUMBER(U76))),AND(AF76&lt;&gt;"",OR(NOT(ISNUMBER(AF76)),AF76&lt;B76,AF76&gt;TODAY()+1)),AND(AG76&lt;&gt;"",OR(NOT(ISNUMBER(AG76)),AG76&lt;B76,AG76&gt;TODAY())),AND(AH76&lt;&gt;"",OR(NOT(ISNUMBER(AH76)),AH76&lt;B76,AH76&gt;TODAY()))),"CHECK DATE",IF(COUNTIF(Setup!$D$4:$D$11,N76)=0,"CHECK STAGE",IF(AND(N76&lt;&gt;"PO WON",N76&lt;&gt;"LOST",N76&lt;&gt;"CANCELLED",Y76=""),"SET NEXT FOLLOW-UP",IF(AND(OR(N76="QUOTED",N76="NEGOTIATION",N76="PO WON"),P76=""),"ADD QUOTE DATE",IF(AND(OR(N76="QUOTED",N76="NEGOTIATION",N76="PO WON"),COUNTIFS(Quotations!$B$5:$B$504,A76,Quotations!$Q$5:$Q$504,"COMPLETE")=0),"ADD QUOTE RECORD",IF(AND(OR(N76="LOST",N76="CANCELLED"),V76=""),"ADD CLOSED REASON",IF(AND(OR(N76="PO WON",N76="LOST",N76="CANCELLED"),AH76=""),"ADD CLOSED DATE",IF(AND(N76="PO WON",COUNTIFS('Orders &amp; Payments'!$B$5:$B$504,A76,'Orders &amp; Payments'!$Q$5:$Q$504,"COMPLETE")+COUNTIFS('Orders &amp; Payments'!$B$5:$B$504,A76,'Orders &amp; Payments'!$Q$5:$Q$504,"OPEN")+COUNTIFS('Orders &amp; Payments'!$B$5:$B$504,A76,'Orders &amp; Payments'!$Q$5:$Q$504,"OPEN — ADD INVOICE")=0),"ADD ORDER RECORD","COMPLETE"))))))))))))</x:f>
      </x:c>
    </x:row>
    <x:row r="77">
      <x:c r="A77" s="730"/>
      <x:c r="B77" s="731"/>
      <x:c r="C77" s="730"/>
      <x:c r="D77" s="730"/>
      <x:c r="E77" s="730"/>
      <x:c r="F77" s="730"/>
      <x:c r="G77" s="730"/>
      <x:c r="H77" s="730"/>
      <x:c r="I77" s="730"/>
      <x:c r="J77" s="730"/>
      <x:c r="K77" s="730"/>
      <x:c r="L77" s="730"/>
      <x:c r="M77" s="730"/>
      <x:c r="N77" s="730"/>
      <x:c r="O77" s="732"/>
      <x:c r="P77" s="731"/>
      <x:c r="Q77" s="731"/>
      <x:c r="R77" s="731"/>
      <x:c r="S77" s="740" t="str">
        <x:f>IF(B77="","",TODAY()-B77)</x:f>
      </x:c>
      <x:c r="T77" s="741" t="str">
        <x:f>IF(A77="","",IF(N77="","STAGE NOT SET",IF(OR(N77="PO WON",N77="LOST",N77="CANCELLED"),N77,IF(Y77="","NOT SET",IF(NOT(ISNUMBER(Y77)),"CHECK DATE",IF(Y77&lt;TODAY(),"OVERDUE",IF(Y77=TODAY(),"DUE TODAY","UPCOMING")))))))</x:f>
      </x:c>
      <x:c r="U77" s="731"/>
      <x:c r="V77" s="730"/>
      <x:c r="W77" s="730"/>
      <x:c r="X77" s="749" t="str">
        <x:f>IF(OR(A77="",B77="",N77="",N77="PO WON",N77="LOST",N77="CANCELLED"),"",IFERROR(IF(Q77="",B77+1,Q77+INDEX(Setup!$T$4:$T$8,MATCH(N77,Setup!$S$4:$S$8,0))),""))</x:f>
      </x:c>
      <x:c r="Y77" s="749" t="str">
        <x:f>IF(A77="","",IF(OR(N77="PO WON",N77="LOST",N77="CANCELLED"),"",IF(R77&lt;&gt;"",R77,X77)))</x:f>
      </x:c>
      <x:c r="Z77" s="750" t="str">
        <x:f>IF(OR(Y77="",NOT(ISNUMBER(Y77))),"",Y77-TODAY())</x:f>
      </x:c>
      <x:c r="AA77" s="750" t="str">
        <x:f>IF(OR(A77="",B77="",C77="",M77="",N77="",N77="PO WON",N77="LOST",N77="CANCELLED"),"",IF(M77="Hot",30,IF(M77="Warm",20,10))+IF(N77="NEGOTIATION",25,IF(N77="QUOTED",20,IF(N77="QUALIFIED",15,IF(OR(N77="NEW",N77="CONTACTED"),10,0))))+IF(S77&lt;=2,20,IF(S77&lt;=7,15,IF(S77&lt;=14,10,5)))+IF(O77&gt;=500000,20,IF(O77&gt;=200000,15,IF(O77&gt;=100000,10,5)))+IF(OR(C77="IndiaMART",C77="TradeIndia"),5,3))</x:f>
      </x:c>
      <x:c r="AB77" s="751" t="str">
        <x:f>IF(A77="","",IF(OR(N77="PO WON",N77="LOST",N77="CANCELLED"),"CLOSED",IF(AA77&gt;=75,"A - PRIORITY",IF(AA77&gt;=55,"B - GOOD",IF(AA77&gt;=35,"C - NURTURE","D - LOW")))))</x:f>
      </x:c>
      <x:c r="AC77" s="751" t="str">
        <x:f>IF(A77="","",IF(AL77="COMPLETE",IF(N77="PO WON","Track invoice + payment",IF(N77="LOST","Consider revival",IF(N77="CANCELLED","No further action",IF(T77="OVERDUE","FOLLOW UP NOW",IF(T77="DUE TODAY","FOLLOW UP TODAY",IFERROR(INDEX(Setup!$V$4:$V$8,MATCH(N77,Setup!$U$4:$U$8,0)),"Review RFQ")))))),IF(AL77="DUPLICATE RFQ ID","Use a unique RFQ ID",IF(AL77="CHECK REQUIRED FIELDS","Complete required fields",IF(AL77="CHECK NUMBERS","Correct quantity or value",IF(AL77="CHECK DATE","Correct invalid date",IF(AL77="CHECK STAGE","Choose a valid stage",IF(AL77="SET NEXT FOLLOW-UP","Set next follow-up",IF(AL77="ADD QUOTE DATE","Add quote date",IF(AL77="ADD QUOTE RECORD","Add or fix quote record",IF(AL77="ADD CLOSED REASON","Add lost/cancelled reason",IF(AL77="ADD CLOSED DATE","Add closed date","Create or fix order record"))))))))))))</x:f>
      </x:c>
      <x:c r="AD77" s="752" t="str">
        <x:f>IF(A77="","",IF(AND(OR(N77="QUOTED",N77="NEGOTIATION"),Y77&lt;&gt;"",Y77&lt;TODAY()),O77,0))</x:f>
      </x:c>
      <x:c r="AE77" s="751" t="str">
        <x:f>IF(A77="","",IF(AND(F77&lt;&gt;"",G77&lt;&gt;""),"COMPLETE",IF(OR(F77&lt;&gt;"",G77&lt;&gt;""),"PARTIAL","MISSING")))</x:f>
      </x:c>
      <x:c r="AF77" s="756"/>
      <x:c r="AG77" s="735"/>
      <x:c r="AH77" s="735"/>
      <x:c r="AI77" s="755" t="str">
        <x:f>IF(OR(B77="",AF77=""),"",ROUND((AF77-B77)*24,1))</x:f>
      </x:c>
      <x:c r="AJ77" s="750" t="str">
        <x:f>IF(P77="","",MAX(TODAY()-P77,0))</x:f>
      </x:c>
      <x:c r="AK77" s="750" t="str">
        <x:f>IF(OR(B77="",AH77=""),"",AH77-B77)</x:f>
      </x:c>
      <x:c r="AL77" s="751" t="str">
        <x:f>IF(A77="","",IF(COUNTIF($A$5:$A$504,A77)&gt;1,"DUPLICATE RFQ ID",IF(OR(B77="",C77="",AND(D77="",E77=""),AND(F77="",G77=""),H77="",I77="",J77="",L77="",M77="",N77=""),"CHECK REQUIRED FIELDS",IF(OR(NOT(ISNUMBER(I77)),I77&lt;=0,AND(O77&lt;&gt;"",OR(NOT(ISNUMBER(O77)),O77&lt;0))),"CHECK NUMBERS",IF(OR(NOT(ISNUMBER(B77)),B77&gt;TODAY(),AND(P77&lt;&gt;"",OR(NOT(ISNUMBER(P77)),P77&gt;TODAY())),AND(Q77&lt;&gt;"",OR(NOT(ISNUMBER(Q77)),Q77&gt;TODAY())),AND(R77&lt;&gt;"",NOT(ISNUMBER(R77))),AND(U77&lt;&gt;"",NOT(ISNUMBER(U77))),AND(AF77&lt;&gt;"",OR(NOT(ISNUMBER(AF77)),AF77&lt;B77,AF77&gt;TODAY()+1)),AND(AG77&lt;&gt;"",OR(NOT(ISNUMBER(AG77)),AG77&lt;B77,AG77&gt;TODAY())),AND(AH77&lt;&gt;"",OR(NOT(ISNUMBER(AH77)),AH77&lt;B77,AH77&gt;TODAY()))),"CHECK DATE",IF(COUNTIF(Setup!$D$4:$D$11,N77)=0,"CHECK STAGE",IF(AND(N77&lt;&gt;"PO WON",N77&lt;&gt;"LOST",N77&lt;&gt;"CANCELLED",Y77=""),"SET NEXT FOLLOW-UP",IF(AND(OR(N77="QUOTED",N77="NEGOTIATION",N77="PO WON"),P77=""),"ADD QUOTE DATE",IF(AND(OR(N77="QUOTED",N77="NEGOTIATION",N77="PO WON"),COUNTIFS(Quotations!$B$5:$B$504,A77,Quotations!$Q$5:$Q$504,"COMPLETE")=0),"ADD QUOTE RECORD",IF(AND(OR(N77="LOST",N77="CANCELLED"),V77=""),"ADD CLOSED REASON",IF(AND(OR(N77="PO WON",N77="LOST",N77="CANCELLED"),AH77=""),"ADD CLOSED DATE",IF(AND(N77="PO WON",COUNTIFS('Orders &amp; Payments'!$B$5:$B$504,A77,'Orders &amp; Payments'!$Q$5:$Q$504,"COMPLETE")+COUNTIFS('Orders &amp; Payments'!$B$5:$B$504,A77,'Orders &amp; Payments'!$Q$5:$Q$504,"OPEN")+COUNTIFS('Orders &amp; Payments'!$B$5:$B$504,A77,'Orders &amp; Payments'!$Q$5:$Q$504,"OPEN — ADD INVOICE")=0),"ADD ORDER RECORD","COMPLETE"))))))))))))</x:f>
      </x:c>
    </x:row>
    <x:row r="78">
      <x:c r="A78" s="730"/>
      <x:c r="B78" s="731"/>
      <x:c r="C78" s="730"/>
      <x:c r="D78" s="730"/>
      <x:c r="E78" s="730"/>
      <x:c r="F78" s="730"/>
      <x:c r="G78" s="730"/>
      <x:c r="H78" s="730"/>
      <x:c r="I78" s="730"/>
      <x:c r="J78" s="730"/>
      <x:c r="K78" s="730"/>
      <x:c r="L78" s="730"/>
      <x:c r="M78" s="730"/>
      <x:c r="N78" s="730"/>
      <x:c r="O78" s="732"/>
      <x:c r="P78" s="731"/>
      <x:c r="Q78" s="731"/>
      <x:c r="R78" s="731"/>
      <x:c r="S78" s="740" t="str">
        <x:f>IF(B78="","",TODAY()-B78)</x:f>
      </x:c>
      <x:c r="T78" s="741" t="str">
        <x:f>IF(A78="","",IF(N78="","STAGE NOT SET",IF(OR(N78="PO WON",N78="LOST",N78="CANCELLED"),N78,IF(Y78="","NOT SET",IF(NOT(ISNUMBER(Y78)),"CHECK DATE",IF(Y78&lt;TODAY(),"OVERDUE",IF(Y78=TODAY(),"DUE TODAY","UPCOMING")))))))</x:f>
      </x:c>
      <x:c r="U78" s="731"/>
      <x:c r="V78" s="730"/>
      <x:c r="W78" s="730"/>
      <x:c r="X78" s="749" t="str">
        <x:f>IF(OR(A78="",B78="",N78="",N78="PO WON",N78="LOST",N78="CANCELLED"),"",IFERROR(IF(Q78="",B78+1,Q78+INDEX(Setup!$T$4:$T$8,MATCH(N78,Setup!$S$4:$S$8,0))),""))</x:f>
      </x:c>
      <x:c r="Y78" s="749" t="str">
        <x:f>IF(A78="","",IF(OR(N78="PO WON",N78="LOST",N78="CANCELLED"),"",IF(R78&lt;&gt;"",R78,X78)))</x:f>
      </x:c>
      <x:c r="Z78" s="750" t="str">
        <x:f>IF(OR(Y78="",NOT(ISNUMBER(Y78))),"",Y78-TODAY())</x:f>
      </x:c>
      <x:c r="AA78" s="750" t="str">
        <x:f>IF(OR(A78="",B78="",C78="",M78="",N78="",N78="PO WON",N78="LOST",N78="CANCELLED"),"",IF(M78="Hot",30,IF(M78="Warm",20,10))+IF(N78="NEGOTIATION",25,IF(N78="QUOTED",20,IF(N78="QUALIFIED",15,IF(OR(N78="NEW",N78="CONTACTED"),10,0))))+IF(S78&lt;=2,20,IF(S78&lt;=7,15,IF(S78&lt;=14,10,5)))+IF(O78&gt;=500000,20,IF(O78&gt;=200000,15,IF(O78&gt;=100000,10,5)))+IF(OR(C78="IndiaMART",C78="TradeIndia"),5,3))</x:f>
      </x:c>
      <x:c r="AB78" s="751" t="str">
        <x:f>IF(A78="","",IF(OR(N78="PO WON",N78="LOST",N78="CANCELLED"),"CLOSED",IF(AA78&gt;=75,"A - PRIORITY",IF(AA78&gt;=55,"B - GOOD",IF(AA78&gt;=35,"C - NURTURE","D - LOW")))))</x:f>
      </x:c>
      <x:c r="AC78" s="751" t="str">
        <x:f>IF(A78="","",IF(AL78="COMPLETE",IF(N78="PO WON","Track invoice + payment",IF(N78="LOST","Consider revival",IF(N78="CANCELLED","No further action",IF(T78="OVERDUE","FOLLOW UP NOW",IF(T78="DUE TODAY","FOLLOW UP TODAY",IFERROR(INDEX(Setup!$V$4:$V$8,MATCH(N78,Setup!$U$4:$U$8,0)),"Review RFQ")))))),IF(AL78="DUPLICATE RFQ ID","Use a unique RFQ ID",IF(AL78="CHECK REQUIRED FIELDS","Complete required fields",IF(AL78="CHECK NUMBERS","Correct quantity or value",IF(AL78="CHECK DATE","Correct invalid date",IF(AL78="CHECK STAGE","Choose a valid stage",IF(AL78="SET NEXT FOLLOW-UP","Set next follow-up",IF(AL78="ADD QUOTE DATE","Add quote date",IF(AL78="ADD QUOTE RECORD","Add or fix quote record",IF(AL78="ADD CLOSED REASON","Add lost/cancelled reason",IF(AL78="ADD CLOSED DATE","Add closed date","Create or fix order record"))))))))))))</x:f>
      </x:c>
      <x:c r="AD78" s="752" t="str">
        <x:f>IF(A78="","",IF(AND(OR(N78="QUOTED",N78="NEGOTIATION"),Y78&lt;&gt;"",Y78&lt;TODAY()),O78,0))</x:f>
      </x:c>
      <x:c r="AE78" s="751" t="str">
        <x:f>IF(A78="","",IF(AND(F78&lt;&gt;"",G78&lt;&gt;""),"COMPLETE",IF(OR(F78&lt;&gt;"",G78&lt;&gt;""),"PARTIAL","MISSING")))</x:f>
      </x:c>
      <x:c r="AF78" s="756"/>
      <x:c r="AG78" s="735"/>
      <x:c r="AH78" s="735"/>
      <x:c r="AI78" s="755" t="str">
        <x:f>IF(OR(B78="",AF78=""),"",ROUND((AF78-B78)*24,1))</x:f>
      </x:c>
      <x:c r="AJ78" s="750" t="str">
        <x:f>IF(P78="","",MAX(TODAY()-P78,0))</x:f>
      </x:c>
      <x:c r="AK78" s="750" t="str">
        <x:f>IF(OR(B78="",AH78=""),"",AH78-B78)</x:f>
      </x:c>
      <x:c r="AL78" s="751" t="str">
        <x:f>IF(A78="","",IF(COUNTIF($A$5:$A$504,A78)&gt;1,"DUPLICATE RFQ ID",IF(OR(B78="",C78="",AND(D78="",E78=""),AND(F78="",G78=""),H78="",I78="",J78="",L78="",M78="",N78=""),"CHECK REQUIRED FIELDS",IF(OR(NOT(ISNUMBER(I78)),I78&lt;=0,AND(O78&lt;&gt;"",OR(NOT(ISNUMBER(O78)),O78&lt;0))),"CHECK NUMBERS",IF(OR(NOT(ISNUMBER(B78)),B78&gt;TODAY(),AND(P78&lt;&gt;"",OR(NOT(ISNUMBER(P78)),P78&gt;TODAY())),AND(Q78&lt;&gt;"",OR(NOT(ISNUMBER(Q78)),Q78&gt;TODAY())),AND(R78&lt;&gt;"",NOT(ISNUMBER(R78))),AND(U78&lt;&gt;"",NOT(ISNUMBER(U78))),AND(AF78&lt;&gt;"",OR(NOT(ISNUMBER(AF78)),AF78&lt;B78,AF78&gt;TODAY()+1)),AND(AG78&lt;&gt;"",OR(NOT(ISNUMBER(AG78)),AG78&lt;B78,AG78&gt;TODAY())),AND(AH78&lt;&gt;"",OR(NOT(ISNUMBER(AH78)),AH78&lt;B78,AH78&gt;TODAY()))),"CHECK DATE",IF(COUNTIF(Setup!$D$4:$D$11,N78)=0,"CHECK STAGE",IF(AND(N78&lt;&gt;"PO WON",N78&lt;&gt;"LOST",N78&lt;&gt;"CANCELLED",Y78=""),"SET NEXT FOLLOW-UP",IF(AND(OR(N78="QUOTED",N78="NEGOTIATION",N78="PO WON"),P78=""),"ADD QUOTE DATE",IF(AND(OR(N78="QUOTED",N78="NEGOTIATION",N78="PO WON"),COUNTIFS(Quotations!$B$5:$B$504,A78,Quotations!$Q$5:$Q$504,"COMPLETE")=0),"ADD QUOTE RECORD",IF(AND(OR(N78="LOST",N78="CANCELLED"),V78=""),"ADD CLOSED REASON",IF(AND(OR(N78="PO WON",N78="LOST",N78="CANCELLED"),AH78=""),"ADD CLOSED DATE",IF(AND(N78="PO WON",COUNTIFS('Orders &amp; Payments'!$B$5:$B$504,A78,'Orders &amp; Payments'!$Q$5:$Q$504,"COMPLETE")+COUNTIFS('Orders &amp; Payments'!$B$5:$B$504,A78,'Orders &amp; Payments'!$Q$5:$Q$504,"OPEN")+COUNTIFS('Orders &amp; Payments'!$B$5:$B$504,A78,'Orders &amp; Payments'!$Q$5:$Q$504,"OPEN — ADD INVOICE")=0),"ADD ORDER RECORD","COMPLETE"))))))))))))</x:f>
      </x:c>
    </x:row>
    <x:row r="79">
      <x:c r="A79" s="730"/>
      <x:c r="B79" s="731"/>
      <x:c r="C79" s="730"/>
      <x:c r="D79" s="730"/>
      <x:c r="E79" s="730"/>
      <x:c r="F79" s="730"/>
      <x:c r="G79" s="730"/>
      <x:c r="H79" s="730"/>
      <x:c r="I79" s="730"/>
      <x:c r="J79" s="730"/>
      <x:c r="K79" s="730"/>
      <x:c r="L79" s="730"/>
      <x:c r="M79" s="730"/>
      <x:c r="N79" s="730"/>
      <x:c r="O79" s="732"/>
      <x:c r="P79" s="731"/>
      <x:c r="Q79" s="731"/>
      <x:c r="R79" s="731"/>
      <x:c r="S79" s="740" t="str">
        <x:f>IF(B79="","",TODAY()-B79)</x:f>
      </x:c>
      <x:c r="T79" s="741" t="str">
        <x:f>IF(A79="","",IF(N79="","STAGE NOT SET",IF(OR(N79="PO WON",N79="LOST",N79="CANCELLED"),N79,IF(Y79="","NOT SET",IF(NOT(ISNUMBER(Y79)),"CHECK DATE",IF(Y79&lt;TODAY(),"OVERDUE",IF(Y79=TODAY(),"DUE TODAY","UPCOMING")))))))</x:f>
      </x:c>
      <x:c r="U79" s="731"/>
      <x:c r="V79" s="730"/>
      <x:c r="W79" s="730"/>
      <x:c r="X79" s="749" t="str">
        <x:f>IF(OR(A79="",B79="",N79="",N79="PO WON",N79="LOST",N79="CANCELLED"),"",IFERROR(IF(Q79="",B79+1,Q79+INDEX(Setup!$T$4:$T$8,MATCH(N79,Setup!$S$4:$S$8,0))),""))</x:f>
      </x:c>
      <x:c r="Y79" s="749" t="str">
        <x:f>IF(A79="","",IF(OR(N79="PO WON",N79="LOST",N79="CANCELLED"),"",IF(R79&lt;&gt;"",R79,X79)))</x:f>
      </x:c>
      <x:c r="Z79" s="750" t="str">
        <x:f>IF(OR(Y79="",NOT(ISNUMBER(Y79))),"",Y79-TODAY())</x:f>
      </x:c>
      <x:c r="AA79" s="750" t="str">
        <x:f>IF(OR(A79="",B79="",C79="",M79="",N79="",N79="PO WON",N79="LOST",N79="CANCELLED"),"",IF(M79="Hot",30,IF(M79="Warm",20,10))+IF(N79="NEGOTIATION",25,IF(N79="QUOTED",20,IF(N79="QUALIFIED",15,IF(OR(N79="NEW",N79="CONTACTED"),10,0))))+IF(S79&lt;=2,20,IF(S79&lt;=7,15,IF(S79&lt;=14,10,5)))+IF(O79&gt;=500000,20,IF(O79&gt;=200000,15,IF(O79&gt;=100000,10,5)))+IF(OR(C79="IndiaMART",C79="TradeIndia"),5,3))</x:f>
      </x:c>
      <x:c r="AB79" s="751" t="str">
        <x:f>IF(A79="","",IF(OR(N79="PO WON",N79="LOST",N79="CANCELLED"),"CLOSED",IF(AA79&gt;=75,"A - PRIORITY",IF(AA79&gt;=55,"B - GOOD",IF(AA79&gt;=35,"C - NURTURE","D - LOW")))))</x:f>
      </x:c>
      <x:c r="AC79" s="751" t="str">
        <x:f>IF(A79="","",IF(AL79="COMPLETE",IF(N79="PO WON","Track invoice + payment",IF(N79="LOST","Consider revival",IF(N79="CANCELLED","No further action",IF(T79="OVERDUE","FOLLOW UP NOW",IF(T79="DUE TODAY","FOLLOW UP TODAY",IFERROR(INDEX(Setup!$V$4:$V$8,MATCH(N79,Setup!$U$4:$U$8,0)),"Review RFQ")))))),IF(AL79="DUPLICATE RFQ ID","Use a unique RFQ ID",IF(AL79="CHECK REQUIRED FIELDS","Complete required fields",IF(AL79="CHECK NUMBERS","Correct quantity or value",IF(AL79="CHECK DATE","Correct invalid date",IF(AL79="CHECK STAGE","Choose a valid stage",IF(AL79="SET NEXT FOLLOW-UP","Set next follow-up",IF(AL79="ADD QUOTE DATE","Add quote date",IF(AL79="ADD QUOTE RECORD","Add or fix quote record",IF(AL79="ADD CLOSED REASON","Add lost/cancelled reason",IF(AL79="ADD CLOSED DATE","Add closed date","Create or fix order record"))))))))))))</x:f>
      </x:c>
      <x:c r="AD79" s="752" t="str">
        <x:f>IF(A79="","",IF(AND(OR(N79="QUOTED",N79="NEGOTIATION"),Y79&lt;&gt;"",Y79&lt;TODAY()),O79,0))</x:f>
      </x:c>
      <x:c r="AE79" s="751" t="str">
        <x:f>IF(A79="","",IF(AND(F79&lt;&gt;"",G79&lt;&gt;""),"COMPLETE",IF(OR(F79&lt;&gt;"",G79&lt;&gt;""),"PARTIAL","MISSING")))</x:f>
      </x:c>
      <x:c r="AF79" s="756"/>
      <x:c r="AG79" s="735"/>
      <x:c r="AH79" s="735"/>
      <x:c r="AI79" s="755" t="str">
        <x:f>IF(OR(B79="",AF79=""),"",ROUND((AF79-B79)*24,1))</x:f>
      </x:c>
      <x:c r="AJ79" s="750" t="str">
        <x:f>IF(P79="","",MAX(TODAY()-P79,0))</x:f>
      </x:c>
      <x:c r="AK79" s="750" t="str">
        <x:f>IF(OR(B79="",AH79=""),"",AH79-B79)</x:f>
      </x:c>
      <x:c r="AL79" s="751" t="str">
        <x:f>IF(A79="","",IF(COUNTIF($A$5:$A$504,A79)&gt;1,"DUPLICATE RFQ ID",IF(OR(B79="",C79="",AND(D79="",E79=""),AND(F79="",G79=""),H79="",I79="",J79="",L79="",M79="",N79=""),"CHECK REQUIRED FIELDS",IF(OR(NOT(ISNUMBER(I79)),I79&lt;=0,AND(O79&lt;&gt;"",OR(NOT(ISNUMBER(O79)),O79&lt;0))),"CHECK NUMBERS",IF(OR(NOT(ISNUMBER(B79)),B79&gt;TODAY(),AND(P79&lt;&gt;"",OR(NOT(ISNUMBER(P79)),P79&gt;TODAY())),AND(Q79&lt;&gt;"",OR(NOT(ISNUMBER(Q79)),Q79&gt;TODAY())),AND(R79&lt;&gt;"",NOT(ISNUMBER(R79))),AND(U79&lt;&gt;"",NOT(ISNUMBER(U79))),AND(AF79&lt;&gt;"",OR(NOT(ISNUMBER(AF79)),AF79&lt;B79,AF79&gt;TODAY()+1)),AND(AG79&lt;&gt;"",OR(NOT(ISNUMBER(AG79)),AG79&lt;B79,AG79&gt;TODAY())),AND(AH79&lt;&gt;"",OR(NOT(ISNUMBER(AH79)),AH79&lt;B79,AH79&gt;TODAY()))),"CHECK DATE",IF(COUNTIF(Setup!$D$4:$D$11,N79)=0,"CHECK STAGE",IF(AND(N79&lt;&gt;"PO WON",N79&lt;&gt;"LOST",N79&lt;&gt;"CANCELLED",Y79=""),"SET NEXT FOLLOW-UP",IF(AND(OR(N79="QUOTED",N79="NEGOTIATION",N79="PO WON"),P79=""),"ADD QUOTE DATE",IF(AND(OR(N79="QUOTED",N79="NEGOTIATION",N79="PO WON"),COUNTIFS(Quotations!$B$5:$B$504,A79,Quotations!$Q$5:$Q$504,"COMPLETE")=0),"ADD QUOTE RECORD",IF(AND(OR(N79="LOST",N79="CANCELLED"),V79=""),"ADD CLOSED REASON",IF(AND(OR(N79="PO WON",N79="LOST",N79="CANCELLED"),AH79=""),"ADD CLOSED DATE",IF(AND(N79="PO WON",COUNTIFS('Orders &amp; Payments'!$B$5:$B$504,A79,'Orders &amp; Payments'!$Q$5:$Q$504,"COMPLETE")+COUNTIFS('Orders &amp; Payments'!$B$5:$B$504,A79,'Orders &amp; Payments'!$Q$5:$Q$504,"OPEN")+COUNTIFS('Orders &amp; Payments'!$B$5:$B$504,A79,'Orders &amp; Payments'!$Q$5:$Q$504,"OPEN — ADD INVOICE")=0),"ADD ORDER RECORD","COMPLETE"))))))))))))</x:f>
      </x:c>
    </x:row>
    <x:row r="80">
      <x:c r="A80" s="730"/>
      <x:c r="B80" s="731"/>
      <x:c r="C80" s="730"/>
      <x:c r="D80" s="730"/>
      <x:c r="E80" s="730"/>
      <x:c r="F80" s="730"/>
      <x:c r="G80" s="730"/>
      <x:c r="H80" s="730"/>
      <x:c r="I80" s="730"/>
      <x:c r="J80" s="730"/>
      <x:c r="K80" s="730"/>
      <x:c r="L80" s="730"/>
      <x:c r="M80" s="730"/>
      <x:c r="N80" s="730"/>
      <x:c r="O80" s="732"/>
      <x:c r="P80" s="731"/>
      <x:c r="Q80" s="731"/>
      <x:c r="R80" s="731"/>
      <x:c r="S80" s="740" t="str">
        <x:f>IF(B80="","",TODAY()-B80)</x:f>
      </x:c>
      <x:c r="T80" s="741" t="str">
        <x:f>IF(A80="","",IF(N80="","STAGE NOT SET",IF(OR(N80="PO WON",N80="LOST",N80="CANCELLED"),N80,IF(Y80="","NOT SET",IF(NOT(ISNUMBER(Y80)),"CHECK DATE",IF(Y80&lt;TODAY(),"OVERDUE",IF(Y80=TODAY(),"DUE TODAY","UPCOMING")))))))</x:f>
      </x:c>
      <x:c r="U80" s="731"/>
      <x:c r="V80" s="730"/>
      <x:c r="W80" s="730"/>
      <x:c r="X80" s="749" t="str">
        <x:f>IF(OR(A80="",B80="",N80="",N80="PO WON",N80="LOST",N80="CANCELLED"),"",IFERROR(IF(Q80="",B80+1,Q80+INDEX(Setup!$T$4:$T$8,MATCH(N80,Setup!$S$4:$S$8,0))),""))</x:f>
      </x:c>
      <x:c r="Y80" s="749" t="str">
        <x:f>IF(A80="","",IF(OR(N80="PO WON",N80="LOST",N80="CANCELLED"),"",IF(R80&lt;&gt;"",R80,X80)))</x:f>
      </x:c>
      <x:c r="Z80" s="750" t="str">
        <x:f>IF(OR(Y80="",NOT(ISNUMBER(Y80))),"",Y80-TODAY())</x:f>
      </x:c>
      <x:c r="AA80" s="750" t="str">
        <x:f>IF(OR(A80="",B80="",C80="",M80="",N80="",N80="PO WON",N80="LOST",N80="CANCELLED"),"",IF(M80="Hot",30,IF(M80="Warm",20,10))+IF(N80="NEGOTIATION",25,IF(N80="QUOTED",20,IF(N80="QUALIFIED",15,IF(OR(N80="NEW",N80="CONTACTED"),10,0))))+IF(S80&lt;=2,20,IF(S80&lt;=7,15,IF(S80&lt;=14,10,5)))+IF(O80&gt;=500000,20,IF(O80&gt;=200000,15,IF(O80&gt;=100000,10,5)))+IF(OR(C80="IndiaMART",C80="TradeIndia"),5,3))</x:f>
      </x:c>
      <x:c r="AB80" s="751" t="str">
        <x:f>IF(A80="","",IF(OR(N80="PO WON",N80="LOST",N80="CANCELLED"),"CLOSED",IF(AA80&gt;=75,"A - PRIORITY",IF(AA80&gt;=55,"B - GOOD",IF(AA80&gt;=35,"C - NURTURE","D - LOW")))))</x:f>
      </x:c>
      <x:c r="AC80" s="751" t="str">
        <x:f>IF(A80="","",IF(AL80="COMPLETE",IF(N80="PO WON","Track invoice + payment",IF(N80="LOST","Consider revival",IF(N80="CANCELLED","No further action",IF(T80="OVERDUE","FOLLOW UP NOW",IF(T80="DUE TODAY","FOLLOW UP TODAY",IFERROR(INDEX(Setup!$V$4:$V$8,MATCH(N80,Setup!$U$4:$U$8,0)),"Review RFQ")))))),IF(AL80="DUPLICATE RFQ ID","Use a unique RFQ ID",IF(AL80="CHECK REQUIRED FIELDS","Complete required fields",IF(AL80="CHECK NUMBERS","Correct quantity or value",IF(AL80="CHECK DATE","Correct invalid date",IF(AL80="CHECK STAGE","Choose a valid stage",IF(AL80="SET NEXT FOLLOW-UP","Set next follow-up",IF(AL80="ADD QUOTE DATE","Add quote date",IF(AL80="ADD QUOTE RECORD","Add or fix quote record",IF(AL80="ADD CLOSED REASON","Add lost/cancelled reason",IF(AL80="ADD CLOSED DATE","Add closed date","Create or fix order record"))))))))))))</x:f>
      </x:c>
      <x:c r="AD80" s="752" t="str">
        <x:f>IF(A80="","",IF(AND(OR(N80="QUOTED",N80="NEGOTIATION"),Y80&lt;&gt;"",Y80&lt;TODAY()),O80,0))</x:f>
      </x:c>
      <x:c r="AE80" s="751" t="str">
        <x:f>IF(A80="","",IF(AND(F80&lt;&gt;"",G80&lt;&gt;""),"COMPLETE",IF(OR(F80&lt;&gt;"",G80&lt;&gt;""),"PARTIAL","MISSING")))</x:f>
      </x:c>
      <x:c r="AF80" s="756"/>
      <x:c r="AG80" s="735"/>
      <x:c r="AH80" s="735"/>
      <x:c r="AI80" s="755" t="str">
        <x:f>IF(OR(B80="",AF80=""),"",ROUND((AF80-B80)*24,1))</x:f>
      </x:c>
      <x:c r="AJ80" s="750" t="str">
        <x:f>IF(P80="","",MAX(TODAY()-P80,0))</x:f>
      </x:c>
      <x:c r="AK80" s="750" t="str">
        <x:f>IF(OR(B80="",AH80=""),"",AH80-B80)</x:f>
      </x:c>
      <x:c r="AL80" s="751" t="str">
        <x:f>IF(A80="","",IF(COUNTIF($A$5:$A$504,A80)&gt;1,"DUPLICATE RFQ ID",IF(OR(B80="",C80="",AND(D80="",E80=""),AND(F80="",G80=""),H80="",I80="",J80="",L80="",M80="",N80=""),"CHECK REQUIRED FIELDS",IF(OR(NOT(ISNUMBER(I80)),I80&lt;=0,AND(O80&lt;&gt;"",OR(NOT(ISNUMBER(O80)),O80&lt;0))),"CHECK NUMBERS",IF(OR(NOT(ISNUMBER(B80)),B80&gt;TODAY(),AND(P80&lt;&gt;"",OR(NOT(ISNUMBER(P80)),P80&gt;TODAY())),AND(Q80&lt;&gt;"",OR(NOT(ISNUMBER(Q80)),Q80&gt;TODAY())),AND(R80&lt;&gt;"",NOT(ISNUMBER(R80))),AND(U80&lt;&gt;"",NOT(ISNUMBER(U80))),AND(AF80&lt;&gt;"",OR(NOT(ISNUMBER(AF80)),AF80&lt;B80,AF80&gt;TODAY()+1)),AND(AG80&lt;&gt;"",OR(NOT(ISNUMBER(AG80)),AG80&lt;B80,AG80&gt;TODAY())),AND(AH80&lt;&gt;"",OR(NOT(ISNUMBER(AH80)),AH80&lt;B80,AH80&gt;TODAY()))),"CHECK DATE",IF(COUNTIF(Setup!$D$4:$D$11,N80)=0,"CHECK STAGE",IF(AND(N80&lt;&gt;"PO WON",N80&lt;&gt;"LOST",N80&lt;&gt;"CANCELLED",Y80=""),"SET NEXT FOLLOW-UP",IF(AND(OR(N80="QUOTED",N80="NEGOTIATION",N80="PO WON"),P80=""),"ADD QUOTE DATE",IF(AND(OR(N80="QUOTED",N80="NEGOTIATION",N80="PO WON"),COUNTIFS(Quotations!$B$5:$B$504,A80,Quotations!$Q$5:$Q$504,"COMPLETE")=0),"ADD QUOTE RECORD",IF(AND(OR(N80="LOST",N80="CANCELLED"),V80=""),"ADD CLOSED REASON",IF(AND(OR(N80="PO WON",N80="LOST",N80="CANCELLED"),AH80=""),"ADD CLOSED DATE",IF(AND(N80="PO WON",COUNTIFS('Orders &amp; Payments'!$B$5:$B$504,A80,'Orders &amp; Payments'!$Q$5:$Q$504,"COMPLETE")+COUNTIFS('Orders &amp; Payments'!$B$5:$B$504,A80,'Orders &amp; Payments'!$Q$5:$Q$504,"OPEN")+COUNTIFS('Orders &amp; Payments'!$B$5:$B$504,A80,'Orders &amp; Payments'!$Q$5:$Q$504,"OPEN — ADD INVOICE")=0),"ADD ORDER RECORD","COMPLETE"))))))))))))</x:f>
      </x:c>
    </x:row>
    <x:row r="81">
      <x:c r="A81" s="730"/>
      <x:c r="B81" s="731"/>
      <x:c r="C81" s="730"/>
      <x:c r="D81" s="730"/>
      <x:c r="E81" s="730"/>
      <x:c r="F81" s="730"/>
      <x:c r="G81" s="730"/>
      <x:c r="H81" s="730"/>
      <x:c r="I81" s="730"/>
      <x:c r="J81" s="730"/>
      <x:c r="K81" s="730"/>
      <x:c r="L81" s="730"/>
      <x:c r="M81" s="730"/>
      <x:c r="N81" s="730"/>
      <x:c r="O81" s="732"/>
      <x:c r="P81" s="731"/>
      <x:c r="Q81" s="731"/>
      <x:c r="R81" s="731"/>
      <x:c r="S81" s="740" t="str">
        <x:f>IF(B81="","",TODAY()-B81)</x:f>
      </x:c>
      <x:c r="T81" s="741" t="str">
        <x:f>IF(A81="","",IF(N81="","STAGE NOT SET",IF(OR(N81="PO WON",N81="LOST",N81="CANCELLED"),N81,IF(Y81="","NOT SET",IF(NOT(ISNUMBER(Y81)),"CHECK DATE",IF(Y81&lt;TODAY(),"OVERDUE",IF(Y81=TODAY(),"DUE TODAY","UPCOMING")))))))</x:f>
      </x:c>
      <x:c r="U81" s="731"/>
      <x:c r="V81" s="730"/>
      <x:c r="W81" s="730"/>
      <x:c r="X81" s="749" t="str">
        <x:f>IF(OR(A81="",B81="",N81="",N81="PO WON",N81="LOST",N81="CANCELLED"),"",IFERROR(IF(Q81="",B81+1,Q81+INDEX(Setup!$T$4:$T$8,MATCH(N81,Setup!$S$4:$S$8,0))),""))</x:f>
      </x:c>
      <x:c r="Y81" s="749" t="str">
        <x:f>IF(A81="","",IF(OR(N81="PO WON",N81="LOST",N81="CANCELLED"),"",IF(R81&lt;&gt;"",R81,X81)))</x:f>
      </x:c>
      <x:c r="Z81" s="750" t="str">
        <x:f>IF(OR(Y81="",NOT(ISNUMBER(Y81))),"",Y81-TODAY())</x:f>
      </x:c>
      <x:c r="AA81" s="750" t="str">
        <x:f>IF(OR(A81="",B81="",C81="",M81="",N81="",N81="PO WON",N81="LOST",N81="CANCELLED"),"",IF(M81="Hot",30,IF(M81="Warm",20,10))+IF(N81="NEGOTIATION",25,IF(N81="QUOTED",20,IF(N81="QUALIFIED",15,IF(OR(N81="NEW",N81="CONTACTED"),10,0))))+IF(S81&lt;=2,20,IF(S81&lt;=7,15,IF(S81&lt;=14,10,5)))+IF(O81&gt;=500000,20,IF(O81&gt;=200000,15,IF(O81&gt;=100000,10,5)))+IF(OR(C81="IndiaMART",C81="TradeIndia"),5,3))</x:f>
      </x:c>
      <x:c r="AB81" s="751" t="str">
        <x:f>IF(A81="","",IF(OR(N81="PO WON",N81="LOST",N81="CANCELLED"),"CLOSED",IF(AA81&gt;=75,"A - PRIORITY",IF(AA81&gt;=55,"B - GOOD",IF(AA81&gt;=35,"C - NURTURE","D - LOW")))))</x:f>
      </x:c>
      <x:c r="AC81" s="751" t="str">
        <x:f>IF(A81="","",IF(AL81="COMPLETE",IF(N81="PO WON","Track invoice + payment",IF(N81="LOST","Consider revival",IF(N81="CANCELLED","No further action",IF(T81="OVERDUE","FOLLOW UP NOW",IF(T81="DUE TODAY","FOLLOW UP TODAY",IFERROR(INDEX(Setup!$V$4:$V$8,MATCH(N81,Setup!$U$4:$U$8,0)),"Review RFQ")))))),IF(AL81="DUPLICATE RFQ ID","Use a unique RFQ ID",IF(AL81="CHECK REQUIRED FIELDS","Complete required fields",IF(AL81="CHECK NUMBERS","Correct quantity or value",IF(AL81="CHECK DATE","Correct invalid date",IF(AL81="CHECK STAGE","Choose a valid stage",IF(AL81="SET NEXT FOLLOW-UP","Set next follow-up",IF(AL81="ADD QUOTE DATE","Add quote date",IF(AL81="ADD QUOTE RECORD","Add or fix quote record",IF(AL81="ADD CLOSED REASON","Add lost/cancelled reason",IF(AL81="ADD CLOSED DATE","Add closed date","Create or fix order record"))))))))))))</x:f>
      </x:c>
      <x:c r="AD81" s="752" t="str">
        <x:f>IF(A81="","",IF(AND(OR(N81="QUOTED",N81="NEGOTIATION"),Y81&lt;&gt;"",Y81&lt;TODAY()),O81,0))</x:f>
      </x:c>
      <x:c r="AE81" s="751" t="str">
        <x:f>IF(A81="","",IF(AND(F81&lt;&gt;"",G81&lt;&gt;""),"COMPLETE",IF(OR(F81&lt;&gt;"",G81&lt;&gt;""),"PARTIAL","MISSING")))</x:f>
      </x:c>
      <x:c r="AF81" s="756"/>
      <x:c r="AG81" s="735"/>
      <x:c r="AH81" s="735"/>
      <x:c r="AI81" s="755" t="str">
        <x:f>IF(OR(B81="",AF81=""),"",ROUND((AF81-B81)*24,1))</x:f>
      </x:c>
      <x:c r="AJ81" s="750" t="str">
        <x:f>IF(P81="","",MAX(TODAY()-P81,0))</x:f>
      </x:c>
      <x:c r="AK81" s="750" t="str">
        <x:f>IF(OR(B81="",AH81=""),"",AH81-B81)</x:f>
      </x:c>
      <x:c r="AL81" s="751" t="str">
        <x:f>IF(A81="","",IF(COUNTIF($A$5:$A$504,A81)&gt;1,"DUPLICATE RFQ ID",IF(OR(B81="",C81="",AND(D81="",E81=""),AND(F81="",G81=""),H81="",I81="",J81="",L81="",M81="",N81=""),"CHECK REQUIRED FIELDS",IF(OR(NOT(ISNUMBER(I81)),I81&lt;=0,AND(O81&lt;&gt;"",OR(NOT(ISNUMBER(O81)),O81&lt;0))),"CHECK NUMBERS",IF(OR(NOT(ISNUMBER(B81)),B81&gt;TODAY(),AND(P81&lt;&gt;"",OR(NOT(ISNUMBER(P81)),P81&gt;TODAY())),AND(Q81&lt;&gt;"",OR(NOT(ISNUMBER(Q81)),Q81&gt;TODAY())),AND(R81&lt;&gt;"",NOT(ISNUMBER(R81))),AND(U81&lt;&gt;"",NOT(ISNUMBER(U81))),AND(AF81&lt;&gt;"",OR(NOT(ISNUMBER(AF81)),AF81&lt;B81,AF81&gt;TODAY()+1)),AND(AG81&lt;&gt;"",OR(NOT(ISNUMBER(AG81)),AG81&lt;B81,AG81&gt;TODAY())),AND(AH81&lt;&gt;"",OR(NOT(ISNUMBER(AH81)),AH81&lt;B81,AH81&gt;TODAY()))),"CHECK DATE",IF(COUNTIF(Setup!$D$4:$D$11,N81)=0,"CHECK STAGE",IF(AND(N81&lt;&gt;"PO WON",N81&lt;&gt;"LOST",N81&lt;&gt;"CANCELLED",Y81=""),"SET NEXT FOLLOW-UP",IF(AND(OR(N81="QUOTED",N81="NEGOTIATION",N81="PO WON"),P81=""),"ADD QUOTE DATE",IF(AND(OR(N81="QUOTED",N81="NEGOTIATION",N81="PO WON"),COUNTIFS(Quotations!$B$5:$B$504,A81,Quotations!$Q$5:$Q$504,"COMPLETE")=0),"ADD QUOTE RECORD",IF(AND(OR(N81="LOST",N81="CANCELLED"),V81=""),"ADD CLOSED REASON",IF(AND(OR(N81="PO WON",N81="LOST",N81="CANCELLED"),AH81=""),"ADD CLOSED DATE",IF(AND(N81="PO WON",COUNTIFS('Orders &amp; Payments'!$B$5:$B$504,A81,'Orders &amp; Payments'!$Q$5:$Q$504,"COMPLETE")+COUNTIFS('Orders &amp; Payments'!$B$5:$B$504,A81,'Orders &amp; Payments'!$Q$5:$Q$504,"OPEN")+COUNTIFS('Orders &amp; Payments'!$B$5:$B$504,A81,'Orders &amp; Payments'!$Q$5:$Q$504,"OPEN — ADD INVOICE")=0),"ADD ORDER RECORD","COMPLETE"))))))))))))</x:f>
      </x:c>
    </x:row>
    <x:row r="82">
      <x:c r="A82" s="730"/>
      <x:c r="B82" s="731"/>
      <x:c r="C82" s="730"/>
      <x:c r="D82" s="730"/>
      <x:c r="E82" s="730"/>
      <x:c r="F82" s="730"/>
      <x:c r="G82" s="730"/>
      <x:c r="H82" s="730"/>
      <x:c r="I82" s="730"/>
      <x:c r="J82" s="730"/>
      <x:c r="K82" s="730"/>
      <x:c r="L82" s="730"/>
      <x:c r="M82" s="730"/>
      <x:c r="N82" s="730"/>
      <x:c r="O82" s="732"/>
      <x:c r="P82" s="731"/>
      <x:c r="Q82" s="731"/>
      <x:c r="R82" s="731"/>
      <x:c r="S82" s="740" t="str">
        <x:f>IF(B82="","",TODAY()-B82)</x:f>
      </x:c>
      <x:c r="T82" s="741" t="str">
        <x:f>IF(A82="","",IF(N82="","STAGE NOT SET",IF(OR(N82="PO WON",N82="LOST",N82="CANCELLED"),N82,IF(Y82="","NOT SET",IF(NOT(ISNUMBER(Y82)),"CHECK DATE",IF(Y82&lt;TODAY(),"OVERDUE",IF(Y82=TODAY(),"DUE TODAY","UPCOMING")))))))</x:f>
      </x:c>
      <x:c r="U82" s="731"/>
      <x:c r="V82" s="730"/>
      <x:c r="W82" s="730"/>
      <x:c r="X82" s="749" t="str">
        <x:f>IF(OR(A82="",B82="",N82="",N82="PO WON",N82="LOST",N82="CANCELLED"),"",IFERROR(IF(Q82="",B82+1,Q82+INDEX(Setup!$T$4:$T$8,MATCH(N82,Setup!$S$4:$S$8,0))),""))</x:f>
      </x:c>
      <x:c r="Y82" s="749" t="str">
        <x:f>IF(A82="","",IF(OR(N82="PO WON",N82="LOST",N82="CANCELLED"),"",IF(R82&lt;&gt;"",R82,X82)))</x:f>
      </x:c>
      <x:c r="Z82" s="750" t="str">
        <x:f>IF(OR(Y82="",NOT(ISNUMBER(Y82))),"",Y82-TODAY())</x:f>
      </x:c>
      <x:c r="AA82" s="750" t="str">
        <x:f>IF(OR(A82="",B82="",C82="",M82="",N82="",N82="PO WON",N82="LOST",N82="CANCELLED"),"",IF(M82="Hot",30,IF(M82="Warm",20,10))+IF(N82="NEGOTIATION",25,IF(N82="QUOTED",20,IF(N82="QUALIFIED",15,IF(OR(N82="NEW",N82="CONTACTED"),10,0))))+IF(S82&lt;=2,20,IF(S82&lt;=7,15,IF(S82&lt;=14,10,5)))+IF(O82&gt;=500000,20,IF(O82&gt;=200000,15,IF(O82&gt;=100000,10,5)))+IF(OR(C82="IndiaMART",C82="TradeIndia"),5,3))</x:f>
      </x:c>
      <x:c r="AB82" s="751" t="str">
        <x:f>IF(A82="","",IF(OR(N82="PO WON",N82="LOST",N82="CANCELLED"),"CLOSED",IF(AA82&gt;=75,"A - PRIORITY",IF(AA82&gt;=55,"B - GOOD",IF(AA82&gt;=35,"C - NURTURE","D - LOW")))))</x:f>
      </x:c>
      <x:c r="AC82" s="751" t="str">
        <x:f>IF(A82="","",IF(AL82="COMPLETE",IF(N82="PO WON","Track invoice + payment",IF(N82="LOST","Consider revival",IF(N82="CANCELLED","No further action",IF(T82="OVERDUE","FOLLOW UP NOW",IF(T82="DUE TODAY","FOLLOW UP TODAY",IFERROR(INDEX(Setup!$V$4:$V$8,MATCH(N82,Setup!$U$4:$U$8,0)),"Review RFQ")))))),IF(AL82="DUPLICATE RFQ ID","Use a unique RFQ ID",IF(AL82="CHECK REQUIRED FIELDS","Complete required fields",IF(AL82="CHECK NUMBERS","Correct quantity or value",IF(AL82="CHECK DATE","Correct invalid date",IF(AL82="CHECK STAGE","Choose a valid stage",IF(AL82="SET NEXT FOLLOW-UP","Set next follow-up",IF(AL82="ADD QUOTE DATE","Add quote date",IF(AL82="ADD QUOTE RECORD","Add or fix quote record",IF(AL82="ADD CLOSED REASON","Add lost/cancelled reason",IF(AL82="ADD CLOSED DATE","Add closed date","Create or fix order record"))))))))))))</x:f>
      </x:c>
      <x:c r="AD82" s="752" t="str">
        <x:f>IF(A82="","",IF(AND(OR(N82="QUOTED",N82="NEGOTIATION"),Y82&lt;&gt;"",Y82&lt;TODAY()),O82,0))</x:f>
      </x:c>
      <x:c r="AE82" s="751" t="str">
        <x:f>IF(A82="","",IF(AND(F82&lt;&gt;"",G82&lt;&gt;""),"COMPLETE",IF(OR(F82&lt;&gt;"",G82&lt;&gt;""),"PARTIAL","MISSING")))</x:f>
      </x:c>
      <x:c r="AF82" s="756"/>
      <x:c r="AG82" s="735"/>
      <x:c r="AH82" s="735"/>
      <x:c r="AI82" s="755" t="str">
        <x:f>IF(OR(B82="",AF82=""),"",ROUND((AF82-B82)*24,1))</x:f>
      </x:c>
      <x:c r="AJ82" s="750" t="str">
        <x:f>IF(P82="","",MAX(TODAY()-P82,0))</x:f>
      </x:c>
      <x:c r="AK82" s="750" t="str">
        <x:f>IF(OR(B82="",AH82=""),"",AH82-B82)</x:f>
      </x:c>
      <x:c r="AL82" s="751" t="str">
        <x:f>IF(A82="","",IF(COUNTIF($A$5:$A$504,A82)&gt;1,"DUPLICATE RFQ ID",IF(OR(B82="",C82="",AND(D82="",E82=""),AND(F82="",G82=""),H82="",I82="",J82="",L82="",M82="",N82=""),"CHECK REQUIRED FIELDS",IF(OR(NOT(ISNUMBER(I82)),I82&lt;=0,AND(O82&lt;&gt;"",OR(NOT(ISNUMBER(O82)),O82&lt;0))),"CHECK NUMBERS",IF(OR(NOT(ISNUMBER(B82)),B82&gt;TODAY(),AND(P82&lt;&gt;"",OR(NOT(ISNUMBER(P82)),P82&gt;TODAY())),AND(Q82&lt;&gt;"",OR(NOT(ISNUMBER(Q82)),Q82&gt;TODAY())),AND(R82&lt;&gt;"",NOT(ISNUMBER(R82))),AND(U82&lt;&gt;"",NOT(ISNUMBER(U82))),AND(AF82&lt;&gt;"",OR(NOT(ISNUMBER(AF82)),AF82&lt;B82,AF82&gt;TODAY()+1)),AND(AG82&lt;&gt;"",OR(NOT(ISNUMBER(AG82)),AG82&lt;B82,AG82&gt;TODAY())),AND(AH82&lt;&gt;"",OR(NOT(ISNUMBER(AH82)),AH82&lt;B82,AH82&gt;TODAY()))),"CHECK DATE",IF(COUNTIF(Setup!$D$4:$D$11,N82)=0,"CHECK STAGE",IF(AND(N82&lt;&gt;"PO WON",N82&lt;&gt;"LOST",N82&lt;&gt;"CANCELLED",Y82=""),"SET NEXT FOLLOW-UP",IF(AND(OR(N82="QUOTED",N82="NEGOTIATION",N82="PO WON"),P82=""),"ADD QUOTE DATE",IF(AND(OR(N82="QUOTED",N82="NEGOTIATION",N82="PO WON"),COUNTIFS(Quotations!$B$5:$B$504,A82,Quotations!$Q$5:$Q$504,"COMPLETE")=0),"ADD QUOTE RECORD",IF(AND(OR(N82="LOST",N82="CANCELLED"),V82=""),"ADD CLOSED REASON",IF(AND(OR(N82="PO WON",N82="LOST",N82="CANCELLED"),AH82=""),"ADD CLOSED DATE",IF(AND(N82="PO WON",COUNTIFS('Orders &amp; Payments'!$B$5:$B$504,A82,'Orders &amp; Payments'!$Q$5:$Q$504,"COMPLETE")+COUNTIFS('Orders &amp; Payments'!$B$5:$B$504,A82,'Orders &amp; Payments'!$Q$5:$Q$504,"OPEN")+COUNTIFS('Orders &amp; Payments'!$B$5:$B$504,A82,'Orders &amp; Payments'!$Q$5:$Q$504,"OPEN — ADD INVOICE")=0),"ADD ORDER RECORD","COMPLETE"))))))))))))</x:f>
      </x:c>
    </x:row>
    <x:row r="83">
      <x:c r="A83" s="730"/>
      <x:c r="B83" s="731"/>
      <x:c r="C83" s="730"/>
      <x:c r="D83" s="730"/>
      <x:c r="E83" s="730"/>
      <x:c r="F83" s="730"/>
      <x:c r="G83" s="730"/>
      <x:c r="H83" s="730"/>
      <x:c r="I83" s="730"/>
      <x:c r="J83" s="730"/>
      <x:c r="K83" s="730"/>
      <x:c r="L83" s="730"/>
      <x:c r="M83" s="730"/>
      <x:c r="N83" s="730"/>
      <x:c r="O83" s="732"/>
      <x:c r="P83" s="731"/>
      <x:c r="Q83" s="731"/>
      <x:c r="R83" s="731"/>
      <x:c r="S83" s="740" t="str">
        <x:f>IF(B83="","",TODAY()-B83)</x:f>
      </x:c>
      <x:c r="T83" s="741" t="str">
        <x:f>IF(A83="","",IF(N83="","STAGE NOT SET",IF(OR(N83="PO WON",N83="LOST",N83="CANCELLED"),N83,IF(Y83="","NOT SET",IF(NOT(ISNUMBER(Y83)),"CHECK DATE",IF(Y83&lt;TODAY(),"OVERDUE",IF(Y83=TODAY(),"DUE TODAY","UPCOMING")))))))</x:f>
      </x:c>
      <x:c r="U83" s="731"/>
      <x:c r="V83" s="730"/>
      <x:c r="W83" s="730"/>
      <x:c r="X83" s="749" t="str">
        <x:f>IF(OR(A83="",B83="",N83="",N83="PO WON",N83="LOST",N83="CANCELLED"),"",IFERROR(IF(Q83="",B83+1,Q83+INDEX(Setup!$T$4:$T$8,MATCH(N83,Setup!$S$4:$S$8,0))),""))</x:f>
      </x:c>
      <x:c r="Y83" s="749" t="str">
        <x:f>IF(A83="","",IF(OR(N83="PO WON",N83="LOST",N83="CANCELLED"),"",IF(R83&lt;&gt;"",R83,X83)))</x:f>
      </x:c>
      <x:c r="Z83" s="750" t="str">
        <x:f>IF(OR(Y83="",NOT(ISNUMBER(Y83))),"",Y83-TODAY())</x:f>
      </x:c>
      <x:c r="AA83" s="750" t="str">
        <x:f>IF(OR(A83="",B83="",C83="",M83="",N83="",N83="PO WON",N83="LOST",N83="CANCELLED"),"",IF(M83="Hot",30,IF(M83="Warm",20,10))+IF(N83="NEGOTIATION",25,IF(N83="QUOTED",20,IF(N83="QUALIFIED",15,IF(OR(N83="NEW",N83="CONTACTED"),10,0))))+IF(S83&lt;=2,20,IF(S83&lt;=7,15,IF(S83&lt;=14,10,5)))+IF(O83&gt;=500000,20,IF(O83&gt;=200000,15,IF(O83&gt;=100000,10,5)))+IF(OR(C83="IndiaMART",C83="TradeIndia"),5,3))</x:f>
      </x:c>
      <x:c r="AB83" s="751" t="str">
        <x:f>IF(A83="","",IF(OR(N83="PO WON",N83="LOST",N83="CANCELLED"),"CLOSED",IF(AA83&gt;=75,"A - PRIORITY",IF(AA83&gt;=55,"B - GOOD",IF(AA83&gt;=35,"C - NURTURE","D - LOW")))))</x:f>
      </x:c>
      <x:c r="AC83" s="751" t="str">
        <x:f>IF(A83="","",IF(AL83="COMPLETE",IF(N83="PO WON","Track invoice + payment",IF(N83="LOST","Consider revival",IF(N83="CANCELLED","No further action",IF(T83="OVERDUE","FOLLOW UP NOW",IF(T83="DUE TODAY","FOLLOW UP TODAY",IFERROR(INDEX(Setup!$V$4:$V$8,MATCH(N83,Setup!$U$4:$U$8,0)),"Review RFQ")))))),IF(AL83="DUPLICATE RFQ ID","Use a unique RFQ ID",IF(AL83="CHECK REQUIRED FIELDS","Complete required fields",IF(AL83="CHECK NUMBERS","Correct quantity or value",IF(AL83="CHECK DATE","Correct invalid date",IF(AL83="CHECK STAGE","Choose a valid stage",IF(AL83="SET NEXT FOLLOW-UP","Set next follow-up",IF(AL83="ADD QUOTE DATE","Add quote date",IF(AL83="ADD QUOTE RECORD","Add or fix quote record",IF(AL83="ADD CLOSED REASON","Add lost/cancelled reason",IF(AL83="ADD CLOSED DATE","Add closed date","Create or fix order record"))))))))))))</x:f>
      </x:c>
      <x:c r="AD83" s="752" t="str">
        <x:f>IF(A83="","",IF(AND(OR(N83="QUOTED",N83="NEGOTIATION"),Y83&lt;&gt;"",Y83&lt;TODAY()),O83,0))</x:f>
      </x:c>
      <x:c r="AE83" s="751" t="str">
        <x:f>IF(A83="","",IF(AND(F83&lt;&gt;"",G83&lt;&gt;""),"COMPLETE",IF(OR(F83&lt;&gt;"",G83&lt;&gt;""),"PARTIAL","MISSING")))</x:f>
      </x:c>
      <x:c r="AF83" s="756"/>
      <x:c r="AG83" s="735"/>
      <x:c r="AH83" s="735"/>
      <x:c r="AI83" s="755" t="str">
        <x:f>IF(OR(B83="",AF83=""),"",ROUND((AF83-B83)*24,1))</x:f>
      </x:c>
      <x:c r="AJ83" s="750" t="str">
        <x:f>IF(P83="","",MAX(TODAY()-P83,0))</x:f>
      </x:c>
      <x:c r="AK83" s="750" t="str">
        <x:f>IF(OR(B83="",AH83=""),"",AH83-B83)</x:f>
      </x:c>
      <x:c r="AL83" s="751" t="str">
        <x:f>IF(A83="","",IF(COUNTIF($A$5:$A$504,A83)&gt;1,"DUPLICATE RFQ ID",IF(OR(B83="",C83="",AND(D83="",E83=""),AND(F83="",G83=""),H83="",I83="",J83="",L83="",M83="",N83=""),"CHECK REQUIRED FIELDS",IF(OR(NOT(ISNUMBER(I83)),I83&lt;=0,AND(O83&lt;&gt;"",OR(NOT(ISNUMBER(O83)),O83&lt;0))),"CHECK NUMBERS",IF(OR(NOT(ISNUMBER(B83)),B83&gt;TODAY(),AND(P83&lt;&gt;"",OR(NOT(ISNUMBER(P83)),P83&gt;TODAY())),AND(Q83&lt;&gt;"",OR(NOT(ISNUMBER(Q83)),Q83&gt;TODAY())),AND(R83&lt;&gt;"",NOT(ISNUMBER(R83))),AND(U83&lt;&gt;"",NOT(ISNUMBER(U83))),AND(AF83&lt;&gt;"",OR(NOT(ISNUMBER(AF83)),AF83&lt;B83,AF83&gt;TODAY()+1)),AND(AG83&lt;&gt;"",OR(NOT(ISNUMBER(AG83)),AG83&lt;B83,AG83&gt;TODAY())),AND(AH83&lt;&gt;"",OR(NOT(ISNUMBER(AH83)),AH83&lt;B83,AH83&gt;TODAY()))),"CHECK DATE",IF(COUNTIF(Setup!$D$4:$D$11,N83)=0,"CHECK STAGE",IF(AND(N83&lt;&gt;"PO WON",N83&lt;&gt;"LOST",N83&lt;&gt;"CANCELLED",Y83=""),"SET NEXT FOLLOW-UP",IF(AND(OR(N83="QUOTED",N83="NEGOTIATION",N83="PO WON"),P83=""),"ADD QUOTE DATE",IF(AND(OR(N83="QUOTED",N83="NEGOTIATION",N83="PO WON"),COUNTIFS(Quotations!$B$5:$B$504,A83,Quotations!$Q$5:$Q$504,"COMPLETE")=0),"ADD QUOTE RECORD",IF(AND(OR(N83="LOST",N83="CANCELLED"),V83=""),"ADD CLOSED REASON",IF(AND(OR(N83="PO WON",N83="LOST",N83="CANCELLED"),AH83=""),"ADD CLOSED DATE",IF(AND(N83="PO WON",COUNTIFS('Orders &amp; Payments'!$B$5:$B$504,A83,'Orders &amp; Payments'!$Q$5:$Q$504,"COMPLETE")+COUNTIFS('Orders &amp; Payments'!$B$5:$B$504,A83,'Orders &amp; Payments'!$Q$5:$Q$504,"OPEN")+COUNTIFS('Orders &amp; Payments'!$B$5:$B$504,A83,'Orders &amp; Payments'!$Q$5:$Q$504,"OPEN — ADD INVOICE")=0),"ADD ORDER RECORD","COMPLETE"))))))))))))</x:f>
      </x:c>
    </x:row>
    <x:row r="84">
      <x:c r="A84" s="730"/>
      <x:c r="B84" s="731"/>
      <x:c r="C84" s="730"/>
      <x:c r="D84" s="730"/>
      <x:c r="E84" s="730"/>
      <x:c r="F84" s="730"/>
      <x:c r="G84" s="730"/>
      <x:c r="H84" s="730"/>
      <x:c r="I84" s="730"/>
      <x:c r="J84" s="730"/>
      <x:c r="K84" s="730"/>
      <x:c r="L84" s="730"/>
      <x:c r="M84" s="730"/>
      <x:c r="N84" s="730"/>
      <x:c r="O84" s="732"/>
      <x:c r="P84" s="731"/>
      <x:c r="Q84" s="731"/>
      <x:c r="R84" s="731"/>
      <x:c r="S84" s="740" t="str">
        <x:f>IF(B84="","",TODAY()-B84)</x:f>
      </x:c>
      <x:c r="T84" s="741" t="str">
        <x:f>IF(A84="","",IF(N84="","STAGE NOT SET",IF(OR(N84="PO WON",N84="LOST",N84="CANCELLED"),N84,IF(Y84="","NOT SET",IF(NOT(ISNUMBER(Y84)),"CHECK DATE",IF(Y84&lt;TODAY(),"OVERDUE",IF(Y84=TODAY(),"DUE TODAY","UPCOMING")))))))</x:f>
      </x:c>
      <x:c r="U84" s="731"/>
      <x:c r="V84" s="730"/>
      <x:c r="W84" s="730"/>
      <x:c r="X84" s="749" t="str">
        <x:f>IF(OR(A84="",B84="",N84="",N84="PO WON",N84="LOST",N84="CANCELLED"),"",IFERROR(IF(Q84="",B84+1,Q84+INDEX(Setup!$T$4:$T$8,MATCH(N84,Setup!$S$4:$S$8,0))),""))</x:f>
      </x:c>
      <x:c r="Y84" s="749" t="str">
        <x:f>IF(A84="","",IF(OR(N84="PO WON",N84="LOST",N84="CANCELLED"),"",IF(R84&lt;&gt;"",R84,X84)))</x:f>
      </x:c>
      <x:c r="Z84" s="750" t="str">
        <x:f>IF(OR(Y84="",NOT(ISNUMBER(Y84))),"",Y84-TODAY())</x:f>
      </x:c>
      <x:c r="AA84" s="750" t="str">
        <x:f>IF(OR(A84="",B84="",C84="",M84="",N84="",N84="PO WON",N84="LOST",N84="CANCELLED"),"",IF(M84="Hot",30,IF(M84="Warm",20,10))+IF(N84="NEGOTIATION",25,IF(N84="QUOTED",20,IF(N84="QUALIFIED",15,IF(OR(N84="NEW",N84="CONTACTED"),10,0))))+IF(S84&lt;=2,20,IF(S84&lt;=7,15,IF(S84&lt;=14,10,5)))+IF(O84&gt;=500000,20,IF(O84&gt;=200000,15,IF(O84&gt;=100000,10,5)))+IF(OR(C84="IndiaMART",C84="TradeIndia"),5,3))</x:f>
      </x:c>
      <x:c r="AB84" s="751" t="str">
        <x:f>IF(A84="","",IF(OR(N84="PO WON",N84="LOST",N84="CANCELLED"),"CLOSED",IF(AA84&gt;=75,"A - PRIORITY",IF(AA84&gt;=55,"B - GOOD",IF(AA84&gt;=35,"C - NURTURE","D - LOW")))))</x:f>
      </x:c>
      <x:c r="AC84" s="751" t="str">
        <x:f>IF(A84="","",IF(AL84="COMPLETE",IF(N84="PO WON","Track invoice + payment",IF(N84="LOST","Consider revival",IF(N84="CANCELLED","No further action",IF(T84="OVERDUE","FOLLOW UP NOW",IF(T84="DUE TODAY","FOLLOW UP TODAY",IFERROR(INDEX(Setup!$V$4:$V$8,MATCH(N84,Setup!$U$4:$U$8,0)),"Review RFQ")))))),IF(AL84="DUPLICATE RFQ ID","Use a unique RFQ ID",IF(AL84="CHECK REQUIRED FIELDS","Complete required fields",IF(AL84="CHECK NUMBERS","Correct quantity or value",IF(AL84="CHECK DATE","Correct invalid date",IF(AL84="CHECK STAGE","Choose a valid stage",IF(AL84="SET NEXT FOLLOW-UP","Set next follow-up",IF(AL84="ADD QUOTE DATE","Add quote date",IF(AL84="ADD QUOTE RECORD","Add or fix quote record",IF(AL84="ADD CLOSED REASON","Add lost/cancelled reason",IF(AL84="ADD CLOSED DATE","Add closed date","Create or fix order record"))))))))))))</x:f>
      </x:c>
      <x:c r="AD84" s="752" t="str">
        <x:f>IF(A84="","",IF(AND(OR(N84="QUOTED",N84="NEGOTIATION"),Y84&lt;&gt;"",Y84&lt;TODAY()),O84,0))</x:f>
      </x:c>
      <x:c r="AE84" s="751" t="str">
        <x:f>IF(A84="","",IF(AND(F84&lt;&gt;"",G84&lt;&gt;""),"COMPLETE",IF(OR(F84&lt;&gt;"",G84&lt;&gt;""),"PARTIAL","MISSING")))</x:f>
      </x:c>
      <x:c r="AF84" s="756"/>
      <x:c r="AG84" s="735"/>
      <x:c r="AH84" s="735"/>
      <x:c r="AI84" s="755" t="str">
        <x:f>IF(OR(B84="",AF84=""),"",ROUND((AF84-B84)*24,1))</x:f>
      </x:c>
      <x:c r="AJ84" s="750" t="str">
        <x:f>IF(P84="","",MAX(TODAY()-P84,0))</x:f>
      </x:c>
      <x:c r="AK84" s="750" t="str">
        <x:f>IF(OR(B84="",AH84=""),"",AH84-B84)</x:f>
      </x:c>
      <x:c r="AL84" s="751" t="str">
        <x:f>IF(A84="","",IF(COUNTIF($A$5:$A$504,A84)&gt;1,"DUPLICATE RFQ ID",IF(OR(B84="",C84="",AND(D84="",E84=""),AND(F84="",G84=""),H84="",I84="",J84="",L84="",M84="",N84=""),"CHECK REQUIRED FIELDS",IF(OR(NOT(ISNUMBER(I84)),I84&lt;=0,AND(O84&lt;&gt;"",OR(NOT(ISNUMBER(O84)),O84&lt;0))),"CHECK NUMBERS",IF(OR(NOT(ISNUMBER(B84)),B84&gt;TODAY(),AND(P84&lt;&gt;"",OR(NOT(ISNUMBER(P84)),P84&gt;TODAY())),AND(Q84&lt;&gt;"",OR(NOT(ISNUMBER(Q84)),Q84&gt;TODAY())),AND(R84&lt;&gt;"",NOT(ISNUMBER(R84))),AND(U84&lt;&gt;"",NOT(ISNUMBER(U84))),AND(AF84&lt;&gt;"",OR(NOT(ISNUMBER(AF84)),AF84&lt;B84,AF84&gt;TODAY()+1)),AND(AG84&lt;&gt;"",OR(NOT(ISNUMBER(AG84)),AG84&lt;B84,AG84&gt;TODAY())),AND(AH84&lt;&gt;"",OR(NOT(ISNUMBER(AH84)),AH84&lt;B84,AH84&gt;TODAY()))),"CHECK DATE",IF(COUNTIF(Setup!$D$4:$D$11,N84)=0,"CHECK STAGE",IF(AND(N84&lt;&gt;"PO WON",N84&lt;&gt;"LOST",N84&lt;&gt;"CANCELLED",Y84=""),"SET NEXT FOLLOW-UP",IF(AND(OR(N84="QUOTED",N84="NEGOTIATION",N84="PO WON"),P84=""),"ADD QUOTE DATE",IF(AND(OR(N84="QUOTED",N84="NEGOTIATION",N84="PO WON"),COUNTIFS(Quotations!$B$5:$B$504,A84,Quotations!$Q$5:$Q$504,"COMPLETE")=0),"ADD QUOTE RECORD",IF(AND(OR(N84="LOST",N84="CANCELLED"),V84=""),"ADD CLOSED REASON",IF(AND(OR(N84="PO WON",N84="LOST",N84="CANCELLED"),AH84=""),"ADD CLOSED DATE",IF(AND(N84="PO WON",COUNTIFS('Orders &amp; Payments'!$B$5:$B$504,A84,'Orders &amp; Payments'!$Q$5:$Q$504,"COMPLETE")+COUNTIFS('Orders &amp; Payments'!$B$5:$B$504,A84,'Orders &amp; Payments'!$Q$5:$Q$504,"OPEN")+COUNTIFS('Orders &amp; Payments'!$B$5:$B$504,A84,'Orders &amp; Payments'!$Q$5:$Q$504,"OPEN — ADD INVOICE")=0),"ADD ORDER RECORD","COMPLETE"))))))))))))</x:f>
      </x:c>
    </x:row>
    <x:row r="85">
      <x:c r="A85" s="730"/>
      <x:c r="B85" s="731"/>
      <x:c r="C85" s="730"/>
      <x:c r="D85" s="730"/>
      <x:c r="E85" s="730"/>
      <x:c r="F85" s="730"/>
      <x:c r="G85" s="730"/>
      <x:c r="H85" s="730"/>
      <x:c r="I85" s="730"/>
      <x:c r="J85" s="730"/>
      <x:c r="K85" s="730"/>
      <x:c r="L85" s="730"/>
      <x:c r="M85" s="730"/>
      <x:c r="N85" s="730"/>
      <x:c r="O85" s="732"/>
      <x:c r="P85" s="731"/>
      <x:c r="Q85" s="731"/>
      <x:c r="R85" s="731"/>
      <x:c r="S85" s="740" t="str">
        <x:f>IF(B85="","",TODAY()-B85)</x:f>
      </x:c>
      <x:c r="T85" s="741" t="str">
        <x:f>IF(A85="","",IF(N85="","STAGE NOT SET",IF(OR(N85="PO WON",N85="LOST",N85="CANCELLED"),N85,IF(Y85="","NOT SET",IF(NOT(ISNUMBER(Y85)),"CHECK DATE",IF(Y85&lt;TODAY(),"OVERDUE",IF(Y85=TODAY(),"DUE TODAY","UPCOMING")))))))</x:f>
      </x:c>
      <x:c r="U85" s="731"/>
      <x:c r="V85" s="730"/>
      <x:c r="W85" s="730"/>
      <x:c r="X85" s="749" t="str">
        <x:f>IF(OR(A85="",B85="",N85="",N85="PO WON",N85="LOST",N85="CANCELLED"),"",IFERROR(IF(Q85="",B85+1,Q85+INDEX(Setup!$T$4:$T$8,MATCH(N85,Setup!$S$4:$S$8,0))),""))</x:f>
      </x:c>
      <x:c r="Y85" s="749" t="str">
        <x:f>IF(A85="","",IF(OR(N85="PO WON",N85="LOST",N85="CANCELLED"),"",IF(R85&lt;&gt;"",R85,X85)))</x:f>
      </x:c>
      <x:c r="Z85" s="750" t="str">
        <x:f>IF(OR(Y85="",NOT(ISNUMBER(Y85))),"",Y85-TODAY())</x:f>
      </x:c>
      <x:c r="AA85" s="750" t="str">
        <x:f>IF(OR(A85="",B85="",C85="",M85="",N85="",N85="PO WON",N85="LOST",N85="CANCELLED"),"",IF(M85="Hot",30,IF(M85="Warm",20,10))+IF(N85="NEGOTIATION",25,IF(N85="QUOTED",20,IF(N85="QUALIFIED",15,IF(OR(N85="NEW",N85="CONTACTED"),10,0))))+IF(S85&lt;=2,20,IF(S85&lt;=7,15,IF(S85&lt;=14,10,5)))+IF(O85&gt;=500000,20,IF(O85&gt;=200000,15,IF(O85&gt;=100000,10,5)))+IF(OR(C85="IndiaMART",C85="TradeIndia"),5,3))</x:f>
      </x:c>
      <x:c r="AB85" s="751" t="str">
        <x:f>IF(A85="","",IF(OR(N85="PO WON",N85="LOST",N85="CANCELLED"),"CLOSED",IF(AA85&gt;=75,"A - PRIORITY",IF(AA85&gt;=55,"B - GOOD",IF(AA85&gt;=35,"C - NURTURE","D - LOW")))))</x:f>
      </x:c>
      <x:c r="AC85" s="751" t="str">
        <x:f>IF(A85="","",IF(AL85="COMPLETE",IF(N85="PO WON","Track invoice + payment",IF(N85="LOST","Consider revival",IF(N85="CANCELLED","No further action",IF(T85="OVERDUE","FOLLOW UP NOW",IF(T85="DUE TODAY","FOLLOW UP TODAY",IFERROR(INDEX(Setup!$V$4:$V$8,MATCH(N85,Setup!$U$4:$U$8,0)),"Review RFQ")))))),IF(AL85="DUPLICATE RFQ ID","Use a unique RFQ ID",IF(AL85="CHECK REQUIRED FIELDS","Complete required fields",IF(AL85="CHECK NUMBERS","Correct quantity or value",IF(AL85="CHECK DATE","Correct invalid date",IF(AL85="CHECK STAGE","Choose a valid stage",IF(AL85="SET NEXT FOLLOW-UP","Set next follow-up",IF(AL85="ADD QUOTE DATE","Add quote date",IF(AL85="ADD QUOTE RECORD","Add or fix quote record",IF(AL85="ADD CLOSED REASON","Add lost/cancelled reason",IF(AL85="ADD CLOSED DATE","Add closed date","Create or fix order record"))))))))))))</x:f>
      </x:c>
      <x:c r="AD85" s="752" t="str">
        <x:f>IF(A85="","",IF(AND(OR(N85="QUOTED",N85="NEGOTIATION"),Y85&lt;&gt;"",Y85&lt;TODAY()),O85,0))</x:f>
      </x:c>
      <x:c r="AE85" s="751" t="str">
        <x:f>IF(A85="","",IF(AND(F85&lt;&gt;"",G85&lt;&gt;""),"COMPLETE",IF(OR(F85&lt;&gt;"",G85&lt;&gt;""),"PARTIAL","MISSING")))</x:f>
      </x:c>
      <x:c r="AF85" s="756"/>
      <x:c r="AG85" s="735"/>
      <x:c r="AH85" s="735"/>
      <x:c r="AI85" s="755" t="str">
        <x:f>IF(OR(B85="",AF85=""),"",ROUND((AF85-B85)*24,1))</x:f>
      </x:c>
      <x:c r="AJ85" s="750" t="str">
        <x:f>IF(P85="","",MAX(TODAY()-P85,0))</x:f>
      </x:c>
      <x:c r="AK85" s="750" t="str">
        <x:f>IF(OR(B85="",AH85=""),"",AH85-B85)</x:f>
      </x:c>
      <x:c r="AL85" s="751" t="str">
        <x:f>IF(A85="","",IF(COUNTIF($A$5:$A$504,A85)&gt;1,"DUPLICATE RFQ ID",IF(OR(B85="",C85="",AND(D85="",E85=""),AND(F85="",G85=""),H85="",I85="",J85="",L85="",M85="",N85=""),"CHECK REQUIRED FIELDS",IF(OR(NOT(ISNUMBER(I85)),I85&lt;=0,AND(O85&lt;&gt;"",OR(NOT(ISNUMBER(O85)),O85&lt;0))),"CHECK NUMBERS",IF(OR(NOT(ISNUMBER(B85)),B85&gt;TODAY(),AND(P85&lt;&gt;"",OR(NOT(ISNUMBER(P85)),P85&gt;TODAY())),AND(Q85&lt;&gt;"",OR(NOT(ISNUMBER(Q85)),Q85&gt;TODAY())),AND(R85&lt;&gt;"",NOT(ISNUMBER(R85))),AND(U85&lt;&gt;"",NOT(ISNUMBER(U85))),AND(AF85&lt;&gt;"",OR(NOT(ISNUMBER(AF85)),AF85&lt;B85,AF85&gt;TODAY()+1)),AND(AG85&lt;&gt;"",OR(NOT(ISNUMBER(AG85)),AG85&lt;B85,AG85&gt;TODAY())),AND(AH85&lt;&gt;"",OR(NOT(ISNUMBER(AH85)),AH85&lt;B85,AH85&gt;TODAY()))),"CHECK DATE",IF(COUNTIF(Setup!$D$4:$D$11,N85)=0,"CHECK STAGE",IF(AND(N85&lt;&gt;"PO WON",N85&lt;&gt;"LOST",N85&lt;&gt;"CANCELLED",Y85=""),"SET NEXT FOLLOW-UP",IF(AND(OR(N85="QUOTED",N85="NEGOTIATION",N85="PO WON"),P85=""),"ADD QUOTE DATE",IF(AND(OR(N85="QUOTED",N85="NEGOTIATION",N85="PO WON"),COUNTIFS(Quotations!$B$5:$B$504,A85,Quotations!$Q$5:$Q$504,"COMPLETE")=0),"ADD QUOTE RECORD",IF(AND(OR(N85="LOST",N85="CANCELLED"),V85=""),"ADD CLOSED REASON",IF(AND(OR(N85="PO WON",N85="LOST",N85="CANCELLED"),AH85=""),"ADD CLOSED DATE",IF(AND(N85="PO WON",COUNTIFS('Orders &amp; Payments'!$B$5:$B$504,A85,'Orders &amp; Payments'!$Q$5:$Q$504,"COMPLETE")+COUNTIFS('Orders &amp; Payments'!$B$5:$B$504,A85,'Orders &amp; Payments'!$Q$5:$Q$504,"OPEN")+COUNTIFS('Orders &amp; Payments'!$B$5:$B$504,A85,'Orders &amp; Payments'!$Q$5:$Q$504,"OPEN — ADD INVOICE")=0),"ADD ORDER RECORD","COMPLETE"))))))))))))</x:f>
      </x:c>
    </x:row>
    <x:row r="86">
      <x:c r="A86" s="730"/>
      <x:c r="B86" s="731"/>
      <x:c r="C86" s="730"/>
      <x:c r="D86" s="730"/>
      <x:c r="E86" s="730"/>
      <x:c r="F86" s="730"/>
      <x:c r="G86" s="730"/>
      <x:c r="H86" s="730"/>
      <x:c r="I86" s="730"/>
      <x:c r="J86" s="730"/>
      <x:c r="K86" s="730"/>
      <x:c r="L86" s="730"/>
      <x:c r="M86" s="730"/>
      <x:c r="N86" s="730"/>
      <x:c r="O86" s="732"/>
      <x:c r="P86" s="731"/>
      <x:c r="Q86" s="731"/>
      <x:c r="R86" s="731"/>
      <x:c r="S86" s="740" t="str">
        <x:f>IF(B86="","",TODAY()-B86)</x:f>
      </x:c>
      <x:c r="T86" s="741" t="str">
        <x:f>IF(A86="","",IF(N86="","STAGE NOT SET",IF(OR(N86="PO WON",N86="LOST",N86="CANCELLED"),N86,IF(Y86="","NOT SET",IF(NOT(ISNUMBER(Y86)),"CHECK DATE",IF(Y86&lt;TODAY(),"OVERDUE",IF(Y86=TODAY(),"DUE TODAY","UPCOMING")))))))</x:f>
      </x:c>
      <x:c r="U86" s="731"/>
      <x:c r="V86" s="730"/>
      <x:c r="W86" s="730"/>
      <x:c r="X86" s="749" t="str">
        <x:f>IF(OR(A86="",B86="",N86="",N86="PO WON",N86="LOST",N86="CANCELLED"),"",IFERROR(IF(Q86="",B86+1,Q86+INDEX(Setup!$T$4:$T$8,MATCH(N86,Setup!$S$4:$S$8,0))),""))</x:f>
      </x:c>
      <x:c r="Y86" s="749" t="str">
        <x:f>IF(A86="","",IF(OR(N86="PO WON",N86="LOST",N86="CANCELLED"),"",IF(R86&lt;&gt;"",R86,X86)))</x:f>
      </x:c>
      <x:c r="Z86" s="750" t="str">
        <x:f>IF(OR(Y86="",NOT(ISNUMBER(Y86))),"",Y86-TODAY())</x:f>
      </x:c>
      <x:c r="AA86" s="750" t="str">
        <x:f>IF(OR(A86="",B86="",C86="",M86="",N86="",N86="PO WON",N86="LOST",N86="CANCELLED"),"",IF(M86="Hot",30,IF(M86="Warm",20,10))+IF(N86="NEGOTIATION",25,IF(N86="QUOTED",20,IF(N86="QUALIFIED",15,IF(OR(N86="NEW",N86="CONTACTED"),10,0))))+IF(S86&lt;=2,20,IF(S86&lt;=7,15,IF(S86&lt;=14,10,5)))+IF(O86&gt;=500000,20,IF(O86&gt;=200000,15,IF(O86&gt;=100000,10,5)))+IF(OR(C86="IndiaMART",C86="TradeIndia"),5,3))</x:f>
      </x:c>
      <x:c r="AB86" s="751" t="str">
        <x:f>IF(A86="","",IF(OR(N86="PO WON",N86="LOST",N86="CANCELLED"),"CLOSED",IF(AA86&gt;=75,"A - PRIORITY",IF(AA86&gt;=55,"B - GOOD",IF(AA86&gt;=35,"C - NURTURE","D - LOW")))))</x:f>
      </x:c>
      <x:c r="AC86" s="751" t="str">
        <x:f>IF(A86="","",IF(AL86="COMPLETE",IF(N86="PO WON","Track invoice + payment",IF(N86="LOST","Consider revival",IF(N86="CANCELLED","No further action",IF(T86="OVERDUE","FOLLOW UP NOW",IF(T86="DUE TODAY","FOLLOW UP TODAY",IFERROR(INDEX(Setup!$V$4:$V$8,MATCH(N86,Setup!$U$4:$U$8,0)),"Review RFQ")))))),IF(AL86="DUPLICATE RFQ ID","Use a unique RFQ ID",IF(AL86="CHECK REQUIRED FIELDS","Complete required fields",IF(AL86="CHECK NUMBERS","Correct quantity or value",IF(AL86="CHECK DATE","Correct invalid date",IF(AL86="CHECK STAGE","Choose a valid stage",IF(AL86="SET NEXT FOLLOW-UP","Set next follow-up",IF(AL86="ADD QUOTE DATE","Add quote date",IF(AL86="ADD QUOTE RECORD","Add or fix quote record",IF(AL86="ADD CLOSED REASON","Add lost/cancelled reason",IF(AL86="ADD CLOSED DATE","Add closed date","Create or fix order record"))))))))))))</x:f>
      </x:c>
      <x:c r="AD86" s="752" t="str">
        <x:f>IF(A86="","",IF(AND(OR(N86="QUOTED",N86="NEGOTIATION"),Y86&lt;&gt;"",Y86&lt;TODAY()),O86,0))</x:f>
      </x:c>
      <x:c r="AE86" s="751" t="str">
        <x:f>IF(A86="","",IF(AND(F86&lt;&gt;"",G86&lt;&gt;""),"COMPLETE",IF(OR(F86&lt;&gt;"",G86&lt;&gt;""),"PARTIAL","MISSING")))</x:f>
      </x:c>
      <x:c r="AF86" s="756"/>
      <x:c r="AG86" s="735"/>
      <x:c r="AH86" s="735"/>
      <x:c r="AI86" s="755" t="str">
        <x:f>IF(OR(B86="",AF86=""),"",ROUND((AF86-B86)*24,1))</x:f>
      </x:c>
      <x:c r="AJ86" s="750" t="str">
        <x:f>IF(P86="","",MAX(TODAY()-P86,0))</x:f>
      </x:c>
      <x:c r="AK86" s="750" t="str">
        <x:f>IF(OR(B86="",AH86=""),"",AH86-B86)</x:f>
      </x:c>
      <x:c r="AL86" s="751" t="str">
        <x:f>IF(A86="","",IF(COUNTIF($A$5:$A$504,A86)&gt;1,"DUPLICATE RFQ ID",IF(OR(B86="",C86="",AND(D86="",E86=""),AND(F86="",G86=""),H86="",I86="",J86="",L86="",M86="",N86=""),"CHECK REQUIRED FIELDS",IF(OR(NOT(ISNUMBER(I86)),I86&lt;=0,AND(O86&lt;&gt;"",OR(NOT(ISNUMBER(O86)),O86&lt;0))),"CHECK NUMBERS",IF(OR(NOT(ISNUMBER(B86)),B86&gt;TODAY(),AND(P86&lt;&gt;"",OR(NOT(ISNUMBER(P86)),P86&gt;TODAY())),AND(Q86&lt;&gt;"",OR(NOT(ISNUMBER(Q86)),Q86&gt;TODAY())),AND(R86&lt;&gt;"",NOT(ISNUMBER(R86))),AND(U86&lt;&gt;"",NOT(ISNUMBER(U86))),AND(AF86&lt;&gt;"",OR(NOT(ISNUMBER(AF86)),AF86&lt;B86,AF86&gt;TODAY()+1)),AND(AG86&lt;&gt;"",OR(NOT(ISNUMBER(AG86)),AG86&lt;B86,AG86&gt;TODAY())),AND(AH86&lt;&gt;"",OR(NOT(ISNUMBER(AH86)),AH86&lt;B86,AH86&gt;TODAY()))),"CHECK DATE",IF(COUNTIF(Setup!$D$4:$D$11,N86)=0,"CHECK STAGE",IF(AND(N86&lt;&gt;"PO WON",N86&lt;&gt;"LOST",N86&lt;&gt;"CANCELLED",Y86=""),"SET NEXT FOLLOW-UP",IF(AND(OR(N86="QUOTED",N86="NEGOTIATION",N86="PO WON"),P86=""),"ADD QUOTE DATE",IF(AND(OR(N86="QUOTED",N86="NEGOTIATION",N86="PO WON"),COUNTIFS(Quotations!$B$5:$B$504,A86,Quotations!$Q$5:$Q$504,"COMPLETE")=0),"ADD QUOTE RECORD",IF(AND(OR(N86="LOST",N86="CANCELLED"),V86=""),"ADD CLOSED REASON",IF(AND(OR(N86="PO WON",N86="LOST",N86="CANCELLED"),AH86=""),"ADD CLOSED DATE",IF(AND(N86="PO WON",COUNTIFS('Orders &amp; Payments'!$B$5:$B$504,A86,'Orders &amp; Payments'!$Q$5:$Q$504,"COMPLETE")+COUNTIFS('Orders &amp; Payments'!$B$5:$B$504,A86,'Orders &amp; Payments'!$Q$5:$Q$504,"OPEN")+COUNTIFS('Orders &amp; Payments'!$B$5:$B$504,A86,'Orders &amp; Payments'!$Q$5:$Q$504,"OPEN — ADD INVOICE")=0),"ADD ORDER RECORD","COMPLETE"))))))))))))</x:f>
      </x:c>
    </x:row>
    <x:row r="87">
      <x:c r="A87" s="730"/>
      <x:c r="B87" s="731"/>
      <x:c r="C87" s="730"/>
      <x:c r="D87" s="730"/>
      <x:c r="E87" s="730"/>
      <x:c r="F87" s="730"/>
      <x:c r="G87" s="730"/>
      <x:c r="H87" s="730"/>
      <x:c r="I87" s="730"/>
      <x:c r="J87" s="730"/>
      <x:c r="K87" s="730"/>
      <x:c r="L87" s="730"/>
      <x:c r="M87" s="730"/>
      <x:c r="N87" s="730"/>
      <x:c r="O87" s="732"/>
      <x:c r="P87" s="731"/>
      <x:c r="Q87" s="731"/>
      <x:c r="R87" s="731"/>
      <x:c r="S87" s="740" t="str">
        <x:f>IF(B87="","",TODAY()-B87)</x:f>
      </x:c>
      <x:c r="T87" s="741" t="str">
        <x:f>IF(A87="","",IF(N87="","STAGE NOT SET",IF(OR(N87="PO WON",N87="LOST",N87="CANCELLED"),N87,IF(Y87="","NOT SET",IF(NOT(ISNUMBER(Y87)),"CHECK DATE",IF(Y87&lt;TODAY(),"OVERDUE",IF(Y87=TODAY(),"DUE TODAY","UPCOMING")))))))</x:f>
      </x:c>
      <x:c r="U87" s="731"/>
      <x:c r="V87" s="730"/>
      <x:c r="W87" s="730"/>
      <x:c r="X87" s="749" t="str">
        <x:f>IF(OR(A87="",B87="",N87="",N87="PO WON",N87="LOST",N87="CANCELLED"),"",IFERROR(IF(Q87="",B87+1,Q87+INDEX(Setup!$T$4:$T$8,MATCH(N87,Setup!$S$4:$S$8,0))),""))</x:f>
      </x:c>
      <x:c r="Y87" s="749" t="str">
        <x:f>IF(A87="","",IF(OR(N87="PO WON",N87="LOST",N87="CANCELLED"),"",IF(R87&lt;&gt;"",R87,X87)))</x:f>
      </x:c>
      <x:c r="Z87" s="750" t="str">
        <x:f>IF(OR(Y87="",NOT(ISNUMBER(Y87))),"",Y87-TODAY())</x:f>
      </x:c>
      <x:c r="AA87" s="750" t="str">
        <x:f>IF(OR(A87="",B87="",C87="",M87="",N87="",N87="PO WON",N87="LOST",N87="CANCELLED"),"",IF(M87="Hot",30,IF(M87="Warm",20,10))+IF(N87="NEGOTIATION",25,IF(N87="QUOTED",20,IF(N87="QUALIFIED",15,IF(OR(N87="NEW",N87="CONTACTED"),10,0))))+IF(S87&lt;=2,20,IF(S87&lt;=7,15,IF(S87&lt;=14,10,5)))+IF(O87&gt;=500000,20,IF(O87&gt;=200000,15,IF(O87&gt;=100000,10,5)))+IF(OR(C87="IndiaMART",C87="TradeIndia"),5,3))</x:f>
      </x:c>
      <x:c r="AB87" s="751" t="str">
        <x:f>IF(A87="","",IF(OR(N87="PO WON",N87="LOST",N87="CANCELLED"),"CLOSED",IF(AA87&gt;=75,"A - PRIORITY",IF(AA87&gt;=55,"B - GOOD",IF(AA87&gt;=35,"C - NURTURE","D - LOW")))))</x:f>
      </x:c>
      <x:c r="AC87" s="751" t="str">
        <x:f>IF(A87="","",IF(AL87="COMPLETE",IF(N87="PO WON","Track invoice + payment",IF(N87="LOST","Consider revival",IF(N87="CANCELLED","No further action",IF(T87="OVERDUE","FOLLOW UP NOW",IF(T87="DUE TODAY","FOLLOW UP TODAY",IFERROR(INDEX(Setup!$V$4:$V$8,MATCH(N87,Setup!$U$4:$U$8,0)),"Review RFQ")))))),IF(AL87="DUPLICATE RFQ ID","Use a unique RFQ ID",IF(AL87="CHECK REQUIRED FIELDS","Complete required fields",IF(AL87="CHECK NUMBERS","Correct quantity or value",IF(AL87="CHECK DATE","Correct invalid date",IF(AL87="CHECK STAGE","Choose a valid stage",IF(AL87="SET NEXT FOLLOW-UP","Set next follow-up",IF(AL87="ADD QUOTE DATE","Add quote date",IF(AL87="ADD QUOTE RECORD","Add or fix quote record",IF(AL87="ADD CLOSED REASON","Add lost/cancelled reason",IF(AL87="ADD CLOSED DATE","Add closed date","Create or fix order record"))))))))))))</x:f>
      </x:c>
      <x:c r="AD87" s="752" t="str">
        <x:f>IF(A87="","",IF(AND(OR(N87="QUOTED",N87="NEGOTIATION"),Y87&lt;&gt;"",Y87&lt;TODAY()),O87,0))</x:f>
      </x:c>
      <x:c r="AE87" s="751" t="str">
        <x:f>IF(A87="","",IF(AND(F87&lt;&gt;"",G87&lt;&gt;""),"COMPLETE",IF(OR(F87&lt;&gt;"",G87&lt;&gt;""),"PARTIAL","MISSING")))</x:f>
      </x:c>
      <x:c r="AF87" s="756"/>
      <x:c r="AG87" s="735"/>
      <x:c r="AH87" s="735"/>
      <x:c r="AI87" s="755" t="str">
        <x:f>IF(OR(B87="",AF87=""),"",ROUND((AF87-B87)*24,1))</x:f>
      </x:c>
      <x:c r="AJ87" s="750" t="str">
        <x:f>IF(P87="","",MAX(TODAY()-P87,0))</x:f>
      </x:c>
      <x:c r="AK87" s="750" t="str">
        <x:f>IF(OR(B87="",AH87=""),"",AH87-B87)</x:f>
      </x:c>
      <x:c r="AL87" s="751" t="str">
        <x:f>IF(A87="","",IF(COUNTIF($A$5:$A$504,A87)&gt;1,"DUPLICATE RFQ ID",IF(OR(B87="",C87="",AND(D87="",E87=""),AND(F87="",G87=""),H87="",I87="",J87="",L87="",M87="",N87=""),"CHECK REQUIRED FIELDS",IF(OR(NOT(ISNUMBER(I87)),I87&lt;=0,AND(O87&lt;&gt;"",OR(NOT(ISNUMBER(O87)),O87&lt;0))),"CHECK NUMBERS",IF(OR(NOT(ISNUMBER(B87)),B87&gt;TODAY(),AND(P87&lt;&gt;"",OR(NOT(ISNUMBER(P87)),P87&gt;TODAY())),AND(Q87&lt;&gt;"",OR(NOT(ISNUMBER(Q87)),Q87&gt;TODAY())),AND(R87&lt;&gt;"",NOT(ISNUMBER(R87))),AND(U87&lt;&gt;"",NOT(ISNUMBER(U87))),AND(AF87&lt;&gt;"",OR(NOT(ISNUMBER(AF87)),AF87&lt;B87,AF87&gt;TODAY()+1)),AND(AG87&lt;&gt;"",OR(NOT(ISNUMBER(AG87)),AG87&lt;B87,AG87&gt;TODAY())),AND(AH87&lt;&gt;"",OR(NOT(ISNUMBER(AH87)),AH87&lt;B87,AH87&gt;TODAY()))),"CHECK DATE",IF(COUNTIF(Setup!$D$4:$D$11,N87)=0,"CHECK STAGE",IF(AND(N87&lt;&gt;"PO WON",N87&lt;&gt;"LOST",N87&lt;&gt;"CANCELLED",Y87=""),"SET NEXT FOLLOW-UP",IF(AND(OR(N87="QUOTED",N87="NEGOTIATION",N87="PO WON"),P87=""),"ADD QUOTE DATE",IF(AND(OR(N87="QUOTED",N87="NEGOTIATION",N87="PO WON"),COUNTIFS(Quotations!$B$5:$B$504,A87,Quotations!$Q$5:$Q$504,"COMPLETE")=0),"ADD QUOTE RECORD",IF(AND(OR(N87="LOST",N87="CANCELLED"),V87=""),"ADD CLOSED REASON",IF(AND(OR(N87="PO WON",N87="LOST",N87="CANCELLED"),AH87=""),"ADD CLOSED DATE",IF(AND(N87="PO WON",COUNTIFS('Orders &amp; Payments'!$B$5:$B$504,A87,'Orders &amp; Payments'!$Q$5:$Q$504,"COMPLETE")+COUNTIFS('Orders &amp; Payments'!$B$5:$B$504,A87,'Orders &amp; Payments'!$Q$5:$Q$504,"OPEN")+COUNTIFS('Orders &amp; Payments'!$B$5:$B$504,A87,'Orders &amp; Payments'!$Q$5:$Q$504,"OPEN — ADD INVOICE")=0),"ADD ORDER RECORD","COMPLETE"))))))))))))</x:f>
      </x:c>
    </x:row>
    <x:row r="88">
      <x:c r="A88" s="730"/>
      <x:c r="B88" s="731"/>
      <x:c r="C88" s="730"/>
      <x:c r="D88" s="730"/>
      <x:c r="E88" s="730"/>
      <x:c r="F88" s="730"/>
      <x:c r="G88" s="730"/>
      <x:c r="H88" s="730"/>
      <x:c r="I88" s="730"/>
      <x:c r="J88" s="730"/>
      <x:c r="K88" s="730"/>
      <x:c r="L88" s="730"/>
      <x:c r="M88" s="730"/>
      <x:c r="N88" s="730"/>
      <x:c r="O88" s="732"/>
      <x:c r="P88" s="731"/>
      <x:c r="Q88" s="731"/>
      <x:c r="R88" s="731"/>
      <x:c r="S88" s="740" t="str">
        <x:f>IF(B88="","",TODAY()-B88)</x:f>
      </x:c>
      <x:c r="T88" s="741" t="str">
        <x:f>IF(A88="","",IF(N88="","STAGE NOT SET",IF(OR(N88="PO WON",N88="LOST",N88="CANCELLED"),N88,IF(Y88="","NOT SET",IF(NOT(ISNUMBER(Y88)),"CHECK DATE",IF(Y88&lt;TODAY(),"OVERDUE",IF(Y88=TODAY(),"DUE TODAY","UPCOMING")))))))</x:f>
      </x:c>
      <x:c r="U88" s="731"/>
      <x:c r="V88" s="730"/>
      <x:c r="W88" s="730"/>
      <x:c r="X88" s="749" t="str">
        <x:f>IF(OR(A88="",B88="",N88="",N88="PO WON",N88="LOST",N88="CANCELLED"),"",IFERROR(IF(Q88="",B88+1,Q88+INDEX(Setup!$T$4:$T$8,MATCH(N88,Setup!$S$4:$S$8,0))),""))</x:f>
      </x:c>
      <x:c r="Y88" s="749" t="str">
        <x:f>IF(A88="","",IF(OR(N88="PO WON",N88="LOST",N88="CANCELLED"),"",IF(R88&lt;&gt;"",R88,X88)))</x:f>
      </x:c>
      <x:c r="Z88" s="750" t="str">
        <x:f>IF(OR(Y88="",NOT(ISNUMBER(Y88))),"",Y88-TODAY())</x:f>
      </x:c>
      <x:c r="AA88" s="750" t="str">
        <x:f>IF(OR(A88="",B88="",C88="",M88="",N88="",N88="PO WON",N88="LOST",N88="CANCELLED"),"",IF(M88="Hot",30,IF(M88="Warm",20,10))+IF(N88="NEGOTIATION",25,IF(N88="QUOTED",20,IF(N88="QUALIFIED",15,IF(OR(N88="NEW",N88="CONTACTED"),10,0))))+IF(S88&lt;=2,20,IF(S88&lt;=7,15,IF(S88&lt;=14,10,5)))+IF(O88&gt;=500000,20,IF(O88&gt;=200000,15,IF(O88&gt;=100000,10,5)))+IF(OR(C88="IndiaMART",C88="TradeIndia"),5,3))</x:f>
      </x:c>
      <x:c r="AB88" s="751" t="str">
        <x:f>IF(A88="","",IF(OR(N88="PO WON",N88="LOST",N88="CANCELLED"),"CLOSED",IF(AA88&gt;=75,"A - PRIORITY",IF(AA88&gt;=55,"B - GOOD",IF(AA88&gt;=35,"C - NURTURE","D - LOW")))))</x:f>
      </x:c>
      <x:c r="AC88" s="751" t="str">
        <x:f>IF(A88="","",IF(AL88="COMPLETE",IF(N88="PO WON","Track invoice + payment",IF(N88="LOST","Consider revival",IF(N88="CANCELLED","No further action",IF(T88="OVERDUE","FOLLOW UP NOW",IF(T88="DUE TODAY","FOLLOW UP TODAY",IFERROR(INDEX(Setup!$V$4:$V$8,MATCH(N88,Setup!$U$4:$U$8,0)),"Review RFQ")))))),IF(AL88="DUPLICATE RFQ ID","Use a unique RFQ ID",IF(AL88="CHECK REQUIRED FIELDS","Complete required fields",IF(AL88="CHECK NUMBERS","Correct quantity or value",IF(AL88="CHECK DATE","Correct invalid date",IF(AL88="CHECK STAGE","Choose a valid stage",IF(AL88="SET NEXT FOLLOW-UP","Set next follow-up",IF(AL88="ADD QUOTE DATE","Add quote date",IF(AL88="ADD QUOTE RECORD","Add or fix quote record",IF(AL88="ADD CLOSED REASON","Add lost/cancelled reason",IF(AL88="ADD CLOSED DATE","Add closed date","Create or fix order record"))))))))))))</x:f>
      </x:c>
      <x:c r="AD88" s="752" t="str">
        <x:f>IF(A88="","",IF(AND(OR(N88="QUOTED",N88="NEGOTIATION"),Y88&lt;&gt;"",Y88&lt;TODAY()),O88,0))</x:f>
      </x:c>
      <x:c r="AE88" s="751" t="str">
        <x:f>IF(A88="","",IF(AND(F88&lt;&gt;"",G88&lt;&gt;""),"COMPLETE",IF(OR(F88&lt;&gt;"",G88&lt;&gt;""),"PARTIAL","MISSING")))</x:f>
      </x:c>
      <x:c r="AF88" s="756"/>
      <x:c r="AG88" s="735"/>
      <x:c r="AH88" s="735"/>
      <x:c r="AI88" s="755" t="str">
        <x:f>IF(OR(B88="",AF88=""),"",ROUND((AF88-B88)*24,1))</x:f>
      </x:c>
      <x:c r="AJ88" s="750" t="str">
        <x:f>IF(P88="","",MAX(TODAY()-P88,0))</x:f>
      </x:c>
      <x:c r="AK88" s="750" t="str">
        <x:f>IF(OR(B88="",AH88=""),"",AH88-B88)</x:f>
      </x:c>
      <x:c r="AL88" s="751" t="str">
        <x:f>IF(A88="","",IF(COUNTIF($A$5:$A$504,A88)&gt;1,"DUPLICATE RFQ ID",IF(OR(B88="",C88="",AND(D88="",E88=""),AND(F88="",G88=""),H88="",I88="",J88="",L88="",M88="",N88=""),"CHECK REQUIRED FIELDS",IF(OR(NOT(ISNUMBER(I88)),I88&lt;=0,AND(O88&lt;&gt;"",OR(NOT(ISNUMBER(O88)),O88&lt;0))),"CHECK NUMBERS",IF(OR(NOT(ISNUMBER(B88)),B88&gt;TODAY(),AND(P88&lt;&gt;"",OR(NOT(ISNUMBER(P88)),P88&gt;TODAY())),AND(Q88&lt;&gt;"",OR(NOT(ISNUMBER(Q88)),Q88&gt;TODAY())),AND(R88&lt;&gt;"",NOT(ISNUMBER(R88))),AND(U88&lt;&gt;"",NOT(ISNUMBER(U88))),AND(AF88&lt;&gt;"",OR(NOT(ISNUMBER(AF88)),AF88&lt;B88,AF88&gt;TODAY()+1)),AND(AG88&lt;&gt;"",OR(NOT(ISNUMBER(AG88)),AG88&lt;B88,AG88&gt;TODAY())),AND(AH88&lt;&gt;"",OR(NOT(ISNUMBER(AH88)),AH88&lt;B88,AH88&gt;TODAY()))),"CHECK DATE",IF(COUNTIF(Setup!$D$4:$D$11,N88)=0,"CHECK STAGE",IF(AND(N88&lt;&gt;"PO WON",N88&lt;&gt;"LOST",N88&lt;&gt;"CANCELLED",Y88=""),"SET NEXT FOLLOW-UP",IF(AND(OR(N88="QUOTED",N88="NEGOTIATION",N88="PO WON"),P88=""),"ADD QUOTE DATE",IF(AND(OR(N88="QUOTED",N88="NEGOTIATION",N88="PO WON"),COUNTIFS(Quotations!$B$5:$B$504,A88,Quotations!$Q$5:$Q$504,"COMPLETE")=0),"ADD QUOTE RECORD",IF(AND(OR(N88="LOST",N88="CANCELLED"),V88=""),"ADD CLOSED REASON",IF(AND(OR(N88="PO WON",N88="LOST",N88="CANCELLED"),AH88=""),"ADD CLOSED DATE",IF(AND(N88="PO WON",COUNTIFS('Orders &amp; Payments'!$B$5:$B$504,A88,'Orders &amp; Payments'!$Q$5:$Q$504,"COMPLETE")+COUNTIFS('Orders &amp; Payments'!$B$5:$B$504,A88,'Orders &amp; Payments'!$Q$5:$Q$504,"OPEN")+COUNTIFS('Orders &amp; Payments'!$B$5:$B$504,A88,'Orders &amp; Payments'!$Q$5:$Q$504,"OPEN — ADD INVOICE")=0),"ADD ORDER RECORD","COMPLETE"))))))))))))</x:f>
      </x:c>
    </x:row>
    <x:row r="89">
      <x:c r="A89" s="730"/>
      <x:c r="B89" s="731"/>
      <x:c r="C89" s="730"/>
      <x:c r="D89" s="730"/>
      <x:c r="E89" s="730"/>
      <x:c r="F89" s="730"/>
      <x:c r="G89" s="730"/>
      <x:c r="H89" s="730"/>
      <x:c r="I89" s="730"/>
      <x:c r="J89" s="730"/>
      <x:c r="K89" s="730"/>
      <x:c r="L89" s="730"/>
      <x:c r="M89" s="730"/>
      <x:c r="N89" s="730"/>
      <x:c r="O89" s="732"/>
      <x:c r="P89" s="731"/>
      <x:c r="Q89" s="731"/>
      <x:c r="R89" s="731"/>
      <x:c r="S89" s="740" t="str">
        <x:f>IF(B89="","",TODAY()-B89)</x:f>
      </x:c>
      <x:c r="T89" s="741" t="str">
        <x:f>IF(A89="","",IF(N89="","STAGE NOT SET",IF(OR(N89="PO WON",N89="LOST",N89="CANCELLED"),N89,IF(Y89="","NOT SET",IF(NOT(ISNUMBER(Y89)),"CHECK DATE",IF(Y89&lt;TODAY(),"OVERDUE",IF(Y89=TODAY(),"DUE TODAY","UPCOMING")))))))</x:f>
      </x:c>
      <x:c r="U89" s="731"/>
      <x:c r="V89" s="730"/>
      <x:c r="W89" s="730"/>
      <x:c r="X89" s="749" t="str">
        <x:f>IF(OR(A89="",B89="",N89="",N89="PO WON",N89="LOST",N89="CANCELLED"),"",IFERROR(IF(Q89="",B89+1,Q89+INDEX(Setup!$T$4:$T$8,MATCH(N89,Setup!$S$4:$S$8,0))),""))</x:f>
      </x:c>
      <x:c r="Y89" s="749" t="str">
        <x:f>IF(A89="","",IF(OR(N89="PO WON",N89="LOST",N89="CANCELLED"),"",IF(R89&lt;&gt;"",R89,X89)))</x:f>
      </x:c>
      <x:c r="Z89" s="750" t="str">
        <x:f>IF(OR(Y89="",NOT(ISNUMBER(Y89))),"",Y89-TODAY())</x:f>
      </x:c>
      <x:c r="AA89" s="750" t="str">
        <x:f>IF(OR(A89="",B89="",C89="",M89="",N89="",N89="PO WON",N89="LOST",N89="CANCELLED"),"",IF(M89="Hot",30,IF(M89="Warm",20,10))+IF(N89="NEGOTIATION",25,IF(N89="QUOTED",20,IF(N89="QUALIFIED",15,IF(OR(N89="NEW",N89="CONTACTED"),10,0))))+IF(S89&lt;=2,20,IF(S89&lt;=7,15,IF(S89&lt;=14,10,5)))+IF(O89&gt;=500000,20,IF(O89&gt;=200000,15,IF(O89&gt;=100000,10,5)))+IF(OR(C89="IndiaMART",C89="TradeIndia"),5,3))</x:f>
      </x:c>
      <x:c r="AB89" s="751" t="str">
        <x:f>IF(A89="","",IF(OR(N89="PO WON",N89="LOST",N89="CANCELLED"),"CLOSED",IF(AA89&gt;=75,"A - PRIORITY",IF(AA89&gt;=55,"B - GOOD",IF(AA89&gt;=35,"C - NURTURE","D - LOW")))))</x:f>
      </x:c>
      <x:c r="AC89" s="751" t="str">
        <x:f>IF(A89="","",IF(AL89="COMPLETE",IF(N89="PO WON","Track invoice + payment",IF(N89="LOST","Consider revival",IF(N89="CANCELLED","No further action",IF(T89="OVERDUE","FOLLOW UP NOW",IF(T89="DUE TODAY","FOLLOW UP TODAY",IFERROR(INDEX(Setup!$V$4:$V$8,MATCH(N89,Setup!$U$4:$U$8,0)),"Review RFQ")))))),IF(AL89="DUPLICATE RFQ ID","Use a unique RFQ ID",IF(AL89="CHECK REQUIRED FIELDS","Complete required fields",IF(AL89="CHECK NUMBERS","Correct quantity or value",IF(AL89="CHECK DATE","Correct invalid date",IF(AL89="CHECK STAGE","Choose a valid stage",IF(AL89="SET NEXT FOLLOW-UP","Set next follow-up",IF(AL89="ADD QUOTE DATE","Add quote date",IF(AL89="ADD QUOTE RECORD","Add or fix quote record",IF(AL89="ADD CLOSED REASON","Add lost/cancelled reason",IF(AL89="ADD CLOSED DATE","Add closed date","Create or fix order record"))))))))))))</x:f>
      </x:c>
      <x:c r="AD89" s="752" t="str">
        <x:f>IF(A89="","",IF(AND(OR(N89="QUOTED",N89="NEGOTIATION"),Y89&lt;&gt;"",Y89&lt;TODAY()),O89,0))</x:f>
      </x:c>
      <x:c r="AE89" s="751" t="str">
        <x:f>IF(A89="","",IF(AND(F89&lt;&gt;"",G89&lt;&gt;""),"COMPLETE",IF(OR(F89&lt;&gt;"",G89&lt;&gt;""),"PARTIAL","MISSING")))</x:f>
      </x:c>
      <x:c r="AF89" s="756"/>
      <x:c r="AG89" s="735"/>
      <x:c r="AH89" s="735"/>
      <x:c r="AI89" s="755" t="str">
        <x:f>IF(OR(B89="",AF89=""),"",ROUND((AF89-B89)*24,1))</x:f>
      </x:c>
      <x:c r="AJ89" s="750" t="str">
        <x:f>IF(P89="","",MAX(TODAY()-P89,0))</x:f>
      </x:c>
      <x:c r="AK89" s="750" t="str">
        <x:f>IF(OR(B89="",AH89=""),"",AH89-B89)</x:f>
      </x:c>
      <x:c r="AL89" s="751" t="str">
        <x:f>IF(A89="","",IF(COUNTIF($A$5:$A$504,A89)&gt;1,"DUPLICATE RFQ ID",IF(OR(B89="",C89="",AND(D89="",E89=""),AND(F89="",G89=""),H89="",I89="",J89="",L89="",M89="",N89=""),"CHECK REQUIRED FIELDS",IF(OR(NOT(ISNUMBER(I89)),I89&lt;=0,AND(O89&lt;&gt;"",OR(NOT(ISNUMBER(O89)),O89&lt;0))),"CHECK NUMBERS",IF(OR(NOT(ISNUMBER(B89)),B89&gt;TODAY(),AND(P89&lt;&gt;"",OR(NOT(ISNUMBER(P89)),P89&gt;TODAY())),AND(Q89&lt;&gt;"",OR(NOT(ISNUMBER(Q89)),Q89&gt;TODAY())),AND(R89&lt;&gt;"",NOT(ISNUMBER(R89))),AND(U89&lt;&gt;"",NOT(ISNUMBER(U89))),AND(AF89&lt;&gt;"",OR(NOT(ISNUMBER(AF89)),AF89&lt;B89,AF89&gt;TODAY()+1)),AND(AG89&lt;&gt;"",OR(NOT(ISNUMBER(AG89)),AG89&lt;B89,AG89&gt;TODAY())),AND(AH89&lt;&gt;"",OR(NOT(ISNUMBER(AH89)),AH89&lt;B89,AH89&gt;TODAY()))),"CHECK DATE",IF(COUNTIF(Setup!$D$4:$D$11,N89)=0,"CHECK STAGE",IF(AND(N89&lt;&gt;"PO WON",N89&lt;&gt;"LOST",N89&lt;&gt;"CANCELLED",Y89=""),"SET NEXT FOLLOW-UP",IF(AND(OR(N89="QUOTED",N89="NEGOTIATION",N89="PO WON"),P89=""),"ADD QUOTE DATE",IF(AND(OR(N89="QUOTED",N89="NEGOTIATION",N89="PO WON"),COUNTIFS(Quotations!$B$5:$B$504,A89,Quotations!$Q$5:$Q$504,"COMPLETE")=0),"ADD QUOTE RECORD",IF(AND(OR(N89="LOST",N89="CANCELLED"),V89=""),"ADD CLOSED REASON",IF(AND(OR(N89="PO WON",N89="LOST",N89="CANCELLED"),AH89=""),"ADD CLOSED DATE",IF(AND(N89="PO WON",COUNTIFS('Orders &amp; Payments'!$B$5:$B$504,A89,'Orders &amp; Payments'!$Q$5:$Q$504,"COMPLETE")+COUNTIFS('Orders &amp; Payments'!$B$5:$B$504,A89,'Orders &amp; Payments'!$Q$5:$Q$504,"OPEN")+COUNTIFS('Orders &amp; Payments'!$B$5:$B$504,A89,'Orders &amp; Payments'!$Q$5:$Q$504,"OPEN — ADD INVOICE")=0),"ADD ORDER RECORD","COMPLETE"))))))))))))</x:f>
      </x:c>
    </x:row>
    <x:row r="90">
      <x:c r="A90" s="730"/>
      <x:c r="B90" s="731"/>
      <x:c r="C90" s="730"/>
      <x:c r="D90" s="730"/>
      <x:c r="E90" s="730"/>
      <x:c r="F90" s="730"/>
      <x:c r="G90" s="730"/>
      <x:c r="H90" s="730"/>
      <x:c r="I90" s="730"/>
      <x:c r="J90" s="730"/>
      <x:c r="K90" s="730"/>
      <x:c r="L90" s="730"/>
      <x:c r="M90" s="730"/>
      <x:c r="N90" s="730"/>
      <x:c r="O90" s="732"/>
      <x:c r="P90" s="731"/>
      <x:c r="Q90" s="731"/>
      <x:c r="R90" s="731"/>
      <x:c r="S90" s="740" t="str">
        <x:f>IF(B90="","",TODAY()-B90)</x:f>
      </x:c>
      <x:c r="T90" s="741" t="str">
        <x:f>IF(A90="","",IF(N90="","STAGE NOT SET",IF(OR(N90="PO WON",N90="LOST",N90="CANCELLED"),N90,IF(Y90="","NOT SET",IF(NOT(ISNUMBER(Y90)),"CHECK DATE",IF(Y90&lt;TODAY(),"OVERDUE",IF(Y90=TODAY(),"DUE TODAY","UPCOMING")))))))</x:f>
      </x:c>
      <x:c r="U90" s="731"/>
      <x:c r="V90" s="730"/>
      <x:c r="W90" s="730"/>
      <x:c r="X90" s="749" t="str">
        <x:f>IF(OR(A90="",B90="",N90="",N90="PO WON",N90="LOST",N90="CANCELLED"),"",IFERROR(IF(Q90="",B90+1,Q90+INDEX(Setup!$T$4:$T$8,MATCH(N90,Setup!$S$4:$S$8,0))),""))</x:f>
      </x:c>
      <x:c r="Y90" s="749" t="str">
        <x:f>IF(A90="","",IF(OR(N90="PO WON",N90="LOST",N90="CANCELLED"),"",IF(R90&lt;&gt;"",R90,X90)))</x:f>
      </x:c>
      <x:c r="Z90" s="750" t="str">
        <x:f>IF(OR(Y90="",NOT(ISNUMBER(Y90))),"",Y90-TODAY())</x:f>
      </x:c>
      <x:c r="AA90" s="750" t="str">
        <x:f>IF(OR(A90="",B90="",C90="",M90="",N90="",N90="PO WON",N90="LOST",N90="CANCELLED"),"",IF(M90="Hot",30,IF(M90="Warm",20,10))+IF(N90="NEGOTIATION",25,IF(N90="QUOTED",20,IF(N90="QUALIFIED",15,IF(OR(N90="NEW",N90="CONTACTED"),10,0))))+IF(S90&lt;=2,20,IF(S90&lt;=7,15,IF(S90&lt;=14,10,5)))+IF(O90&gt;=500000,20,IF(O90&gt;=200000,15,IF(O90&gt;=100000,10,5)))+IF(OR(C90="IndiaMART",C90="TradeIndia"),5,3))</x:f>
      </x:c>
      <x:c r="AB90" s="751" t="str">
        <x:f>IF(A90="","",IF(OR(N90="PO WON",N90="LOST",N90="CANCELLED"),"CLOSED",IF(AA90&gt;=75,"A - PRIORITY",IF(AA90&gt;=55,"B - GOOD",IF(AA90&gt;=35,"C - NURTURE","D - LOW")))))</x:f>
      </x:c>
      <x:c r="AC90" s="751" t="str">
        <x:f>IF(A90="","",IF(AL90="COMPLETE",IF(N90="PO WON","Track invoice + payment",IF(N90="LOST","Consider revival",IF(N90="CANCELLED","No further action",IF(T90="OVERDUE","FOLLOW UP NOW",IF(T90="DUE TODAY","FOLLOW UP TODAY",IFERROR(INDEX(Setup!$V$4:$V$8,MATCH(N90,Setup!$U$4:$U$8,0)),"Review RFQ")))))),IF(AL90="DUPLICATE RFQ ID","Use a unique RFQ ID",IF(AL90="CHECK REQUIRED FIELDS","Complete required fields",IF(AL90="CHECK NUMBERS","Correct quantity or value",IF(AL90="CHECK DATE","Correct invalid date",IF(AL90="CHECK STAGE","Choose a valid stage",IF(AL90="SET NEXT FOLLOW-UP","Set next follow-up",IF(AL90="ADD QUOTE DATE","Add quote date",IF(AL90="ADD QUOTE RECORD","Add or fix quote record",IF(AL90="ADD CLOSED REASON","Add lost/cancelled reason",IF(AL90="ADD CLOSED DATE","Add closed date","Create or fix order record"))))))))))))</x:f>
      </x:c>
      <x:c r="AD90" s="752" t="str">
        <x:f>IF(A90="","",IF(AND(OR(N90="QUOTED",N90="NEGOTIATION"),Y90&lt;&gt;"",Y90&lt;TODAY()),O90,0))</x:f>
      </x:c>
      <x:c r="AE90" s="751" t="str">
        <x:f>IF(A90="","",IF(AND(F90&lt;&gt;"",G90&lt;&gt;""),"COMPLETE",IF(OR(F90&lt;&gt;"",G90&lt;&gt;""),"PARTIAL","MISSING")))</x:f>
      </x:c>
      <x:c r="AF90" s="756"/>
      <x:c r="AG90" s="735"/>
      <x:c r="AH90" s="735"/>
      <x:c r="AI90" s="755" t="str">
        <x:f>IF(OR(B90="",AF90=""),"",ROUND((AF90-B90)*24,1))</x:f>
      </x:c>
      <x:c r="AJ90" s="750" t="str">
        <x:f>IF(P90="","",MAX(TODAY()-P90,0))</x:f>
      </x:c>
      <x:c r="AK90" s="750" t="str">
        <x:f>IF(OR(B90="",AH90=""),"",AH90-B90)</x:f>
      </x:c>
      <x:c r="AL90" s="751" t="str">
        <x:f>IF(A90="","",IF(COUNTIF($A$5:$A$504,A90)&gt;1,"DUPLICATE RFQ ID",IF(OR(B90="",C90="",AND(D90="",E90=""),AND(F90="",G90=""),H90="",I90="",J90="",L90="",M90="",N90=""),"CHECK REQUIRED FIELDS",IF(OR(NOT(ISNUMBER(I90)),I90&lt;=0,AND(O90&lt;&gt;"",OR(NOT(ISNUMBER(O90)),O90&lt;0))),"CHECK NUMBERS",IF(OR(NOT(ISNUMBER(B90)),B90&gt;TODAY(),AND(P90&lt;&gt;"",OR(NOT(ISNUMBER(P90)),P90&gt;TODAY())),AND(Q90&lt;&gt;"",OR(NOT(ISNUMBER(Q90)),Q90&gt;TODAY())),AND(R90&lt;&gt;"",NOT(ISNUMBER(R90))),AND(U90&lt;&gt;"",NOT(ISNUMBER(U90))),AND(AF90&lt;&gt;"",OR(NOT(ISNUMBER(AF90)),AF90&lt;B90,AF90&gt;TODAY()+1)),AND(AG90&lt;&gt;"",OR(NOT(ISNUMBER(AG90)),AG90&lt;B90,AG90&gt;TODAY())),AND(AH90&lt;&gt;"",OR(NOT(ISNUMBER(AH90)),AH90&lt;B90,AH90&gt;TODAY()))),"CHECK DATE",IF(COUNTIF(Setup!$D$4:$D$11,N90)=0,"CHECK STAGE",IF(AND(N90&lt;&gt;"PO WON",N90&lt;&gt;"LOST",N90&lt;&gt;"CANCELLED",Y90=""),"SET NEXT FOLLOW-UP",IF(AND(OR(N90="QUOTED",N90="NEGOTIATION",N90="PO WON"),P90=""),"ADD QUOTE DATE",IF(AND(OR(N90="QUOTED",N90="NEGOTIATION",N90="PO WON"),COUNTIFS(Quotations!$B$5:$B$504,A90,Quotations!$Q$5:$Q$504,"COMPLETE")=0),"ADD QUOTE RECORD",IF(AND(OR(N90="LOST",N90="CANCELLED"),V90=""),"ADD CLOSED REASON",IF(AND(OR(N90="PO WON",N90="LOST",N90="CANCELLED"),AH90=""),"ADD CLOSED DATE",IF(AND(N90="PO WON",COUNTIFS('Orders &amp; Payments'!$B$5:$B$504,A90,'Orders &amp; Payments'!$Q$5:$Q$504,"COMPLETE")+COUNTIFS('Orders &amp; Payments'!$B$5:$B$504,A90,'Orders &amp; Payments'!$Q$5:$Q$504,"OPEN")+COUNTIFS('Orders &amp; Payments'!$B$5:$B$504,A90,'Orders &amp; Payments'!$Q$5:$Q$504,"OPEN — ADD INVOICE")=0),"ADD ORDER RECORD","COMPLETE"))))))))))))</x:f>
      </x:c>
    </x:row>
    <x:row r="91">
      <x:c r="A91" s="730"/>
      <x:c r="B91" s="731"/>
      <x:c r="C91" s="730"/>
      <x:c r="D91" s="730"/>
      <x:c r="E91" s="730"/>
      <x:c r="F91" s="730"/>
      <x:c r="G91" s="730"/>
      <x:c r="H91" s="730"/>
      <x:c r="I91" s="730"/>
      <x:c r="J91" s="730"/>
      <x:c r="K91" s="730"/>
      <x:c r="L91" s="730"/>
      <x:c r="M91" s="730"/>
      <x:c r="N91" s="730"/>
      <x:c r="O91" s="732"/>
      <x:c r="P91" s="731"/>
      <x:c r="Q91" s="731"/>
      <x:c r="R91" s="731"/>
      <x:c r="S91" s="740" t="str">
        <x:f>IF(B91="","",TODAY()-B91)</x:f>
      </x:c>
      <x:c r="T91" s="741" t="str">
        <x:f>IF(A91="","",IF(N91="","STAGE NOT SET",IF(OR(N91="PO WON",N91="LOST",N91="CANCELLED"),N91,IF(Y91="","NOT SET",IF(NOT(ISNUMBER(Y91)),"CHECK DATE",IF(Y91&lt;TODAY(),"OVERDUE",IF(Y91=TODAY(),"DUE TODAY","UPCOMING")))))))</x:f>
      </x:c>
      <x:c r="U91" s="731"/>
      <x:c r="V91" s="730"/>
      <x:c r="W91" s="730"/>
      <x:c r="X91" s="749" t="str">
        <x:f>IF(OR(A91="",B91="",N91="",N91="PO WON",N91="LOST",N91="CANCELLED"),"",IFERROR(IF(Q91="",B91+1,Q91+INDEX(Setup!$T$4:$T$8,MATCH(N91,Setup!$S$4:$S$8,0))),""))</x:f>
      </x:c>
      <x:c r="Y91" s="749" t="str">
        <x:f>IF(A91="","",IF(OR(N91="PO WON",N91="LOST",N91="CANCELLED"),"",IF(R91&lt;&gt;"",R91,X91)))</x:f>
      </x:c>
      <x:c r="Z91" s="750" t="str">
        <x:f>IF(OR(Y91="",NOT(ISNUMBER(Y91))),"",Y91-TODAY())</x:f>
      </x:c>
      <x:c r="AA91" s="750" t="str">
        <x:f>IF(OR(A91="",B91="",C91="",M91="",N91="",N91="PO WON",N91="LOST",N91="CANCELLED"),"",IF(M91="Hot",30,IF(M91="Warm",20,10))+IF(N91="NEGOTIATION",25,IF(N91="QUOTED",20,IF(N91="QUALIFIED",15,IF(OR(N91="NEW",N91="CONTACTED"),10,0))))+IF(S91&lt;=2,20,IF(S91&lt;=7,15,IF(S91&lt;=14,10,5)))+IF(O91&gt;=500000,20,IF(O91&gt;=200000,15,IF(O91&gt;=100000,10,5)))+IF(OR(C91="IndiaMART",C91="TradeIndia"),5,3))</x:f>
      </x:c>
      <x:c r="AB91" s="751" t="str">
        <x:f>IF(A91="","",IF(OR(N91="PO WON",N91="LOST",N91="CANCELLED"),"CLOSED",IF(AA91&gt;=75,"A - PRIORITY",IF(AA91&gt;=55,"B - GOOD",IF(AA91&gt;=35,"C - NURTURE","D - LOW")))))</x:f>
      </x:c>
      <x:c r="AC91" s="751" t="str">
        <x:f>IF(A91="","",IF(AL91="COMPLETE",IF(N91="PO WON","Track invoice + payment",IF(N91="LOST","Consider revival",IF(N91="CANCELLED","No further action",IF(T91="OVERDUE","FOLLOW UP NOW",IF(T91="DUE TODAY","FOLLOW UP TODAY",IFERROR(INDEX(Setup!$V$4:$V$8,MATCH(N91,Setup!$U$4:$U$8,0)),"Review RFQ")))))),IF(AL91="DUPLICATE RFQ ID","Use a unique RFQ ID",IF(AL91="CHECK REQUIRED FIELDS","Complete required fields",IF(AL91="CHECK NUMBERS","Correct quantity or value",IF(AL91="CHECK DATE","Correct invalid date",IF(AL91="CHECK STAGE","Choose a valid stage",IF(AL91="SET NEXT FOLLOW-UP","Set next follow-up",IF(AL91="ADD QUOTE DATE","Add quote date",IF(AL91="ADD QUOTE RECORD","Add or fix quote record",IF(AL91="ADD CLOSED REASON","Add lost/cancelled reason",IF(AL91="ADD CLOSED DATE","Add closed date","Create or fix order record"))))))))))))</x:f>
      </x:c>
      <x:c r="AD91" s="752" t="str">
        <x:f>IF(A91="","",IF(AND(OR(N91="QUOTED",N91="NEGOTIATION"),Y91&lt;&gt;"",Y91&lt;TODAY()),O91,0))</x:f>
      </x:c>
      <x:c r="AE91" s="751" t="str">
        <x:f>IF(A91="","",IF(AND(F91&lt;&gt;"",G91&lt;&gt;""),"COMPLETE",IF(OR(F91&lt;&gt;"",G91&lt;&gt;""),"PARTIAL","MISSING")))</x:f>
      </x:c>
      <x:c r="AF91" s="756"/>
      <x:c r="AG91" s="735"/>
      <x:c r="AH91" s="735"/>
      <x:c r="AI91" s="755" t="str">
        <x:f>IF(OR(B91="",AF91=""),"",ROUND((AF91-B91)*24,1))</x:f>
      </x:c>
      <x:c r="AJ91" s="750" t="str">
        <x:f>IF(P91="","",MAX(TODAY()-P91,0))</x:f>
      </x:c>
      <x:c r="AK91" s="750" t="str">
        <x:f>IF(OR(B91="",AH91=""),"",AH91-B91)</x:f>
      </x:c>
      <x:c r="AL91" s="751" t="str">
        <x:f>IF(A91="","",IF(COUNTIF($A$5:$A$504,A91)&gt;1,"DUPLICATE RFQ ID",IF(OR(B91="",C91="",AND(D91="",E91=""),AND(F91="",G91=""),H91="",I91="",J91="",L91="",M91="",N91=""),"CHECK REQUIRED FIELDS",IF(OR(NOT(ISNUMBER(I91)),I91&lt;=0,AND(O91&lt;&gt;"",OR(NOT(ISNUMBER(O91)),O91&lt;0))),"CHECK NUMBERS",IF(OR(NOT(ISNUMBER(B91)),B91&gt;TODAY(),AND(P91&lt;&gt;"",OR(NOT(ISNUMBER(P91)),P91&gt;TODAY())),AND(Q91&lt;&gt;"",OR(NOT(ISNUMBER(Q91)),Q91&gt;TODAY())),AND(R91&lt;&gt;"",NOT(ISNUMBER(R91))),AND(U91&lt;&gt;"",NOT(ISNUMBER(U91))),AND(AF91&lt;&gt;"",OR(NOT(ISNUMBER(AF91)),AF91&lt;B91,AF91&gt;TODAY()+1)),AND(AG91&lt;&gt;"",OR(NOT(ISNUMBER(AG91)),AG91&lt;B91,AG91&gt;TODAY())),AND(AH91&lt;&gt;"",OR(NOT(ISNUMBER(AH91)),AH91&lt;B91,AH91&gt;TODAY()))),"CHECK DATE",IF(COUNTIF(Setup!$D$4:$D$11,N91)=0,"CHECK STAGE",IF(AND(N91&lt;&gt;"PO WON",N91&lt;&gt;"LOST",N91&lt;&gt;"CANCELLED",Y91=""),"SET NEXT FOLLOW-UP",IF(AND(OR(N91="QUOTED",N91="NEGOTIATION",N91="PO WON"),P91=""),"ADD QUOTE DATE",IF(AND(OR(N91="QUOTED",N91="NEGOTIATION",N91="PO WON"),COUNTIFS(Quotations!$B$5:$B$504,A91,Quotations!$Q$5:$Q$504,"COMPLETE")=0),"ADD QUOTE RECORD",IF(AND(OR(N91="LOST",N91="CANCELLED"),V91=""),"ADD CLOSED REASON",IF(AND(OR(N91="PO WON",N91="LOST",N91="CANCELLED"),AH91=""),"ADD CLOSED DATE",IF(AND(N91="PO WON",COUNTIFS('Orders &amp; Payments'!$B$5:$B$504,A91,'Orders &amp; Payments'!$Q$5:$Q$504,"COMPLETE")+COUNTIFS('Orders &amp; Payments'!$B$5:$B$504,A91,'Orders &amp; Payments'!$Q$5:$Q$504,"OPEN")+COUNTIFS('Orders &amp; Payments'!$B$5:$B$504,A91,'Orders &amp; Payments'!$Q$5:$Q$504,"OPEN — ADD INVOICE")=0),"ADD ORDER RECORD","COMPLETE"))))))))))))</x:f>
      </x:c>
    </x:row>
    <x:row r="92">
      <x:c r="A92" s="730"/>
      <x:c r="B92" s="731"/>
      <x:c r="C92" s="730"/>
      <x:c r="D92" s="730"/>
      <x:c r="E92" s="730"/>
      <x:c r="F92" s="730"/>
      <x:c r="G92" s="730"/>
      <x:c r="H92" s="730"/>
      <x:c r="I92" s="730"/>
      <x:c r="J92" s="730"/>
      <x:c r="K92" s="730"/>
      <x:c r="L92" s="730"/>
      <x:c r="M92" s="730"/>
      <x:c r="N92" s="730"/>
      <x:c r="O92" s="732"/>
      <x:c r="P92" s="731"/>
      <x:c r="Q92" s="731"/>
      <x:c r="R92" s="731"/>
      <x:c r="S92" s="740" t="str">
        <x:f>IF(B92="","",TODAY()-B92)</x:f>
      </x:c>
      <x:c r="T92" s="741" t="str">
        <x:f>IF(A92="","",IF(N92="","STAGE NOT SET",IF(OR(N92="PO WON",N92="LOST",N92="CANCELLED"),N92,IF(Y92="","NOT SET",IF(NOT(ISNUMBER(Y92)),"CHECK DATE",IF(Y92&lt;TODAY(),"OVERDUE",IF(Y92=TODAY(),"DUE TODAY","UPCOMING")))))))</x:f>
      </x:c>
      <x:c r="U92" s="731"/>
      <x:c r="V92" s="730"/>
      <x:c r="W92" s="730"/>
      <x:c r="X92" s="749" t="str">
        <x:f>IF(OR(A92="",B92="",N92="",N92="PO WON",N92="LOST",N92="CANCELLED"),"",IFERROR(IF(Q92="",B92+1,Q92+INDEX(Setup!$T$4:$T$8,MATCH(N92,Setup!$S$4:$S$8,0))),""))</x:f>
      </x:c>
      <x:c r="Y92" s="749" t="str">
        <x:f>IF(A92="","",IF(OR(N92="PO WON",N92="LOST",N92="CANCELLED"),"",IF(R92&lt;&gt;"",R92,X92)))</x:f>
      </x:c>
      <x:c r="Z92" s="750" t="str">
        <x:f>IF(OR(Y92="",NOT(ISNUMBER(Y92))),"",Y92-TODAY())</x:f>
      </x:c>
      <x:c r="AA92" s="750" t="str">
        <x:f>IF(OR(A92="",B92="",C92="",M92="",N92="",N92="PO WON",N92="LOST",N92="CANCELLED"),"",IF(M92="Hot",30,IF(M92="Warm",20,10))+IF(N92="NEGOTIATION",25,IF(N92="QUOTED",20,IF(N92="QUALIFIED",15,IF(OR(N92="NEW",N92="CONTACTED"),10,0))))+IF(S92&lt;=2,20,IF(S92&lt;=7,15,IF(S92&lt;=14,10,5)))+IF(O92&gt;=500000,20,IF(O92&gt;=200000,15,IF(O92&gt;=100000,10,5)))+IF(OR(C92="IndiaMART",C92="TradeIndia"),5,3))</x:f>
      </x:c>
      <x:c r="AB92" s="751" t="str">
        <x:f>IF(A92="","",IF(OR(N92="PO WON",N92="LOST",N92="CANCELLED"),"CLOSED",IF(AA92&gt;=75,"A - PRIORITY",IF(AA92&gt;=55,"B - GOOD",IF(AA92&gt;=35,"C - NURTURE","D - LOW")))))</x:f>
      </x:c>
      <x:c r="AC92" s="751" t="str">
        <x:f>IF(A92="","",IF(AL92="COMPLETE",IF(N92="PO WON","Track invoice + payment",IF(N92="LOST","Consider revival",IF(N92="CANCELLED","No further action",IF(T92="OVERDUE","FOLLOW UP NOW",IF(T92="DUE TODAY","FOLLOW UP TODAY",IFERROR(INDEX(Setup!$V$4:$V$8,MATCH(N92,Setup!$U$4:$U$8,0)),"Review RFQ")))))),IF(AL92="DUPLICATE RFQ ID","Use a unique RFQ ID",IF(AL92="CHECK REQUIRED FIELDS","Complete required fields",IF(AL92="CHECK NUMBERS","Correct quantity or value",IF(AL92="CHECK DATE","Correct invalid date",IF(AL92="CHECK STAGE","Choose a valid stage",IF(AL92="SET NEXT FOLLOW-UP","Set next follow-up",IF(AL92="ADD QUOTE DATE","Add quote date",IF(AL92="ADD QUOTE RECORD","Add or fix quote record",IF(AL92="ADD CLOSED REASON","Add lost/cancelled reason",IF(AL92="ADD CLOSED DATE","Add closed date","Create or fix order record"))))))))))))</x:f>
      </x:c>
      <x:c r="AD92" s="752" t="str">
        <x:f>IF(A92="","",IF(AND(OR(N92="QUOTED",N92="NEGOTIATION"),Y92&lt;&gt;"",Y92&lt;TODAY()),O92,0))</x:f>
      </x:c>
      <x:c r="AE92" s="751" t="str">
        <x:f>IF(A92="","",IF(AND(F92&lt;&gt;"",G92&lt;&gt;""),"COMPLETE",IF(OR(F92&lt;&gt;"",G92&lt;&gt;""),"PARTIAL","MISSING")))</x:f>
      </x:c>
      <x:c r="AF92" s="756"/>
      <x:c r="AG92" s="735"/>
      <x:c r="AH92" s="735"/>
      <x:c r="AI92" s="755" t="str">
        <x:f>IF(OR(B92="",AF92=""),"",ROUND((AF92-B92)*24,1))</x:f>
      </x:c>
      <x:c r="AJ92" s="750" t="str">
        <x:f>IF(P92="","",MAX(TODAY()-P92,0))</x:f>
      </x:c>
      <x:c r="AK92" s="750" t="str">
        <x:f>IF(OR(B92="",AH92=""),"",AH92-B92)</x:f>
      </x:c>
      <x:c r="AL92" s="751" t="str">
        <x:f>IF(A92="","",IF(COUNTIF($A$5:$A$504,A92)&gt;1,"DUPLICATE RFQ ID",IF(OR(B92="",C92="",AND(D92="",E92=""),AND(F92="",G92=""),H92="",I92="",J92="",L92="",M92="",N92=""),"CHECK REQUIRED FIELDS",IF(OR(NOT(ISNUMBER(I92)),I92&lt;=0,AND(O92&lt;&gt;"",OR(NOT(ISNUMBER(O92)),O92&lt;0))),"CHECK NUMBERS",IF(OR(NOT(ISNUMBER(B92)),B92&gt;TODAY(),AND(P92&lt;&gt;"",OR(NOT(ISNUMBER(P92)),P92&gt;TODAY())),AND(Q92&lt;&gt;"",OR(NOT(ISNUMBER(Q92)),Q92&gt;TODAY())),AND(R92&lt;&gt;"",NOT(ISNUMBER(R92))),AND(U92&lt;&gt;"",NOT(ISNUMBER(U92))),AND(AF92&lt;&gt;"",OR(NOT(ISNUMBER(AF92)),AF92&lt;B92,AF92&gt;TODAY()+1)),AND(AG92&lt;&gt;"",OR(NOT(ISNUMBER(AG92)),AG92&lt;B92,AG92&gt;TODAY())),AND(AH92&lt;&gt;"",OR(NOT(ISNUMBER(AH92)),AH92&lt;B92,AH92&gt;TODAY()))),"CHECK DATE",IF(COUNTIF(Setup!$D$4:$D$11,N92)=0,"CHECK STAGE",IF(AND(N92&lt;&gt;"PO WON",N92&lt;&gt;"LOST",N92&lt;&gt;"CANCELLED",Y92=""),"SET NEXT FOLLOW-UP",IF(AND(OR(N92="QUOTED",N92="NEGOTIATION",N92="PO WON"),P92=""),"ADD QUOTE DATE",IF(AND(OR(N92="QUOTED",N92="NEGOTIATION",N92="PO WON"),COUNTIFS(Quotations!$B$5:$B$504,A92,Quotations!$Q$5:$Q$504,"COMPLETE")=0),"ADD QUOTE RECORD",IF(AND(OR(N92="LOST",N92="CANCELLED"),V92=""),"ADD CLOSED REASON",IF(AND(OR(N92="PO WON",N92="LOST",N92="CANCELLED"),AH92=""),"ADD CLOSED DATE",IF(AND(N92="PO WON",COUNTIFS('Orders &amp; Payments'!$B$5:$B$504,A92,'Orders &amp; Payments'!$Q$5:$Q$504,"COMPLETE")+COUNTIFS('Orders &amp; Payments'!$B$5:$B$504,A92,'Orders &amp; Payments'!$Q$5:$Q$504,"OPEN")+COUNTIFS('Orders &amp; Payments'!$B$5:$B$504,A92,'Orders &amp; Payments'!$Q$5:$Q$504,"OPEN — ADD INVOICE")=0),"ADD ORDER RECORD","COMPLETE"))))))))))))</x:f>
      </x:c>
    </x:row>
    <x:row r="93">
      <x:c r="A93" s="730"/>
      <x:c r="B93" s="731"/>
      <x:c r="C93" s="730"/>
      <x:c r="D93" s="730"/>
      <x:c r="E93" s="730"/>
      <x:c r="F93" s="730"/>
      <x:c r="G93" s="730"/>
      <x:c r="H93" s="730"/>
      <x:c r="I93" s="730"/>
      <x:c r="J93" s="730"/>
      <x:c r="K93" s="730"/>
      <x:c r="L93" s="730"/>
      <x:c r="M93" s="730"/>
      <x:c r="N93" s="730"/>
      <x:c r="O93" s="732"/>
      <x:c r="P93" s="731"/>
      <x:c r="Q93" s="731"/>
      <x:c r="R93" s="731"/>
      <x:c r="S93" s="740" t="str">
        <x:f>IF(B93="","",TODAY()-B93)</x:f>
      </x:c>
      <x:c r="T93" s="741" t="str">
        <x:f>IF(A93="","",IF(N93="","STAGE NOT SET",IF(OR(N93="PO WON",N93="LOST",N93="CANCELLED"),N93,IF(Y93="","NOT SET",IF(NOT(ISNUMBER(Y93)),"CHECK DATE",IF(Y93&lt;TODAY(),"OVERDUE",IF(Y93=TODAY(),"DUE TODAY","UPCOMING")))))))</x:f>
      </x:c>
      <x:c r="U93" s="731"/>
      <x:c r="V93" s="730"/>
      <x:c r="W93" s="730"/>
      <x:c r="X93" s="749" t="str">
        <x:f>IF(OR(A93="",B93="",N93="",N93="PO WON",N93="LOST",N93="CANCELLED"),"",IFERROR(IF(Q93="",B93+1,Q93+INDEX(Setup!$T$4:$T$8,MATCH(N93,Setup!$S$4:$S$8,0))),""))</x:f>
      </x:c>
      <x:c r="Y93" s="749" t="str">
        <x:f>IF(A93="","",IF(OR(N93="PO WON",N93="LOST",N93="CANCELLED"),"",IF(R93&lt;&gt;"",R93,X93)))</x:f>
      </x:c>
      <x:c r="Z93" s="750" t="str">
        <x:f>IF(OR(Y93="",NOT(ISNUMBER(Y93))),"",Y93-TODAY())</x:f>
      </x:c>
      <x:c r="AA93" s="750" t="str">
        <x:f>IF(OR(A93="",B93="",C93="",M93="",N93="",N93="PO WON",N93="LOST",N93="CANCELLED"),"",IF(M93="Hot",30,IF(M93="Warm",20,10))+IF(N93="NEGOTIATION",25,IF(N93="QUOTED",20,IF(N93="QUALIFIED",15,IF(OR(N93="NEW",N93="CONTACTED"),10,0))))+IF(S93&lt;=2,20,IF(S93&lt;=7,15,IF(S93&lt;=14,10,5)))+IF(O93&gt;=500000,20,IF(O93&gt;=200000,15,IF(O93&gt;=100000,10,5)))+IF(OR(C93="IndiaMART",C93="TradeIndia"),5,3))</x:f>
      </x:c>
      <x:c r="AB93" s="751" t="str">
        <x:f>IF(A93="","",IF(OR(N93="PO WON",N93="LOST",N93="CANCELLED"),"CLOSED",IF(AA93&gt;=75,"A - PRIORITY",IF(AA93&gt;=55,"B - GOOD",IF(AA93&gt;=35,"C - NURTURE","D - LOW")))))</x:f>
      </x:c>
      <x:c r="AC93" s="751" t="str">
        <x:f>IF(A93="","",IF(AL93="COMPLETE",IF(N93="PO WON","Track invoice + payment",IF(N93="LOST","Consider revival",IF(N93="CANCELLED","No further action",IF(T93="OVERDUE","FOLLOW UP NOW",IF(T93="DUE TODAY","FOLLOW UP TODAY",IFERROR(INDEX(Setup!$V$4:$V$8,MATCH(N93,Setup!$U$4:$U$8,0)),"Review RFQ")))))),IF(AL93="DUPLICATE RFQ ID","Use a unique RFQ ID",IF(AL93="CHECK REQUIRED FIELDS","Complete required fields",IF(AL93="CHECK NUMBERS","Correct quantity or value",IF(AL93="CHECK DATE","Correct invalid date",IF(AL93="CHECK STAGE","Choose a valid stage",IF(AL93="SET NEXT FOLLOW-UP","Set next follow-up",IF(AL93="ADD QUOTE DATE","Add quote date",IF(AL93="ADD QUOTE RECORD","Add or fix quote record",IF(AL93="ADD CLOSED REASON","Add lost/cancelled reason",IF(AL93="ADD CLOSED DATE","Add closed date","Create or fix order record"))))))))))))</x:f>
      </x:c>
      <x:c r="AD93" s="752" t="str">
        <x:f>IF(A93="","",IF(AND(OR(N93="QUOTED",N93="NEGOTIATION"),Y93&lt;&gt;"",Y93&lt;TODAY()),O93,0))</x:f>
      </x:c>
      <x:c r="AE93" s="751" t="str">
        <x:f>IF(A93="","",IF(AND(F93&lt;&gt;"",G93&lt;&gt;""),"COMPLETE",IF(OR(F93&lt;&gt;"",G93&lt;&gt;""),"PARTIAL","MISSING")))</x:f>
      </x:c>
      <x:c r="AF93" s="756"/>
      <x:c r="AG93" s="735"/>
      <x:c r="AH93" s="735"/>
      <x:c r="AI93" s="755" t="str">
        <x:f>IF(OR(B93="",AF93=""),"",ROUND((AF93-B93)*24,1))</x:f>
      </x:c>
      <x:c r="AJ93" s="750" t="str">
        <x:f>IF(P93="","",MAX(TODAY()-P93,0))</x:f>
      </x:c>
      <x:c r="AK93" s="750" t="str">
        <x:f>IF(OR(B93="",AH93=""),"",AH93-B93)</x:f>
      </x:c>
      <x:c r="AL93" s="751" t="str">
        <x:f>IF(A93="","",IF(COUNTIF($A$5:$A$504,A93)&gt;1,"DUPLICATE RFQ ID",IF(OR(B93="",C93="",AND(D93="",E93=""),AND(F93="",G93=""),H93="",I93="",J93="",L93="",M93="",N93=""),"CHECK REQUIRED FIELDS",IF(OR(NOT(ISNUMBER(I93)),I93&lt;=0,AND(O93&lt;&gt;"",OR(NOT(ISNUMBER(O93)),O93&lt;0))),"CHECK NUMBERS",IF(OR(NOT(ISNUMBER(B93)),B93&gt;TODAY(),AND(P93&lt;&gt;"",OR(NOT(ISNUMBER(P93)),P93&gt;TODAY())),AND(Q93&lt;&gt;"",OR(NOT(ISNUMBER(Q93)),Q93&gt;TODAY())),AND(R93&lt;&gt;"",NOT(ISNUMBER(R93))),AND(U93&lt;&gt;"",NOT(ISNUMBER(U93))),AND(AF93&lt;&gt;"",OR(NOT(ISNUMBER(AF93)),AF93&lt;B93,AF93&gt;TODAY()+1)),AND(AG93&lt;&gt;"",OR(NOT(ISNUMBER(AG93)),AG93&lt;B93,AG93&gt;TODAY())),AND(AH93&lt;&gt;"",OR(NOT(ISNUMBER(AH93)),AH93&lt;B93,AH93&gt;TODAY()))),"CHECK DATE",IF(COUNTIF(Setup!$D$4:$D$11,N93)=0,"CHECK STAGE",IF(AND(N93&lt;&gt;"PO WON",N93&lt;&gt;"LOST",N93&lt;&gt;"CANCELLED",Y93=""),"SET NEXT FOLLOW-UP",IF(AND(OR(N93="QUOTED",N93="NEGOTIATION",N93="PO WON"),P93=""),"ADD QUOTE DATE",IF(AND(OR(N93="QUOTED",N93="NEGOTIATION",N93="PO WON"),COUNTIFS(Quotations!$B$5:$B$504,A93,Quotations!$Q$5:$Q$504,"COMPLETE")=0),"ADD QUOTE RECORD",IF(AND(OR(N93="LOST",N93="CANCELLED"),V93=""),"ADD CLOSED REASON",IF(AND(OR(N93="PO WON",N93="LOST",N93="CANCELLED"),AH93=""),"ADD CLOSED DATE",IF(AND(N93="PO WON",COUNTIFS('Orders &amp; Payments'!$B$5:$B$504,A93,'Orders &amp; Payments'!$Q$5:$Q$504,"COMPLETE")+COUNTIFS('Orders &amp; Payments'!$B$5:$B$504,A93,'Orders &amp; Payments'!$Q$5:$Q$504,"OPEN")+COUNTIFS('Orders &amp; Payments'!$B$5:$B$504,A93,'Orders &amp; Payments'!$Q$5:$Q$504,"OPEN — ADD INVOICE")=0),"ADD ORDER RECORD","COMPLETE"))))))))))))</x:f>
      </x:c>
    </x:row>
    <x:row r="94">
      <x:c r="A94" s="730"/>
      <x:c r="B94" s="731"/>
      <x:c r="C94" s="730"/>
      <x:c r="D94" s="730"/>
      <x:c r="E94" s="730"/>
      <x:c r="F94" s="730"/>
      <x:c r="G94" s="730"/>
      <x:c r="H94" s="730"/>
      <x:c r="I94" s="730"/>
      <x:c r="J94" s="730"/>
      <x:c r="K94" s="730"/>
      <x:c r="L94" s="730"/>
      <x:c r="M94" s="730"/>
      <x:c r="N94" s="730"/>
      <x:c r="O94" s="732"/>
      <x:c r="P94" s="731"/>
      <x:c r="Q94" s="731"/>
      <x:c r="R94" s="731"/>
      <x:c r="S94" s="740" t="str">
        <x:f>IF(B94="","",TODAY()-B94)</x:f>
      </x:c>
      <x:c r="T94" s="741" t="str">
        <x:f>IF(A94="","",IF(N94="","STAGE NOT SET",IF(OR(N94="PO WON",N94="LOST",N94="CANCELLED"),N94,IF(Y94="","NOT SET",IF(NOT(ISNUMBER(Y94)),"CHECK DATE",IF(Y94&lt;TODAY(),"OVERDUE",IF(Y94=TODAY(),"DUE TODAY","UPCOMING")))))))</x:f>
      </x:c>
      <x:c r="U94" s="731"/>
      <x:c r="V94" s="730"/>
      <x:c r="W94" s="730"/>
      <x:c r="X94" s="749" t="str">
        <x:f>IF(OR(A94="",B94="",N94="",N94="PO WON",N94="LOST",N94="CANCELLED"),"",IFERROR(IF(Q94="",B94+1,Q94+INDEX(Setup!$T$4:$T$8,MATCH(N94,Setup!$S$4:$S$8,0))),""))</x:f>
      </x:c>
      <x:c r="Y94" s="749" t="str">
        <x:f>IF(A94="","",IF(OR(N94="PO WON",N94="LOST",N94="CANCELLED"),"",IF(R94&lt;&gt;"",R94,X94)))</x:f>
      </x:c>
      <x:c r="Z94" s="750" t="str">
        <x:f>IF(OR(Y94="",NOT(ISNUMBER(Y94))),"",Y94-TODAY())</x:f>
      </x:c>
      <x:c r="AA94" s="750" t="str">
        <x:f>IF(OR(A94="",B94="",C94="",M94="",N94="",N94="PO WON",N94="LOST",N94="CANCELLED"),"",IF(M94="Hot",30,IF(M94="Warm",20,10))+IF(N94="NEGOTIATION",25,IF(N94="QUOTED",20,IF(N94="QUALIFIED",15,IF(OR(N94="NEW",N94="CONTACTED"),10,0))))+IF(S94&lt;=2,20,IF(S94&lt;=7,15,IF(S94&lt;=14,10,5)))+IF(O94&gt;=500000,20,IF(O94&gt;=200000,15,IF(O94&gt;=100000,10,5)))+IF(OR(C94="IndiaMART",C94="TradeIndia"),5,3))</x:f>
      </x:c>
      <x:c r="AB94" s="751" t="str">
        <x:f>IF(A94="","",IF(OR(N94="PO WON",N94="LOST",N94="CANCELLED"),"CLOSED",IF(AA94&gt;=75,"A - PRIORITY",IF(AA94&gt;=55,"B - GOOD",IF(AA94&gt;=35,"C - NURTURE","D - LOW")))))</x:f>
      </x:c>
      <x:c r="AC94" s="751" t="str">
        <x:f>IF(A94="","",IF(AL94="COMPLETE",IF(N94="PO WON","Track invoice + payment",IF(N94="LOST","Consider revival",IF(N94="CANCELLED","No further action",IF(T94="OVERDUE","FOLLOW UP NOW",IF(T94="DUE TODAY","FOLLOW UP TODAY",IFERROR(INDEX(Setup!$V$4:$V$8,MATCH(N94,Setup!$U$4:$U$8,0)),"Review RFQ")))))),IF(AL94="DUPLICATE RFQ ID","Use a unique RFQ ID",IF(AL94="CHECK REQUIRED FIELDS","Complete required fields",IF(AL94="CHECK NUMBERS","Correct quantity or value",IF(AL94="CHECK DATE","Correct invalid date",IF(AL94="CHECK STAGE","Choose a valid stage",IF(AL94="SET NEXT FOLLOW-UP","Set next follow-up",IF(AL94="ADD QUOTE DATE","Add quote date",IF(AL94="ADD QUOTE RECORD","Add or fix quote record",IF(AL94="ADD CLOSED REASON","Add lost/cancelled reason",IF(AL94="ADD CLOSED DATE","Add closed date","Create or fix order record"))))))))))))</x:f>
      </x:c>
      <x:c r="AD94" s="752" t="str">
        <x:f>IF(A94="","",IF(AND(OR(N94="QUOTED",N94="NEGOTIATION"),Y94&lt;&gt;"",Y94&lt;TODAY()),O94,0))</x:f>
      </x:c>
      <x:c r="AE94" s="751" t="str">
        <x:f>IF(A94="","",IF(AND(F94&lt;&gt;"",G94&lt;&gt;""),"COMPLETE",IF(OR(F94&lt;&gt;"",G94&lt;&gt;""),"PARTIAL","MISSING")))</x:f>
      </x:c>
      <x:c r="AF94" s="756"/>
      <x:c r="AG94" s="735"/>
      <x:c r="AH94" s="735"/>
      <x:c r="AI94" s="755" t="str">
        <x:f>IF(OR(B94="",AF94=""),"",ROUND((AF94-B94)*24,1))</x:f>
      </x:c>
      <x:c r="AJ94" s="750" t="str">
        <x:f>IF(P94="","",MAX(TODAY()-P94,0))</x:f>
      </x:c>
      <x:c r="AK94" s="750" t="str">
        <x:f>IF(OR(B94="",AH94=""),"",AH94-B94)</x:f>
      </x:c>
      <x:c r="AL94" s="751" t="str">
        <x:f>IF(A94="","",IF(COUNTIF($A$5:$A$504,A94)&gt;1,"DUPLICATE RFQ ID",IF(OR(B94="",C94="",AND(D94="",E94=""),AND(F94="",G94=""),H94="",I94="",J94="",L94="",M94="",N94=""),"CHECK REQUIRED FIELDS",IF(OR(NOT(ISNUMBER(I94)),I94&lt;=0,AND(O94&lt;&gt;"",OR(NOT(ISNUMBER(O94)),O94&lt;0))),"CHECK NUMBERS",IF(OR(NOT(ISNUMBER(B94)),B94&gt;TODAY(),AND(P94&lt;&gt;"",OR(NOT(ISNUMBER(P94)),P94&gt;TODAY())),AND(Q94&lt;&gt;"",OR(NOT(ISNUMBER(Q94)),Q94&gt;TODAY())),AND(R94&lt;&gt;"",NOT(ISNUMBER(R94))),AND(U94&lt;&gt;"",NOT(ISNUMBER(U94))),AND(AF94&lt;&gt;"",OR(NOT(ISNUMBER(AF94)),AF94&lt;B94,AF94&gt;TODAY()+1)),AND(AG94&lt;&gt;"",OR(NOT(ISNUMBER(AG94)),AG94&lt;B94,AG94&gt;TODAY())),AND(AH94&lt;&gt;"",OR(NOT(ISNUMBER(AH94)),AH94&lt;B94,AH94&gt;TODAY()))),"CHECK DATE",IF(COUNTIF(Setup!$D$4:$D$11,N94)=0,"CHECK STAGE",IF(AND(N94&lt;&gt;"PO WON",N94&lt;&gt;"LOST",N94&lt;&gt;"CANCELLED",Y94=""),"SET NEXT FOLLOW-UP",IF(AND(OR(N94="QUOTED",N94="NEGOTIATION",N94="PO WON"),P94=""),"ADD QUOTE DATE",IF(AND(OR(N94="QUOTED",N94="NEGOTIATION",N94="PO WON"),COUNTIFS(Quotations!$B$5:$B$504,A94,Quotations!$Q$5:$Q$504,"COMPLETE")=0),"ADD QUOTE RECORD",IF(AND(OR(N94="LOST",N94="CANCELLED"),V94=""),"ADD CLOSED REASON",IF(AND(OR(N94="PO WON",N94="LOST",N94="CANCELLED"),AH94=""),"ADD CLOSED DATE",IF(AND(N94="PO WON",COUNTIFS('Orders &amp; Payments'!$B$5:$B$504,A94,'Orders &amp; Payments'!$Q$5:$Q$504,"COMPLETE")+COUNTIFS('Orders &amp; Payments'!$B$5:$B$504,A94,'Orders &amp; Payments'!$Q$5:$Q$504,"OPEN")+COUNTIFS('Orders &amp; Payments'!$B$5:$B$504,A94,'Orders &amp; Payments'!$Q$5:$Q$504,"OPEN — ADD INVOICE")=0),"ADD ORDER RECORD","COMPLETE"))))))))))))</x:f>
      </x:c>
    </x:row>
    <x:row r="95">
      <x:c r="A95" s="730"/>
      <x:c r="B95" s="731"/>
      <x:c r="C95" s="730"/>
      <x:c r="D95" s="730"/>
      <x:c r="E95" s="730"/>
      <x:c r="F95" s="730"/>
      <x:c r="G95" s="730"/>
      <x:c r="H95" s="730"/>
      <x:c r="I95" s="730"/>
      <x:c r="J95" s="730"/>
      <x:c r="K95" s="730"/>
      <x:c r="L95" s="730"/>
      <x:c r="M95" s="730"/>
      <x:c r="N95" s="730"/>
      <x:c r="O95" s="732"/>
      <x:c r="P95" s="731"/>
      <x:c r="Q95" s="731"/>
      <x:c r="R95" s="731"/>
      <x:c r="S95" s="740" t="str">
        <x:f>IF(B95="","",TODAY()-B95)</x:f>
      </x:c>
      <x:c r="T95" s="741" t="str">
        <x:f>IF(A95="","",IF(N95="","STAGE NOT SET",IF(OR(N95="PO WON",N95="LOST",N95="CANCELLED"),N95,IF(Y95="","NOT SET",IF(NOT(ISNUMBER(Y95)),"CHECK DATE",IF(Y95&lt;TODAY(),"OVERDUE",IF(Y95=TODAY(),"DUE TODAY","UPCOMING")))))))</x:f>
      </x:c>
      <x:c r="U95" s="731"/>
      <x:c r="V95" s="730"/>
      <x:c r="W95" s="730"/>
      <x:c r="X95" s="749" t="str">
        <x:f>IF(OR(A95="",B95="",N95="",N95="PO WON",N95="LOST",N95="CANCELLED"),"",IFERROR(IF(Q95="",B95+1,Q95+INDEX(Setup!$T$4:$T$8,MATCH(N95,Setup!$S$4:$S$8,0))),""))</x:f>
      </x:c>
      <x:c r="Y95" s="749" t="str">
        <x:f>IF(A95="","",IF(OR(N95="PO WON",N95="LOST",N95="CANCELLED"),"",IF(R95&lt;&gt;"",R95,X95)))</x:f>
      </x:c>
      <x:c r="Z95" s="750" t="str">
        <x:f>IF(OR(Y95="",NOT(ISNUMBER(Y95))),"",Y95-TODAY())</x:f>
      </x:c>
      <x:c r="AA95" s="750" t="str">
        <x:f>IF(OR(A95="",B95="",C95="",M95="",N95="",N95="PO WON",N95="LOST",N95="CANCELLED"),"",IF(M95="Hot",30,IF(M95="Warm",20,10))+IF(N95="NEGOTIATION",25,IF(N95="QUOTED",20,IF(N95="QUALIFIED",15,IF(OR(N95="NEW",N95="CONTACTED"),10,0))))+IF(S95&lt;=2,20,IF(S95&lt;=7,15,IF(S95&lt;=14,10,5)))+IF(O95&gt;=500000,20,IF(O95&gt;=200000,15,IF(O95&gt;=100000,10,5)))+IF(OR(C95="IndiaMART",C95="TradeIndia"),5,3))</x:f>
      </x:c>
      <x:c r="AB95" s="751" t="str">
        <x:f>IF(A95="","",IF(OR(N95="PO WON",N95="LOST",N95="CANCELLED"),"CLOSED",IF(AA95&gt;=75,"A - PRIORITY",IF(AA95&gt;=55,"B - GOOD",IF(AA95&gt;=35,"C - NURTURE","D - LOW")))))</x:f>
      </x:c>
      <x:c r="AC95" s="751" t="str">
        <x:f>IF(A95="","",IF(AL95="COMPLETE",IF(N95="PO WON","Track invoice + payment",IF(N95="LOST","Consider revival",IF(N95="CANCELLED","No further action",IF(T95="OVERDUE","FOLLOW UP NOW",IF(T95="DUE TODAY","FOLLOW UP TODAY",IFERROR(INDEX(Setup!$V$4:$V$8,MATCH(N95,Setup!$U$4:$U$8,0)),"Review RFQ")))))),IF(AL95="DUPLICATE RFQ ID","Use a unique RFQ ID",IF(AL95="CHECK REQUIRED FIELDS","Complete required fields",IF(AL95="CHECK NUMBERS","Correct quantity or value",IF(AL95="CHECK DATE","Correct invalid date",IF(AL95="CHECK STAGE","Choose a valid stage",IF(AL95="SET NEXT FOLLOW-UP","Set next follow-up",IF(AL95="ADD QUOTE DATE","Add quote date",IF(AL95="ADD QUOTE RECORD","Add or fix quote record",IF(AL95="ADD CLOSED REASON","Add lost/cancelled reason",IF(AL95="ADD CLOSED DATE","Add closed date","Create or fix order record"))))))))))))</x:f>
      </x:c>
      <x:c r="AD95" s="752" t="str">
        <x:f>IF(A95="","",IF(AND(OR(N95="QUOTED",N95="NEGOTIATION"),Y95&lt;&gt;"",Y95&lt;TODAY()),O95,0))</x:f>
      </x:c>
      <x:c r="AE95" s="751" t="str">
        <x:f>IF(A95="","",IF(AND(F95&lt;&gt;"",G95&lt;&gt;""),"COMPLETE",IF(OR(F95&lt;&gt;"",G95&lt;&gt;""),"PARTIAL","MISSING")))</x:f>
      </x:c>
      <x:c r="AF95" s="756"/>
      <x:c r="AG95" s="735"/>
      <x:c r="AH95" s="735"/>
      <x:c r="AI95" s="755" t="str">
        <x:f>IF(OR(B95="",AF95=""),"",ROUND((AF95-B95)*24,1))</x:f>
      </x:c>
      <x:c r="AJ95" s="750" t="str">
        <x:f>IF(P95="","",MAX(TODAY()-P95,0))</x:f>
      </x:c>
      <x:c r="AK95" s="750" t="str">
        <x:f>IF(OR(B95="",AH95=""),"",AH95-B95)</x:f>
      </x:c>
      <x:c r="AL95" s="751" t="str">
        <x:f>IF(A95="","",IF(COUNTIF($A$5:$A$504,A95)&gt;1,"DUPLICATE RFQ ID",IF(OR(B95="",C95="",AND(D95="",E95=""),AND(F95="",G95=""),H95="",I95="",J95="",L95="",M95="",N95=""),"CHECK REQUIRED FIELDS",IF(OR(NOT(ISNUMBER(I95)),I95&lt;=0,AND(O95&lt;&gt;"",OR(NOT(ISNUMBER(O95)),O95&lt;0))),"CHECK NUMBERS",IF(OR(NOT(ISNUMBER(B95)),B95&gt;TODAY(),AND(P95&lt;&gt;"",OR(NOT(ISNUMBER(P95)),P95&gt;TODAY())),AND(Q95&lt;&gt;"",OR(NOT(ISNUMBER(Q95)),Q95&gt;TODAY())),AND(R95&lt;&gt;"",NOT(ISNUMBER(R95))),AND(U95&lt;&gt;"",NOT(ISNUMBER(U95))),AND(AF95&lt;&gt;"",OR(NOT(ISNUMBER(AF95)),AF95&lt;B95,AF95&gt;TODAY()+1)),AND(AG95&lt;&gt;"",OR(NOT(ISNUMBER(AG95)),AG95&lt;B95,AG95&gt;TODAY())),AND(AH95&lt;&gt;"",OR(NOT(ISNUMBER(AH95)),AH95&lt;B95,AH95&gt;TODAY()))),"CHECK DATE",IF(COUNTIF(Setup!$D$4:$D$11,N95)=0,"CHECK STAGE",IF(AND(N95&lt;&gt;"PO WON",N95&lt;&gt;"LOST",N95&lt;&gt;"CANCELLED",Y95=""),"SET NEXT FOLLOW-UP",IF(AND(OR(N95="QUOTED",N95="NEGOTIATION",N95="PO WON"),P95=""),"ADD QUOTE DATE",IF(AND(OR(N95="QUOTED",N95="NEGOTIATION",N95="PO WON"),COUNTIFS(Quotations!$B$5:$B$504,A95,Quotations!$Q$5:$Q$504,"COMPLETE")=0),"ADD QUOTE RECORD",IF(AND(OR(N95="LOST",N95="CANCELLED"),V95=""),"ADD CLOSED REASON",IF(AND(OR(N95="PO WON",N95="LOST",N95="CANCELLED"),AH95=""),"ADD CLOSED DATE",IF(AND(N95="PO WON",COUNTIFS('Orders &amp; Payments'!$B$5:$B$504,A95,'Orders &amp; Payments'!$Q$5:$Q$504,"COMPLETE")+COUNTIFS('Orders &amp; Payments'!$B$5:$B$504,A95,'Orders &amp; Payments'!$Q$5:$Q$504,"OPEN")+COUNTIFS('Orders &amp; Payments'!$B$5:$B$504,A95,'Orders &amp; Payments'!$Q$5:$Q$504,"OPEN — ADD INVOICE")=0),"ADD ORDER RECORD","COMPLETE"))))))))))))</x:f>
      </x:c>
    </x:row>
    <x:row r="96">
      <x:c r="A96" s="730"/>
      <x:c r="B96" s="731"/>
      <x:c r="C96" s="730"/>
      <x:c r="D96" s="730"/>
      <x:c r="E96" s="730"/>
      <x:c r="F96" s="730"/>
      <x:c r="G96" s="730"/>
      <x:c r="H96" s="730"/>
      <x:c r="I96" s="730"/>
      <x:c r="J96" s="730"/>
      <x:c r="K96" s="730"/>
      <x:c r="L96" s="730"/>
      <x:c r="M96" s="730"/>
      <x:c r="N96" s="730"/>
      <x:c r="O96" s="732"/>
      <x:c r="P96" s="731"/>
      <x:c r="Q96" s="731"/>
      <x:c r="R96" s="731"/>
      <x:c r="S96" s="740" t="str">
        <x:f>IF(B96="","",TODAY()-B96)</x:f>
      </x:c>
      <x:c r="T96" s="741" t="str">
        <x:f>IF(A96="","",IF(N96="","STAGE NOT SET",IF(OR(N96="PO WON",N96="LOST",N96="CANCELLED"),N96,IF(Y96="","NOT SET",IF(NOT(ISNUMBER(Y96)),"CHECK DATE",IF(Y96&lt;TODAY(),"OVERDUE",IF(Y96=TODAY(),"DUE TODAY","UPCOMING")))))))</x:f>
      </x:c>
      <x:c r="U96" s="731"/>
      <x:c r="V96" s="730"/>
      <x:c r="W96" s="730"/>
      <x:c r="X96" s="749" t="str">
        <x:f>IF(OR(A96="",B96="",N96="",N96="PO WON",N96="LOST",N96="CANCELLED"),"",IFERROR(IF(Q96="",B96+1,Q96+INDEX(Setup!$T$4:$T$8,MATCH(N96,Setup!$S$4:$S$8,0))),""))</x:f>
      </x:c>
      <x:c r="Y96" s="749" t="str">
        <x:f>IF(A96="","",IF(OR(N96="PO WON",N96="LOST",N96="CANCELLED"),"",IF(R96&lt;&gt;"",R96,X96)))</x:f>
      </x:c>
      <x:c r="Z96" s="750" t="str">
        <x:f>IF(OR(Y96="",NOT(ISNUMBER(Y96))),"",Y96-TODAY())</x:f>
      </x:c>
      <x:c r="AA96" s="750" t="str">
        <x:f>IF(OR(A96="",B96="",C96="",M96="",N96="",N96="PO WON",N96="LOST",N96="CANCELLED"),"",IF(M96="Hot",30,IF(M96="Warm",20,10))+IF(N96="NEGOTIATION",25,IF(N96="QUOTED",20,IF(N96="QUALIFIED",15,IF(OR(N96="NEW",N96="CONTACTED"),10,0))))+IF(S96&lt;=2,20,IF(S96&lt;=7,15,IF(S96&lt;=14,10,5)))+IF(O96&gt;=500000,20,IF(O96&gt;=200000,15,IF(O96&gt;=100000,10,5)))+IF(OR(C96="IndiaMART",C96="TradeIndia"),5,3))</x:f>
      </x:c>
      <x:c r="AB96" s="751" t="str">
        <x:f>IF(A96="","",IF(OR(N96="PO WON",N96="LOST",N96="CANCELLED"),"CLOSED",IF(AA96&gt;=75,"A - PRIORITY",IF(AA96&gt;=55,"B - GOOD",IF(AA96&gt;=35,"C - NURTURE","D - LOW")))))</x:f>
      </x:c>
      <x:c r="AC96" s="751" t="str">
        <x:f>IF(A96="","",IF(AL96="COMPLETE",IF(N96="PO WON","Track invoice + payment",IF(N96="LOST","Consider revival",IF(N96="CANCELLED","No further action",IF(T96="OVERDUE","FOLLOW UP NOW",IF(T96="DUE TODAY","FOLLOW UP TODAY",IFERROR(INDEX(Setup!$V$4:$V$8,MATCH(N96,Setup!$U$4:$U$8,0)),"Review RFQ")))))),IF(AL96="DUPLICATE RFQ ID","Use a unique RFQ ID",IF(AL96="CHECK REQUIRED FIELDS","Complete required fields",IF(AL96="CHECK NUMBERS","Correct quantity or value",IF(AL96="CHECK DATE","Correct invalid date",IF(AL96="CHECK STAGE","Choose a valid stage",IF(AL96="SET NEXT FOLLOW-UP","Set next follow-up",IF(AL96="ADD QUOTE DATE","Add quote date",IF(AL96="ADD QUOTE RECORD","Add or fix quote record",IF(AL96="ADD CLOSED REASON","Add lost/cancelled reason",IF(AL96="ADD CLOSED DATE","Add closed date","Create or fix order record"))))))))))))</x:f>
      </x:c>
      <x:c r="AD96" s="752" t="str">
        <x:f>IF(A96="","",IF(AND(OR(N96="QUOTED",N96="NEGOTIATION"),Y96&lt;&gt;"",Y96&lt;TODAY()),O96,0))</x:f>
      </x:c>
      <x:c r="AE96" s="751" t="str">
        <x:f>IF(A96="","",IF(AND(F96&lt;&gt;"",G96&lt;&gt;""),"COMPLETE",IF(OR(F96&lt;&gt;"",G96&lt;&gt;""),"PARTIAL","MISSING")))</x:f>
      </x:c>
      <x:c r="AF96" s="756"/>
      <x:c r="AG96" s="735"/>
      <x:c r="AH96" s="735"/>
      <x:c r="AI96" s="755" t="str">
        <x:f>IF(OR(B96="",AF96=""),"",ROUND((AF96-B96)*24,1))</x:f>
      </x:c>
      <x:c r="AJ96" s="750" t="str">
        <x:f>IF(P96="","",MAX(TODAY()-P96,0))</x:f>
      </x:c>
      <x:c r="AK96" s="750" t="str">
        <x:f>IF(OR(B96="",AH96=""),"",AH96-B96)</x:f>
      </x:c>
      <x:c r="AL96" s="751" t="str">
        <x:f>IF(A96="","",IF(COUNTIF($A$5:$A$504,A96)&gt;1,"DUPLICATE RFQ ID",IF(OR(B96="",C96="",AND(D96="",E96=""),AND(F96="",G96=""),H96="",I96="",J96="",L96="",M96="",N96=""),"CHECK REQUIRED FIELDS",IF(OR(NOT(ISNUMBER(I96)),I96&lt;=0,AND(O96&lt;&gt;"",OR(NOT(ISNUMBER(O96)),O96&lt;0))),"CHECK NUMBERS",IF(OR(NOT(ISNUMBER(B96)),B96&gt;TODAY(),AND(P96&lt;&gt;"",OR(NOT(ISNUMBER(P96)),P96&gt;TODAY())),AND(Q96&lt;&gt;"",OR(NOT(ISNUMBER(Q96)),Q96&gt;TODAY())),AND(R96&lt;&gt;"",NOT(ISNUMBER(R96))),AND(U96&lt;&gt;"",NOT(ISNUMBER(U96))),AND(AF96&lt;&gt;"",OR(NOT(ISNUMBER(AF96)),AF96&lt;B96,AF96&gt;TODAY()+1)),AND(AG96&lt;&gt;"",OR(NOT(ISNUMBER(AG96)),AG96&lt;B96,AG96&gt;TODAY())),AND(AH96&lt;&gt;"",OR(NOT(ISNUMBER(AH96)),AH96&lt;B96,AH96&gt;TODAY()))),"CHECK DATE",IF(COUNTIF(Setup!$D$4:$D$11,N96)=0,"CHECK STAGE",IF(AND(N96&lt;&gt;"PO WON",N96&lt;&gt;"LOST",N96&lt;&gt;"CANCELLED",Y96=""),"SET NEXT FOLLOW-UP",IF(AND(OR(N96="QUOTED",N96="NEGOTIATION",N96="PO WON"),P96=""),"ADD QUOTE DATE",IF(AND(OR(N96="QUOTED",N96="NEGOTIATION",N96="PO WON"),COUNTIFS(Quotations!$B$5:$B$504,A96,Quotations!$Q$5:$Q$504,"COMPLETE")=0),"ADD QUOTE RECORD",IF(AND(OR(N96="LOST",N96="CANCELLED"),V96=""),"ADD CLOSED REASON",IF(AND(OR(N96="PO WON",N96="LOST",N96="CANCELLED"),AH96=""),"ADD CLOSED DATE",IF(AND(N96="PO WON",COUNTIFS('Orders &amp; Payments'!$B$5:$B$504,A96,'Orders &amp; Payments'!$Q$5:$Q$504,"COMPLETE")+COUNTIFS('Orders &amp; Payments'!$B$5:$B$504,A96,'Orders &amp; Payments'!$Q$5:$Q$504,"OPEN")+COUNTIFS('Orders &amp; Payments'!$B$5:$B$504,A96,'Orders &amp; Payments'!$Q$5:$Q$504,"OPEN — ADD INVOICE")=0),"ADD ORDER RECORD","COMPLETE"))))))))))))</x:f>
      </x:c>
    </x:row>
    <x:row r="97">
      <x:c r="A97" s="730"/>
      <x:c r="B97" s="731"/>
      <x:c r="C97" s="730"/>
      <x:c r="D97" s="730"/>
      <x:c r="E97" s="730"/>
      <x:c r="F97" s="730"/>
      <x:c r="G97" s="730"/>
      <x:c r="H97" s="730"/>
      <x:c r="I97" s="730"/>
      <x:c r="J97" s="730"/>
      <x:c r="K97" s="730"/>
      <x:c r="L97" s="730"/>
      <x:c r="M97" s="730"/>
      <x:c r="N97" s="730"/>
      <x:c r="O97" s="732"/>
      <x:c r="P97" s="731"/>
      <x:c r="Q97" s="731"/>
      <x:c r="R97" s="731"/>
      <x:c r="S97" s="740" t="str">
        <x:f>IF(B97="","",TODAY()-B97)</x:f>
      </x:c>
      <x:c r="T97" s="741" t="str">
        <x:f>IF(A97="","",IF(N97="","STAGE NOT SET",IF(OR(N97="PO WON",N97="LOST",N97="CANCELLED"),N97,IF(Y97="","NOT SET",IF(NOT(ISNUMBER(Y97)),"CHECK DATE",IF(Y97&lt;TODAY(),"OVERDUE",IF(Y97=TODAY(),"DUE TODAY","UPCOMING")))))))</x:f>
      </x:c>
      <x:c r="U97" s="731"/>
      <x:c r="V97" s="730"/>
      <x:c r="W97" s="730"/>
      <x:c r="X97" s="749" t="str">
        <x:f>IF(OR(A97="",B97="",N97="",N97="PO WON",N97="LOST",N97="CANCELLED"),"",IFERROR(IF(Q97="",B97+1,Q97+INDEX(Setup!$T$4:$T$8,MATCH(N97,Setup!$S$4:$S$8,0))),""))</x:f>
      </x:c>
      <x:c r="Y97" s="749" t="str">
        <x:f>IF(A97="","",IF(OR(N97="PO WON",N97="LOST",N97="CANCELLED"),"",IF(R97&lt;&gt;"",R97,X97)))</x:f>
      </x:c>
      <x:c r="Z97" s="750" t="str">
        <x:f>IF(OR(Y97="",NOT(ISNUMBER(Y97))),"",Y97-TODAY())</x:f>
      </x:c>
      <x:c r="AA97" s="750" t="str">
        <x:f>IF(OR(A97="",B97="",C97="",M97="",N97="",N97="PO WON",N97="LOST",N97="CANCELLED"),"",IF(M97="Hot",30,IF(M97="Warm",20,10))+IF(N97="NEGOTIATION",25,IF(N97="QUOTED",20,IF(N97="QUALIFIED",15,IF(OR(N97="NEW",N97="CONTACTED"),10,0))))+IF(S97&lt;=2,20,IF(S97&lt;=7,15,IF(S97&lt;=14,10,5)))+IF(O97&gt;=500000,20,IF(O97&gt;=200000,15,IF(O97&gt;=100000,10,5)))+IF(OR(C97="IndiaMART",C97="TradeIndia"),5,3))</x:f>
      </x:c>
      <x:c r="AB97" s="751" t="str">
        <x:f>IF(A97="","",IF(OR(N97="PO WON",N97="LOST",N97="CANCELLED"),"CLOSED",IF(AA97&gt;=75,"A - PRIORITY",IF(AA97&gt;=55,"B - GOOD",IF(AA97&gt;=35,"C - NURTURE","D - LOW")))))</x:f>
      </x:c>
      <x:c r="AC97" s="751" t="str">
        <x:f>IF(A97="","",IF(AL97="COMPLETE",IF(N97="PO WON","Track invoice + payment",IF(N97="LOST","Consider revival",IF(N97="CANCELLED","No further action",IF(T97="OVERDUE","FOLLOW UP NOW",IF(T97="DUE TODAY","FOLLOW UP TODAY",IFERROR(INDEX(Setup!$V$4:$V$8,MATCH(N97,Setup!$U$4:$U$8,0)),"Review RFQ")))))),IF(AL97="DUPLICATE RFQ ID","Use a unique RFQ ID",IF(AL97="CHECK REQUIRED FIELDS","Complete required fields",IF(AL97="CHECK NUMBERS","Correct quantity or value",IF(AL97="CHECK DATE","Correct invalid date",IF(AL97="CHECK STAGE","Choose a valid stage",IF(AL97="SET NEXT FOLLOW-UP","Set next follow-up",IF(AL97="ADD QUOTE DATE","Add quote date",IF(AL97="ADD QUOTE RECORD","Add or fix quote record",IF(AL97="ADD CLOSED REASON","Add lost/cancelled reason",IF(AL97="ADD CLOSED DATE","Add closed date","Create or fix order record"))))))))))))</x:f>
      </x:c>
      <x:c r="AD97" s="752" t="str">
        <x:f>IF(A97="","",IF(AND(OR(N97="QUOTED",N97="NEGOTIATION"),Y97&lt;&gt;"",Y97&lt;TODAY()),O97,0))</x:f>
      </x:c>
      <x:c r="AE97" s="751" t="str">
        <x:f>IF(A97="","",IF(AND(F97&lt;&gt;"",G97&lt;&gt;""),"COMPLETE",IF(OR(F97&lt;&gt;"",G97&lt;&gt;""),"PARTIAL","MISSING")))</x:f>
      </x:c>
      <x:c r="AF97" s="756"/>
      <x:c r="AG97" s="735"/>
      <x:c r="AH97" s="735"/>
      <x:c r="AI97" s="755" t="str">
        <x:f>IF(OR(B97="",AF97=""),"",ROUND((AF97-B97)*24,1))</x:f>
      </x:c>
      <x:c r="AJ97" s="750" t="str">
        <x:f>IF(P97="","",MAX(TODAY()-P97,0))</x:f>
      </x:c>
      <x:c r="AK97" s="750" t="str">
        <x:f>IF(OR(B97="",AH97=""),"",AH97-B97)</x:f>
      </x:c>
      <x:c r="AL97" s="751" t="str">
        <x:f>IF(A97="","",IF(COUNTIF($A$5:$A$504,A97)&gt;1,"DUPLICATE RFQ ID",IF(OR(B97="",C97="",AND(D97="",E97=""),AND(F97="",G97=""),H97="",I97="",J97="",L97="",M97="",N97=""),"CHECK REQUIRED FIELDS",IF(OR(NOT(ISNUMBER(I97)),I97&lt;=0,AND(O97&lt;&gt;"",OR(NOT(ISNUMBER(O97)),O97&lt;0))),"CHECK NUMBERS",IF(OR(NOT(ISNUMBER(B97)),B97&gt;TODAY(),AND(P97&lt;&gt;"",OR(NOT(ISNUMBER(P97)),P97&gt;TODAY())),AND(Q97&lt;&gt;"",OR(NOT(ISNUMBER(Q97)),Q97&gt;TODAY())),AND(R97&lt;&gt;"",NOT(ISNUMBER(R97))),AND(U97&lt;&gt;"",NOT(ISNUMBER(U97))),AND(AF97&lt;&gt;"",OR(NOT(ISNUMBER(AF97)),AF97&lt;B97,AF97&gt;TODAY()+1)),AND(AG97&lt;&gt;"",OR(NOT(ISNUMBER(AG97)),AG97&lt;B97,AG97&gt;TODAY())),AND(AH97&lt;&gt;"",OR(NOT(ISNUMBER(AH97)),AH97&lt;B97,AH97&gt;TODAY()))),"CHECK DATE",IF(COUNTIF(Setup!$D$4:$D$11,N97)=0,"CHECK STAGE",IF(AND(N97&lt;&gt;"PO WON",N97&lt;&gt;"LOST",N97&lt;&gt;"CANCELLED",Y97=""),"SET NEXT FOLLOW-UP",IF(AND(OR(N97="QUOTED",N97="NEGOTIATION",N97="PO WON"),P97=""),"ADD QUOTE DATE",IF(AND(OR(N97="QUOTED",N97="NEGOTIATION",N97="PO WON"),COUNTIFS(Quotations!$B$5:$B$504,A97,Quotations!$Q$5:$Q$504,"COMPLETE")=0),"ADD QUOTE RECORD",IF(AND(OR(N97="LOST",N97="CANCELLED"),V97=""),"ADD CLOSED REASON",IF(AND(OR(N97="PO WON",N97="LOST",N97="CANCELLED"),AH97=""),"ADD CLOSED DATE",IF(AND(N97="PO WON",COUNTIFS('Orders &amp; Payments'!$B$5:$B$504,A97,'Orders &amp; Payments'!$Q$5:$Q$504,"COMPLETE")+COUNTIFS('Orders &amp; Payments'!$B$5:$B$504,A97,'Orders &amp; Payments'!$Q$5:$Q$504,"OPEN")+COUNTIFS('Orders &amp; Payments'!$B$5:$B$504,A97,'Orders &amp; Payments'!$Q$5:$Q$504,"OPEN — ADD INVOICE")=0),"ADD ORDER RECORD","COMPLETE"))))))))))))</x:f>
      </x:c>
    </x:row>
    <x:row r="98">
      <x:c r="A98" s="730"/>
      <x:c r="B98" s="731"/>
      <x:c r="C98" s="730"/>
      <x:c r="D98" s="730"/>
      <x:c r="E98" s="730"/>
      <x:c r="F98" s="730"/>
      <x:c r="G98" s="730"/>
      <x:c r="H98" s="730"/>
      <x:c r="I98" s="730"/>
      <x:c r="J98" s="730"/>
      <x:c r="K98" s="730"/>
      <x:c r="L98" s="730"/>
      <x:c r="M98" s="730"/>
      <x:c r="N98" s="730"/>
      <x:c r="O98" s="732"/>
      <x:c r="P98" s="731"/>
      <x:c r="Q98" s="731"/>
      <x:c r="R98" s="731"/>
      <x:c r="S98" s="740" t="str">
        <x:f>IF(B98="","",TODAY()-B98)</x:f>
      </x:c>
      <x:c r="T98" s="741" t="str">
        <x:f>IF(A98="","",IF(N98="","STAGE NOT SET",IF(OR(N98="PO WON",N98="LOST",N98="CANCELLED"),N98,IF(Y98="","NOT SET",IF(NOT(ISNUMBER(Y98)),"CHECK DATE",IF(Y98&lt;TODAY(),"OVERDUE",IF(Y98=TODAY(),"DUE TODAY","UPCOMING")))))))</x:f>
      </x:c>
      <x:c r="U98" s="731"/>
      <x:c r="V98" s="730"/>
      <x:c r="W98" s="730"/>
      <x:c r="X98" s="749" t="str">
        <x:f>IF(OR(A98="",B98="",N98="",N98="PO WON",N98="LOST",N98="CANCELLED"),"",IFERROR(IF(Q98="",B98+1,Q98+INDEX(Setup!$T$4:$T$8,MATCH(N98,Setup!$S$4:$S$8,0))),""))</x:f>
      </x:c>
      <x:c r="Y98" s="749" t="str">
        <x:f>IF(A98="","",IF(OR(N98="PO WON",N98="LOST",N98="CANCELLED"),"",IF(R98&lt;&gt;"",R98,X98)))</x:f>
      </x:c>
      <x:c r="Z98" s="750" t="str">
        <x:f>IF(OR(Y98="",NOT(ISNUMBER(Y98))),"",Y98-TODAY())</x:f>
      </x:c>
      <x:c r="AA98" s="750" t="str">
        <x:f>IF(OR(A98="",B98="",C98="",M98="",N98="",N98="PO WON",N98="LOST",N98="CANCELLED"),"",IF(M98="Hot",30,IF(M98="Warm",20,10))+IF(N98="NEGOTIATION",25,IF(N98="QUOTED",20,IF(N98="QUALIFIED",15,IF(OR(N98="NEW",N98="CONTACTED"),10,0))))+IF(S98&lt;=2,20,IF(S98&lt;=7,15,IF(S98&lt;=14,10,5)))+IF(O98&gt;=500000,20,IF(O98&gt;=200000,15,IF(O98&gt;=100000,10,5)))+IF(OR(C98="IndiaMART",C98="TradeIndia"),5,3))</x:f>
      </x:c>
      <x:c r="AB98" s="751" t="str">
        <x:f>IF(A98="","",IF(OR(N98="PO WON",N98="LOST",N98="CANCELLED"),"CLOSED",IF(AA98&gt;=75,"A - PRIORITY",IF(AA98&gt;=55,"B - GOOD",IF(AA98&gt;=35,"C - NURTURE","D - LOW")))))</x:f>
      </x:c>
      <x:c r="AC98" s="751" t="str">
        <x:f>IF(A98="","",IF(AL98="COMPLETE",IF(N98="PO WON","Track invoice + payment",IF(N98="LOST","Consider revival",IF(N98="CANCELLED","No further action",IF(T98="OVERDUE","FOLLOW UP NOW",IF(T98="DUE TODAY","FOLLOW UP TODAY",IFERROR(INDEX(Setup!$V$4:$V$8,MATCH(N98,Setup!$U$4:$U$8,0)),"Review RFQ")))))),IF(AL98="DUPLICATE RFQ ID","Use a unique RFQ ID",IF(AL98="CHECK REQUIRED FIELDS","Complete required fields",IF(AL98="CHECK NUMBERS","Correct quantity or value",IF(AL98="CHECK DATE","Correct invalid date",IF(AL98="CHECK STAGE","Choose a valid stage",IF(AL98="SET NEXT FOLLOW-UP","Set next follow-up",IF(AL98="ADD QUOTE DATE","Add quote date",IF(AL98="ADD QUOTE RECORD","Add or fix quote record",IF(AL98="ADD CLOSED REASON","Add lost/cancelled reason",IF(AL98="ADD CLOSED DATE","Add closed date","Create or fix order record"))))))))))))</x:f>
      </x:c>
      <x:c r="AD98" s="752" t="str">
        <x:f>IF(A98="","",IF(AND(OR(N98="QUOTED",N98="NEGOTIATION"),Y98&lt;&gt;"",Y98&lt;TODAY()),O98,0))</x:f>
      </x:c>
      <x:c r="AE98" s="751" t="str">
        <x:f>IF(A98="","",IF(AND(F98&lt;&gt;"",G98&lt;&gt;""),"COMPLETE",IF(OR(F98&lt;&gt;"",G98&lt;&gt;""),"PARTIAL","MISSING")))</x:f>
      </x:c>
      <x:c r="AF98" s="756"/>
      <x:c r="AG98" s="735"/>
      <x:c r="AH98" s="735"/>
      <x:c r="AI98" s="755" t="str">
        <x:f>IF(OR(B98="",AF98=""),"",ROUND((AF98-B98)*24,1))</x:f>
      </x:c>
      <x:c r="AJ98" s="750" t="str">
        <x:f>IF(P98="","",MAX(TODAY()-P98,0))</x:f>
      </x:c>
      <x:c r="AK98" s="750" t="str">
        <x:f>IF(OR(B98="",AH98=""),"",AH98-B98)</x:f>
      </x:c>
      <x:c r="AL98" s="751" t="str">
        <x:f>IF(A98="","",IF(COUNTIF($A$5:$A$504,A98)&gt;1,"DUPLICATE RFQ ID",IF(OR(B98="",C98="",AND(D98="",E98=""),AND(F98="",G98=""),H98="",I98="",J98="",L98="",M98="",N98=""),"CHECK REQUIRED FIELDS",IF(OR(NOT(ISNUMBER(I98)),I98&lt;=0,AND(O98&lt;&gt;"",OR(NOT(ISNUMBER(O98)),O98&lt;0))),"CHECK NUMBERS",IF(OR(NOT(ISNUMBER(B98)),B98&gt;TODAY(),AND(P98&lt;&gt;"",OR(NOT(ISNUMBER(P98)),P98&gt;TODAY())),AND(Q98&lt;&gt;"",OR(NOT(ISNUMBER(Q98)),Q98&gt;TODAY())),AND(R98&lt;&gt;"",NOT(ISNUMBER(R98))),AND(U98&lt;&gt;"",NOT(ISNUMBER(U98))),AND(AF98&lt;&gt;"",OR(NOT(ISNUMBER(AF98)),AF98&lt;B98,AF98&gt;TODAY()+1)),AND(AG98&lt;&gt;"",OR(NOT(ISNUMBER(AG98)),AG98&lt;B98,AG98&gt;TODAY())),AND(AH98&lt;&gt;"",OR(NOT(ISNUMBER(AH98)),AH98&lt;B98,AH98&gt;TODAY()))),"CHECK DATE",IF(COUNTIF(Setup!$D$4:$D$11,N98)=0,"CHECK STAGE",IF(AND(N98&lt;&gt;"PO WON",N98&lt;&gt;"LOST",N98&lt;&gt;"CANCELLED",Y98=""),"SET NEXT FOLLOW-UP",IF(AND(OR(N98="QUOTED",N98="NEGOTIATION",N98="PO WON"),P98=""),"ADD QUOTE DATE",IF(AND(OR(N98="QUOTED",N98="NEGOTIATION",N98="PO WON"),COUNTIFS(Quotations!$B$5:$B$504,A98,Quotations!$Q$5:$Q$504,"COMPLETE")=0),"ADD QUOTE RECORD",IF(AND(OR(N98="LOST",N98="CANCELLED"),V98=""),"ADD CLOSED REASON",IF(AND(OR(N98="PO WON",N98="LOST",N98="CANCELLED"),AH98=""),"ADD CLOSED DATE",IF(AND(N98="PO WON",COUNTIFS('Orders &amp; Payments'!$B$5:$B$504,A98,'Orders &amp; Payments'!$Q$5:$Q$504,"COMPLETE")+COUNTIFS('Orders &amp; Payments'!$B$5:$B$504,A98,'Orders &amp; Payments'!$Q$5:$Q$504,"OPEN")+COUNTIFS('Orders &amp; Payments'!$B$5:$B$504,A98,'Orders &amp; Payments'!$Q$5:$Q$504,"OPEN — ADD INVOICE")=0),"ADD ORDER RECORD","COMPLETE"))))))))))))</x:f>
      </x:c>
    </x:row>
    <x:row r="99">
      <x:c r="A99" s="730"/>
      <x:c r="B99" s="731"/>
      <x:c r="C99" s="730"/>
      <x:c r="D99" s="730"/>
      <x:c r="E99" s="730"/>
      <x:c r="F99" s="730"/>
      <x:c r="G99" s="730"/>
      <x:c r="H99" s="730"/>
      <x:c r="I99" s="730"/>
      <x:c r="J99" s="730"/>
      <x:c r="K99" s="730"/>
      <x:c r="L99" s="730"/>
      <x:c r="M99" s="730"/>
      <x:c r="N99" s="730"/>
      <x:c r="O99" s="732"/>
      <x:c r="P99" s="731"/>
      <x:c r="Q99" s="731"/>
      <x:c r="R99" s="731"/>
      <x:c r="S99" s="740" t="str">
        <x:f>IF(B99="","",TODAY()-B99)</x:f>
      </x:c>
      <x:c r="T99" s="741" t="str">
        <x:f>IF(A99="","",IF(N99="","STAGE NOT SET",IF(OR(N99="PO WON",N99="LOST",N99="CANCELLED"),N99,IF(Y99="","NOT SET",IF(NOT(ISNUMBER(Y99)),"CHECK DATE",IF(Y99&lt;TODAY(),"OVERDUE",IF(Y99=TODAY(),"DUE TODAY","UPCOMING")))))))</x:f>
      </x:c>
      <x:c r="U99" s="731"/>
      <x:c r="V99" s="730"/>
      <x:c r="W99" s="730"/>
      <x:c r="X99" s="749" t="str">
        <x:f>IF(OR(A99="",B99="",N99="",N99="PO WON",N99="LOST",N99="CANCELLED"),"",IFERROR(IF(Q99="",B99+1,Q99+INDEX(Setup!$T$4:$T$8,MATCH(N99,Setup!$S$4:$S$8,0))),""))</x:f>
      </x:c>
      <x:c r="Y99" s="749" t="str">
        <x:f>IF(A99="","",IF(OR(N99="PO WON",N99="LOST",N99="CANCELLED"),"",IF(R99&lt;&gt;"",R99,X99)))</x:f>
      </x:c>
      <x:c r="Z99" s="750" t="str">
        <x:f>IF(OR(Y99="",NOT(ISNUMBER(Y99))),"",Y99-TODAY())</x:f>
      </x:c>
      <x:c r="AA99" s="750" t="str">
        <x:f>IF(OR(A99="",B99="",C99="",M99="",N99="",N99="PO WON",N99="LOST",N99="CANCELLED"),"",IF(M99="Hot",30,IF(M99="Warm",20,10))+IF(N99="NEGOTIATION",25,IF(N99="QUOTED",20,IF(N99="QUALIFIED",15,IF(OR(N99="NEW",N99="CONTACTED"),10,0))))+IF(S99&lt;=2,20,IF(S99&lt;=7,15,IF(S99&lt;=14,10,5)))+IF(O99&gt;=500000,20,IF(O99&gt;=200000,15,IF(O99&gt;=100000,10,5)))+IF(OR(C99="IndiaMART",C99="TradeIndia"),5,3))</x:f>
      </x:c>
      <x:c r="AB99" s="751" t="str">
        <x:f>IF(A99="","",IF(OR(N99="PO WON",N99="LOST",N99="CANCELLED"),"CLOSED",IF(AA99&gt;=75,"A - PRIORITY",IF(AA99&gt;=55,"B - GOOD",IF(AA99&gt;=35,"C - NURTURE","D - LOW")))))</x:f>
      </x:c>
      <x:c r="AC99" s="751" t="str">
        <x:f>IF(A99="","",IF(AL99="COMPLETE",IF(N99="PO WON","Track invoice + payment",IF(N99="LOST","Consider revival",IF(N99="CANCELLED","No further action",IF(T99="OVERDUE","FOLLOW UP NOW",IF(T99="DUE TODAY","FOLLOW UP TODAY",IFERROR(INDEX(Setup!$V$4:$V$8,MATCH(N99,Setup!$U$4:$U$8,0)),"Review RFQ")))))),IF(AL99="DUPLICATE RFQ ID","Use a unique RFQ ID",IF(AL99="CHECK REQUIRED FIELDS","Complete required fields",IF(AL99="CHECK NUMBERS","Correct quantity or value",IF(AL99="CHECK DATE","Correct invalid date",IF(AL99="CHECK STAGE","Choose a valid stage",IF(AL99="SET NEXT FOLLOW-UP","Set next follow-up",IF(AL99="ADD QUOTE DATE","Add quote date",IF(AL99="ADD QUOTE RECORD","Add or fix quote record",IF(AL99="ADD CLOSED REASON","Add lost/cancelled reason",IF(AL99="ADD CLOSED DATE","Add closed date","Create or fix order record"))))))))))))</x:f>
      </x:c>
      <x:c r="AD99" s="752" t="str">
        <x:f>IF(A99="","",IF(AND(OR(N99="QUOTED",N99="NEGOTIATION"),Y99&lt;&gt;"",Y99&lt;TODAY()),O99,0))</x:f>
      </x:c>
      <x:c r="AE99" s="751" t="str">
        <x:f>IF(A99="","",IF(AND(F99&lt;&gt;"",G99&lt;&gt;""),"COMPLETE",IF(OR(F99&lt;&gt;"",G99&lt;&gt;""),"PARTIAL","MISSING")))</x:f>
      </x:c>
      <x:c r="AF99" s="756"/>
      <x:c r="AG99" s="735"/>
      <x:c r="AH99" s="735"/>
      <x:c r="AI99" s="755" t="str">
        <x:f>IF(OR(B99="",AF99=""),"",ROUND((AF99-B99)*24,1))</x:f>
      </x:c>
      <x:c r="AJ99" s="750" t="str">
        <x:f>IF(P99="","",MAX(TODAY()-P99,0))</x:f>
      </x:c>
      <x:c r="AK99" s="750" t="str">
        <x:f>IF(OR(B99="",AH99=""),"",AH99-B99)</x:f>
      </x:c>
      <x:c r="AL99" s="751" t="str">
        <x:f>IF(A99="","",IF(COUNTIF($A$5:$A$504,A99)&gt;1,"DUPLICATE RFQ ID",IF(OR(B99="",C99="",AND(D99="",E99=""),AND(F99="",G99=""),H99="",I99="",J99="",L99="",M99="",N99=""),"CHECK REQUIRED FIELDS",IF(OR(NOT(ISNUMBER(I99)),I99&lt;=0,AND(O99&lt;&gt;"",OR(NOT(ISNUMBER(O99)),O99&lt;0))),"CHECK NUMBERS",IF(OR(NOT(ISNUMBER(B99)),B99&gt;TODAY(),AND(P99&lt;&gt;"",OR(NOT(ISNUMBER(P99)),P99&gt;TODAY())),AND(Q99&lt;&gt;"",OR(NOT(ISNUMBER(Q99)),Q99&gt;TODAY())),AND(R99&lt;&gt;"",NOT(ISNUMBER(R99))),AND(U99&lt;&gt;"",NOT(ISNUMBER(U99))),AND(AF99&lt;&gt;"",OR(NOT(ISNUMBER(AF99)),AF99&lt;B99,AF99&gt;TODAY()+1)),AND(AG99&lt;&gt;"",OR(NOT(ISNUMBER(AG99)),AG99&lt;B99,AG99&gt;TODAY())),AND(AH99&lt;&gt;"",OR(NOT(ISNUMBER(AH99)),AH99&lt;B99,AH99&gt;TODAY()))),"CHECK DATE",IF(COUNTIF(Setup!$D$4:$D$11,N99)=0,"CHECK STAGE",IF(AND(N99&lt;&gt;"PO WON",N99&lt;&gt;"LOST",N99&lt;&gt;"CANCELLED",Y99=""),"SET NEXT FOLLOW-UP",IF(AND(OR(N99="QUOTED",N99="NEGOTIATION",N99="PO WON"),P99=""),"ADD QUOTE DATE",IF(AND(OR(N99="QUOTED",N99="NEGOTIATION",N99="PO WON"),COUNTIFS(Quotations!$B$5:$B$504,A99,Quotations!$Q$5:$Q$504,"COMPLETE")=0),"ADD QUOTE RECORD",IF(AND(OR(N99="LOST",N99="CANCELLED"),V99=""),"ADD CLOSED REASON",IF(AND(OR(N99="PO WON",N99="LOST",N99="CANCELLED"),AH99=""),"ADD CLOSED DATE",IF(AND(N99="PO WON",COUNTIFS('Orders &amp; Payments'!$B$5:$B$504,A99,'Orders &amp; Payments'!$Q$5:$Q$504,"COMPLETE")+COUNTIFS('Orders &amp; Payments'!$B$5:$B$504,A99,'Orders &amp; Payments'!$Q$5:$Q$504,"OPEN")+COUNTIFS('Orders &amp; Payments'!$B$5:$B$504,A99,'Orders &amp; Payments'!$Q$5:$Q$504,"OPEN — ADD INVOICE")=0),"ADD ORDER RECORD","COMPLETE"))))))))))))</x:f>
      </x:c>
    </x:row>
    <x:row r="100">
      <x:c r="A100" s="730"/>
      <x:c r="B100" s="731"/>
      <x:c r="C100" s="730"/>
      <x:c r="D100" s="730"/>
      <x:c r="E100" s="730"/>
      <x:c r="F100" s="730"/>
      <x:c r="G100" s="730"/>
      <x:c r="H100" s="730"/>
      <x:c r="I100" s="730"/>
      <x:c r="J100" s="730"/>
      <x:c r="K100" s="730"/>
      <x:c r="L100" s="730"/>
      <x:c r="M100" s="730"/>
      <x:c r="N100" s="730"/>
      <x:c r="O100" s="732"/>
      <x:c r="P100" s="731"/>
      <x:c r="Q100" s="731"/>
      <x:c r="R100" s="731"/>
      <x:c r="S100" s="740" t="str">
        <x:f>IF(B100="","",TODAY()-B100)</x:f>
      </x:c>
      <x:c r="T100" s="741" t="str">
        <x:f>IF(A100="","",IF(N100="","STAGE NOT SET",IF(OR(N100="PO WON",N100="LOST",N100="CANCELLED"),N100,IF(Y100="","NOT SET",IF(NOT(ISNUMBER(Y100)),"CHECK DATE",IF(Y100&lt;TODAY(),"OVERDUE",IF(Y100=TODAY(),"DUE TODAY","UPCOMING")))))))</x:f>
      </x:c>
      <x:c r="U100" s="731"/>
      <x:c r="V100" s="730"/>
      <x:c r="W100" s="730"/>
      <x:c r="X100" s="749" t="str">
        <x:f>IF(OR(A100="",B100="",N100="",N100="PO WON",N100="LOST",N100="CANCELLED"),"",IFERROR(IF(Q100="",B100+1,Q100+INDEX(Setup!$T$4:$T$8,MATCH(N100,Setup!$S$4:$S$8,0))),""))</x:f>
      </x:c>
      <x:c r="Y100" s="749" t="str">
        <x:f>IF(A100="","",IF(OR(N100="PO WON",N100="LOST",N100="CANCELLED"),"",IF(R100&lt;&gt;"",R100,X100)))</x:f>
      </x:c>
      <x:c r="Z100" s="750" t="str">
        <x:f>IF(OR(Y100="",NOT(ISNUMBER(Y100))),"",Y100-TODAY())</x:f>
      </x:c>
      <x:c r="AA100" s="750" t="str">
        <x:f>IF(OR(A100="",B100="",C100="",M100="",N100="",N100="PO WON",N100="LOST",N100="CANCELLED"),"",IF(M100="Hot",30,IF(M100="Warm",20,10))+IF(N100="NEGOTIATION",25,IF(N100="QUOTED",20,IF(N100="QUALIFIED",15,IF(OR(N100="NEW",N100="CONTACTED"),10,0))))+IF(S100&lt;=2,20,IF(S100&lt;=7,15,IF(S100&lt;=14,10,5)))+IF(O100&gt;=500000,20,IF(O100&gt;=200000,15,IF(O100&gt;=100000,10,5)))+IF(OR(C100="IndiaMART",C100="TradeIndia"),5,3))</x:f>
      </x:c>
      <x:c r="AB100" s="751" t="str">
        <x:f>IF(A100="","",IF(OR(N100="PO WON",N100="LOST",N100="CANCELLED"),"CLOSED",IF(AA100&gt;=75,"A - PRIORITY",IF(AA100&gt;=55,"B - GOOD",IF(AA100&gt;=35,"C - NURTURE","D - LOW")))))</x:f>
      </x:c>
      <x:c r="AC100" s="751" t="str">
        <x:f>IF(A100="","",IF(AL100="COMPLETE",IF(N100="PO WON","Track invoice + payment",IF(N100="LOST","Consider revival",IF(N100="CANCELLED","No further action",IF(T100="OVERDUE","FOLLOW UP NOW",IF(T100="DUE TODAY","FOLLOW UP TODAY",IFERROR(INDEX(Setup!$V$4:$V$8,MATCH(N100,Setup!$U$4:$U$8,0)),"Review RFQ")))))),IF(AL100="DUPLICATE RFQ ID","Use a unique RFQ ID",IF(AL100="CHECK REQUIRED FIELDS","Complete required fields",IF(AL100="CHECK NUMBERS","Correct quantity or value",IF(AL100="CHECK DATE","Correct invalid date",IF(AL100="CHECK STAGE","Choose a valid stage",IF(AL100="SET NEXT FOLLOW-UP","Set next follow-up",IF(AL100="ADD QUOTE DATE","Add quote date",IF(AL100="ADD QUOTE RECORD","Add or fix quote record",IF(AL100="ADD CLOSED REASON","Add lost/cancelled reason",IF(AL100="ADD CLOSED DATE","Add closed date","Create or fix order record"))))))))))))</x:f>
      </x:c>
      <x:c r="AD100" s="752" t="str">
        <x:f>IF(A100="","",IF(AND(OR(N100="QUOTED",N100="NEGOTIATION"),Y100&lt;&gt;"",Y100&lt;TODAY()),O100,0))</x:f>
      </x:c>
      <x:c r="AE100" s="751" t="str">
        <x:f>IF(A100="","",IF(AND(F100&lt;&gt;"",G100&lt;&gt;""),"COMPLETE",IF(OR(F100&lt;&gt;"",G100&lt;&gt;""),"PARTIAL","MISSING")))</x:f>
      </x:c>
      <x:c r="AF100" s="756"/>
      <x:c r="AG100" s="735"/>
      <x:c r="AH100" s="735"/>
      <x:c r="AI100" s="755" t="str">
        <x:f>IF(OR(B100="",AF100=""),"",ROUND((AF100-B100)*24,1))</x:f>
      </x:c>
      <x:c r="AJ100" s="750" t="str">
        <x:f>IF(P100="","",MAX(TODAY()-P100,0))</x:f>
      </x:c>
      <x:c r="AK100" s="750" t="str">
        <x:f>IF(OR(B100="",AH100=""),"",AH100-B100)</x:f>
      </x:c>
      <x:c r="AL100" s="751" t="str">
        <x:f>IF(A100="","",IF(COUNTIF($A$5:$A$504,A100)&gt;1,"DUPLICATE RFQ ID",IF(OR(B100="",C100="",AND(D100="",E100=""),AND(F100="",G100=""),H100="",I100="",J100="",L100="",M100="",N100=""),"CHECK REQUIRED FIELDS",IF(OR(NOT(ISNUMBER(I100)),I100&lt;=0,AND(O100&lt;&gt;"",OR(NOT(ISNUMBER(O100)),O100&lt;0))),"CHECK NUMBERS",IF(OR(NOT(ISNUMBER(B100)),B100&gt;TODAY(),AND(P100&lt;&gt;"",OR(NOT(ISNUMBER(P100)),P100&gt;TODAY())),AND(Q100&lt;&gt;"",OR(NOT(ISNUMBER(Q100)),Q100&gt;TODAY())),AND(R100&lt;&gt;"",NOT(ISNUMBER(R100))),AND(U100&lt;&gt;"",NOT(ISNUMBER(U100))),AND(AF100&lt;&gt;"",OR(NOT(ISNUMBER(AF100)),AF100&lt;B100,AF100&gt;TODAY()+1)),AND(AG100&lt;&gt;"",OR(NOT(ISNUMBER(AG100)),AG100&lt;B100,AG100&gt;TODAY())),AND(AH100&lt;&gt;"",OR(NOT(ISNUMBER(AH100)),AH100&lt;B100,AH100&gt;TODAY()))),"CHECK DATE",IF(COUNTIF(Setup!$D$4:$D$11,N100)=0,"CHECK STAGE",IF(AND(N100&lt;&gt;"PO WON",N100&lt;&gt;"LOST",N100&lt;&gt;"CANCELLED",Y100=""),"SET NEXT FOLLOW-UP",IF(AND(OR(N100="QUOTED",N100="NEGOTIATION",N100="PO WON"),P100=""),"ADD QUOTE DATE",IF(AND(OR(N100="QUOTED",N100="NEGOTIATION",N100="PO WON"),COUNTIFS(Quotations!$B$5:$B$504,A100,Quotations!$Q$5:$Q$504,"COMPLETE")=0),"ADD QUOTE RECORD",IF(AND(OR(N100="LOST",N100="CANCELLED"),V100=""),"ADD CLOSED REASON",IF(AND(OR(N100="PO WON",N100="LOST",N100="CANCELLED"),AH100=""),"ADD CLOSED DATE",IF(AND(N100="PO WON",COUNTIFS('Orders &amp; Payments'!$B$5:$B$504,A100,'Orders &amp; Payments'!$Q$5:$Q$504,"COMPLETE")+COUNTIFS('Orders &amp; Payments'!$B$5:$B$504,A100,'Orders &amp; Payments'!$Q$5:$Q$504,"OPEN")+COUNTIFS('Orders &amp; Payments'!$B$5:$B$504,A100,'Orders &amp; Payments'!$Q$5:$Q$504,"OPEN — ADD INVOICE")=0),"ADD ORDER RECORD","COMPLETE"))))))))))))</x:f>
      </x:c>
    </x:row>
    <x:row r="101">
      <x:c r="A101" s="730"/>
      <x:c r="B101" s="731"/>
      <x:c r="C101" s="730"/>
      <x:c r="D101" s="730"/>
      <x:c r="E101" s="730"/>
      <x:c r="F101" s="730"/>
      <x:c r="G101" s="730"/>
      <x:c r="H101" s="730"/>
      <x:c r="I101" s="730"/>
      <x:c r="J101" s="730"/>
      <x:c r="K101" s="730"/>
      <x:c r="L101" s="730"/>
      <x:c r="M101" s="730"/>
      <x:c r="N101" s="730"/>
      <x:c r="O101" s="732"/>
      <x:c r="P101" s="731"/>
      <x:c r="Q101" s="731"/>
      <x:c r="R101" s="731"/>
      <x:c r="S101" s="740" t="str">
        <x:f>IF(B101="","",TODAY()-B101)</x:f>
      </x:c>
      <x:c r="T101" s="741" t="str">
        <x:f>IF(A101="","",IF(N101="","STAGE NOT SET",IF(OR(N101="PO WON",N101="LOST",N101="CANCELLED"),N101,IF(Y101="","NOT SET",IF(NOT(ISNUMBER(Y101)),"CHECK DATE",IF(Y101&lt;TODAY(),"OVERDUE",IF(Y101=TODAY(),"DUE TODAY","UPCOMING")))))))</x:f>
      </x:c>
      <x:c r="U101" s="731"/>
      <x:c r="V101" s="730"/>
      <x:c r="W101" s="730"/>
      <x:c r="X101" s="749" t="str">
        <x:f>IF(OR(A101="",B101="",N101="",N101="PO WON",N101="LOST",N101="CANCELLED"),"",IFERROR(IF(Q101="",B101+1,Q101+INDEX(Setup!$T$4:$T$8,MATCH(N101,Setup!$S$4:$S$8,0))),""))</x:f>
      </x:c>
      <x:c r="Y101" s="749" t="str">
        <x:f>IF(A101="","",IF(OR(N101="PO WON",N101="LOST",N101="CANCELLED"),"",IF(R101&lt;&gt;"",R101,X101)))</x:f>
      </x:c>
      <x:c r="Z101" s="750" t="str">
        <x:f>IF(OR(Y101="",NOT(ISNUMBER(Y101))),"",Y101-TODAY())</x:f>
      </x:c>
      <x:c r="AA101" s="750" t="str">
        <x:f>IF(OR(A101="",B101="",C101="",M101="",N101="",N101="PO WON",N101="LOST",N101="CANCELLED"),"",IF(M101="Hot",30,IF(M101="Warm",20,10))+IF(N101="NEGOTIATION",25,IF(N101="QUOTED",20,IF(N101="QUALIFIED",15,IF(OR(N101="NEW",N101="CONTACTED"),10,0))))+IF(S101&lt;=2,20,IF(S101&lt;=7,15,IF(S101&lt;=14,10,5)))+IF(O101&gt;=500000,20,IF(O101&gt;=200000,15,IF(O101&gt;=100000,10,5)))+IF(OR(C101="IndiaMART",C101="TradeIndia"),5,3))</x:f>
      </x:c>
      <x:c r="AB101" s="751" t="str">
        <x:f>IF(A101="","",IF(OR(N101="PO WON",N101="LOST",N101="CANCELLED"),"CLOSED",IF(AA101&gt;=75,"A - PRIORITY",IF(AA101&gt;=55,"B - GOOD",IF(AA101&gt;=35,"C - NURTURE","D - LOW")))))</x:f>
      </x:c>
      <x:c r="AC101" s="751" t="str">
        <x:f>IF(A101="","",IF(AL101="COMPLETE",IF(N101="PO WON","Track invoice + payment",IF(N101="LOST","Consider revival",IF(N101="CANCELLED","No further action",IF(T101="OVERDUE","FOLLOW UP NOW",IF(T101="DUE TODAY","FOLLOW UP TODAY",IFERROR(INDEX(Setup!$V$4:$V$8,MATCH(N101,Setup!$U$4:$U$8,0)),"Review RFQ")))))),IF(AL101="DUPLICATE RFQ ID","Use a unique RFQ ID",IF(AL101="CHECK REQUIRED FIELDS","Complete required fields",IF(AL101="CHECK NUMBERS","Correct quantity or value",IF(AL101="CHECK DATE","Correct invalid date",IF(AL101="CHECK STAGE","Choose a valid stage",IF(AL101="SET NEXT FOLLOW-UP","Set next follow-up",IF(AL101="ADD QUOTE DATE","Add quote date",IF(AL101="ADD QUOTE RECORD","Add or fix quote record",IF(AL101="ADD CLOSED REASON","Add lost/cancelled reason",IF(AL101="ADD CLOSED DATE","Add closed date","Create or fix order record"))))))))))))</x:f>
      </x:c>
      <x:c r="AD101" s="752" t="str">
        <x:f>IF(A101="","",IF(AND(OR(N101="QUOTED",N101="NEGOTIATION"),Y101&lt;&gt;"",Y101&lt;TODAY()),O101,0))</x:f>
      </x:c>
      <x:c r="AE101" s="751" t="str">
        <x:f>IF(A101="","",IF(AND(F101&lt;&gt;"",G101&lt;&gt;""),"COMPLETE",IF(OR(F101&lt;&gt;"",G101&lt;&gt;""),"PARTIAL","MISSING")))</x:f>
      </x:c>
      <x:c r="AF101" s="756"/>
      <x:c r="AG101" s="735"/>
      <x:c r="AH101" s="735"/>
      <x:c r="AI101" s="755" t="str">
        <x:f>IF(OR(B101="",AF101=""),"",ROUND((AF101-B101)*24,1))</x:f>
      </x:c>
      <x:c r="AJ101" s="750" t="str">
        <x:f>IF(P101="","",MAX(TODAY()-P101,0))</x:f>
      </x:c>
      <x:c r="AK101" s="750" t="str">
        <x:f>IF(OR(B101="",AH101=""),"",AH101-B101)</x:f>
      </x:c>
      <x:c r="AL101" s="751" t="str">
        <x:f>IF(A101="","",IF(COUNTIF($A$5:$A$504,A101)&gt;1,"DUPLICATE RFQ ID",IF(OR(B101="",C101="",AND(D101="",E101=""),AND(F101="",G101=""),H101="",I101="",J101="",L101="",M101="",N101=""),"CHECK REQUIRED FIELDS",IF(OR(NOT(ISNUMBER(I101)),I101&lt;=0,AND(O101&lt;&gt;"",OR(NOT(ISNUMBER(O101)),O101&lt;0))),"CHECK NUMBERS",IF(OR(NOT(ISNUMBER(B101)),B101&gt;TODAY(),AND(P101&lt;&gt;"",OR(NOT(ISNUMBER(P101)),P101&gt;TODAY())),AND(Q101&lt;&gt;"",OR(NOT(ISNUMBER(Q101)),Q101&gt;TODAY())),AND(R101&lt;&gt;"",NOT(ISNUMBER(R101))),AND(U101&lt;&gt;"",NOT(ISNUMBER(U101))),AND(AF101&lt;&gt;"",OR(NOT(ISNUMBER(AF101)),AF101&lt;B101,AF101&gt;TODAY()+1)),AND(AG101&lt;&gt;"",OR(NOT(ISNUMBER(AG101)),AG101&lt;B101,AG101&gt;TODAY())),AND(AH101&lt;&gt;"",OR(NOT(ISNUMBER(AH101)),AH101&lt;B101,AH101&gt;TODAY()))),"CHECK DATE",IF(COUNTIF(Setup!$D$4:$D$11,N101)=0,"CHECK STAGE",IF(AND(N101&lt;&gt;"PO WON",N101&lt;&gt;"LOST",N101&lt;&gt;"CANCELLED",Y101=""),"SET NEXT FOLLOW-UP",IF(AND(OR(N101="QUOTED",N101="NEGOTIATION",N101="PO WON"),P101=""),"ADD QUOTE DATE",IF(AND(OR(N101="QUOTED",N101="NEGOTIATION",N101="PO WON"),COUNTIFS(Quotations!$B$5:$B$504,A101,Quotations!$Q$5:$Q$504,"COMPLETE")=0),"ADD QUOTE RECORD",IF(AND(OR(N101="LOST",N101="CANCELLED"),V101=""),"ADD CLOSED REASON",IF(AND(OR(N101="PO WON",N101="LOST",N101="CANCELLED"),AH101=""),"ADD CLOSED DATE",IF(AND(N101="PO WON",COUNTIFS('Orders &amp; Payments'!$B$5:$B$504,A101,'Orders &amp; Payments'!$Q$5:$Q$504,"COMPLETE")+COUNTIFS('Orders &amp; Payments'!$B$5:$B$504,A101,'Orders &amp; Payments'!$Q$5:$Q$504,"OPEN")+COUNTIFS('Orders &amp; Payments'!$B$5:$B$504,A101,'Orders &amp; Payments'!$Q$5:$Q$504,"OPEN — ADD INVOICE")=0),"ADD ORDER RECORD","COMPLETE"))))))))))))</x:f>
      </x:c>
    </x:row>
    <x:row r="102">
      <x:c r="A102" s="730"/>
      <x:c r="B102" s="731"/>
      <x:c r="C102" s="730"/>
      <x:c r="D102" s="730"/>
      <x:c r="E102" s="730"/>
      <x:c r="F102" s="730"/>
      <x:c r="G102" s="730"/>
      <x:c r="H102" s="730"/>
      <x:c r="I102" s="730"/>
      <x:c r="J102" s="730"/>
      <x:c r="K102" s="730"/>
      <x:c r="L102" s="730"/>
      <x:c r="M102" s="730"/>
      <x:c r="N102" s="730"/>
      <x:c r="O102" s="732"/>
      <x:c r="P102" s="731"/>
      <x:c r="Q102" s="731"/>
      <x:c r="R102" s="731"/>
      <x:c r="S102" s="740" t="str">
        <x:f>IF(B102="","",TODAY()-B102)</x:f>
      </x:c>
      <x:c r="T102" s="741" t="str">
        <x:f>IF(A102="","",IF(N102="","STAGE NOT SET",IF(OR(N102="PO WON",N102="LOST",N102="CANCELLED"),N102,IF(Y102="","NOT SET",IF(NOT(ISNUMBER(Y102)),"CHECK DATE",IF(Y102&lt;TODAY(),"OVERDUE",IF(Y102=TODAY(),"DUE TODAY","UPCOMING")))))))</x:f>
      </x:c>
      <x:c r="U102" s="731"/>
      <x:c r="V102" s="730"/>
      <x:c r="W102" s="730"/>
      <x:c r="X102" s="749" t="str">
        <x:f>IF(OR(A102="",B102="",N102="",N102="PO WON",N102="LOST",N102="CANCELLED"),"",IFERROR(IF(Q102="",B102+1,Q102+INDEX(Setup!$T$4:$T$8,MATCH(N102,Setup!$S$4:$S$8,0))),""))</x:f>
      </x:c>
      <x:c r="Y102" s="749" t="str">
        <x:f>IF(A102="","",IF(OR(N102="PO WON",N102="LOST",N102="CANCELLED"),"",IF(R102&lt;&gt;"",R102,X102)))</x:f>
      </x:c>
      <x:c r="Z102" s="750" t="str">
        <x:f>IF(OR(Y102="",NOT(ISNUMBER(Y102))),"",Y102-TODAY())</x:f>
      </x:c>
      <x:c r="AA102" s="750" t="str">
        <x:f>IF(OR(A102="",B102="",C102="",M102="",N102="",N102="PO WON",N102="LOST",N102="CANCELLED"),"",IF(M102="Hot",30,IF(M102="Warm",20,10))+IF(N102="NEGOTIATION",25,IF(N102="QUOTED",20,IF(N102="QUALIFIED",15,IF(OR(N102="NEW",N102="CONTACTED"),10,0))))+IF(S102&lt;=2,20,IF(S102&lt;=7,15,IF(S102&lt;=14,10,5)))+IF(O102&gt;=500000,20,IF(O102&gt;=200000,15,IF(O102&gt;=100000,10,5)))+IF(OR(C102="IndiaMART",C102="TradeIndia"),5,3))</x:f>
      </x:c>
      <x:c r="AB102" s="751" t="str">
        <x:f>IF(A102="","",IF(OR(N102="PO WON",N102="LOST",N102="CANCELLED"),"CLOSED",IF(AA102&gt;=75,"A - PRIORITY",IF(AA102&gt;=55,"B - GOOD",IF(AA102&gt;=35,"C - NURTURE","D - LOW")))))</x:f>
      </x:c>
      <x:c r="AC102" s="751" t="str">
        <x:f>IF(A102="","",IF(AL102="COMPLETE",IF(N102="PO WON","Track invoice + payment",IF(N102="LOST","Consider revival",IF(N102="CANCELLED","No further action",IF(T102="OVERDUE","FOLLOW UP NOW",IF(T102="DUE TODAY","FOLLOW UP TODAY",IFERROR(INDEX(Setup!$V$4:$V$8,MATCH(N102,Setup!$U$4:$U$8,0)),"Review RFQ")))))),IF(AL102="DUPLICATE RFQ ID","Use a unique RFQ ID",IF(AL102="CHECK REQUIRED FIELDS","Complete required fields",IF(AL102="CHECK NUMBERS","Correct quantity or value",IF(AL102="CHECK DATE","Correct invalid date",IF(AL102="CHECK STAGE","Choose a valid stage",IF(AL102="SET NEXT FOLLOW-UP","Set next follow-up",IF(AL102="ADD QUOTE DATE","Add quote date",IF(AL102="ADD QUOTE RECORD","Add or fix quote record",IF(AL102="ADD CLOSED REASON","Add lost/cancelled reason",IF(AL102="ADD CLOSED DATE","Add closed date","Create or fix order record"))))))))))))</x:f>
      </x:c>
      <x:c r="AD102" s="752" t="str">
        <x:f>IF(A102="","",IF(AND(OR(N102="QUOTED",N102="NEGOTIATION"),Y102&lt;&gt;"",Y102&lt;TODAY()),O102,0))</x:f>
      </x:c>
      <x:c r="AE102" s="751" t="str">
        <x:f>IF(A102="","",IF(AND(F102&lt;&gt;"",G102&lt;&gt;""),"COMPLETE",IF(OR(F102&lt;&gt;"",G102&lt;&gt;""),"PARTIAL","MISSING")))</x:f>
      </x:c>
      <x:c r="AF102" s="756"/>
      <x:c r="AG102" s="735"/>
      <x:c r="AH102" s="735"/>
      <x:c r="AI102" s="755" t="str">
        <x:f>IF(OR(B102="",AF102=""),"",ROUND((AF102-B102)*24,1))</x:f>
      </x:c>
      <x:c r="AJ102" s="750" t="str">
        <x:f>IF(P102="","",MAX(TODAY()-P102,0))</x:f>
      </x:c>
      <x:c r="AK102" s="750" t="str">
        <x:f>IF(OR(B102="",AH102=""),"",AH102-B102)</x:f>
      </x:c>
      <x:c r="AL102" s="751" t="str">
        <x:f>IF(A102="","",IF(COUNTIF($A$5:$A$504,A102)&gt;1,"DUPLICATE RFQ ID",IF(OR(B102="",C102="",AND(D102="",E102=""),AND(F102="",G102=""),H102="",I102="",J102="",L102="",M102="",N102=""),"CHECK REQUIRED FIELDS",IF(OR(NOT(ISNUMBER(I102)),I102&lt;=0,AND(O102&lt;&gt;"",OR(NOT(ISNUMBER(O102)),O102&lt;0))),"CHECK NUMBERS",IF(OR(NOT(ISNUMBER(B102)),B102&gt;TODAY(),AND(P102&lt;&gt;"",OR(NOT(ISNUMBER(P102)),P102&gt;TODAY())),AND(Q102&lt;&gt;"",OR(NOT(ISNUMBER(Q102)),Q102&gt;TODAY())),AND(R102&lt;&gt;"",NOT(ISNUMBER(R102))),AND(U102&lt;&gt;"",NOT(ISNUMBER(U102))),AND(AF102&lt;&gt;"",OR(NOT(ISNUMBER(AF102)),AF102&lt;B102,AF102&gt;TODAY()+1)),AND(AG102&lt;&gt;"",OR(NOT(ISNUMBER(AG102)),AG102&lt;B102,AG102&gt;TODAY())),AND(AH102&lt;&gt;"",OR(NOT(ISNUMBER(AH102)),AH102&lt;B102,AH102&gt;TODAY()))),"CHECK DATE",IF(COUNTIF(Setup!$D$4:$D$11,N102)=0,"CHECK STAGE",IF(AND(N102&lt;&gt;"PO WON",N102&lt;&gt;"LOST",N102&lt;&gt;"CANCELLED",Y102=""),"SET NEXT FOLLOW-UP",IF(AND(OR(N102="QUOTED",N102="NEGOTIATION",N102="PO WON"),P102=""),"ADD QUOTE DATE",IF(AND(OR(N102="QUOTED",N102="NEGOTIATION",N102="PO WON"),COUNTIFS(Quotations!$B$5:$B$504,A102,Quotations!$Q$5:$Q$504,"COMPLETE")=0),"ADD QUOTE RECORD",IF(AND(OR(N102="LOST",N102="CANCELLED"),V102=""),"ADD CLOSED REASON",IF(AND(OR(N102="PO WON",N102="LOST",N102="CANCELLED"),AH102=""),"ADD CLOSED DATE",IF(AND(N102="PO WON",COUNTIFS('Orders &amp; Payments'!$B$5:$B$504,A102,'Orders &amp; Payments'!$Q$5:$Q$504,"COMPLETE")+COUNTIFS('Orders &amp; Payments'!$B$5:$B$504,A102,'Orders &amp; Payments'!$Q$5:$Q$504,"OPEN")+COUNTIFS('Orders &amp; Payments'!$B$5:$B$504,A102,'Orders &amp; Payments'!$Q$5:$Q$504,"OPEN — ADD INVOICE")=0),"ADD ORDER RECORD","COMPLETE"))))))))))))</x:f>
      </x:c>
    </x:row>
    <x:row r="103">
      <x:c r="A103" s="730"/>
      <x:c r="B103" s="731"/>
      <x:c r="C103" s="730"/>
      <x:c r="D103" s="730"/>
      <x:c r="E103" s="730"/>
      <x:c r="F103" s="730"/>
      <x:c r="G103" s="730"/>
      <x:c r="H103" s="730"/>
      <x:c r="I103" s="730"/>
      <x:c r="J103" s="730"/>
      <x:c r="K103" s="730"/>
      <x:c r="L103" s="730"/>
      <x:c r="M103" s="730"/>
      <x:c r="N103" s="730"/>
      <x:c r="O103" s="732"/>
      <x:c r="P103" s="731"/>
      <x:c r="Q103" s="731"/>
      <x:c r="R103" s="731"/>
      <x:c r="S103" s="740" t="str">
        <x:f>IF(B103="","",TODAY()-B103)</x:f>
      </x:c>
      <x:c r="T103" s="741" t="str">
        <x:f>IF(A103="","",IF(N103="","STAGE NOT SET",IF(OR(N103="PO WON",N103="LOST",N103="CANCELLED"),N103,IF(Y103="","NOT SET",IF(NOT(ISNUMBER(Y103)),"CHECK DATE",IF(Y103&lt;TODAY(),"OVERDUE",IF(Y103=TODAY(),"DUE TODAY","UPCOMING")))))))</x:f>
      </x:c>
      <x:c r="U103" s="731"/>
      <x:c r="V103" s="730"/>
      <x:c r="W103" s="730"/>
      <x:c r="X103" s="749" t="str">
        <x:f>IF(OR(A103="",B103="",N103="",N103="PO WON",N103="LOST",N103="CANCELLED"),"",IFERROR(IF(Q103="",B103+1,Q103+INDEX(Setup!$T$4:$T$8,MATCH(N103,Setup!$S$4:$S$8,0))),""))</x:f>
      </x:c>
      <x:c r="Y103" s="749" t="str">
        <x:f>IF(A103="","",IF(OR(N103="PO WON",N103="LOST",N103="CANCELLED"),"",IF(R103&lt;&gt;"",R103,X103)))</x:f>
      </x:c>
      <x:c r="Z103" s="750" t="str">
        <x:f>IF(OR(Y103="",NOT(ISNUMBER(Y103))),"",Y103-TODAY())</x:f>
      </x:c>
      <x:c r="AA103" s="750" t="str">
        <x:f>IF(OR(A103="",B103="",C103="",M103="",N103="",N103="PO WON",N103="LOST",N103="CANCELLED"),"",IF(M103="Hot",30,IF(M103="Warm",20,10))+IF(N103="NEGOTIATION",25,IF(N103="QUOTED",20,IF(N103="QUALIFIED",15,IF(OR(N103="NEW",N103="CONTACTED"),10,0))))+IF(S103&lt;=2,20,IF(S103&lt;=7,15,IF(S103&lt;=14,10,5)))+IF(O103&gt;=500000,20,IF(O103&gt;=200000,15,IF(O103&gt;=100000,10,5)))+IF(OR(C103="IndiaMART",C103="TradeIndia"),5,3))</x:f>
      </x:c>
      <x:c r="AB103" s="751" t="str">
        <x:f>IF(A103="","",IF(OR(N103="PO WON",N103="LOST",N103="CANCELLED"),"CLOSED",IF(AA103&gt;=75,"A - PRIORITY",IF(AA103&gt;=55,"B - GOOD",IF(AA103&gt;=35,"C - NURTURE","D - LOW")))))</x:f>
      </x:c>
      <x:c r="AC103" s="751" t="str">
        <x:f>IF(A103="","",IF(AL103="COMPLETE",IF(N103="PO WON","Track invoice + payment",IF(N103="LOST","Consider revival",IF(N103="CANCELLED","No further action",IF(T103="OVERDUE","FOLLOW UP NOW",IF(T103="DUE TODAY","FOLLOW UP TODAY",IFERROR(INDEX(Setup!$V$4:$V$8,MATCH(N103,Setup!$U$4:$U$8,0)),"Review RFQ")))))),IF(AL103="DUPLICATE RFQ ID","Use a unique RFQ ID",IF(AL103="CHECK REQUIRED FIELDS","Complete required fields",IF(AL103="CHECK NUMBERS","Correct quantity or value",IF(AL103="CHECK DATE","Correct invalid date",IF(AL103="CHECK STAGE","Choose a valid stage",IF(AL103="SET NEXT FOLLOW-UP","Set next follow-up",IF(AL103="ADD QUOTE DATE","Add quote date",IF(AL103="ADD QUOTE RECORD","Add or fix quote record",IF(AL103="ADD CLOSED REASON","Add lost/cancelled reason",IF(AL103="ADD CLOSED DATE","Add closed date","Create or fix order record"))))))))))))</x:f>
      </x:c>
      <x:c r="AD103" s="752" t="str">
        <x:f>IF(A103="","",IF(AND(OR(N103="QUOTED",N103="NEGOTIATION"),Y103&lt;&gt;"",Y103&lt;TODAY()),O103,0))</x:f>
      </x:c>
      <x:c r="AE103" s="751" t="str">
        <x:f>IF(A103="","",IF(AND(F103&lt;&gt;"",G103&lt;&gt;""),"COMPLETE",IF(OR(F103&lt;&gt;"",G103&lt;&gt;""),"PARTIAL","MISSING")))</x:f>
      </x:c>
      <x:c r="AF103" s="756"/>
      <x:c r="AG103" s="735"/>
      <x:c r="AH103" s="735"/>
      <x:c r="AI103" s="755" t="str">
        <x:f>IF(OR(B103="",AF103=""),"",ROUND((AF103-B103)*24,1))</x:f>
      </x:c>
      <x:c r="AJ103" s="750" t="str">
        <x:f>IF(P103="","",MAX(TODAY()-P103,0))</x:f>
      </x:c>
      <x:c r="AK103" s="750" t="str">
        <x:f>IF(OR(B103="",AH103=""),"",AH103-B103)</x:f>
      </x:c>
      <x:c r="AL103" s="751" t="str">
        <x:f>IF(A103="","",IF(COUNTIF($A$5:$A$504,A103)&gt;1,"DUPLICATE RFQ ID",IF(OR(B103="",C103="",AND(D103="",E103=""),AND(F103="",G103=""),H103="",I103="",J103="",L103="",M103="",N103=""),"CHECK REQUIRED FIELDS",IF(OR(NOT(ISNUMBER(I103)),I103&lt;=0,AND(O103&lt;&gt;"",OR(NOT(ISNUMBER(O103)),O103&lt;0))),"CHECK NUMBERS",IF(OR(NOT(ISNUMBER(B103)),B103&gt;TODAY(),AND(P103&lt;&gt;"",OR(NOT(ISNUMBER(P103)),P103&gt;TODAY())),AND(Q103&lt;&gt;"",OR(NOT(ISNUMBER(Q103)),Q103&gt;TODAY())),AND(R103&lt;&gt;"",NOT(ISNUMBER(R103))),AND(U103&lt;&gt;"",NOT(ISNUMBER(U103))),AND(AF103&lt;&gt;"",OR(NOT(ISNUMBER(AF103)),AF103&lt;B103,AF103&gt;TODAY()+1)),AND(AG103&lt;&gt;"",OR(NOT(ISNUMBER(AG103)),AG103&lt;B103,AG103&gt;TODAY())),AND(AH103&lt;&gt;"",OR(NOT(ISNUMBER(AH103)),AH103&lt;B103,AH103&gt;TODAY()))),"CHECK DATE",IF(COUNTIF(Setup!$D$4:$D$11,N103)=0,"CHECK STAGE",IF(AND(N103&lt;&gt;"PO WON",N103&lt;&gt;"LOST",N103&lt;&gt;"CANCELLED",Y103=""),"SET NEXT FOLLOW-UP",IF(AND(OR(N103="QUOTED",N103="NEGOTIATION",N103="PO WON"),P103=""),"ADD QUOTE DATE",IF(AND(OR(N103="QUOTED",N103="NEGOTIATION",N103="PO WON"),COUNTIFS(Quotations!$B$5:$B$504,A103,Quotations!$Q$5:$Q$504,"COMPLETE")=0),"ADD QUOTE RECORD",IF(AND(OR(N103="LOST",N103="CANCELLED"),V103=""),"ADD CLOSED REASON",IF(AND(OR(N103="PO WON",N103="LOST",N103="CANCELLED"),AH103=""),"ADD CLOSED DATE",IF(AND(N103="PO WON",COUNTIFS('Orders &amp; Payments'!$B$5:$B$504,A103,'Orders &amp; Payments'!$Q$5:$Q$504,"COMPLETE")+COUNTIFS('Orders &amp; Payments'!$B$5:$B$504,A103,'Orders &amp; Payments'!$Q$5:$Q$504,"OPEN")+COUNTIFS('Orders &amp; Payments'!$B$5:$B$504,A103,'Orders &amp; Payments'!$Q$5:$Q$504,"OPEN — ADD INVOICE")=0),"ADD ORDER RECORD","COMPLETE"))))))))))))</x:f>
      </x:c>
    </x:row>
    <x:row r="104">
      <x:c r="A104" s="730"/>
      <x:c r="B104" s="731"/>
      <x:c r="C104" s="730"/>
      <x:c r="D104" s="730"/>
      <x:c r="E104" s="730"/>
      <x:c r="F104" s="730"/>
      <x:c r="G104" s="730"/>
      <x:c r="H104" s="730"/>
      <x:c r="I104" s="730"/>
      <x:c r="J104" s="730"/>
      <x:c r="K104" s="730"/>
      <x:c r="L104" s="730"/>
      <x:c r="M104" s="730"/>
      <x:c r="N104" s="730"/>
      <x:c r="O104" s="732"/>
      <x:c r="P104" s="731"/>
      <x:c r="Q104" s="731"/>
      <x:c r="R104" s="731"/>
      <x:c r="S104" s="740" t="str">
        <x:f>IF(B104="","",TODAY()-B104)</x:f>
      </x:c>
      <x:c r="T104" s="741" t="str">
        <x:f>IF(A104="","",IF(N104="","STAGE NOT SET",IF(OR(N104="PO WON",N104="LOST",N104="CANCELLED"),N104,IF(Y104="","NOT SET",IF(NOT(ISNUMBER(Y104)),"CHECK DATE",IF(Y104&lt;TODAY(),"OVERDUE",IF(Y104=TODAY(),"DUE TODAY","UPCOMING")))))))</x:f>
      </x:c>
      <x:c r="U104" s="731"/>
      <x:c r="V104" s="730"/>
      <x:c r="W104" s="730"/>
      <x:c r="X104" s="749" t="str">
        <x:f>IF(OR(A104="",B104="",N104="",N104="PO WON",N104="LOST",N104="CANCELLED"),"",IFERROR(IF(Q104="",B104+1,Q104+INDEX(Setup!$T$4:$T$8,MATCH(N104,Setup!$S$4:$S$8,0))),""))</x:f>
      </x:c>
      <x:c r="Y104" s="749" t="str">
        <x:f>IF(A104="","",IF(OR(N104="PO WON",N104="LOST",N104="CANCELLED"),"",IF(R104&lt;&gt;"",R104,X104)))</x:f>
      </x:c>
      <x:c r="Z104" s="750" t="str">
        <x:f>IF(OR(Y104="",NOT(ISNUMBER(Y104))),"",Y104-TODAY())</x:f>
      </x:c>
      <x:c r="AA104" s="750" t="str">
        <x:f>IF(OR(A104="",B104="",C104="",M104="",N104="",N104="PO WON",N104="LOST",N104="CANCELLED"),"",IF(M104="Hot",30,IF(M104="Warm",20,10))+IF(N104="NEGOTIATION",25,IF(N104="QUOTED",20,IF(N104="QUALIFIED",15,IF(OR(N104="NEW",N104="CONTACTED"),10,0))))+IF(S104&lt;=2,20,IF(S104&lt;=7,15,IF(S104&lt;=14,10,5)))+IF(O104&gt;=500000,20,IF(O104&gt;=200000,15,IF(O104&gt;=100000,10,5)))+IF(OR(C104="IndiaMART",C104="TradeIndia"),5,3))</x:f>
      </x:c>
      <x:c r="AB104" s="751" t="str">
        <x:f>IF(A104="","",IF(OR(N104="PO WON",N104="LOST",N104="CANCELLED"),"CLOSED",IF(AA104&gt;=75,"A - PRIORITY",IF(AA104&gt;=55,"B - GOOD",IF(AA104&gt;=35,"C - NURTURE","D - LOW")))))</x:f>
      </x:c>
      <x:c r="AC104" s="751" t="str">
        <x:f>IF(A104="","",IF(AL104="COMPLETE",IF(N104="PO WON","Track invoice + payment",IF(N104="LOST","Consider revival",IF(N104="CANCELLED","No further action",IF(T104="OVERDUE","FOLLOW UP NOW",IF(T104="DUE TODAY","FOLLOW UP TODAY",IFERROR(INDEX(Setup!$V$4:$V$8,MATCH(N104,Setup!$U$4:$U$8,0)),"Review RFQ")))))),IF(AL104="DUPLICATE RFQ ID","Use a unique RFQ ID",IF(AL104="CHECK REQUIRED FIELDS","Complete required fields",IF(AL104="CHECK NUMBERS","Correct quantity or value",IF(AL104="CHECK DATE","Correct invalid date",IF(AL104="CHECK STAGE","Choose a valid stage",IF(AL104="SET NEXT FOLLOW-UP","Set next follow-up",IF(AL104="ADD QUOTE DATE","Add quote date",IF(AL104="ADD QUOTE RECORD","Add or fix quote record",IF(AL104="ADD CLOSED REASON","Add lost/cancelled reason",IF(AL104="ADD CLOSED DATE","Add closed date","Create or fix order record"))))))))))))</x:f>
      </x:c>
      <x:c r="AD104" s="752" t="str">
        <x:f>IF(A104="","",IF(AND(OR(N104="QUOTED",N104="NEGOTIATION"),Y104&lt;&gt;"",Y104&lt;TODAY()),O104,0))</x:f>
      </x:c>
      <x:c r="AE104" s="751" t="str">
        <x:f>IF(A104="","",IF(AND(F104&lt;&gt;"",G104&lt;&gt;""),"COMPLETE",IF(OR(F104&lt;&gt;"",G104&lt;&gt;""),"PARTIAL","MISSING")))</x:f>
      </x:c>
      <x:c r="AF104" s="756"/>
      <x:c r="AG104" s="735"/>
      <x:c r="AH104" s="735"/>
      <x:c r="AI104" s="755" t="str">
        <x:f>IF(OR(B104="",AF104=""),"",ROUND((AF104-B104)*24,1))</x:f>
      </x:c>
      <x:c r="AJ104" s="750" t="str">
        <x:f>IF(P104="","",MAX(TODAY()-P104,0))</x:f>
      </x:c>
      <x:c r="AK104" s="750" t="str">
        <x:f>IF(OR(B104="",AH104=""),"",AH104-B104)</x:f>
      </x:c>
      <x:c r="AL104" s="751" t="str">
        <x:f>IF(A104="","",IF(COUNTIF($A$5:$A$504,A104)&gt;1,"DUPLICATE RFQ ID",IF(OR(B104="",C104="",AND(D104="",E104=""),AND(F104="",G104=""),H104="",I104="",J104="",L104="",M104="",N104=""),"CHECK REQUIRED FIELDS",IF(OR(NOT(ISNUMBER(I104)),I104&lt;=0,AND(O104&lt;&gt;"",OR(NOT(ISNUMBER(O104)),O104&lt;0))),"CHECK NUMBERS",IF(OR(NOT(ISNUMBER(B104)),B104&gt;TODAY(),AND(P104&lt;&gt;"",OR(NOT(ISNUMBER(P104)),P104&gt;TODAY())),AND(Q104&lt;&gt;"",OR(NOT(ISNUMBER(Q104)),Q104&gt;TODAY())),AND(R104&lt;&gt;"",NOT(ISNUMBER(R104))),AND(U104&lt;&gt;"",NOT(ISNUMBER(U104))),AND(AF104&lt;&gt;"",OR(NOT(ISNUMBER(AF104)),AF104&lt;B104,AF104&gt;TODAY()+1)),AND(AG104&lt;&gt;"",OR(NOT(ISNUMBER(AG104)),AG104&lt;B104,AG104&gt;TODAY())),AND(AH104&lt;&gt;"",OR(NOT(ISNUMBER(AH104)),AH104&lt;B104,AH104&gt;TODAY()))),"CHECK DATE",IF(COUNTIF(Setup!$D$4:$D$11,N104)=0,"CHECK STAGE",IF(AND(N104&lt;&gt;"PO WON",N104&lt;&gt;"LOST",N104&lt;&gt;"CANCELLED",Y104=""),"SET NEXT FOLLOW-UP",IF(AND(OR(N104="QUOTED",N104="NEGOTIATION",N104="PO WON"),P104=""),"ADD QUOTE DATE",IF(AND(OR(N104="QUOTED",N104="NEGOTIATION",N104="PO WON"),COUNTIFS(Quotations!$B$5:$B$504,A104,Quotations!$Q$5:$Q$504,"COMPLETE")=0),"ADD QUOTE RECORD",IF(AND(OR(N104="LOST",N104="CANCELLED"),V104=""),"ADD CLOSED REASON",IF(AND(OR(N104="PO WON",N104="LOST",N104="CANCELLED"),AH104=""),"ADD CLOSED DATE",IF(AND(N104="PO WON",COUNTIFS('Orders &amp; Payments'!$B$5:$B$504,A104,'Orders &amp; Payments'!$Q$5:$Q$504,"COMPLETE")+COUNTIFS('Orders &amp; Payments'!$B$5:$B$504,A104,'Orders &amp; Payments'!$Q$5:$Q$504,"OPEN")+COUNTIFS('Orders &amp; Payments'!$B$5:$B$504,A104,'Orders &amp; Payments'!$Q$5:$Q$504,"OPEN — ADD INVOICE")=0),"ADD ORDER RECORD","COMPLETE"))))))))))))</x:f>
      </x:c>
    </x:row>
    <x:row r="105">
      <x:c r="A105" s="730"/>
      <x:c r="B105" s="731"/>
      <x:c r="C105" s="730"/>
      <x:c r="D105" s="730"/>
      <x:c r="E105" s="730"/>
      <x:c r="F105" s="730"/>
      <x:c r="G105" s="730"/>
      <x:c r="H105" s="730"/>
      <x:c r="I105" s="730"/>
      <x:c r="J105" s="730"/>
      <x:c r="K105" s="730"/>
      <x:c r="L105" s="730"/>
      <x:c r="M105" s="730"/>
      <x:c r="N105" s="730"/>
      <x:c r="O105" s="732"/>
      <x:c r="P105" s="731"/>
      <x:c r="Q105" s="731"/>
      <x:c r="R105" s="731"/>
      <x:c r="S105" s="740" t="str">
        <x:f>IF(B105="","",TODAY()-B105)</x:f>
      </x:c>
      <x:c r="T105" s="741" t="str">
        <x:f>IF(A105="","",IF(N105="","STAGE NOT SET",IF(OR(N105="PO WON",N105="LOST",N105="CANCELLED"),N105,IF(Y105="","NOT SET",IF(NOT(ISNUMBER(Y105)),"CHECK DATE",IF(Y105&lt;TODAY(),"OVERDUE",IF(Y105=TODAY(),"DUE TODAY","UPCOMING")))))))</x:f>
      </x:c>
      <x:c r="U105" s="731"/>
      <x:c r="V105" s="730"/>
      <x:c r="W105" s="730"/>
      <x:c r="X105" s="749" t="str">
        <x:f>IF(OR(A105="",B105="",N105="",N105="PO WON",N105="LOST",N105="CANCELLED"),"",IFERROR(IF(Q105="",B105+1,Q105+INDEX(Setup!$T$4:$T$8,MATCH(N105,Setup!$S$4:$S$8,0))),""))</x:f>
      </x:c>
      <x:c r="Y105" s="749" t="str">
        <x:f>IF(A105="","",IF(OR(N105="PO WON",N105="LOST",N105="CANCELLED"),"",IF(R105&lt;&gt;"",R105,X105)))</x:f>
      </x:c>
      <x:c r="Z105" s="750" t="str">
        <x:f>IF(OR(Y105="",NOT(ISNUMBER(Y105))),"",Y105-TODAY())</x:f>
      </x:c>
      <x:c r="AA105" s="750" t="str">
        <x:f>IF(OR(A105="",B105="",C105="",M105="",N105="",N105="PO WON",N105="LOST",N105="CANCELLED"),"",IF(M105="Hot",30,IF(M105="Warm",20,10))+IF(N105="NEGOTIATION",25,IF(N105="QUOTED",20,IF(N105="QUALIFIED",15,IF(OR(N105="NEW",N105="CONTACTED"),10,0))))+IF(S105&lt;=2,20,IF(S105&lt;=7,15,IF(S105&lt;=14,10,5)))+IF(O105&gt;=500000,20,IF(O105&gt;=200000,15,IF(O105&gt;=100000,10,5)))+IF(OR(C105="IndiaMART",C105="TradeIndia"),5,3))</x:f>
      </x:c>
      <x:c r="AB105" s="751" t="str">
        <x:f>IF(A105="","",IF(OR(N105="PO WON",N105="LOST",N105="CANCELLED"),"CLOSED",IF(AA105&gt;=75,"A - PRIORITY",IF(AA105&gt;=55,"B - GOOD",IF(AA105&gt;=35,"C - NURTURE","D - LOW")))))</x:f>
      </x:c>
      <x:c r="AC105" s="751" t="str">
        <x:f>IF(A105="","",IF(AL105="COMPLETE",IF(N105="PO WON","Track invoice + payment",IF(N105="LOST","Consider revival",IF(N105="CANCELLED","No further action",IF(T105="OVERDUE","FOLLOW UP NOW",IF(T105="DUE TODAY","FOLLOW UP TODAY",IFERROR(INDEX(Setup!$V$4:$V$8,MATCH(N105,Setup!$U$4:$U$8,0)),"Review RFQ")))))),IF(AL105="DUPLICATE RFQ ID","Use a unique RFQ ID",IF(AL105="CHECK REQUIRED FIELDS","Complete required fields",IF(AL105="CHECK NUMBERS","Correct quantity or value",IF(AL105="CHECK DATE","Correct invalid date",IF(AL105="CHECK STAGE","Choose a valid stage",IF(AL105="SET NEXT FOLLOW-UP","Set next follow-up",IF(AL105="ADD QUOTE DATE","Add quote date",IF(AL105="ADD QUOTE RECORD","Add or fix quote record",IF(AL105="ADD CLOSED REASON","Add lost/cancelled reason",IF(AL105="ADD CLOSED DATE","Add closed date","Create or fix order record"))))))))))))</x:f>
      </x:c>
      <x:c r="AD105" s="752" t="str">
        <x:f>IF(A105="","",IF(AND(OR(N105="QUOTED",N105="NEGOTIATION"),Y105&lt;&gt;"",Y105&lt;TODAY()),O105,0))</x:f>
      </x:c>
      <x:c r="AE105" s="751" t="str">
        <x:f>IF(A105="","",IF(AND(F105&lt;&gt;"",G105&lt;&gt;""),"COMPLETE",IF(OR(F105&lt;&gt;"",G105&lt;&gt;""),"PARTIAL","MISSING")))</x:f>
      </x:c>
      <x:c r="AF105" s="756"/>
      <x:c r="AG105" s="735"/>
      <x:c r="AH105" s="735"/>
      <x:c r="AI105" s="755" t="str">
        <x:f>IF(OR(B105="",AF105=""),"",ROUND((AF105-B105)*24,1))</x:f>
      </x:c>
      <x:c r="AJ105" s="750" t="str">
        <x:f>IF(P105="","",MAX(TODAY()-P105,0))</x:f>
      </x:c>
      <x:c r="AK105" s="750" t="str">
        <x:f>IF(OR(B105="",AH105=""),"",AH105-B105)</x:f>
      </x:c>
      <x:c r="AL105" s="751" t="str">
        <x:f>IF(A105="","",IF(COUNTIF($A$5:$A$504,A105)&gt;1,"DUPLICATE RFQ ID",IF(OR(B105="",C105="",AND(D105="",E105=""),AND(F105="",G105=""),H105="",I105="",J105="",L105="",M105="",N105=""),"CHECK REQUIRED FIELDS",IF(OR(NOT(ISNUMBER(I105)),I105&lt;=0,AND(O105&lt;&gt;"",OR(NOT(ISNUMBER(O105)),O105&lt;0))),"CHECK NUMBERS",IF(OR(NOT(ISNUMBER(B105)),B105&gt;TODAY(),AND(P105&lt;&gt;"",OR(NOT(ISNUMBER(P105)),P105&gt;TODAY())),AND(Q105&lt;&gt;"",OR(NOT(ISNUMBER(Q105)),Q105&gt;TODAY())),AND(R105&lt;&gt;"",NOT(ISNUMBER(R105))),AND(U105&lt;&gt;"",NOT(ISNUMBER(U105))),AND(AF105&lt;&gt;"",OR(NOT(ISNUMBER(AF105)),AF105&lt;B105,AF105&gt;TODAY()+1)),AND(AG105&lt;&gt;"",OR(NOT(ISNUMBER(AG105)),AG105&lt;B105,AG105&gt;TODAY())),AND(AH105&lt;&gt;"",OR(NOT(ISNUMBER(AH105)),AH105&lt;B105,AH105&gt;TODAY()))),"CHECK DATE",IF(COUNTIF(Setup!$D$4:$D$11,N105)=0,"CHECK STAGE",IF(AND(N105&lt;&gt;"PO WON",N105&lt;&gt;"LOST",N105&lt;&gt;"CANCELLED",Y105=""),"SET NEXT FOLLOW-UP",IF(AND(OR(N105="QUOTED",N105="NEGOTIATION",N105="PO WON"),P105=""),"ADD QUOTE DATE",IF(AND(OR(N105="QUOTED",N105="NEGOTIATION",N105="PO WON"),COUNTIFS(Quotations!$B$5:$B$504,A105,Quotations!$Q$5:$Q$504,"COMPLETE")=0),"ADD QUOTE RECORD",IF(AND(OR(N105="LOST",N105="CANCELLED"),V105=""),"ADD CLOSED REASON",IF(AND(OR(N105="PO WON",N105="LOST",N105="CANCELLED"),AH105=""),"ADD CLOSED DATE",IF(AND(N105="PO WON",COUNTIFS('Orders &amp; Payments'!$B$5:$B$504,A105,'Orders &amp; Payments'!$Q$5:$Q$504,"COMPLETE")+COUNTIFS('Orders &amp; Payments'!$B$5:$B$504,A105,'Orders &amp; Payments'!$Q$5:$Q$504,"OPEN")+COUNTIFS('Orders &amp; Payments'!$B$5:$B$504,A105,'Orders &amp; Payments'!$Q$5:$Q$504,"OPEN — ADD INVOICE")=0),"ADD ORDER RECORD","COMPLETE"))))))))))))</x:f>
      </x:c>
    </x:row>
    <x:row r="106">
      <x:c r="A106" s="730"/>
      <x:c r="B106" s="731"/>
      <x:c r="C106" s="730"/>
      <x:c r="D106" s="730"/>
      <x:c r="E106" s="730"/>
      <x:c r="F106" s="730"/>
      <x:c r="G106" s="730"/>
      <x:c r="H106" s="730"/>
      <x:c r="I106" s="730"/>
      <x:c r="J106" s="730"/>
      <x:c r="K106" s="730"/>
      <x:c r="L106" s="730"/>
      <x:c r="M106" s="730"/>
      <x:c r="N106" s="730"/>
      <x:c r="O106" s="732"/>
      <x:c r="P106" s="731"/>
      <x:c r="Q106" s="731"/>
      <x:c r="R106" s="731"/>
      <x:c r="S106" s="740" t="str">
        <x:f>IF(B106="","",TODAY()-B106)</x:f>
      </x:c>
      <x:c r="T106" s="741" t="str">
        <x:f>IF(A106="","",IF(N106="","STAGE NOT SET",IF(OR(N106="PO WON",N106="LOST",N106="CANCELLED"),N106,IF(Y106="","NOT SET",IF(NOT(ISNUMBER(Y106)),"CHECK DATE",IF(Y106&lt;TODAY(),"OVERDUE",IF(Y106=TODAY(),"DUE TODAY","UPCOMING")))))))</x:f>
      </x:c>
      <x:c r="U106" s="731"/>
      <x:c r="V106" s="730"/>
      <x:c r="W106" s="730"/>
      <x:c r="X106" s="749" t="str">
        <x:f>IF(OR(A106="",B106="",N106="",N106="PO WON",N106="LOST",N106="CANCELLED"),"",IFERROR(IF(Q106="",B106+1,Q106+INDEX(Setup!$T$4:$T$8,MATCH(N106,Setup!$S$4:$S$8,0))),""))</x:f>
      </x:c>
      <x:c r="Y106" s="749" t="str">
        <x:f>IF(A106="","",IF(OR(N106="PO WON",N106="LOST",N106="CANCELLED"),"",IF(R106&lt;&gt;"",R106,X106)))</x:f>
      </x:c>
      <x:c r="Z106" s="750" t="str">
        <x:f>IF(OR(Y106="",NOT(ISNUMBER(Y106))),"",Y106-TODAY())</x:f>
      </x:c>
      <x:c r="AA106" s="750" t="str">
        <x:f>IF(OR(A106="",B106="",C106="",M106="",N106="",N106="PO WON",N106="LOST",N106="CANCELLED"),"",IF(M106="Hot",30,IF(M106="Warm",20,10))+IF(N106="NEGOTIATION",25,IF(N106="QUOTED",20,IF(N106="QUALIFIED",15,IF(OR(N106="NEW",N106="CONTACTED"),10,0))))+IF(S106&lt;=2,20,IF(S106&lt;=7,15,IF(S106&lt;=14,10,5)))+IF(O106&gt;=500000,20,IF(O106&gt;=200000,15,IF(O106&gt;=100000,10,5)))+IF(OR(C106="IndiaMART",C106="TradeIndia"),5,3))</x:f>
      </x:c>
      <x:c r="AB106" s="751" t="str">
        <x:f>IF(A106="","",IF(OR(N106="PO WON",N106="LOST",N106="CANCELLED"),"CLOSED",IF(AA106&gt;=75,"A - PRIORITY",IF(AA106&gt;=55,"B - GOOD",IF(AA106&gt;=35,"C - NURTURE","D - LOW")))))</x:f>
      </x:c>
      <x:c r="AC106" s="751" t="str">
        <x:f>IF(A106="","",IF(AL106="COMPLETE",IF(N106="PO WON","Track invoice + payment",IF(N106="LOST","Consider revival",IF(N106="CANCELLED","No further action",IF(T106="OVERDUE","FOLLOW UP NOW",IF(T106="DUE TODAY","FOLLOW UP TODAY",IFERROR(INDEX(Setup!$V$4:$V$8,MATCH(N106,Setup!$U$4:$U$8,0)),"Review RFQ")))))),IF(AL106="DUPLICATE RFQ ID","Use a unique RFQ ID",IF(AL106="CHECK REQUIRED FIELDS","Complete required fields",IF(AL106="CHECK NUMBERS","Correct quantity or value",IF(AL106="CHECK DATE","Correct invalid date",IF(AL106="CHECK STAGE","Choose a valid stage",IF(AL106="SET NEXT FOLLOW-UP","Set next follow-up",IF(AL106="ADD QUOTE DATE","Add quote date",IF(AL106="ADD QUOTE RECORD","Add or fix quote record",IF(AL106="ADD CLOSED REASON","Add lost/cancelled reason",IF(AL106="ADD CLOSED DATE","Add closed date","Create or fix order record"))))))))))))</x:f>
      </x:c>
      <x:c r="AD106" s="752" t="str">
        <x:f>IF(A106="","",IF(AND(OR(N106="QUOTED",N106="NEGOTIATION"),Y106&lt;&gt;"",Y106&lt;TODAY()),O106,0))</x:f>
      </x:c>
      <x:c r="AE106" s="751" t="str">
        <x:f>IF(A106="","",IF(AND(F106&lt;&gt;"",G106&lt;&gt;""),"COMPLETE",IF(OR(F106&lt;&gt;"",G106&lt;&gt;""),"PARTIAL","MISSING")))</x:f>
      </x:c>
      <x:c r="AF106" s="756"/>
      <x:c r="AG106" s="735"/>
      <x:c r="AH106" s="735"/>
      <x:c r="AI106" s="755" t="str">
        <x:f>IF(OR(B106="",AF106=""),"",ROUND((AF106-B106)*24,1))</x:f>
      </x:c>
      <x:c r="AJ106" s="750" t="str">
        <x:f>IF(P106="","",MAX(TODAY()-P106,0))</x:f>
      </x:c>
      <x:c r="AK106" s="750" t="str">
        <x:f>IF(OR(B106="",AH106=""),"",AH106-B106)</x:f>
      </x:c>
      <x:c r="AL106" s="751" t="str">
        <x:f>IF(A106="","",IF(COUNTIF($A$5:$A$504,A106)&gt;1,"DUPLICATE RFQ ID",IF(OR(B106="",C106="",AND(D106="",E106=""),AND(F106="",G106=""),H106="",I106="",J106="",L106="",M106="",N106=""),"CHECK REQUIRED FIELDS",IF(OR(NOT(ISNUMBER(I106)),I106&lt;=0,AND(O106&lt;&gt;"",OR(NOT(ISNUMBER(O106)),O106&lt;0))),"CHECK NUMBERS",IF(OR(NOT(ISNUMBER(B106)),B106&gt;TODAY(),AND(P106&lt;&gt;"",OR(NOT(ISNUMBER(P106)),P106&gt;TODAY())),AND(Q106&lt;&gt;"",OR(NOT(ISNUMBER(Q106)),Q106&gt;TODAY())),AND(R106&lt;&gt;"",NOT(ISNUMBER(R106))),AND(U106&lt;&gt;"",NOT(ISNUMBER(U106))),AND(AF106&lt;&gt;"",OR(NOT(ISNUMBER(AF106)),AF106&lt;B106,AF106&gt;TODAY()+1)),AND(AG106&lt;&gt;"",OR(NOT(ISNUMBER(AG106)),AG106&lt;B106,AG106&gt;TODAY())),AND(AH106&lt;&gt;"",OR(NOT(ISNUMBER(AH106)),AH106&lt;B106,AH106&gt;TODAY()))),"CHECK DATE",IF(COUNTIF(Setup!$D$4:$D$11,N106)=0,"CHECK STAGE",IF(AND(N106&lt;&gt;"PO WON",N106&lt;&gt;"LOST",N106&lt;&gt;"CANCELLED",Y106=""),"SET NEXT FOLLOW-UP",IF(AND(OR(N106="QUOTED",N106="NEGOTIATION",N106="PO WON"),P106=""),"ADD QUOTE DATE",IF(AND(OR(N106="QUOTED",N106="NEGOTIATION",N106="PO WON"),COUNTIFS(Quotations!$B$5:$B$504,A106,Quotations!$Q$5:$Q$504,"COMPLETE")=0),"ADD QUOTE RECORD",IF(AND(OR(N106="LOST",N106="CANCELLED"),V106=""),"ADD CLOSED REASON",IF(AND(OR(N106="PO WON",N106="LOST",N106="CANCELLED"),AH106=""),"ADD CLOSED DATE",IF(AND(N106="PO WON",COUNTIFS('Orders &amp; Payments'!$B$5:$B$504,A106,'Orders &amp; Payments'!$Q$5:$Q$504,"COMPLETE")+COUNTIFS('Orders &amp; Payments'!$B$5:$B$504,A106,'Orders &amp; Payments'!$Q$5:$Q$504,"OPEN")+COUNTIFS('Orders &amp; Payments'!$B$5:$B$504,A106,'Orders &amp; Payments'!$Q$5:$Q$504,"OPEN — ADD INVOICE")=0),"ADD ORDER RECORD","COMPLETE"))))))))))))</x:f>
      </x:c>
    </x:row>
    <x:row r="107">
      <x:c r="A107" s="730"/>
      <x:c r="B107" s="731"/>
      <x:c r="C107" s="730"/>
      <x:c r="D107" s="730"/>
      <x:c r="E107" s="730"/>
      <x:c r="F107" s="730"/>
      <x:c r="G107" s="730"/>
      <x:c r="H107" s="730"/>
      <x:c r="I107" s="730"/>
      <x:c r="J107" s="730"/>
      <x:c r="K107" s="730"/>
      <x:c r="L107" s="730"/>
      <x:c r="M107" s="730"/>
      <x:c r="N107" s="730"/>
      <x:c r="O107" s="732"/>
      <x:c r="P107" s="731"/>
      <x:c r="Q107" s="731"/>
      <x:c r="R107" s="731"/>
      <x:c r="S107" s="740" t="str">
        <x:f>IF(B107="","",TODAY()-B107)</x:f>
      </x:c>
      <x:c r="T107" s="741" t="str">
        <x:f>IF(A107="","",IF(N107="","STAGE NOT SET",IF(OR(N107="PO WON",N107="LOST",N107="CANCELLED"),N107,IF(Y107="","NOT SET",IF(NOT(ISNUMBER(Y107)),"CHECK DATE",IF(Y107&lt;TODAY(),"OVERDUE",IF(Y107=TODAY(),"DUE TODAY","UPCOMING")))))))</x:f>
      </x:c>
      <x:c r="U107" s="731"/>
      <x:c r="V107" s="730"/>
      <x:c r="W107" s="730"/>
      <x:c r="X107" s="749" t="str">
        <x:f>IF(OR(A107="",B107="",N107="",N107="PO WON",N107="LOST",N107="CANCELLED"),"",IFERROR(IF(Q107="",B107+1,Q107+INDEX(Setup!$T$4:$T$8,MATCH(N107,Setup!$S$4:$S$8,0))),""))</x:f>
      </x:c>
      <x:c r="Y107" s="749" t="str">
        <x:f>IF(A107="","",IF(OR(N107="PO WON",N107="LOST",N107="CANCELLED"),"",IF(R107&lt;&gt;"",R107,X107)))</x:f>
      </x:c>
      <x:c r="Z107" s="750" t="str">
        <x:f>IF(OR(Y107="",NOT(ISNUMBER(Y107))),"",Y107-TODAY())</x:f>
      </x:c>
      <x:c r="AA107" s="750" t="str">
        <x:f>IF(OR(A107="",B107="",C107="",M107="",N107="",N107="PO WON",N107="LOST",N107="CANCELLED"),"",IF(M107="Hot",30,IF(M107="Warm",20,10))+IF(N107="NEGOTIATION",25,IF(N107="QUOTED",20,IF(N107="QUALIFIED",15,IF(OR(N107="NEW",N107="CONTACTED"),10,0))))+IF(S107&lt;=2,20,IF(S107&lt;=7,15,IF(S107&lt;=14,10,5)))+IF(O107&gt;=500000,20,IF(O107&gt;=200000,15,IF(O107&gt;=100000,10,5)))+IF(OR(C107="IndiaMART",C107="TradeIndia"),5,3))</x:f>
      </x:c>
      <x:c r="AB107" s="751" t="str">
        <x:f>IF(A107="","",IF(OR(N107="PO WON",N107="LOST",N107="CANCELLED"),"CLOSED",IF(AA107&gt;=75,"A - PRIORITY",IF(AA107&gt;=55,"B - GOOD",IF(AA107&gt;=35,"C - NURTURE","D - LOW")))))</x:f>
      </x:c>
      <x:c r="AC107" s="751" t="str">
        <x:f>IF(A107="","",IF(AL107="COMPLETE",IF(N107="PO WON","Track invoice + payment",IF(N107="LOST","Consider revival",IF(N107="CANCELLED","No further action",IF(T107="OVERDUE","FOLLOW UP NOW",IF(T107="DUE TODAY","FOLLOW UP TODAY",IFERROR(INDEX(Setup!$V$4:$V$8,MATCH(N107,Setup!$U$4:$U$8,0)),"Review RFQ")))))),IF(AL107="DUPLICATE RFQ ID","Use a unique RFQ ID",IF(AL107="CHECK REQUIRED FIELDS","Complete required fields",IF(AL107="CHECK NUMBERS","Correct quantity or value",IF(AL107="CHECK DATE","Correct invalid date",IF(AL107="CHECK STAGE","Choose a valid stage",IF(AL107="SET NEXT FOLLOW-UP","Set next follow-up",IF(AL107="ADD QUOTE DATE","Add quote date",IF(AL107="ADD QUOTE RECORD","Add or fix quote record",IF(AL107="ADD CLOSED REASON","Add lost/cancelled reason",IF(AL107="ADD CLOSED DATE","Add closed date","Create or fix order record"))))))))))))</x:f>
      </x:c>
      <x:c r="AD107" s="752" t="str">
        <x:f>IF(A107="","",IF(AND(OR(N107="QUOTED",N107="NEGOTIATION"),Y107&lt;&gt;"",Y107&lt;TODAY()),O107,0))</x:f>
      </x:c>
      <x:c r="AE107" s="751" t="str">
        <x:f>IF(A107="","",IF(AND(F107&lt;&gt;"",G107&lt;&gt;""),"COMPLETE",IF(OR(F107&lt;&gt;"",G107&lt;&gt;""),"PARTIAL","MISSING")))</x:f>
      </x:c>
      <x:c r="AF107" s="756"/>
      <x:c r="AG107" s="735"/>
      <x:c r="AH107" s="735"/>
      <x:c r="AI107" s="755" t="str">
        <x:f>IF(OR(B107="",AF107=""),"",ROUND((AF107-B107)*24,1))</x:f>
      </x:c>
      <x:c r="AJ107" s="750" t="str">
        <x:f>IF(P107="","",MAX(TODAY()-P107,0))</x:f>
      </x:c>
      <x:c r="AK107" s="750" t="str">
        <x:f>IF(OR(B107="",AH107=""),"",AH107-B107)</x:f>
      </x:c>
      <x:c r="AL107" s="751" t="str">
        <x:f>IF(A107="","",IF(COUNTIF($A$5:$A$504,A107)&gt;1,"DUPLICATE RFQ ID",IF(OR(B107="",C107="",AND(D107="",E107=""),AND(F107="",G107=""),H107="",I107="",J107="",L107="",M107="",N107=""),"CHECK REQUIRED FIELDS",IF(OR(NOT(ISNUMBER(I107)),I107&lt;=0,AND(O107&lt;&gt;"",OR(NOT(ISNUMBER(O107)),O107&lt;0))),"CHECK NUMBERS",IF(OR(NOT(ISNUMBER(B107)),B107&gt;TODAY(),AND(P107&lt;&gt;"",OR(NOT(ISNUMBER(P107)),P107&gt;TODAY())),AND(Q107&lt;&gt;"",OR(NOT(ISNUMBER(Q107)),Q107&gt;TODAY())),AND(R107&lt;&gt;"",NOT(ISNUMBER(R107))),AND(U107&lt;&gt;"",NOT(ISNUMBER(U107))),AND(AF107&lt;&gt;"",OR(NOT(ISNUMBER(AF107)),AF107&lt;B107,AF107&gt;TODAY()+1)),AND(AG107&lt;&gt;"",OR(NOT(ISNUMBER(AG107)),AG107&lt;B107,AG107&gt;TODAY())),AND(AH107&lt;&gt;"",OR(NOT(ISNUMBER(AH107)),AH107&lt;B107,AH107&gt;TODAY()))),"CHECK DATE",IF(COUNTIF(Setup!$D$4:$D$11,N107)=0,"CHECK STAGE",IF(AND(N107&lt;&gt;"PO WON",N107&lt;&gt;"LOST",N107&lt;&gt;"CANCELLED",Y107=""),"SET NEXT FOLLOW-UP",IF(AND(OR(N107="QUOTED",N107="NEGOTIATION",N107="PO WON"),P107=""),"ADD QUOTE DATE",IF(AND(OR(N107="QUOTED",N107="NEGOTIATION",N107="PO WON"),COUNTIFS(Quotations!$B$5:$B$504,A107,Quotations!$Q$5:$Q$504,"COMPLETE")=0),"ADD QUOTE RECORD",IF(AND(OR(N107="LOST",N107="CANCELLED"),V107=""),"ADD CLOSED REASON",IF(AND(OR(N107="PO WON",N107="LOST",N107="CANCELLED"),AH107=""),"ADD CLOSED DATE",IF(AND(N107="PO WON",COUNTIFS('Orders &amp; Payments'!$B$5:$B$504,A107,'Orders &amp; Payments'!$Q$5:$Q$504,"COMPLETE")+COUNTIFS('Orders &amp; Payments'!$B$5:$B$504,A107,'Orders &amp; Payments'!$Q$5:$Q$504,"OPEN")+COUNTIFS('Orders &amp; Payments'!$B$5:$B$504,A107,'Orders &amp; Payments'!$Q$5:$Q$504,"OPEN — ADD INVOICE")=0),"ADD ORDER RECORD","COMPLETE"))))))))))))</x:f>
      </x:c>
    </x:row>
    <x:row r="108">
      <x:c r="A108" s="730"/>
      <x:c r="B108" s="731"/>
      <x:c r="C108" s="730"/>
      <x:c r="D108" s="730"/>
      <x:c r="E108" s="730"/>
      <x:c r="F108" s="730"/>
      <x:c r="G108" s="730"/>
      <x:c r="H108" s="730"/>
      <x:c r="I108" s="730"/>
      <x:c r="J108" s="730"/>
      <x:c r="K108" s="730"/>
      <x:c r="L108" s="730"/>
      <x:c r="M108" s="730"/>
      <x:c r="N108" s="730"/>
      <x:c r="O108" s="732"/>
      <x:c r="P108" s="731"/>
      <x:c r="Q108" s="731"/>
      <x:c r="R108" s="731"/>
      <x:c r="S108" s="740" t="str">
        <x:f>IF(B108="","",TODAY()-B108)</x:f>
      </x:c>
      <x:c r="T108" s="741" t="str">
        <x:f>IF(A108="","",IF(N108="","STAGE NOT SET",IF(OR(N108="PO WON",N108="LOST",N108="CANCELLED"),N108,IF(Y108="","NOT SET",IF(NOT(ISNUMBER(Y108)),"CHECK DATE",IF(Y108&lt;TODAY(),"OVERDUE",IF(Y108=TODAY(),"DUE TODAY","UPCOMING")))))))</x:f>
      </x:c>
      <x:c r="U108" s="731"/>
      <x:c r="V108" s="730"/>
      <x:c r="W108" s="730"/>
      <x:c r="X108" s="749" t="str">
        <x:f>IF(OR(A108="",B108="",N108="",N108="PO WON",N108="LOST",N108="CANCELLED"),"",IFERROR(IF(Q108="",B108+1,Q108+INDEX(Setup!$T$4:$T$8,MATCH(N108,Setup!$S$4:$S$8,0))),""))</x:f>
      </x:c>
      <x:c r="Y108" s="749" t="str">
        <x:f>IF(A108="","",IF(OR(N108="PO WON",N108="LOST",N108="CANCELLED"),"",IF(R108&lt;&gt;"",R108,X108)))</x:f>
      </x:c>
      <x:c r="Z108" s="750" t="str">
        <x:f>IF(OR(Y108="",NOT(ISNUMBER(Y108))),"",Y108-TODAY())</x:f>
      </x:c>
      <x:c r="AA108" s="750" t="str">
        <x:f>IF(OR(A108="",B108="",C108="",M108="",N108="",N108="PO WON",N108="LOST",N108="CANCELLED"),"",IF(M108="Hot",30,IF(M108="Warm",20,10))+IF(N108="NEGOTIATION",25,IF(N108="QUOTED",20,IF(N108="QUALIFIED",15,IF(OR(N108="NEW",N108="CONTACTED"),10,0))))+IF(S108&lt;=2,20,IF(S108&lt;=7,15,IF(S108&lt;=14,10,5)))+IF(O108&gt;=500000,20,IF(O108&gt;=200000,15,IF(O108&gt;=100000,10,5)))+IF(OR(C108="IndiaMART",C108="TradeIndia"),5,3))</x:f>
      </x:c>
      <x:c r="AB108" s="751" t="str">
        <x:f>IF(A108="","",IF(OR(N108="PO WON",N108="LOST",N108="CANCELLED"),"CLOSED",IF(AA108&gt;=75,"A - PRIORITY",IF(AA108&gt;=55,"B - GOOD",IF(AA108&gt;=35,"C - NURTURE","D - LOW")))))</x:f>
      </x:c>
      <x:c r="AC108" s="751" t="str">
        <x:f>IF(A108="","",IF(AL108="COMPLETE",IF(N108="PO WON","Track invoice + payment",IF(N108="LOST","Consider revival",IF(N108="CANCELLED","No further action",IF(T108="OVERDUE","FOLLOW UP NOW",IF(T108="DUE TODAY","FOLLOW UP TODAY",IFERROR(INDEX(Setup!$V$4:$V$8,MATCH(N108,Setup!$U$4:$U$8,0)),"Review RFQ")))))),IF(AL108="DUPLICATE RFQ ID","Use a unique RFQ ID",IF(AL108="CHECK REQUIRED FIELDS","Complete required fields",IF(AL108="CHECK NUMBERS","Correct quantity or value",IF(AL108="CHECK DATE","Correct invalid date",IF(AL108="CHECK STAGE","Choose a valid stage",IF(AL108="SET NEXT FOLLOW-UP","Set next follow-up",IF(AL108="ADD QUOTE DATE","Add quote date",IF(AL108="ADD QUOTE RECORD","Add or fix quote record",IF(AL108="ADD CLOSED REASON","Add lost/cancelled reason",IF(AL108="ADD CLOSED DATE","Add closed date","Create or fix order record"))))))))))))</x:f>
      </x:c>
      <x:c r="AD108" s="752" t="str">
        <x:f>IF(A108="","",IF(AND(OR(N108="QUOTED",N108="NEGOTIATION"),Y108&lt;&gt;"",Y108&lt;TODAY()),O108,0))</x:f>
      </x:c>
      <x:c r="AE108" s="751" t="str">
        <x:f>IF(A108="","",IF(AND(F108&lt;&gt;"",G108&lt;&gt;""),"COMPLETE",IF(OR(F108&lt;&gt;"",G108&lt;&gt;""),"PARTIAL","MISSING")))</x:f>
      </x:c>
      <x:c r="AF108" s="756"/>
      <x:c r="AG108" s="735"/>
      <x:c r="AH108" s="735"/>
      <x:c r="AI108" s="755" t="str">
        <x:f>IF(OR(B108="",AF108=""),"",ROUND((AF108-B108)*24,1))</x:f>
      </x:c>
      <x:c r="AJ108" s="750" t="str">
        <x:f>IF(P108="","",MAX(TODAY()-P108,0))</x:f>
      </x:c>
      <x:c r="AK108" s="750" t="str">
        <x:f>IF(OR(B108="",AH108=""),"",AH108-B108)</x:f>
      </x:c>
      <x:c r="AL108" s="751" t="str">
        <x:f>IF(A108="","",IF(COUNTIF($A$5:$A$504,A108)&gt;1,"DUPLICATE RFQ ID",IF(OR(B108="",C108="",AND(D108="",E108=""),AND(F108="",G108=""),H108="",I108="",J108="",L108="",M108="",N108=""),"CHECK REQUIRED FIELDS",IF(OR(NOT(ISNUMBER(I108)),I108&lt;=0,AND(O108&lt;&gt;"",OR(NOT(ISNUMBER(O108)),O108&lt;0))),"CHECK NUMBERS",IF(OR(NOT(ISNUMBER(B108)),B108&gt;TODAY(),AND(P108&lt;&gt;"",OR(NOT(ISNUMBER(P108)),P108&gt;TODAY())),AND(Q108&lt;&gt;"",OR(NOT(ISNUMBER(Q108)),Q108&gt;TODAY())),AND(R108&lt;&gt;"",NOT(ISNUMBER(R108))),AND(U108&lt;&gt;"",NOT(ISNUMBER(U108))),AND(AF108&lt;&gt;"",OR(NOT(ISNUMBER(AF108)),AF108&lt;B108,AF108&gt;TODAY()+1)),AND(AG108&lt;&gt;"",OR(NOT(ISNUMBER(AG108)),AG108&lt;B108,AG108&gt;TODAY())),AND(AH108&lt;&gt;"",OR(NOT(ISNUMBER(AH108)),AH108&lt;B108,AH108&gt;TODAY()))),"CHECK DATE",IF(COUNTIF(Setup!$D$4:$D$11,N108)=0,"CHECK STAGE",IF(AND(N108&lt;&gt;"PO WON",N108&lt;&gt;"LOST",N108&lt;&gt;"CANCELLED",Y108=""),"SET NEXT FOLLOW-UP",IF(AND(OR(N108="QUOTED",N108="NEGOTIATION",N108="PO WON"),P108=""),"ADD QUOTE DATE",IF(AND(OR(N108="QUOTED",N108="NEGOTIATION",N108="PO WON"),COUNTIFS(Quotations!$B$5:$B$504,A108,Quotations!$Q$5:$Q$504,"COMPLETE")=0),"ADD QUOTE RECORD",IF(AND(OR(N108="LOST",N108="CANCELLED"),V108=""),"ADD CLOSED REASON",IF(AND(OR(N108="PO WON",N108="LOST",N108="CANCELLED"),AH108=""),"ADD CLOSED DATE",IF(AND(N108="PO WON",COUNTIFS('Orders &amp; Payments'!$B$5:$B$504,A108,'Orders &amp; Payments'!$Q$5:$Q$504,"COMPLETE")+COUNTIFS('Orders &amp; Payments'!$B$5:$B$504,A108,'Orders &amp; Payments'!$Q$5:$Q$504,"OPEN")+COUNTIFS('Orders &amp; Payments'!$B$5:$B$504,A108,'Orders &amp; Payments'!$Q$5:$Q$504,"OPEN — ADD INVOICE")=0),"ADD ORDER RECORD","COMPLETE"))))))))))))</x:f>
      </x:c>
    </x:row>
    <x:row r="109">
      <x:c r="A109" s="730"/>
      <x:c r="B109" s="731"/>
      <x:c r="C109" s="730"/>
      <x:c r="D109" s="730"/>
      <x:c r="E109" s="730"/>
      <x:c r="F109" s="730"/>
      <x:c r="G109" s="730"/>
      <x:c r="H109" s="730"/>
      <x:c r="I109" s="730"/>
      <x:c r="J109" s="730"/>
      <x:c r="K109" s="730"/>
      <x:c r="L109" s="730"/>
      <x:c r="M109" s="730"/>
      <x:c r="N109" s="730"/>
      <x:c r="O109" s="732"/>
      <x:c r="P109" s="731"/>
      <x:c r="Q109" s="731"/>
      <x:c r="R109" s="731"/>
      <x:c r="S109" s="740" t="str">
        <x:f>IF(B109="","",TODAY()-B109)</x:f>
      </x:c>
      <x:c r="T109" s="741" t="str">
        <x:f>IF(A109="","",IF(N109="","STAGE NOT SET",IF(OR(N109="PO WON",N109="LOST",N109="CANCELLED"),N109,IF(Y109="","NOT SET",IF(NOT(ISNUMBER(Y109)),"CHECK DATE",IF(Y109&lt;TODAY(),"OVERDUE",IF(Y109=TODAY(),"DUE TODAY","UPCOMING")))))))</x:f>
      </x:c>
      <x:c r="U109" s="731"/>
      <x:c r="V109" s="730"/>
      <x:c r="W109" s="730"/>
      <x:c r="X109" s="749" t="str">
        <x:f>IF(OR(A109="",B109="",N109="",N109="PO WON",N109="LOST",N109="CANCELLED"),"",IFERROR(IF(Q109="",B109+1,Q109+INDEX(Setup!$T$4:$T$8,MATCH(N109,Setup!$S$4:$S$8,0))),""))</x:f>
      </x:c>
      <x:c r="Y109" s="749" t="str">
        <x:f>IF(A109="","",IF(OR(N109="PO WON",N109="LOST",N109="CANCELLED"),"",IF(R109&lt;&gt;"",R109,X109)))</x:f>
      </x:c>
      <x:c r="Z109" s="750" t="str">
        <x:f>IF(OR(Y109="",NOT(ISNUMBER(Y109))),"",Y109-TODAY())</x:f>
      </x:c>
      <x:c r="AA109" s="750" t="str">
        <x:f>IF(OR(A109="",B109="",C109="",M109="",N109="",N109="PO WON",N109="LOST",N109="CANCELLED"),"",IF(M109="Hot",30,IF(M109="Warm",20,10))+IF(N109="NEGOTIATION",25,IF(N109="QUOTED",20,IF(N109="QUALIFIED",15,IF(OR(N109="NEW",N109="CONTACTED"),10,0))))+IF(S109&lt;=2,20,IF(S109&lt;=7,15,IF(S109&lt;=14,10,5)))+IF(O109&gt;=500000,20,IF(O109&gt;=200000,15,IF(O109&gt;=100000,10,5)))+IF(OR(C109="IndiaMART",C109="TradeIndia"),5,3))</x:f>
      </x:c>
      <x:c r="AB109" s="751" t="str">
        <x:f>IF(A109="","",IF(OR(N109="PO WON",N109="LOST",N109="CANCELLED"),"CLOSED",IF(AA109&gt;=75,"A - PRIORITY",IF(AA109&gt;=55,"B - GOOD",IF(AA109&gt;=35,"C - NURTURE","D - LOW")))))</x:f>
      </x:c>
      <x:c r="AC109" s="751" t="str">
        <x:f>IF(A109="","",IF(AL109="COMPLETE",IF(N109="PO WON","Track invoice + payment",IF(N109="LOST","Consider revival",IF(N109="CANCELLED","No further action",IF(T109="OVERDUE","FOLLOW UP NOW",IF(T109="DUE TODAY","FOLLOW UP TODAY",IFERROR(INDEX(Setup!$V$4:$V$8,MATCH(N109,Setup!$U$4:$U$8,0)),"Review RFQ")))))),IF(AL109="DUPLICATE RFQ ID","Use a unique RFQ ID",IF(AL109="CHECK REQUIRED FIELDS","Complete required fields",IF(AL109="CHECK NUMBERS","Correct quantity or value",IF(AL109="CHECK DATE","Correct invalid date",IF(AL109="CHECK STAGE","Choose a valid stage",IF(AL109="SET NEXT FOLLOW-UP","Set next follow-up",IF(AL109="ADD QUOTE DATE","Add quote date",IF(AL109="ADD QUOTE RECORD","Add or fix quote record",IF(AL109="ADD CLOSED REASON","Add lost/cancelled reason",IF(AL109="ADD CLOSED DATE","Add closed date","Create or fix order record"))))))))))))</x:f>
      </x:c>
      <x:c r="AD109" s="752" t="str">
        <x:f>IF(A109="","",IF(AND(OR(N109="QUOTED",N109="NEGOTIATION"),Y109&lt;&gt;"",Y109&lt;TODAY()),O109,0))</x:f>
      </x:c>
      <x:c r="AE109" s="751" t="str">
        <x:f>IF(A109="","",IF(AND(F109&lt;&gt;"",G109&lt;&gt;""),"COMPLETE",IF(OR(F109&lt;&gt;"",G109&lt;&gt;""),"PARTIAL","MISSING")))</x:f>
      </x:c>
      <x:c r="AF109" s="756"/>
      <x:c r="AG109" s="735"/>
      <x:c r="AH109" s="735"/>
      <x:c r="AI109" s="755" t="str">
        <x:f>IF(OR(B109="",AF109=""),"",ROUND((AF109-B109)*24,1))</x:f>
      </x:c>
      <x:c r="AJ109" s="750" t="str">
        <x:f>IF(P109="","",MAX(TODAY()-P109,0))</x:f>
      </x:c>
      <x:c r="AK109" s="750" t="str">
        <x:f>IF(OR(B109="",AH109=""),"",AH109-B109)</x:f>
      </x:c>
      <x:c r="AL109" s="751" t="str">
        <x:f>IF(A109="","",IF(COUNTIF($A$5:$A$504,A109)&gt;1,"DUPLICATE RFQ ID",IF(OR(B109="",C109="",AND(D109="",E109=""),AND(F109="",G109=""),H109="",I109="",J109="",L109="",M109="",N109=""),"CHECK REQUIRED FIELDS",IF(OR(NOT(ISNUMBER(I109)),I109&lt;=0,AND(O109&lt;&gt;"",OR(NOT(ISNUMBER(O109)),O109&lt;0))),"CHECK NUMBERS",IF(OR(NOT(ISNUMBER(B109)),B109&gt;TODAY(),AND(P109&lt;&gt;"",OR(NOT(ISNUMBER(P109)),P109&gt;TODAY())),AND(Q109&lt;&gt;"",OR(NOT(ISNUMBER(Q109)),Q109&gt;TODAY())),AND(R109&lt;&gt;"",NOT(ISNUMBER(R109))),AND(U109&lt;&gt;"",NOT(ISNUMBER(U109))),AND(AF109&lt;&gt;"",OR(NOT(ISNUMBER(AF109)),AF109&lt;B109,AF109&gt;TODAY()+1)),AND(AG109&lt;&gt;"",OR(NOT(ISNUMBER(AG109)),AG109&lt;B109,AG109&gt;TODAY())),AND(AH109&lt;&gt;"",OR(NOT(ISNUMBER(AH109)),AH109&lt;B109,AH109&gt;TODAY()))),"CHECK DATE",IF(COUNTIF(Setup!$D$4:$D$11,N109)=0,"CHECK STAGE",IF(AND(N109&lt;&gt;"PO WON",N109&lt;&gt;"LOST",N109&lt;&gt;"CANCELLED",Y109=""),"SET NEXT FOLLOW-UP",IF(AND(OR(N109="QUOTED",N109="NEGOTIATION",N109="PO WON"),P109=""),"ADD QUOTE DATE",IF(AND(OR(N109="QUOTED",N109="NEGOTIATION",N109="PO WON"),COUNTIFS(Quotations!$B$5:$B$504,A109,Quotations!$Q$5:$Q$504,"COMPLETE")=0),"ADD QUOTE RECORD",IF(AND(OR(N109="LOST",N109="CANCELLED"),V109=""),"ADD CLOSED REASON",IF(AND(OR(N109="PO WON",N109="LOST",N109="CANCELLED"),AH109=""),"ADD CLOSED DATE",IF(AND(N109="PO WON",COUNTIFS('Orders &amp; Payments'!$B$5:$B$504,A109,'Orders &amp; Payments'!$Q$5:$Q$504,"COMPLETE")+COUNTIFS('Orders &amp; Payments'!$B$5:$B$504,A109,'Orders &amp; Payments'!$Q$5:$Q$504,"OPEN")+COUNTIFS('Orders &amp; Payments'!$B$5:$B$504,A109,'Orders &amp; Payments'!$Q$5:$Q$504,"OPEN — ADD INVOICE")=0),"ADD ORDER RECORD","COMPLETE"))))))))))))</x:f>
      </x:c>
    </x:row>
    <x:row r="110">
      <x:c r="A110" s="730"/>
      <x:c r="B110" s="731"/>
      <x:c r="C110" s="730"/>
      <x:c r="D110" s="730"/>
      <x:c r="E110" s="730"/>
      <x:c r="F110" s="730"/>
      <x:c r="G110" s="730"/>
      <x:c r="H110" s="730"/>
      <x:c r="I110" s="730"/>
      <x:c r="J110" s="730"/>
      <x:c r="K110" s="730"/>
      <x:c r="L110" s="730"/>
      <x:c r="M110" s="730"/>
      <x:c r="N110" s="730"/>
      <x:c r="O110" s="732"/>
      <x:c r="P110" s="731"/>
      <x:c r="Q110" s="731"/>
      <x:c r="R110" s="731"/>
      <x:c r="S110" s="740" t="str">
        <x:f>IF(B110="","",TODAY()-B110)</x:f>
      </x:c>
      <x:c r="T110" s="741" t="str">
        <x:f>IF(A110="","",IF(N110="","STAGE NOT SET",IF(OR(N110="PO WON",N110="LOST",N110="CANCELLED"),N110,IF(Y110="","NOT SET",IF(NOT(ISNUMBER(Y110)),"CHECK DATE",IF(Y110&lt;TODAY(),"OVERDUE",IF(Y110=TODAY(),"DUE TODAY","UPCOMING")))))))</x:f>
      </x:c>
      <x:c r="U110" s="731"/>
      <x:c r="V110" s="730"/>
      <x:c r="W110" s="730"/>
      <x:c r="X110" s="749" t="str">
        <x:f>IF(OR(A110="",B110="",N110="",N110="PO WON",N110="LOST",N110="CANCELLED"),"",IFERROR(IF(Q110="",B110+1,Q110+INDEX(Setup!$T$4:$T$8,MATCH(N110,Setup!$S$4:$S$8,0))),""))</x:f>
      </x:c>
      <x:c r="Y110" s="749" t="str">
        <x:f>IF(A110="","",IF(OR(N110="PO WON",N110="LOST",N110="CANCELLED"),"",IF(R110&lt;&gt;"",R110,X110)))</x:f>
      </x:c>
      <x:c r="Z110" s="750" t="str">
        <x:f>IF(OR(Y110="",NOT(ISNUMBER(Y110))),"",Y110-TODAY())</x:f>
      </x:c>
      <x:c r="AA110" s="750" t="str">
        <x:f>IF(OR(A110="",B110="",C110="",M110="",N110="",N110="PO WON",N110="LOST",N110="CANCELLED"),"",IF(M110="Hot",30,IF(M110="Warm",20,10))+IF(N110="NEGOTIATION",25,IF(N110="QUOTED",20,IF(N110="QUALIFIED",15,IF(OR(N110="NEW",N110="CONTACTED"),10,0))))+IF(S110&lt;=2,20,IF(S110&lt;=7,15,IF(S110&lt;=14,10,5)))+IF(O110&gt;=500000,20,IF(O110&gt;=200000,15,IF(O110&gt;=100000,10,5)))+IF(OR(C110="IndiaMART",C110="TradeIndia"),5,3))</x:f>
      </x:c>
      <x:c r="AB110" s="751" t="str">
        <x:f>IF(A110="","",IF(OR(N110="PO WON",N110="LOST",N110="CANCELLED"),"CLOSED",IF(AA110&gt;=75,"A - PRIORITY",IF(AA110&gt;=55,"B - GOOD",IF(AA110&gt;=35,"C - NURTURE","D - LOW")))))</x:f>
      </x:c>
      <x:c r="AC110" s="751" t="str">
        <x:f>IF(A110="","",IF(AL110="COMPLETE",IF(N110="PO WON","Track invoice + payment",IF(N110="LOST","Consider revival",IF(N110="CANCELLED","No further action",IF(T110="OVERDUE","FOLLOW UP NOW",IF(T110="DUE TODAY","FOLLOW UP TODAY",IFERROR(INDEX(Setup!$V$4:$V$8,MATCH(N110,Setup!$U$4:$U$8,0)),"Review RFQ")))))),IF(AL110="DUPLICATE RFQ ID","Use a unique RFQ ID",IF(AL110="CHECK REQUIRED FIELDS","Complete required fields",IF(AL110="CHECK NUMBERS","Correct quantity or value",IF(AL110="CHECK DATE","Correct invalid date",IF(AL110="CHECK STAGE","Choose a valid stage",IF(AL110="SET NEXT FOLLOW-UP","Set next follow-up",IF(AL110="ADD QUOTE DATE","Add quote date",IF(AL110="ADD QUOTE RECORD","Add or fix quote record",IF(AL110="ADD CLOSED REASON","Add lost/cancelled reason",IF(AL110="ADD CLOSED DATE","Add closed date","Create or fix order record"))))))))))))</x:f>
      </x:c>
      <x:c r="AD110" s="752" t="str">
        <x:f>IF(A110="","",IF(AND(OR(N110="QUOTED",N110="NEGOTIATION"),Y110&lt;&gt;"",Y110&lt;TODAY()),O110,0))</x:f>
      </x:c>
      <x:c r="AE110" s="751" t="str">
        <x:f>IF(A110="","",IF(AND(F110&lt;&gt;"",G110&lt;&gt;""),"COMPLETE",IF(OR(F110&lt;&gt;"",G110&lt;&gt;""),"PARTIAL","MISSING")))</x:f>
      </x:c>
      <x:c r="AF110" s="756"/>
      <x:c r="AG110" s="735"/>
      <x:c r="AH110" s="735"/>
      <x:c r="AI110" s="755" t="str">
        <x:f>IF(OR(B110="",AF110=""),"",ROUND((AF110-B110)*24,1))</x:f>
      </x:c>
      <x:c r="AJ110" s="750" t="str">
        <x:f>IF(P110="","",MAX(TODAY()-P110,0))</x:f>
      </x:c>
      <x:c r="AK110" s="750" t="str">
        <x:f>IF(OR(B110="",AH110=""),"",AH110-B110)</x:f>
      </x:c>
      <x:c r="AL110" s="751" t="str">
        <x:f>IF(A110="","",IF(COUNTIF($A$5:$A$504,A110)&gt;1,"DUPLICATE RFQ ID",IF(OR(B110="",C110="",AND(D110="",E110=""),AND(F110="",G110=""),H110="",I110="",J110="",L110="",M110="",N110=""),"CHECK REQUIRED FIELDS",IF(OR(NOT(ISNUMBER(I110)),I110&lt;=0,AND(O110&lt;&gt;"",OR(NOT(ISNUMBER(O110)),O110&lt;0))),"CHECK NUMBERS",IF(OR(NOT(ISNUMBER(B110)),B110&gt;TODAY(),AND(P110&lt;&gt;"",OR(NOT(ISNUMBER(P110)),P110&gt;TODAY())),AND(Q110&lt;&gt;"",OR(NOT(ISNUMBER(Q110)),Q110&gt;TODAY())),AND(R110&lt;&gt;"",NOT(ISNUMBER(R110))),AND(U110&lt;&gt;"",NOT(ISNUMBER(U110))),AND(AF110&lt;&gt;"",OR(NOT(ISNUMBER(AF110)),AF110&lt;B110,AF110&gt;TODAY()+1)),AND(AG110&lt;&gt;"",OR(NOT(ISNUMBER(AG110)),AG110&lt;B110,AG110&gt;TODAY())),AND(AH110&lt;&gt;"",OR(NOT(ISNUMBER(AH110)),AH110&lt;B110,AH110&gt;TODAY()))),"CHECK DATE",IF(COUNTIF(Setup!$D$4:$D$11,N110)=0,"CHECK STAGE",IF(AND(N110&lt;&gt;"PO WON",N110&lt;&gt;"LOST",N110&lt;&gt;"CANCELLED",Y110=""),"SET NEXT FOLLOW-UP",IF(AND(OR(N110="QUOTED",N110="NEGOTIATION",N110="PO WON"),P110=""),"ADD QUOTE DATE",IF(AND(OR(N110="QUOTED",N110="NEGOTIATION",N110="PO WON"),COUNTIFS(Quotations!$B$5:$B$504,A110,Quotations!$Q$5:$Q$504,"COMPLETE")=0),"ADD QUOTE RECORD",IF(AND(OR(N110="LOST",N110="CANCELLED"),V110=""),"ADD CLOSED REASON",IF(AND(OR(N110="PO WON",N110="LOST",N110="CANCELLED"),AH110=""),"ADD CLOSED DATE",IF(AND(N110="PO WON",COUNTIFS('Orders &amp; Payments'!$B$5:$B$504,A110,'Orders &amp; Payments'!$Q$5:$Q$504,"COMPLETE")+COUNTIFS('Orders &amp; Payments'!$B$5:$B$504,A110,'Orders &amp; Payments'!$Q$5:$Q$504,"OPEN")+COUNTIFS('Orders &amp; Payments'!$B$5:$B$504,A110,'Orders &amp; Payments'!$Q$5:$Q$504,"OPEN — ADD INVOICE")=0),"ADD ORDER RECORD","COMPLETE"))))))))))))</x:f>
      </x:c>
    </x:row>
    <x:row r="111">
      <x:c r="A111" s="730"/>
      <x:c r="B111" s="731"/>
      <x:c r="C111" s="730"/>
      <x:c r="D111" s="730"/>
      <x:c r="E111" s="730"/>
      <x:c r="F111" s="730"/>
      <x:c r="G111" s="730"/>
      <x:c r="H111" s="730"/>
      <x:c r="I111" s="730"/>
      <x:c r="J111" s="730"/>
      <x:c r="K111" s="730"/>
      <x:c r="L111" s="730"/>
      <x:c r="M111" s="730"/>
      <x:c r="N111" s="730"/>
      <x:c r="O111" s="732"/>
      <x:c r="P111" s="731"/>
      <x:c r="Q111" s="731"/>
      <x:c r="R111" s="731"/>
      <x:c r="S111" s="740" t="str">
        <x:f>IF(B111="","",TODAY()-B111)</x:f>
      </x:c>
      <x:c r="T111" s="741" t="str">
        <x:f>IF(A111="","",IF(N111="","STAGE NOT SET",IF(OR(N111="PO WON",N111="LOST",N111="CANCELLED"),N111,IF(Y111="","NOT SET",IF(NOT(ISNUMBER(Y111)),"CHECK DATE",IF(Y111&lt;TODAY(),"OVERDUE",IF(Y111=TODAY(),"DUE TODAY","UPCOMING")))))))</x:f>
      </x:c>
      <x:c r="U111" s="731"/>
      <x:c r="V111" s="730"/>
      <x:c r="W111" s="730"/>
      <x:c r="X111" s="749" t="str">
        <x:f>IF(OR(A111="",B111="",N111="",N111="PO WON",N111="LOST",N111="CANCELLED"),"",IFERROR(IF(Q111="",B111+1,Q111+INDEX(Setup!$T$4:$T$8,MATCH(N111,Setup!$S$4:$S$8,0))),""))</x:f>
      </x:c>
      <x:c r="Y111" s="749" t="str">
        <x:f>IF(A111="","",IF(OR(N111="PO WON",N111="LOST",N111="CANCELLED"),"",IF(R111&lt;&gt;"",R111,X111)))</x:f>
      </x:c>
      <x:c r="Z111" s="750" t="str">
        <x:f>IF(OR(Y111="",NOT(ISNUMBER(Y111))),"",Y111-TODAY())</x:f>
      </x:c>
      <x:c r="AA111" s="750" t="str">
        <x:f>IF(OR(A111="",B111="",C111="",M111="",N111="",N111="PO WON",N111="LOST",N111="CANCELLED"),"",IF(M111="Hot",30,IF(M111="Warm",20,10))+IF(N111="NEGOTIATION",25,IF(N111="QUOTED",20,IF(N111="QUALIFIED",15,IF(OR(N111="NEW",N111="CONTACTED"),10,0))))+IF(S111&lt;=2,20,IF(S111&lt;=7,15,IF(S111&lt;=14,10,5)))+IF(O111&gt;=500000,20,IF(O111&gt;=200000,15,IF(O111&gt;=100000,10,5)))+IF(OR(C111="IndiaMART",C111="TradeIndia"),5,3))</x:f>
      </x:c>
      <x:c r="AB111" s="751" t="str">
        <x:f>IF(A111="","",IF(OR(N111="PO WON",N111="LOST",N111="CANCELLED"),"CLOSED",IF(AA111&gt;=75,"A - PRIORITY",IF(AA111&gt;=55,"B - GOOD",IF(AA111&gt;=35,"C - NURTURE","D - LOW")))))</x:f>
      </x:c>
      <x:c r="AC111" s="751" t="str">
        <x:f>IF(A111="","",IF(AL111="COMPLETE",IF(N111="PO WON","Track invoice + payment",IF(N111="LOST","Consider revival",IF(N111="CANCELLED","No further action",IF(T111="OVERDUE","FOLLOW UP NOW",IF(T111="DUE TODAY","FOLLOW UP TODAY",IFERROR(INDEX(Setup!$V$4:$V$8,MATCH(N111,Setup!$U$4:$U$8,0)),"Review RFQ")))))),IF(AL111="DUPLICATE RFQ ID","Use a unique RFQ ID",IF(AL111="CHECK REQUIRED FIELDS","Complete required fields",IF(AL111="CHECK NUMBERS","Correct quantity or value",IF(AL111="CHECK DATE","Correct invalid date",IF(AL111="CHECK STAGE","Choose a valid stage",IF(AL111="SET NEXT FOLLOW-UP","Set next follow-up",IF(AL111="ADD QUOTE DATE","Add quote date",IF(AL111="ADD QUOTE RECORD","Add or fix quote record",IF(AL111="ADD CLOSED REASON","Add lost/cancelled reason",IF(AL111="ADD CLOSED DATE","Add closed date","Create or fix order record"))))))))))))</x:f>
      </x:c>
      <x:c r="AD111" s="752" t="str">
        <x:f>IF(A111="","",IF(AND(OR(N111="QUOTED",N111="NEGOTIATION"),Y111&lt;&gt;"",Y111&lt;TODAY()),O111,0))</x:f>
      </x:c>
      <x:c r="AE111" s="751" t="str">
        <x:f>IF(A111="","",IF(AND(F111&lt;&gt;"",G111&lt;&gt;""),"COMPLETE",IF(OR(F111&lt;&gt;"",G111&lt;&gt;""),"PARTIAL","MISSING")))</x:f>
      </x:c>
      <x:c r="AF111" s="756"/>
      <x:c r="AG111" s="735"/>
      <x:c r="AH111" s="735"/>
      <x:c r="AI111" s="755" t="str">
        <x:f>IF(OR(B111="",AF111=""),"",ROUND((AF111-B111)*24,1))</x:f>
      </x:c>
      <x:c r="AJ111" s="750" t="str">
        <x:f>IF(P111="","",MAX(TODAY()-P111,0))</x:f>
      </x:c>
      <x:c r="AK111" s="750" t="str">
        <x:f>IF(OR(B111="",AH111=""),"",AH111-B111)</x:f>
      </x:c>
      <x:c r="AL111" s="751" t="str">
        <x:f>IF(A111="","",IF(COUNTIF($A$5:$A$504,A111)&gt;1,"DUPLICATE RFQ ID",IF(OR(B111="",C111="",AND(D111="",E111=""),AND(F111="",G111=""),H111="",I111="",J111="",L111="",M111="",N111=""),"CHECK REQUIRED FIELDS",IF(OR(NOT(ISNUMBER(I111)),I111&lt;=0,AND(O111&lt;&gt;"",OR(NOT(ISNUMBER(O111)),O111&lt;0))),"CHECK NUMBERS",IF(OR(NOT(ISNUMBER(B111)),B111&gt;TODAY(),AND(P111&lt;&gt;"",OR(NOT(ISNUMBER(P111)),P111&gt;TODAY())),AND(Q111&lt;&gt;"",OR(NOT(ISNUMBER(Q111)),Q111&gt;TODAY())),AND(R111&lt;&gt;"",NOT(ISNUMBER(R111))),AND(U111&lt;&gt;"",NOT(ISNUMBER(U111))),AND(AF111&lt;&gt;"",OR(NOT(ISNUMBER(AF111)),AF111&lt;B111,AF111&gt;TODAY()+1)),AND(AG111&lt;&gt;"",OR(NOT(ISNUMBER(AG111)),AG111&lt;B111,AG111&gt;TODAY())),AND(AH111&lt;&gt;"",OR(NOT(ISNUMBER(AH111)),AH111&lt;B111,AH111&gt;TODAY()))),"CHECK DATE",IF(COUNTIF(Setup!$D$4:$D$11,N111)=0,"CHECK STAGE",IF(AND(N111&lt;&gt;"PO WON",N111&lt;&gt;"LOST",N111&lt;&gt;"CANCELLED",Y111=""),"SET NEXT FOLLOW-UP",IF(AND(OR(N111="QUOTED",N111="NEGOTIATION",N111="PO WON"),P111=""),"ADD QUOTE DATE",IF(AND(OR(N111="QUOTED",N111="NEGOTIATION",N111="PO WON"),COUNTIFS(Quotations!$B$5:$B$504,A111,Quotations!$Q$5:$Q$504,"COMPLETE")=0),"ADD QUOTE RECORD",IF(AND(OR(N111="LOST",N111="CANCELLED"),V111=""),"ADD CLOSED REASON",IF(AND(OR(N111="PO WON",N111="LOST",N111="CANCELLED"),AH111=""),"ADD CLOSED DATE",IF(AND(N111="PO WON",COUNTIFS('Orders &amp; Payments'!$B$5:$B$504,A111,'Orders &amp; Payments'!$Q$5:$Q$504,"COMPLETE")+COUNTIFS('Orders &amp; Payments'!$B$5:$B$504,A111,'Orders &amp; Payments'!$Q$5:$Q$504,"OPEN")+COUNTIFS('Orders &amp; Payments'!$B$5:$B$504,A111,'Orders &amp; Payments'!$Q$5:$Q$504,"OPEN — ADD INVOICE")=0),"ADD ORDER RECORD","COMPLETE"))))))))))))</x:f>
      </x:c>
    </x:row>
    <x:row r="112">
      <x:c r="A112" s="730"/>
      <x:c r="B112" s="731"/>
      <x:c r="C112" s="730"/>
      <x:c r="D112" s="730"/>
      <x:c r="E112" s="730"/>
      <x:c r="F112" s="730"/>
      <x:c r="G112" s="730"/>
      <x:c r="H112" s="730"/>
      <x:c r="I112" s="730"/>
      <x:c r="J112" s="730"/>
      <x:c r="K112" s="730"/>
      <x:c r="L112" s="730"/>
      <x:c r="M112" s="730"/>
      <x:c r="N112" s="730"/>
      <x:c r="O112" s="732"/>
      <x:c r="P112" s="731"/>
      <x:c r="Q112" s="731"/>
      <x:c r="R112" s="731"/>
      <x:c r="S112" s="740" t="str">
        <x:f>IF(B112="","",TODAY()-B112)</x:f>
      </x:c>
      <x:c r="T112" s="741" t="str">
        <x:f>IF(A112="","",IF(N112="","STAGE NOT SET",IF(OR(N112="PO WON",N112="LOST",N112="CANCELLED"),N112,IF(Y112="","NOT SET",IF(NOT(ISNUMBER(Y112)),"CHECK DATE",IF(Y112&lt;TODAY(),"OVERDUE",IF(Y112=TODAY(),"DUE TODAY","UPCOMING")))))))</x:f>
      </x:c>
      <x:c r="U112" s="731"/>
      <x:c r="V112" s="730"/>
      <x:c r="W112" s="730"/>
      <x:c r="X112" s="749" t="str">
        <x:f>IF(OR(A112="",B112="",N112="",N112="PO WON",N112="LOST",N112="CANCELLED"),"",IFERROR(IF(Q112="",B112+1,Q112+INDEX(Setup!$T$4:$T$8,MATCH(N112,Setup!$S$4:$S$8,0))),""))</x:f>
      </x:c>
      <x:c r="Y112" s="749" t="str">
        <x:f>IF(A112="","",IF(OR(N112="PO WON",N112="LOST",N112="CANCELLED"),"",IF(R112&lt;&gt;"",R112,X112)))</x:f>
      </x:c>
      <x:c r="Z112" s="750" t="str">
        <x:f>IF(OR(Y112="",NOT(ISNUMBER(Y112))),"",Y112-TODAY())</x:f>
      </x:c>
      <x:c r="AA112" s="750" t="str">
        <x:f>IF(OR(A112="",B112="",C112="",M112="",N112="",N112="PO WON",N112="LOST",N112="CANCELLED"),"",IF(M112="Hot",30,IF(M112="Warm",20,10))+IF(N112="NEGOTIATION",25,IF(N112="QUOTED",20,IF(N112="QUALIFIED",15,IF(OR(N112="NEW",N112="CONTACTED"),10,0))))+IF(S112&lt;=2,20,IF(S112&lt;=7,15,IF(S112&lt;=14,10,5)))+IF(O112&gt;=500000,20,IF(O112&gt;=200000,15,IF(O112&gt;=100000,10,5)))+IF(OR(C112="IndiaMART",C112="TradeIndia"),5,3))</x:f>
      </x:c>
      <x:c r="AB112" s="751" t="str">
        <x:f>IF(A112="","",IF(OR(N112="PO WON",N112="LOST",N112="CANCELLED"),"CLOSED",IF(AA112&gt;=75,"A - PRIORITY",IF(AA112&gt;=55,"B - GOOD",IF(AA112&gt;=35,"C - NURTURE","D - LOW")))))</x:f>
      </x:c>
      <x:c r="AC112" s="751" t="str">
        <x:f>IF(A112="","",IF(AL112="COMPLETE",IF(N112="PO WON","Track invoice + payment",IF(N112="LOST","Consider revival",IF(N112="CANCELLED","No further action",IF(T112="OVERDUE","FOLLOW UP NOW",IF(T112="DUE TODAY","FOLLOW UP TODAY",IFERROR(INDEX(Setup!$V$4:$V$8,MATCH(N112,Setup!$U$4:$U$8,0)),"Review RFQ")))))),IF(AL112="DUPLICATE RFQ ID","Use a unique RFQ ID",IF(AL112="CHECK REQUIRED FIELDS","Complete required fields",IF(AL112="CHECK NUMBERS","Correct quantity or value",IF(AL112="CHECK DATE","Correct invalid date",IF(AL112="CHECK STAGE","Choose a valid stage",IF(AL112="SET NEXT FOLLOW-UP","Set next follow-up",IF(AL112="ADD QUOTE DATE","Add quote date",IF(AL112="ADD QUOTE RECORD","Add or fix quote record",IF(AL112="ADD CLOSED REASON","Add lost/cancelled reason",IF(AL112="ADD CLOSED DATE","Add closed date","Create or fix order record"))))))))))))</x:f>
      </x:c>
      <x:c r="AD112" s="752" t="str">
        <x:f>IF(A112="","",IF(AND(OR(N112="QUOTED",N112="NEGOTIATION"),Y112&lt;&gt;"",Y112&lt;TODAY()),O112,0))</x:f>
      </x:c>
      <x:c r="AE112" s="751" t="str">
        <x:f>IF(A112="","",IF(AND(F112&lt;&gt;"",G112&lt;&gt;""),"COMPLETE",IF(OR(F112&lt;&gt;"",G112&lt;&gt;""),"PARTIAL","MISSING")))</x:f>
      </x:c>
      <x:c r="AF112" s="756"/>
      <x:c r="AG112" s="735"/>
      <x:c r="AH112" s="735"/>
      <x:c r="AI112" s="755" t="str">
        <x:f>IF(OR(B112="",AF112=""),"",ROUND((AF112-B112)*24,1))</x:f>
      </x:c>
      <x:c r="AJ112" s="750" t="str">
        <x:f>IF(P112="","",MAX(TODAY()-P112,0))</x:f>
      </x:c>
      <x:c r="AK112" s="750" t="str">
        <x:f>IF(OR(B112="",AH112=""),"",AH112-B112)</x:f>
      </x:c>
      <x:c r="AL112" s="751" t="str">
        <x:f>IF(A112="","",IF(COUNTIF($A$5:$A$504,A112)&gt;1,"DUPLICATE RFQ ID",IF(OR(B112="",C112="",AND(D112="",E112=""),AND(F112="",G112=""),H112="",I112="",J112="",L112="",M112="",N112=""),"CHECK REQUIRED FIELDS",IF(OR(NOT(ISNUMBER(I112)),I112&lt;=0,AND(O112&lt;&gt;"",OR(NOT(ISNUMBER(O112)),O112&lt;0))),"CHECK NUMBERS",IF(OR(NOT(ISNUMBER(B112)),B112&gt;TODAY(),AND(P112&lt;&gt;"",OR(NOT(ISNUMBER(P112)),P112&gt;TODAY())),AND(Q112&lt;&gt;"",OR(NOT(ISNUMBER(Q112)),Q112&gt;TODAY())),AND(R112&lt;&gt;"",NOT(ISNUMBER(R112))),AND(U112&lt;&gt;"",NOT(ISNUMBER(U112))),AND(AF112&lt;&gt;"",OR(NOT(ISNUMBER(AF112)),AF112&lt;B112,AF112&gt;TODAY()+1)),AND(AG112&lt;&gt;"",OR(NOT(ISNUMBER(AG112)),AG112&lt;B112,AG112&gt;TODAY())),AND(AH112&lt;&gt;"",OR(NOT(ISNUMBER(AH112)),AH112&lt;B112,AH112&gt;TODAY()))),"CHECK DATE",IF(COUNTIF(Setup!$D$4:$D$11,N112)=0,"CHECK STAGE",IF(AND(N112&lt;&gt;"PO WON",N112&lt;&gt;"LOST",N112&lt;&gt;"CANCELLED",Y112=""),"SET NEXT FOLLOW-UP",IF(AND(OR(N112="QUOTED",N112="NEGOTIATION",N112="PO WON"),P112=""),"ADD QUOTE DATE",IF(AND(OR(N112="QUOTED",N112="NEGOTIATION",N112="PO WON"),COUNTIFS(Quotations!$B$5:$B$504,A112,Quotations!$Q$5:$Q$504,"COMPLETE")=0),"ADD QUOTE RECORD",IF(AND(OR(N112="LOST",N112="CANCELLED"),V112=""),"ADD CLOSED REASON",IF(AND(OR(N112="PO WON",N112="LOST",N112="CANCELLED"),AH112=""),"ADD CLOSED DATE",IF(AND(N112="PO WON",COUNTIFS('Orders &amp; Payments'!$B$5:$B$504,A112,'Orders &amp; Payments'!$Q$5:$Q$504,"COMPLETE")+COUNTIFS('Orders &amp; Payments'!$B$5:$B$504,A112,'Orders &amp; Payments'!$Q$5:$Q$504,"OPEN")+COUNTIFS('Orders &amp; Payments'!$B$5:$B$504,A112,'Orders &amp; Payments'!$Q$5:$Q$504,"OPEN — ADD INVOICE")=0),"ADD ORDER RECORD","COMPLETE"))))))))))))</x:f>
      </x:c>
    </x:row>
    <x:row r="113">
      <x:c r="A113" s="730"/>
      <x:c r="B113" s="731"/>
      <x:c r="C113" s="730"/>
      <x:c r="D113" s="730"/>
      <x:c r="E113" s="730"/>
      <x:c r="F113" s="730"/>
      <x:c r="G113" s="730"/>
      <x:c r="H113" s="730"/>
      <x:c r="I113" s="730"/>
      <x:c r="J113" s="730"/>
      <x:c r="K113" s="730"/>
      <x:c r="L113" s="730"/>
      <x:c r="M113" s="730"/>
      <x:c r="N113" s="730"/>
      <x:c r="O113" s="732"/>
      <x:c r="P113" s="731"/>
      <x:c r="Q113" s="731"/>
      <x:c r="R113" s="731"/>
      <x:c r="S113" s="740" t="str">
        <x:f>IF(B113="","",TODAY()-B113)</x:f>
      </x:c>
      <x:c r="T113" s="741" t="str">
        <x:f>IF(A113="","",IF(N113="","STAGE NOT SET",IF(OR(N113="PO WON",N113="LOST",N113="CANCELLED"),N113,IF(Y113="","NOT SET",IF(NOT(ISNUMBER(Y113)),"CHECK DATE",IF(Y113&lt;TODAY(),"OVERDUE",IF(Y113=TODAY(),"DUE TODAY","UPCOMING")))))))</x:f>
      </x:c>
      <x:c r="U113" s="731"/>
      <x:c r="V113" s="730"/>
      <x:c r="W113" s="730"/>
      <x:c r="X113" s="749" t="str">
        <x:f>IF(OR(A113="",B113="",N113="",N113="PO WON",N113="LOST",N113="CANCELLED"),"",IFERROR(IF(Q113="",B113+1,Q113+INDEX(Setup!$T$4:$T$8,MATCH(N113,Setup!$S$4:$S$8,0))),""))</x:f>
      </x:c>
      <x:c r="Y113" s="749" t="str">
        <x:f>IF(A113="","",IF(OR(N113="PO WON",N113="LOST",N113="CANCELLED"),"",IF(R113&lt;&gt;"",R113,X113)))</x:f>
      </x:c>
      <x:c r="Z113" s="750" t="str">
        <x:f>IF(OR(Y113="",NOT(ISNUMBER(Y113))),"",Y113-TODAY())</x:f>
      </x:c>
      <x:c r="AA113" s="750" t="str">
        <x:f>IF(OR(A113="",B113="",C113="",M113="",N113="",N113="PO WON",N113="LOST",N113="CANCELLED"),"",IF(M113="Hot",30,IF(M113="Warm",20,10))+IF(N113="NEGOTIATION",25,IF(N113="QUOTED",20,IF(N113="QUALIFIED",15,IF(OR(N113="NEW",N113="CONTACTED"),10,0))))+IF(S113&lt;=2,20,IF(S113&lt;=7,15,IF(S113&lt;=14,10,5)))+IF(O113&gt;=500000,20,IF(O113&gt;=200000,15,IF(O113&gt;=100000,10,5)))+IF(OR(C113="IndiaMART",C113="TradeIndia"),5,3))</x:f>
      </x:c>
      <x:c r="AB113" s="751" t="str">
        <x:f>IF(A113="","",IF(OR(N113="PO WON",N113="LOST",N113="CANCELLED"),"CLOSED",IF(AA113&gt;=75,"A - PRIORITY",IF(AA113&gt;=55,"B - GOOD",IF(AA113&gt;=35,"C - NURTURE","D - LOW")))))</x:f>
      </x:c>
      <x:c r="AC113" s="751" t="str">
        <x:f>IF(A113="","",IF(AL113="COMPLETE",IF(N113="PO WON","Track invoice + payment",IF(N113="LOST","Consider revival",IF(N113="CANCELLED","No further action",IF(T113="OVERDUE","FOLLOW UP NOW",IF(T113="DUE TODAY","FOLLOW UP TODAY",IFERROR(INDEX(Setup!$V$4:$V$8,MATCH(N113,Setup!$U$4:$U$8,0)),"Review RFQ")))))),IF(AL113="DUPLICATE RFQ ID","Use a unique RFQ ID",IF(AL113="CHECK REQUIRED FIELDS","Complete required fields",IF(AL113="CHECK NUMBERS","Correct quantity or value",IF(AL113="CHECK DATE","Correct invalid date",IF(AL113="CHECK STAGE","Choose a valid stage",IF(AL113="SET NEXT FOLLOW-UP","Set next follow-up",IF(AL113="ADD QUOTE DATE","Add quote date",IF(AL113="ADD QUOTE RECORD","Add or fix quote record",IF(AL113="ADD CLOSED REASON","Add lost/cancelled reason",IF(AL113="ADD CLOSED DATE","Add closed date","Create or fix order record"))))))))))))</x:f>
      </x:c>
      <x:c r="AD113" s="752" t="str">
        <x:f>IF(A113="","",IF(AND(OR(N113="QUOTED",N113="NEGOTIATION"),Y113&lt;&gt;"",Y113&lt;TODAY()),O113,0))</x:f>
      </x:c>
      <x:c r="AE113" s="751" t="str">
        <x:f>IF(A113="","",IF(AND(F113&lt;&gt;"",G113&lt;&gt;""),"COMPLETE",IF(OR(F113&lt;&gt;"",G113&lt;&gt;""),"PARTIAL","MISSING")))</x:f>
      </x:c>
      <x:c r="AF113" s="756"/>
      <x:c r="AG113" s="735"/>
      <x:c r="AH113" s="735"/>
      <x:c r="AI113" s="755" t="str">
        <x:f>IF(OR(B113="",AF113=""),"",ROUND((AF113-B113)*24,1))</x:f>
      </x:c>
      <x:c r="AJ113" s="750" t="str">
        <x:f>IF(P113="","",MAX(TODAY()-P113,0))</x:f>
      </x:c>
      <x:c r="AK113" s="750" t="str">
        <x:f>IF(OR(B113="",AH113=""),"",AH113-B113)</x:f>
      </x:c>
      <x:c r="AL113" s="751" t="str">
        <x:f>IF(A113="","",IF(COUNTIF($A$5:$A$504,A113)&gt;1,"DUPLICATE RFQ ID",IF(OR(B113="",C113="",AND(D113="",E113=""),AND(F113="",G113=""),H113="",I113="",J113="",L113="",M113="",N113=""),"CHECK REQUIRED FIELDS",IF(OR(NOT(ISNUMBER(I113)),I113&lt;=0,AND(O113&lt;&gt;"",OR(NOT(ISNUMBER(O113)),O113&lt;0))),"CHECK NUMBERS",IF(OR(NOT(ISNUMBER(B113)),B113&gt;TODAY(),AND(P113&lt;&gt;"",OR(NOT(ISNUMBER(P113)),P113&gt;TODAY())),AND(Q113&lt;&gt;"",OR(NOT(ISNUMBER(Q113)),Q113&gt;TODAY())),AND(R113&lt;&gt;"",NOT(ISNUMBER(R113))),AND(U113&lt;&gt;"",NOT(ISNUMBER(U113))),AND(AF113&lt;&gt;"",OR(NOT(ISNUMBER(AF113)),AF113&lt;B113,AF113&gt;TODAY()+1)),AND(AG113&lt;&gt;"",OR(NOT(ISNUMBER(AG113)),AG113&lt;B113,AG113&gt;TODAY())),AND(AH113&lt;&gt;"",OR(NOT(ISNUMBER(AH113)),AH113&lt;B113,AH113&gt;TODAY()))),"CHECK DATE",IF(COUNTIF(Setup!$D$4:$D$11,N113)=0,"CHECK STAGE",IF(AND(N113&lt;&gt;"PO WON",N113&lt;&gt;"LOST",N113&lt;&gt;"CANCELLED",Y113=""),"SET NEXT FOLLOW-UP",IF(AND(OR(N113="QUOTED",N113="NEGOTIATION",N113="PO WON"),P113=""),"ADD QUOTE DATE",IF(AND(OR(N113="QUOTED",N113="NEGOTIATION",N113="PO WON"),COUNTIFS(Quotations!$B$5:$B$504,A113,Quotations!$Q$5:$Q$504,"COMPLETE")=0),"ADD QUOTE RECORD",IF(AND(OR(N113="LOST",N113="CANCELLED"),V113=""),"ADD CLOSED REASON",IF(AND(OR(N113="PO WON",N113="LOST",N113="CANCELLED"),AH113=""),"ADD CLOSED DATE",IF(AND(N113="PO WON",COUNTIFS('Orders &amp; Payments'!$B$5:$B$504,A113,'Orders &amp; Payments'!$Q$5:$Q$504,"COMPLETE")+COUNTIFS('Orders &amp; Payments'!$B$5:$B$504,A113,'Orders &amp; Payments'!$Q$5:$Q$504,"OPEN")+COUNTIFS('Orders &amp; Payments'!$B$5:$B$504,A113,'Orders &amp; Payments'!$Q$5:$Q$504,"OPEN — ADD INVOICE")=0),"ADD ORDER RECORD","COMPLETE"))))))))))))</x:f>
      </x:c>
    </x:row>
    <x:row r="114">
      <x:c r="A114" s="730"/>
      <x:c r="B114" s="731"/>
      <x:c r="C114" s="730"/>
      <x:c r="D114" s="730"/>
      <x:c r="E114" s="730"/>
      <x:c r="F114" s="730"/>
      <x:c r="G114" s="730"/>
      <x:c r="H114" s="730"/>
      <x:c r="I114" s="730"/>
      <x:c r="J114" s="730"/>
      <x:c r="K114" s="730"/>
      <x:c r="L114" s="730"/>
      <x:c r="M114" s="730"/>
      <x:c r="N114" s="730"/>
      <x:c r="O114" s="732"/>
      <x:c r="P114" s="731"/>
      <x:c r="Q114" s="731"/>
      <x:c r="R114" s="731"/>
      <x:c r="S114" s="740" t="str">
        <x:f>IF(B114="","",TODAY()-B114)</x:f>
      </x:c>
      <x:c r="T114" s="741" t="str">
        <x:f>IF(A114="","",IF(N114="","STAGE NOT SET",IF(OR(N114="PO WON",N114="LOST",N114="CANCELLED"),N114,IF(Y114="","NOT SET",IF(NOT(ISNUMBER(Y114)),"CHECK DATE",IF(Y114&lt;TODAY(),"OVERDUE",IF(Y114=TODAY(),"DUE TODAY","UPCOMING")))))))</x:f>
      </x:c>
      <x:c r="U114" s="731"/>
      <x:c r="V114" s="730"/>
      <x:c r="W114" s="730"/>
      <x:c r="X114" s="749" t="str">
        <x:f>IF(OR(A114="",B114="",N114="",N114="PO WON",N114="LOST",N114="CANCELLED"),"",IFERROR(IF(Q114="",B114+1,Q114+INDEX(Setup!$T$4:$T$8,MATCH(N114,Setup!$S$4:$S$8,0))),""))</x:f>
      </x:c>
      <x:c r="Y114" s="749" t="str">
        <x:f>IF(A114="","",IF(OR(N114="PO WON",N114="LOST",N114="CANCELLED"),"",IF(R114&lt;&gt;"",R114,X114)))</x:f>
      </x:c>
      <x:c r="Z114" s="750" t="str">
        <x:f>IF(OR(Y114="",NOT(ISNUMBER(Y114))),"",Y114-TODAY())</x:f>
      </x:c>
      <x:c r="AA114" s="750" t="str">
        <x:f>IF(OR(A114="",B114="",C114="",M114="",N114="",N114="PO WON",N114="LOST",N114="CANCELLED"),"",IF(M114="Hot",30,IF(M114="Warm",20,10))+IF(N114="NEGOTIATION",25,IF(N114="QUOTED",20,IF(N114="QUALIFIED",15,IF(OR(N114="NEW",N114="CONTACTED"),10,0))))+IF(S114&lt;=2,20,IF(S114&lt;=7,15,IF(S114&lt;=14,10,5)))+IF(O114&gt;=500000,20,IF(O114&gt;=200000,15,IF(O114&gt;=100000,10,5)))+IF(OR(C114="IndiaMART",C114="TradeIndia"),5,3))</x:f>
      </x:c>
      <x:c r="AB114" s="751" t="str">
        <x:f>IF(A114="","",IF(OR(N114="PO WON",N114="LOST",N114="CANCELLED"),"CLOSED",IF(AA114&gt;=75,"A - PRIORITY",IF(AA114&gt;=55,"B - GOOD",IF(AA114&gt;=35,"C - NURTURE","D - LOW")))))</x:f>
      </x:c>
      <x:c r="AC114" s="751" t="str">
        <x:f>IF(A114="","",IF(AL114="COMPLETE",IF(N114="PO WON","Track invoice + payment",IF(N114="LOST","Consider revival",IF(N114="CANCELLED","No further action",IF(T114="OVERDUE","FOLLOW UP NOW",IF(T114="DUE TODAY","FOLLOW UP TODAY",IFERROR(INDEX(Setup!$V$4:$V$8,MATCH(N114,Setup!$U$4:$U$8,0)),"Review RFQ")))))),IF(AL114="DUPLICATE RFQ ID","Use a unique RFQ ID",IF(AL114="CHECK REQUIRED FIELDS","Complete required fields",IF(AL114="CHECK NUMBERS","Correct quantity or value",IF(AL114="CHECK DATE","Correct invalid date",IF(AL114="CHECK STAGE","Choose a valid stage",IF(AL114="SET NEXT FOLLOW-UP","Set next follow-up",IF(AL114="ADD QUOTE DATE","Add quote date",IF(AL114="ADD QUOTE RECORD","Add or fix quote record",IF(AL114="ADD CLOSED REASON","Add lost/cancelled reason",IF(AL114="ADD CLOSED DATE","Add closed date","Create or fix order record"))))))))))))</x:f>
      </x:c>
      <x:c r="AD114" s="752" t="str">
        <x:f>IF(A114="","",IF(AND(OR(N114="QUOTED",N114="NEGOTIATION"),Y114&lt;&gt;"",Y114&lt;TODAY()),O114,0))</x:f>
      </x:c>
      <x:c r="AE114" s="751" t="str">
        <x:f>IF(A114="","",IF(AND(F114&lt;&gt;"",G114&lt;&gt;""),"COMPLETE",IF(OR(F114&lt;&gt;"",G114&lt;&gt;""),"PARTIAL","MISSING")))</x:f>
      </x:c>
      <x:c r="AF114" s="756"/>
      <x:c r="AG114" s="735"/>
      <x:c r="AH114" s="735"/>
      <x:c r="AI114" s="755" t="str">
        <x:f>IF(OR(B114="",AF114=""),"",ROUND((AF114-B114)*24,1))</x:f>
      </x:c>
      <x:c r="AJ114" s="750" t="str">
        <x:f>IF(P114="","",MAX(TODAY()-P114,0))</x:f>
      </x:c>
      <x:c r="AK114" s="750" t="str">
        <x:f>IF(OR(B114="",AH114=""),"",AH114-B114)</x:f>
      </x:c>
      <x:c r="AL114" s="751" t="str">
        <x:f>IF(A114="","",IF(COUNTIF($A$5:$A$504,A114)&gt;1,"DUPLICATE RFQ ID",IF(OR(B114="",C114="",AND(D114="",E114=""),AND(F114="",G114=""),H114="",I114="",J114="",L114="",M114="",N114=""),"CHECK REQUIRED FIELDS",IF(OR(NOT(ISNUMBER(I114)),I114&lt;=0,AND(O114&lt;&gt;"",OR(NOT(ISNUMBER(O114)),O114&lt;0))),"CHECK NUMBERS",IF(OR(NOT(ISNUMBER(B114)),B114&gt;TODAY(),AND(P114&lt;&gt;"",OR(NOT(ISNUMBER(P114)),P114&gt;TODAY())),AND(Q114&lt;&gt;"",OR(NOT(ISNUMBER(Q114)),Q114&gt;TODAY())),AND(R114&lt;&gt;"",NOT(ISNUMBER(R114))),AND(U114&lt;&gt;"",NOT(ISNUMBER(U114))),AND(AF114&lt;&gt;"",OR(NOT(ISNUMBER(AF114)),AF114&lt;B114,AF114&gt;TODAY()+1)),AND(AG114&lt;&gt;"",OR(NOT(ISNUMBER(AG114)),AG114&lt;B114,AG114&gt;TODAY())),AND(AH114&lt;&gt;"",OR(NOT(ISNUMBER(AH114)),AH114&lt;B114,AH114&gt;TODAY()))),"CHECK DATE",IF(COUNTIF(Setup!$D$4:$D$11,N114)=0,"CHECK STAGE",IF(AND(N114&lt;&gt;"PO WON",N114&lt;&gt;"LOST",N114&lt;&gt;"CANCELLED",Y114=""),"SET NEXT FOLLOW-UP",IF(AND(OR(N114="QUOTED",N114="NEGOTIATION",N114="PO WON"),P114=""),"ADD QUOTE DATE",IF(AND(OR(N114="QUOTED",N114="NEGOTIATION",N114="PO WON"),COUNTIFS(Quotations!$B$5:$B$504,A114,Quotations!$Q$5:$Q$504,"COMPLETE")=0),"ADD QUOTE RECORD",IF(AND(OR(N114="LOST",N114="CANCELLED"),V114=""),"ADD CLOSED REASON",IF(AND(OR(N114="PO WON",N114="LOST",N114="CANCELLED"),AH114=""),"ADD CLOSED DATE",IF(AND(N114="PO WON",COUNTIFS('Orders &amp; Payments'!$B$5:$B$504,A114,'Orders &amp; Payments'!$Q$5:$Q$504,"COMPLETE")+COUNTIFS('Orders &amp; Payments'!$B$5:$B$504,A114,'Orders &amp; Payments'!$Q$5:$Q$504,"OPEN")+COUNTIFS('Orders &amp; Payments'!$B$5:$B$504,A114,'Orders &amp; Payments'!$Q$5:$Q$504,"OPEN — ADD INVOICE")=0),"ADD ORDER RECORD","COMPLETE"))))))))))))</x:f>
      </x:c>
    </x:row>
    <x:row r="115">
      <x:c r="A115" s="730"/>
      <x:c r="B115" s="731"/>
      <x:c r="C115" s="730"/>
      <x:c r="D115" s="730"/>
      <x:c r="E115" s="730"/>
      <x:c r="F115" s="730"/>
      <x:c r="G115" s="730"/>
      <x:c r="H115" s="730"/>
      <x:c r="I115" s="730"/>
      <x:c r="J115" s="730"/>
      <x:c r="K115" s="730"/>
      <x:c r="L115" s="730"/>
      <x:c r="M115" s="730"/>
      <x:c r="N115" s="730"/>
      <x:c r="O115" s="732"/>
      <x:c r="P115" s="731"/>
      <x:c r="Q115" s="731"/>
      <x:c r="R115" s="731"/>
      <x:c r="S115" s="740" t="str">
        <x:f>IF(B115="","",TODAY()-B115)</x:f>
      </x:c>
      <x:c r="T115" s="741" t="str">
        <x:f>IF(A115="","",IF(N115="","STAGE NOT SET",IF(OR(N115="PO WON",N115="LOST",N115="CANCELLED"),N115,IF(Y115="","NOT SET",IF(NOT(ISNUMBER(Y115)),"CHECK DATE",IF(Y115&lt;TODAY(),"OVERDUE",IF(Y115=TODAY(),"DUE TODAY","UPCOMING")))))))</x:f>
      </x:c>
      <x:c r="U115" s="731"/>
      <x:c r="V115" s="730"/>
      <x:c r="W115" s="730"/>
      <x:c r="X115" s="749" t="str">
        <x:f>IF(OR(A115="",B115="",N115="",N115="PO WON",N115="LOST",N115="CANCELLED"),"",IFERROR(IF(Q115="",B115+1,Q115+INDEX(Setup!$T$4:$T$8,MATCH(N115,Setup!$S$4:$S$8,0))),""))</x:f>
      </x:c>
      <x:c r="Y115" s="749" t="str">
        <x:f>IF(A115="","",IF(OR(N115="PO WON",N115="LOST",N115="CANCELLED"),"",IF(R115&lt;&gt;"",R115,X115)))</x:f>
      </x:c>
      <x:c r="Z115" s="750" t="str">
        <x:f>IF(OR(Y115="",NOT(ISNUMBER(Y115))),"",Y115-TODAY())</x:f>
      </x:c>
      <x:c r="AA115" s="750" t="str">
        <x:f>IF(OR(A115="",B115="",C115="",M115="",N115="",N115="PO WON",N115="LOST",N115="CANCELLED"),"",IF(M115="Hot",30,IF(M115="Warm",20,10))+IF(N115="NEGOTIATION",25,IF(N115="QUOTED",20,IF(N115="QUALIFIED",15,IF(OR(N115="NEW",N115="CONTACTED"),10,0))))+IF(S115&lt;=2,20,IF(S115&lt;=7,15,IF(S115&lt;=14,10,5)))+IF(O115&gt;=500000,20,IF(O115&gt;=200000,15,IF(O115&gt;=100000,10,5)))+IF(OR(C115="IndiaMART",C115="TradeIndia"),5,3))</x:f>
      </x:c>
      <x:c r="AB115" s="751" t="str">
        <x:f>IF(A115="","",IF(OR(N115="PO WON",N115="LOST",N115="CANCELLED"),"CLOSED",IF(AA115&gt;=75,"A - PRIORITY",IF(AA115&gt;=55,"B - GOOD",IF(AA115&gt;=35,"C - NURTURE","D - LOW")))))</x:f>
      </x:c>
      <x:c r="AC115" s="751" t="str">
        <x:f>IF(A115="","",IF(AL115="COMPLETE",IF(N115="PO WON","Track invoice + payment",IF(N115="LOST","Consider revival",IF(N115="CANCELLED","No further action",IF(T115="OVERDUE","FOLLOW UP NOW",IF(T115="DUE TODAY","FOLLOW UP TODAY",IFERROR(INDEX(Setup!$V$4:$V$8,MATCH(N115,Setup!$U$4:$U$8,0)),"Review RFQ")))))),IF(AL115="DUPLICATE RFQ ID","Use a unique RFQ ID",IF(AL115="CHECK REQUIRED FIELDS","Complete required fields",IF(AL115="CHECK NUMBERS","Correct quantity or value",IF(AL115="CHECK DATE","Correct invalid date",IF(AL115="CHECK STAGE","Choose a valid stage",IF(AL115="SET NEXT FOLLOW-UP","Set next follow-up",IF(AL115="ADD QUOTE DATE","Add quote date",IF(AL115="ADD QUOTE RECORD","Add or fix quote record",IF(AL115="ADD CLOSED REASON","Add lost/cancelled reason",IF(AL115="ADD CLOSED DATE","Add closed date","Create or fix order record"))))))))))))</x:f>
      </x:c>
      <x:c r="AD115" s="752" t="str">
        <x:f>IF(A115="","",IF(AND(OR(N115="QUOTED",N115="NEGOTIATION"),Y115&lt;&gt;"",Y115&lt;TODAY()),O115,0))</x:f>
      </x:c>
      <x:c r="AE115" s="751" t="str">
        <x:f>IF(A115="","",IF(AND(F115&lt;&gt;"",G115&lt;&gt;""),"COMPLETE",IF(OR(F115&lt;&gt;"",G115&lt;&gt;""),"PARTIAL","MISSING")))</x:f>
      </x:c>
      <x:c r="AF115" s="756"/>
      <x:c r="AG115" s="735"/>
      <x:c r="AH115" s="735"/>
      <x:c r="AI115" s="755" t="str">
        <x:f>IF(OR(B115="",AF115=""),"",ROUND((AF115-B115)*24,1))</x:f>
      </x:c>
      <x:c r="AJ115" s="750" t="str">
        <x:f>IF(P115="","",MAX(TODAY()-P115,0))</x:f>
      </x:c>
      <x:c r="AK115" s="750" t="str">
        <x:f>IF(OR(B115="",AH115=""),"",AH115-B115)</x:f>
      </x:c>
      <x:c r="AL115" s="751" t="str">
        <x:f>IF(A115="","",IF(COUNTIF($A$5:$A$504,A115)&gt;1,"DUPLICATE RFQ ID",IF(OR(B115="",C115="",AND(D115="",E115=""),AND(F115="",G115=""),H115="",I115="",J115="",L115="",M115="",N115=""),"CHECK REQUIRED FIELDS",IF(OR(NOT(ISNUMBER(I115)),I115&lt;=0,AND(O115&lt;&gt;"",OR(NOT(ISNUMBER(O115)),O115&lt;0))),"CHECK NUMBERS",IF(OR(NOT(ISNUMBER(B115)),B115&gt;TODAY(),AND(P115&lt;&gt;"",OR(NOT(ISNUMBER(P115)),P115&gt;TODAY())),AND(Q115&lt;&gt;"",OR(NOT(ISNUMBER(Q115)),Q115&gt;TODAY())),AND(R115&lt;&gt;"",NOT(ISNUMBER(R115))),AND(U115&lt;&gt;"",NOT(ISNUMBER(U115))),AND(AF115&lt;&gt;"",OR(NOT(ISNUMBER(AF115)),AF115&lt;B115,AF115&gt;TODAY()+1)),AND(AG115&lt;&gt;"",OR(NOT(ISNUMBER(AG115)),AG115&lt;B115,AG115&gt;TODAY())),AND(AH115&lt;&gt;"",OR(NOT(ISNUMBER(AH115)),AH115&lt;B115,AH115&gt;TODAY()))),"CHECK DATE",IF(COUNTIF(Setup!$D$4:$D$11,N115)=0,"CHECK STAGE",IF(AND(N115&lt;&gt;"PO WON",N115&lt;&gt;"LOST",N115&lt;&gt;"CANCELLED",Y115=""),"SET NEXT FOLLOW-UP",IF(AND(OR(N115="QUOTED",N115="NEGOTIATION",N115="PO WON"),P115=""),"ADD QUOTE DATE",IF(AND(OR(N115="QUOTED",N115="NEGOTIATION",N115="PO WON"),COUNTIFS(Quotations!$B$5:$B$504,A115,Quotations!$Q$5:$Q$504,"COMPLETE")=0),"ADD QUOTE RECORD",IF(AND(OR(N115="LOST",N115="CANCELLED"),V115=""),"ADD CLOSED REASON",IF(AND(OR(N115="PO WON",N115="LOST",N115="CANCELLED"),AH115=""),"ADD CLOSED DATE",IF(AND(N115="PO WON",COUNTIFS('Orders &amp; Payments'!$B$5:$B$504,A115,'Orders &amp; Payments'!$Q$5:$Q$504,"COMPLETE")+COUNTIFS('Orders &amp; Payments'!$B$5:$B$504,A115,'Orders &amp; Payments'!$Q$5:$Q$504,"OPEN")+COUNTIFS('Orders &amp; Payments'!$B$5:$B$504,A115,'Orders &amp; Payments'!$Q$5:$Q$504,"OPEN — ADD INVOICE")=0),"ADD ORDER RECORD","COMPLETE"))))))))))))</x:f>
      </x:c>
    </x:row>
    <x:row r="116">
      <x:c r="A116" s="730"/>
      <x:c r="B116" s="731"/>
      <x:c r="C116" s="730"/>
      <x:c r="D116" s="730"/>
      <x:c r="E116" s="730"/>
      <x:c r="F116" s="730"/>
      <x:c r="G116" s="730"/>
      <x:c r="H116" s="730"/>
      <x:c r="I116" s="730"/>
      <x:c r="J116" s="730"/>
      <x:c r="K116" s="730"/>
      <x:c r="L116" s="730"/>
      <x:c r="M116" s="730"/>
      <x:c r="N116" s="730"/>
      <x:c r="O116" s="732"/>
      <x:c r="P116" s="731"/>
      <x:c r="Q116" s="731"/>
      <x:c r="R116" s="731"/>
      <x:c r="S116" s="740" t="str">
        <x:f>IF(B116="","",TODAY()-B116)</x:f>
      </x:c>
      <x:c r="T116" s="741" t="str">
        <x:f>IF(A116="","",IF(N116="","STAGE NOT SET",IF(OR(N116="PO WON",N116="LOST",N116="CANCELLED"),N116,IF(Y116="","NOT SET",IF(NOT(ISNUMBER(Y116)),"CHECK DATE",IF(Y116&lt;TODAY(),"OVERDUE",IF(Y116=TODAY(),"DUE TODAY","UPCOMING")))))))</x:f>
      </x:c>
      <x:c r="U116" s="731"/>
      <x:c r="V116" s="730"/>
      <x:c r="W116" s="730"/>
      <x:c r="X116" s="749" t="str">
        <x:f>IF(OR(A116="",B116="",N116="",N116="PO WON",N116="LOST",N116="CANCELLED"),"",IFERROR(IF(Q116="",B116+1,Q116+INDEX(Setup!$T$4:$T$8,MATCH(N116,Setup!$S$4:$S$8,0))),""))</x:f>
      </x:c>
      <x:c r="Y116" s="749" t="str">
        <x:f>IF(A116="","",IF(OR(N116="PO WON",N116="LOST",N116="CANCELLED"),"",IF(R116&lt;&gt;"",R116,X116)))</x:f>
      </x:c>
      <x:c r="Z116" s="750" t="str">
        <x:f>IF(OR(Y116="",NOT(ISNUMBER(Y116))),"",Y116-TODAY())</x:f>
      </x:c>
      <x:c r="AA116" s="750" t="str">
        <x:f>IF(OR(A116="",B116="",C116="",M116="",N116="",N116="PO WON",N116="LOST",N116="CANCELLED"),"",IF(M116="Hot",30,IF(M116="Warm",20,10))+IF(N116="NEGOTIATION",25,IF(N116="QUOTED",20,IF(N116="QUALIFIED",15,IF(OR(N116="NEW",N116="CONTACTED"),10,0))))+IF(S116&lt;=2,20,IF(S116&lt;=7,15,IF(S116&lt;=14,10,5)))+IF(O116&gt;=500000,20,IF(O116&gt;=200000,15,IF(O116&gt;=100000,10,5)))+IF(OR(C116="IndiaMART",C116="TradeIndia"),5,3))</x:f>
      </x:c>
      <x:c r="AB116" s="751" t="str">
        <x:f>IF(A116="","",IF(OR(N116="PO WON",N116="LOST",N116="CANCELLED"),"CLOSED",IF(AA116&gt;=75,"A - PRIORITY",IF(AA116&gt;=55,"B - GOOD",IF(AA116&gt;=35,"C - NURTURE","D - LOW")))))</x:f>
      </x:c>
      <x:c r="AC116" s="751" t="str">
        <x:f>IF(A116="","",IF(AL116="COMPLETE",IF(N116="PO WON","Track invoice + payment",IF(N116="LOST","Consider revival",IF(N116="CANCELLED","No further action",IF(T116="OVERDUE","FOLLOW UP NOW",IF(T116="DUE TODAY","FOLLOW UP TODAY",IFERROR(INDEX(Setup!$V$4:$V$8,MATCH(N116,Setup!$U$4:$U$8,0)),"Review RFQ")))))),IF(AL116="DUPLICATE RFQ ID","Use a unique RFQ ID",IF(AL116="CHECK REQUIRED FIELDS","Complete required fields",IF(AL116="CHECK NUMBERS","Correct quantity or value",IF(AL116="CHECK DATE","Correct invalid date",IF(AL116="CHECK STAGE","Choose a valid stage",IF(AL116="SET NEXT FOLLOW-UP","Set next follow-up",IF(AL116="ADD QUOTE DATE","Add quote date",IF(AL116="ADD QUOTE RECORD","Add or fix quote record",IF(AL116="ADD CLOSED REASON","Add lost/cancelled reason",IF(AL116="ADD CLOSED DATE","Add closed date","Create or fix order record"))))))))))))</x:f>
      </x:c>
      <x:c r="AD116" s="752" t="str">
        <x:f>IF(A116="","",IF(AND(OR(N116="QUOTED",N116="NEGOTIATION"),Y116&lt;&gt;"",Y116&lt;TODAY()),O116,0))</x:f>
      </x:c>
      <x:c r="AE116" s="751" t="str">
        <x:f>IF(A116="","",IF(AND(F116&lt;&gt;"",G116&lt;&gt;""),"COMPLETE",IF(OR(F116&lt;&gt;"",G116&lt;&gt;""),"PARTIAL","MISSING")))</x:f>
      </x:c>
      <x:c r="AF116" s="756"/>
      <x:c r="AG116" s="735"/>
      <x:c r="AH116" s="735"/>
      <x:c r="AI116" s="755" t="str">
        <x:f>IF(OR(B116="",AF116=""),"",ROUND((AF116-B116)*24,1))</x:f>
      </x:c>
      <x:c r="AJ116" s="750" t="str">
        <x:f>IF(P116="","",MAX(TODAY()-P116,0))</x:f>
      </x:c>
      <x:c r="AK116" s="750" t="str">
        <x:f>IF(OR(B116="",AH116=""),"",AH116-B116)</x:f>
      </x:c>
      <x:c r="AL116" s="751" t="str">
        <x:f>IF(A116="","",IF(COUNTIF($A$5:$A$504,A116)&gt;1,"DUPLICATE RFQ ID",IF(OR(B116="",C116="",AND(D116="",E116=""),AND(F116="",G116=""),H116="",I116="",J116="",L116="",M116="",N116=""),"CHECK REQUIRED FIELDS",IF(OR(NOT(ISNUMBER(I116)),I116&lt;=0,AND(O116&lt;&gt;"",OR(NOT(ISNUMBER(O116)),O116&lt;0))),"CHECK NUMBERS",IF(OR(NOT(ISNUMBER(B116)),B116&gt;TODAY(),AND(P116&lt;&gt;"",OR(NOT(ISNUMBER(P116)),P116&gt;TODAY())),AND(Q116&lt;&gt;"",OR(NOT(ISNUMBER(Q116)),Q116&gt;TODAY())),AND(R116&lt;&gt;"",NOT(ISNUMBER(R116))),AND(U116&lt;&gt;"",NOT(ISNUMBER(U116))),AND(AF116&lt;&gt;"",OR(NOT(ISNUMBER(AF116)),AF116&lt;B116,AF116&gt;TODAY()+1)),AND(AG116&lt;&gt;"",OR(NOT(ISNUMBER(AG116)),AG116&lt;B116,AG116&gt;TODAY())),AND(AH116&lt;&gt;"",OR(NOT(ISNUMBER(AH116)),AH116&lt;B116,AH116&gt;TODAY()))),"CHECK DATE",IF(COUNTIF(Setup!$D$4:$D$11,N116)=0,"CHECK STAGE",IF(AND(N116&lt;&gt;"PO WON",N116&lt;&gt;"LOST",N116&lt;&gt;"CANCELLED",Y116=""),"SET NEXT FOLLOW-UP",IF(AND(OR(N116="QUOTED",N116="NEGOTIATION",N116="PO WON"),P116=""),"ADD QUOTE DATE",IF(AND(OR(N116="QUOTED",N116="NEGOTIATION",N116="PO WON"),COUNTIFS(Quotations!$B$5:$B$504,A116,Quotations!$Q$5:$Q$504,"COMPLETE")=0),"ADD QUOTE RECORD",IF(AND(OR(N116="LOST",N116="CANCELLED"),V116=""),"ADD CLOSED REASON",IF(AND(OR(N116="PO WON",N116="LOST",N116="CANCELLED"),AH116=""),"ADD CLOSED DATE",IF(AND(N116="PO WON",COUNTIFS('Orders &amp; Payments'!$B$5:$B$504,A116,'Orders &amp; Payments'!$Q$5:$Q$504,"COMPLETE")+COUNTIFS('Orders &amp; Payments'!$B$5:$B$504,A116,'Orders &amp; Payments'!$Q$5:$Q$504,"OPEN")+COUNTIFS('Orders &amp; Payments'!$B$5:$B$504,A116,'Orders &amp; Payments'!$Q$5:$Q$504,"OPEN — ADD INVOICE")=0),"ADD ORDER RECORD","COMPLETE"))))))))))))</x:f>
      </x:c>
    </x:row>
    <x:row r="117">
      <x:c r="A117" s="730"/>
      <x:c r="B117" s="731"/>
      <x:c r="C117" s="730"/>
      <x:c r="D117" s="730"/>
      <x:c r="E117" s="730"/>
      <x:c r="F117" s="730"/>
      <x:c r="G117" s="730"/>
      <x:c r="H117" s="730"/>
      <x:c r="I117" s="730"/>
      <x:c r="J117" s="730"/>
      <x:c r="K117" s="730"/>
      <x:c r="L117" s="730"/>
      <x:c r="M117" s="730"/>
      <x:c r="N117" s="730"/>
      <x:c r="O117" s="732"/>
      <x:c r="P117" s="731"/>
      <x:c r="Q117" s="731"/>
      <x:c r="R117" s="731"/>
      <x:c r="S117" s="740" t="str">
        <x:f>IF(B117="","",TODAY()-B117)</x:f>
      </x:c>
      <x:c r="T117" s="741" t="str">
        <x:f>IF(A117="","",IF(N117="","STAGE NOT SET",IF(OR(N117="PO WON",N117="LOST",N117="CANCELLED"),N117,IF(Y117="","NOT SET",IF(NOT(ISNUMBER(Y117)),"CHECK DATE",IF(Y117&lt;TODAY(),"OVERDUE",IF(Y117=TODAY(),"DUE TODAY","UPCOMING")))))))</x:f>
      </x:c>
      <x:c r="U117" s="731"/>
      <x:c r="V117" s="730"/>
      <x:c r="W117" s="730"/>
      <x:c r="X117" s="749" t="str">
        <x:f>IF(OR(A117="",B117="",N117="",N117="PO WON",N117="LOST",N117="CANCELLED"),"",IFERROR(IF(Q117="",B117+1,Q117+INDEX(Setup!$T$4:$T$8,MATCH(N117,Setup!$S$4:$S$8,0))),""))</x:f>
      </x:c>
      <x:c r="Y117" s="749" t="str">
        <x:f>IF(A117="","",IF(OR(N117="PO WON",N117="LOST",N117="CANCELLED"),"",IF(R117&lt;&gt;"",R117,X117)))</x:f>
      </x:c>
      <x:c r="Z117" s="750" t="str">
        <x:f>IF(OR(Y117="",NOT(ISNUMBER(Y117))),"",Y117-TODAY())</x:f>
      </x:c>
      <x:c r="AA117" s="750" t="str">
        <x:f>IF(OR(A117="",B117="",C117="",M117="",N117="",N117="PO WON",N117="LOST",N117="CANCELLED"),"",IF(M117="Hot",30,IF(M117="Warm",20,10))+IF(N117="NEGOTIATION",25,IF(N117="QUOTED",20,IF(N117="QUALIFIED",15,IF(OR(N117="NEW",N117="CONTACTED"),10,0))))+IF(S117&lt;=2,20,IF(S117&lt;=7,15,IF(S117&lt;=14,10,5)))+IF(O117&gt;=500000,20,IF(O117&gt;=200000,15,IF(O117&gt;=100000,10,5)))+IF(OR(C117="IndiaMART",C117="TradeIndia"),5,3))</x:f>
      </x:c>
      <x:c r="AB117" s="751" t="str">
        <x:f>IF(A117="","",IF(OR(N117="PO WON",N117="LOST",N117="CANCELLED"),"CLOSED",IF(AA117&gt;=75,"A - PRIORITY",IF(AA117&gt;=55,"B - GOOD",IF(AA117&gt;=35,"C - NURTURE","D - LOW")))))</x:f>
      </x:c>
      <x:c r="AC117" s="751" t="str">
        <x:f>IF(A117="","",IF(AL117="COMPLETE",IF(N117="PO WON","Track invoice + payment",IF(N117="LOST","Consider revival",IF(N117="CANCELLED","No further action",IF(T117="OVERDUE","FOLLOW UP NOW",IF(T117="DUE TODAY","FOLLOW UP TODAY",IFERROR(INDEX(Setup!$V$4:$V$8,MATCH(N117,Setup!$U$4:$U$8,0)),"Review RFQ")))))),IF(AL117="DUPLICATE RFQ ID","Use a unique RFQ ID",IF(AL117="CHECK REQUIRED FIELDS","Complete required fields",IF(AL117="CHECK NUMBERS","Correct quantity or value",IF(AL117="CHECK DATE","Correct invalid date",IF(AL117="CHECK STAGE","Choose a valid stage",IF(AL117="SET NEXT FOLLOW-UP","Set next follow-up",IF(AL117="ADD QUOTE DATE","Add quote date",IF(AL117="ADD QUOTE RECORD","Add or fix quote record",IF(AL117="ADD CLOSED REASON","Add lost/cancelled reason",IF(AL117="ADD CLOSED DATE","Add closed date","Create or fix order record"))))))))))))</x:f>
      </x:c>
      <x:c r="AD117" s="752" t="str">
        <x:f>IF(A117="","",IF(AND(OR(N117="QUOTED",N117="NEGOTIATION"),Y117&lt;&gt;"",Y117&lt;TODAY()),O117,0))</x:f>
      </x:c>
      <x:c r="AE117" s="751" t="str">
        <x:f>IF(A117="","",IF(AND(F117&lt;&gt;"",G117&lt;&gt;""),"COMPLETE",IF(OR(F117&lt;&gt;"",G117&lt;&gt;""),"PARTIAL","MISSING")))</x:f>
      </x:c>
      <x:c r="AF117" s="756"/>
      <x:c r="AG117" s="735"/>
      <x:c r="AH117" s="735"/>
      <x:c r="AI117" s="755" t="str">
        <x:f>IF(OR(B117="",AF117=""),"",ROUND((AF117-B117)*24,1))</x:f>
      </x:c>
      <x:c r="AJ117" s="750" t="str">
        <x:f>IF(P117="","",MAX(TODAY()-P117,0))</x:f>
      </x:c>
      <x:c r="AK117" s="750" t="str">
        <x:f>IF(OR(B117="",AH117=""),"",AH117-B117)</x:f>
      </x:c>
      <x:c r="AL117" s="751" t="str">
        <x:f>IF(A117="","",IF(COUNTIF($A$5:$A$504,A117)&gt;1,"DUPLICATE RFQ ID",IF(OR(B117="",C117="",AND(D117="",E117=""),AND(F117="",G117=""),H117="",I117="",J117="",L117="",M117="",N117=""),"CHECK REQUIRED FIELDS",IF(OR(NOT(ISNUMBER(I117)),I117&lt;=0,AND(O117&lt;&gt;"",OR(NOT(ISNUMBER(O117)),O117&lt;0))),"CHECK NUMBERS",IF(OR(NOT(ISNUMBER(B117)),B117&gt;TODAY(),AND(P117&lt;&gt;"",OR(NOT(ISNUMBER(P117)),P117&gt;TODAY())),AND(Q117&lt;&gt;"",OR(NOT(ISNUMBER(Q117)),Q117&gt;TODAY())),AND(R117&lt;&gt;"",NOT(ISNUMBER(R117))),AND(U117&lt;&gt;"",NOT(ISNUMBER(U117))),AND(AF117&lt;&gt;"",OR(NOT(ISNUMBER(AF117)),AF117&lt;B117,AF117&gt;TODAY()+1)),AND(AG117&lt;&gt;"",OR(NOT(ISNUMBER(AG117)),AG117&lt;B117,AG117&gt;TODAY())),AND(AH117&lt;&gt;"",OR(NOT(ISNUMBER(AH117)),AH117&lt;B117,AH117&gt;TODAY()))),"CHECK DATE",IF(COUNTIF(Setup!$D$4:$D$11,N117)=0,"CHECK STAGE",IF(AND(N117&lt;&gt;"PO WON",N117&lt;&gt;"LOST",N117&lt;&gt;"CANCELLED",Y117=""),"SET NEXT FOLLOW-UP",IF(AND(OR(N117="QUOTED",N117="NEGOTIATION",N117="PO WON"),P117=""),"ADD QUOTE DATE",IF(AND(OR(N117="QUOTED",N117="NEGOTIATION",N117="PO WON"),COUNTIFS(Quotations!$B$5:$B$504,A117,Quotations!$Q$5:$Q$504,"COMPLETE")=0),"ADD QUOTE RECORD",IF(AND(OR(N117="LOST",N117="CANCELLED"),V117=""),"ADD CLOSED REASON",IF(AND(OR(N117="PO WON",N117="LOST",N117="CANCELLED"),AH117=""),"ADD CLOSED DATE",IF(AND(N117="PO WON",COUNTIFS('Orders &amp; Payments'!$B$5:$B$504,A117,'Orders &amp; Payments'!$Q$5:$Q$504,"COMPLETE")+COUNTIFS('Orders &amp; Payments'!$B$5:$B$504,A117,'Orders &amp; Payments'!$Q$5:$Q$504,"OPEN")+COUNTIFS('Orders &amp; Payments'!$B$5:$B$504,A117,'Orders &amp; Payments'!$Q$5:$Q$504,"OPEN — ADD INVOICE")=0),"ADD ORDER RECORD","COMPLETE"))))))))))))</x:f>
      </x:c>
    </x:row>
    <x:row r="118">
      <x:c r="A118" s="730"/>
      <x:c r="B118" s="731"/>
      <x:c r="C118" s="730"/>
      <x:c r="D118" s="730"/>
      <x:c r="E118" s="730"/>
      <x:c r="F118" s="730"/>
      <x:c r="G118" s="730"/>
      <x:c r="H118" s="730"/>
      <x:c r="I118" s="730"/>
      <x:c r="J118" s="730"/>
      <x:c r="K118" s="730"/>
      <x:c r="L118" s="730"/>
      <x:c r="M118" s="730"/>
      <x:c r="N118" s="730"/>
      <x:c r="O118" s="732"/>
      <x:c r="P118" s="731"/>
      <x:c r="Q118" s="731"/>
      <x:c r="R118" s="731"/>
      <x:c r="S118" s="740" t="str">
        <x:f>IF(B118="","",TODAY()-B118)</x:f>
      </x:c>
      <x:c r="T118" s="741" t="str">
        <x:f>IF(A118="","",IF(N118="","STAGE NOT SET",IF(OR(N118="PO WON",N118="LOST",N118="CANCELLED"),N118,IF(Y118="","NOT SET",IF(NOT(ISNUMBER(Y118)),"CHECK DATE",IF(Y118&lt;TODAY(),"OVERDUE",IF(Y118=TODAY(),"DUE TODAY","UPCOMING")))))))</x:f>
      </x:c>
      <x:c r="U118" s="731"/>
      <x:c r="V118" s="730"/>
      <x:c r="W118" s="730"/>
      <x:c r="X118" s="749" t="str">
        <x:f>IF(OR(A118="",B118="",N118="",N118="PO WON",N118="LOST",N118="CANCELLED"),"",IFERROR(IF(Q118="",B118+1,Q118+INDEX(Setup!$T$4:$T$8,MATCH(N118,Setup!$S$4:$S$8,0))),""))</x:f>
      </x:c>
      <x:c r="Y118" s="749" t="str">
        <x:f>IF(A118="","",IF(OR(N118="PO WON",N118="LOST",N118="CANCELLED"),"",IF(R118&lt;&gt;"",R118,X118)))</x:f>
      </x:c>
      <x:c r="Z118" s="750" t="str">
        <x:f>IF(OR(Y118="",NOT(ISNUMBER(Y118))),"",Y118-TODAY())</x:f>
      </x:c>
      <x:c r="AA118" s="750" t="str">
        <x:f>IF(OR(A118="",B118="",C118="",M118="",N118="",N118="PO WON",N118="LOST",N118="CANCELLED"),"",IF(M118="Hot",30,IF(M118="Warm",20,10))+IF(N118="NEGOTIATION",25,IF(N118="QUOTED",20,IF(N118="QUALIFIED",15,IF(OR(N118="NEW",N118="CONTACTED"),10,0))))+IF(S118&lt;=2,20,IF(S118&lt;=7,15,IF(S118&lt;=14,10,5)))+IF(O118&gt;=500000,20,IF(O118&gt;=200000,15,IF(O118&gt;=100000,10,5)))+IF(OR(C118="IndiaMART",C118="TradeIndia"),5,3))</x:f>
      </x:c>
      <x:c r="AB118" s="751" t="str">
        <x:f>IF(A118="","",IF(OR(N118="PO WON",N118="LOST",N118="CANCELLED"),"CLOSED",IF(AA118&gt;=75,"A - PRIORITY",IF(AA118&gt;=55,"B - GOOD",IF(AA118&gt;=35,"C - NURTURE","D - LOW")))))</x:f>
      </x:c>
      <x:c r="AC118" s="751" t="str">
        <x:f>IF(A118="","",IF(AL118="COMPLETE",IF(N118="PO WON","Track invoice + payment",IF(N118="LOST","Consider revival",IF(N118="CANCELLED","No further action",IF(T118="OVERDUE","FOLLOW UP NOW",IF(T118="DUE TODAY","FOLLOW UP TODAY",IFERROR(INDEX(Setup!$V$4:$V$8,MATCH(N118,Setup!$U$4:$U$8,0)),"Review RFQ")))))),IF(AL118="DUPLICATE RFQ ID","Use a unique RFQ ID",IF(AL118="CHECK REQUIRED FIELDS","Complete required fields",IF(AL118="CHECK NUMBERS","Correct quantity or value",IF(AL118="CHECK DATE","Correct invalid date",IF(AL118="CHECK STAGE","Choose a valid stage",IF(AL118="SET NEXT FOLLOW-UP","Set next follow-up",IF(AL118="ADD QUOTE DATE","Add quote date",IF(AL118="ADD QUOTE RECORD","Add or fix quote record",IF(AL118="ADD CLOSED REASON","Add lost/cancelled reason",IF(AL118="ADD CLOSED DATE","Add closed date","Create or fix order record"))))))))))))</x:f>
      </x:c>
      <x:c r="AD118" s="752" t="str">
        <x:f>IF(A118="","",IF(AND(OR(N118="QUOTED",N118="NEGOTIATION"),Y118&lt;&gt;"",Y118&lt;TODAY()),O118,0))</x:f>
      </x:c>
      <x:c r="AE118" s="751" t="str">
        <x:f>IF(A118="","",IF(AND(F118&lt;&gt;"",G118&lt;&gt;""),"COMPLETE",IF(OR(F118&lt;&gt;"",G118&lt;&gt;""),"PARTIAL","MISSING")))</x:f>
      </x:c>
      <x:c r="AF118" s="756"/>
      <x:c r="AG118" s="735"/>
      <x:c r="AH118" s="735"/>
      <x:c r="AI118" s="755" t="str">
        <x:f>IF(OR(B118="",AF118=""),"",ROUND((AF118-B118)*24,1))</x:f>
      </x:c>
      <x:c r="AJ118" s="750" t="str">
        <x:f>IF(P118="","",MAX(TODAY()-P118,0))</x:f>
      </x:c>
      <x:c r="AK118" s="750" t="str">
        <x:f>IF(OR(B118="",AH118=""),"",AH118-B118)</x:f>
      </x:c>
      <x:c r="AL118" s="751" t="str">
        <x:f>IF(A118="","",IF(COUNTIF($A$5:$A$504,A118)&gt;1,"DUPLICATE RFQ ID",IF(OR(B118="",C118="",AND(D118="",E118=""),AND(F118="",G118=""),H118="",I118="",J118="",L118="",M118="",N118=""),"CHECK REQUIRED FIELDS",IF(OR(NOT(ISNUMBER(I118)),I118&lt;=0,AND(O118&lt;&gt;"",OR(NOT(ISNUMBER(O118)),O118&lt;0))),"CHECK NUMBERS",IF(OR(NOT(ISNUMBER(B118)),B118&gt;TODAY(),AND(P118&lt;&gt;"",OR(NOT(ISNUMBER(P118)),P118&gt;TODAY())),AND(Q118&lt;&gt;"",OR(NOT(ISNUMBER(Q118)),Q118&gt;TODAY())),AND(R118&lt;&gt;"",NOT(ISNUMBER(R118))),AND(U118&lt;&gt;"",NOT(ISNUMBER(U118))),AND(AF118&lt;&gt;"",OR(NOT(ISNUMBER(AF118)),AF118&lt;B118,AF118&gt;TODAY()+1)),AND(AG118&lt;&gt;"",OR(NOT(ISNUMBER(AG118)),AG118&lt;B118,AG118&gt;TODAY())),AND(AH118&lt;&gt;"",OR(NOT(ISNUMBER(AH118)),AH118&lt;B118,AH118&gt;TODAY()))),"CHECK DATE",IF(COUNTIF(Setup!$D$4:$D$11,N118)=0,"CHECK STAGE",IF(AND(N118&lt;&gt;"PO WON",N118&lt;&gt;"LOST",N118&lt;&gt;"CANCELLED",Y118=""),"SET NEXT FOLLOW-UP",IF(AND(OR(N118="QUOTED",N118="NEGOTIATION",N118="PO WON"),P118=""),"ADD QUOTE DATE",IF(AND(OR(N118="QUOTED",N118="NEGOTIATION",N118="PO WON"),COUNTIFS(Quotations!$B$5:$B$504,A118,Quotations!$Q$5:$Q$504,"COMPLETE")=0),"ADD QUOTE RECORD",IF(AND(OR(N118="LOST",N118="CANCELLED"),V118=""),"ADD CLOSED REASON",IF(AND(OR(N118="PO WON",N118="LOST",N118="CANCELLED"),AH118=""),"ADD CLOSED DATE",IF(AND(N118="PO WON",COUNTIFS('Orders &amp; Payments'!$B$5:$B$504,A118,'Orders &amp; Payments'!$Q$5:$Q$504,"COMPLETE")+COUNTIFS('Orders &amp; Payments'!$B$5:$B$504,A118,'Orders &amp; Payments'!$Q$5:$Q$504,"OPEN")+COUNTIFS('Orders &amp; Payments'!$B$5:$B$504,A118,'Orders &amp; Payments'!$Q$5:$Q$504,"OPEN — ADD INVOICE")=0),"ADD ORDER RECORD","COMPLETE"))))))))))))</x:f>
      </x:c>
    </x:row>
    <x:row r="119">
      <x:c r="A119" s="730"/>
      <x:c r="B119" s="731"/>
      <x:c r="C119" s="730"/>
      <x:c r="D119" s="730"/>
      <x:c r="E119" s="730"/>
      <x:c r="F119" s="730"/>
      <x:c r="G119" s="730"/>
      <x:c r="H119" s="730"/>
      <x:c r="I119" s="730"/>
      <x:c r="J119" s="730"/>
      <x:c r="K119" s="730"/>
      <x:c r="L119" s="730"/>
      <x:c r="M119" s="730"/>
      <x:c r="N119" s="730"/>
      <x:c r="O119" s="732"/>
      <x:c r="P119" s="731"/>
      <x:c r="Q119" s="731"/>
      <x:c r="R119" s="731"/>
      <x:c r="S119" s="740" t="str">
        <x:f>IF(B119="","",TODAY()-B119)</x:f>
      </x:c>
      <x:c r="T119" s="741" t="str">
        <x:f>IF(A119="","",IF(N119="","STAGE NOT SET",IF(OR(N119="PO WON",N119="LOST",N119="CANCELLED"),N119,IF(Y119="","NOT SET",IF(NOT(ISNUMBER(Y119)),"CHECK DATE",IF(Y119&lt;TODAY(),"OVERDUE",IF(Y119=TODAY(),"DUE TODAY","UPCOMING")))))))</x:f>
      </x:c>
      <x:c r="U119" s="731"/>
      <x:c r="V119" s="730"/>
      <x:c r="W119" s="730"/>
      <x:c r="X119" s="749" t="str">
        <x:f>IF(OR(A119="",B119="",N119="",N119="PO WON",N119="LOST",N119="CANCELLED"),"",IFERROR(IF(Q119="",B119+1,Q119+INDEX(Setup!$T$4:$T$8,MATCH(N119,Setup!$S$4:$S$8,0))),""))</x:f>
      </x:c>
      <x:c r="Y119" s="749" t="str">
        <x:f>IF(A119="","",IF(OR(N119="PO WON",N119="LOST",N119="CANCELLED"),"",IF(R119&lt;&gt;"",R119,X119)))</x:f>
      </x:c>
      <x:c r="Z119" s="750" t="str">
        <x:f>IF(OR(Y119="",NOT(ISNUMBER(Y119))),"",Y119-TODAY())</x:f>
      </x:c>
      <x:c r="AA119" s="750" t="str">
        <x:f>IF(OR(A119="",B119="",C119="",M119="",N119="",N119="PO WON",N119="LOST",N119="CANCELLED"),"",IF(M119="Hot",30,IF(M119="Warm",20,10))+IF(N119="NEGOTIATION",25,IF(N119="QUOTED",20,IF(N119="QUALIFIED",15,IF(OR(N119="NEW",N119="CONTACTED"),10,0))))+IF(S119&lt;=2,20,IF(S119&lt;=7,15,IF(S119&lt;=14,10,5)))+IF(O119&gt;=500000,20,IF(O119&gt;=200000,15,IF(O119&gt;=100000,10,5)))+IF(OR(C119="IndiaMART",C119="TradeIndia"),5,3))</x:f>
      </x:c>
      <x:c r="AB119" s="751" t="str">
        <x:f>IF(A119="","",IF(OR(N119="PO WON",N119="LOST",N119="CANCELLED"),"CLOSED",IF(AA119&gt;=75,"A - PRIORITY",IF(AA119&gt;=55,"B - GOOD",IF(AA119&gt;=35,"C - NURTURE","D - LOW")))))</x:f>
      </x:c>
      <x:c r="AC119" s="751" t="str">
        <x:f>IF(A119="","",IF(AL119="COMPLETE",IF(N119="PO WON","Track invoice + payment",IF(N119="LOST","Consider revival",IF(N119="CANCELLED","No further action",IF(T119="OVERDUE","FOLLOW UP NOW",IF(T119="DUE TODAY","FOLLOW UP TODAY",IFERROR(INDEX(Setup!$V$4:$V$8,MATCH(N119,Setup!$U$4:$U$8,0)),"Review RFQ")))))),IF(AL119="DUPLICATE RFQ ID","Use a unique RFQ ID",IF(AL119="CHECK REQUIRED FIELDS","Complete required fields",IF(AL119="CHECK NUMBERS","Correct quantity or value",IF(AL119="CHECK DATE","Correct invalid date",IF(AL119="CHECK STAGE","Choose a valid stage",IF(AL119="SET NEXT FOLLOW-UP","Set next follow-up",IF(AL119="ADD QUOTE DATE","Add quote date",IF(AL119="ADD QUOTE RECORD","Add or fix quote record",IF(AL119="ADD CLOSED REASON","Add lost/cancelled reason",IF(AL119="ADD CLOSED DATE","Add closed date","Create or fix order record"))))))))))))</x:f>
      </x:c>
      <x:c r="AD119" s="752" t="str">
        <x:f>IF(A119="","",IF(AND(OR(N119="QUOTED",N119="NEGOTIATION"),Y119&lt;&gt;"",Y119&lt;TODAY()),O119,0))</x:f>
      </x:c>
      <x:c r="AE119" s="751" t="str">
        <x:f>IF(A119="","",IF(AND(F119&lt;&gt;"",G119&lt;&gt;""),"COMPLETE",IF(OR(F119&lt;&gt;"",G119&lt;&gt;""),"PARTIAL","MISSING")))</x:f>
      </x:c>
      <x:c r="AF119" s="756"/>
      <x:c r="AG119" s="735"/>
      <x:c r="AH119" s="735"/>
      <x:c r="AI119" s="755" t="str">
        <x:f>IF(OR(B119="",AF119=""),"",ROUND((AF119-B119)*24,1))</x:f>
      </x:c>
      <x:c r="AJ119" s="750" t="str">
        <x:f>IF(P119="","",MAX(TODAY()-P119,0))</x:f>
      </x:c>
      <x:c r="AK119" s="750" t="str">
        <x:f>IF(OR(B119="",AH119=""),"",AH119-B119)</x:f>
      </x:c>
      <x:c r="AL119" s="751" t="str">
        <x:f>IF(A119="","",IF(COUNTIF($A$5:$A$504,A119)&gt;1,"DUPLICATE RFQ ID",IF(OR(B119="",C119="",AND(D119="",E119=""),AND(F119="",G119=""),H119="",I119="",J119="",L119="",M119="",N119=""),"CHECK REQUIRED FIELDS",IF(OR(NOT(ISNUMBER(I119)),I119&lt;=0,AND(O119&lt;&gt;"",OR(NOT(ISNUMBER(O119)),O119&lt;0))),"CHECK NUMBERS",IF(OR(NOT(ISNUMBER(B119)),B119&gt;TODAY(),AND(P119&lt;&gt;"",OR(NOT(ISNUMBER(P119)),P119&gt;TODAY())),AND(Q119&lt;&gt;"",OR(NOT(ISNUMBER(Q119)),Q119&gt;TODAY())),AND(R119&lt;&gt;"",NOT(ISNUMBER(R119))),AND(U119&lt;&gt;"",NOT(ISNUMBER(U119))),AND(AF119&lt;&gt;"",OR(NOT(ISNUMBER(AF119)),AF119&lt;B119,AF119&gt;TODAY()+1)),AND(AG119&lt;&gt;"",OR(NOT(ISNUMBER(AG119)),AG119&lt;B119,AG119&gt;TODAY())),AND(AH119&lt;&gt;"",OR(NOT(ISNUMBER(AH119)),AH119&lt;B119,AH119&gt;TODAY()))),"CHECK DATE",IF(COUNTIF(Setup!$D$4:$D$11,N119)=0,"CHECK STAGE",IF(AND(N119&lt;&gt;"PO WON",N119&lt;&gt;"LOST",N119&lt;&gt;"CANCELLED",Y119=""),"SET NEXT FOLLOW-UP",IF(AND(OR(N119="QUOTED",N119="NEGOTIATION",N119="PO WON"),P119=""),"ADD QUOTE DATE",IF(AND(OR(N119="QUOTED",N119="NEGOTIATION",N119="PO WON"),COUNTIFS(Quotations!$B$5:$B$504,A119,Quotations!$Q$5:$Q$504,"COMPLETE")=0),"ADD QUOTE RECORD",IF(AND(OR(N119="LOST",N119="CANCELLED"),V119=""),"ADD CLOSED REASON",IF(AND(OR(N119="PO WON",N119="LOST",N119="CANCELLED"),AH119=""),"ADD CLOSED DATE",IF(AND(N119="PO WON",COUNTIFS('Orders &amp; Payments'!$B$5:$B$504,A119,'Orders &amp; Payments'!$Q$5:$Q$504,"COMPLETE")+COUNTIFS('Orders &amp; Payments'!$B$5:$B$504,A119,'Orders &amp; Payments'!$Q$5:$Q$504,"OPEN")+COUNTIFS('Orders &amp; Payments'!$B$5:$B$504,A119,'Orders &amp; Payments'!$Q$5:$Q$504,"OPEN — ADD INVOICE")=0),"ADD ORDER RECORD","COMPLETE"))))))))))))</x:f>
      </x:c>
    </x:row>
    <x:row r="120">
      <x:c r="A120" s="730"/>
      <x:c r="B120" s="731"/>
      <x:c r="C120" s="730"/>
      <x:c r="D120" s="730"/>
      <x:c r="E120" s="730"/>
      <x:c r="F120" s="730"/>
      <x:c r="G120" s="730"/>
      <x:c r="H120" s="730"/>
      <x:c r="I120" s="730"/>
      <x:c r="J120" s="730"/>
      <x:c r="K120" s="730"/>
      <x:c r="L120" s="730"/>
      <x:c r="M120" s="730"/>
      <x:c r="N120" s="730"/>
      <x:c r="O120" s="732"/>
      <x:c r="P120" s="731"/>
      <x:c r="Q120" s="731"/>
      <x:c r="R120" s="731"/>
      <x:c r="S120" s="740" t="str">
        <x:f>IF(B120="","",TODAY()-B120)</x:f>
      </x:c>
      <x:c r="T120" s="741" t="str">
        <x:f>IF(A120="","",IF(N120="","STAGE NOT SET",IF(OR(N120="PO WON",N120="LOST",N120="CANCELLED"),N120,IF(Y120="","NOT SET",IF(NOT(ISNUMBER(Y120)),"CHECK DATE",IF(Y120&lt;TODAY(),"OVERDUE",IF(Y120=TODAY(),"DUE TODAY","UPCOMING")))))))</x:f>
      </x:c>
      <x:c r="U120" s="731"/>
      <x:c r="V120" s="730"/>
      <x:c r="W120" s="730"/>
      <x:c r="X120" s="749" t="str">
        <x:f>IF(OR(A120="",B120="",N120="",N120="PO WON",N120="LOST",N120="CANCELLED"),"",IFERROR(IF(Q120="",B120+1,Q120+INDEX(Setup!$T$4:$T$8,MATCH(N120,Setup!$S$4:$S$8,0))),""))</x:f>
      </x:c>
      <x:c r="Y120" s="749" t="str">
        <x:f>IF(A120="","",IF(OR(N120="PO WON",N120="LOST",N120="CANCELLED"),"",IF(R120&lt;&gt;"",R120,X120)))</x:f>
      </x:c>
      <x:c r="Z120" s="750" t="str">
        <x:f>IF(OR(Y120="",NOT(ISNUMBER(Y120))),"",Y120-TODAY())</x:f>
      </x:c>
      <x:c r="AA120" s="750" t="str">
        <x:f>IF(OR(A120="",B120="",C120="",M120="",N120="",N120="PO WON",N120="LOST",N120="CANCELLED"),"",IF(M120="Hot",30,IF(M120="Warm",20,10))+IF(N120="NEGOTIATION",25,IF(N120="QUOTED",20,IF(N120="QUALIFIED",15,IF(OR(N120="NEW",N120="CONTACTED"),10,0))))+IF(S120&lt;=2,20,IF(S120&lt;=7,15,IF(S120&lt;=14,10,5)))+IF(O120&gt;=500000,20,IF(O120&gt;=200000,15,IF(O120&gt;=100000,10,5)))+IF(OR(C120="IndiaMART",C120="TradeIndia"),5,3))</x:f>
      </x:c>
      <x:c r="AB120" s="751" t="str">
        <x:f>IF(A120="","",IF(OR(N120="PO WON",N120="LOST",N120="CANCELLED"),"CLOSED",IF(AA120&gt;=75,"A - PRIORITY",IF(AA120&gt;=55,"B - GOOD",IF(AA120&gt;=35,"C - NURTURE","D - LOW")))))</x:f>
      </x:c>
      <x:c r="AC120" s="751" t="str">
        <x:f>IF(A120="","",IF(AL120="COMPLETE",IF(N120="PO WON","Track invoice + payment",IF(N120="LOST","Consider revival",IF(N120="CANCELLED","No further action",IF(T120="OVERDUE","FOLLOW UP NOW",IF(T120="DUE TODAY","FOLLOW UP TODAY",IFERROR(INDEX(Setup!$V$4:$V$8,MATCH(N120,Setup!$U$4:$U$8,0)),"Review RFQ")))))),IF(AL120="DUPLICATE RFQ ID","Use a unique RFQ ID",IF(AL120="CHECK REQUIRED FIELDS","Complete required fields",IF(AL120="CHECK NUMBERS","Correct quantity or value",IF(AL120="CHECK DATE","Correct invalid date",IF(AL120="CHECK STAGE","Choose a valid stage",IF(AL120="SET NEXT FOLLOW-UP","Set next follow-up",IF(AL120="ADD QUOTE DATE","Add quote date",IF(AL120="ADD QUOTE RECORD","Add or fix quote record",IF(AL120="ADD CLOSED REASON","Add lost/cancelled reason",IF(AL120="ADD CLOSED DATE","Add closed date","Create or fix order record"))))))))))))</x:f>
      </x:c>
      <x:c r="AD120" s="752" t="str">
        <x:f>IF(A120="","",IF(AND(OR(N120="QUOTED",N120="NEGOTIATION"),Y120&lt;&gt;"",Y120&lt;TODAY()),O120,0))</x:f>
      </x:c>
      <x:c r="AE120" s="751" t="str">
        <x:f>IF(A120="","",IF(AND(F120&lt;&gt;"",G120&lt;&gt;""),"COMPLETE",IF(OR(F120&lt;&gt;"",G120&lt;&gt;""),"PARTIAL","MISSING")))</x:f>
      </x:c>
      <x:c r="AF120" s="756"/>
      <x:c r="AG120" s="735"/>
      <x:c r="AH120" s="735"/>
      <x:c r="AI120" s="755" t="str">
        <x:f>IF(OR(B120="",AF120=""),"",ROUND((AF120-B120)*24,1))</x:f>
      </x:c>
      <x:c r="AJ120" s="750" t="str">
        <x:f>IF(P120="","",MAX(TODAY()-P120,0))</x:f>
      </x:c>
      <x:c r="AK120" s="750" t="str">
        <x:f>IF(OR(B120="",AH120=""),"",AH120-B120)</x:f>
      </x:c>
      <x:c r="AL120" s="751" t="str">
        <x:f>IF(A120="","",IF(COUNTIF($A$5:$A$504,A120)&gt;1,"DUPLICATE RFQ ID",IF(OR(B120="",C120="",AND(D120="",E120=""),AND(F120="",G120=""),H120="",I120="",J120="",L120="",M120="",N120=""),"CHECK REQUIRED FIELDS",IF(OR(NOT(ISNUMBER(I120)),I120&lt;=0,AND(O120&lt;&gt;"",OR(NOT(ISNUMBER(O120)),O120&lt;0))),"CHECK NUMBERS",IF(OR(NOT(ISNUMBER(B120)),B120&gt;TODAY(),AND(P120&lt;&gt;"",OR(NOT(ISNUMBER(P120)),P120&gt;TODAY())),AND(Q120&lt;&gt;"",OR(NOT(ISNUMBER(Q120)),Q120&gt;TODAY())),AND(R120&lt;&gt;"",NOT(ISNUMBER(R120))),AND(U120&lt;&gt;"",NOT(ISNUMBER(U120))),AND(AF120&lt;&gt;"",OR(NOT(ISNUMBER(AF120)),AF120&lt;B120,AF120&gt;TODAY()+1)),AND(AG120&lt;&gt;"",OR(NOT(ISNUMBER(AG120)),AG120&lt;B120,AG120&gt;TODAY())),AND(AH120&lt;&gt;"",OR(NOT(ISNUMBER(AH120)),AH120&lt;B120,AH120&gt;TODAY()))),"CHECK DATE",IF(COUNTIF(Setup!$D$4:$D$11,N120)=0,"CHECK STAGE",IF(AND(N120&lt;&gt;"PO WON",N120&lt;&gt;"LOST",N120&lt;&gt;"CANCELLED",Y120=""),"SET NEXT FOLLOW-UP",IF(AND(OR(N120="QUOTED",N120="NEGOTIATION",N120="PO WON"),P120=""),"ADD QUOTE DATE",IF(AND(OR(N120="QUOTED",N120="NEGOTIATION",N120="PO WON"),COUNTIFS(Quotations!$B$5:$B$504,A120,Quotations!$Q$5:$Q$504,"COMPLETE")=0),"ADD QUOTE RECORD",IF(AND(OR(N120="LOST",N120="CANCELLED"),V120=""),"ADD CLOSED REASON",IF(AND(OR(N120="PO WON",N120="LOST",N120="CANCELLED"),AH120=""),"ADD CLOSED DATE",IF(AND(N120="PO WON",COUNTIFS('Orders &amp; Payments'!$B$5:$B$504,A120,'Orders &amp; Payments'!$Q$5:$Q$504,"COMPLETE")+COUNTIFS('Orders &amp; Payments'!$B$5:$B$504,A120,'Orders &amp; Payments'!$Q$5:$Q$504,"OPEN")+COUNTIFS('Orders &amp; Payments'!$B$5:$B$504,A120,'Orders &amp; Payments'!$Q$5:$Q$504,"OPEN — ADD INVOICE")=0),"ADD ORDER RECORD","COMPLETE"))))))))))))</x:f>
      </x:c>
    </x:row>
    <x:row r="121">
      <x:c r="A121" s="730"/>
      <x:c r="B121" s="731"/>
      <x:c r="C121" s="730"/>
      <x:c r="D121" s="730"/>
      <x:c r="E121" s="730"/>
      <x:c r="F121" s="730"/>
      <x:c r="G121" s="730"/>
      <x:c r="H121" s="730"/>
      <x:c r="I121" s="730"/>
      <x:c r="J121" s="730"/>
      <x:c r="K121" s="730"/>
      <x:c r="L121" s="730"/>
      <x:c r="M121" s="730"/>
      <x:c r="N121" s="730"/>
      <x:c r="O121" s="732"/>
      <x:c r="P121" s="731"/>
      <x:c r="Q121" s="731"/>
      <x:c r="R121" s="731"/>
      <x:c r="S121" s="740" t="str">
        <x:f>IF(B121="","",TODAY()-B121)</x:f>
      </x:c>
      <x:c r="T121" s="741" t="str">
        <x:f>IF(A121="","",IF(N121="","STAGE NOT SET",IF(OR(N121="PO WON",N121="LOST",N121="CANCELLED"),N121,IF(Y121="","NOT SET",IF(NOT(ISNUMBER(Y121)),"CHECK DATE",IF(Y121&lt;TODAY(),"OVERDUE",IF(Y121=TODAY(),"DUE TODAY","UPCOMING")))))))</x:f>
      </x:c>
      <x:c r="U121" s="731"/>
      <x:c r="V121" s="730"/>
      <x:c r="W121" s="730"/>
      <x:c r="X121" s="749" t="str">
        <x:f>IF(OR(A121="",B121="",N121="",N121="PO WON",N121="LOST",N121="CANCELLED"),"",IFERROR(IF(Q121="",B121+1,Q121+INDEX(Setup!$T$4:$T$8,MATCH(N121,Setup!$S$4:$S$8,0))),""))</x:f>
      </x:c>
      <x:c r="Y121" s="749" t="str">
        <x:f>IF(A121="","",IF(OR(N121="PO WON",N121="LOST",N121="CANCELLED"),"",IF(R121&lt;&gt;"",R121,X121)))</x:f>
      </x:c>
      <x:c r="Z121" s="750" t="str">
        <x:f>IF(OR(Y121="",NOT(ISNUMBER(Y121))),"",Y121-TODAY())</x:f>
      </x:c>
      <x:c r="AA121" s="750" t="str">
        <x:f>IF(OR(A121="",B121="",C121="",M121="",N121="",N121="PO WON",N121="LOST",N121="CANCELLED"),"",IF(M121="Hot",30,IF(M121="Warm",20,10))+IF(N121="NEGOTIATION",25,IF(N121="QUOTED",20,IF(N121="QUALIFIED",15,IF(OR(N121="NEW",N121="CONTACTED"),10,0))))+IF(S121&lt;=2,20,IF(S121&lt;=7,15,IF(S121&lt;=14,10,5)))+IF(O121&gt;=500000,20,IF(O121&gt;=200000,15,IF(O121&gt;=100000,10,5)))+IF(OR(C121="IndiaMART",C121="TradeIndia"),5,3))</x:f>
      </x:c>
      <x:c r="AB121" s="751" t="str">
        <x:f>IF(A121="","",IF(OR(N121="PO WON",N121="LOST",N121="CANCELLED"),"CLOSED",IF(AA121&gt;=75,"A - PRIORITY",IF(AA121&gt;=55,"B - GOOD",IF(AA121&gt;=35,"C - NURTURE","D - LOW")))))</x:f>
      </x:c>
      <x:c r="AC121" s="751" t="str">
        <x:f>IF(A121="","",IF(AL121="COMPLETE",IF(N121="PO WON","Track invoice + payment",IF(N121="LOST","Consider revival",IF(N121="CANCELLED","No further action",IF(T121="OVERDUE","FOLLOW UP NOW",IF(T121="DUE TODAY","FOLLOW UP TODAY",IFERROR(INDEX(Setup!$V$4:$V$8,MATCH(N121,Setup!$U$4:$U$8,0)),"Review RFQ")))))),IF(AL121="DUPLICATE RFQ ID","Use a unique RFQ ID",IF(AL121="CHECK REQUIRED FIELDS","Complete required fields",IF(AL121="CHECK NUMBERS","Correct quantity or value",IF(AL121="CHECK DATE","Correct invalid date",IF(AL121="CHECK STAGE","Choose a valid stage",IF(AL121="SET NEXT FOLLOW-UP","Set next follow-up",IF(AL121="ADD QUOTE DATE","Add quote date",IF(AL121="ADD QUOTE RECORD","Add or fix quote record",IF(AL121="ADD CLOSED REASON","Add lost/cancelled reason",IF(AL121="ADD CLOSED DATE","Add closed date","Create or fix order record"))))))))))))</x:f>
      </x:c>
      <x:c r="AD121" s="752" t="str">
        <x:f>IF(A121="","",IF(AND(OR(N121="QUOTED",N121="NEGOTIATION"),Y121&lt;&gt;"",Y121&lt;TODAY()),O121,0))</x:f>
      </x:c>
      <x:c r="AE121" s="751" t="str">
        <x:f>IF(A121="","",IF(AND(F121&lt;&gt;"",G121&lt;&gt;""),"COMPLETE",IF(OR(F121&lt;&gt;"",G121&lt;&gt;""),"PARTIAL","MISSING")))</x:f>
      </x:c>
      <x:c r="AF121" s="756"/>
      <x:c r="AG121" s="735"/>
      <x:c r="AH121" s="735"/>
      <x:c r="AI121" s="755" t="str">
        <x:f>IF(OR(B121="",AF121=""),"",ROUND((AF121-B121)*24,1))</x:f>
      </x:c>
      <x:c r="AJ121" s="750" t="str">
        <x:f>IF(P121="","",MAX(TODAY()-P121,0))</x:f>
      </x:c>
      <x:c r="AK121" s="750" t="str">
        <x:f>IF(OR(B121="",AH121=""),"",AH121-B121)</x:f>
      </x:c>
      <x:c r="AL121" s="751" t="str">
        <x:f>IF(A121="","",IF(COUNTIF($A$5:$A$504,A121)&gt;1,"DUPLICATE RFQ ID",IF(OR(B121="",C121="",AND(D121="",E121=""),AND(F121="",G121=""),H121="",I121="",J121="",L121="",M121="",N121=""),"CHECK REQUIRED FIELDS",IF(OR(NOT(ISNUMBER(I121)),I121&lt;=0,AND(O121&lt;&gt;"",OR(NOT(ISNUMBER(O121)),O121&lt;0))),"CHECK NUMBERS",IF(OR(NOT(ISNUMBER(B121)),B121&gt;TODAY(),AND(P121&lt;&gt;"",OR(NOT(ISNUMBER(P121)),P121&gt;TODAY())),AND(Q121&lt;&gt;"",OR(NOT(ISNUMBER(Q121)),Q121&gt;TODAY())),AND(R121&lt;&gt;"",NOT(ISNUMBER(R121))),AND(U121&lt;&gt;"",NOT(ISNUMBER(U121))),AND(AF121&lt;&gt;"",OR(NOT(ISNUMBER(AF121)),AF121&lt;B121,AF121&gt;TODAY()+1)),AND(AG121&lt;&gt;"",OR(NOT(ISNUMBER(AG121)),AG121&lt;B121,AG121&gt;TODAY())),AND(AH121&lt;&gt;"",OR(NOT(ISNUMBER(AH121)),AH121&lt;B121,AH121&gt;TODAY()))),"CHECK DATE",IF(COUNTIF(Setup!$D$4:$D$11,N121)=0,"CHECK STAGE",IF(AND(N121&lt;&gt;"PO WON",N121&lt;&gt;"LOST",N121&lt;&gt;"CANCELLED",Y121=""),"SET NEXT FOLLOW-UP",IF(AND(OR(N121="QUOTED",N121="NEGOTIATION",N121="PO WON"),P121=""),"ADD QUOTE DATE",IF(AND(OR(N121="QUOTED",N121="NEGOTIATION",N121="PO WON"),COUNTIFS(Quotations!$B$5:$B$504,A121,Quotations!$Q$5:$Q$504,"COMPLETE")=0),"ADD QUOTE RECORD",IF(AND(OR(N121="LOST",N121="CANCELLED"),V121=""),"ADD CLOSED REASON",IF(AND(OR(N121="PO WON",N121="LOST",N121="CANCELLED"),AH121=""),"ADD CLOSED DATE",IF(AND(N121="PO WON",COUNTIFS('Orders &amp; Payments'!$B$5:$B$504,A121,'Orders &amp; Payments'!$Q$5:$Q$504,"COMPLETE")+COUNTIFS('Orders &amp; Payments'!$B$5:$B$504,A121,'Orders &amp; Payments'!$Q$5:$Q$504,"OPEN")+COUNTIFS('Orders &amp; Payments'!$B$5:$B$504,A121,'Orders &amp; Payments'!$Q$5:$Q$504,"OPEN — ADD INVOICE")=0),"ADD ORDER RECORD","COMPLETE"))))))))))))</x:f>
      </x:c>
    </x:row>
    <x:row r="122">
      <x:c r="A122" s="730"/>
      <x:c r="B122" s="731"/>
      <x:c r="C122" s="730"/>
      <x:c r="D122" s="730"/>
      <x:c r="E122" s="730"/>
      <x:c r="F122" s="730"/>
      <x:c r="G122" s="730"/>
      <x:c r="H122" s="730"/>
      <x:c r="I122" s="730"/>
      <x:c r="J122" s="730"/>
      <x:c r="K122" s="730"/>
      <x:c r="L122" s="730"/>
      <x:c r="M122" s="730"/>
      <x:c r="N122" s="730"/>
      <x:c r="O122" s="732"/>
      <x:c r="P122" s="731"/>
      <x:c r="Q122" s="731"/>
      <x:c r="R122" s="731"/>
      <x:c r="S122" s="740" t="str">
        <x:f>IF(B122="","",TODAY()-B122)</x:f>
      </x:c>
      <x:c r="T122" s="741" t="str">
        <x:f>IF(A122="","",IF(N122="","STAGE NOT SET",IF(OR(N122="PO WON",N122="LOST",N122="CANCELLED"),N122,IF(Y122="","NOT SET",IF(NOT(ISNUMBER(Y122)),"CHECK DATE",IF(Y122&lt;TODAY(),"OVERDUE",IF(Y122=TODAY(),"DUE TODAY","UPCOMING")))))))</x:f>
      </x:c>
      <x:c r="U122" s="731"/>
      <x:c r="V122" s="730"/>
      <x:c r="W122" s="730"/>
      <x:c r="X122" s="749" t="str">
        <x:f>IF(OR(A122="",B122="",N122="",N122="PO WON",N122="LOST",N122="CANCELLED"),"",IFERROR(IF(Q122="",B122+1,Q122+INDEX(Setup!$T$4:$T$8,MATCH(N122,Setup!$S$4:$S$8,0))),""))</x:f>
      </x:c>
      <x:c r="Y122" s="749" t="str">
        <x:f>IF(A122="","",IF(OR(N122="PO WON",N122="LOST",N122="CANCELLED"),"",IF(R122&lt;&gt;"",R122,X122)))</x:f>
      </x:c>
      <x:c r="Z122" s="750" t="str">
        <x:f>IF(OR(Y122="",NOT(ISNUMBER(Y122))),"",Y122-TODAY())</x:f>
      </x:c>
      <x:c r="AA122" s="750" t="str">
        <x:f>IF(OR(A122="",B122="",C122="",M122="",N122="",N122="PO WON",N122="LOST",N122="CANCELLED"),"",IF(M122="Hot",30,IF(M122="Warm",20,10))+IF(N122="NEGOTIATION",25,IF(N122="QUOTED",20,IF(N122="QUALIFIED",15,IF(OR(N122="NEW",N122="CONTACTED"),10,0))))+IF(S122&lt;=2,20,IF(S122&lt;=7,15,IF(S122&lt;=14,10,5)))+IF(O122&gt;=500000,20,IF(O122&gt;=200000,15,IF(O122&gt;=100000,10,5)))+IF(OR(C122="IndiaMART",C122="TradeIndia"),5,3))</x:f>
      </x:c>
      <x:c r="AB122" s="751" t="str">
        <x:f>IF(A122="","",IF(OR(N122="PO WON",N122="LOST",N122="CANCELLED"),"CLOSED",IF(AA122&gt;=75,"A - PRIORITY",IF(AA122&gt;=55,"B - GOOD",IF(AA122&gt;=35,"C - NURTURE","D - LOW")))))</x:f>
      </x:c>
      <x:c r="AC122" s="751" t="str">
        <x:f>IF(A122="","",IF(AL122="COMPLETE",IF(N122="PO WON","Track invoice + payment",IF(N122="LOST","Consider revival",IF(N122="CANCELLED","No further action",IF(T122="OVERDUE","FOLLOW UP NOW",IF(T122="DUE TODAY","FOLLOW UP TODAY",IFERROR(INDEX(Setup!$V$4:$V$8,MATCH(N122,Setup!$U$4:$U$8,0)),"Review RFQ")))))),IF(AL122="DUPLICATE RFQ ID","Use a unique RFQ ID",IF(AL122="CHECK REQUIRED FIELDS","Complete required fields",IF(AL122="CHECK NUMBERS","Correct quantity or value",IF(AL122="CHECK DATE","Correct invalid date",IF(AL122="CHECK STAGE","Choose a valid stage",IF(AL122="SET NEXT FOLLOW-UP","Set next follow-up",IF(AL122="ADD QUOTE DATE","Add quote date",IF(AL122="ADD QUOTE RECORD","Add or fix quote record",IF(AL122="ADD CLOSED REASON","Add lost/cancelled reason",IF(AL122="ADD CLOSED DATE","Add closed date","Create or fix order record"))))))))))))</x:f>
      </x:c>
      <x:c r="AD122" s="752" t="str">
        <x:f>IF(A122="","",IF(AND(OR(N122="QUOTED",N122="NEGOTIATION"),Y122&lt;&gt;"",Y122&lt;TODAY()),O122,0))</x:f>
      </x:c>
      <x:c r="AE122" s="751" t="str">
        <x:f>IF(A122="","",IF(AND(F122&lt;&gt;"",G122&lt;&gt;""),"COMPLETE",IF(OR(F122&lt;&gt;"",G122&lt;&gt;""),"PARTIAL","MISSING")))</x:f>
      </x:c>
      <x:c r="AF122" s="756"/>
      <x:c r="AG122" s="735"/>
      <x:c r="AH122" s="735"/>
      <x:c r="AI122" s="755" t="str">
        <x:f>IF(OR(B122="",AF122=""),"",ROUND((AF122-B122)*24,1))</x:f>
      </x:c>
      <x:c r="AJ122" s="750" t="str">
        <x:f>IF(P122="","",MAX(TODAY()-P122,0))</x:f>
      </x:c>
      <x:c r="AK122" s="750" t="str">
        <x:f>IF(OR(B122="",AH122=""),"",AH122-B122)</x:f>
      </x:c>
      <x:c r="AL122" s="751" t="str">
        <x:f>IF(A122="","",IF(COUNTIF($A$5:$A$504,A122)&gt;1,"DUPLICATE RFQ ID",IF(OR(B122="",C122="",AND(D122="",E122=""),AND(F122="",G122=""),H122="",I122="",J122="",L122="",M122="",N122=""),"CHECK REQUIRED FIELDS",IF(OR(NOT(ISNUMBER(I122)),I122&lt;=0,AND(O122&lt;&gt;"",OR(NOT(ISNUMBER(O122)),O122&lt;0))),"CHECK NUMBERS",IF(OR(NOT(ISNUMBER(B122)),B122&gt;TODAY(),AND(P122&lt;&gt;"",OR(NOT(ISNUMBER(P122)),P122&gt;TODAY())),AND(Q122&lt;&gt;"",OR(NOT(ISNUMBER(Q122)),Q122&gt;TODAY())),AND(R122&lt;&gt;"",NOT(ISNUMBER(R122))),AND(U122&lt;&gt;"",NOT(ISNUMBER(U122))),AND(AF122&lt;&gt;"",OR(NOT(ISNUMBER(AF122)),AF122&lt;B122,AF122&gt;TODAY()+1)),AND(AG122&lt;&gt;"",OR(NOT(ISNUMBER(AG122)),AG122&lt;B122,AG122&gt;TODAY())),AND(AH122&lt;&gt;"",OR(NOT(ISNUMBER(AH122)),AH122&lt;B122,AH122&gt;TODAY()))),"CHECK DATE",IF(COUNTIF(Setup!$D$4:$D$11,N122)=0,"CHECK STAGE",IF(AND(N122&lt;&gt;"PO WON",N122&lt;&gt;"LOST",N122&lt;&gt;"CANCELLED",Y122=""),"SET NEXT FOLLOW-UP",IF(AND(OR(N122="QUOTED",N122="NEGOTIATION",N122="PO WON"),P122=""),"ADD QUOTE DATE",IF(AND(OR(N122="QUOTED",N122="NEGOTIATION",N122="PO WON"),COUNTIFS(Quotations!$B$5:$B$504,A122,Quotations!$Q$5:$Q$504,"COMPLETE")=0),"ADD QUOTE RECORD",IF(AND(OR(N122="LOST",N122="CANCELLED"),V122=""),"ADD CLOSED REASON",IF(AND(OR(N122="PO WON",N122="LOST",N122="CANCELLED"),AH122=""),"ADD CLOSED DATE",IF(AND(N122="PO WON",COUNTIFS('Orders &amp; Payments'!$B$5:$B$504,A122,'Orders &amp; Payments'!$Q$5:$Q$504,"COMPLETE")+COUNTIFS('Orders &amp; Payments'!$B$5:$B$504,A122,'Orders &amp; Payments'!$Q$5:$Q$504,"OPEN")+COUNTIFS('Orders &amp; Payments'!$B$5:$B$504,A122,'Orders &amp; Payments'!$Q$5:$Q$504,"OPEN — ADD INVOICE")=0),"ADD ORDER RECORD","COMPLETE"))))))))))))</x:f>
      </x:c>
    </x:row>
    <x:row r="123">
      <x:c r="A123" s="730"/>
      <x:c r="B123" s="731"/>
      <x:c r="C123" s="730"/>
      <x:c r="D123" s="730"/>
      <x:c r="E123" s="730"/>
      <x:c r="F123" s="730"/>
      <x:c r="G123" s="730"/>
      <x:c r="H123" s="730"/>
      <x:c r="I123" s="730"/>
      <x:c r="J123" s="730"/>
      <x:c r="K123" s="730"/>
      <x:c r="L123" s="730"/>
      <x:c r="M123" s="730"/>
      <x:c r="N123" s="730"/>
      <x:c r="O123" s="732"/>
      <x:c r="P123" s="731"/>
      <x:c r="Q123" s="731"/>
      <x:c r="R123" s="731"/>
      <x:c r="S123" s="740" t="str">
        <x:f>IF(B123="","",TODAY()-B123)</x:f>
      </x:c>
      <x:c r="T123" s="741" t="str">
        <x:f>IF(A123="","",IF(N123="","STAGE NOT SET",IF(OR(N123="PO WON",N123="LOST",N123="CANCELLED"),N123,IF(Y123="","NOT SET",IF(NOT(ISNUMBER(Y123)),"CHECK DATE",IF(Y123&lt;TODAY(),"OVERDUE",IF(Y123=TODAY(),"DUE TODAY","UPCOMING")))))))</x:f>
      </x:c>
      <x:c r="U123" s="731"/>
      <x:c r="V123" s="730"/>
      <x:c r="W123" s="730"/>
      <x:c r="X123" s="749" t="str">
        <x:f>IF(OR(A123="",B123="",N123="",N123="PO WON",N123="LOST",N123="CANCELLED"),"",IFERROR(IF(Q123="",B123+1,Q123+INDEX(Setup!$T$4:$T$8,MATCH(N123,Setup!$S$4:$S$8,0))),""))</x:f>
      </x:c>
      <x:c r="Y123" s="749" t="str">
        <x:f>IF(A123="","",IF(OR(N123="PO WON",N123="LOST",N123="CANCELLED"),"",IF(R123&lt;&gt;"",R123,X123)))</x:f>
      </x:c>
      <x:c r="Z123" s="750" t="str">
        <x:f>IF(OR(Y123="",NOT(ISNUMBER(Y123))),"",Y123-TODAY())</x:f>
      </x:c>
      <x:c r="AA123" s="750" t="str">
        <x:f>IF(OR(A123="",B123="",C123="",M123="",N123="",N123="PO WON",N123="LOST",N123="CANCELLED"),"",IF(M123="Hot",30,IF(M123="Warm",20,10))+IF(N123="NEGOTIATION",25,IF(N123="QUOTED",20,IF(N123="QUALIFIED",15,IF(OR(N123="NEW",N123="CONTACTED"),10,0))))+IF(S123&lt;=2,20,IF(S123&lt;=7,15,IF(S123&lt;=14,10,5)))+IF(O123&gt;=500000,20,IF(O123&gt;=200000,15,IF(O123&gt;=100000,10,5)))+IF(OR(C123="IndiaMART",C123="TradeIndia"),5,3))</x:f>
      </x:c>
      <x:c r="AB123" s="751" t="str">
        <x:f>IF(A123="","",IF(OR(N123="PO WON",N123="LOST",N123="CANCELLED"),"CLOSED",IF(AA123&gt;=75,"A - PRIORITY",IF(AA123&gt;=55,"B - GOOD",IF(AA123&gt;=35,"C - NURTURE","D - LOW")))))</x:f>
      </x:c>
      <x:c r="AC123" s="751" t="str">
        <x:f>IF(A123="","",IF(AL123="COMPLETE",IF(N123="PO WON","Track invoice + payment",IF(N123="LOST","Consider revival",IF(N123="CANCELLED","No further action",IF(T123="OVERDUE","FOLLOW UP NOW",IF(T123="DUE TODAY","FOLLOW UP TODAY",IFERROR(INDEX(Setup!$V$4:$V$8,MATCH(N123,Setup!$U$4:$U$8,0)),"Review RFQ")))))),IF(AL123="DUPLICATE RFQ ID","Use a unique RFQ ID",IF(AL123="CHECK REQUIRED FIELDS","Complete required fields",IF(AL123="CHECK NUMBERS","Correct quantity or value",IF(AL123="CHECK DATE","Correct invalid date",IF(AL123="CHECK STAGE","Choose a valid stage",IF(AL123="SET NEXT FOLLOW-UP","Set next follow-up",IF(AL123="ADD QUOTE DATE","Add quote date",IF(AL123="ADD QUOTE RECORD","Add or fix quote record",IF(AL123="ADD CLOSED REASON","Add lost/cancelled reason",IF(AL123="ADD CLOSED DATE","Add closed date","Create or fix order record"))))))))))))</x:f>
      </x:c>
      <x:c r="AD123" s="752" t="str">
        <x:f>IF(A123="","",IF(AND(OR(N123="QUOTED",N123="NEGOTIATION"),Y123&lt;&gt;"",Y123&lt;TODAY()),O123,0))</x:f>
      </x:c>
      <x:c r="AE123" s="751" t="str">
        <x:f>IF(A123="","",IF(AND(F123&lt;&gt;"",G123&lt;&gt;""),"COMPLETE",IF(OR(F123&lt;&gt;"",G123&lt;&gt;""),"PARTIAL","MISSING")))</x:f>
      </x:c>
      <x:c r="AF123" s="756"/>
      <x:c r="AG123" s="735"/>
      <x:c r="AH123" s="735"/>
      <x:c r="AI123" s="755" t="str">
        <x:f>IF(OR(B123="",AF123=""),"",ROUND((AF123-B123)*24,1))</x:f>
      </x:c>
      <x:c r="AJ123" s="750" t="str">
        <x:f>IF(P123="","",MAX(TODAY()-P123,0))</x:f>
      </x:c>
      <x:c r="AK123" s="750" t="str">
        <x:f>IF(OR(B123="",AH123=""),"",AH123-B123)</x:f>
      </x:c>
      <x:c r="AL123" s="751" t="str">
        <x:f>IF(A123="","",IF(COUNTIF($A$5:$A$504,A123)&gt;1,"DUPLICATE RFQ ID",IF(OR(B123="",C123="",AND(D123="",E123=""),AND(F123="",G123=""),H123="",I123="",J123="",L123="",M123="",N123=""),"CHECK REQUIRED FIELDS",IF(OR(NOT(ISNUMBER(I123)),I123&lt;=0,AND(O123&lt;&gt;"",OR(NOT(ISNUMBER(O123)),O123&lt;0))),"CHECK NUMBERS",IF(OR(NOT(ISNUMBER(B123)),B123&gt;TODAY(),AND(P123&lt;&gt;"",OR(NOT(ISNUMBER(P123)),P123&gt;TODAY())),AND(Q123&lt;&gt;"",OR(NOT(ISNUMBER(Q123)),Q123&gt;TODAY())),AND(R123&lt;&gt;"",NOT(ISNUMBER(R123))),AND(U123&lt;&gt;"",NOT(ISNUMBER(U123))),AND(AF123&lt;&gt;"",OR(NOT(ISNUMBER(AF123)),AF123&lt;B123,AF123&gt;TODAY()+1)),AND(AG123&lt;&gt;"",OR(NOT(ISNUMBER(AG123)),AG123&lt;B123,AG123&gt;TODAY())),AND(AH123&lt;&gt;"",OR(NOT(ISNUMBER(AH123)),AH123&lt;B123,AH123&gt;TODAY()))),"CHECK DATE",IF(COUNTIF(Setup!$D$4:$D$11,N123)=0,"CHECK STAGE",IF(AND(N123&lt;&gt;"PO WON",N123&lt;&gt;"LOST",N123&lt;&gt;"CANCELLED",Y123=""),"SET NEXT FOLLOW-UP",IF(AND(OR(N123="QUOTED",N123="NEGOTIATION",N123="PO WON"),P123=""),"ADD QUOTE DATE",IF(AND(OR(N123="QUOTED",N123="NEGOTIATION",N123="PO WON"),COUNTIFS(Quotations!$B$5:$B$504,A123,Quotations!$Q$5:$Q$504,"COMPLETE")=0),"ADD QUOTE RECORD",IF(AND(OR(N123="LOST",N123="CANCELLED"),V123=""),"ADD CLOSED REASON",IF(AND(OR(N123="PO WON",N123="LOST",N123="CANCELLED"),AH123=""),"ADD CLOSED DATE",IF(AND(N123="PO WON",COUNTIFS('Orders &amp; Payments'!$B$5:$B$504,A123,'Orders &amp; Payments'!$Q$5:$Q$504,"COMPLETE")+COUNTIFS('Orders &amp; Payments'!$B$5:$B$504,A123,'Orders &amp; Payments'!$Q$5:$Q$504,"OPEN")+COUNTIFS('Orders &amp; Payments'!$B$5:$B$504,A123,'Orders &amp; Payments'!$Q$5:$Q$504,"OPEN — ADD INVOICE")=0),"ADD ORDER RECORD","COMPLETE"))))))))))))</x:f>
      </x:c>
    </x:row>
    <x:row r="124">
      <x:c r="A124" s="730"/>
      <x:c r="B124" s="731"/>
      <x:c r="C124" s="730"/>
      <x:c r="D124" s="730"/>
      <x:c r="E124" s="730"/>
      <x:c r="F124" s="730"/>
      <x:c r="G124" s="730"/>
      <x:c r="H124" s="730"/>
      <x:c r="I124" s="730"/>
      <x:c r="J124" s="730"/>
      <x:c r="K124" s="730"/>
      <x:c r="L124" s="730"/>
      <x:c r="M124" s="730"/>
      <x:c r="N124" s="730"/>
      <x:c r="O124" s="732"/>
      <x:c r="P124" s="731"/>
      <x:c r="Q124" s="731"/>
      <x:c r="R124" s="731"/>
      <x:c r="S124" s="740" t="str">
        <x:f>IF(B124="","",TODAY()-B124)</x:f>
      </x:c>
      <x:c r="T124" s="741" t="str">
        <x:f>IF(A124="","",IF(N124="","STAGE NOT SET",IF(OR(N124="PO WON",N124="LOST",N124="CANCELLED"),N124,IF(Y124="","NOT SET",IF(NOT(ISNUMBER(Y124)),"CHECK DATE",IF(Y124&lt;TODAY(),"OVERDUE",IF(Y124=TODAY(),"DUE TODAY","UPCOMING")))))))</x:f>
      </x:c>
      <x:c r="U124" s="731"/>
      <x:c r="V124" s="730"/>
      <x:c r="W124" s="730"/>
      <x:c r="X124" s="749" t="str">
        <x:f>IF(OR(A124="",B124="",N124="",N124="PO WON",N124="LOST",N124="CANCELLED"),"",IFERROR(IF(Q124="",B124+1,Q124+INDEX(Setup!$T$4:$T$8,MATCH(N124,Setup!$S$4:$S$8,0))),""))</x:f>
      </x:c>
      <x:c r="Y124" s="749" t="str">
        <x:f>IF(A124="","",IF(OR(N124="PO WON",N124="LOST",N124="CANCELLED"),"",IF(R124&lt;&gt;"",R124,X124)))</x:f>
      </x:c>
      <x:c r="Z124" s="750" t="str">
        <x:f>IF(OR(Y124="",NOT(ISNUMBER(Y124))),"",Y124-TODAY())</x:f>
      </x:c>
      <x:c r="AA124" s="750" t="str">
        <x:f>IF(OR(A124="",B124="",C124="",M124="",N124="",N124="PO WON",N124="LOST",N124="CANCELLED"),"",IF(M124="Hot",30,IF(M124="Warm",20,10))+IF(N124="NEGOTIATION",25,IF(N124="QUOTED",20,IF(N124="QUALIFIED",15,IF(OR(N124="NEW",N124="CONTACTED"),10,0))))+IF(S124&lt;=2,20,IF(S124&lt;=7,15,IF(S124&lt;=14,10,5)))+IF(O124&gt;=500000,20,IF(O124&gt;=200000,15,IF(O124&gt;=100000,10,5)))+IF(OR(C124="IndiaMART",C124="TradeIndia"),5,3))</x:f>
      </x:c>
      <x:c r="AB124" s="751" t="str">
        <x:f>IF(A124="","",IF(OR(N124="PO WON",N124="LOST",N124="CANCELLED"),"CLOSED",IF(AA124&gt;=75,"A - PRIORITY",IF(AA124&gt;=55,"B - GOOD",IF(AA124&gt;=35,"C - NURTURE","D - LOW")))))</x:f>
      </x:c>
      <x:c r="AC124" s="751" t="str">
        <x:f>IF(A124="","",IF(AL124="COMPLETE",IF(N124="PO WON","Track invoice + payment",IF(N124="LOST","Consider revival",IF(N124="CANCELLED","No further action",IF(T124="OVERDUE","FOLLOW UP NOW",IF(T124="DUE TODAY","FOLLOW UP TODAY",IFERROR(INDEX(Setup!$V$4:$V$8,MATCH(N124,Setup!$U$4:$U$8,0)),"Review RFQ")))))),IF(AL124="DUPLICATE RFQ ID","Use a unique RFQ ID",IF(AL124="CHECK REQUIRED FIELDS","Complete required fields",IF(AL124="CHECK NUMBERS","Correct quantity or value",IF(AL124="CHECK DATE","Correct invalid date",IF(AL124="CHECK STAGE","Choose a valid stage",IF(AL124="SET NEXT FOLLOW-UP","Set next follow-up",IF(AL124="ADD QUOTE DATE","Add quote date",IF(AL124="ADD QUOTE RECORD","Add or fix quote record",IF(AL124="ADD CLOSED REASON","Add lost/cancelled reason",IF(AL124="ADD CLOSED DATE","Add closed date","Create or fix order record"))))))))))))</x:f>
      </x:c>
      <x:c r="AD124" s="752" t="str">
        <x:f>IF(A124="","",IF(AND(OR(N124="QUOTED",N124="NEGOTIATION"),Y124&lt;&gt;"",Y124&lt;TODAY()),O124,0))</x:f>
      </x:c>
      <x:c r="AE124" s="751" t="str">
        <x:f>IF(A124="","",IF(AND(F124&lt;&gt;"",G124&lt;&gt;""),"COMPLETE",IF(OR(F124&lt;&gt;"",G124&lt;&gt;""),"PARTIAL","MISSING")))</x:f>
      </x:c>
      <x:c r="AF124" s="756"/>
      <x:c r="AG124" s="735"/>
      <x:c r="AH124" s="735"/>
      <x:c r="AI124" s="755" t="str">
        <x:f>IF(OR(B124="",AF124=""),"",ROUND((AF124-B124)*24,1))</x:f>
      </x:c>
      <x:c r="AJ124" s="750" t="str">
        <x:f>IF(P124="","",MAX(TODAY()-P124,0))</x:f>
      </x:c>
      <x:c r="AK124" s="750" t="str">
        <x:f>IF(OR(B124="",AH124=""),"",AH124-B124)</x:f>
      </x:c>
      <x:c r="AL124" s="751" t="str">
        <x:f>IF(A124="","",IF(COUNTIF($A$5:$A$504,A124)&gt;1,"DUPLICATE RFQ ID",IF(OR(B124="",C124="",AND(D124="",E124=""),AND(F124="",G124=""),H124="",I124="",J124="",L124="",M124="",N124=""),"CHECK REQUIRED FIELDS",IF(OR(NOT(ISNUMBER(I124)),I124&lt;=0,AND(O124&lt;&gt;"",OR(NOT(ISNUMBER(O124)),O124&lt;0))),"CHECK NUMBERS",IF(OR(NOT(ISNUMBER(B124)),B124&gt;TODAY(),AND(P124&lt;&gt;"",OR(NOT(ISNUMBER(P124)),P124&gt;TODAY())),AND(Q124&lt;&gt;"",OR(NOT(ISNUMBER(Q124)),Q124&gt;TODAY())),AND(R124&lt;&gt;"",NOT(ISNUMBER(R124))),AND(U124&lt;&gt;"",NOT(ISNUMBER(U124))),AND(AF124&lt;&gt;"",OR(NOT(ISNUMBER(AF124)),AF124&lt;B124,AF124&gt;TODAY()+1)),AND(AG124&lt;&gt;"",OR(NOT(ISNUMBER(AG124)),AG124&lt;B124,AG124&gt;TODAY())),AND(AH124&lt;&gt;"",OR(NOT(ISNUMBER(AH124)),AH124&lt;B124,AH124&gt;TODAY()))),"CHECK DATE",IF(COUNTIF(Setup!$D$4:$D$11,N124)=0,"CHECK STAGE",IF(AND(N124&lt;&gt;"PO WON",N124&lt;&gt;"LOST",N124&lt;&gt;"CANCELLED",Y124=""),"SET NEXT FOLLOW-UP",IF(AND(OR(N124="QUOTED",N124="NEGOTIATION",N124="PO WON"),P124=""),"ADD QUOTE DATE",IF(AND(OR(N124="QUOTED",N124="NEGOTIATION",N124="PO WON"),COUNTIFS(Quotations!$B$5:$B$504,A124,Quotations!$Q$5:$Q$504,"COMPLETE")=0),"ADD QUOTE RECORD",IF(AND(OR(N124="LOST",N124="CANCELLED"),V124=""),"ADD CLOSED REASON",IF(AND(OR(N124="PO WON",N124="LOST",N124="CANCELLED"),AH124=""),"ADD CLOSED DATE",IF(AND(N124="PO WON",COUNTIFS('Orders &amp; Payments'!$B$5:$B$504,A124,'Orders &amp; Payments'!$Q$5:$Q$504,"COMPLETE")+COUNTIFS('Orders &amp; Payments'!$B$5:$B$504,A124,'Orders &amp; Payments'!$Q$5:$Q$504,"OPEN")+COUNTIFS('Orders &amp; Payments'!$B$5:$B$504,A124,'Orders &amp; Payments'!$Q$5:$Q$504,"OPEN — ADD INVOICE")=0),"ADD ORDER RECORD","COMPLETE"))))))))))))</x:f>
      </x:c>
    </x:row>
    <x:row r="125">
      <x:c r="A125" s="730"/>
      <x:c r="B125" s="731"/>
      <x:c r="C125" s="730"/>
      <x:c r="D125" s="730"/>
      <x:c r="E125" s="730"/>
      <x:c r="F125" s="730"/>
      <x:c r="G125" s="730"/>
      <x:c r="H125" s="730"/>
      <x:c r="I125" s="730"/>
      <x:c r="J125" s="730"/>
      <x:c r="K125" s="730"/>
      <x:c r="L125" s="730"/>
      <x:c r="M125" s="730"/>
      <x:c r="N125" s="730"/>
      <x:c r="O125" s="732"/>
      <x:c r="P125" s="731"/>
      <x:c r="Q125" s="731"/>
      <x:c r="R125" s="731"/>
      <x:c r="S125" s="740" t="str">
        <x:f>IF(B125="","",TODAY()-B125)</x:f>
      </x:c>
      <x:c r="T125" s="741" t="str">
        <x:f>IF(A125="","",IF(N125="","STAGE NOT SET",IF(OR(N125="PO WON",N125="LOST",N125="CANCELLED"),N125,IF(Y125="","NOT SET",IF(NOT(ISNUMBER(Y125)),"CHECK DATE",IF(Y125&lt;TODAY(),"OVERDUE",IF(Y125=TODAY(),"DUE TODAY","UPCOMING")))))))</x:f>
      </x:c>
      <x:c r="U125" s="731"/>
      <x:c r="V125" s="730"/>
      <x:c r="W125" s="730"/>
      <x:c r="X125" s="749" t="str">
        <x:f>IF(OR(A125="",B125="",N125="",N125="PO WON",N125="LOST",N125="CANCELLED"),"",IFERROR(IF(Q125="",B125+1,Q125+INDEX(Setup!$T$4:$T$8,MATCH(N125,Setup!$S$4:$S$8,0))),""))</x:f>
      </x:c>
      <x:c r="Y125" s="749" t="str">
        <x:f>IF(A125="","",IF(OR(N125="PO WON",N125="LOST",N125="CANCELLED"),"",IF(R125&lt;&gt;"",R125,X125)))</x:f>
      </x:c>
      <x:c r="Z125" s="750" t="str">
        <x:f>IF(OR(Y125="",NOT(ISNUMBER(Y125))),"",Y125-TODAY())</x:f>
      </x:c>
      <x:c r="AA125" s="750" t="str">
        <x:f>IF(OR(A125="",B125="",C125="",M125="",N125="",N125="PO WON",N125="LOST",N125="CANCELLED"),"",IF(M125="Hot",30,IF(M125="Warm",20,10))+IF(N125="NEGOTIATION",25,IF(N125="QUOTED",20,IF(N125="QUALIFIED",15,IF(OR(N125="NEW",N125="CONTACTED"),10,0))))+IF(S125&lt;=2,20,IF(S125&lt;=7,15,IF(S125&lt;=14,10,5)))+IF(O125&gt;=500000,20,IF(O125&gt;=200000,15,IF(O125&gt;=100000,10,5)))+IF(OR(C125="IndiaMART",C125="TradeIndia"),5,3))</x:f>
      </x:c>
      <x:c r="AB125" s="751" t="str">
        <x:f>IF(A125="","",IF(OR(N125="PO WON",N125="LOST",N125="CANCELLED"),"CLOSED",IF(AA125&gt;=75,"A - PRIORITY",IF(AA125&gt;=55,"B - GOOD",IF(AA125&gt;=35,"C - NURTURE","D - LOW")))))</x:f>
      </x:c>
      <x:c r="AC125" s="751" t="str">
        <x:f>IF(A125="","",IF(AL125="COMPLETE",IF(N125="PO WON","Track invoice + payment",IF(N125="LOST","Consider revival",IF(N125="CANCELLED","No further action",IF(T125="OVERDUE","FOLLOW UP NOW",IF(T125="DUE TODAY","FOLLOW UP TODAY",IFERROR(INDEX(Setup!$V$4:$V$8,MATCH(N125,Setup!$U$4:$U$8,0)),"Review RFQ")))))),IF(AL125="DUPLICATE RFQ ID","Use a unique RFQ ID",IF(AL125="CHECK REQUIRED FIELDS","Complete required fields",IF(AL125="CHECK NUMBERS","Correct quantity or value",IF(AL125="CHECK DATE","Correct invalid date",IF(AL125="CHECK STAGE","Choose a valid stage",IF(AL125="SET NEXT FOLLOW-UP","Set next follow-up",IF(AL125="ADD QUOTE DATE","Add quote date",IF(AL125="ADD QUOTE RECORD","Add or fix quote record",IF(AL125="ADD CLOSED REASON","Add lost/cancelled reason",IF(AL125="ADD CLOSED DATE","Add closed date","Create or fix order record"))))))))))))</x:f>
      </x:c>
      <x:c r="AD125" s="752" t="str">
        <x:f>IF(A125="","",IF(AND(OR(N125="QUOTED",N125="NEGOTIATION"),Y125&lt;&gt;"",Y125&lt;TODAY()),O125,0))</x:f>
      </x:c>
      <x:c r="AE125" s="751" t="str">
        <x:f>IF(A125="","",IF(AND(F125&lt;&gt;"",G125&lt;&gt;""),"COMPLETE",IF(OR(F125&lt;&gt;"",G125&lt;&gt;""),"PARTIAL","MISSING")))</x:f>
      </x:c>
      <x:c r="AF125" s="756"/>
      <x:c r="AG125" s="735"/>
      <x:c r="AH125" s="735"/>
      <x:c r="AI125" s="755" t="str">
        <x:f>IF(OR(B125="",AF125=""),"",ROUND((AF125-B125)*24,1))</x:f>
      </x:c>
      <x:c r="AJ125" s="750" t="str">
        <x:f>IF(P125="","",MAX(TODAY()-P125,0))</x:f>
      </x:c>
      <x:c r="AK125" s="750" t="str">
        <x:f>IF(OR(B125="",AH125=""),"",AH125-B125)</x:f>
      </x:c>
      <x:c r="AL125" s="751" t="str">
        <x:f>IF(A125="","",IF(COUNTIF($A$5:$A$504,A125)&gt;1,"DUPLICATE RFQ ID",IF(OR(B125="",C125="",AND(D125="",E125=""),AND(F125="",G125=""),H125="",I125="",J125="",L125="",M125="",N125=""),"CHECK REQUIRED FIELDS",IF(OR(NOT(ISNUMBER(I125)),I125&lt;=0,AND(O125&lt;&gt;"",OR(NOT(ISNUMBER(O125)),O125&lt;0))),"CHECK NUMBERS",IF(OR(NOT(ISNUMBER(B125)),B125&gt;TODAY(),AND(P125&lt;&gt;"",OR(NOT(ISNUMBER(P125)),P125&gt;TODAY())),AND(Q125&lt;&gt;"",OR(NOT(ISNUMBER(Q125)),Q125&gt;TODAY())),AND(R125&lt;&gt;"",NOT(ISNUMBER(R125))),AND(U125&lt;&gt;"",NOT(ISNUMBER(U125))),AND(AF125&lt;&gt;"",OR(NOT(ISNUMBER(AF125)),AF125&lt;B125,AF125&gt;TODAY()+1)),AND(AG125&lt;&gt;"",OR(NOT(ISNUMBER(AG125)),AG125&lt;B125,AG125&gt;TODAY())),AND(AH125&lt;&gt;"",OR(NOT(ISNUMBER(AH125)),AH125&lt;B125,AH125&gt;TODAY()))),"CHECK DATE",IF(COUNTIF(Setup!$D$4:$D$11,N125)=0,"CHECK STAGE",IF(AND(N125&lt;&gt;"PO WON",N125&lt;&gt;"LOST",N125&lt;&gt;"CANCELLED",Y125=""),"SET NEXT FOLLOW-UP",IF(AND(OR(N125="QUOTED",N125="NEGOTIATION",N125="PO WON"),P125=""),"ADD QUOTE DATE",IF(AND(OR(N125="QUOTED",N125="NEGOTIATION",N125="PO WON"),COUNTIFS(Quotations!$B$5:$B$504,A125,Quotations!$Q$5:$Q$504,"COMPLETE")=0),"ADD QUOTE RECORD",IF(AND(OR(N125="LOST",N125="CANCELLED"),V125=""),"ADD CLOSED REASON",IF(AND(OR(N125="PO WON",N125="LOST",N125="CANCELLED"),AH125=""),"ADD CLOSED DATE",IF(AND(N125="PO WON",COUNTIFS('Orders &amp; Payments'!$B$5:$B$504,A125,'Orders &amp; Payments'!$Q$5:$Q$504,"COMPLETE")+COUNTIFS('Orders &amp; Payments'!$B$5:$B$504,A125,'Orders &amp; Payments'!$Q$5:$Q$504,"OPEN")+COUNTIFS('Orders &amp; Payments'!$B$5:$B$504,A125,'Orders &amp; Payments'!$Q$5:$Q$504,"OPEN — ADD INVOICE")=0),"ADD ORDER RECORD","COMPLETE"))))))))))))</x:f>
      </x:c>
    </x:row>
    <x:row r="126">
      <x:c r="A126" s="730"/>
      <x:c r="B126" s="731"/>
      <x:c r="C126" s="730"/>
      <x:c r="D126" s="730"/>
      <x:c r="E126" s="730"/>
      <x:c r="F126" s="730"/>
      <x:c r="G126" s="730"/>
      <x:c r="H126" s="730"/>
      <x:c r="I126" s="730"/>
      <x:c r="J126" s="730"/>
      <x:c r="K126" s="730"/>
      <x:c r="L126" s="730"/>
      <x:c r="M126" s="730"/>
      <x:c r="N126" s="730"/>
      <x:c r="O126" s="732"/>
      <x:c r="P126" s="731"/>
      <x:c r="Q126" s="731"/>
      <x:c r="R126" s="731"/>
      <x:c r="S126" s="740" t="str">
        <x:f>IF(B126="","",TODAY()-B126)</x:f>
      </x:c>
      <x:c r="T126" s="741" t="str">
        <x:f>IF(A126="","",IF(N126="","STAGE NOT SET",IF(OR(N126="PO WON",N126="LOST",N126="CANCELLED"),N126,IF(Y126="","NOT SET",IF(NOT(ISNUMBER(Y126)),"CHECK DATE",IF(Y126&lt;TODAY(),"OVERDUE",IF(Y126=TODAY(),"DUE TODAY","UPCOMING")))))))</x:f>
      </x:c>
      <x:c r="U126" s="731"/>
      <x:c r="V126" s="730"/>
      <x:c r="W126" s="730"/>
      <x:c r="X126" s="749" t="str">
        <x:f>IF(OR(A126="",B126="",N126="",N126="PO WON",N126="LOST",N126="CANCELLED"),"",IFERROR(IF(Q126="",B126+1,Q126+INDEX(Setup!$T$4:$T$8,MATCH(N126,Setup!$S$4:$S$8,0))),""))</x:f>
      </x:c>
      <x:c r="Y126" s="749" t="str">
        <x:f>IF(A126="","",IF(OR(N126="PO WON",N126="LOST",N126="CANCELLED"),"",IF(R126&lt;&gt;"",R126,X126)))</x:f>
      </x:c>
      <x:c r="Z126" s="750" t="str">
        <x:f>IF(OR(Y126="",NOT(ISNUMBER(Y126))),"",Y126-TODAY())</x:f>
      </x:c>
      <x:c r="AA126" s="750" t="str">
        <x:f>IF(OR(A126="",B126="",C126="",M126="",N126="",N126="PO WON",N126="LOST",N126="CANCELLED"),"",IF(M126="Hot",30,IF(M126="Warm",20,10))+IF(N126="NEGOTIATION",25,IF(N126="QUOTED",20,IF(N126="QUALIFIED",15,IF(OR(N126="NEW",N126="CONTACTED"),10,0))))+IF(S126&lt;=2,20,IF(S126&lt;=7,15,IF(S126&lt;=14,10,5)))+IF(O126&gt;=500000,20,IF(O126&gt;=200000,15,IF(O126&gt;=100000,10,5)))+IF(OR(C126="IndiaMART",C126="TradeIndia"),5,3))</x:f>
      </x:c>
      <x:c r="AB126" s="751" t="str">
        <x:f>IF(A126="","",IF(OR(N126="PO WON",N126="LOST",N126="CANCELLED"),"CLOSED",IF(AA126&gt;=75,"A - PRIORITY",IF(AA126&gt;=55,"B - GOOD",IF(AA126&gt;=35,"C - NURTURE","D - LOW")))))</x:f>
      </x:c>
      <x:c r="AC126" s="751" t="str">
        <x:f>IF(A126="","",IF(AL126="COMPLETE",IF(N126="PO WON","Track invoice + payment",IF(N126="LOST","Consider revival",IF(N126="CANCELLED","No further action",IF(T126="OVERDUE","FOLLOW UP NOW",IF(T126="DUE TODAY","FOLLOW UP TODAY",IFERROR(INDEX(Setup!$V$4:$V$8,MATCH(N126,Setup!$U$4:$U$8,0)),"Review RFQ")))))),IF(AL126="DUPLICATE RFQ ID","Use a unique RFQ ID",IF(AL126="CHECK REQUIRED FIELDS","Complete required fields",IF(AL126="CHECK NUMBERS","Correct quantity or value",IF(AL126="CHECK DATE","Correct invalid date",IF(AL126="CHECK STAGE","Choose a valid stage",IF(AL126="SET NEXT FOLLOW-UP","Set next follow-up",IF(AL126="ADD QUOTE DATE","Add quote date",IF(AL126="ADD QUOTE RECORD","Add or fix quote record",IF(AL126="ADD CLOSED REASON","Add lost/cancelled reason",IF(AL126="ADD CLOSED DATE","Add closed date","Create or fix order record"))))))))))))</x:f>
      </x:c>
      <x:c r="AD126" s="752" t="str">
        <x:f>IF(A126="","",IF(AND(OR(N126="QUOTED",N126="NEGOTIATION"),Y126&lt;&gt;"",Y126&lt;TODAY()),O126,0))</x:f>
      </x:c>
      <x:c r="AE126" s="751" t="str">
        <x:f>IF(A126="","",IF(AND(F126&lt;&gt;"",G126&lt;&gt;""),"COMPLETE",IF(OR(F126&lt;&gt;"",G126&lt;&gt;""),"PARTIAL","MISSING")))</x:f>
      </x:c>
      <x:c r="AF126" s="756"/>
      <x:c r="AG126" s="735"/>
      <x:c r="AH126" s="735"/>
      <x:c r="AI126" s="755" t="str">
        <x:f>IF(OR(B126="",AF126=""),"",ROUND((AF126-B126)*24,1))</x:f>
      </x:c>
      <x:c r="AJ126" s="750" t="str">
        <x:f>IF(P126="","",MAX(TODAY()-P126,0))</x:f>
      </x:c>
      <x:c r="AK126" s="750" t="str">
        <x:f>IF(OR(B126="",AH126=""),"",AH126-B126)</x:f>
      </x:c>
      <x:c r="AL126" s="751" t="str">
        <x:f>IF(A126="","",IF(COUNTIF($A$5:$A$504,A126)&gt;1,"DUPLICATE RFQ ID",IF(OR(B126="",C126="",AND(D126="",E126=""),AND(F126="",G126=""),H126="",I126="",J126="",L126="",M126="",N126=""),"CHECK REQUIRED FIELDS",IF(OR(NOT(ISNUMBER(I126)),I126&lt;=0,AND(O126&lt;&gt;"",OR(NOT(ISNUMBER(O126)),O126&lt;0))),"CHECK NUMBERS",IF(OR(NOT(ISNUMBER(B126)),B126&gt;TODAY(),AND(P126&lt;&gt;"",OR(NOT(ISNUMBER(P126)),P126&gt;TODAY())),AND(Q126&lt;&gt;"",OR(NOT(ISNUMBER(Q126)),Q126&gt;TODAY())),AND(R126&lt;&gt;"",NOT(ISNUMBER(R126))),AND(U126&lt;&gt;"",NOT(ISNUMBER(U126))),AND(AF126&lt;&gt;"",OR(NOT(ISNUMBER(AF126)),AF126&lt;B126,AF126&gt;TODAY()+1)),AND(AG126&lt;&gt;"",OR(NOT(ISNUMBER(AG126)),AG126&lt;B126,AG126&gt;TODAY())),AND(AH126&lt;&gt;"",OR(NOT(ISNUMBER(AH126)),AH126&lt;B126,AH126&gt;TODAY()))),"CHECK DATE",IF(COUNTIF(Setup!$D$4:$D$11,N126)=0,"CHECK STAGE",IF(AND(N126&lt;&gt;"PO WON",N126&lt;&gt;"LOST",N126&lt;&gt;"CANCELLED",Y126=""),"SET NEXT FOLLOW-UP",IF(AND(OR(N126="QUOTED",N126="NEGOTIATION",N126="PO WON"),P126=""),"ADD QUOTE DATE",IF(AND(OR(N126="QUOTED",N126="NEGOTIATION",N126="PO WON"),COUNTIFS(Quotations!$B$5:$B$504,A126,Quotations!$Q$5:$Q$504,"COMPLETE")=0),"ADD QUOTE RECORD",IF(AND(OR(N126="LOST",N126="CANCELLED"),V126=""),"ADD CLOSED REASON",IF(AND(OR(N126="PO WON",N126="LOST",N126="CANCELLED"),AH126=""),"ADD CLOSED DATE",IF(AND(N126="PO WON",COUNTIFS('Orders &amp; Payments'!$B$5:$B$504,A126,'Orders &amp; Payments'!$Q$5:$Q$504,"COMPLETE")+COUNTIFS('Orders &amp; Payments'!$B$5:$B$504,A126,'Orders &amp; Payments'!$Q$5:$Q$504,"OPEN")+COUNTIFS('Orders &amp; Payments'!$B$5:$B$504,A126,'Orders &amp; Payments'!$Q$5:$Q$504,"OPEN — ADD INVOICE")=0),"ADD ORDER RECORD","COMPLETE"))))))))))))</x:f>
      </x:c>
    </x:row>
    <x:row r="127">
      <x:c r="A127" s="730"/>
      <x:c r="B127" s="731"/>
      <x:c r="C127" s="730"/>
      <x:c r="D127" s="730"/>
      <x:c r="E127" s="730"/>
      <x:c r="F127" s="730"/>
      <x:c r="G127" s="730"/>
      <x:c r="H127" s="730"/>
      <x:c r="I127" s="730"/>
      <x:c r="J127" s="730"/>
      <x:c r="K127" s="730"/>
      <x:c r="L127" s="730"/>
      <x:c r="M127" s="730"/>
      <x:c r="N127" s="730"/>
      <x:c r="O127" s="732"/>
      <x:c r="P127" s="731"/>
      <x:c r="Q127" s="731"/>
      <x:c r="R127" s="731"/>
      <x:c r="S127" s="740" t="str">
        <x:f>IF(B127="","",TODAY()-B127)</x:f>
      </x:c>
      <x:c r="T127" s="741" t="str">
        <x:f>IF(A127="","",IF(N127="","STAGE NOT SET",IF(OR(N127="PO WON",N127="LOST",N127="CANCELLED"),N127,IF(Y127="","NOT SET",IF(NOT(ISNUMBER(Y127)),"CHECK DATE",IF(Y127&lt;TODAY(),"OVERDUE",IF(Y127=TODAY(),"DUE TODAY","UPCOMING")))))))</x:f>
      </x:c>
      <x:c r="U127" s="731"/>
      <x:c r="V127" s="730"/>
      <x:c r="W127" s="730"/>
      <x:c r="X127" s="749" t="str">
        <x:f>IF(OR(A127="",B127="",N127="",N127="PO WON",N127="LOST",N127="CANCELLED"),"",IFERROR(IF(Q127="",B127+1,Q127+INDEX(Setup!$T$4:$T$8,MATCH(N127,Setup!$S$4:$S$8,0))),""))</x:f>
      </x:c>
      <x:c r="Y127" s="749" t="str">
        <x:f>IF(A127="","",IF(OR(N127="PO WON",N127="LOST",N127="CANCELLED"),"",IF(R127&lt;&gt;"",R127,X127)))</x:f>
      </x:c>
      <x:c r="Z127" s="750" t="str">
        <x:f>IF(OR(Y127="",NOT(ISNUMBER(Y127))),"",Y127-TODAY())</x:f>
      </x:c>
      <x:c r="AA127" s="750" t="str">
        <x:f>IF(OR(A127="",B127="",C127="",M127="",N127="",N127="PO WON",N127="LOST",N127="CANCELLED"),"",IF(M127="Hot",30,IF(M127="Warm",20,10))+IF(N127="NEGOTIATION",25,IF(N127="QUOTED",20,IF(N127="QUALIFIED",15,IF(OR(N127="NEW",N127="CONTACTED"),10,0))))+IF(S127&lt;=2,20,IF(S127&lt;=7,15,IF(S127&lt;=14,10,5)))+IF(O127&gt;=500000,20,IF(O127&gt;=200000,15,IF(O127&gt;=100000,10,5)))+IF(OR(C127="IndiaMART",C127="TradeIndia"),5,3))</x:f>
      </x:c>
      <x:c r="AB127" s="751" t="str">
        <x:f>IF(A127="","",IF(OR(N127="PO WON",N127="LOST",N127="CANCELLED"),"CLOSED",IF(AA127&gt;=75,"A - PRIORITY",IF(AA127&gt;=55,"B - GOOD",IF(AA127&gt;=35,"C - NURTURE","D - LOW")))))</x:f>
      </x:c>
      <x:c r="AC127" s="751" t="str">
        <x:f>IF(A127="","",IF(AL127="COMPLETE",IF(N127="PO WON","Track invoice + payment",IF(N127="LOST","Consider revival",IF(N127="CANCELLED","No further action",IF(T127="OVERDUE","FOLLOW UP NOW",IF(T127="DUE TODAY","FOLLOW UP TODAY",IFERROR(INDEX(Setup!$V$4:$V$8,MATCH(N127,Setup!$U$4:$U$8,0)),"Review RFQ")))))),IF(AL127="DUPLICATE RFQ ID","Use a unique RFQ ID",IF(AL127="CHECK REQUIRED FIELDS","Complete required fields",IF(AL127="CHECK NUMBERS","Correct quantity or value",IF(AL127="CHECK DATE","Correct invalid date",IF(AL127="CHECK STAGE","Choose a valid stage",IF(AL127="SET NEXT FOLLOW-UP","Set next follow-up",IF(AL127="ADD QUOTE DATE","Add quote date",IF(AL127="ADD QUOTE RECORD","Add or fix quote record",IF(AL127="ADD CLOSED REASON","Add lost/cancelled reason",IF(AL127="ADD CLOSED DATE","Add closed date","Create or fix order record"))))))))))))</x:f>
      </x:c>
      <x:c r="AD127" s="752" t="str">
        <x:f>IF(A127="","",IF(AND(OR(N127="QUOTED",N127="NEGOTIATION"),Y127&lt;&gt;"",Y127&lt;TODAY()),O127,0))</x:f>
      </x:c>
      <x:c r="AE127" s="751" t="str">
        <x:f>IF(A127="","",IF(AND(F127&lt;&gt;"",G127&lt;&gt;""),"COMPLETE",IF(OR(F127&lt;&gt;"",G127&lt;&gt;""),"PARTIAL","MISSING")))</x:f>
      </x:c>
      <x:c r="AF127" s="756"/>
      <x:c r="AG127" s="735"/>
      <x:c r="AH127" s="735"/>
      <x:c r="AI127" s="755" t="str">
        <x:f>IF(OR(B127="",AF127=""),"",ROUND((AF127-B127)*24,1))</x:f>
      </x:c>
      <x:c r="AJ127" s="750" t="str">
        <x:f>IF(P127="","",MAX(TODAY()-P127,0))</x:f>
      </x:c>
      <x:c r="AK127" s="750" t="str">
        <x:f>IF(OR(B127="",AH127=""),"",AH127-B127)</x:f>
      </x:c>
      <x:c r="AL127" s="751" t="str">
        <x:f>IF(A127="","",IF(COUNTIF($A$5:$A$504,A127)&gt;1,"DUPLICATE RFQ ID",IF(OR(B127="",C127="",AND(D127="",E127=""),AND(F127="",G127=""),H127="",I127="",J127="",L127="",M127="",N127=""),"CHECK REQUIRED FIELDS",IF(OR(NOT(ISNUMBER(I127)),I127&lt;=0,AND(O127&lt;&gt;"",OR(NOT(ISNUMBER(O127)),O127&lt;0))),"CHECK NUMBERS",IF(OR(NOT(ISNUMBER(B127)),B127&gt;TODAY(),AND(P127&lt;&gt;"",OR(NOT(ISNUMBER(P127)),P127&gt;TODAY())),AND(Q127&lt;&gt;"",OR(NOT(ISNUMBER(Q127)),Q127&gt;TODAY())),AND(R127&lt;&gt;"",NOT(ISNUMBER(R127))),AND(U127&lt;&gt;"",NOT(ISNUMBER(U127))),AND(AF127&lt;&gt;"",OR(NOT(ISNUMBER(AF127)),AF127&lt;B127,AF127&gt;TODAY()+1)),AND(AG127&lt;&gt;"",OR(NOT(ISNUMBER(AG127)),AG127&lt;B127,AG127&gt;TODAY())),AND(AH127&lt;&gt;"",OR(NOT(ISNUMBER(AH127)),AH127&lt;B127,AH127&gt;TODAY()))),"CHECK DATE",IF(COUNTIF(Setup!$D$4:$D$11,N127)=0,"CHECK STAGE",IF(AND(N127&lt;&gt;"PO WON",N127&lt;&gt;"LOST",N127&lt;&gt;"CANCELLED",Y127=""),"SET NEXT FOLLOW-UP",IF(AND(OR(N127="QUOTED",N127="NEGOTIATION",N127="PO WON"),P127=""),"ADD QUOTE DATE",IF(AND(OR(N127="QUOTED",N127="NEGOTIATION",N127="PO WON"),COUNTIFS(Quotations!$B$5:$B$504,A127,Quotations!$Q$5:$Q$504,"COMPLETE")=0),"ADD QUOTE RECORD",IF(AND(OR(N127="LOST",N127="CANCELLED"),V127=""),"ADD CLOSED REASON",IF(AND(OR(N127="PO WON",N127="LOST",N127="CANCELLED"),AH127=""),"ADD CLOSED DATE",IF(AND(N127="PO WON",COUNTIFS('Orders &amp; Payments'!$B$5:$B$504,A127,'Orders &amp; Payments'!$Q$5:$Q$504,"COMPLETE")+COUNTIFS('Orders &amp; Payments'!$B$5:$B$504,A127,'Orders &amp; Payments'!$Q$5:$Q$504,"OPEN")+COUNTIFS('Orders &amp; Payments'!$B$5:$B$504,A127,'Orders &amp; Payments'!$Q$5:$Q$504,"OPEN — ADD INVOICE")=0),"ADD ORDER RECORD","COMPLETE"))))))))))))</x:f>
      </x:c>
    </x:row>
    <x:row r="128">
      <x:c r="A128" s="730"/>
      <x:c r="B128" s="731"/>
      <x:c r="C128" s="730"/>
      <x:c r="D128" s="730"/>
      <x:c r="E128" s="730"/>
      <x:c r="F128" s="730"/>
      <x:c r="G128" s="730"/>
      <x:c r="H128" s="730"/>
      <x:c r="I128" s="730"/>
      <x:c r="J128" s="730"/>
      <x:c r="K128" s="730"/>
      <x:c r="L128" s="730"/>
      <x:c r="M128" s="730"/>
      <x:c r="N128" s="730"/>
      <x:c r="O128" s="732"/>
      <x:c r="P128" s="731"/>
      <x:c r="Q128" s="731"/>
      <x:c r="R128" s="731"/>
      <x:c r="S128" s="740" t="str">
        <x:f>IF(B128="","",TODAY()-B128)</x:f>
      </x:c>
      <x:c r="T128" s="741" t="str">
        <x:f>IF(A128="","",IF(N128="","STAGE NOT SET",IF(OR(N128="PO WON",N128="LOST",N128="CANCELLED"),N128,IF(Y128="","NOT SET",IF(NOT(ISNUMBER(Y128)),"CHECK DATE",IF(Y128&lt;TODAY(),"OVERDUE",IF(Y128=TODAY(),"DUE TODAY","UPCOMING")))))))</x:f>
      </x:c>
      <x:c r="U128" s="731"/>
      <x:c r="V128" s="730"/>
      <x:c r="W128" s="730"/>
      <x:c r="X128" s="749" t="str">
        <x:f>IF(OR(A128="",B128="",N128="",N128="PO WON",N128="LOST",N128="CANCELLED"),"",IFERROR(IF(Q128="",B128+1,Q128+INDEX(Setup!$T$4:$T$8,MATCH(N128,Setup!$S$4:$S$8,0))),""))</x:f>
      </x:c>
      <x:c r="Y128" s="749" t="str">
        <x:f>IF(A128="","",IF(OR(N128="PO WON",N128="LOST",N128="CANCELLED"),"",IF(R128&lt;&gt;"",R128,X128)))</x:f>
      </x:c>
      <x:c r="Z128" s="750" t="str">
        <x:f>IF(OR(Y128="",NOT(ISNUMBER(Y128))),"",Y128-TODAY())</x:f>
      </x:c>
      <x:c r="AA128" s="750" t="str">
        <x:f>IF(OR(A128="",B128="",C128="",M128="",N128="",N128="PO WON",N128="LOST",N128="CANCELLED"),"",IF(M128="Hot",30,IF(M128="Warm",20,10))+IF(N128="NEGOTIATION",25,IF(N128="QUOTED",20,IF(N128="QUALIFIED",15,IF(OR(N128="NEW",N128="CONTACTED"),10,0))))+IF(S128&lt;=2,20,IF(S128&lt;=7,15,IF(S128&lt;=14,10,5)))+IF(O128&gt;=500000,20,IF(O128&gt;=200000,15,IF(O128&gt;=100000,10,5)))+IF(OR(C128="IndiaMART",C128="TradeIndia"),5,3))</x:f>
      </x:c>
      <x:c r="AB128" s="751" t="str">
        <x:f>IF(A128="","",IF(OR(N128="PO WON",N128="LOST",N128="CANCELLED"),"CLOSED",IF(AA128&gt;=75,"A - PRIORITY",IF(AA128&gt;=55,"B - GOOD",IF(AA128&gt;=35,"C - NURTURE","D - LOW")))))</x:f>
      </x:c>
      <x:c r="AC128" s="751" t="str">
        <x:f>IF(A128="","",IF(AL128="COMPLETE",IF(N128="PO WON","Track invoice + payment",IF(N128="LOST","Consider revival",IF(N128="CANCELLED","No further action",IF(T128="OVERDUE","FOLLOW UP NOW",IF(T128="DUE TODAY","FOLLOW UP TODAY",IFERROR(INDEX(Setup!$V$4:$V$8,MATCH(N128,Setup!$U$4:$U$8,0)),"Review RFQ")))))),IF(AL128="DUPLICATE RFQ ID","Use a unique RFQ ID",IF(AL128="CHECK REQUIRED FIELDS","Complete required fields",IF(AL128="CHECK NUMBERS","Correct quantity or value",IF(AL128="CHECK DATE","Correct invalid date",IF(AL128="CHECK STAGE","Choose a valid stage",IF(AL128="SET NEXT FOLLOW-UP","Set next follow-up",IF(AL128="ADD QUOTE DATE","Add quote date",IF(AL128="ADD QUOTE RECORD","Add or fix quote record",IF(AL128="ADD CLOSED REASON","Add lost/cancelled reason",IF(AL128="ADD CLOSED DATE","Add closed date","Create or fix order record"))))))))))))</x:f>
      </x:c>
      <x:c r="AD128" s="752" t="str">
        <x:f>IF(A128="","",IF(AND(OR(N128="QUOTED",N128="NEGOTIATION"),Y128&lt;&gt;"",Y128&lt;TODAY()),O128,0))</x:f>
      </x:c>
      <x:c r="AE128" s="751" t="str">
        <x:f>IF(A128="","",IF(AND(F128&lt;&gt;"",G128&lt;&gt;""),"COMPLETE",IF(OR(F128&lt;&gt;"",G128&lt;&gt;""),"PARTIAL","MISSING")))</x:f>
      </x:c>
      <x:c r="AF128" s="756"/>
      <x:c r="AG128" s="735"/>
      <x:c r="AH128" s="735"/>
      <x:c r="AI128" s="755" t="str">
        <x:f>IF(OR(B128="",AF128=""),"",ROUND((AF128-B128)*24,1))</x:f>
      </x:c>
      <x:c r="AJ128" s="750" t="str">
        <x:f>IF(P128="","",MAX(TODAY()-P128,0))</x:f>
      </x:c>
      <x:c r="AK128" s="750" t="str">
        <x:f>IF(OR(B128="",AH128=""),"",AH128-B128)</x:f>
      </x:c>
      <x:c r="AL128" s="751" t="str">
        <x:f>IF(A128="","",IF(COUNTIF($A$5:$A$504,A128)&gt;1,"DUPLICATE RFQ ID",IF(OR(B128="",C128="",AND(D128="",E128=""),AND(F128="",G128=""),H128="",I128="",J128="",L128="",M128="",N128=""),"CHECK REQUIRED FIELDS",IF(OR(NOT(ISNUMBER(I128)),I128&lt;=0,AND(O128&lt;&gt;"",OR(NOT(ISNUMBER(O128)),O128&lt;0))),"CHECK NUMBERS",IF(OR(NOT(ISNUMBER(B128)),B128&gt;TODAY(),AND(P128&lt;&gt;"",OR(NOT(ISNUMBER(P128)),P128&gt;TODAY())),AND(Q128&lt;&gt;"",OR(NOT(ISNUMBER(Q128)),Q128&gt;TODAY())),AND(R128&lt;&gt;"",NOT(ISNUMBER(R128))),AND(U128&lt;&gt;"",NOT(ISNUMBER(U128))),AND(AF128&lt;&gt;"",OR(NOT(ISNUMBER(AF128)),AF128&lt;B128,AF128&gt;TODAY()+1)),AND(AG128&lt;&gt;"",OR(NOT(ISNUMBER(AG128)),AG128&lt;B128,AG128&gt;TODAY())),AND(AH128&lt;&gt;"",OR(NOT(ISNUMBER(AH128)),AH128&lt;B128,AH128&gt;TODAY()))),"CHECK DATE",IF(COUNTIF(Setup!$D$4:$D$11,N128)=0,"CHECK STAGE",IF(AND(N128&lt;&gt;"PO WON",N128&lt;&gt;"LOST",N128&lt;&gt;"CANCELLED",Y128=""),"SET NEXT FOLLOW-UP",IF(AND(OR(N128="QUOTED",N128="NEGOTIATION",N128="PO WON"),P128=""),"ADD QUOTE DATE",IF(AND(OR(N128="QUOTED",N128="NEGOTIATION",N128="PO WON"),COUNTIFS(Quotations!$B$5:$B$504,A128,Quotations!$Q$5:$Q$504,"COMPLETE")=0),"ADD QUOTE RECORD",IF(AND(OR(N128="LOST",N128="CANCELLED"),V128=""),"ADD CLOSED REASON",IF(AND(OR(N128="PO WON",N128="LOST",N128="CANCELLED"),AH128=""),"ADD CLOSED DATE",IF(AND(N128="PO WON",COUNTIFS('Orders &amp; Payments'!$B$5:$B$504,A128,'Orders &amp; Payments'!$Q$5:$Q$504,"COMPLETE")+COUNTIFS('Orders &amp; Payments'!$B$5:$B$504,A128,'Orders &amp; Payments'!$Q$5:$Q$504,"OPEN")+COUNTIFS('Orders &amp; Payments'!$B$5:$B$504,A128,'Orders &amp; Payments'!$Q$5:$Q$504,"OPEN — ADD INVOICE")=0),"ADD ORDER RECORD","COMPLETE"))))))))))))</x:f>
      </x:c>
    </x:row>
    <x:row r="129">
      <x:c r="A129" s="730"/>
      <x:c r="B129" s="731"/>
      <x:c r="C129" s="730"/>
      <x:c r="D129" s="730"/>
      <x:c r="E129" s="730"/>
      <x:c r="F129" s="730"/>
      <x:c r="G129" s="730"/>
      <x:c r="H129" s="730"/>
      <x:c r="I129" s="730"/>
      <x:c r="J129" s="730"/>
      <x:c r="K129" s="730"/>
      <x:c r="L129" s="730"/>
      <x:c r="M129" s="730"/>
      <x:c r="N129" s="730"/>
      <x:c r="O129" s="732"/>
      <x:c r="P129" s="731"/>
      <x:c r="Q129" s="731"/>
      <x:c r="R129" s="731"/>
      <x:c r="S129" s="740" t="str">
        <x:f>IF(B129="","",TODAY()-B129)</x:f>
      </x:c>
      <x:c r="T129" s="741" t="str">
        <x:f>IF(A129="","",IF(N129="","STAGE NOT SET",IF(OR(N129="PO WON",N129="LOST",N129="CANCELLED"),N129,IF(Y129="","NOT SET",IF(NOT(ISNUMBER(Y129)),"CHECK DATE",IF(Y129&lt;TODAY(),"OVERDUE",IF(Y129=TODAY(),"DUE TODAY","UPCOMING")))))))</x:f>
      </x:c>
      <x:c r="U129" s="731"/>
      <x:c r="V129" s="730"/>
      <x:c r="W129" s="730"/>
      <x:c r="X129" s="749" t="str">
        <x:f>IF(OR(A129="",B129="",N129="",N129="PO WON",N129="LOST",N129="CANCELLED"),"",IFERROR(IF(Q129="",B129+1,Q129+INDEX(Setup!$T$4:$T$8,MATCH(N129,Setup!$S$4:$S$8,0))),""))</x:f>
      </x:c>
      <x:c r="Y129" s="749" t="str">
        <x:f>IF(A129="","",IF(OR(N129="PO WON",N129="LOST",N129="CANCELLED"),"",IF(R129&lt;&gt;"",R129,X129)))</x:f>
      </x:c>
      <x:c r="Z129" s="750" t="str">
        <x:f>IF(OR(Y129="",NOT(ISNUMBER(Y129))),"",Y129-TODAY())</x:f>
      </x:c>
      <x:c r="AA129" s="750" t="str">
        <x:f>IF(OR(A129="",B129="",C129="",M129="",N129="",N129="PO WON",N129="LOST",N129="CANCELLED"),"",IF(M129="Hot",30,IF(M129="Warm",20,10))+IF(N129="NEGOTIATION",25,IF(N129="QUOTED",20,IF(N129="QUALIFIED",15,IF(OR(N129="NEW",N129="CONTACTED"),10,0))))+IF(S129&lt;=2,20,IF(S129&lt;=7,15,IF(S129&lt;=14,10,5)))+IF(O129&gt;=500000,20,IF(O129&gt;=200000,15,IF(O129&gt;=100000,10,5)))+IF(OR(C129="IndiaMART",C129="TradeIndia"),5,3))</x:f>
      </x:c>
      <x:c r="AB129" s="751" t="str">
        <x:f>IF(A129="","",IF(OR(N129="PO WON",N129="LOST",N129="CANCELLED"),"CLOSED",IF(AA129&gt;=75,"A - PRIORITY",IF(AA129&gt;=55,"B - GOOD",IF(AA129&gt;=35,"C - NURTURE","D - LOW")))))</x:f>
      </x:c>
      <x:c r="AC129" s="751" t="str">
        <x:f>IF(A129="","",IF(AL129="COMPLETE",IF(N129="PO WON","Track invoice + payment",IF(N129="LOST","Consider revival",IF(N129="CANCELLED","No further action",IF(T129="OVERDUE","FOLLOW UP NOW",IF(T129="DUE TODAY","FOLLOW UP TODAY",IFERROR(INDEX(Setup!$V$4:$V$8,MATCH(N129,Setup!$U$4:$U$8,0)),"Review RFQ")))))),IF(AL129="DUPLICATE RFQ ID","Use a unique RFQ ID",IF(AL129="CHECK REQUIRED FIELDS","Complete required fields",IF(AL129="CHECK NUMBERS","Correct quantity or value",IF(AL129="CHECK DATE","Correct invalid date",IF(AL129="CHECK STAGE","Choose a valid stage",IF(AL129="SET NEXT FOLLOW-UP","Set next follow-up",IF(AL129="ADD QUOTE DATE","Add quote date",IF(AL129="ADD QUOTE RECORD","Add or fix quote record",IF(AL129="ADD CLOSED REASON","Add lost/cancelled reason",IF(AL129="ADD CLOSED DATE","Add closed date","Create or fix order record"))))))))))))</x:f>
      </x:c>
      <x:c r="AD129" s="752" t="str">
        <x:f>IF(A129="","",IF(AND(OR(N129="QUOTED",N129="NEGOTIATION"),Y129&lt;&gt;"",Y129&lt;TODAY()),O129,0))</x:f>
      </x:c>
      <x:c r="AE129" s="751" t="str">
        <x:f>IF(A129="","",IF(AND(F129&lt;&gt;"",G129&lt;&gt;""),"COMPLETE",IF(OR(F129&lt;&gt;"",G129&lt;&gt;""),"PARTIAL","MISSING")))</x:f>
      </x:c>
      <x:c r="AF129" s="756"/>
      <x:c r="AG129" s="735"/>
      <x:c r="AH129" s="735"/>
      <x:c r="AI129" s="755" t="str">
        <x:f>IF(OR(B129="",AF129=""),"",ROUND((AF129-B129)*24,1))</x:f>
      </x:c>
      <x:c r="AJ129" s="750" t="str">
        <x:f>IF(P129="","",MAX(TODAY()-P129,0))</x:f>
      </x:c>
      <x:c r="AK129" s="750" t="str">
        <x:f>IF(OR(B129="",AH129=""),"",AH129-B129)</x:f>
      </x:c>
      <x:c r="AL129" s="751" t="str">
        <x:f>IF(A129="","",IF(COUNTIF($A$5:$A$504,A129)&gt;1,"DUPLICATE RFQ ID",IF(OR(B129="",C129="",AND(D129="",E129=""),AND(F129="",G129=""),H129="",I129="",J129="",L129="",M129="",N129=""),"CHECK REQUIRED FIELDS",IF(OR(NOT(ISNUMBER(I129)),I129&lt;=0,AND(O129&lt;&gt;"",OR(NOT(ISNUMBER(O129)),O129&lt;0))),"CHECK NUMBERS",IF(OR(NOT(ISNUMBER(B129)),B129&gt;TODAY(),AND(P129&lt;&gt;"",OR(NOT(ISNUMBER(P129)),P129&gt;TODAY())),AND(Q129&lt;&gt;"",OR(NOT(ISNUMBER(Q129)),Q129&gt;TODAY())),AND(R129&lt;&gt;"",NOT(ISNUMBER(R129))),AND(U129&lt;&gt;"",NOT(ISNUMBER(U129))),AND(AF129&lt;&gt;"",OR(NOT(ISNUMBER(AF129)),AF129&lt;B129,AF129&gt;TODAY()+1)),AND(AG129&lt;&gt;"",OR(NOT(ISNUMBER(AG129)),AG129&lt;B129,AG129&gt;TODAY())),AND(AH129&lt;&gt;"",OR(NOT(ISNUMBER(AH129)),AH129&lt;B129,AH129&gt;TODAY()))),"CHECK DATE",IF(COUNTIF(Setup!$D$4:$D$11,N129)=0,"CHECK STAGE",IF(AND(N129&lt;&gt;"PO WON",N129&lt;&gt;"LOST",N129&lt;&gt;"CANCELLED",Y129=""),"SET NEXT FOLLOW-UP",IF(AND(OR(N129="QUOTED",N129="NEGOTIATION",N129="PO WON"),P129=""),"ADD QUOTE DATE",IF(AND(OR(N129="QUOTED",N129="NEGOTIATION",N129="PO WON"),COUNTIFS(Quotations!$B$5:$B$504,A129,Quotations!$Q$5:$Q$504,"COMPLETE")=0),"ADD QUOTE RECORD",IF(AND(OR(N129="LOST",N129="CANCELLED"),V129=""),"ADD CLOSED REASON",IF(AND(OR(N129="PO WON",N129="LOST",N129="CANCELLED"),AH129=""),"ADD CLOSED DATE",IF(AND(N129="PO WON",COUNTIFS('Orders &amp; Payments'!$B$5:$B$504,A129,'Orders &amp; Payments'!$Q$5:$Q$504,"COMPLETE")+COUNTIFS('Orders &amp; Payments'!$B$5:$B$504,A129,'Orders &amp; Payments'!$Q$5:$Q$504,"OPEN")+COUNTIFS('Orders &amp; Payments'!$B$5:$B$504,A129,'Orders &amp; Payments'!$Q$5:$Q$504,"OPEN — ADD INVOICE")=0),"ADD ORDER RECORD","COMPLETE"))))))))))))</x:f>
      </x:c>
    </x:row>
    <x:row r="130">
      <x:c r="A130" s="730"/>
      <x:c r="B130" s="731"/>
      <x:c r="C130" s="730"/>
      <x:c r="D130" s="730"/>
      <x:c r="E130" s="730"/>
      <x:c r="F130" s="730"/>
      <x:c r="G130" s="730"/>
      <x:c r="H130" s="730"/>
      <x:c r="I130" s="730"/>
      <x:c r="J130" s="730"/>
      <x:c r="K130" s="730"/>
      <x:c r="L130" s="730"/>
      <x:c r="M130" s="730"/>
      <x:c r="N130" s="730"/>
      <x:c r="O130" s="732"/>
      <x:c r="P130" s="731"/>
      <x:c r="Q130" s="731"/>
      <x:c r="R130" s="731"/>
      <x:c r="S130" s="740" t="str">
        <x:f>IF(B130="","",TODAY()-B130)</x:f>
      </x:c>
      <x:c r="T130" s="741" t="str">
        <x:f>IF(A130="","",IF(N130="","STAGE NOT SET",IF(OR(N130="PO WON",N130="LOST",N130="CANCELLED"),N130,IF(Y130="","NOT SET",IF(NOT(ISNUMBER(Y130)),"CHECK DATE",IF(Y130&lt;TODAY(),"OVERDUE",IF(Y130=TODAY(),"DUE TODAY","UPCOMING")))))))</x:f>
      </x:c>
      <x:c r="U130" s="731"/>
      <x:c r="V130" s="730"/>
      <x:c r="W130" s="730"/>
      <x:c r="X130" s="749" t="str">
        <x:f>IF(OR(A130="",B130="",N130="",N130="PO WON",N130="LOST",N130="CANCELLED"),"",IFERROR(IF(Q130="",B130+1,Q130+INDEX(Setup!$T$4:$T$8,MATCH(N130,Setup!$S$4:$S$8,0))),""))</x:f>
      </x:c>
      <x:c r="Y130" s="749" t="str">
        <x:f>IF(A130="","",IF(OR(N130="PO WON",N130="LOST",N130="CANCELLED"),"",IF(R130&lt;&gt;"",R130,X130)))</x:f>
      </x:c>
      <x:c r="Z130" s="750" t="str">
        <x:f>IF(OR(Y130="",NOT(ISNUMBER(Y130))),"",Y130-TODAY())</x:f>
      </x:c>
      <x:c r="AA130" s="750" t="str">
        <x:f>IF(OR(A130="",B130="",C130="",M130="",N130="",N130="PO WON",N130="LOST",N130="CANCELLED"),"",IF(M130="Hot",30,IF(M130="Warm",20,10))+IF(N130="NEGOTIATION",25,IF(N130="QUOTED",20,IF(N130="QUALIFIED",15,IF(OR(N130="NEW",N130="CONTACTED"),10,0))))+IF(S130&lt;=2,20,IF(S130&lt;=7,15,IF(S130&lt;=14,10,5)))+IF(O130&gt;=500000,20,IF(O130&gt;=200000,15,IF(O130&gt;=100000,10,5)))+IF(OR(C130="IndiaMART",C130="TradeIndia"),5,3))</x:f>
      </x:c>
      <x:c r="AB130" s="751" t="str">
        <x:f>IF(A130="","",IF(OR(N130="PO WON",N130="LOST",N130="CANCELLED"),"CLOSED",IF(AA130&gt;=75,"A - PRIORITY",IF(AA130&gt;=55,"B - GOOD",IF(AA130&gt;=35,"C - NURTURE","D - LOW")))))</x:f>
      </x:c>
      <x:c r="AC130" s="751" t="str">
        <x:f>IF(A130="","",IF(AL130="COMPLETE",IF(N130="PO WON","Track invoice + payment",IF(N130="LOST","Consider revival",IF(N130="CANCELLED","No further action",IF(T130="OVERDUE","FOLLOW UP NOW",IF(T130="DUE TODAY","FOLLOW UP TODAY",IFERROR(INDEX(Setup!$V$4:$V$8,MATCH(N130,Setup!$U$4:$U$8,0)),"Review RFQ")))))),IF(AL130="DUPLICATE RFQ ID","Use a unique RFQ ID",IF(AL130="CHECK REQUIRED FIELDS","Complete required fields",IF(AL130="CHECK NUMBERS","Correct quantity or value",IF(AL130="CHECK DATE","Correct invalid date",IF(AL130="CHECK STAGE","Choose a valid stage",IF(AL130="SET NEXT FOLLOW-UP","Set next follow-up",IF(AL130="ADD QUOTE DATE","Add quote date",IF(AL130="ADD QUOTE RECORD","Add or fix quote record",IF(AL130="ADD CLOSED REASON","Add lost/cancelled reason",IF(AL130="ADD CLOSED DATE","Add closed date","Create or fix order record"))))))))))))</x:f>
      </x:c>
      <x:c r="AD130" s="752" t="str">
        <x:f>IF(A130="","",IF(AND(OR(N130="QUOTED",N130="NEGOTIATION"),Y130&lt;&gt;"",Y130&lt;TODAY()),O130,0))</x:f>
      </x:c>
      <x:c r="AE130" s="751" t="str">
        <x:f>IF(A130="","",IF(AND(F130&lt;&gt;"",G130&lt;&gt;""),"COMPLETE",IF(OR(F130&lt;&gt;"",G130&lt;&gt;""),"PARTIAL","MISSING")))</x:f>
      </x:c>
      <x:c r="AF130" s="756"/>
      <x:c r="AG130" s="735"/>
      <x:c r="AH130" s="735"/>
      <x:c r="AI130" s="755" t="str">
        <x:f>IF(OR(B130="",AF130=""),"",ROUND((AF130-B130)*24,1))</x:f>
      </x:c>
      <x:c r="AJ130" s="750" t="str">
        <x:f>IF(P130="","",MAX(TODAY()-P130,0))</x:f>
      </x:c>
      <x:c r="AK130" s="750" t="str">
        <x:f>IF(OR(B130="",AH130=""),"",AH130-B130)</x:f>
      </x:c>
      <x:c r="AL130" s="751" t="str">
        <x:f>IF(A130="","",IF(COUNTIF($A$5:$A$504,A130)&gt;1,"DUPLICATE RFQ ID",IF(OR(B130="",C130="",AND(D130="",E130=""),AND(F130="",G130=""),H130="",I130="",J130="",L130="",M130="",N130=""),"CHECK REQUIRED FIELDS",IF(OR(NOT(ISNUMBER(I130)),I130&lt;=0,AND(O130&lt;&gt;"",OR(NOT(ISNUMBER(O130)),O130&lt;0))),"CHECK NUMBERS",IF(OR(NOT(ISNUMBER(B130)),B130&gt;TODAY(),AND(P130&lt;&gt;"",OR(NOT(ISNUMBER(P130)),P130&gt;TODAY())),AND(Q130&lt;&gt;"",OR(NOT(ISNUMBER(Q130)),Q130&gt;TODAY())),AND(R130&lt;&gt;"",NOT(ISNUMBER(R130))),AND(U130&lt;&gt;"",NOT(ISNUMBER(U130))),AND(AF130&lt;&gt;"",OR(NOT(ISNUMBER(AF130)),AF130&lt;B130,AF130&gt;TODAY()+1)),AND(AG130&lt;&gt;"",OR(NOT(ISNUMBER(AG130)),AG130&lt;B130,AG130&gt;TODAY())),AND(AH130&lt;&gt;"",OR(NOT(ISNUMBER(AH130)),AH130&lt;B130,AH130&gt;TODAY()))),"CHECK DATE",IF(COUNTIF(Setup!$D$4:$D$11,N130)=0,"CHECK STAGE",IF(AND(N130&lt;&gt;"PO WON",N130&lt;&gt;"LOST",N130&lt;&gt;"CANCELLED",Y130=""),"SET NEXT FOLLOW-UP",IF(AND(OR(N130="QUOTED",N130="NEGOTIATION",N130="PO WON"),P130=""),"ADD QUOTE DATE",IF(AND(OR(N130="QUOTED",N130="NEGOTIATION",N130="PO WON"),COUNTIFS(Quotations!$B$5:$B$504,A130,Quotations!$Q$5:$Q$504,"COMPLETE")=0),"ADD QUOTE RECORD",IF(AND(OR(N130="LOST",N130="CANCELLED"),V130=""),"ADD CLOSED REASON",IF(AND(OR(N130="PO WON",N130="LOST",N130="CANCELLED"),AH130=""),"ADD CLOSED DATE",IF(AND(N130="PO WON",COUNTIFS('Orders &amp; Payments'!$B$5:$B$504,A130,'Orders &amp; Payments'!$Q$5:$Q$504,"COMPLETE")+COUNTIFS('Orders &amp; Payments'!$B$5:$B$504,A130,'Orders &amp; Payments'!$Q$5:$Q$504,"OPEN")+COUNTIFS('Orders &amp; Payments'!$B$5:$B$504,A130,'Orders &amp; Payments'!$Q$5:$Q$504,"OPEN — ADD INVOICE")=0),"ADD ORDER RECORD","COMPLETE"))))))))))))</x:f>
      </x:c>
    </x:row>
    <x:row r="131">
      <x:c r="A131" s="730"/>
      <x:c r="B131" s="731"/>
      <x:c r="C131" s="730"/>
      <x:c r="D131" s="730"/>
      <x:c r="E131" s="730"/>
      <x:c r="F131" s="730"/>
      <x:c r="G131" s="730"/>
      <x:c r="H131" s="730"/>
      <x:c r="I131" s="730"/>
      <x:c r="J131" s="730"/>
      <x:c r="K131" s="730"/>
      <x:c r="L131" s="730"/>
      <x:c r="M131" s="730"/>
      <x:c r="N131" s="730"/>
      <x:c r="O131" s="732"/>
      <x:c r="P131" s="731"/>
      <x:c r="Q131" s="731"/>
      <x:c r="R131" s="731"/>
      <x:c r="S131" s="740" t="str">
        <x:f>IF(B131="","",TODAY()-B131)</x:f>
      </x:c>
      <x:c r="T131" s="741" t="str">
        <x:f>IF(A131="","",IF(N131="","STAGE NOT SET",IF(OR(N131="PO WON",N131="LOST",N131="CANCELLED"),N131,IF(Y131="","NOT SET",IF(NOT(ISNUMBER(Y131)),"CHECK DATE",IF(Y131&lt;TODAY(),"OVERDUE",IF(Y131=TODAY(),"DUE TODAY","UPCOMING")))))))</x:f>
      </x:c>
      <x:c r="U131" s="731"/>
      <x:c r="V131" s="730"/>
      <x:c r="W131" s="730"/>
      <x:c r="X131" s="749" t="str">
        <x:f>IF(OR(A131="",B131="",N131="",N131="PO WON",N131="LOST",N131="CANCELLED"),"",IFERROR(IF(Q131="",B131+1,Q131+INDEX(Setup!$T$4:$T$8,MATCH(N131,Setup!$S$4:$S$8,0))),""))</x:f>
      </x:c>
      <x:c r="Y131" s="749" t="str">
        <x:f>IF(A131="","",IF(OR(N131="PO WON",N131="LOST",N131="CANCELLED"),"",IF(R131&lt;&gt;"",R131,X131)))</x:f>
      </x:c>
      <x:c r="Z131" s="750" t="str">
        <x:f>IF(OR(Y131="",NOT(ISNUMBER(Y131))),"",Y131-TODAY())</x:f>
      </x:c>
      <x:c r="AA131" s="750" t="str">
        <x:f>IF(OR(A131="",B131="",C131="",M131="",N131="",N131="PO WON",N131="LOST",N131="CANCELLED"),"",IF(M131="Hot",30,IF(M131="Warm",20,10))+IF(N131="NEGOTIATION",25,IF(N131="QUOTED",20,IF(N131="QUALIFIED",15,IF(OR(N131="NEW",N131="CONTACTED"),10,0))))+IF(S131&lt;=2,20,IF(S131&lt;=7,15,IF(S131&lt;=14,10,5)))+IF(O131&gt;=500000,20,IF(O131&gt;=200000,15,IF(O131&gt;=100000,10,5)))+IF(OR(C131="IndiaMART",C131="TradeIndia"),5,3))</x:f>
      </x:c>
      <x:c r="AB131" s="751" t="str">
        <x:f>IF(A131="","",IF(OR(N131="PO WON",N131="LOST",N131="CANCELLED"),"CLOSED",IF(AA131&gt;=75,"A - PRIORITY",IF(AA131&gt;=55,"B - GOOD",IF(AA131&gt;=35,"C - NURTURE","D - LOW")))))</x:f>
      </x:c>
      <x:c r="AC131" s="751" t="str">
        <x:f>IF(A131="","",IF(AL131="COMPLETE",IF(N131="PO WON","Track invoice + payment",IF(N131="LOST","Consider revival",IF(N131="CANCELLED","No further action",IF(T131="OVERDUE","FOLLOW UP NOW",IF(T131="DUE TODAY","FOLLOW UP TODAY",IFERROR(INDEX(Setup!$V$4:$V$8,MATCH(N131,Setup!$U$4:$U$8,0)),"Review RFQ")))))),IF(AL131="DUPLICATE RFQ ID","Use a unique RFQ ID",IF(AL131="CHECK REQUIRED FIELDS","Complete required fields",IF(AL131="CHECK NUMBERS","Correct quantity or value",IF(AL131="CHECK DATE","Correct invalid date",IF(AL131="CHECK STAGE","Choose a valid stage",IF(AL131="SET NEXT FOLLOW-UP","Set next follow-up",IF(AL131="ADD QUOTE DATE","Add quote date",IF(AL131="ADD QUOTE RECORD","Add or fix quote record",IF(AL131="ADD CLOSED REASON","Add lost/cancelled reason",IF(AL131="ADD CLOSED DATE","Add closed date","Create or fix order record"))))))))))))</x:f>
      </x:c>
      <x:c r="AD131" s="752" t="str">
        <x:f>IF(A131="","",IF(AND(OR(N131="QUOTED",N131="NEGOTIATION"),Y131&lt;&gt;"",Y131&lt;TODAY()),O131,0))</x:f>
      </x:c>
      <x:c r="AE131" s="751" t="str">
        <x:f>IF(A131="","",IF(AND(F131&lt;&gt;"",G131&lt;&gt;""),"COMPLETE",IF(OR(F131&lt;&gt;"",G131&lt;&gt;""),"PARTIAL","MISSING")))</x:f>
      </x:c>
      <x:c r="AF131" s="756"/>
      <x:c r="AG131" s="735"/>
      <x:c r="AH131" s="735"/>
      <x:c r="AI131" s="755" t="str">
        <x:f>IF(OR(B131="",AF131=""),"",ROUND((AF131-B131)*24,1))</x:f>
      </x:c>
      <x:c r="AJ131" s="750" t="str">
        <x:f>IF(P131="","",MAX(TODAY()-P131,0))</x:f>
      </x:c>
      <x:c r="AK131" s="750" t="str">
        <x:f>IF(OR(B131="",AH131=""),"",AH131-B131)</x:f>
      </x:c>
      <x:c r="AL131" s="751" t="str">
        <x:f>IF(A131="","",IF(COUNTIF($A$5:$A$504,A131)&gt;1,"DUPLICATE RFQ ID",IF(OR(B131="",C131="",AND(D131="",E131=""),AND(F131="",G131=""),H131="",I131="",J131="",L131="",M131="",N131=""),"CHECK REQUIRED FIELDS",IF(OR(NOT(ISNUMBER(I131)),I131&lt;=0,AND(O131&lt;&gt;"",OR(NOT(ISNUMBER(O131)),O131&lt;0))),"CHECK NUMBERS",IF(OR(NOT(ISNUMBER(B131)),B131&gt;TODAY(),AND(P131&lt;&gt;"",OR(NOT(ISNUMBER(P131)),P131&gt;TODAY())),AND(Q131&lt;&gt;"",OR(NOT(ISNUMBER(Q131)),Q131&gt;TODAY())),AND(R131&lt;&gt;"",NOT(ISNUMBER(R131))),AND(U131&lt;&gt;"",NOT(ISNUMBER(U131))),AND(AF131&lt;&gt;"",OR(NOT(ISNUMBER(AF131)),AF131&lt;B131,AF131&gt;TODAY()+1)),AND(AG131&lt;&gt;"",OR(NOT(ISNUMBER(AG131)),AG131&lt;B131,AG131&gt;TODAY())),AND(AH131&lt;&gt;"",OR(NOT(ISNUMBER(AH131)),AH131&lt;B131,AH131&gt;TODAY()))),"CHECK DATE",IF(COUNTIF(Setup!$D$4:$D$11,N131)=0,"CHECK STAGE",IF(AND(N131&lt;&gt;"PO WON",N131&lt;&gt;"LOST",N131&lt;&gt;"CANCELLED",Y131=""),"SET NEXT FOLLOW-UP",IF(AND(OR(N131="QUOTED",N131="NEGOTIATION",N131="PO WON"),P131=""),"ADD QUOTE DATE",IF(AND(OR(N131="QUOTED",N131="NEGOTIATION",N131="PO WON"),COUNTIFS(Quotations!$B$5:$B$504,A131,Quotations!$Q$5:$Q$504,"COMPLETE")=0),"ADD QUOTE RECORD",IF(AND(OR(N131="LOST",N131="CANCELLED"),V131=""),"ADD CLOSED REASON",IF(AND(OR(N131="PO WON",N131="LOST",N131="CANCELLED"),AH131=""),"ADD CLOSED DATE",IF(AND(N131="PO WON",COUNTIFS('Orders &amp; Payments'!$B$5:$B$504,A131,'Orders &amp; Payments'!$Q$5:$Q$504,"COMPLETE")+COUNTIFS('Orders &amp; Payments'!$B$5:$B$504,A131,'Orders &amp; Payments'!$Q$5:$Q$504,"OPEN")+COUNTIFS('Orders &amp; Payments'!$B$5:$B$504,A131,'Orders &amp; Payments'!$Q$5:$Q$504,"OPEN — ADD INVOICE")=0),"ADD ORDER RECORD","COMPLETE"))))))))))))</x:f>
      </x:c>
    </x:row>
    <x:row r="132">
      <x:c r="A132" s="730"/>
      <x:c r="B132" s="731"/>
      <x:c r="C132" s="730"/>
      <x:c r="D132" s="730"/>
      <x:c r="E132" s="730"/>
      <x:c r="F132" s="730"/>
      <x:c r="G132" s="730"/>
      <x:c r="H132" s="730"/>
      <x:c r="I132" s="730"/>
      <x:c r="J132" s="730"/>
      <x:c r="K132" s="730"/>
      <x:c r="L132" s="730"/>
      <x:c r="M132" s="730"/>
      <x:c r="N132" s="730"/>
      <x:c r="O132" s="732"/>
      <x:c r="P132" s="731"/>
      <x:c r="Q132" s="731"/>
      <x:c r="R132" s="731"/>
      <x:c r="S132" s="740" t="str">
        <x:f>IF(B132="","",TODAY()-B132)</x:f>
      </x:c>
      <x:c r="T132" s="741" t="str">
        <x:f>IF(A132="","",IF(N132="","STAGE NOT SET",IF(OR(N132="PO WON",N132="LOST",N132="CANCELLED"),N132,IF(Y132="","NOT SET",IF(NOT(ISNUMBER(Y132)),"CHECK DATE",IF(Y132&lt;TODAY(),"OVERDUE",IF(Y132=TODAY(),"DUE TODAY","UPCOMING")))))))</x:f>
      </x:c>
      <x:c r="U132" s="731"/>
      <x:c r="V132" s="730"/>
      <x:c r="W132" s="730"/>
      <x:c r="X132" s="749" t="str">
        <x:f>IF(OR(A132="",B132="",N132="",N132="PO WON",N132="LOST",N132="CANCELLED"),"",IFERROR(IF(Q132="",B132+1,Q132+INDEX(Setup!$T$4:$T$8,MATCH(N132,Setup!$S$4:$S$8,0))),""))</x:f>
      </x:c>
      <x:c r="Y132" s="749" t="str">
        <x:f>IF(A132="","",IF(OR(N132="PO WON",N132="LOST",N132="CANCELLED"),"",IF(R132&lt;&gt;"",R132,X132)))</x:f>
      </x:c>
      <x:c r="Z132" s="750" t="str">
        <x:f>IF(OR(Y132="",NOT(ISNUMBER(Y132))),"",Y132-TODAY())</x:f>
      </x:c>
      <x:c r="AA132" s="750" t="str">
        <x:f>IF(OR(A132="",B132="",C132="",M132="",N132="",N132="PO WON",N132="LOST",N132="CANCELLED"),"",IF(M132="Hot",30,IF(M132="Warm",20,10))+IF(N132="NEGOTIATION",25,IF(N132="QUOTED",20,IF(N132="QUALIFIED",15,IF(OR(N132="NEW",N132="CONTACTED"),10,0))))+IF(S132&lt;=2,20,IF(S132&lt;=7,15,IF(S132&lt;=14,10,5)))+IF(O132&gt;=500000,20,IF(O132&gt;=200000,15,IF(O132&gt;=100000,10,5)))+IF(OR(C132="IndiaMART",C132="TradeIndia"),5,3))</x:f>
      </x:c>
      <x:c r="AB132" s="751" t="str">
        <x:f>IF(A132="","",IF(OR(N132="PO WON",N132="LOST",N132="CANCELLED"),"CLOSED",IF(AA132&gt;=75,"A - PRIORITY",IF(AA132&gt;=55,"B - GOOD",IF(AA132&gt;=35,"C - NURTURE","D - LOW")))))</x:f>
      </x:c>
      <x:c r="AC132" s="751" t="str">
        <x:f>IF(A132="","",IF(AL132="COMPLETE",IF(N132="PO WON","Track invoice + payment",IF(N132="LOST","Consider revival",IF(N132="CANCELLED","No further action",IF(T132="OVERDUE","FOLLOW UP NOW",IF(T132="DUE TODAY","FOLLOW UP TODAY",IFERROR(INDEX(Setup!$V$4:$V$8,MATCH(N132,Setup!$U$4:$U$8,0)),"Review RFQ")))))),IF(AL132="DUPLICATE RFQ ID","Use a unique RFQ ID",IF(AL132="CHECK REQUIRED FIELDS","Complete required fields",IF(AL132="CHECK NUMBERS","Correct quantity or value",IF(AL132="CHECK DATE","Correct invalid date",IF(AL132="CHECK STAGE","Choose a valid stage",IF(AL132="SET NEXT FOLLOW-UP","Set next follow-up",IF(AL132="ADD QUOTE DATE","Add quote date",IF(AL132="ADD QUOTE RECORD","Add or fix quote record",IF(AL132="ADD CLOSED REASON","Add lost/cancelled reason",IF(AL132="ADD CLOSED DATE","Add closed date","Create or fix order record"))))))))))))</x:f>
      </x:c>
      <x:c r="AD132" s="752" t="str">
        <x:f>IF(A132="","",IF(AND(OR(N132="QUOTED",N132="NEGOTIATION"),Y132&lt;&gt;"",Y132&lt;TODAY()),O132,0))</x:f>
      </x:c>
      <x:c r="AE132" s="751" t="str">
        <x:f>IF(A132="","",IF(AND(F132&lt;&gt;"",G132&lt;&gt;""),"COMPLETE",IF(OR(F132&lt;&gt;"",G132&lt;&gt;""),"PARTIAL","MISSING")))</x:f>
      </x:c>
      <x:c r="AF132" s="756"/>
      <x:c r="AG132" s="735"/>
      <x:c r="AH132" s="735"/>
      <x:c r="AI132" s="755" t="str">
        <x:f>IF(OR(B132="",AF132=""),"",ROUND((AF132-B132)*24,1))</x:f>
      </x:c>
      <x:c r="AJ132" s="750" t="str">
        <x:f>IF(P132="","",MAX(TODAY()-P132,0))</x:f>
      </x:c>
      <x:c r="AK132" s="750" t="str">
        <x:f>IF(OR(B132="",AH132=""),"",AH132-B132)</x:f>
      </x:c>
      <x:c r="AL132" s="751" t="str">
        <x:f>IF(A132="","",IF(COUNTIF($A$5:$A$504,A132)&gt;1,"DUPLICATE RFQ ID",IF(OR(B132="",C132="",AND(D132="",E132=""),AND(F132="",G132=""),H132="",I132="",J132="",L132="",M132="",N132=""),"CHECK REQUIRED FIELDS",IF(OR(NOT(ISNUMBER(I132)),I132&lt;=0,AND(O132&lt;&gt;"",OR(NOT(ISNUMBER(O132)),O132&lt;0))),"CHECK NUMBERS",IF(OR(NOT(ISNUMBER(B132)),B132&gt;TODAY(),AND(P132&lt;&gt;"",OR(NOT(ISNUMBER(P132)),P132&gt;TODAY())),AND(Q132&lt;&gt;"",OR(NOT(ISNUMBER(Q132)),Q132&gt;TODAY())),AND(R132&lt;&gt;"",NOT(ISNUMBER(R132))),AND(U132&lt;&gt;"",NOT(ISNUMBER(U132))),AND(AF132&lt;&gt;"",OR(NOT(ISNUMBER(AF132)),AF132&lt;B132,AF132&gt;TODAY()+1)),AND(AG132&lt;&gt;"",OR(NOT(ISNUMBER(AG132)),AG132&lt;B132,AG132&gt;TODAY())),AND(AH132&lt;&gt;"",OR(NOT(ISNUMBER(AH132)),AH132&lt;B132,AH132&gt;TODAY()))),"CHECK DATE",IF(COUNTIF(Setup!$D$4:$D$11,N132)=0,"CHECK STAGE",IF(AND(N132&lt;&gt;"PO WON",N132&lt;&gt;"LOST",N132&lt;&gt;"CANCELLED",Y132=""),"SET NEXT FOLLOW-UP",IF(AND(OR(N132="QUOTED",N132="NEGOTIATION",N132="PO WON"),P132=""),"ADD QUOTE DATE",IF(AND(OR(N132="QUOTED",N132="NEGOTIATION",N132="PO WON"),COUNTIFS(Quotations!$B$5:$B$504,A132,Quotations!$Q$5:$Q$504,"COMPLETE")=0),"ADD QUOTE RECORD",IF(AND(OR(N132="LOST",N132="CANCELLED"),V132=""),"ADD CLOSED REASON",IF(AND(OR(N132="PO WON",N132="LOST",N132="CANCELLED"),AH132=""),"ADD CLOSED DATE",IF(AND(N132="PO WON",COUNTIFS('Orders &amp; Payments'!$B$5:$B$504,A132,'Orders &amp; Payments'!$Q$5:$Q$504,"COMPLETE")+COUNTIFS('Orders &amp; Payments'!$B$5:$B$504,A132,'Orders &amp; Payments'!$Q$5:$Q$504,"OPEN")+COUNTIFS('Orders &amp; Payments'!$B$5:$B$504,A132,'Orders &amp; Payments'!$Q$5:$Q$504,"OPEN — ADD INVOICE")=0),"ADD ORDER RECORD","COMPLETE"))))))))))))</x:f>
      </x:c>
    </x:row>
    <x:row r="133">
      <x:c r="A133" s="730"/>
      <x:c r="B133" s="731"/>
      <x:c r="C133" s="730"/>
      <x:c r="D133" s="730"/>
      <x:c r="E133" s="730"/>
      <x:c r="F133" s="730"/>
      <x:c r="G133" s="730"/>
      <x:c r="H133" s="730"/>
      <x:c r="I133" s="730"/>
      <x:c r="J133" s="730"/>
      <x:c r="K133" s="730"/>
      <x:c r="L133" s="730"/>
      <x:c r="M133" s="730"/>
      <x:c r="N133" s="730"/>
      <x:c r="O133" s="732"/>
      <x:c r="P133" s="731"/>
      <x:c r="Q133" s="731"/>
      <x:c r="R133" s="731"/>
      <x:c r="S133" s="740" t="str">
        <x:f>IF(B133="","",TODAY()-B133)</x:f>
      </x:c>
      <x:c r="T133" s="741" t="str">
        <x:f>IF(A133="","",IF(N133="","STAGE NOT SET",IF(OR(N133="PO WON",N133="LOST",N133="CANCELLED"),N133,IF(Y133="","NOT SET",IF(NOT(ISNUMBER(Y133)),"CHECK DATE",IF(Y133&lt;TODAY(),"OVERDUE",IF(Y133=TODAY(),"DUE TODAY","UPCOMING")))))))</x:f>
      </x:c>
      <x:c r="U133" s="731"/>
      <x:c r="V133" s="730"/>
      <x:c r="W133" s="730"/>
      <x:c r="X133" s="749" t="str">
        <x:f>IF(OR(A133="",B133="",N133="",N133="PO WON",N133="LOST",N133="CANCELLED"),"",IFERROR(IF(Q133="",B133+1,Q133+INDEX(Setup!$T$4:$T$8,MATCH(N133,Setup!$S$4:$S$8,0))),""))</x:f>
      </x:c>
      <x:c r="Y133" s="749" t="str">
        <x:f>IF(A133="","",IF(OR(N133="PO WON",N133="LOST",N133="CANCELLED"),"",IF(R133&lt;&gt;"",R133,X133)))</x:f>
      </x:c>
      <x:c r="Z133" s="750" t="str">
        <x:f>IF(OR(Y133="",NOT(ISNUMBER(Y133))),"",Y133-TODAY())</x:f>
      </x:c>
      <x:c r="AA133" s="750" t="str">
        <x:f>IF(OR(A133="",B133="",C133="",M133="",N133="",N133="PO WON",N133="LOST",N133="CANCELLED"),"",IF(M133="Hot",30,IF(M133="Warm",20,10))+IF(N133="NEGOTIATION",25,IF(N133="QUOTED",20,IF(N133="QUALIFIED",15,IF(OR(N133="NEW",N133="CONTACTED"),10,0))))+IF(S133&lt;=2,20,IF(S133&lt;=7,15,IF(S133&lt;=14,10,5)))+IF(O133&gt;=500000,20,IF(O133&gt;=200000,15,IF(O133&gt;=100000,10,5)))+IF(OR(C133="IndiaMART",C133="TradeIndia"),5,3))</x:f>
      </x:c>
      <x:c r="AB133" s="751" t="str">
        <x:f>IF(A133="","",IF(OR(N133="PO WON",N133="LOST",N133="CANCELLED"),"CLOSED",IF(AA133&gt;=75,"A - PRIORITY",IF(AA133&gt;=55,"B - GOOD",IF(AA133&gt;=35,"C - NURTURE","D - LOW")))))</x:f>
      </x:c>
      <x:c r="AC133" s="751" t="str">
        <x:f>IF(A133="","",IF(AL133="COMPLETE",IF(N133="PO WON","Track invoice + payment",IF(N133="LOST","Consider revival",IF(N133="CANCELLED","No further action",IF(T133="OVERDUE","FOLLOW UP NOW",IF(T133="DUE TODAY","FOLLOW UP TODAY",IFERROR(INDEX(Setup!$V$4:$V$8,MATCH(N133,Setup!$U$4:$U$8,0)),"Review RFQ")))))),IF(AL133="DUPLICATE RFQ ID","Use a unique RFQ ID",IF(AL133="CHECK REQUIRED FIELDS","Complete required fields",IF(AL133="CHECK NUMBERS","Correct quantity or value",IF(AL133="CHECK DATE","Correct invalid date",IF(AL133="CHECK STAGE","Choose a valid stage",IF(AL133="SET NEXT FOLLOW-UP","Set next follow-up",IF(AL133="ADD QUOTE DATE","Add quote date",IF(AL133="ADD QUOTE RECORD","Add or fix quote record",IF(AL133="ADD CLOSED REASON","Add lost/cancelled reason",IF(AL133="ADD CLOSED DATE","Add closed date","Create or fix order record"))))))))))))</x:f>
      </x:c>
      <x:c r="AD133" s="752" t="str">
        <x:f>IF(A133="","",IF(AND(OR(N133="QUOTED",N133="NEGOTIATION"),Y133&lt;&gt;"",Y133&lt;TODAY()),O133,0))</x:f>
      </x:c>
      <x:c r="AE133" s="751" t="str">
        <x:f>IF(A133="","",IF(AND(F133&lt;&gt;"",G133&lt;&gt;""),"COMPLETE",IF(OR(F133&lt;&gt;"",G133&lt;&gt;""),"PARTIAL","MISSING")))</x:f>
      </x:c>
      <x:c r="AF133" s="756"/>
      <x:c r="AG133" s="735"/>
      <x:c r="AH133" s="735"/>
      <x:c r="AI133" s="755" t="str">
        <x:f>IF(OR(B133="",AF133=""),"",ROUND((AF133-B133)*24,1))</x:f>
      </x:c>
      <x:c r="AJ133" s="750" t="str">
        <x:f>IF(P133="","",MAX(TODAY()-P133,0))</x:f>
      </x:c>
      <x:c r="AK133" s="750" t="str">
        <x:f>IF(OR(B133="",AH133=""),"",AH133-B133)</x:f>
      </x:c>
      <x:c r="AL133" s="751" t="str">
        <x:f>IF(A133="","",IF(COUNTIF($A$5:$A$504,A133)&gt;1,"DUPLICATE RFQ ID",IF(OR(B133="",C133="",AND(D133="",E133=""),AND(F133="",G133=""),H133="",I133="",J133="",L133="",M133="",N133=""),"CHECK REQUIRED FIELDS",IF(OR(NOT(ISNUMBER(I133)),I133&lt;=0,AND(O133&lt;&gt;"",OR(NOT(ISNUMBER(O133)),O133&lt;0))),"CHECK NUMBERS",IF(OR(NOT(ISNUMBER(B133)),B133&gt;TODAY(),AND(P133&lt;&gt;"",OR(NOT(ISNUMBER(P133)),P133&gt;TODAY())),AND(Q133&lt;&gt;"",OR(NOT(ISNUMBER(Q133)),Q133&gt;TODAY())),AND(R133&lt;&gt;"",NOT(ISNUMBER(R133))),AND(U133&lt;&gt;"",NOT(ISNUMBER(U133))),AND(AF133&lt;&gt;"",OR(NOT(ISNUMBER(AF133)),AF133&lt;B133,AF133&gt;TODAY()+1)),AND(AG133&lt;&gt;"",OR(NOT(ISNUMBER(AG133)),AG133&lt;B133,AG133&gt;TODAY())),AND(AH133&lt;&gt;"",OR(NOT(ISNUMBER(AH133)),AH133&lt;B133,AH133&gt;TODAY()))),"CHECK DATE",IF(COUNTIF(Setup!$D$4:$D$11,N133)=0,"CHECK STAGE",IF(AND(N133&lt;&gt;"PO WON",N133&lt;&gt;"LOST",N133&lt;&gt;"CANCELLED",Y133=""),"SET NEXT FOLLOW-UP",IF(AND(OR(N133="QUOTED",N133="NEGOTIATION",N133="PO WON"),P133=""),"ADD QUOTE DATE",IF(AND(OR(N133="QUOTED",N133="NEGOTIATION",N133="PO WON"),COUNTIFS(Quotations!$B$5:$B$504,A133,Quotations!$Q$5:$Q$504,"COMPLETE")=0),"ADD QUOTE RECORD",IF(AND(OR(N133="LOST",N133="CANCELLED"),V133=""),"ADD CLOSED REASON",IF(AND(OR(N133="PO WON",N133="LOST",N133="CANCELLED"),AH133=""),"ADD CLOSED DATE",IF(AND(N133="PO WON",COUNTIFS('Orders &amp; Payments'!$B$5:$B$504,A133,'Orders &amp; Payments'!$Q$5:$Q$504,"COMPLETE")+COUNTIFS('Orders &amp; Payments'!$B$5:$B$504,A133,'Orders &amp; Payments'!$Q$5:$Q$504,"OPEN")+COUNTIFS('Orders &amp; Payments'!$B$5:$B$504,A133,'Orders &amp; Payments'!$Q$5:$Q$504,"OPEN — ADD INVOICE")=0),"ADD ORDER RECORD","COMPLETE"))))))))))))</x:f>
      </x:c>
    </x:row>
    <x:row r="134">
      <x:c r="A134" s="730"/>
      <x:c r="B134" s="731"/>
      <x:c r="C134" s="730"/>
      <x:c r="D134" s="730"/>
      <x:c r="E134" s="730"/>
      <x:c r="F134" s="730"/>
      <x:c r="G134" s="730"/>
      <x:c r="H134" s="730"/>
      <x:c r="I134" s="730"/>
      <x:c r="J134" s="730"/>
      <x:c r="K134" s="730"/>
      <x:c r="L134" s="730"/>
      <x:c r="M134" s="730"/>
      <x:c r="N134" s="730"/>
      <x:c r="O134" s="732"/>
      <x:c r="P134" s="731"/>
      <x:c r="Q134" s="731"/>
      <x:c r="R134" s="731"/>
      <x:c r="S134" s="740" t="str">
        <x:f>IF(B134="","",TODAY()-B134)</x:f>
      </x:c>
      <x:c r="T134" s="741" t="str">
        <x:f>IF(A134="","",IF(N134="","STAGE NOT SET",IF(OR(N134="PO WON",N134="LOST",N134="CANCELLED"),N134,IF(Y134="","NOT SET",IF(NOT(ISNUMBER(Y134)),"CHECK DATE",IF(Y134&lt;TODAY(),"OVERDUE",IF(Y134=TODAY(),"DUE TODAY","UPCOMING")))))))</x:f>
      </x:c>
      <x:c r="U134" s="731"/>
      <x:c r="V134" s="730"/>
      <x:c r="W134" s="730"/>
      <x:c r="X134" s="749" t="str">
        <x:f>IF(OR(A134="",B134="",N134="",N134="PO WON",N134="LOST",N134="CANCELLED"),"",IFERROR(IF(Q134="",B134+1,Q134+INDEX(Setup!$T$4:$T$8,MATCH(N134,Setup!$S$4:$S$8,0))),""))</x:f>
      </x:c>
      <x:c r="Y134" s="749" t="str">
        <x:f>IF(A134="","",IF(OR(N134="PO WON",N134="LOST",N134="CANCELLED"),"",IF(R134&lt;&gt;"",R134,X134)))</x:f>
      </x:c>
      <x:c r="Z134" s="750" t="str">
        <x:f>IF(OR(Y134="",NOT(ISNUMBER(Y134))),"",Y134-TODAY())</x:f>
      </x:c>
      <x:c r="AA134" s="750" t="str">
        <x:f>IF(OR(A134="",B134="",C134="",M134="",N134="",N134="PO WON",N134="LOST",N134="CANCELLED"),"",IF(M134="Hot",30,IF(M134="Warm",20,10))+IF(N134="NEGOTIATION",25,IF(N134="QUOTED",20,IF(N134="QUALIFIED",15,IF(OR(N134="NEW",N134="CONTACTED"),10,0))))+IF(S134&lt;=2,20,IF(S134&lt;=7,15,IF(S134&lt;=14,10,5)))+IF(O134&gt;=500000,20,IF(O134&gt;=200000,15,IF(O134&gt;=100000,10,5)))+IF(OR(C134="IndiaMART",C134="TradeIndia"),5,3))</x:f>
      </x:c>
      <x:c r="AB134" s="751" t="str">
        <x:f>IF(A134="","",IF(OR(N134="PO WON",N134="LOST",N134="CANCELLED"),"CLOSED",IF(AA134&gt;=75,"A - PRIORITY",IF(AA134&gt;=55,"B - GOOD",IF(AA134&gt;=35,"C - NURTURE","D - LOW")))))</x:f>
      </x:c>
      <x:c r="AC134" s="751" t="str">
        <x:f>IF(A134="","",IF(AL134="COMPLETE",IF(N134="PO WON","Track invoice + payment",IF(N134="LOST","Consider revival",IF(N134="CANCELLED","No further action",IF(T134="OVERDUE","FOLLOW UP NOW",IF(T134="DUE TODAY","FOLLOW UP TODAY",IFERROR(INDEX(Setup!$V$4:$V$8,MATCH(N134,Setup!$U$4:$U$8,0)),"Review RFQ")))))),IF(AL134="DUPLICATE RFQ ID","Use a unique RFQ ID",IF(AL134="CHECK REQUIRED FIELDS","Complete required fields",IF(AL134="CHECK NUMBERS","Correct quantity or value",IF(AL134="CHECK DATE","Correct invalid date",IF(AL134="CHECK STAGE","Choose a valid stage",IF(AL134="SET NEXT FOLLOW-UP","Set next follow-up",IF(AL134="ADD QUOTE DATE","Add quote date",IF(AL134="ADD QUOTE RECORD","Add or fix quote record",IF(AL134="ADD CLOSED REASON","Add lost/cancelled reason",IF(AL134="ADD CLOSED DATE","Add closed date","Create or fix order record"))))))))))))</x:f>
      </x:c>
      <x:c r="AD134" s="752" t="str">
        <x:f>IF(A134="","",IF(AND(OR(N134="QUOTED",N134="NEGOTIATION"),Y134&lt;&gt;"",Y134&lt;TODAY()),O134,0))</x:f>
      </x:c>
      <x:c r="AE134" s="751" t="str">
        <x:f>IF(A134="","",IF(AND(F134&lt;&gt;"",G134&lt;&gt;""),"COMPLETE",IF(OR(F134&lt;&gt;"",G134&lt;&gt;""),"PARTIAL","MISSING")))</x:f>
      </x:c>
      <x:c r="AF134" s="756"/>
      <x:c r="AG134" s="735"/>
      <x:c r="AH134" s="735"/>
      <x:c r="AI134" s="755" t="str">
        <x:f>IF(OR(B134="",AF134=""),"",ROUND((AF134-B134)*24,1))</x:f>
      </x:c>
      <x:c r="AJ134" s="750" t="str">
        <x:f>IF(P134="","",MAX(TODAY()-P134,0))</x:f>
      </x:c>
      <x:c r="AK134" s="750" t="str">
        <x:f>IF(OR(B134="",AH134=""),"",AH134-B134)</x:f>
      </x:c>
      <x:c r="AL134" s="751" t="str">
        <x:f>IF(A134="","",IF(COUNTIF($A$5:$A$504,A134)&gt;1,"DUPLICATE RFQ ID",IF(OR(B134="",C134="",AND(D134="",E134=""),AND(F134="",G134=""),H134="",I134="",J134="",L134="",M134="",N134=""),"CHECK REQUIRED FIELDS",IF(OR(NOT(ISNUMBER(I134)),I134&lt;=0,AND(O134&lt;&gt;"",OR(NOT(ISNUMBER(O134)),O134&lt;0))),"CHECK NUMBERS",IF(OR(NOT(ISNUMBER(B134)),B134&gt;TODAY(),AND(P134&lt;&gt;"",OR(NOT(ISNUMBER(P134)),P134&gt;TODAY())),AND(Q134&lt;&gt;"",OR(NOT(ISNUMBER(Q134)),Q134&gt;TODAY())),AND(R134&lt;&gt;"",NOT(ISNUMBER(R134))),AND(U134&lt;&gt;"",NOT(ISNUMBER(U134))),AND(AF134&lt;&gt;"",OR(NOT(ISNUMBER(AF134)),AF134&lt;B134,AF134&gt;TODAY()+1)),AND(AG134&lt;&gt;"",OR(NOT(ISNUMBER(AG134)),AG134&lt;B134,AG134&gt;TODAY())),AND(AH134&lt;&gt;"",OR(NOT(ISNUMBER(AH134)),AH134&lt;B134,AH134&gt;TODAY()))),"CHECK DATE",IF(COUNTIF(Setup!$D$4:$D$11,N134)=0,"CHECK STAGE",IF(AND(N134&lt;&gt;"PO WON",N134&lt;&gt;"LOST",N134&lt;&gt;"CANCELLED",Y134=""),"SET NEXT FOLLOW-UP",IF(AND(OR(N134="QUOTED",N134="NEGOTIATION",N134="PO WON"),P134=""),"ADD QUOTE DATE",IF(AND(OR(N134="QUOTED",N134="NEGOTIATION",N134="PO WON"),COUNTIFS(Quotations!$B$5:$B$504,A134,Quotations!$Q$5:$Q$504,"COMPLETE")=0),"ADD QUOTE RECORD",IF(AND(OR(N134="LOST",N134="CANCELLED"),V134=""),"ADD CLOSED REASON",IF(AND(OR(N134="PO WON",N134="LOST",N134="CANCELLED"),AH134=""),"ADD CLOSED DATE",IF(AND(N134="PO WON",COUNTIFS('Orders &amp; Payments'!$B$5:$B$504,A134,'Orders &amp; Payments'!$Q$5:$Q$504,"COMPLETE")+COUNTIFS('Orders &amp; Payments'!$B$5:$B$504,A134,'Orders &amp; Payments'!$Q$5:$Q$504,"OPEN")+COUNTIFS('Orders &amp; Payments'!$B$5:$B$504,A134,'Orders &amp; Payments'!$Q$5:$Q$504,"OPEN — ADD INVOICE")=0),"ADD ORDER RECORD","COMPLETE"))))))))))))</x:f>
      </x:c>
    </x:row>
    <x:row r="135">
      <x:c r="A135" s="730"/>
      <x:c r="B135" s="731"/>
      <x:c r="C135" s="730"/>
      <x:c r="D135" s="730"/>
      <x:c r="E135" s="730"/>
      <x:c r="F135" s="730"/>
      <x:c r="G135" s="730"/>
      <x:c r="H135" s="730"/>
      <x:c r="I135" s="730"/>
      <x:c r="J135" s="730"/>
      <x:c r="K135" s="730"/>
      <x:c r="L135" s="730"/>
      <x:c r="M135" s="730"/>
      <x:c r="N135" s="730"/>
      <x:c r="O135" s="732"/>
      <x:c r="P135" s="731"/>
      <x:c r="Q135" s="731"/>
      <x:c r="R135" s="731"/>
      <x:c r="S135" s="740" t="str">
        <x:f>IF(B135="","",TODAY()-B135)</x:f>
      </x:c>
      <x:c r="T135" s="741" t="str">
        <x:f>IF(A135="","",IF(N135="","STAGE NOT SET",IF(OR(N135="PO WON",N135="LOST",N135="CANCELLED"),N135,IF(Y135="","NOT SET",IF(NOT(ISNUMBER(Y135)),"CHECK DATE",IF(Y135&lt;TODAY(),"OVERDUE",IF(Y135=TODAY(),"DUE TODAY","UPCOMING")))))))</x:f>
      </x:c>
      <x:c r="U135" s="731"/>
      <x:c r="V135" s="730"/>
      <x:c r="W135" s="730"/>
      <x:c r="X135" s="749" t="str">
        <x:f>IF(OR(A135="",B135="",N135="",N135="PO WON",N135="LOST",N135="CANCELLED"),"",IFERROR(IF(Q135="",B135+1,Q135+INDEX(Setup!$T$4:$T$8,MATCH(N135,Setup!$S$4:$S$8,0))),""))</x:f>
      </x:c>
      <x:c r="Y135" s="749" t="str">
        <x:f>IF(A135="","",IF(OR(N135="PO WON",N135="LOST",N135="CANCELLED"),"",IF(R135&lt;&gt;"",R135,X135)))</x:f>
      </x:c>
      <x:c r="Z135" s="750" t="str">
        <x:f>IF(OR(Y135="",NOT(ISNUMBER(Y135))),"",Y135-TODAY())</x:f>
      </x:c>
      <x:c r="AA135" s="750" t="str">
        <x:f>IF(OR(A135="",B135="",C135="",M135="",N135="",N135="PO WON",N135="LOST",N135="CANCELLED"),"",IF(M135="Hot",30,IF(M135="Warm",20,10))+IF(N135="NEGOTIATION",25,IF(N135="QUOTED",20,IF(N135="QUALIFIED",15,IF(OR(N135="NEW",N135="CONTACTED"),10,0))))+IF(S135&lt;=2,20,IF(S135&lt;=7,15,IF(S135&lt;=14,10,5)))+IF(O135&gt;=500000,20,IF(O135&gt;=200000,15,IF(O135&gt;=100000,10,5)))+IF(OR(C135="IndiaMART",C135="TradeIndia"),5,3))</x:f>
      </x:c>
      <x:c r="AB135" s="751" t="str">
        <x:f>IF(A135="","",IF(OR(N135="PO WON",N135="LOST",N135="CANCELLED"),"CLOSED",IF(AA135&gt;=75,"A - PRIORITY",IF(AA135&gt;=55,"B - GOOD",IF(AA135&gt;=35,"C - NURTURE","D - LOW")))))</x:f>
      </x:c>
      <x:c r="AC135" s="751" t="str">
        <x:f>IF(A135="","",IF(AL135="COMPLETE",IF(N135="PO WON","Track invoice + payment",IF(N135="LOST","Consider revival",IF(N135="CANCELLED","No further action",IF(T135="OVERDUE","FOLLOW UP NOW",IF(T135="DUE TODAY","FOLLOW UP TODAY",IFERROR(INDEX(Setup!$V$4:$V$8,MATCH(N135,Setup!$U$4:$U$8,0)),"Review RFQ")))))),IF(AL135="DUPLICATE RFQ ID","Use a unique RFQ ID",IF(AL135="CHECK REQUIRED FIELDS","Complete required fields",IF(AL135="CHECK NUMBERS","Correct quantity or value",IF(AL135="CHECK DATE","Correct invalid date",IF(AL135="CHECK STAGE","Choose a valid stage",IF(AL135="SET NEXT FOLLOW-UP","Set next follow-up",IF(AL135="ADD QUOTE DATE","Add quote date",IF(AL135="ADD QUOTE RECORD","Add or fix quote record",IF(AL135="ADD CLOSED REASON","Add lost/cancelled reason",IF(AL135="ADD CLOSED DATE","Add closed date","Create or fix order record"))))))))))))</x:f>
      </x:c>
      <x:c r="AD135" s="752" t="str">
        <x:f>IF(A135="","",IF(AND(OR(N135="QUOTED",N135="NEGOTIATION"),Y135&lt;&gt;"",Y135&lt;TODAY()),O135,0))</x:f>
      </x:c>
      <x:c r="AE135" s="751" t="str">
        <x:f>IF(A135="","",IF(AND(F135&lt;&gt;"",G135&lt;&gt;""),"COMPLETE",IF(OR(F135&lt;&gt;"",G135&lt;&gt;""),"PARTIAL","MISSING")))</x:f>
      </x:c>
      <x:c r="AF135" s="756"/>
      <x:c r="AG135" s="735"/>
      <x:c r="AH135" s="735"/>
      <x:c r="AI135" s="755" t="str">
        <x:f>IF(OR(B135="",AF135=""),"",ROUND((AF135-B135)*24,1))</x:f>
      </x:c>
      <x:c r="AJ135" s="750" t="str">
        <x:f>IF(P135="","",MAX(TODAY()-P135,0))</x:f>
      </x:c>
      <x:c r="AK135" s="750" t="str">
        <x:f>IF(OR(B135="",AH135=""),"",AH135-B135)</x:f>
      </x:c>
      <x:c r="AL135" s="751" t="str">
        <x:f>IF(A135="","",IF(COUNTIF($A$5:$A$504,A135)&gt;1,"DUPLICATE RFQ ID",IF(OR(B135="",C135="",AND(D135="",E135=""),AND(F135="",G135=""),H135="",I135="",J135="",L135="",M135="",N135=""),"CHECK REQUIRED FIELDS",IF(OR(NOT(ISNUMBER(I135)),I135&lt;=0,AND(O135&lt;&gt;"",OR(NOT(ISNUMBER(O135)),O135&lt;0))),"CHECK NUMBERS",IF(OR(NOT(ISNUMBER(B135)),B135&gt;TODAY(),AND(P135&lt;&gt;"",OR(NOT(ISNUMBER(P135)),P135&gt;TODAY())),AND(Q135&lt;&gt;"",OR(NOT(ISNUMBER(Q135)),Q135&gt;TODAY())),AND(R135&lt;&gt;"",NOT(ISNUMBER(R135))),AND(U135&lt;&gt;"",NOT(ISNUMBER(U135))),AND(AF135&lt;&gt;"",OR(NOT(ISNUMBER(AF135)),AF135&lt;B135,AF135&gt;TODAY()+1)),AND(AG135&lt;&gt;"",OR(NOT(ISNUMBER(AG135)),AG135&lt;B135,AG135&gt;TODAY())),AND(AH135&lt;&gt;"",OR(NOT(ISNUMBER(AH135)),AH135&lt;B135,AH135&gt;TODAY()))),"CHECK DATE",IF(COUNTIF(Setup!$D$4:$D$11,N135)=0,"CHECK STAGE",IF(AND(N135&lt;&gt;"PO WON",N135&lt;&gt;"LOST",N135&lt;&gt;"CANCELLED",Y135=""),"SET NEXT FOLLOW-UP",IF(AND(OR(N135="QUOTED",N135="NEGOTIATION",N135="PO WON"),P135=""),"ADD QUOTE DATE",IF(AND(OR(N135="QUOTED",N135="NEGOTIATION",N135="PO WON"),COUNTIFS(Quotations!$B$5:$B$504,A135,Quotations!$Q$5:$Q$504,"COMPLETE")=0),"ADD QUOTE RECORD",IF(AND(OR(N135="LOST",N135="CANCELLED"),V135=""),"ADD CLOSED REASON",IF(AND(OR(N135="PO WON",N135="LOST",N135="CANCELLED"),AH135=""),"ADD CLOSED DATE",IF(AND(N135="PO WON",COUNTIFS('Orders &amp; Payments'!$B$5:$B$504,A135,'Orders &amp; Payments'!$Q$5:$Q$504,"COMPLETE")+COUNTIFS('Orders &amp; Payments'!$B$5:$B$504,A135,'Orders &amp; Payments'!$Q$5:$Q$504,"OPEN")+COUNTIFS('Orders &amp; Payments'!$B$5:$B$504,A135,'Orders &amp; Payments'!$Q$5:$Q$504,"OPEN — ADD INVOICE")=0),"ADD ORDER RECORD","COMPLETE"))))))))))))</x:f>
      </x:c>
    </x:row>
    <x:row r="136">
      <x:c r="A136" s="730"/>
      <x:c r="B136" s="731"/>
      <x:c r="C136" s="730"/>
      <x:c r="D136" s="730"/>
      <x:c r="E136" s="730"/>
      <x:c r="F136" s="730"/>
      <x:c r="G136" s="730"/>
      <x:c r="H136" s="730"/>
      <x:c r="I136" s="730"/>
      <x:c r="J136" s="730"/>
      <x:c r="K136" s="730"/>
      <x:c r="L136" s="730"/>
      <x:c r="M136" s="730"/>
      <x:c r="N136" s="730"/>
      <x:c r="O136" s="732"/>
      <x:c r="P136" s="731"/>
      <x:c r="Q136" s="731"/>
      <x:c r="R136" s="731"/>
      <x:c r="S136" s="740" t="str">
        <x:f>IF(B136="","",TODAY()-B136)</x:f>
      </x:c>
      <x:c r="T136" s="741" t="str">
        <x:f>IF(A136="","",IF(N136="","STAGE NOT SET",IF(OR(N136="PO WON",N136="LOST",N136="CANCELLED"),N136,IF(Y136="","NOT SET",IF(NOT(ISNUMBER(Y136)),"CHECK DATE",IF(Y136&lt;TODAY(),"OVERDUE",IF(Y136=TODAY(),"DUE TODAY","UPCOMING")))))))</x:f>
      </x:c>
      <x:c r="U136" s="731"/>
      <x:c r="V136" s="730"/>
      <x:c r="W136" s="730"/>
      <x:c r="X136" s="749" t="str">
        <x:f>IF(OR(A136="",B136="",N136="",N136="PO WON",N136="LOST",N136="CANCELLED"),"",IFERROR(IF(Q136="",B136+1,Q136+INDEX(Setup!$T$4:$T$8,MATCH(N136,Setup!$S$4:$S$8,0))),""))</x:f>
      </x:c>
      <x:c r="Y136" s="749" t="str">
        <x:f>IF(A136="","",IF(OR(N136="PO WON",N136="LOST",N136="CANCELLED"),"",IF(R136&lt;&gt;"",R136,X136)))</x:f>
      </x:c>
      <x:c r="Z136" s="750" t="str">
        <x:f>IF(OR(Y136="",NOT(ISNUMBER(Y136))),"",Y136-TODAY())</x:f>
      </x:c>
      <x:c r="AA136" s="750" t="str">
        <x:f>IF(OR(A136="",B136="",C136="",M136="",N136="",N136="PO WON",N136="LOST",N136="CANCELLED"),"",IF(M136="Hot",30,IF(M136="Warm",20,10))+IF(N136="NEGOTIATION",25,IF(N136="QUOTED",20,IF(N136="QUALIFIED",15,IF(OR(N136="NEW",N136="CONTACTED"),10,0))))+IF(S136&lt;=2,20,IF(S136&lt;=7,15,IF(S136&lt;=14,10,5)))+IF(O136&gt;=500000,20,IF(O136&gt;=200000,15,IF(O136&gt;=100000,10,5)))+IF(OR(C136="IndiaMART",C136="TradeIndia"),5,3))</x:f>
      </x:c>
      <x:c r="AB136" s="751" t="str">
        <x:f>IF(A136="","",IF(OR(N136="PO WON",N136="LOST",N136="CANCELLED"),"CLOSED",IF(AA136&gt;=75,"A - PRIORITY",IF(AA136&gt;=55,"B - GOOD",IF(AA136&gt;=35,"C - NURTURE","D - LOW")))))</x:f>
      </x:c>
      <x:c r="AC136" s="751" t="str">
        <x:f>IF(A136="","",IF(AL136="COMPLETE",IF(N136="PO WON","Track invoice + payment",IF(N136="LOST","Consider revival",IF(N136="CANCELLED","No further action",IF(T136="OVERDUE","FOLLOW UP NOW",IF(T136="DUE TODAY","FOLLOW UP TODAY",IFERROR(INDEX(Setup!$V$4:$V$8,MATCH(N136,Setup!$U$4:$U$8,0)),"Review RFQ")))))),IF(AL136="DUPLICATE RFQ ID","Use a unique RFQ ID",IF(AL136="CHECK REQUIRED FIELDS","Complete required fields",IF(AL136="CHECK NUMBERS","Correct quantity or value",IF(AL136="CHECK DATE","Correct invalid date",IF(AL136="CHECK STAGE","Choose a valid stage",IF(AL136="SET NEXT FOLLOW-UP","Set next follow-up",IF(AL136="ADD QUOTE DATE","Add quote date",IF(AL136="ADD QUOTE RECORD","Add or fix quote record",IF(AL136="ADD CLOSED REASON","Add lost/cancelled reason",IF(AL136="ADD CLOSED DATE","Add closed date","Create or fix order record"))))))))))))</x:f>
      </x:c>
      <x:c r="AD136" s="752" t="str">
        <x:f>IF(A136="","",IF(AND(OR(N136="QUOTED",N136="NEGOTIATION"),Y136&lt;&gt;"",Y136&lt;TODAY()),O136,0))</x:f>
      </x:c>
      <x:c r="AE136" s="751" t="str">
        <x:f>IF(A136="","",IF(AND(F136&lt;&gt;"",G136&lt;&gt;""),"COMPLETE",IF(OR(F136&lt;&gt;"",G136&lt;&gt;""),"PARTIAL","MISSING")))</x:f>
      </x:c>
      <x:c r="AF136" s="756"/>
      <x:c r="AG136" s="735"/>
      <x:c r="AH136" s="735"/>
      <x:c r="AI136" s="755" t="str">
        <x:f>IF(OR(B136="",AF136=""),"",ROUND((AF136-B136)*24,1))</x:f>
      </x:c>
      <x:c r="AJ136" s="750" t="str">
        <x:f>IF(P136="","",MAX(TODAY()-P136,0))</x:f>
      </x:c>
      <x:c r="AK136" s="750" t="str">
        <x:f>IF(OR(B136="",AH136=""),"",AH136-B136)</x:f>
      </x:c>
      <x:c r="AL136" s="751" t="str">
        <x:f>IF(A136="","",IF(COUNTIF($A$5:$A$504,A136)&gt;1,"DUPLICATE RFQ ID",IF(OR(B136="",C136="",AND(D136="",E136=""),AND(F136="",G136=""),H136="",I136="",J136="",L136="",M136="",N136=""),"CHECK REQUIRED FIELDS",IF(OR(NOT(ISNUMBER(I136)),I136&lt;=0,AND(O136&lt;&gt;"",OR(NOT(ISNUMBER(O136)),O136&lt;0))),"CHECK NUMBERS",IF(OR(NOT(ISNUMBER(B136)),B136&gt;TODAY(),AND(P136&lt;&gt;"",OR(NOT(ISNUMBER(P136)),P136&gt;TODAY())),AND(Q136&lt;&gt;"",OR(NOT(ISNUMBER(Q136)),Q136&gt;TODAY())),AND(R136&lt;&gt;"",NOT(ISNUMBER(R136))),AND(U136&lt;&gt;"",NOT(ISNUMBER(U136))),AND(AF136&lt;&gt;"",OR(NOT(ISNUMBER(AF136)),AF136&lt;B136,AF136&gt;TODAY()+1)),AND(AG136&lt;&gt;"",OR(NOT(ISNUMBER(AG136)),AG136&lt;B136,AG136&gt;TODAY())),AND(AH136&lt;&gt;"",OR(NOT(ISNUMBER(AH136)),AH136&lt;B136,AH136&gt;TODAY()))),"CHECK DATE",IF(COUNTIF(Setup!$D$4:$D$11,N136)=0,"CHECK STAGE",IF(AND(N136&lt;&gt;"PO WON",N136&lt;&gt;"LOST",N136&lt;&gt;"CANCELLED",Y136=""),"SET NEXT FOLLOW-UP",IF(AND(OR(N136="QUOTED",N136="NEGOTIATION",N136="PO WON"),P136=""),"ADD QUOTE DATE",IF(AND(OR(N136="QUOTED",N136="NEGOTIATION",N136="PO WON"),COUNTIFS(Quotations!$B$5:$B$504,A136,Quotations!$Q$5:$Q$504,"COMPLETE")=0),"ADD QUOTE RECORD",IF(AND(OR(N136="LOST",N136="CANCELLED"),V136=""),"ADD CLOSED REASON",IF(AND(OR(N136="PO WON",N136="LOST",N136="CANCELLED"),AH136=""),"ADD CLOSED DATE",IF(AND(N136="PO WON",COUNTIFS('Orders &amp; Payments'!$B$5:$B$504,A136,'Orders &amp; Payments'!$Q$5:$Q$504,"COMPLETE")+COUNTIFS('Orders &amp; Payments'!$B$5:$B$504,A136,'Orders &amp; Payments'!$Q$5:$Q$504,"OPEN")+COUNTIFS('Orders &amp; Payments'!$B$5:$B$504,A136,'Orders &amp; Payments'!$Q$5:$Q$504,"OPEN — ADD INVOICE")=0),"ADD ORDER RECORD","COMPLETE"))))))))))))</x:f>
      </x:c>
    </x:row>
    <x:row r="137">
      <x:c r="A137" s="730"/>
      <x:c r="B137" s="731"/>
      <x:c r="C137" s="730"/>
      <x:c r="D137" s="730"/>
      <x:c r="E137" s="730"/>
      <x:c r="F137" s="730"/>
      <x:c r="G137" s="730"/>
      <x:c r="H137" s="730"/>
      <x:c r="I137" s="730"/>
      <x:c r="J137" s="730"/>
      <x:c r="K137" s="730"/>
      <x:c r="L137" s="730"/>
      <x:c r="M137" s="730"/>
      <x:c r="N137" s="730"/>
      <x:c r="O137" s="732"/>
      <x:c r="P137" s="731"/>
      <x:c r="Q137" s="731"/>
      <x:c r="R137" s="731"/>
      <x:c r="S137" s="740" t="str">
        <x:f>IF(B137="","",TODAY()-B137)</x:f>
      </x:c>
      <x:c r="T137" s="741" t="str">
        <x:f>IF(A137="","",IF(N137="","STAGE NOT SET",IF(OR(N137="PO WON",N137="LOST",N137="CANCELLED"),N137,IF(Y137="","NOT SET",IF(NOT(ISNUMBER(Y137)),"CHECK DATE",IF(Y137&lt;TODAY(),"OVERDUE",IF(Y137=TODAY(),"DUE TODAY","UPCOMING")))))))</x:f>
      </x:c>
      <x:c r="U137" s="731"/>
      <x:c r="V137" s="730"/>
      <x:c r="W137" s="730"/>
      <x:c r="X137" s="749" t="str">
        <x:f>IF(OR(A137="",B137="",N137="",N137="PO WON",N137="LOST",N137="CANCELLED"),"",IFERROR(IF(Q137="",B137+1,Q137+INDEX(Setup!$T$4:$T$8,MATCH(N137,Setup!$S$4:$S$8,0))),""))</x:f>
      </x:c>
      <x:c r="Y137" s="749" t="str">
        <x:f>IF(A137="","",IF(OR(N137="PO WON",N137="LOST",N137="CANCELLED"),"",IF(R137&lt;&gt;"",R137,X137)))</x:f>
      </x:c>
      <x:c r="Z137" s="750" t="str">
        <x:f>IF(OR(Y137="",NOT(ISNUMBER(Y137))),"",Y137-TODAY())</x:f>
      </x:c>
      <x:c r="AA137" s="750" t="str">
        <x:f>IF(OR(A137="",B137="",C137="",M137="",N137="",N137="PO WON",N137="LOST",N137="CANCELLED"),"",IF(M137="Hot",30,IF(M137="Warm",20,10))+IF(N137="NEGOTIATION",25,IF(N137="QUOTED",20,IF(N137="QUALIFIED",15,IF(OR(N137="NEW",N137="CONTACTED"),10,0))))+IF(S137&lt;=2,20,IF(S137&lt;=7,15,IF(S137&lt;=14,10,5)))+IF(O137&gt;=500000,20,IF(O137&gt;=200000,15,IF(O137&gt;=100000,10,5)))+IF(OR(C137="IndiaMART",C137="TradeIndia"),5,3))</x:f>
      </x:c>
      <x:c r="AB137" s="751" t="str">
        <x:f>IF(A137="","",IF(OR(N137="PO WON",N137="LOST",N137="CANCELLED"),"CLOSED",IF(AA137&gt;=75,"A - PRIORITY",IF(AA137&gt;=55,"B - GOOD",IF(AA137&gt;=35,"C - NURTURE","D - LOW")))))</x:f>
      </x:c>
      <x:c r="AC137" s="751" t="str">
        <x:f>IF(A137="","",IF(AL137="COMPLETE",IF(N137="PO WON","Track invoice + payment",IF(N137="LOST","Consider revival",IF(N137="CANCELLED","No further action",IF(T137="OVERDUE","FOLLOW UP NOW",IF(T137="DUE TODAY","FOLLOW UP TODAY",IFERROR(INDEX(Setup!$V$4:$V$8,MATCH(N137,Setup!$U$4:$U$8,0)),"Review RFQ")))))),IF(AL137="DUPLICATE RFQ ID","Use a unique RFQ ID",IF(AL137="CHECK REQUIRED FIELDS","Complete required fields",IF(AL137="CHECK NUMBERS","Correct quantity or value",IF(AL137="CHECK DATE","Correct invalid date",IF(AL137="CHECK STAGE","Choose a valid stage",IF(AL137="SET NEXT FOLLOW-UP","Set next follow-up",IF(AL137="ADD QUOTE DATE","Add quote date",IF(AL137="ADD QUOTE RECORD","Add or fix quote record",IF(AL137="ADD CLOSED REASON","Add lost/cancelled reason",IF(AL137="ADD CLOSED DATE","Add closed date","Create or fix order record"))))))))))))</x:f>
      </x:c>
      <x:c r="AD137" s="752" t="str">
        <x:f>IF(A137="","",IF(AND(OR(N137="QUOTED",N137="NEGOTIATION"),Y137&lt;&gt;"",Y137&lt;TODAY()),O137,0))</x:f>
      </x:c>
      <x:c r="AE137" s="751" t="str">
        <x:f>IF(A137="","",IF(AND(F137&lt;&gt;"",G137&lt;&gt;""),"COMPLETE",IF(OR(F137&lt;&gt;"",G137&lt;&gt;""),"PARTIAL","MISSING")))</x:f>
      </x:c>
      <x:c r="AF137" s="756"/>
      <x:c r="AG137" s="735"/>
      <x:c r="AH137" s="735"/>
      <x:c r="AI137" s="755" t="str">
        <x:f>IF(OR(B137="",AF137=""),"",ROUND((AF137-B137)*24,1))</x:f>
      </x:c>
      <x:c r="AJ137" s="750" t="str">
        <x:f>IF(P137="","",MAX(TODAY()-P137,0))</x:f>
      </x:c>
      <x:c r="AK137" s="750" t="str">
        <x:f>IF(OR(B137="",AH137=""),"",AH137-B137)</x:f>
      </x:c>
      <x:c r="AL137" s="751" t="str">
        <x:f>IF(A137="","",IF(COUNTIF($A$5:$A$504,A137)&gt;1,"DUPLICATE RFQ ID",IF(OR(B137="",C137="",AND(D137="",E137=""),AND(F137="",G137=""),H137="",I137="",J137="",L137="",M137="",N137=""),"CHECK REQUIRED FIELDS",IF(OR(NOT(ISNUMBER(I137)),I137&lt;=0,AND(O137&lt;&gt;"",OR(NOT(ISNUMBER(O137)),O137&lt;0))),"CHECK NUMBERS",IF(OR(NOT(ISNUMBER(B137)),B137&gt;TODAY(),AND(P137&lt;&gt;"",OR(NOT(ISNUMBER(P137)),P137&gt;TODAY())),AND(Q137&lt;&gt;"",OR(NOT(ISNUMBER(Q137)),Q137&gt;TODAY())),AND(R137&lt;&gt;"",NOT(ISNUMBER(R137))),AND(U137&lt;&gt;"",NOT(ISNUMBER(U137))),AND(AF137&lt;&gt;"",OR(NOT(ISNUMBER(AF137)),AF137&lt;B137,AF137&gt;TODAY()+1)),AND(AG137&lt;&gt;"",OR(NOT(ISNUMBER(AG137)),AG137&lt;B137,AG137&gt;TODAY())),AND(AH137&lt;&gt;"",OR(NOT(ISNUMBER(AH137)),AH137&lt;B137,AH137&gt;TODAY()))),"CHECK DATE",IF(COUNTIF(Setup!$D$4:$D$11,N137)=0,"CHECK STAGE",IF(AND(N137&lt;&gt;"PO WON",N137&lt;&gt;"LOST",N137&lt;&gt;"CANCELLED",Y137=""),"SET NEXT FOLLOW-UP",IF(AND(OR(N137="QUOTED",N137="NEGOTIATION",N137="PO WON"),P137=""),"ADD QUOTE DATE",IF(AND(OR(N137="QUOTED",N137="NEGOTIATION",N137="PO WON"),COUNTIFS(Quotations!$B$5:$B$504,A137,Quotations!$Q$5:$Q$504,"COMPLETE")=0),"ADD QUOTE RECORD",IF(AND(OR(N137="LOST",N137="CANCELLED"),V137=""),"ADD CLOSED REASON",IF(AND(OR(N137="PO WON",N137="LOST",N137="CANCELLED"),AH137=""),"ADD CLOSED DATE",IF(AND(N137="PO WON",COUNTIFS('Orders &amp; Payments'!$B$5:$B$504,A137,'Orders &amp; Payments'!$Q$5:$Q$504,"COMPLETE")+COUNTIFS('Orders &amp; Payments'!$B$5:$B$504,A137,'Orders &amp; Payments'!$Q$5:$Q$504,"OPEN")+COUNTIFS('Orders &amp; Payments'!$B$5:$B$504,A137,'Orders &amp; Payments'!$Q$5:$Q$504,"OPEN — ADD INVOICE")=0),"ADD ORDER RECORD","COMPLETE"))))))))))))</x:f>
      </x:c>
    </x:row>
    <x:row r="138">
      <x:c r="A138" s="730"/>
      <x:c r="B138" s="731"/>
      <x:c r="C138" s="730"/>
      <x:c r="D138" s="730"/>
      <x:c r="E138" s="730"/>
      <x:c r="F138" s="730"/>
      <x:c r="G138" s="730"/>
      <x:c r="H138" s="730"/>
      <x:c r="I138" s="730"/>
      <x:c r="J138" s="730"/>
      <x:c r="K138" s="730"/>
      <x:c r="L138" s="730"/>
      <x:c r="M138" s="730"/>
      <x:c r="N138" s="730"/>
      <x:c r="O138" s="732"/>
      <x:c r="P138" s="731"/>
      <x:c r="Q138" s="731"/>
      <x:c r="R138" s="731"/>
      <x:c r="S138" s="740" t="str">
        <x:f>IF(B138="","",TODAY()-B138)</x:f>
      </x:c>
      <x:c r="T138" s="741" t="str">
        <x:f>IF(A138="","",IF(N138="","STAGE NOT SET",IF(OR(N138="PO WON",N138="LOST",N138="CANCELLED"),N138,IF(Y138="","NOT SET",IF(NOT(ISNUMBER(Y138)),"CHECK DATE",IF(Y138&lt;TODAY(),"OVERDUE",IF(Y138=TODAY(),"DUE TODAY","UPCOMING")))))))</x:f>
      </x:c>
      <x:c r="U138" s="731"/>
      <x:c r="V138" s="730"/>
      <x:c r="W138" s="730"/>
      <x:c r="X138" s="749" t="str">
        <x:f>IF(OR(A138="",B138="",N138="",N138="PO WON",N138="LOST",N138="CANCELLED"),"",IFERROR(IF(Q138="",B138+1,Q138+INDEX(Setup!$T$4:$T$8,MATCH(N138,Setup!$S$4:$S$8,0))),""))</x:f>
      </x:c>
      <x:c r="Y138" s="749" t="str">
        <x:f>IF(A138="","",IF(OR(N138="PO WON",N138="LOST",N138="CANCELLED"),"",IF(R138&lt;&gt;"",R138,X138)))</x:f>
      </x:c>
      <x:c r="Z138" s="750" t="str">
        <x:f>IF(OR(Y138="",NOT(ISNUMBER(Y138))),"",Y138-TODAY())</x:f>
      </x:c>
      <x:c r="AA138" s="750" t="str">
        <x:f>IF(OR(A138="",B138="",C138="",M138="",N138="",N138="PO WON",N138="LOST",N138="CANCELLED"),"",IF(M138="Hot",30,IF(M138="Warm",20,10))+IF(N138="NEGOTIATION",25,IF(N138="QUOTED",20,IF(N138="QUALIFIED",15,IF(OR(N138="NEW",N138="CONTACTED"),10,0))))+IF(S138&lt;=2,20,IF(S138&lt;=7,15,IF(S138&lt;=14,10,5)))+IF(O138&gt;=500000,20,IF(O138&gt;=200000,15,IF(O138&gt;=100000,10,5)))+IF(OR(C138="IndiaMART",C138="TradeIndia"),5,3))</x:f>
      </x:c>
      <x:c r="AB138" s="751" t="str">
        <x:f>IF(A138="","",IF(OR(N138="PO WON",N138="LOST",N138="CANCELLED"),"CLOSED",IF(AA138&gt;=75,"A - PRIORITY",IF(AA138&gt;=55,"B - GOOD",IF(AA138&gt;=35,"C - NURTURE","D - LOW")))))</x:f>
      </x:c>
      <x:c r="AC138" s="751" t="str">
        <x:f>IF(A138="","",IF(AL138="COMPLETE",IF(N138="PO WON","Track invoice + payment",IF(N138="LOST","Consider revival",IF(N138="CANCELLED","No further action",IF(T138="OVERDUE","FOLLOW UP NOW",IF(T138="DUE TODAY","FOLLOW UP TODAY",IFERROR(INDEX(Setup!$V$4:$V$8,MATCH(N138,Setup!$U$4:$U$8,0)),"Review RFQ")))))),IF(AL138="DUPLICATE RFQ ID","Use a unique RFQ ID",IF(AL138="CHECK REQUIRED FIELDS","Complete required fields",IF(AL138="CHECK NUMBERS","Correct quantity or value",IF(AL138="CHECK DATE","Correct invalid date",IF(AL138="CHECK STAGE","Choose a valid stage",IF(AL138="SET NEXT FOLLOW-UP","Set next follow-up",IF(AL138="ADD QUOTE DATE","Add quote date",IF(AL138="ADD QUOTE RECORD","Add or fix quote record",IF(AL138="ADD CLOSED REASON","Add lost/cancelled reason",IF(AL138="ADD CLOSED DATE","Add closed date","Create or fix order record"))))))))))))</x:f>
      </x:c>
      <x:c r="AD138" s="752" t="str">
        <x:f>IF(A138="","",IF(AND(OR(N138="QUOTED",N138="NEGOTIATION"),Y138&lt;&gt;"",Y138&lt;TODAY()),O138,0))</x:f>
      </x:c>
      <x:c r="AE138" s="751" t="str">
        <x:f>IF(A138="","",IF(AND(F138&lt;&gt;"",G138&lt;&gt;""),"COMPLETE",IF(OR(F138&lt;&gt;"",G138&lt;&gt;""),"PARTIAL","MISSING")))</x:f>
      </x:c>
      <x:c r="AF138" s="756"/>
      <x:c r="AG138" s="735"/>
      <x:c r="AH138" s="735"/>
      <x:c r="AI138" s="755" t="str">
        <x:f>IF(OR(B138="",AF138=""),"",ROUND((AF138-B138)*24,1))</x:f>
      </x:c>
      <x:c r="AJ138" s="750" t="str">
        <x:f>IF(P138="","",MAX(TODAY()-P138,0))</x:f>
      </x:c>
      <x:c r="AK138" s="750" t="str">
        <x:f>IF(OR(B138="",AH138=""),"",AH138-B138)</x:f>
      </x:c>
      <x:c r="AL138" s="751" t="str">
        <x:f>IF(A138="","",IF(COUNTIF($A$5:$A$504,A138)&gt;1,"DUPLICATE RFQ ID",IF(OR(B138="",C138="",AND(D138="",E138=""),AND(F138="",G138=""),H138="",I138="",J138="",L138="",M138="",N138=""),"CHECK REQUIRED FIELDS",IF(OR(NOT(ISNUMBER(I138)),I138&lt;=0,AND(O138&lt;&gt;"",OR(NOT(ISNUMBER(O138)),O138&lt;0))),"CHECK NUMBERS",IF(OR(NOT(ISNUMBER(B138)),B138&gt;TODAY(),AND(P138&lt;&gt;"",OR(NOT(ISNUMBER(P138)),P138&gt;TODAY())),AND(Q138&lt;&gt;"",OR(NOT(ISNUMBER(Q138)),Q138&gt;TODAY())),AND(R138&lt;&gt;"",NOT(ISNUMBER(R138))),AND(U138&lt;&gt;"",NOT(ISNUMBER(U138))),AND(AF138&lt;&gt;"",OR(NOT(ISNUMBER(AF138)),AF138&lt;B138,AF138&gt;TODAY()+1)),AND(AG138&lt;&gt;"",OR(NOT(ISNUMBER(AG138)),AG138&lt;B138,AG138&gt;TODAY())),AND(AH138&lt;&gt;"",OR(NOT(ISNUMBER(AH138)),AH138&lt;B138,AH138&gt;TODAY()))),"CHECK DATE",IF(COUNTIF(Setup!$D$4:$D$11,N138)=0,"CHECK STAGE",IF(AND(N138&lt;&gt;"PO WON",N138&lt;&gt;"LOST",N138&lt;&gt;"CANCELLED",Y138=""),"SET NEXT FOLLOW-UP",IF(AND(OR(N138="QUOTED",N138="NEGOTIATION",N138="PO WON"),P138=""),"ADD QUOTE DATE",IF(AND(OR(N138="QUOTED",N138="NEGOTIATION",N138="PO WON"),COUNTIFS(Quotations!$B$5:$B$504,A138,Quotations!$Q$5:$Q$504,"COMPLETE")=0),"ADD QUOTE RECORD",IF(AND(OR(N138="LOST",N138="CANCELLED"),V138=""),"ADD CLOSED REASON",IF(AND(OR(N138="PO WON",N138="LOST",N138="CANCELLED"),AH138=""),"ADD CLOSED DATE",IF(AND(N138="PO WON",COUNTIFS('Orders &amp; Payments'!$B$5:$B$504,A138,'Orders &amp; Payments'!$Q$5:$Q$504,"COMPLETE")+COUNTIFS('Orders &amp; Payments'!$B$5:$B$504,A138,'Orders &amp; Payments'!$Q$5:$Q$504,"OPEN")+COUNTIFS('Orders &amp; Payments'!$B$5:$B$504,A138,'Orders &amp; Payments'!$Q$5:$Q$504,"OPEN — ADD INVOICE")=0),"ADD ORDER RECORD","COMPLETE"))))))))))))</x:f>
      </x:c>
    </x:row>
    <x:row r="139">
      <x:c r="A139" s="730"/>
      <x:c r="B139" s="731"/>
      <x:c r="C139" s="730"/>
      <x:c r="D139" s="730"/>
      <x:c r="E139" s="730"/>
      <x:c r="F139" s="730"/>
      <x:c r="G139" s="730"/>
      <x:c r="H139" s="730"/>
      <x:c r="I139" s="730"/>
      <x:c r="J139" s="730"/>
      <x:c r="K139" s="730"/>
      <x:c r="L139" s="730"/>
      <x:c r="M139" s="730"/>
      <x:c r="N139" s="730"/>
      <x:c r="O139" s="732"/>
      <x:c r="P139" s="731"/>
      <x:c r="Q139" s="731"/>
      <x:c r="R139" s="731"/>
      <x:c r="S139" s="740" t="str">
        <x:f>IF(B139="","",TODAY()-B139)</x:f>
      </x:c>
      <x:c r="T139" s="741" t="str">
        <x:f>IF(A139="","",IF(N139="","STAGE NOT SET",IF(OR(N139="PO WON",N139="LOST",N139="CANCELLED"),N139,IF(Y139="","NOT SET",IF(NOT(ISNUMBER(Y139)),"CHECK DATE",IF(Y139&lt;TODAY(),"OVERDUE",IF(Y139=TODAY(),"DUE TODAY","UPCOMING")))))))</x:f>
      </x:c>
      <x:c r="U139" s="731"/>
      <x:c r="V139" s="730"/>
      <x:c r="W139" s="730"/>
      <x:c r="X139" s="749" t="str">
        <x:f>IF(OR(A139="",B139="",N139="",N139="PO WON",N139="LOST",N139="CANCELLED"),"",IFERROR(IF(Q139="",B139+1,Q139+INDEX(Setup!$T$4:$T$8,MATCH(N139,Setup!$S$4:$S$8,0))),""))</x:f>
      </x:c>
      <x:c r="Y139" s="749" t="str">
        <x:f>IF(A139="","",IF(OR(N139="PO WON",N139="LOST",N139="CANCELLED"),"",IF(R139&lt;&gt;"",R139,X139)))</x:f>
      </x:c>
      <x:c r="Z139" s="750" t="str">
        <x:f>IF(OR(Y139="",NOT(ISNUMBER(Y139))),"",Y139-TODAY())</x:f>
      </x:c>
      <x:c r="AA139" s="750" t="str">
        <x:f>IF(OR(A139="",B139="",C139="",M139="",N139="",N139="PO WON",N139="LOST",N139="CANCELLED"),"",IF(M139="Hot",30,IF(M139="Warm",20,10))+IF(N139="NEGOTIATION",25,IF(N139="QUOTED",20,IF(N139="QUALIFIED",15,IF(OR(N139="NEW",N139="CONTACTED"),10,0))))+IF(S139&lt;=2,20,IF(S139&lt;=7,15,IF(S139&lt;=14,10,5)))+IF(O139&gt;=500000,20,IF(O139&gt;=200000,15,IF(O139&gt;=100000,10,5)))+IF(OR(C139="IndiaMART",C139="TradeIndia"),5,3))</x:f>
      </x:c>
      <x:c r="AB139" s="751" t="str">
        <x:f>IF(A139="","",IF(OR(N139="PO WON",N139="LOST",N139="CANCELLED"),"CLOSED",IF(AA139&gt;=75,"A - PRIORITY",IF(AA139&gt;=55,"B - GOOD",IF(AA139&gt;=35,"C - NURTURE","D - LOW")))))</x:f>
      </x:c>
      <x:c r="AC139" s="751" t="str">
        <x:f>IF(A139="","",IF(AL139="COMPLETE",IF(N139="PO WON","Track invoice + payment",IF(N139="LOST","Consider revival",IF(N139="CANCELLED","No further action",IF(T139="OVERDUE","FOLLOW UP NOW",IF(T139="DUE TODAY","FOLLOW UP TODAY",IFERROR(INDEX(Setup!$V$4:$V$8,MATCH(N139,Setup!$U$4:$U$8,0)),"Review RFQ")))))),IF(AL139="DUPLICATE RFQ ID","Use a unique RFQ ID",IF(AL139="CHECK REQUIRED FIELDS","Complete required fields",IF(AL139="CHECK NUMBERS","Correct quantity or value",IF(AL139="CHECK DATE","Correct invalid date",IF(AL139="CHECK STAGE","Choose a valid stage",IF(AL139="SET NEXT FOLLOW-UP","Set next follow-up",IF(AL139="ADD QUOTE DATE","Add quote date",IF(AL139="ADD QUOTE RECORD","Add or fix quote record",IF(AL139="ADD CLOSED REASON","Add lost/cancelled reason",IF(AL139="ADD CLOSED DATE","Add closed date","Create or fix order record"))))))))))))</x:f>
      </x:c>
      <x:c r="AD139" s="752" t="str">
        <x:f>IF(A139="","",IF(AND(OR(N139="QUOTED",N139="NEGOTIATION"),Y139&lt;&gt;"",Y139&lt;TODAY()),O139,0))</x:f>
      </x:c>
      <x:c r="AE139" s="751" t="str">
        <x:f>IF(A139="","",IF(AND(F139&lt;&gt;"",G139&lt;&gt;""),"COMPLETE",IF(OR(F139&lt;&gt;"",G139&lt;&gt;""),"PARTIAL","MISSING")))</x:f>
      </x:c>
      <x:c r="AF139" s="756"/>
      <x:c r="AG139" s="735"/>
      <x:c r="AH139" s="735"/>
      <x:c r="AI139" s="755" t="str">
        <x:f>IF(OR(B139="",AF139=""),"",ROUND((AF139-B139)*24,1))</x:f>
      </x:c>
      <x:c r="AJ139" s="750" t="str">
        <x:f>IF(P139="","",MAX(TODAY()-P139,0))</x:f>
      </x:c>
      <x:c r="AK139" s="750" t="str">
        <x:f>IF(OR(B139="",AH139=""),"",AH139-B139)</x:f>
      </x:c>
      <x:c r="AL139" s="751" t="str">
        <x:f>IF(A139="","",IF(COUNTIF($A$5:$A$504,A139)&gt;1,"DUPLICATE RFQ ID",IF(OR(B139="",C139="",AND(D139="",E139=""),AND(F139="",G139=""),H139="",I139="",J139="",L139="",M139="",N139=""),"CHECK REQUIRED FIELDS",IF(OR(NOT(ISNUMBER(I139)),I139&lt;=0,AND(O139&lt;&gt;"",OR(NOT(ISNUMBER(O139)),O139&lt;0))),"CHECK NUMBERS",IF(OR(NOT(ISNUMBER(B139)),B139&gt;TODAY(),AND(P139&lt;&gt;"",OR(NOT(ISNUMBER(P139)),P139&gt;TODAY())),AND(Q139&lt;&gt;"",OR(NOT(ISNUMBER(Q139)),Q139&gt;TODAY())),AND(R139&lt;&gt;"",NOT(ISNUMBER(R139))),AND(U139&lt;&gt;"",NOT(ISNUMBER(U139))),AND(AF139&lt;&gt;"",OR(NOT(ISNUMBER(AF139)),AF139&lt;B139,AF139&gt;TODAY()+1)),AND(AG139&lt;&gt;"",OR(NOT(ISNUMBER(AG139)),AG139&lt;B139,AG139&gt;TODAY())),AND(AH139&lt;&gt;"",OR(NOT(ISNUMBER(AH139)),AH139&lt;B139,AH139&gt;TODAY()))),"CHECK DATE",IF(COUNTIF(Setup!$D$4:$D$11,N139)=0,"CHECK STAGE",IF(AND(N139&lt;&gt;"PO WON",N139&lt;&gt;"LOST",N139&lt;&gt;"CANCELLED",Y139=""),"SET NEXT FOLLOW-UP",IF(AND(OR(N139="QUOTED",N139="NEGOTIATION",N139="PO WON"),P139=""),"ADD QUOTE DATE",IF(AND(OR(N139="QUOTED",N139="NEGOTIATION",N139="PO WON"),COUNTIFS(Quotations!$B$5:$B$504,A139,Quotations!$Q$5:$Q$504,"COMPLETE")=0),"ADD QUOTE RECORD",IF(AND(OR(N139="LOST",N139="CANCELLED"),V139=""),"ADD CLOSED REASON",IF(AND(OR(N139="PO WON",N139="LOST",N139="CANCELLED"),AH139=""),"ADD CLOSED DATE",IF(AND(N139="PO WON",COUNTIFS('Orders &amp; Payments'!$B$5:$B$504,A139,'Orders &amp; Payments'!$Q$5:$Q$504,"COMPLETE")+COUNTIFS('Orders &amp; Payments'!$B$5:$B$504,A139,'Orders &amp; Payments'!$Q$5:$Q$504,"OPEN")+COUNTIFS('Orders &amp; Payments'!$B$5:$B$504,A139,'Orders &amp; Payments'!$Q$5:$Q$504,"OPEN — ADD INVOICE")=0),"ADD ORDER RECORD","COMPLETE"))))))))))))</x:f>
      </x:c>
    </x:row>
    <x:row r="140">
      <x:c r="A140" s="730"/>
      <x:c r="B140" s="731"/>
      <x:c r="C140" s="730"/>
      <x:c r="D140" s="730"/>
      <x:c r="E140" s="730"/>
      <x:c r="F140" s="730"/>
      <x:c r="G140" s="730"/>
      <x:c r="H140" s="730"/>
      <x:c r="I140" s="730"/>
      <x:c r="J140" s="730"/>
      <x:c r="K140" s="730"/>
      <x:c r="L140" s="730"/>
      <x:c r="M140" s="730"/>
      <x:c r="N140" s="730"/>
      <x:c r="O140" s="732"/>
      <x:c r="P140" s="731"/>
      <x:c r="Q140" s="731"/>
      <x:c r="R140" s="731"/>
      <x:c r="S140" s="740" t="str">
        <x:f>IF(B140="","",TODAY()-B140)</x:f>
      </x:c>
      <x:c r="T140" s="741" t="str">
        <x:f>IF(A140="","",IF(N140="","STAGE NOT SET",IF(OR(N140="PO WON",N140="LOST",N140="CANCELLED"),N140,IF(Y140="","NOT SET",IF(NOT(ISNUMBER(Y140)),"CHECK DATE",IF(Y140&lt;TODAY(),"OVERDUE",IF(Y140=TODAY(),"DUE TODAY","UPCOMING")))))))</x:f>
      </x:c>
      <x:c r="U140" s="731"/>
      <x:c r="V140" s="730"/>
      <x:c r="W140" s="730"/>
      <x:c r="X140" s="749" t="str">
        <x:f>IF(OR(A140="",B140="",N140="",N140="PO WON",N140="LOST",N140="CANCELLED"),"",IFERROR(IF(Q140="",B140+1,Q140+INDEX(Setup!$T$4:$T$8,MATCH(N140,Setup!$S$4:$S$8,0))),""))</x:f>
      </x:c>
      <x:c r="Y140" s="749" t="str">
        <x:f>IF(A140="","",IF(OR(N140="PO WON",N140="LOST",N140="CANCELLED"),"",IF(R140&lt;&gt;"",R140,X140)))</x:f>
      </x:c>
      <x:c r="Z140" s="750" t="str">
        <x:f>IF(OR(Y140="",NOT(ISNUMBER(Y140))),"",Y140-TODAY())</x:f>
      </x:c>
      <x:c r="AA140" s="750" t="str">
        <x:f>IF(OR(A140="",B140="",C140="",M140="",N140="",N140="PO WON",N140="LOST",N140="CANCELLED"),"",IF(M140="Hot",30,IF(M140="Warm",20,10))+IF(N140="NEGOTIATION",25,IF(N140="QUOTED",20,IF(N140="QUALIFIED",15,IF(OR(N140="NEW",N140="CONTACTED"),10,0))))+IF(S140&lt;=2,20,IF(S140&lt;=7,15,IF(S140&lt;=14,10,5)))+IF(O140&gt;=500000,20,IF(O140&gt;=200000,15,IF(O140&gt;=100000,10,5)))+IF(OR(C140="IndiaMART",C140="TradeIndia"),5,3))</x:f>
      </x:c>
      <x:c r="AB140" s="751" t="str">
        <x:f>IF(A140="","",IF(OR(N140="PO WON",N140="LOST",N140="CANCELLED"),"CLOSED",IF(AA140&gt;=75,"A - PRIORITY",IF(AA140&gt;=55,"B - GOOD",IF(AA140&gt;=35,"C - NURTURE","D - LOW")))))</x:f>
      </x:c>
      <x:c r="AC140" s="751" t="str">
        <x:f>IF(A140="","",IF(AL140="COMPLETE",IF(N140="PO WON","Track invoice + payment",IF(N140="LOST","Consider revival",IF(N140="CANCELLED","No further action",IF(T140="OVERDUE","FOLLOW UP NOW",IF(T140="DUE TODAY","FOLLOW UP TODAY",IFERROR(INDEX(Setup!$V$4:$V$8,MATCH(N140,Setup!$U$4:$U$8,0)),"Review RFQ")))))),IF(AL140="DUPLICATE RFQ ID","Use a unique RFQ ID",IF(AL140="CHECK REQUIRED FIELDS","Complete required fields",IF(AL140="CHECK NUMBERS","Correct quantity or value",IF(AL140="CHECK DATE","Correct invalid date",IF(AL140="CHECK STAGE","Choose a valid stage",IF(AL140="SET NEXT FOLLOW-UP","Set next follow-up",IF(AL140="ADD QUOTE DATE","Add quote date",IF(AL140="ADD QUOTE RECORD","Add or fix quote record",IF(AL140="ADD CLOSED REASON","Add lost/cancelled reason",IF(AL140="ADD CLOSED DATE","Add closed date","Create or fix order record"))))))))))))</x:f>
      </x:c>
      <x:c r="AD140" s="752" t="str">
        <x:f>IF(A140="","",IF(AND(OR(N140="QUOTED",N140="NEGOTIATION"),Y140&lt;&gt;"",Y140&lt;TODAY()),O140,0))</x:f>
      </x:c>
      <x:c r="AE140" s="751" t="str">
        <x:f>IF(A140="","",IF(AND(F140&lt;&gt;"",G140&lt;&gt;""),"COMPLETE",IF(OR(F140&lt;&gt;"",G140&lt;&gt;""),"PARTIAL","MISSING")))</x:f>
      </x:c>
      <x:c r="AF140" s="756"/>
      <x:c r="AG140" s="735"/>
      <x:c r="AH140" s="735"/>
      <x:c r="AI140" s="755" t="str">
        <x:f>IF(OR(B140="",AF140=""),"",ROUND((AF140-B140)*24,1))</x:f>
      </x:c>
      <x:c r="AJ140" s="750" t="str">
        <x:f>IF(P140="","",MAX(TODAY()-P140,0))</x:f>
      </x:c>
      <x:c r="AK140" s="750" t="str">
        <x:f>IF(OR(B140="",AH140=""),"",AH140-B140)</x:f>
      </x:c>
      <x:c r="AL140" s="751" t="str">
        <x:f>IF(A140="","",IF(COUNTIF($A$5:$A$504,A140)&gt;1,"DUPLICATE RFQ ID",IF(OR(B140="",C140="",AND(D140="",E140=""),AND(F140="",G140=""),H140="",I140="",J140="",L140="",M140="",N140=""),"CHECK REQUIRED FIELDS",IF(OR(NOT(ISNUMBER(I140)),I140&lt;=0,AND(O140&lt;&gt;"",OR(NOT(ISNUMBER(O140)),O140&lt;0))),"CHECK NUMBERS",IF(OR(NOT(ISNUMBER(B140)),B140&gt;TODAY(),AND(P140&lt;&gt;"",OR(NOT(ISNUMBER(P140)),P140&gt;TODAY())),AND(Q140&lt;&gt;"",OR(NOT(ISNUMBER(Q140)),Q140&gt;TODAY())),AND(R140&lt;&gt;"",NOT(ISNUMBER(R140))),AND(U140&lt;&gt;"",NOT(ISNUMBER(U140))),AND(AF140&lt;&gt;"",OR(NOT(ISNUMBER(AF140)),AF140&lt;B140,AF140&gt;TODAY()+1)),AND(AG140&lt;&gt;"",OR(NOT(ISNUMBER(AG140)),AG140&lt;B140,AG140&gt;TODAY())),AND(AH140&lt;&gt;"",OR(NOT(ISNUMBER(AH140)),AH140&lt;B140,AH140&gt;TODAY()))),"CHECK DATE",IF(COUNTIF(Setup!$D$4:$D$11,N140)=0,"CHECK STAGE",IF(AND(N140&lt;&gt;"PO WON",N140&lt;&gt;"LOST",N140&lt;&gt;"CANCELLED",Y140=""),"SET NEXT FOLLOW-UP",IF(AND(OR(N140="QUOTED",N140="NEGOTIATION",N140="PO WON"),P140=""),"ADD QUOTE DATE",IF(AND(OR(N140="QUOTED",N140="NEGOTIATION",N140="PO WON"),COUNTIFS(Quotations!$B$5:$B$504,A140,Quotations!$Q$5:$Q$504,"COMPLETE")=0),"ADD QUOTE RECORD",IF(AND(OR(N140="LOST",N140="CANCELLED"),V140=""),"ADD CLOSED REASON",IF(AND(OR(N140="PO WON",N140="LOST",N140="CANCELLED"),AH140=""),"ADD CLOSED DATE",IF(AND(N140="PO WON",COUNTIFS('Orders &amp; Payments'!$B$5:$B$504,A140,'Orders &amp; Payments'!$Q$5:$Q$504,"COMPLETE")+COUNTIFS('Orders &amp; Payments'!$B$5:$B$504,A140,'Orders &amp; Payments'!$Q$5:$Q$504,"OPEN")+COUNTIFS('Orders &amp; Payments'!$B$5:$B$504,A140,'Orders &amp; Payments'!$Q$5:$Q$504,"OPEN — ADD INVOICE")=0),"ADD ORDER RECORD","COMPLETE"))))))))))))</x:f>
      </x:c>
    </x:row>
    <x:row r="141">
      <x:c r="A141" s="730"/>
      <x:c r="B141" s="731"/>
      <x:c r="C141" s="730"/>
      <x:c r="D141" s="730"/>
      <x:c r="E141" s="730"/>
      <x:c r="F141" s="730"/>
      <x:c r="G141" s="730"/>
      <x:c r="H141" s="730"/>
      <x:c r="I141" s="730"/>
      <x:c r="J141" s="730"/>
      <x:c r="K141" s="730"/>
      <x:c r="L141" s="730"/>
      <x:c r="M141" s="730"/>
      <x:c r="N141" s="730"/>
      <x:c r="O141" s="732"/>
      <x:c r="P141" s="731"/>
      <x:c r="Q141" s="731"/>
      <x:c r="R141" s="731"/>
      <x:c r="S141" s="740" t="str">
        <x:f>IF(B141="","",TODAY()-B141)</x:f>
      </x:c>
      <x:c r="T141" s="741" t="str">
        <x:f>IF(A141="","",IF(N141="","STAGE NOT SET",IF(OR(N141="PO WON",N141="LOST",N141="CANCELLED"),N141,IF(Y141="","NOT SET",IF(NOT(ISNUMBER(Y141)),"CHECK DATE",IF(Y141&lt;TODAY(),"OVERDUE",IF(Y141=TODAY(),"DUE TODAY","UPCOMING")))))))</x:f>
      </x:c>
      <x:c r="U141" s="731"/>
      <x:c r="V141" s="730"/>
      <x:c r="W141" s="730"/>
      <x:c r="X141" s="749" t="str">
        <x:f>IF(OR(A141="",B141="",N141="",N141="PO WON",N141="LOST",N141="CANCELLED"),"",IFERROR(IF(Q141="",B141+1,Q141+INDEX(Setup!$T$4:$T$8,MATCH(N141,Setup!$S$4:$S$8,0))),""))</x:f>
      </x:c>
      <x:c r="Y141" s="749" t="str">
        <x:f>IF(A141="","",IF(OR(N141="PO WON",N141="LOST",N141="CANCELLED"),"",IF(R141&lt;&gt;"",R141,X141)))</x:f>
      </x:c>
      <x:c r="Z141" s="750" t="str">
        <x:f>IF(OR(Y141="",NOT(ISNUMBER(Y141))),"",Y141-TODAY())</x:f>
      </x:c>
      <x:c r="AA141" s="750" t="str">
        <x:f>IF(OR(A141="",B141="",C141="",M141="",N141="",N141="PO WON",N141="LOST",N141="CANCELLED"),"",IF(M141="Hot",30,IF(M141="Warm",20,10))+IF(N141="NEGOTIATION",25,IF(N141="QUOTED",20,IF(N141="QUALIFIED",15,IF(OR(N141="NEW",N141="CONTACTED"),10,0))))+IF(S141&lt;=2,20,IF(S141&lt;=7,15,IF(S141&lt;=14,10,5)))+IF(O141&gt;=500000,20,IF(O141&gt;=200000,15,IF(O141&gt;=100000,10,5)))+IF(OR(C141="IndiaMART",C141="TradeIndia"),5,3))</x:f>
      </x:c>
      <x:c r="AB141" s="751" t="str">
        <x:f>IF(A141="","",IF(OR(N141="PO WON",N141="LOST",N141="CANCELLED"),"CLOSED",IF(AA141&gt;=75,"A - PRIORITY",IF(AA141&gt;=55,"B - GOOD",IF(AA141&gt;=35,"C - NURTURE","D - LOW")))))</x:f>
      </x:c>
      <x:c r="AC141" s="751" t="str">
        <x:f>IF(A141="","",IF(AL141="COMPLETE",IF(N141="PO WON","Track invoice + payment",IF(N141="LOST","Consider revival",IF(N141="CANCELLED","No further action",IF(T141="OVERDUE","FOLLOW UP NOW",IF(T141="DUE TODAY","FOLLOW UP TODAY",IFERROR(INDEX(Setup!$V$4:$V$8,MATCH(N141,Setup!$U$4:$U$8,0)),"Review RFQ")))))),IF(AL141="DUPLICATE RFQ ID","Use a unique RFQ ID",IF(AL141="CHECK REQUIRED FIELDS","Complete required fields",IF(AL141="CHECK NUMBERS","Correct quantity or value",IF(AL141="CHECK DATE","Correct invalid date",IF(AL141="CHECK STAGE","Choose a valid stage",IF(AL141="SET NEXT FOLLOW-UP","Set next follow-up",IF(AL141="ADD QUOTE DATE","Add quote date",IF(AL141="ADD QUOTE RECORD","Add or fix quote record",IF(AL141="ADD CLOSED REASON","Add lost/cancelled reason",IF(AL141="ADD CLOSED DATE","Add closed date","Create or fix order record"))))))))))))</x:f>
      </x:c>
      <x:c r="AD141" s="752" t="str">
        <x:f>IF(A141="","",IF(AND(OR(N141="QUOTED",N141="NEGOTIATION"),Y141&lt;&gt;"",Y141&lt;TODAY()),O141,0))</x:f>
      </x:c>
      <x:c r="AE141" s="751" t="str">
        <x:f>IF(A141="","",IF(AND(F141&lt;&gt;"",G141&lt;&gt;""),"COMPLETE",IF(OR(F141&lt;&gt;"",G141&lt;&gt;""),"PARTIAL","MISSING")))</x:f>
      </x:c>
      <x:c r="AF141" s="756"/>
      <x:c r="AG141" s="735"/>
      <x:c r="AH141" s="735"/>
      <x:c r="AI141" s="755" t="str">
        <x:f>IF(OR(B141="",AF141=""),"",ROUND((AF141-B141)*24,1))</x:f>
      </x:c>
      <x:c r="AJ141" s="750" t="str">
        <x:f>IF(P141="","",MAX(TODAY()-P141,0))</x:f>
      </x:c>
      <x:c r="AK141" s="750" t="str">
        <x:f>IF(OR(B141="",AH141=""),"",AH141-B141)</x:f>
      </x:c>
      <x:c r="AL141" s="751" t="str">
        <x:f>IF(A141="","",IF(COUNTIF($A$5:$A$504,A141)&gt;1,"DUPLICATE RFQ ID",IF(OR(B141="",C141="",AND(D141="",E141=""),AND(F141="",G141=""),H141="",I141="",J141="",L141="",M141="",N141=""),"CHECK REQUIRED FIELDS",IF(OR(NOT(ISNUMBER(I141)),I141&lt;=0,AND(O141&lt;&gt;"",OR(NOT(ISNUMBER(O141)),O141&lt;0))),"CHECK NUMBERS",IF(OR(NOT(ISNUMBER(B141)),B141&gt;TODAY(),AND(P141&lt;&gt;"",OR(NOT(ISNUMBER(P141)),P141&gt;TODAY())),AND(Q141&lt;&gt;"",OR(NOT(ISNUMBER(Q141)),Q141&gt;TODAY())),AND(R141&lt;&gt;"",NOT(ISNUMBER(R141))),AND(U141&lt;&gt;"",NOT(ISNUMBER(U141))),AND(AF141&lt;&gt;"",OR(NOT(ISNUMBER(AF141)),AF141&lt;B141,AF141&gt;TODAY()+1)),AND(AG141&lt;&gt;"",OR(NOT(ISNUMBER(AG141)),AG141&lt;B141,AG141&gt;TODAY())),AND(AH141&lt;&gt;"",OR(NOT(ISNUMBER(AH141)),AH141&lt;B141,AH141&gt;TODAY()))),"CHECK DATE",IF(COUNTIF(Setup!$D$4:$D$11,N141)=0,"CHECK STAGE",IF(AND(N141&lt;&gt;"PO WON",N141&lt;&gt;"LOST",N141&lt;&gt;"CANCELLED",Y141=""),"SET NEXT FOLLOW-UP",IF(AND(OR(N141="QUOTED",N141="NEGOTIATION",N141="PO WON"),P141=""),"ADD QUOTE DATE",IF(AND(OR(N141="QUOTED",N141="NEGOTIATION",N141="PO WON"),COUNTIFS(Quotations!$B$5:$B$504,A141,Quotations!$Q$5:$Q$504,"COMPLETE")=0),"ADD QUOTE RECORD",IF(AND(OR(N141="LOST",N141="CANCELLED"),V141=""),"ADD CLOSED REASON",IF(AND(OR(N141="PO WON",N141="LOST",N141="CANCELLED"),AH141=""),"ADD CLOSED DATE",IF(AND(N141="PO WON",COUNTIFS('Orders &amp; Payments'!$B$5:$B$504,A141,'Orders &amp; Payments'!$Q$5:$Q$504,"COMPLETE")+COUNTIFS('Orders &amp; Payments'!$B$5:$B$504,A141,'Orders &amp; Payments'!$Q$5:$Q$504,"OPEN")+COUNTIFS('Orders &amp; Payments'!$B$5:$B$504,A141,'Orders &amp; Payments'!$Q$5:$Q$504,"OPEN — ADD INVOICE")=0),"ADD ORDER RECORD","COMPLETE"))))))))))))</x:f>
      </x:c>
    </x:row>
    <x:row r="142">
      <x:c r="A142" s="730"/>
      <x:c r="B142" s="731"/>
      <x:c r="C142" s="730"/>
      <x:c r="D142" s="730"/>
      <x:c r="E142" s="730"/>
      <x:c r="F142" s="730"/>
      <x:c r="G142" s="730"/>
      <x:c r="H142" s="730"/>
      <x:c r="I142" s="730"/>
      <x:c r="J142" s="730"/>
      <x:c r="K142" s="730"/>
      <x:c r="L142" s="730"/>
      <x:c r="M142" s="730"/>
      <x:c r="N142" s="730"/>
      <x:c r="O142" s="732"/>
      <x:c r="P142" s="731"/>
      <x:c r="Q142" s="731"/>
      <x:c r="R142" s="731"/>
      <x:c r="S142" s="740" t="str">
        <x:f>IF(B142="","",TODAY()-B142)</x:f>
      </x:c>
      <x:c r="T142" s="741" t="str">
        <x:f>IF(A142="","",IF(N142="","STAGE NOT SET",IF(OR(N142="PO WON",N142="LOST",N142="CANCELLED"),N142,IF(Y142="","NOT SET",IF(NOT(ISNUMBER(Y142)),"CHECK DATE",IF(Y142&lt;TODAY(),"OVERDUE",IF(Y142=TODAY(),"DUE TODAY","UPCOMING")))))))</x:f>
      </x:c>
      <x:c r="U142" s="731"/>
      <x:c r="V142" s="730"/>
      <x:c r="W142" s="730"/>
      <x:c r="X142" s="749" t="str">
        <x:f>IF(OR(A142="",B142="",N142="",N142="PO WON",N142="LOST",N142="CANCELLED"),"",IFERROR(IF(Q142="",B142+1,Q142+INDEX(Setup!$T$4:$T$8,MATCH(N142,Setup!$S$4:$S$8,0))),""))</x:f>
      </x:c>
      <x:c r="Y142" s="749" t="str">
        <x:f>IF(A142="","",IF(OR(N142="PO WON",N142="LOST",N142="CANCELLED"),"",IF(R142&lt;&gt;"",R142,X142)))</x:f>
      </x:c>
      <x:c r="Z142" s="750" t="str">
        <x:f>IF(OR(Y142="",NOT(ISNUMBER(Y142))),"",Y142-TODAY())</x:f>
      </x:c>
      <x:c r="AA142" s="750" t="str">
        <x:f>IF(OR(A142="",B142="",C142="",M142="",N142="",N142="PO WON",N142="LOST",N142="CANCELLED"),"",IF(M142="Hot",30,IF(M142="Warm",20,10))+IF(N142="NEGOTIATION",25,IF(N142="QUOTED",20,IF(N142="QUALIFIED",15,IF(OR(N142="NEW",N142="CONTACTED"),10,0))))+IF(S142&lt;=2,20,IF(S142&lt;=7,15,IF(S142&lt;=14,10,5)))+IF(O142&gt;=500000,20,IF(O142&gt;=200000,15,IF(O142&gt;=100000,10,5)))+IF(OR(C142="IndiaMART",C142="TradeIndia"),5,3))</x:f>
      </x:c>
      <x:c r="AB142" s="751" t="str">
        <x:f>IF(A142="","",IF(OR(N142="PO WON",N142="LOST",N142="CANCELLED"),"CLOSED",IF(AA142&gt;=75,"A - PRIORITY",IF(AA142&gt;=55,"B - GOOD",IF(AA142&gt;=35,"C - NURTURE","D - LOW")))))</x:f>
      </x:c>
      <x:c r="AC142" s="751" t="str">
        <x:f>IF(A142="","",IF(AL142="COMPLETE",IF(N142="PO WON","Track invoice + payment",IF(N142="LOST","Consider revival",IF(N142="CANCELLED","No further action",IF(T142="OVERDUE","FOLLOW UP NOW",IF(T142="DUE TODAY","FOLLOW UP TODAY",IFERROR(INDEX(Setup!$V$4:$V$8,MATCH(N142,Setup!$U$4:$U$8,0)),"Review RFQ")))))),IF(AL142="DUPLICATE RFQ ID","Use a unique RFQ ID",IF(AL142="CHECK REQUIRED FIELDS","Complete required fields",IF(AL142="CHECK NUMBERS","Correct quantity or value",IF(AL142="CHECK DATE","Correct invalid date",IF(AL142="CHECK STAGE","Choose a valid stage",IF(AL142="SET NEXT FOLLOW-UP","Set next follow-up",IF(AL142="ADD QUOTE DATE","Add quote date",IF(AL142="ADD QUOTE RECORD","Add or fix quote record",IF(AL142="ADD CLOSED REASON","Add lost/cancelled reason",IF(AL142="ADD CLOSED DATE","Add closed date","Create or fix order record"))))))))))))</x:f>
      </x:c>
      <x:c r="AD142" s="752" t="str">
        <x:f>IF(A142="","",IF(AND(OR(N142="QUOTED",N142="NEGOTIATION"),Y142&lt;&gt;"",Y142&lt;TODAY()),O142,0))</x:f>
      </x:c>
      <x:c r="AE142" s="751" t="str">
        <x:f>IF(A142="","",IF(AND(F142&lt;&gt;"",G142&lt;&gt;""),"COMPLETE",IF(OR(F142&lt;&gt;"",G142&lt;&gt;""),"PARTIAL","MISSING")))</x:f>
      </x:c>
      <x:c r="AF142" s="756"/>
      <x:c r="AG142" s="735"/>
      <x:c r="AH142" s="735"/>
      <x:c r="AI142" s="755" t="str">
        <x:f>IF(OR(B142="",AF142=""),"",ROUND((AF142-B142)*24,1))</x:f>
      </x:c>
      <x:c r="AJ142" s="750" t="str">
        <x:f>IF(P142="","",MAX(TODAY()-P142,0))</x:f>
      </x:c>
      <x:c r="AK142" s="750" t="str">
        <x:f>IF(OR(B142="",AH142=""),"",AH142-B142)</x:f>
      </x:c>
      <x:c r="AL142" s="751" t="str">
        <x:f>IF(A142="","",IF(COUNTIF($A$5:$A$504,A142)&gt;1,"DUPLICATE RFQ ID",IF(OR(B142="",C142="",AND(D142="",E142=""),AND(F142="",G142=""),H142="",I142="",J142="",L142="",M142="",N142=""),"CHECK REQUIRED FIELDS",IF(OR(NOT(ISNUMBER(I142)),I142&lt;=0,AND(O142&lt;&gt;"",OR(NOT(ISNUMBER(O142)),O142&lt;0))),"CHECK NUMBERS",IF(OR(NOT(ISNUMBER(B142)),B142&gt;TODAY(),AND(P142&lt;&gt;"",OR(NOT(ISNUMBER(P142)),P142&gt;TODAY())),AND(Q142&lt;&gt;"",OR(NOT(ISNUMBER(Q142)),Q142&gt;TODAY())),AND(R142&lt;&gt;"",NOT(ISNUMBER(R142))),AND(U142&lt;&gt;"",NOT(ISNUMBER(U142))),AND(AF142&lt;&gt;"",OR(NOT(ISNUMBER(AF142)),AF142&lt;B142,AF142&gt;TODAY()+1)),AND(AG142&lt;&gt;"",OR(NOT(ISNUMBER(AG142)),AG142&lt;B142,AG142&gt;TODAY())),AND(AH142&lt;&gt;"",OR(NOT(ISNUMBER(AH142)),AH142&lt;B142,AH142&gt;TODAY()))),"CHECK DATE",IF(COUNTIF(Setup!$D$4:$D$11,N142)=0,"CHECK STAGE",IF(AND(N142&lt;&gt;"PO WON",N142&lt;&gt;"LOST",N142&lt;&gt;"CANCELLED",Y142=""),"SET NEXT FOLLOW-UP",IF(AND(OR(N142="QUOTED",N142="NEGOTIATION",N142="PO WON"),P142=""),"ADD QUOTE DATE",IF(AND(OR(N142="QUOTED",N142="NEGOTIATION",N142="PO WON"),COUNTIFS(Quotations!$B$5:$B$504,A142,Quotations!$Q$5:$Q$504,"COMPLETE")=0),"ADD QUOTE RECORD",IF(AND(OR(N142="LOST",N142="CANCELLED"),V142=""),"ADD CLOSED REASON",IF(AND(OR(N142="PO WON",N142="LOST",N142="CANCELLED"),AH142=""),"ADD CLOSED DATE",IF(AND(N142="PO WON",COUNTIFS('Orders &amp; Payments'!$B$5:$B$504,A142,'Orders &amp; Payments'!$Q$5:$Q$504,"COMPLETE")+COUNTIFS('Orders &amp; Payments'!$B$5:$B$504,A142,'Orders &amp; Payments'!$Q$5:$Q$504,"OPEN")+COUNTIFS('Orders &amp; Payments'!$B$5:$B$504,A142,'Orders &amp; Payments'!$Q$5:$Q$504,"OPEN — ADD INVOICE")=0),"ADD ORDER RECORD","COMPLETE"))))))))))))</x:f>
      </x:c>
    </x:row>
    <x:row r="143">
      <x:c r="A143" s="730"/>
      <x:c r="B143" s="731"/>
      <x:c r="C143" s="730"/>
      <x:c r="D143" s="730"/>
      <x:c r="E143" s="730"/>
      <x:c r="F143" s="730"/>
      <x:c r="G143" s="730"/>
      <x:c r="H143" s="730"/>
      <x:c r="I143" s="730"/>
      <x:c r="J143" s="730"/>
      <x:c r="K143" s="730"/>
      <x:c r="L143" s="730"/>
      <x:c r="M143" s="730"/>
      <x:c r="N143" s="730"/>
      <x:c r="O143" s="732"/>
      <x:c r="P143" s="731"/>
      <x:c r="Q143" s="731"/>
      <x:c r="R143" s="731"/>
      <x:c r="S143" s="740" t="str">
        <x:f>IF(B143="","",TODAY()-B143)</x:f>
      </x:c>
      <x:c r="T143" s="741" t="str">
        <x:f>IF(A143="","",IF(N143="","STAGE NOT SET",IF(OR(N143="PO WON",N143="LOST",N143="CANCELLED"),N143,IF(Y143="","NOT SET",IF(NOT(ISNUMBER(Y143)),"CHECK DATE",IF(Y143&lt;TODAY(),"OVERDUE",IF(Y143=TODAY(),"DUE TODAY","UPCOMING")))))))</x:f>
      </x:c>
      <x:c r="U143" s="731"/>
      <x:c r="V143" s="730"/>
      <x:c r="W143" s="730"/>
      <x:c r="X143" s="749" t="str">
        <x:f>IF(OR(A143="",B143="",N143="",N143="PO WON",N143="LOST",N143="CANCELLED"),"",IFERROR(IF(Q143="",B143+1,Q143+INDEX(Setup!$T$4:$T$8,MATCH(N143,Setup!$S$4:$S$8,0))),""))</x:f>
      </x:c>
      <x:c r="Y143" s="749" t="str">
        <x:f>IF(A143="","",IF(OR(N143="PO WON",N143="LOST",N143="CANCELLED"),"",IF(R143&lt;&gt;"",R143,X143)))</x:f>
      </x:c>
      <x:c r="Z143" s="750" t="str">
        <x:f>IF(OR(Y143="",NOT(ISNUMBER(Y143))),"",Y143-TODAY())</x:f>
      </x:c>
      <x:c r="AA143" s="750" t="str">
        <x:f>IF(OR(A143="",B143="",C143="",M143="",N143="",N143="PO WON",N143="LOST",N143="CANCELLED"),"",IF(M143="Hot",30,IF(M143="Warm",20,10))+IF(N143="NEGOTIATION",25,IF(N143="QUOTED",20,IF(N143="QUALIFIED",15,IF(OR(N143="NEW",N143="CONTACTED"),10,0))))+IF(S143&lt;=2,20,IF(S143&lt;=7,15,IF(S143&lt;=14,10,5)))+IF(O143&gt;=500000,20,IF(O143&gt;=200000,15,IF(O143&gt;=100000,10,5)))+IF(OR(C143="IndiaMART",C143="TradeIndia"),5,3))</x:f>
      </x:c>
      <x:c r="AB143" s="751" t="str">
        <x:f>IF(A143="","",IF(OR(N143="PO WON",N143="LOST",N143="CANCELLED"),"CLOSED",IF(AA143&gt;=75,"A - PRIORITY",IF(AA143&gt;=55,"B - GOOD",IF(AA143&gt;=35,"C - NURTURE","D - LOW")))))</x:f>
      </x:c>
      <x:c r="AC143" s="751" t="str">
        <x:f>IF(A143="","",IF(AL143="COMPLETE",IF(N143="PO WON","Track invoice + payment",IF(N143="LOST","Consider revival",IF(N143="CANCELLED","No further action",IF(T143="OVERDUE","FOLLOW UP NOW",IF(T143="DUE TODAY","FOLLOW UP TODAY",IFERROR(INDEX(Setup!$V$4:$V$8,MATCH(N143,Setup!$U$4:$U$8,0)),"Review RFQ")))))),IF(AL143="DUPLICATE RFQ ID","Use a unique RFQ ID",IF(AL143="CHECK REQUIRED FIELDS","Complete required fields",IF(AL143="CHECK NUMBERS","Correct quantity or value",IF(AL143="CHECK DATE","Correct invalid date",IF(AL143="CHECK STAGE","Choose a valid stage",IF(AL143="SET NEXT FOLLOW-UP","Set next follow-up",IF(AL143="ADD QUOTE DATE","Add quote date",IF(AL143="ADD QUOTE RECORD","Add or fix quote record",IF(AL143="ADD CLOSED REASON","Add lost/cancelled reason",IF(AL143="ADD CLOSED DATE","Add closed date","Create or fix order record"))))))))))))</x:f>
      </x:c>
      <x:c r="AD143" s="752" t="str">
        <x:f>IF(A143="","",IF(AND(OR(N143="QUOTED",N143="NEGOTIATION"),Y143&lt;&gt;"",Y143&lt;TODAY()),O143,0))</x:f>
      </x:c>
      <x:c r="AE143" s="751" t="str">
        <x:f>IF(A143="","",IF(AND(F143&lt;&gt;"",G143&lt;&gt;""),"COMPLETE",IF(OR(F143&lt;&gt;"",G143&lt;&gt;""),"PARTIAL","MISSING")))</x:f>
      </x:c>
      <x:c r="AF143" s="756"/>
      <x:c r="AG143" s="735"/>
      <x:c r="AH143" s="735"/>
      <x:c r="AI143" s="755" t="str">
        <x:f>IF(OR(B143="",AF143=""),"",ROUND((AF143-B143)*24,1))</x:f>
      </x:c>
      <x:c r="AJ143" s="750" t="str">
        <x:f>IF(P143="","",MAX(TODAY()-P143,0))</x:f>
      </x:c>
      <x:c r="AK143" s="750" t="str">
        <x:f>IF(OR(B143="",AH143=""),"",AH143-B143)</x:f>
      </x:c>
      <x:c r="AL143" s="751" t="str">
        <x:f>IF(A143="","",IF(COUNTIF($A$5:$A$504,A143)&gt;1,"DUPLICATE RFQ ID",IF(OR(B143="",C143="",AND(D143="",E143=""),AND(F143="",G143=""),H143="",I143="",J143="",L143="",M143="",N143=""),"CHECK REQUIRED FIELDS",IF(OR(NOT(ISNUMBER(I143)),I143&lt;=0,AND(O143&lt;&gt;"",OR(NOT(ISNUMBER(O143)),O143&lt;0))),"CHECK NUMBERS",IF(OR(NOT(ISNUMBER(B143)),B143&gt;TODAY(),AND(P143&lt;&gt;"",OR(NOT(ISNUMBER(P143)),P143&gt;TODAY())),AND(Q143&lt;&gt;"",OR(NOT(ISNUMBER(Q143)),Q143&gt;TODAY())),AND(R143&lt;&gt;"",NOT(ISNUMBER(R143))),AND(U143&lt;&gt;"",NOT(ISNUMBER(U143))),AND(AF143&lt;&gt;"",OR(NOT(ISNUMBER(AF143)),AF143&lt;B143,AF143&gt;TODAY()+1)),AND(AG143&lt;&gt;"",OR(NOT(ISNUMBER(AG143)),AG143&lt;B143,AG143&gt;TODAY())),AND(AH143&lt;&gt;"",OR(NOT(ISNUMBER(AH143)),AH143&lt;B143,AH143&gt;TODAY()))),"CHECK DATE",IF(COUNTIF(Setup!$D$4:$D$11,N143)=0,"CHECK STAGE",IF(AND(N143&lt;&gt;"PO WON",N143&lt;&gt;"LOST",N143&lt;&gt;"CANCELLED",Y143=""),"SET NEXT FOLLOW-UP",IF(AND(OR(N143="QUOTED",N143="NEGOTIATION",N143="PO WON"),P143=""),"ADD QUOTE DATE",IF(AND(OR(N143="QUOTED",N143="NEGOTIATION",N143="PO WON"),COUNTIFS(Quotations!$B$5:$B$504,A143,Quotations!$Q$5:$Q$504,"COMPLETE")=0),"ADD QUOTE RECORD",IF(AND(OR(N143="LOST",N143="CANCELLED"),V143=""),"ADD CLOSED REASON",IF(AND(OR(N143="PO WON",N143="LOST",N143="CANCELLED"),AH143=""),"ADD CLOSED DATE",IF(AND(N143="PO WON",COUNTIFS('Orders &amp; Payments'!$B$5:$B$504,A143,'Orders &amp; Payments'!$Q$5:$Q$504,"COMPLETE")+COUNTIFS('Orders &amp; Payments'!$B$5:$B$504,A143,'Orders &amp; Payments'!$Q$5:$Q$504,"OPEN")+COUNTIFS('Orders &amp; Payments'!$B$5:$B$504,A143,'Orders &amp; Payments'!$Q$5:$Q$504,"OPEN — ADD INVOICE")=0),"ADD ORDER RECORD","COMPLETE"))))))))))))</x:f>
      </x:c>
    </x:row>
    <x:row r="144">
      <x:c r="A144" s="730"/>
      <x:c r="B144" s="731"/>
      <x:c r="C144" s="730"/>
      <x:c r="D144" s="730"/>
      <x:c r="E144" s="730"/>
      <x:c r="F144" s="730"/>
      <x:c r="G144" s="730"/>
      <x:c r="H144" s="730"/>
      <x:c r="I144" s="730"/>
      <x:c r="J144" s="730"/>
      <x:c r="K144" s="730"/>
      <x:c r="L144" s="730"/>
      <x:c r="M144" s="730"/>
      <x:c r="N144" s="730"/>
      <x:c r="O144" s="732"/>
      <x:c r="P144" s="731"/>
      <x:c r="Q144" s="731"/>
      <x:c r="R144" s="731"/>
      <x:c r="S144" s="740" t="str">
        <x:f>IF(B144="","",TODAY()-B144)</x:f>
      </x:c>
      <x:c r="T144" s="741" t="str">
        <x:f>IF(A144="","",IF(N144="","STAGE NOT SET",IF(OR(N144="PO WON",N144="LOST",N144="CANCELLED"),N144,IF(Y144="","NOT SET",IF(NOT(ISNUMBER(Y144)),"CHECK DATE",IF(Y144&lt;TODAY(),"OVERDUE",IF(Y144=TODAY(),"DUE TODAY","UPCOMING")))))))</x:f>
      </x:c>
      <x:c r="U144" s="731"/>
      <x:c r="V144" s="730"/>
      <x:c r="W144" s="730"/>
      <x:c r="X144" s="749" t="str">
        <x:f>IF(OR(A144="",B144="",N144="",N144="PO WON",N144="LOST",N144="CANCELLED"),"",IFERROR(IF(Q144="",B144+1,Q144+INDEX(Setup!$T$4:$T$8,MATCH(N144,Setup!$S$4:$S$8,0))),""))</x:f>
      </x:c>
      <x:c r="Y144" s="749" t="str">
        <x:f>IF(A144="","",IF(OR(N144="PO WON",N144="LOST",N144="CANCELLED"),"",IF(R144&lt;&gt;"",R144,X144)))</x:f>
      </x:c>
      <x:c r="Z144" s="750" t="str">
        <x:f>IF(OR(Y144="",NOT(ISNUMBER(Y144))),"",Y144-TODAY())</x:f>
      </x:c>
      <x:c r="AA144" s="750" t="str">
        <x:f>IF(OR(A144="",B144="",C144="",M144="",N144="",N144="PO WON",N144="LOST",N144="CANCELLED"),"",IF(M144="Hot",30,IF(M144="Warm",20,10))+IF(N144="NEGOTIATION",25,IF(N144="QUOTED",20,IF(N144="QUALIFIED",15,IF(OR(N144="NEW",N144="CONTACTED"),10,0))))+IF(S144&lt;=2,20,IF(S144&lt;=7,15,IF(S144&lt;=14,10,5)))+IF(O144&gt;=500000,20,IF(O144&gt;=200000,15,IF(O144&gt;=100000,10,5)))+IF(OR(C144="IndiaMART",C144="TradeIndia"),5,3))</x:f>
      </x:c>
      <x:c r="AB144" s="751" t="str">
        <x:f>IF(A144="","",IF(OR(N144="PO WON",N144="LOST",N144="CANCELLED"),"CLOSED",IF(AA144&gt;=75,"A - PRIORITY",IF(AA144&gt;=55,"B - GOOD",IF(AA144&gt;=35,"C - NURTURE","D - LOW")))))</x:f>
      </x:c>
      <x:c r="AC144" s="751" t="str">
        <x:f>IF(A144="","",IF(AL144="COMPLETE",IF(N144="PO WON","Track invoice + payment",IF(N144="LOST","Consider revival",IF(N144="CANCELLED","No further action",IF(T144="OVERDUE","FOLLOW UP NOW",IF(T144="DUE TODAY","FOLLOW UP TODAY",IFERROR(INDEX(Setup!$V$4:$V$8,MATCH(N144,Setup!$U$4:$U$8,0)),"Review RFQ")))))),IF(AL144="DUPLICATE RFQ ID","Use a unique RFQ ID",IF(AL144="CHECK REQUIRED FIELDS","Complete required fields",IF(AL144="CHECK NUMBERS","Correct quantity or value",IF(AL144="CHECK DATE","Correct invalid date",IF(AL144="CHECK STAGE","Choose a valid stage",IF(AL144="SET NEXT FOLLOW-UP","Set next follow-up",IF(AL144="ADD QUOTE DATE","Add quote date",IF(AL144="ADD QUOTE RECORD","Add or fix quote record",IF(AL144="ADD CLOSED REASON","Add lost/cancelled reason",IF(AL144="ADD CLOSED DATE","Add closed date","Create or fix order record"))))))))))))</x:f>
      </x:c>
      <x:c r="AD144" s="752" t="str">
        <x:f>IF(A144="","",IF(AND(OR(N144="QUOTED",N144="NEGOTIATION"),Y144&lt;&gt;"",Y144&lt;TODAY()),O144,0))</x:f>
      </x:c>
      <x:c r="AE144" s="751" t="str">
        <x:f>IF(A144="","",IF(AND(F144&lt;&gt;"",G144&lt;&gt;""),"COMPLETE",IF(OR(F144&lt;&gt;"",G144&lt;&gt;""),"PARTIAL","MISSING")))</x:f>
      </x:c>
      <x:c r="AF144" s="756"/>
      <x:c r="AG144" s="735"/>
      <x:c r="AH144" s="735"/>
      <x:c r="AI144" s="755" t="str">
        <x:f>IF(OR(B144="",AF144=""),"",ROUND((AF144-B144)*24,1))</x:f>
      </x:c>
      <x:c r="AJ144" s="750" t="str">
        <x:f>IF(P144="","",MAX(TODAY()-P144,0))</x:f>
      </x:c>
      <x:c r="AK144" s="750" t="str">
        <x:f>IF(OR(B144="",AH144=""),"",AH144-B144)</x:f>
      </x:c>
      <x:c r="AL144" s="751" t="str">
        <x:f>IF(A144="","",IF(COUNTIF($A$5:$A$504,A144)&gt;1,"DUPLICATE RFQ ID",IF(OR(B144="",C144="",AND(D144="",E144=""),AND(F144="",G144=""),H144="",I144="",J144="",L144="",M144="",N144=""),"CHECK REQUIRED FIELDS",IF(OR(NOT(ISNUMBER(I144)),I144&lt;=0,AND(O144&lt;&gt;"",OR(NOT(ISNUMBER(O144)),O144&lt;0))),"CHECK NUMBERS",IF(OR(NOT(ISNUMBER(B144)),B144&gt;TODAY(),AND(P144&lt;&gt;"",OR(NOT(ISNUMBER(P144)),P144&gt;TODAY())),AND(Q144&lt;&gt;"",OR(NOT(ISNUMBER(Q144)),Q144&gt;TODAY())),AND(R144&lt;&gt;"",NOT(ISNUMBER(R144))),AND(U144&lt;&gt;"",NOT(ISNUMBER(U144))),AND(AF144&lt;&gt;"",OR(NOT(ISNUMBER(AF144)),AF144&lt;B144,AF144&gt;TODAY()+1)),AND(AG144&lt;&gt;"",OR(NOT(ISNUMBER(AG144)),AG144&lt;B144,AG144&gt;TODAY())),AND(AH144&lt;&gt;"",OR(NOT(ISNUMBER(AH144)),AH144&lt;B144,AH144&gt;TODAY()))),"CHECK DATE",IF(COUNTIF(Setup!$D$4:$D$11,N144)=0,"CHECK STAGE",IF(AND(N144&lt;&gt;"PO WON",N144&lt;&gt;"LOST",N144&lt;&gt;"CANCELLED",Y144=""),"SET NEXT FOLLOW-UP",IF(AND(OR(N144="QUOTED",N144="NEGOTIATION",N144="PO WON"),P144=""),"ADD QUOTE DATE",IF(AND(OR(N144="QUOTED",N144="NEGOTIATION",N144="PO WON"),COUNTIFS(Quotations!$B$5:$B$504,A144,Quotations!$Q$5:$Q$504,"COMPLETE")=0),"ADD QUOTE RECORD",IF(AND(OR(N144="LOST",N144="CANCELLED"),V144=""),"ADD CLOSED REASON",IF(AND(OR(N144="PO WON",N144="LOST",N144="CANCELLED"),AH144=""),"ADD CLOSED DATE",IF(AND(N144="PO WON",COUNTIFS('Orders &amp; Payments'!$B$5:$B$504,A144,'Orders &amp; Payments'!$Q$5:$Q$504,"COMPLETE")+COUNTIFS('Orders &amp; Payments'!$B$5:$B$504,A144,'Orders &amp; Payments'!$Q$5:$Q$504,"OPEN")+COUNTIFS('Orders &amp; Payments'!$B$5:$B$504,A144,'Orders &amp; Payments'!$Q$5:$Q$504,"OPEN — ADD INVOICE")=0),"ADD ORDER RECORD","COMPLETE"))))))))))))</x:f>
      </x:c>
    </x:row>
    <x:row r="145">
      <x:c r="A145" s="730"/>
      <x:c r="B145" s="731"/>
      <x:c r="C145" s="730"/>
      <x:c r="D145" s="730"/>
      <x:c r="E145" s="730"/>
      <x:c r="F145" s="730"/>
      <x:c r="G145" s="730"/>
      <x:c r="H145" s="730"/>
      <x:c r="I145" s="730"/>
      <x:c r="J145" s="730"/>
      <x:c r="K145" s="730"/>
      <x:c r="L145" s="730"/>
      <x:c r="M145" s="730"/>
      <x:c r="N145" s="730"/>
      <x:c r="O145" s="732"/>
      <x:c r="P145" s="731"/>
      <x:c r="Q145" s="731"/>
      <x:c r="R145" s="731"/>
      <x:c r="S145" s="740" t="str">
        <x:f>IF(B145="","",TODAY()-B145)</x:f>
      </x:c>
      <x:c r="T145" s="741" t="str">
        <x:f>IF(A145="","",IF(N145="","STAGE NOT SET",IF(OR(N145="PO WON",N145="LOST",N145="CANCELLED"),N145,IF(Y145="","NOT SET",IF(NOT(ISNUMBER(Y145)),"CHECK DATE",IF(Y145&lt;TODAY(),"OVERDUE",IF(Y145=TODAY(),"DUE TODAY","UPCOMING")))))))</x:f>
      </x:c>
      <x:c r="U145" s="731"/>
      <x:c r="V145" s="730"/>
      <x:c r="W145" s="730"/>
      <x:c r="X145" s="749" t="str">
        <x:f>IF(OR(A145="",B145="",N145="",N145="PO WON",N145="LOST",N145="CANCELLED"),"",IFERROR(IF(Q145="",B145+1,Q145+INDEX(Setup!$T$4:$T$8,MATCH(N145,Setup!$S$4:$S$8,0))),""))</x:f>
      </x:c>
      <x:c r="Y145" s="749" t="str">
        <x:f>IF(A145="","",IF(OR(N145="PO WON",N145="LOST",N145="CANCELLED"),"",IF(R145&lt;&gt;"",R145,X145)))</x:f>
      </x:c>
      <x:c r="Z145" s="750" t="str">
        <x:f>IF(OR(Y145="",NOT(ISNUMBER(Y145))),"",Y145-TODAY())</x:f>
      </x:c>
      <x:c r="AA145" s="750" t="str">
        <x:f>IF(OR(A145="",B145="",C145="",M145="",N145="",N145="PO WON",N145="LOST",N145="CANCELLED"),"",IF(M145="Hot",30,IF(M145="Warm",20,10))+IF(N145="NEGOTIATION",25,IF(N145="QUOTED",20,IF(N145="QUALIFIED",15,IF(OR(N145="NEW",N145="CONTACTED"),10,0))))+IF(S145&lt;=2,20,IF(S145&lt;=7,15,IF(S145&lt;=14,10,5)))+IF(O145&gt;=500000,20,IF(O145&gt;=200000,15,IF(O145&gt;=100000,10,5)))+IF(OR(C145="IndiaMART",C145="TradeIndia"),5,3))</x:f>
      </x:c>
      <x:c r="AB145" s="751" t="str">
        <x:f>IF(A145="","",IF(OR(N145="PO WON",N145="LOST",N145="CANCELLED"),"CLOSED",IF(AA145&gt;=75,"A - PRIORITY",IF(AA145&gt;=55,"B - GOOD",IF(AA145&gt;=35,"C - NURTURE","D - LOW")))))</x:f>
      </x:c>
      <x:c r="AC145" s="751" t="str">
        <x:f>IF(A145="","",IF(AL145="COMPLETE",IF(N145="PO WON","Track invoice + payment",IF(N145="LOST","Consider revival",IF(N145="CANCELLED","No further action",IF(T145="OVERDUE","FOLLOW UP NOW",IF(T145="DUE TODAY","FOLLOW UP TODAY",IFERROR(INDEX(Setup!$V$4:$V$8,MATCH(N145,Setup!$U$4:$U$8,0)),"Review RFQ")))))),IF(AL145="DUPLICATE RFQ ID","Use a unique RFQ ID",IF(AL145="CHECK REQUIRED FIELDS","Complete required fields",IF(AL145="CHECK NUMBERS","Correct quantity or value",IF(AL145="CHECK DATE","Correct invalid date",IF(AL145="CHECK STAGE","Choose a valid stage",IF(AL145="SET NEXT FOLLOW-UP","Set next follow-up",IF(AL145="ADD QUOTE DATE","Add quote date",IF(AL145="ADD QUOTE RECORD","Add or fix quote record",IF(AL145="ADD CLOSED REASON","Add lost/cancelled reason",IF(AL145="ADD CLOSED DATE","Add closed date","Create or fix order record"))))))))))))</x:f>
      </x:c>
      <x:c r="AD145" s="752" t="str">
        <x:f>IF(A145="","",IF(AND(OR(N145="QUOTED",N145="NEGOTIATION"),Y145&lt;&gt;"",Y145&lt;TODAY()),O145,0))</x:f>
      </x:c>
      <x:c r="AE145" s="751" t="str">
        <x:f>IF(A145="","",IF(AND(F145&lt;&gt;"",G145&lt;&gt;""),"COMPLETE",IF(OR(F145&lt;&gt;"",G145&lt;&gt;""),"PARTIAL","MISSING")))</x:f>
      </x:c>
      <x:c r="AF145" s="756"/>
      <x:c r="AG145" s="735"/>
      <x:c r="AH145" s="735"/>
      <x:c r="AI145" s="755" t="str">
        <x:f>IF(OR(B145="",AF145=""),"",ROUND((AF145-B145)*24,1))</x:f>
      </x:c>
      <x:c r="AJ145" s="750" t="str">
        <x:f>IF(P145="","",MAX(TODAY()-P145,0))</x:f>
      </x:c>
      <x:c r="AK145" s="750" t="str">
        <x:f>IF(OR(B145="",AH145=""),"",AH145-B145)</x:f>
      </x:c>
      <x:c r="AL145" s="751" t="str">
        <x:f>IF(A145="","",IF(COUNTIF($A$5:$A$504,A145)&gt;1,"DUPLICATE RFQ ID",IF(OR(B145="",C145="",AND(D145="",E145=""),AND(F145="",G145=""),H145="",I145="",J145="",L145="",M145="",N145=""),"CHECK REQUIRED FIELDS",IF(OR(NOT(ISNUMBER(I145)),I145&lt;=0,AND(O145&lt;&gt;"",OR(NOT(ISNUMBER(O145)),O145&lt;0))),"CHECK NUMBERS",IF(OR(NOT(ISNUMBER(B145)),B145&gt;TODAY(),AND(P145&lt;&gt;"",OR(NOT(ISNUMBER(P145)),P145&gt;TODAY())),AND(Q145&lt;&gt;"",OR(NOT(ISNUMBER(Q145)),Q145&gt;TODAY())),AND(R145&lt;&gt;"",NOT(ISNUMBER(R145))),AND(U145&lt;&gt;"",NOT(ISNUMBER(U145))),AND(AF145&lt;&gt;"",OR(NOT(ISNUMBER(AF145)),AF145&lt;B145,AF145&gt;TODAY()+1)),AND(AG145&lt;&gt;"",OR(NOT(ISNUMBER(AG145)),AG145&lt;B145,AG145&gt;TODAY())),AND(AH145&lt;&gt;"",OR(NOT(ISNUMBER(AH145)),AH145&lt;B145,AH145&gt;TODAY()))),"CHECK DATE",IF(COUNTIF(Setup!$D$4:$D$11,N145)=0,"CHECK STAGE",IF(AND(N145&lt;&gt;"PO WON",N145&lt;&gt;"LOST",N145&lt;&gt;"CANCELLED",Y145=""),"SET NEXT FOLLOW-UP",IF(AND(OR(N145="QUOTED",N145="NEGOTIATION",N145="PO WON"),P145=""),"ADD QUOTE DATE",IF(AND(OR(N145="QUOTED",N145="NEGOTIATION",N145="PO WON"),COUNTIFS(Quotations!$B$5:$B$504,A145,Quotations!$Q$5:$Q$504,"COMPLETE")=0),"ADD QUOTE RECORD",IF(AND(OR(N145="LOST",N145="CANCELLED"),V145=""),"ADD CLOSED REASON",IF(AND(OR(N145="PO WON",N145="LOST",N145="CANCELLED"),AH145=""),"ADD CLOSED DATE",IF(AND(N145="PO WON",COUNTIFS('Orders &amp; Payments'!$B$5:$B$504,A145,'Orders &amp; Payments'!$Q$5:$Q$504,"COMPLETE")+COUNTIFS('Orders &amp; Payments'!$B$5:$B$504,A145,'Orders &amp; Payments'!$Q$5:$Q$504,"OPEN")+COUNTIFS('Orders &amp; Payments'!$B$5:$B$504,A145,'Orders &amp; Payments'!$Q$5:$Q$504,"OPEN — ADD INVOICE")=0),"ADD ORDER RECORD","COMPLETE"))))))))))))</x:f>
      </x:c>
    </x:row>
    <x:row r="146">
      <x:c r="A146" s="730"/>
      <x:c r="B146" s="731"/>
      <x:c r="C146" s="730"/>
      <x:c r="D146" s="730"/>
      <x:c r="E146" s="730"/>
      <x:c r="F146" s="730"/>
      <x:c r="G146" s="730"/>
      <x:c r="H146" s="730"/>
      <x:c r="I146" s="730"/>
      <x:c r="J146" s="730"/>
      <x:c r="K146" s="730"/>
      <x:c r="L146" s="730"/>
      <x:c r="M146" s="730"/>
      <x:c r="N146" s="730"/>
      <x:c r="O146" s="732"/>
      <x:c r="P146" s="731"/>
      <x:c r="Q146" s="731"/>
      <x:c r="R146" s="731"/>
      <x:c r="S146" s="740" t="str">
        <x:f>IF(B146="","",TODAY()-B146)</x:f>
      </x:c>
      <x:c r="T146" s="741" t="str">
        <x:f>IF(A146="","",IF(N146="","STAGE NOT SET",IF(OR(N146="PO WON",N146="LOST",N146="CANCELLED"),N146,IF(Y146="","NOT SET",IF(NOT(ISNUMBER(Y146)),"CHECK DATE",IF(Y146&lt;TODAY(),"OVERDUE",IF(Y146=TODAY(),"DUE TODAY","UPCOMING")))))))</x:f>
      </x:c>
      <x:c r="U146" s="731"/>
      <x:c r="V146" s="730"/>
      <x:c r="W146" s="730"/>
      <x:c r="X146" s="749" t="str">
        <x:f>IF(OR(A146="",B146="",N146="",N146="PO WON",N146="LOST",N146="CANCELLED"),"",IFERROR(IF(Q146="",B146+1,Q146+INDEX(Setup!$T$4:$T$8,MATCH(N146,Setup!$S$4:$S$8,0))),""))</x:f>
      </x:c>
      <x:c r="Y146" s="749" t="str">
        <x:f>IF(A146="","",IF(OR(N146="PO WON",N146="LOST",N146="CANCELLED"),"",IF(R146&lt;&gt;"",R146,X146)))</x:f>
      </x:c>
      <x:c r="Z146" s="750" t="str">
        <x:f>IF(OR(Y146="",NOT(ISNUMBER(Y146))),"",Y146-TODAY())</x:f>
      </x:c>
      <x:c r="AA146" s="750" t="str">
        <x:f>IF(OR(A146="",B146="",C146="",M146="",N146="",N146="PO WON",N146="LOST",N146="CANCELLED"),"",IF(M146="Hot",30,IF(M146="Warm",20,10))+IF(N146="NEGOTIATION",25,IF(N146="QUOTED",20,IF(N146="QUALIFIED",15,IF(OR(N146="NEW",N146="CONTACTED"),10,0))))+IF(S146&lt;=2,20,IF(S146&lt;=7,15,IF(S146&lt;=14,10,5)))+IF(O146&gt;=500000,20,IF(O146&gt;=200000,15,IF(O146&gt;=100000,10,5)))+IF(OR(C146="IndiaMART",C146="TradeIndia"),5,3))</x:f>
      </x:c>
      <x:c r="AB146" s="751" t="str">
        <x:f>IF(A146="","",IF(OR(N146="PO WON",N146="LOST",N146="CANCELLED"),"CLOSED",IF(AA146&gt;=75,"A - PRIORITY",IF(AA146&gt;=55,"B - GOOD",IF(AA146&gt;=35,"C - NURTURE","D - LOW")))))</x:f>
      </x:c>
      <x:c r="AC146" s="751" t="str">
        <x:f>IF(A146="","",IF(AL146="COMPLETE",IF(N146="PO WON","Track invoice + payment",IF(N146="LOST","Consider revival",IF(N146="CANCELLED","No further action",IF(T146="OVERDUE","FOLLOW UP NOW",IF(T146="DUE TODAY","FOLLOW UP TODAY",IFERROR(INDEX(Setup!$V$4:$V$8,MATCH(N146,Setup!$U$4:$U$8,0)),"Review RFQ")))))),IF(AL146="DUPLICATE RFQ ID","Use a unique RFQ ID",IF(AL146="CHECK REQUIRED FIELDS","Complete required fields",IF(AL146="CHECK NUMBERS","Correct quantity or value",IF(AL146="CHECK DATE","Correct invalid date",IF(AL146="CHECK STAGE","Choose a valid stage",IF(AL146="SET NEXT FOLLOW-UP","Set next follow-up",IF(AL146="ADD QUOTE DATE","Add quote date",IF(AL146="ADD QUOTE RECORD","Add or fix quote record",IF(AL146="ADD CLOSED REASON","Add lost/cancelled reason",IF(AL146="ADD CLOSED DATE","Add closed date","Create or fix order record"))))))))))))</x:f>
      </x:c>
      <x:c r="AD146" s="752" t="str">
        <x:f>IF(A146="","",IF(AND(OR(N146="QUOTED",N146="NEGOTIATION"),Y146&lt;&gt;"",Y146&lt;TODAY()),O146,0))</x:f>
      </x:c>
      <x:c r="AE146" s="751" t="str">
        <x:f>IF(A146="","",IF(AND(F146&lt;&gt;"",G146&lt;&gt;""),"COMPLETE",IF(OR(F146&lt;&gt;"",G146&lt;&gt;""),"PARTIAL","MISSING")))</x:f>
      </x:c>
      <x:c r="AF146" s="756"/>
      <x:c r="AG146" s="735"/>
      <x:c r="AH146" s="735"/>
      <x:c r="AI146" s="755" t="str">
        <x:f>IF(OR(B146="",AF146=""),"",ROUND((AF146-B146)*24,1))</x:f>
      </x:c>
      <x:c r="AJ146" s="750" t="str">
        <x:f>IF(P146="","",MAX(TODAY()-P146,0))</x:f>
      </x:c>
      <x:c r="AK146" s="750" t="str">
        <x:f>IF(OR(B146="",AH146=""),"",AH146-B146)</x:f>
      </x:c>
      <x:c r="AL146" s="751" t="str">
        <x:f>IF(A146="","",IF(COUNTIF($A$5:$A$504,A146)&gt;1,"DUPLICATE RFQ ID",IF(OR(B146="",C146="",AND(D146="",E146=""),AND(F146="",G146=""),H146="",I146="",J146="",L146="",M146="",N146=""),"CHECK REQUIRED FIELDS",IF(OR(NOT(ISNUMBER(I146)),I146&lt;=0,AND(O146&lt;&gt;"",OR(NOT(ISNUMBER(O146)),O146&lt;0))),"CHECK NUMBERS",IF(OR(NOT(ISNUMBER(B146)),B146&gt;TODAY(),AND(P146&lt;&gt;"",OR(NOT(ISNUMBER(P146)),P146&gt;TODAY())),AND(Q146&lt;&gt;"",OR(NOT(ISNUMBER(Q146)),Q146&gt;TODAY())),AND(R146&lt;&gt;"",NOT(ISNUMBER(R146))),AND(U146&lt;&gt;"",NOT(ISNUMBER(U146))),AND(AF146&lt;&gt;"",OR(NOT(ISNUMBER(AF146)),AF146&lt;B146,AF146&gt;TODAY()+1)),AND(AG146&lt;&gt;"",OR(NOT(ISNUMBER(AG146)),AG146&lt;B146,AG146&gt;TODAY())),AND(AH146&lt;&gt;"",OR(NOT(ISNUMBER(AH146)),AH146&lt;B146,AH146&gt;TODAY()))),"CHECK DATE",IF(COUNTIF(Setup!$D$4:$D$11,N146)=0,"CHECK STAGE",IF(AND(N146&lt;&gt;"PO WON",N146&lt;&gt;"LOST",N146&lt;&gt;"CANCELLED",Y146=""),"SET NEXT FOLLOW-UP",IF(AND(OR(N146="QUOTED",N146="NEGOTIATION",N146="PO WON"),P146=""),"ADD QUOTE DATE",IF(AND(OR(N146="QUOTED",N146="NEGOTIATION",N146="PO WON"),COUNTIFS(Quotations!$B$5:$B$504,A146,Quotations!$Q$5:$Q$504,"COMPLETE")=0),"ADD QUOTE RECORD",IF(AND(OR(N146="LOST",N146="CANCELLED"),V146=""),"ADD CLOSED REASON",IF(AND(OR(N146="PO WON",N146="LOST",N146="CANCELLED"),AH146=""),"ADD CLOSED DATE",IF(AND(N146="PO WON",COUNTIFS('Orders &amp; Payments'!$B$5:$B$504,A146,'Orders &amp; Payments'!$Q$5:$Q$504,"COMPLETE")+COUNTIFS('Orders &amp; Payments'!$B$5:$B$504,A146,'Orders &amp; Payments'!$Q$5:$Q$504,"OPEN")+COUNTIFS('Orders &amp; Payments'!$B$5:$B$504,A146,'Orders &amp; Payments'!$Q$5:$Q$504,"OPEN — ADD INVOICE")=0),"ADD ORDER RECORD","COMPLETE"))))))))))))</x:f>
      </x:c>
    </x:row>
    <x:row r="147">
      <x:c r="A147" s="730"/>
      <x:c r="B147" s="731"/>
      <x:c r="C147" s="730"/>
      <x:c r="D147" s="730"/>
      <x:c r="E147" s="730"/>
      <x:c r="F147" s="730"/>
      <x:c r="G147" s="730"/>
      <x:c r="H147" s="730"/>
      <x:c r="I147" s="730"/>
      <x:c r="J147" s="730"/>
      <x:c r="K147" s="730"/>
      <x:c r="L147" s="730"/>
      <x:c r="M147" s="730"/>
      <x:c r="N147" s="730"/>
      <x:c r="O147" s="732"/>
      <x:c r="P147" s="731"/>
      <x:c r="Q147" s="731"/>
      <x:c r="R147" s="731"/>
      <x:c r="S147" s="740" t="str">
        <x:f>IF(B147="","",TODAY()-B147)</x:f>
      </x:c>
      <x:c r="T147" s="741" t="str">
        <x:f>IF(A147="","",IF(N147="","STAGE NOT SET",IF(OR(N147="PO WON",N147="LOST",N147="CANCELLED"),N147,IF(Y147="","NOT SET",IF(NOT(ISNUMBER(Y147)),"CHECK DATE",IF(Y147&lt;TODAY(),"OVERDUE",IF(Y147=TODAY(),"DUE TODAY","UPCOMING")))))))</x:f>
      </x:c>
      <x:c r="U147" s="731"/>
      <x:c r="V147" s="730"/>
      <x:c r="W147" s="730"/>
      <x:c r="X147" s="749" t="str">
        <x:f>IF(OR(A147="",B147="",N147="",N147="PO WON",N147="LOST",N147="CANCELLED"),"",IFERROR(IF(Q147="",B147+1,Q147+INDEX(Setup!$T$4:$T$8,MATCH(N147,Setup!$S$4:$S$8,0))),""))</x:f>
      </x:c>
      <x:c r="Y147" s="749" t="str">
        <x:f>IF(A147="","",IF(OR(N147="PO WON",N147="LOST",N147="CANCELLED"),"",IF(R147&lt;&gt;"",R147,X147)))</x:f>
      </x:c>
      <x:c r="Z147" s="750" t="str">
        <x:f>IF(OR(Y147="",NOT(ISNUMBER(Y147))),"",Y147-TODAY())</x:f>
      </x:c>
      <x:c r="AA147" s="750" t="str">
        <x:f>IF(OR(A147="",B147="",C147="",M147="",N147="",N147="PO WON",N147="LOST",N147="CANCELLED"),"",IF(M147="Hot",30,IF(M147="Warm",20,10))+IF(N147="NEGOTIATION",25,IF(N147="QUOTED",20,IF(N147="QUALIFIED",15,IF(OR(N147="NEW",N147="CONTACTED"),10,0))))+IF(S147&lt;=2,20,IF(S147&lt;=7,15,IF(S147&lt;=14,10,5)))+IF(O147&gt;=500000,20,IF(O147&gt;=200000,15,IF(O147&gt;=100000,10,5)))+IF(OR(C147="IndiaMART",C147="TradeIndia"),5,3))</x:f>
      </x:c>
      <x:c r="AB147" s="751" t="str">
        <x:f>IF(A147="","",IF(OR(N147="PO WON",N147="LOST",N147="CANCELLED"),"CLOSED",IF(AA147&gt;=75,"A - PRIORITY",IF(AA147&gt;=55,"B - GOOD",IF(AA147&gt;=35,"C - NURTURE","D - LOW")))))</x:f>
      </x:c>
      <x:c r="AC147" s="751" t="str">
        <x:f>IF(A147="","",IF(AL147="COMPLETE",IF(N147="PO WON","Track invoice + payment",IF(N147="LOST","Consider revival",IF(N147="CANCELLED","No further action",IF(T147="OVERDUE","FOLLOW UP NOW",IF(T147="DUE TODAY","FOLLOW UP TODAY",IFERROR(INDEX(Setup!$V$4:$V$8,MATCH(N147,Setup!$U$4:$U$8,0)),"Review RFQ")))))),IF(AL147="DUPLICATE RFQ ID","Use a unique RFQ ID",IF(AL147="CHECK REQUIRED FIELDS","Complete required fields",IF(AL147="CHECK NUMBERS","Correct quantity or value",IF(AL147="CHECK DATE","Correct invalid date",IF(AL147="CHECK STAGE","Choose a valid stage",IF(AL147="SET NEXT FOLLOW-UP","Set next follow-up",IF(AL147="ADD QUOTE DATE","Add quote date",IF(AL147="ADD QUOTE RECORD","Add or fix quote record",IF(AL147="ADD CLOSED REASON","Add lost/cancelled reason",IF(AL147="ADD CLOSED DATE","Add closed date","Create or fix order record"))))))))))))</x:f>
      </x:c>
      <x:c r="AD147" s="752" t="str">
        <x:f>IF(A147="","",IF(AND(OR(N147="QUOTED",N147="NEGOTIATION"),Y147&lt;&gt;"",Y147&lt;TODAY()),O147,0))</x:f>
      </x:c>
      <x:c r="AE147" s="751" t="str">
        <x:f>IF(A147="","",IF(AND(F147&lt;&gt;"",G147&lt;&gt;""),"COMPLETE",IF(OR(F147&lt;&gt;"",G147&lt;&gt;""),"PARTIAL","MISSING")))</x:f>
      </x:c>
      <x:c r="AF147" s="756"/>
      <x:c r="AG147" s="735"/>
      <x:c r="AH147" s="735"/>
      <x:c r="AI147" s="755" t="str">
        <x:f>IF(OR(B147="",AF147=""),"",ROUND((AF147-B147)*24,1))</x:f>
      </x:c>
      <x:c r="AJ147" s="750" t="str">
        <x:f>IF(P147="","",MAX(TODAY()-P147,0))</x:f>
      </x:c>
      <x:c r="AK147" s="750" t="str">
        <x:f>IF(OR(B147="",AH147=""),"",AH147-B147)</x:f>
      </x:c>
      <x:c r="AL147" s="751" t="str">
        <x:f>IF(A147="","",IF(COUNTIF($A$5:$A$504,A147)&gt;1,"DUPLICATE RFQ ID",IF(OR(B147="",C147="",AND(D147="",E147=""),AND(F147="",G147=""),H147="",I147="",J147="",L147="",M147="",N147=""),"CHECK REQUIRED FIELDS",IF(OR(NOT(ISNUMBER(I147)),I147&lt;=0,AND(O147&lt;&gt;"",OR(NOT(ISNUMBER(O147)),O147&lt;0))),"CHECK NUMBERS",IF(OR(NOT(ISNUMBER(B147)),B147&gt;TODAY(),AND(P147&lt;&gt;"",OR(NOT(ISNUMBER(P147)),P147&gt;TODAY())),AND(Q147&lt;&gt;"",OR(NOT(ISNUMBER(Q147)),Q147&gt;TODAY())),AND(R147&lt;&gt;"",NOT(ISNUMBER(R147))),AND(U147&lt;&gt;"",NOT(ISNUMBER(U147))),AND(AF147&lt;&gt;"",OR(NOT(ISNUMBER(AF147)),AF147&lt;B147,AF147&gt;TODAY()+1)),AND(AG147&lt;&gt;"",OR(NOT(ISNUMBER(AG147)),AG147&lt;B147,AG147&gt;TODAY())),AND(AH147&lt;&gt;"",OR(NOT(ISNUMBER(AH147)),AH147&lt;B147,AH147&gt;TODAY()))),"CHECK DATE",IF(COUNTIF(Setup!$D$4:$D$11,N147)=0,"CHECK STAGE",IF(AND(N147&lt;&gt;"PO WON",N147&lt;&gt;"LOST",N147&lt;&gt;"CANCELLED",Y147=""),"SET NEXT FOLLOW-UP",IF(AND(OR(N147="QUOTED",N147="NEGOTIATION",N147="PO WON"),P147=""),"ADD QUOTE DATE",IF(AND(OR(N147="QUOTED",N147="NEGOTIATION",N147="PO WON"),COUNTIFS(Quotations!$B$5:$B$504,A147,Quotations!$Q$5:$Q$504,"COMPLETE")=0),"ADD QUOTE RECORD",IF(AND(OR(N147="LOST",N147="CANCELLED"),V147=""),"ADD CLOSED REASON",IF(AND(OR(N147="PO WON",N147="LOST",N147="CANCELLED"),AH147=""),"ADD CLOSED DATE",IF(AND(N147="PO WON",COUNTIFS('Orders &amp; Payments'!$B$5:$B$504,A147,'Orders &amp; Payments'!$Q$5:$Q$504,"COMPLETE")+COUNTIFS('Orders &amp; Payments'!$B$5:$B$504,A147,'Orders &amp; Payments'!$Q$5:$Q$504,"OPEN")+COUNTIFS('Orders &amp; Payments'!$B$5:$B$504,A147,'Orders &amp; Payments'!$Q$5:$Q$504,"OPEN — ADD INVOICE")=0),"ADD ORDER RECORD","COMPLETE"))))))))))))</x:f>
      </x:c>
    </x:row>
    <x:row r="148">
      <x:c r="A148" s="730"/>
      <x:c r="B148" s="731"/>
      <x:c r="C148" s="730"/>
      <x:c r="D148" s="730"/>
      <x:c r="E148" s="730"/>
      <x:c r="F148" s="730"/>
      <x:c r="G148" s="730"/>
      <x:c r="H148" s="730"/>
      <x:c r="I148" s="730"/>
      <x:c r="J148" s="730"/>
      <x:c r="K148" s="730"/>
      <x:c r="L148" s="730"/>
      <x:c r="M148" s="730"/>
      <x:c r="N148" s="730"/>
      <x:c r="O148" s="732"/>
      <x:c r="P148" s="731"/>
      <x:c r="Q148" s="731"/>
      <x:c r="R148" s="731"/>
      <x:c r="S148" s="740" t="str">
        <x:f>IF(B148="","",TODAY()-B148)</x:f>
      </x:c>
      <x:c r="T148" s="741" t="str">
        <x:f>IF(A148="","",IF(N148="","STAGE NOT SET",IF(OR(N148="PO WON",N148="LOST",N148="CANCELLED"),N148,IF(Y148="","NOT SET",IF(NOT(ISNUMBER(Y148)),"CHECK DATE",IF(Y148&lt;TODAY(),"OVERDUE",IF(Y148=TODAY(),"DUE TODAY","UPCOMING")))))))</x:f>
      </x:c>
      <x:c r="U148" s="731"/>
      <x:c r="V148" s="730"/>
      <x:c r="W148" s="730"/>
      <x:c r="X148" s="749" t="str">
        <x:f>IF(OR(A148="",B148="",N148="",N148="PO WON",N148="LOST",N148="CANCELLED"),"",IFERROR(IF(Q148="",B148+1,Q148+INDEX(Setup!$T$4:$T$8,MATCH(N148,Setup!$S$4:$S$8,0))),""))</x:f>
      </x:c>
      <x:c r="Y148" s="749" t="str">
        <x:f>IF(A148="","",IF(OR(N148="PO WON",N148="LOST",N148="CANCELLED"),"",IF(R148&lt;&gt;"",R148,X148)))</x:f>
      </x:c>
      <x:c r="Z148" s="750" t="str">
        <x:f>IF(OR(Y148="",NOT(ISNUMBER(Y148))),"",Y148-TODAY())</x:f>
      </x:c>
      <x:c r="AA148" s="750" t="str">
        <x:f>IF(OR(A148="",B148="",C148="",M148="",N148="",N148="PO WON",N148="LOST",N148="CANCELLED"),"",IF(M148="Hot",30,IF(M148="Warm",20,10))+IF(N148="NEGOTIATION",25,IF(N148="QUOTED",20,IF(N148="QUALIFIED",15,IF(OR(N148="NEW",N148="CONTACTED"),10,0))))+IF(S148&lt;=2,20,IF(S148&lt;=7,15,IF(S148&lt;=14,10,5)))+IF(O148&gt;=500000,20,IF(O148&gt;=200000,15,IF(O148&gt;=100000,10,5)))+IF(OR(C148="IndiaMART",C148="TradeIndia"),5,3))</x:f>
      </x:c>
      <x:c r="AB148" s="751" t="str">
        <x:f>IF(A148="","",IF(OR(N148="PO WON",N148="LOST",N148="CANCELLED"),"CLOSED",IF(AA148&gt;=75,"A - PRIORITY",IF(AA148&gt;=55,"B - GOOD",IF(AA148&gt;=35,"C - NURTURE","D - LOW")))))</x:f>
      </x:c>
      <x:c r="AC148" s="751" t="str">
        <x:f>IF(A148="","",IF(AL148="COMPLETE",IF(N148="PO WON","Track invoice + payment",IF(N148="LOST","Consider revival",IF(N148="CANCELLED","No further action",IF(T148="OVERDUE","FOLLOW UP NOW",IF(T148="DUE TODAY","FOLLOW UP TODAY",IFERROR(INDEX(Setup!$V$4:$V$8,MATCH(N148,Setup!$U$4:$U$8,0)),"Review RFQ")))))),IF(AL148="DUPLICATE RFQ ID","Use a unique RFQ ID",IF(AL148="CHECK REQUIRED FIELDS","Complete required fields",IF(AL148="CHECK NUMBERS","Correct quantity or value",IF(AL148="CHECK DATE","Correct invalid date",IF(AL148="CHECK STAGE","Choose a valid stage",IF(AL148="SET NEXT FOLLOW-UP","Set next follow-up",IF(AL148="ADD QUOTE DATE","Add quote date",IF(AL148="ADD QUOTE RECORD","Add or fix quote record",IF(AL148="ADD CLOSED REASON","Add lost/cancelled reason",IF(AL148="ADD CLOSED DATE","Add closed date","Create or fix order record"))))))))))))</x:f>
      </x:c>
      <x:c r="AD148" s="752" t="str">
        <x:f>IF(A148="","",IF(AND(OR(N148="QUOTED",N148="NEGOTIATION"),Y148&lt;&gt;"",Y148&lt;TODAY()),O148,0))</x:f>
      </x:c>
      <x:c r="AE148" s="751" t="str">
        <x:f>IF(A148="","",IF(AND(F148&lt;&gt;"",G148&lt;&gt;""),"COMPLETE",IF(OR(F148&lt;&gt;"",G148&lt;&gt;""),"PARTIAL","MISSING")))</x:f>
      </x:c>
      <x:c r="AF148" s="756"/>
      <x:c r="AG148" s="735"/>
      <x:c r="AH148" s="735"/>
      <x:c r="AI148" s="755" t="str">
        <x:f>IF(OR(B148="",AF148=""),"",ROUND((AF148-B148)*24,1))</x:f>
      </x:c>
      <x:c r="AJ148" s="750" t="str">
        <x:f>IF(P148="","",MAX(TODAY()-P148,0))</x:f>
      </x:c>
      <x:c r="AK148" s="750" t="str">
        <x:f>IF(OR(B148="",AH148=""),"",AH148-B148)</x:f>
      </x:c>
      <x:c r="AL148" s="751" t="str">
        <x:f>IF(A148="","",IF(COUNTIF($A$5:$A$504,A148)&gt;1,"DUPLICATE RFQ ID",IF(OR(B148="",C148="",AND(D148="",E148=""),AND(F148="",G148=""),H148="",I148="",J148="",L148="",M148="",N148=""),"CHECK REQUIRED FIELDS",IF(OR(NOT(ISNUMBER(I148)),I148&lt;=0,AND(O148&lt;&gt;"",OR(NOT(ISNUMBER(O148)),O148&lt;0))),"CHECK NUMBERS",IF(OR(NOT(ISNUMBER(B148)),B148&gt;TODAY(),AND(P148&lt;&gt;"",OR(NOT(ISNUMBER(P148)),P148&gt;TODAY())),AND(Q148&lt;&gt;"",OR(NOT(ISNUMBER(Q148)),Q148&gt;TODAY())),AND(R148&lt;&gt;"",NOT(ISNUMBER(R148))),AND(U148&lt;&gt;"",NOT(ISNUMBER(U148))),AND(AF148&lt;&gt;"",OR(NOT(ISNUMBER(AF148)),AF148&lt;B148,AF148&gt;TODAY()+1)),AND(AG148&lt;&gt;"",OR(NOT(ISNUMBER(AG148)),AG148&lt;B148,AG148&gt;TODAY())),AND(AH148&lt;&gt;"",OR(NOT(ISNUMBER(AH148)),AH148&lt;B148,AH148&gt;TODAY()))),"CHECK DATE",IF(COUNTIF(Setup!$D$4:$D$11,N148)=0,"CHECK STAGE",IF(AND(N148&lt;&gt;"PO WON",N148&lt;&gt;"LOST",N148&lt;&gt;"CANCELLED",Y148=""),"SET NEXT FOLLOW-UP",IF(AND(OR(N148="QUOTED",N148="NEGOTIATION",N148="PO WON"),P148=""),"ADD QUOTE DATE",IF(AND(OR(N148="QUOTED",N148="NEGOTIATION",N148="PO WON"),COUNTIFS(Quotations!$B$5:$B$504,A148,Quotations!$Q$5:$Q$504,"COMPLETE")=0),"ADD QUOTE RECORD",IF(AND(OR(N148="LOST",N148="CANCELLED"),V148=""),"ADD CLOSED REASON",IF(AND(OR(N148="PO WON",N148="LOST",N148="CANCELLED"),AH148=""),"ADD CLOSED DATE",IF(AND(N148="PO WON",COUNTIFS('Orders &amp; Payments'!$B$5:$B$504,A148,'Orders &amp; Payments'!$Q$5:$Q$504,"COMPLETE")+COUNTIFS('Orders &amp; Payments'!$B$5:$B$504,A148,'Orders &amp; Payments'!$Q$5:$Q$504,"OPEN")+COUNTIFS('Orders &amp; Payments'!$B$5:$B$504,A148,'Orders &amp; Payments'!$Q$5:$Q$504,"OPEN — ADD INVOICE")=0),"ADD ORDER RECORD","COMPLETE"))))))))))))</x:f>
      </x:c>
    </x:row>
    <x:row r="149">
      <x:c r="A149" s="730"/>
      <x:c r="B149" s="731"/>
      <x:c r="C149" s="730"/>
      <x:c r="D149" s="730"/>
      <x:c r="E149" s="730"/>
      <x:c r="F149" s="730"/>
      <x:c r="G149" s="730"/>
      <x:c r="H149" s="730"/>
      <x:c r="I149" s="730"/>
      <x:c r="J149" s="730"/>
      <x:c r="K149" s="730"/>
      <x:c r="L149" s="730"/>
      <x:c r="M149" s="730"/>
      <x:c r="N149" s="730"/>
      <x:c r="O149" s="732"/>
      <x:c r="P149" s="731"/>
      <x:c r="Q149" s="731"/>
      <x:c r="R149" s="731"/>
      <x:c r="S149" s="740" t="str">
        <x:f>IF(B149="","",TODAY()-B149)</x:f>
      </x:c>
      <x:c r="T149" s="741" t="str">
        <x:f>IF(A149="","",IF(N149="","STAGE NOT SET",IF(OR(N149="PO WON",N149="LOST",N149="CANCELLED"),N149,IF(Y149="","NOT SET",IF(NOT(ISNUMBER(Y149)),"CHECK DATE",IF(Y149&lt;TODAY(),"OVERDUE",IF(Y149=TODAY(),"DUE TODAY","UPCOMING")))))))</x:f>
      </x:c>
      <x:c r="U149" s="731"/>
      <x:c r="V149" s="730"/>
      <x:c r="W149" s="730"/>
      <x:c r="X149" s="749" t="str">
        <x:f>IF(OR(A149="",B149="",N149="",N149="PO WON",N149="LOST",N149="CANCELLED"),"",IFERROR(IF(Q149="",B149+1,Q149+INDEX(Setup!$T$4:$T$8,MATCH(N149,Setup!$S$4:$S$8,0))),""))</x:f>
      </x:c>
      <x:c r="Y149" s="749" t="str">
        <x:f>IF(A149="","",IF(OR(N149="PO WON",N149="LOST",N149="CANCELLED"),"",IF(R149&lt;&gt;"",R149,X149)))</x:f>
      </x:c>
      <x:c r="Z149" s="750" t="str">
        <x:f>IF(OR(Y149="",NOT(ISNUMBER(Y149))),"",Y149-TODAY())</x:f>
      </x:c>
      <x:c r="AA149" s="750" t="str">
        <x:f>IF(OR(A149="",B149="",C149="",M149="",N149="",N149="PO WON",N149="LOST",N149="CANCELLED"),"",IF(M149="Hot",30,IF(M149="Warm",20,10))+IF(N149="NEGOTIATION",25,IF(N149="QUOTED",20,IF(N149="QUALIFIED",15,IF(OR(N149="NEW",N149="CONTACTED"),10,0))))+IF(S149&lt;=2,20,IF(S149&lt;=7,15,IF(S149&lt;=14,10,5)))+IF(O149&gt;=500000,20,IF(O149&gt;=200000,15,IF(O149&gt;=100000,10,5)))+IF(OR(C149="IndiaMART",C149="TradeIndia"),5,3))</x:f>
      </x:c>
      <x:c r="AB149" s="751" t="str">
        <x:f>IF(A149="","",IF(OR(N149="PO WON",N149="LOST",N149="CANCELLED"),"CLOSED",IF(AA149&gt;=75,"A - PRIORITY",IF(AA149&gt;=55,"B - GOOD",IF(AA149&gt;=35,"C - NURTURE","D - LOW")))))</x:f>
      </x:c>
      <x:c r="AC149" s="751" t="str">
        <x:f>IF(A149="","",IF(AL149="COMPLETE",IF(N149="PO WON","Track invoice + payment",IF(N149="LOST","Consider revival",IF(N149="CANCELLED","No further action",IF(T149="OVERDUE","FOLLOW UP NOW",IF(T149="DUE TODAY","FOLLOW UP TODAY",IFERROR(INDEX(Setup!$V$4:$V$8,MATCH(N149,Setup!$U$4:$U$8,0)),"Review RFQ")))))),IF(AL149="DUPLICATE RFQ ID","Use a unique RFQ ID",IF(AL149="CHECK REQUIRED FIELDS","Complete required fields",IF(AL149="CHECK NUMBERS","Correct quantity or value",IF(AL149="CHECK DATE","Correct invalid date",IF(AL149="CHECK STAGE","Choose a valid stage",IF(AL149="SET NEXT FOLLOW-UP","Set next follow-up",IF(AL149="ADD QUOTE DATE","Add quote date",IF(AL149="ADD QUOTE RECORD","Add or fix quote record",IF(AL149="ADD CLOSED REASON","Add lost/cancelled reason",IF(AL149="ADD CLOSED DATE","Add closed date","Create or fix order record"))))))))))))</x:f>
      </x:c>
      <x:c r="AD149" s="752" t="str">
        <x:f>IF(A149="","",IF(AND(OR(N149="QUOTED",N149="NEGOTIATION"),Y149&lt;&gt;"",Y149&lt;TODAY()),O149,0))</x:f>
      </x:c>
      <x:c r="AE149" s="751" t="str">
        <x:f>IF(A149="","",IF(AND(F149&lt;&gt;"",G149&lt;&gt;""),"COMPLETE",IF(OR(F149&lt;&gt;"",G149&lt;&gt;""),"PARTIAL","MISSING")))</x:f>
      </x:c>
      <x:c r="AF149" s="756"/>
      <x:c r="AG149" s="735"/>
      <x:c r="AH149" s="735"/>
      <x:c r="AI149" s="755" t="str">
        <x:f>IF(OR(B149="",AF149=""),"",ROUND((AF149-B149)*24,1))</x:f>
      </x:c>
      <x:c r="AJ149" s="750" t="str">
        <x:f>IF(P149="","",MAX(TODAY()-P149,0))</x:f>
      </x:c>
      <x:c r="AK149" s="750" t="str">
        <x:f>IF(OR(B149="",AH149=""),"",AH149-B149)</x:f>
      </x:c>
      <x:c r="AL149" s="751" t="str">
        <x:f>IF(A149="","",IF(COUNTIF($A$5:$A$504,A149)&gt;1,"DUPLICATE RFQ ID",IF(OR(B149="",C149="",AND(D149="",E149=""),AND(F149="",G149=""),H149="",I149="",J149="",L149="",M149="",N149=""),"CHECK REQUIRED FIELDS",IF(OR(NOT(ISNUMBER(I149)),I149&lt;=0,AND(O149&lt;&gt;"",OR(NOT(ISNUMBER(O149)),O149&lt;0))),"CHECK NUMBERS",IF(OR(NOT(ISNUMBER(B149)),B149&gt;TODAY(),AND(P149&lt;&gt;"",OR(NOT(ISNUMBER(P149)),P149&gt;TODAY())),AND(Q149&lt;&gt;"",OR(NOT(ISNUMBER(Q149)),Q149&gt;TODAY())),AND(R149&lt;&gt;"",NOT(ISNUMBER(R149))),AND(U149&lt;&gt;"",NOT(ISNUMBER(U149))),AND(AF149&lt;&gt;"",OR(NOT(ISNUMBER(AF149)),AF149&lt;B149,AF149&gt;TODAY()+1)),AND(AG149&lt;&gt;"",OR(NOT(ISNUMBER(AG149)),AG149&lt;B149,AG149&gt;TODAY())),AND(AH149&lt;&gt;"",OR(NOT(ISNUMBER(AH149)),AH149&lt;B149,AH149&gt;TODAY()))),"CHECK DATE",IF(COUNTIF(Setup!$D$4:$D$11,N149)=0,"CHECK STAGE",IF(AND(N149&lt;&gt;"PO WON",N149&lt;&gt;"LOST",N149&lt;&gt;"CANCELLED",Y149=""),"SET NEXT FOLLOW-UP",IF(AND(OR(N149="QUOTED",N149="NEGOTIATION",N149="PO WON"),P149=""),"ADD QUOTE DATE",IF(AND(OR(N149="QUOTED",N149="NEGOTIATION",N149="PO WON"),COUNTIFS(Quotations!$B$5:$B$504,A149,Quotations!$Q$5:$Q$504,"COMPLETE")=0),"ADD QUOTE RECORD",IF(AND(OR(N149="LOST",N149="CANCELLED"),V149=""),"ADD CLOSED REASON",IF(AND(OR(N149="PO WON",N149="LOST",N149="CANCELLED"),AH149=""),"ADD CLOSED DATE",IF(AND(N149="PO WON",COUNTIFS('Orders &amp; Payments'!$B$5:$B$504,A149,'Orders &amp; Payments'!$Q$5:$Q$504,"COMPLETE")+COUNTIFS('Orders &amp; Payments'!$B$5:$B$504,A149,'Orders &amp; Payments'!$Q$5:$Q$504,"OPEN")+COUNTIFS('Orders &amp; Payments'!$B$5:$B$504,A149,'Orders &amp; Payments'!$Q$5:$Q$504,"OPEN — ADD INVOICE")=0),"ADD ORDER RECORD","COMPLETE"))))))))))))</x:f>
      </x:c>
    </x:row>
    <x:row r="150">
      <x:c r="A150" s="730"/>
      <x:c r="B150" s="731"/>
      <x:c r="C150" s="730"/>
      <x:c r="D150" s="730"/>
      <x:c r="E150" s="730"/>
      <x:c r="F150" s="730"/>
      <x:c r="G150" s="730"/>
      <x:c r="H150" s="730"/>
      <x:c r="I150" s="730"/>
      <x:c r="J150" s="730"/>
      <x:c r="K150" s="730"/>
      <x:c r="L150" s="730"/>
      <x:c r="M150" s="730"/>
      <x:c r="N150" s="730"/>
      <x:c r="O150" s="732"/>
      <x:c r="P150" s="731"/>
      <x:c r="Q150" s="731"/>
      <x:c r="R150" s="731"/>
      <x:c r="S150" s="740" t="str">
        <x:f>IF(B150="","",TODAY()-B150)</x:f>
      </x:c>
      <x:c r="T150" s="741" t="str">
        <x:f>IF(A150="","",IF(N150="","STAGE NOT SET",IF(OR(N150="PO WON",N150="LOST",N150="CANCELLED"),N150,IF(Y150="","NOT SET",IF(NOT(ISNUMBER(Y150)),"CHECK DATE",IF(Y150&lt;TODAY(),"OVERDUE",IF(Y150=TODAY(),"DUE TODAY","UPCOMING")))))))</x:f>
      </x:c>
      <x:c r="U150" s="731"/>
      <x:c r="V150" s="730"/>
      <x:c r="W150" s="730"/>
      <x:c r="X150" s="749" t="str">
        <x:f>IF(OR(A150="",B150="",N150="",N150="PO WON",N150="LOST",N150="CANCELLED"),"",IFERROR(IF(Q150="",B150+1,Q150+INDEX(Setup!$T$4:$T$8,MATCH(N150,Setup!$S$4:$S$8,0))),""))</x:f>
      </x:c>
      <x:c r="Y150" s="749" t="str">
        <x:f>IF(A150="","",IF(OR(N150="PO WON",N150="LOST",N150="CANCELLED"),"",IF(R150&lt;&gt;"",R150,X150)))</x:f>
      </x:c>
      <x:c r="Z150" s="750" t="str">
        <x:f>IF(OR(Y150="",NOT(ISNUMBER(Y150))),"",Y150-TODAY())</x:f>
      </x:c>
      <x:c r="AA150" s="750" t="str">
        <x:f>IF(OR(A150="",B150="",C150="",M150="",N150="",N150="PO WON",N150="LOST",N150="CANCELLED"),"",IF(M150="Hot",30,IF(M150="Warm",20,10))+IF(N150="NEGOTIATION",25,IF(N150="QUOTED",20,IF(N150="QUALIFIED",15,IF(OR(N150="NEW",N150="CONTACTED"),10,0))))+IF(S150&lt;=2,20,IF(S150&lt;=7,15,IF(S150&lt;=14,10,5)))+IF(O150&gt;=500000,20,IF(O150&gt;=200000,15,IF(O150&gt;=100000,10,5)))+IF(OR(C150="IndiaMART",C150="TradeIndia"),5,3))</x:f>
      </x:c>
      <x:c r="AB150" s="751" t="str">
        <x:f>IF(A150="","",IF(OR(N150="PO WON",N150="LOST",N150="CANCELLED"),"CLOSED",IF(AA150&gt;=75,"A - PRIORITY",IF(AA150&gt;=55,"B - GOOD",IF(AA150&gt;=35,"C - NURTURE","D - LOW")))))</x:f>
      </x:c>
      <x:c r="AC150" s="751" t="str">
        <x:f>IF(A150="","",IF(AL150="COMPLETE",IF(N150="PO WON","Track invoice + payment",IF(N150="LOST","Consider revival",IF(N150="CANCELLED","No further action",IF(T150="OVERDUE","FOLLOW UP NOW",IF(T150="DUE TODAY","FOLLOW UP TODAY",IFERROR(INDEX(Setup!$V$4:$V$8,MATCH(N150,Setup!$U$4:$U$8,0)),"Review RFQ")))))),IF(AL150="DUPLICATE RFQ ID","Use a unique RFQ ID",IF(AL150="CHECK REQUIRED FIELDS","Complete required fields",IF(AL150="CHECK NUMBERS","Correct quantity or value",IF(AL150="CHECK DATE","Correct invalid date",IF(AL150="CHECK STAGE","Choose a valid stage",IF(AL150="SET NEXT FOLLOW-UP","Set next follow-up",IF(AL150="ADD QUOTE DATE","Add quote date",IF(AL150="ADD QUOTE RECORD","Add or fix quote record",IF(AL150="ADD CLOSED REASON","Add lost/cancelled reason",IF(AL150="ADD CLOSED DATE","Add closed date","Create or fix order record"))))))))))))</x:f>
      </x:c>
      <x:c r="AD150" s="752" t="str">
        <x:f>IF(A150="","",IF(AND(OR(N150="QUOTED",N150="NEGOTIATION"),Y150&lt;&gt;"",Y150&lt;TODAY()),O150,0))</x:f>
      </x:c>
      <x:c r="AE150" s="751" t="str">
        <x:f>IF(A150="","",IF(AND(F150&lt;&gt;"",G150&lt;&gt;""),"COMPLETE",IF(OR(F150&lt;&gt;"",G150&lt;&gt;""),"PARTIAL","MISSING")))</x:f>
      </x:c>
      <x:c r="AF150" s="756"/>
      <x:c r="AG150" s="735"/>
      <x:c r="AH150" s="735"/>
      <x:c r="AI150" s="755" t="str">
        <x:f>IF(OR(B150="",AF150=""),"",ROUND((AF150-B150)*24,1))</x:f>
      </x:c>
      <x:c r="AJ150" s="750" t="str">
        <x:f>IF(P150="","",MAX(TODAY()-P150,0))</x:f>
      </x:c>
      <x:c r="AK150" s="750" t="str">
        <x:f>IF(OR(B150="",AH150=""),"",AH150-B150)</x:f>
      </x:c>
      <x:c r="AL150" s="751" t="str">
        <x:f>IF(A150="","",IF(COUNTIF($A$5:$A$504,A150)&gt;1,"DUPLICATE RFQ ID",IF(OR(B150="",C150="",AND(D150="",E150=""),AND(F150="",G150=""),H150="",I150="",J150="",L150="",M150="",N150=""),"CHECK REQUIRED FIELDS",IF(OR(NOT(ISNUMBER(I150)),I150&lt;=0,AND(O150&lt;&gt;"",OR(NOT(ISNUMBER(O150)),O150&lt;0))),"CHECK NUMBERS",IF(OR(NOT(ISNUMBER(B150)),B150&gt;TODAY(),AND(P150&lt;&gt;"",OR(NOT(ISNUMBER(P150)),P150&gt;TODAY())),AND(Q150&lt;&gt;"",OR(NOT(ISNUMBER(Q150)),Q150&gt;TODAY())),AND(R150&lt;&gt;"",NOT(ISNUMBER(R150))),AND(U150&lt;&gt;"",NOT(ISNUMBER(U150))),AND(AF150&lt;&gt;"",OR(NOT(ISNUMBER(AF150)),AF150&lt;B150,AF150&gt;TODAY()+1)),AND(AG150&lt;&gt;"",OR(NOT(ISNUMBER(AG150)),AG150&lt;B150,AG150&gt;TODAY())),AND(AH150&lt;&gt;"",OR(NOT(ISNUMBER(AH150)),AH150&lt;B150,AH150&gt;TODAY()))),"CHECK DATE",IF(COUNTIF(Setup!$D$4:$D$11,N150)=0,"CHECK STAGE",IF(AND(N150&lt;&gt;"PO WON",N150&lt;&gt;"LOST",N150&lt;&gt;"CANCELLED",Y150=""),"SET NEXT FOLLOW-UP",IF(AND(OR(N150="QUOTED",N150="NEGOTIATION",N150="PO WON"),P150=""),"ADD QUOTE DATE",IF(AND(OR(N150="QUOTED",N150="NEGOTIATION",N150="PO WON"),COUNTIFS(Quotations!$B$5:$B$504,A150,Quotations!$Q$5:$Q$504,"COMPLETE")=0),"ADD QUOTE RECORD",IF(AND(OR(N150="LOST",N150="CANCELLED"),V150=""),"ADD CLOSED REASON",IF(AND(OR(N150="PO WON",N150="LOST",N150="CANCELLED"),AH150=""),"ADD CLOSED DATE",IF(AND(N150="PO WON",COUNTIFS('Orders &amp; Payments'!$B$5:$B$504,A150,'Orders &amp; Payments'!$Q$5:$Q$504,"COMPLETE")+COUNTIFS('Orders &amp; Payments'!$B$5:$B$504,A150,'Orders &amp; Payments'!$Q$5:$Q$504,"OPEN")+COUNTIFS('Orders &amp; Payments'!$B$5:$B$504,A150,'Orders &amp; Payments'!$Q$5:$Q$504,"OPEN — ADD INVOICE")=0),"ADD ORDER RECORD","COMPLETE"))))))))))))</x:f>
      </x:c>
    </x:row>
    <x:row r="151">
      <x:c r="A151" s="730"/>
      <x:c r="B151" s="731"/>
      <x:c r="C151" s="730"/>
      <x:c r="D151" s="730"/>
      <x:c r="E151" s="730"/>
      <x:c r="F151" s="730"/>
      <x:c r="G151" s="730"/>
      <x:c r="H151" s="730"/>
      <x:c r="I151" s="730"/>
      <x:c r="J151" s="730"/>
      <x:c r="K151" s="730"/>
      <x:c r="L151" s="730"/>
      <x:c r="M151" s="730"/>
      <x:c r="N151" s="730"/>
      <x:c r="O151" s="732"/>
      <x:c r="P151" s="731"/>
      <x:c r="Q151" s="731"/>
      <x:c r="R151" s="731"/>
      <x:c r="S151" s="740" t="str">
        <x:f>IF(B151="","",TODAY()-B151)</x:f>
      </x:c>
      <x:c r="T151" s="741" t="str">
        <x:f>IF(A151="","",IF(N151="","STAGE NOT SET",IF(OR(N151="PO WON",N151="LOST",N151="CANCELLED"),N151,IF(Y151="","NOT SET",IF(NOT(ISNUMBER(Y151)),"CHECK DATE",IF(Y151&lt;TODAY(),"OVERDUE",IF(Y151=TODAY(),"DUE TODAY","UPCOMING")))))))</x:f>
      </x:c>
      <x:c r="U151" s="731"/>
      <x:c r="V151" s="730"/>
      <x:c r="W151" s="730"/>
      <x:c r="X151" s="749" t="str">
        <x:f>IF(OR(A151="",B151="",N151="",N151="PO WON",N151="LOST",N151="CANCELLED"),"",IFERROR(IF(Q151="",B151+1,Q151+INDEX(Setup!$T$4:$T$8,MATCH(N151,Setup!$S$4:$S$8,0))),""))</x:f>
      </x:c>
      <x:c r="Y151" s="749" t="str">
        <x:f>IF(A151="","",IF(OR(N151="PO WON",N151="LOST",N151="CANCELLED"),"",IF(R151&lt;&gt;"",R151,X151)))</x:f>
      </x:c>
      <x:c r="Z151" s="750" t="str">
        <x:f>IF(OR(Y151="",NOT(ISNUMBER(Y151))),"",Y151-TODAY())</x:f>
      </x:c>
      <x:c r="AA151" s="750" t="str">
        <x:f>IF(OR(A151="",B151="",C151="",M151="",N151="",N151="PO WON",N151="LOST",N151="CANCELLED"),"",IF(M151="Hot",30,IF(M151="Warm",20,10))+IF(N151="NEGOTIATION",25,IF(N151="QUOTED",20,IF(N151="QUALIFIED",15,IF(OR(N151="NEW",N151="CONTACTED"),10,0))))+IF(S151&lt;=2,20,IF(S151&lt;=7,15,IF(S151&lt;=14,10,5)))+IF(O151&gt;=500000,20,IF(O151&gt;=200000,15,IF(O151&gt;=100000,10,5)))+IF(OR(C151="IndiaMART",C151="TradeIndia"),5,3))</x:f>
      </x:c>
      <x:c r="AB151" s="751" t="str">
        <x:f>IF(A151="","",IF(OR(N151="PO WON",N151="LOST",N151="CANCELLED"),"CLOSED",IF(AA151&gt;=75,"A - PRIORITY",IF(AA151&gt;=55,"B - GOOD",IF(AA151&gt;=35,"C - NURTURE","D - LOW")))))</x:f>
      </x:c>
      <x:c r="AC151" s="751" t="str">
        <x:f>IF(A151="","",IF(AL151="COMPLETE",IF(N151="PO WON","Track invoice + payment",IF(N151="LOST","Consider revival",IF(N151="CANCELLED","No further action",IF(T151="OVERDUE","FOLLOW UP NOW",IF(T151="DUE TODAY","FOLLOW UP TODAY",IFERROR(INDEX(Setup!$V$4:$V$8,MATCH(N151,Setup!$U$4:$U$8,0)),"Review RFQ")))))),IF(AL151="DUPLICATE RFQ ID","Use a unique RFQ ID",IF(AL151="CHECK REQUIRED FIELDS","Complete required fields",IF(AL151="CHECK NUMBERS","Correct quantity or value",IF(AL151="CHECK DATE","Correct invalid date",IF(AL151="CHECK STAGE","Choose a valid stage",IF(AL151="SET NEXT FOLLOW-UP","Set next follow-up",IF(AL151="ADD QUOTE DATE","Add quote date",IF(AL151="ADD QUOTE RECORD","Add or fix quote record",IF(AL151="ADD CLOSED REASON","Add lost/cancelled reason",IF(AL151="ADD CLOSED DATE","Add closed date","Create or fix order record"))))))))))))</x:f>
      </x:c>
      <x:c r="AD151" s="752" t="str">
        <x:f>IF(A151="","",IF(AND(OR(N151="QUOTED",N151="NEGOTIATION"),Y151&lt;&gt;"",Y151&lt;TODAY()),O151,0))</x:f>
      </x:c>
      <x:c r="AE151" s="751" t="str">
        <x:f>IF(A151="","",IF(AND(F151&lt;&gt;"",G151&lt;&gt;""),"COMPLETE",IF(OR(F151&lt;&gt;"",G151&lt;&gt;""),"PARTIAL","MISSING")))</x:f>
      </x:c>
      <x:c r="AF151" s="756"/>
      <x:c r="AG151" s="735"/>
      <x:c r="AH151" s="735"/>
      <x:c r="AI151" s="755" t="str">
        <x:f>IF(OR(B151="",AF151=""),"",ROUND((AF151-B151)*24,1))</x:f>
      </x:c>
      <x:c r="AJ151" s="750" t="str">
        <x:f>IF(P151="","",MAX(TODAY()-P151,0))</x:f>
      </x:c>
      <x:c r="AK151" s="750" t="str">
        <x:f>IF(OR(B151="",AH151=""),"",AH151-B151)</x:f>
      </x:c>
      <x:c r="AL151" s="751" t="str">
        <x:f>IF(A151="","",IF(COUNTIF($A$5:$A$504,A151)&gt;1,"DUPLICATE RFQ ID",IF(OR(B151="",C151="",AND(D151="",E151=""),AND(F151="",G151=""),H151="",I151="",J151="",L151="",M151="",N151=""),"CHECK REQUIRED FIELDS",IF(OR(NOT(ISNUMBER(I151)),I151&lt;=0,AND(O151&lt;&gt;"",OR(NOT(ISNUMBER(O151)),O151&lt;0))),"CHECK NUMBERS",IF(OR(NOT(ISNUMBER(B151)),B151&gt;TODAY(),AND(P151&lt;&gt;"",OR(NOT(ISNUMBER(P151)),P151&gt;TODAY())),AND(Q151&lt;&gt;"",OR(NOT(ISNUMBER(Q151)),Q151&gt;TODAY())),AND(R151&lt;&gt;"",NOT(ISNUMBER(R151))),AND(U151&lt;&gt;"",NOT(ISNUMBER(U151))),AND(AF151&lt;&gt;"",OR(NOT(ISNUMBER(AF151)),AF151&lt;B151,AF151&gt;TODAY()+1)),AND(AG151&lt;&gt;"",OR(NOT(ISNUMBER(AG151)),AG151&lt;B151,AG151&gt;TODAY())),AND(AH151&lt;&gt;"",OR(NOT(ISNUMBER(AH151)),AH151&lt;B151,AH151&gt;TODAY()))),"CHECK DATE",IF(COUNTIF(Setup!$D$4:$D$11,N151)=0,"CHECK STAGE",IF(AND(N151&lt;&gt;"PO WON",N151&lt;&gt;"LOST",N151&lt;&gt;"CANCELLED",Y151=""),"SET NEXT FOLLOW-UP",IF(AND(OR(N151="QUOTED",N151="NEGOTIATION",N151="PO WON"),P151=""),"ADD QUOTE DATE",IF(AND(OR(N151="QUOTED",N151="NEGOTIATION",N151="PO WON"),COUNTIFS(Quotations!$B$5:$B$504,A151,Quotations!$Q$5:$Q$504,"COMPLETE")=0),"ADD QUOTE RECORD",IF(AND(OR(N151="LOST",N151="CANCELLED"),V151=""),"ADD CLOSED REASON",IF(AND(OR(N151="PO WON",N151="LOST",N151="CANCELLED"),AH151=""),"ADD CLOSED DATE",IF(AND(N151="PO WON",COUNTIFS('Orders &amp; Payments'!$B$5:$B$504,A151,'Orders &amp; Payments'!$Q$5:$Q$504,"COMPLETE")+COUNTIFS('Orders &amp; Payments'!$B$5:$B$504,A151,'Orders &amp; Payments'!$Q$5:$Q$504,"OPEN")+COUNTIFS('Orders &amp; Payments'!$B$5:$B$504,A151,'Orders &amp; Payments'!$Q$5:$Q$504,"OPEN — ADD INVOICE")=0),"ADD ORDER RECORD","COMPLETE"))))))))))))</x:f>
      </x:c>
    </x:row>
    <x:row r="152">
      <x:c r="A152" s="730"/>
      <x:c r="B152" s="731"/>
      <x:c r="C152" s="730"/>
      <x:c r="D152" s="730"/>
      <x:c r="E152" s="730"/>
      <x:c r="F152" s="730"/>
      <x:c r="G152" s="730"/>
      <x:c r="H152" s="730"/>
      <x:c r="I152" s="730"/>
      <x:c r="J152" s="730"/>
      <x:c r="K152" s="730"/>
      <x:c r="L152" s="730"/>
      <x:c r="M152" s="730"/>
      <x:c r="N152" s="730"/>
      <x:c r="O152" s="732"/>
      <x:c r="P152" s="731"/>
      <x:c r="Q152" s="731"/>
      <x:c r="R152" s="731"/>
      <x:c r="S152" s="740" t="str">
        <x:f>IF(B152="","",TODAY()-B152)</x:f>
      </x:c>
      <x:c r="T152" s="741" t="str">
        <x:f>IF(A152="","",IF(N152="","STAGE NOT SET",IF(OR(N152="PO WON",N152="LOST",N152="CANCELLED"),N152,IF(Y152="","NOT SET",IF(NOT(ISNUMBER(Y152)),"CHECK DATE",IF(Y152&lt;TODAY(),"OVERDUE",IF(Y152=TODAY(),"DUE TODAY","UPCOMING")))))))</x:f>
      </x:c>
      <x:c r="U152" s="731"/>
      <x:c r="V152" s="730"/>
      <x:c r="W152" s="730"/>
      <x:c r="X152" s="749" t="str">
        <x:f>IF(OR(A152="",B152="",N152="",N152="PO WON",N152="LOST",N152="CANCELLED"),"",IFERROR(IF(Q152="",B152+1,Q152+INDEX(Setup!$T$4:$T$8,MATCH(N152,Setup!$S$4:$S$8,0))),""))</x:f>
      </x:c>
      <x:c r="Y152" s="749" t="str">
        <x:f>IF(A152="","",IF(OR(N152="PO WON",N152="LOST",N152="CANCELLED"),"",IF(R152&lt;&gt;"",R152,X152)))</x:f>
      </x:c>
      <x:c r="Z152" s="750" t="str">
        <x:f>IF(OR(Y152="",NOT(ISNUMBER(Y152))),"",Y152-TODAY())</x:f>
      </x:c>
      <x:c r="AA152" s="750" t="str">
        <x:f>IF(OR(A152="",B152="",C152="",M152="",N152="",N152="PO WON",N152="LOST",N152="CANCELLED"),"",IF(M152="Hot",30,IF(M152="Warm",20,10))+IF(N152="NEGOTIATION",25,IF(N152="QUOTED",20,IF(N152="QUALIFIED",15,IF(OR(N152="NEW",N152="CONTACTED"),10,0))))+IF(S152&lt;=2,20,IF(S152&lt;=7,15,IF(S152&lt;=14,10,5)))+IF(O152&gt;=500000,20,IF(O152&gt;=200000,15,IF(O152&gt;=100000,10,5)))+IF(OR(C152="IndiaMART",C152="TradeIndia"),5,3))</x:f>
      </x:c>
      <x:c r="AB152" s="751" t="str">
        <x:f>IF(A152="","",IF(OR(N152="PO WON",N152="LOST",N152="CANCELLED"),"CLOSED",IF(AA152&gt;=75,"A - PRIORITY",IF(AA152&gt;=55,"B - GOOD",IF(AA152&gt;=35,"C - NURTURE","D - LOW")))))</x:f>
      </x:c>
      <x:c r="AC152" s="751" t="str">
        <x:f>IF(A152="","",IF(AL152="COMPLETE",IF(N152="PO WON","Track invoice + payment",IF(N152="LOST","Consider revival",IF(N152="CANCELLED","No further action",IF(T152="OVERDUE","FOLLOW UP NOW",IF(T152="DUE TODAY","FOLLOW UP TODAY",IFERROR(INDEX(Setup!$V$4:$V$8,MATCH(N152,Setup!$U$4:$U$8,0)),"Review RFQ")))))),IF(AL152="DUPLICATE RFQ ID","Use a unique RFQ ID",IF(AL152="CHECK REQUIRED FIELDS","Complete required fields",IF(AL152="CHECK NUMBERS","Correct quantity or value",IF(AL152="CHECK DATE","Correct invalid date",IF(AL152="CHECK STAGE","Choose a valid stage",IF(AL152="SET NEXT FOLLOW-UP","Set next follow-up",IF(AL152="ADD QUOTE DATE","Add quote date",IF(AL152="ADD QUOTE RECORD","Add or fix quote record",IF(AL152="ADD CLOSED REASON","Add lost/cancelled reason",IF(AL152="ADD CLOSED DATE","Add closed date","Create or fix order record"))))))))))))</x:f>
      </x:c>
      <x:c r="AD152" s="752" t="str">
        <x:f>IF(A152="","",IF(AND(OR(N152="QUOTED",N152="NEGOTIATION"),Y152&lt;&gt;"",Y152&lt;TODAY()),O152,0))</x:f>
      </x:c>
      <x:c r="AE152" s="751" t="str">
        <x:f>IF(A152="","",IF(AND(F152&lt;&gt;"",G152&lt;&gt;""),"COMPLETE",IF(OR(F152&lt;&gt;"",G152&lt;&gt;""),"PARTIAL","MISSING")))</x:f>
      </x:c>
      <x:c r="AF152" s="756"/>
      <x:c r="AG152" s="735"/>
      <x:c r="AH152" s="735"/>
      <x:c r="AI152" s="755" t="str">
        <x:f>IF(OR(B152="",AF152=""),"",ROUND((AF152-B152)*24,1))</x:f>
      </x:c>
      <x:c r="AJ152" s="750" t="str">
        <x:f>IF(P152="","",MAX(TODAY()-P152,0))</x:f>
      </x:c>
      <x:c r="AK152" s="750" t="str">
        <x:f>IF(OR(B152="",AH152=""),"",AH152-B152)</x:f>
      </x:c>
      <x:c r="AL152" s="751" t="str">
        <x:f>IF(A152="","",IF(COUNTIF($A$5:$A$504,A152)&gt;1,"DUPLICATE RFQ ID",IF(OR(B152="",C152="",AND(D152="",E152=""),AND(F152="",G152=""),H152="",I152="",J152="",L152="",M152="",N152=""),"CHECK REQUIRED FIELDS",IF(OR(NOT(ISNUMBER(I152)),I152&lt;=0,AND(O152&lt;&gt;"",OR(NOT(ISNUMBER(O152)),O152&lt;0))),"CHECK NUMBERS",IF(OR(NOT(ISNUMBER(B152)),B152&gt;TODAY(),AND(P152&lt;&gt;"",OR(NOT(ISNUMBER(P152)),P152&gt;TODAY())),AND(Q152&lt;&gt;"",OR(NOT(ISNUMBER(Q152)),Q152&gt;TODAY())),AND(R152&lt;&gt;"",NOT(ISNUMBER(R152))),AND(U152&lt;&gt;"",NOT(ISNUMBER(U152))),AND(AF152&lt;&gt;"",OR(NOT(ISNUMBER(AF152)),AF152&lt;B152,AF152&gt;TODAY()+1)),AND(AG152&lt;&gt;"",OR(NOT(ISNUMBER(AG152)),AG152&lt;B152,AG152&gt;TODAY())),AND(AH152&lt;&gt;"",OR(NOT(ISNUMBER(AH152)),AH152&lt;B152,AH152&gt;TODAY()))),"CHECK DATE",IF(COUNTIF(Setup!$D$4:$D$11,N152)=0,"CHECK STAGE",IF(AND(N152&lt;&gt;"PO WON",N152&lt;&gt;"LOST",N152&lt;&gt;"CANCELLED",Y152=""),"SET NEXT FOLLOW-UP",IF(AND(OR(N152="QUOTED",N152="NEGOTIATION",N152="PO WON"),P152=""),"ADD QUOTE DATE",IF(AND(OR(N152="QUOTED",N152="NEGOTIATION",N152="PO WON"),COUNTIFS(Quotations!$B$5:$B$504,A152,Quotations!$Q$5:$Q$504,"COMPLETE")=0),"ADD QUOTE RECORD",IF(AND(OR(N152="LOST",N152="CANCELLED"),V152=""),"ADD CLOSED REASON",IF(AND(OR(N152="PO WON",N152="LOST",N152="CANCELLED"),AH152=""),"ADD CLOSED DATE",IF(AND(N152="PO WON",COUNTIFS('Orders &amp; Payments'!$B$5:$B$504,A152,'Orders &amp; Payments'!$Q$5:$Q$504,"COMPLETE")+COUNTIFS('Orders &amp; Payments'!$B$5:$B$504,A152,'Orders &amp; Payments'!$Q$5:$Q$504,"OPEN")+COUNTIFS('Orders &amp; Payments'!$B$5:$B$504,A152,'Orders &amp; Payments'!$Q$5:$Q$504,"OPEN — ADD INVOICE")=0),"ADD ORDER RECORD","COMPLETE"))))))))))))</x:f>
      </x:c>
    </x:row>
    <x:row r="153">
      <x:c r="A153" s="730"/>
      <x:c r="B153" s="731"/>
      <x:c r="C153" s="730"/>
      <x:c r="D153" s="730"/>
      <x:c r="E153" s="730"/>
      <x:c r="F153" s="730"/>
      <x:c r="G153" s="730"/>
      <x:c r="H153" s="730"/>
      <x:c r="I153" s="730"/>
      <x:c r="J153" s="730"/>
      <x:c r="K153" s="730"/>
      <x:c r="L153" s="730"/>
      <x:c r="M153" s="730"/>
      <x:c r="N153" s="730"/>
      <x:c r="O153" s="732"/>
      <x:c r="P153" s="731"/>
      <x:c r="Q153" s="731"/>
      <x:c r="R153" s="731"/>
      <x:c r="S153" s="740" t="str">
        <x:f>IF(B153="","",TODAY()-B153)</x:f>
      </x:c>
      <x:c r="T153" s="741" t="str">
        <x:f>IF(A153="","",IF(N153="","STAGE NOT SET",IF(OR(N153="PO WON",N153="LOST",N153="CANCELLED"),N153,IF(Y153="","NOT SET",IF(NOT(ISNUMBER(Y153)),"CHECK DATE",IF(Y153&lt;TODAY(),"OVERDUE",IF(Y153=TODAY(),"DUE TODAY","UPCOMING")))))))</x:f>
      </x:c>
      <x:c r="U153" s="731"/>
      <x:c r="V153" s="730"/>
      <x:c r="W153" s="730"/>
      <x:c r="X153" s="749" t="str">
        <x:f>IF(OR(A153="",B153="",N153="",N153="PO WON",N153="LOST",N153="CANCELLED"),"",IFERROR(IF(Q153="",B153+1,Q153+INDEX(Setup!$T$4:$T$8,MATCH(N153,Setup!$S$4:$S$8,0))),""))</x:f>
      </x:c>
      <x:c r="Y153" s="749" t="str">
        <x:f>IF(A153="","",IF(OR(N153="PO WON",N153="LOST",N153="CANCELLED"),"",IF(R153&lt;&gt;"",R153,X153)))</x:f>
      </x:c>
      <x:c r="Z153" s="750" t="str">
        <x:f>IF(OR(Y153="",NOT(ISNUMBER(Y153))),"",Y153-TODAY())</x:f>
      </x:c>
      <x:c r="AA153" s="750" t="str">
        <x:f>IF(OR(A153="",B153="",C153="",M153="",N153="",N153="PO WON",N153="LOST",N153="CANCELLED"),"",IF(M153="Hot",30,IF(M153="Warm",20,10))+IF(N153="NEGOTIATION",25,IF(N153="QUOTED",20,IF(N153="QUALIFIED",15,IF(OR(N153="NEW",N153="CONTACTED"),10,0))))+IF(S153&lt;=2,20,IF(S153&lt;=7,15,IF(S153&lt;=14,10,5)))+IF(O153&gt;=500000,20,IF(O153&gt;=200000,15,IF(O153&gt;=100000,10,5)))+IF(OR(C153="IndiaMART",C153="TradeIndia"),5,3))</x:f>
      </x:c>
      <x:c r="AB153" s="751" t="str">
        <x:f>IF(A153="","",IF(OR(N153="PO WON",N153="LOST",N153="CANCELLED"),"CLOSED",IF(AA153&gt;=75,"A - PRIORITY",IF(AA153&gt;=55,"B - GOOD",IF(AA153&gt;=35,"C - NURTURE","D - LOW")))))</x:f>
      </x:c>
      <x:c r="AC153" s="751" t="str">
        <x:f>IF(A153="","",IF(AL153="COMPLETE",IF(N153="PO WON","Track invoice + payment",IF(N153="LOST","Consider revival",IF(N153="CANCELLED","No further action",IF(T153="OVERDUE","FOLLOW UP NOW",IF(T153="DUE TODAY","FOLLOW UP TODAY",IFERROR(INDEX(Setup!$V$4:$V$8,MATCH(N153,Setup!$U$4:$U$8,0)),"Review RFQ")))))),IF(AL153="DUPLICATE RFQ ID","Use a unique RFQ ID",IF(AL153="CHECK REQUIRED FIELDS","Complete required fields",IF(AL153="CHECK NUMBERS","Correct quantity or value",IF(AL153="CHECK DATE","Correct invalid date",IF(AL153="CHECK STAGE","Choose a valid stage",IF(AL153="SET NEXT FOLLOW-UP","Set next follow-up",IF(AL153="ADD QUOTE DATE","Add quote date",IF(AL153="ADD QUOTE RECORD","Add or fix quote record",IF(AL153="ADD CLOSED REASON","Add lost/cancelled reason",IF(AL153="ADD CLOSED DATE","Add closed date","Create or fix order record"))))))))))))</x:f>
      </x:c>
      <x:c r="AD153" s="752" t="str">
        <x:f>IF(A153="","",IF(AND(OR(N153="QUOTED",N153="NEGOTIATION"),Y153&lt;&gt;"",Y153&lt;TODAY()),O153,0))</x:f>
      </x:c>
      <x:c r="AE153" s="751" t="str">
        <x:f>IF(A153="","",IF(AND(F153&lt;&gt;"",G153&lt;&gt;""),"COMPLETE",IF(OR(F153&lt;&gt;"",G153&lt;&gt;""),"PARTIAL","MISSING")))</x:f>
      </x:c>
      <x:c r="AF153" s="756"/>
      <x:c r="AG153" s="735"/>
      <x:c r="AH153" s="735"/>
      <x:c r="AI153" s="755" t="str">
        <x:f>IF(OR(B153="",AF153=""),"",ROUND((AF153-B153)*24,1))</x:f>
      </x:c>
      <x:c r="AJ153" s="750" t="str">
        <x:f>IF(P153="","",MAX(TODAY()-P153,0))</x:f>
      </x:c>
      <x:c r="AK153" s="750" t="str">
        <x:f>IF(OR(B153="",AH153=""),"",AH153-B153)</x:f>
      </x:c>
      <x:c r="AL153" s="751" t="str">
        <x:f>IF(A153="","",IF(COUNTIF($A$5:$A$504,A153)&gt;1,"DUPLICATE RFQ ID",IF(OR(B153="",C153="",AND(D153="",E153=""),AND(F153="",G153=""),H153="",I153="",J153="",L153="",M153="",N153=""),"CHECK REQUIRED FIELDS",IF(OR(NOT(ISNUMBER(I153)),I153&lt;=0,AND(O153&lt;&gt;"",OR(NOT(ISNUMBER(O153)),O153&lt;0))),"CHECK NUMBERS",IF(OR(NOT(ISNUMBER(B153)),B153&gt;TODAY(),AND(P153&lt;&gt;"",OR(NOT(ISNUMBER(P153)),P153&gt;TODAY())),AND(Q153&lt;&gt;"",OR(NOT(ISNUMBER(Q153)),Q153&gt;TODAY())),AND(R153&lt;&gt;"",NOT(ISNUMBER(R153))),AND(U153&lt;&gt;"",NOT(ISNUMBER(U153))),AND(AF153&lt;&gt;"",OR(NOT(ISNUMBER(AF153)),AF153&lt;B153,AF153&gt;TODAY()+1)),AND(AG153&lt;&gt;"",OR(NOT(ISNUMBER(AG153)),AG153&lt;B153,AG153&gt;TODAY())),AND(AH153&lt;&gt;"",OR(NOT(ISNUMBER(AH153)),AH153&lt;B153,AH153&gt;TODAY()))),"CHECK DATE",IF(COUNTIF(Setup!$D$4:$D$11,N153)=0,"CHECK STAGE",IF(AND(N153&lt;&gt;"PO WON",N153&lt;&gt;"LOST",N153&lt;&gt;"CANCELLED",Y153=""),"SET NEXT FOLLOW-UP",IF(AND(OR(N153="QUOTED",N153="NEGOTIATION",N153="PO WON"),P153=""),"ADD QUOTE DATE",IF(AND(OR(N153="QUOTED",N153="NEGOTIATION",N153="PO WON"),COUNTIFS(Quotations!$B$5:$B$504,A153,Quotations!$Q$5:$Q$504,"COMPLETE")=0),"ADD QUOTE RECORD",IF(AND(OR(N153="LOST",N153="CANCELLED"),V153=""),"ADD CLOSED REASON",IF(AND(OR(N153="PO WON",N153="LOST",N153="CANCELLED"),AH153=""),"ADD CLOSED DATE",IF(AND(N153="PO WON",COUNTIFS('Orders &amp; Payments'!$B$5:$B$504,A153,'Orders &amp; Payments'!$Q$5:$Q$504,"COMPLETE")+COUNTIFS('Orders &amp; Payments'!$B$5:$B$504,A153,'Orders &amp; Payments'!$Q$5:$Q$504,"OPEN")+COUNTIFS('Orders &amp; Payments'!$B$5:$B$504,A153,'Orders &amp; Payments'!$Q$5:$Q$504,"OPEN — ADD INVOICE")=0),"ADD ORDER RECORD","COMPLETE"))))))))))))</x:f>
      </x:c>
    </x:row>
    <x:row r="154">
      <x:c r="A154" s="730"/>
      <x:c r="B154" s="731"/>
      <x:c r="C154" s="730"/>
      <x:c r="D154" s="730"/>
      <x:c r="E154" s="730"/>
      <x:c r="F154" s="730"/>
      <x:c r="G154" s="730"/>
      <x:c r="H154" s="730"/>
      <x:c r="I154" s="730"/>
      <x:c r="J154" s="730"/>
      <x:c r="K154" s="730"/>
      <x:c r="L154" s="730"/>
      <x:c r="M154" s="730"/>
      <x:c r="N154" s="730"/>
      <x:c r="O154" s="732"/>
      <x:c r="P154" s="731"/>
      <x:c r="Q154" s="731"/>
      <x:c r="R154" s="731"/>
      <x:c r="S154" s="740" t="str">
        <x:f>IF(B154="","",TODAY()-B154)</x:f>
      </x:c>
      <x:c r="T154" s="741" t="str">
        <x:f>IF(A154="","",IF(N154="","STAGE NOT SET",IF(OR(N154="PO WON",N154="LOST",N154="CANCELLED"),N154,IF(Y154="","NOT SET",IF(NOT(ISNUMBER(Y154)),"CHECK DATE",IF(Y154&lt;TODAY(),"OVERDUE",IF(Y154=TODAY(),"DUE TODAY","UPCOMING")))))))</x:f>
      </x:c>
      <x:c r="U154" s="731"/>
      <x:c r="V154" s="730"/>
      <x:c r="W154" s="730"/>
      <x:c r="X154" s="749" t="str">
        <x:f>IF(OR(A154="",B154="",N154="",N154="PO WON",N154="LOST",N154="CANCELLED"),"",IFERROR(IF(Q154="",B154+1,Q154+INDEX(Setup!$T$4:$T$8,MATCH(N154,Setup!$S$4:$S$8,0))),""))</x:f>
      </x:c>
      <x:c r="Y154" s="749" t="str">
        <x:f>IF(A154="","",IF(OR(N154="PO WON",N154="LOST",N154="CANCELLED"),"",IF(R154&lt;&gt;"",R154,X154)))</x:f>
      </x:c>
      <x:c r="Z154" s="750" t="str">
        <x:f>IF(OR(Y154="",NOT(ISNUMBER(Y154))),"",Y154-TODAY())</x:f>
      </x:c>
      <x:c r="AA154" s="750" t="str">
        <x:f>IF(OR(A154="",B154="",C154="",M154="",N154="",N154="PO WON",N154="LOST",N154="CANCELLED"),"",IF(M154="Hot",30,IF(M154="Warm",20,10))+IF(N154="NEGOTIATION",25,IF(N154="QUOTED",20,IF(N154="QUALIFIED",15,IF(OR(N154="NEW",N154="CONTACTED"),10,0))))+IF(S154&lt;=2,20,IF(S154&lt;=7,15,IF(S154&lt;=14,10,5)))+IF(O154&gt;=500000,20,IF(O154&gt;=200000,15,IF(O154&gt;=100000,10,5)))+IF(OR(C154="IndiaMART",C154="TradeIndia"),5,3))</x:f>
      </x:c>
      <x:c r="AB154" s="751" t="str">
        <x:f>IF(A154="","",IF(OR(N154="PO WON",N154="LOST",N154="CANCELLED"),"CLOSED",IF(AA154&gt;=75,"A - PRIORITY",IF(AA154&gt;=55,"B - GOOD",IF(AA154&gt;=35,"C - NURTURE","D - LOW")))))</x:f>
      </x:c>
      <x:c r="AC154" s="751" t="str">
        <x:f>IF(A154="","",IF(AL154="COMPLETE",IF(N154="PO WON","Track invoice + payment",IF(N154="LOST","Consider revival",IF(N154="CANCELLED","No further action",IF(T154="OVERDUE","FOLLOW UP NOW",IF(T154="DUE TODAY","FOLLOW UP TODAY",IFERROR(INDEX(Setup!$V$4:$V$8,MATCH(N154,Setup!$U$4:$U$8,0)),"Review RFQ")))))),IF(AL154="DUPLICATE RFQ ID","Use a unique RFQ ID",IF(AL154="CHECK REQUIRED FIELDS","Complete required fields",IF(AL154="CHECK NUMBERS","Correct quantity or value",IF(AL154="CHECK DATE","Correct invalid date",IF(AL154="CHECK STAGE","Choose a valid stage",IF(AL154="SET NEXT FOLLOW-UP","Set next follow-up",IF(AL154="ADD QUOTE DATE","Add quote date",IF(AL154="ADD QUOTE RECORD","Add or fix quote record",IF(AL154="ADD CLOSED REASON","Add lost/cancelled reason",IF(AL154="ADD CLOSED DATE","Add closed date","Create or fix order record"))))))))))))</x:f>
      </x:c>
      <x:c r="AD154" s="752" t="str">
        <x:f>IF(A154="","",IF(AND(OR(N154="QUOTED",N154="NEGOTIATION"),Y154&lt;&gt;"",Y154&lt;TODAY()),O154,0))</x:f>
      </x:c>
      <x:c r="AE154" s="751" t="str">
        <x:f>IF(A154="","",IF(AND(F154&lt;&gt;"",G154&lt;&gt;""),"COMPLETE",IF(OR(F154&lt;&gt;"",G154&lt;&gt;""),"PARTIAL","MISSING")))</x:f>
      </x:c>
      <x:c r="AF154" s="756"/>
      <x:c r="AG154" s="735"/>
      <x:c r="AH154" s="735"/>
      <x:c r="AI154" s="755" t="str">
        <x:f>IF(OR(B154="",AF154=""),"",ROUND((AF154-B154)*24,1))</x:f>
      </x:c>
      <x:c r="AJ154" s="750" t="str">
        <x:f>IF(P154="","",MAX(TODAY()-P154,0))</x:f>
      </x:c>
      <x:c r="AK154" s="750" t="str">
        <x:f>IF(OR(B154="",AH154=""),"",AH154-B154)</x:f>
      </x:c>
      <x:c r="AL154" s="751" t="str">
        <x:f>IF(A154="","",IF(COUNTIF($A$5:$A$504,A154)&gt;1,"DUPLICATE RFQ ID",IF(OR(B154="",C154="",AND(D154="",E154=""),AND(F154="",G154=""),H154="",I154="",J154="",L154="",M154="",N154=""),"CHECK REQUIRED FIELDS",IF(OR(NOT(ISNUMBER(I154)),I154&lt;=0,AND(O154&lt;&gt;"",OR(NOT(ISNUMBER(O154)),O154&lt;0))),"CHECK NUMBERS",IF(OR(NOT(ISNUMBER(B154)),B154&gt;TODAY(),AND(P154&lt;&gt;"",OR(NOT(ISNUMBER(P154)),P154&gt;TODAY())),AND(Q154&lt;&gt;"",OR(NOT(ISNUMBER(Q154)),Q154&gt;TODAY())),AND(R154&lt;&gt;"",NOT(ISNUMBER(R154))),AND(U154&lt;&gt;"",NOT(ISNUMBER(U154))),AND(AF154&lt;&gt;"",OR(NOT(ISNUMBER(AF154)),AF154&lt;B154,AF154&gt;TODAY()+1)),AND(AG154&lt;&gt;"",OR(NOT(ISNUMBER(AG154)),AG154&lt;B154,AG154&gt;TODAY())),AND(AH154&lt;&gt;"",OR(NOT(ISNUMBER(AH154)),AH154&lt;B154,AH154&gt;TODAY()))),"CHECK DATE",IF(COUNTIF(Setup!$D$4:$D$11,N154)=0,"CHECK STAGE",IF(AND(N154&lt;&gt;"PO WON",N154&lt;&gt;"LOST",N154&lt;&gt;"CANCELLED",Y154=""),"SET NEXT FOLLOW-UP",IF(AND(OR(N154="QUOTED",N154="NEGOTIATION",N154="PO WON"),P154=""),"ADD QUOTE DATE",IF(AND(OR(N154="QUOTED",N154="NEGOTIATION",N154="PO WON"),COUNTIFS(Quotations!$B$5:$B$504,A154,Quotations!$Q$5:$Q$504,"COMPLETE")=0),"ADD QUOTE RECORD",IF(AND(OR(N154="LOST",N154="CANCELLED"),V154=""),"ADD CLOSED REASON",IF(AND(OR(N154="PO WON",N154="LOST",N154="CANCELLED"),AH154=""),"ADD CLOSED DATE",IF(AND(N154="PO WON",COUNTIFS('Orders &amp; Payments'!$B$5:$B$504,A154,'Orders &amp; Payments'!$Q$5:$Q$504,"COMPLETE")+COUNTIFS('Orders &amp; Payments'!$B$5:$B$504,A154,'Orders &amp; Payments'!$Q$5:$Q$504,"OPEN")+COUNTIFS('Orders &amp; Payments'!$B$5:$B$504,A154,'Orders &amp; Payments'!$Q$5:$Q$504,"OPEN — ADD INVOICE")=0),"ADD ORDER RECORD","COMPLETE"))))))))))))</x:f>
      </x:c>
    </x:row>
    <x:row r="155">
      <x:c r="A155" s="730"/>
      <x:c r="B155" s="731"/>
      <x:c r="C155" s="730"/>
      <x:c r="D155" s="730"/>
      <x:c r="E155" s="730"/>
      <x:c r="F155" s="730"/>
      <x:c r="G155" s="730"/>
      <x:c r="H155" s="730"/>
      <x:c r="I155" s="730"/>
      <x:c r="J155" s="730"/>
      <x:c r="K155" s="730"/>
      <x:c r="L155" s="730"/>
      <x:c r="M155" s="730"/>
      <x:c r="N155" s="730"/>
      <x:c r="O155" s="732"/>
      <x:c r="P155" s="731"/>
      <x:c r="Q155" s="731"/>
      <x:c r="R155" s="731"/>
      <x:c r="S155" s="740" t="str">
        <x:f>IF(B155="","",TODAY()-B155)</x:f>
      </x:c>
      <x:c r="T155" s="741" t="str">
        <x:f>IF(A155="","",IF(N155="","STAGE NOT SET",IF(OR(N155="PO WON",N155="LOST",N155="CANCELLED"),N155,IF(Y155="","NOT SET",IF(NOT(ISNUMBER(Y155)),"CHECK DATE",IF(Y155&lt;TODAY(),"OVERDUE",IF(Y155=TODAY(),"DUE TODAY","UPCOMING")))))))</x:f>
      </x:c>
      <x:c r="U155" s="731"/>
      <x:c r="V155" s="730"/>
      <x:c r="W155" s="730"/>
      <x:c r="X155" s="749" t="str">
        <x:f>IF(OR(A155="",B155="",N155="",N155="PO WON",N155="LOST",N155="CANCELLED"),"",IFERROR(IF(Q155="",B155+1,Q155+INDEX(Setup!$T$4:$T$8,MATCH(N155,Setup!$S$4:$S$8,0))),""))</x:f>
      </x:c>
      <x:c r="Y155" s="749" t="str">
        <x:f>IF(A155="","",IF(OR(N155="PO WON",N155="LOST",N155="CANCELLED"),"",IF(R155&lt;&gt;"",R155,X155)))</x:f>
      </x:c>
      <x:c r="Z155" s="750" t="str">
        <x:f>IF(OR(Y155="",NOT(ISNUMBER(Y155))),"",Y155-TODAY())</x:f>
      </x:c>
      <x:c r="AA155" s="750" t="str">
        <x:f>IF(OR(A155="",B155="",C155="",M155="",N155="",N155="PO WON",N155="LOST",N155="CANCELLED"),"",IF(M155="Hot",30,IF(M155="Warm",20,10))+IF(N155="NEGOTIATION",25,IF(N155="QUOTED",20,IF(N155="QUALIFIED",15,IF(OR(N155="NEW",N155="CONTACTED"),10,0))))+IF(S155&lt;=2,20,IF(S155&lt;=7,15,IF(S155&lt;=14,10,5)))+IF(O155&gt;=500000,20,IF(O155&gt;=200000,15,IF(O155&gt;=100000,10,5)))+IF(OR(C155="IndiaMART",C155="TradeIndia"),5,3))</x:f>
      </x:c>
      <x:c r="AB155" s="751" t="str">
        <x:f>IF(A155="","",IF(OR(N155="PO WON",N155="LOST",N155="CANCELLED"),"CLOSED",IF(AA155&gt;=75,"A - PRIORITY",IF(AA155&gt;=55,"B - GOOD",IF(AA155&gt;=35,"C - NURTURE","D - LOW")))))</x:f>
      </x:c>
      <x:c r="AC155" s="751" t="str">
        <x:f>IF(A155="","",IF(AL155="COMPLETE",IF(N155="PO WON","Track invoice + payment",IF(N155="LOST","Consider revival",IF(N155="CANCELLED","No further action",IF(T155="OVERDUE","FOLLOW UP NOW",IF(T155="DUE TODAY","FOLLOW UP TODAY",IFERROR(INDEX(Setup!$V$4:$V$8,MATCH(N155,Setup!$U$4:$U$8,0)),"Review RFQ")))))),IF(AL155="DUPLICATE RFQ ID","Use a unique RFQ ID",IF(AL155="CHECK REQUIRED FIELDS","Complete required fields",IF(AL155="CHECK NUMBERS","Correct quantity or value",IF(AL155="CHECK DATE","Correct invalid date",IF(AL155="CHECK STAGE","Choose a valid stage",IF(AL155="SET NEXT FOLLOW-UP","Set next follow-up",IF(AL155="ADD QUOTE DATE","Add quote date",IF(AL155="ADD QUOTE RECORD","Add or fix quote record",IF(AL155="ADD CLOSED REASON","Add lost/cancelled reason",IF(AL155="ADD CLOSED DATE","Add closed date","Create or fix order record"))))))))))))</x:f>
      </x:c>
      <x:c r="AD155" s="752" t="str">
        <x:f>IF(A155="","",IF(AND(OR(N155="QUOTED",N155="NEGOTIATION"),Y155&lt;&gt;"",Y155&lt;TODAY()),O155,0))</x:f>
      </x:c>
      <x:c r="AE155" s="751" t="str">
        <x:f>IF(A155="","",IF(AND(F155&lt;&gt;"",G155&lt;&gt;""),"COMPLETE",IF(OR(F155&lt;&gt;"",G155&lt;&gt;""),"PARTIAL","MISSING")))</x:f>
      </x:c>
      <x:c r="AF155" s="756"/>
      <x:c r="AG155" s="735"/>
      <x:c r="AH155" s="735"/>
      <x:c r="AI155" s="755" t="str">
        <x:f>IF(OR(B155="",AF155=""),"",ROUND((AF155-B155)*24,1))</x:f>
      </x:c>
      <x:c r="AJ155" s="750" t="str">
        <x:f>IF(P155="","",MAX(TODAY()-P155,0))</x:f>
      </x:c>
      <x:c r="AK155" s="750" t="str">
        <x:f>IF(OR(B155="",AH155=""),"",AH155-B155)</x:f>
      </x:c>
      <x:c r="AL155" s="751" t="str">
        <x:f>IF(A155="","",IF(COUNTIF($A$5:$A$504,A155)&gt;1,"DUPLICATE RFQ ID",IF(OR(B155="",C155="",AND(D155="",E155=""),AND(F155="",G155=""),H155="",I155="",J155="",L155="",M155="",N155=""),"CHECK REQUIRED FIELDS",IF(OR(NOT(ISNUMBER(I155)),I155&lt;=0,AND(O155&lt;&gt;"",OR(NOT(ISNUMBER(O155)),O155&lt;0))),"CHECK NUMBERS",IF(OR(NOT(ISNUMBER(B155)),B155&gt;TODAY(),AND(P155&lt;&gt;"",OR(NOT(ISNUMBER(P155)),P155&gt;TODAY())),AND(Q155&lt;&gt;"",OR(NOT(ISNUMBER(Q155)),Q155&gt;TODAY())),AND(R155&lt;&gt;"",NOT(ISNUMBER(R155))),AND(U155&lt;&gt;"",NOT(ISNUMBER(U155))),AND(AF155&lt;&gt;"",OR(NOT(ISNUMBER(AF155)),AF155&lt;B155,AF155&gt;TODAY()+1)),AND(AG155&lt;&gt;"",OR(NOT(ISNUMBER(AG155)),AG155&lt;B155,AG155&gt;TODAY())),AND(AH155&lt;&gt;"",OR(NOT(ISNUMBER(AH155)),AH155&lt;B155,AH155&gt;TODAY()))),"CHECK DATE",IF(COUNTIF(Setup!$D$4:$D$11,N155)=0,"CHECK STAGE",IF(AND(N155&lt;&gt;"PO WON",N155&lt;&gt;"LOST",N155&lt;&gt;"CANCELLED",Y155=""),"SET NEXT FOLLOW-UP",IF(AND(OR(N155="QUOTED",N155="NEGOTIATION",N155="PO WON"),P155=""),"ADD QUOTE DATE",IF(AND(OR(N155="QUOTED",N155="NEGOTIATION",N155="PO WON"),COUNTIFS(Quotations!$B$5:$B$504,A155,Quotations!$Q$5:$Q$504,"COMPLETE")=0),"ADD QUOTE RECORD",IF(AND(OR(N155="LOST",N155="CANCELLED"),V155=""),"ADD CLOSED REASON",IF(AND(OR(N155="PO WON",N155="LOST",N155="CANCELLED"),AH155=""),"ADD CLOSED DATE",IF(AND(N155="PO WON",COUNTIFS('Orders &amp; Payments'!$B$5:$B$504,A155,'Orders &amp; Payments'!$Q$5:$Q$504,"COMPLETE")+COUNTIFS('Orders &amp; Payments'!$B$5:$B$504,A155,'Orders &amp; Payments'!$Q$5:$Q$504,"OPEN")+COUNTIFS('Orders &amp; Payments'!$B$5:$B$504,A155,'Orders &amp; Payments'!$Q$5:$Q$504,"OPEN — ADD INVOICE")=0),"ADD ORDER RECORD","COMPLETE"))))))))))))</x:f>
      </x:c>
    </x:row>
    <x:row r="156">
      <x:c r="A156" s="730"/>
      <x:c r="B156" s="731"/>
      <x:c r="C156" s="730"/>
      <x:c r="D156" s="730"/>
      <x:c r="E156" s="730"/>
      <x:c r="F156" s="730"/>
      <x:c r="G156" s="730"/>
      <x:c r="H156" s="730"/>
      <x:c r="I156" s="730"/>
      <x:c r="J156" s="730"/>
      <x:c r="K156" s="730"/>
      <x:c r="L156" s="730"/>
      <x:c r="M156" s="730"/>
      <x:c r="N156" s="730"/>
      <x:c r="O156" s="732"/>
      <x:c r="P156" s="731"/>
      <x:c r="Q156" s="731"/>
      <x:c r="R156" s="731"/>
      <x:c r="S156" s="740" t="str">
        <x:f>IF(B156="","",TODAY()-B156)</x:f>
      </x:c>
      <x:c r="T156" s="741" t="str">
        <x:f>IF(A156="","",IF(N156="","STAGE NOT SET",IF(OR(N156="PO WON",N156="LOST",N156="CANCELLED"),N156,IF(Y156="","NOT SET",IF(NOT(ISNUMBER(Y156)),"CHECK DATE",IF(Y156&lt;TODAY(),"OVERDUE",IF(Y156=TODAY(),"DUE TODAY","UPCOMING")))))))</x:f>
      </x:c>
      <x:c r="U156" s="731"/>
      <x:c r="V156" s="730"/>
      <x:c r="W156" s="730"/>
      <x:c r="X156" s="749" t="str">
        <x:f>IF(OR(A156="",B156="",N156="",N156="PO WON",N156="LOST",N156="CANCELLED"),"",IFERROR(IF(Q156="",B156+1,Q156+INDEX(Setup!$T$4:$T$8,MATCH(N156,Setup!$S$4:$S$8,0))),""))</x:f>
      </x:c>
      <x:c r="Y156" s="749" t="str">
        <x:f>IF(A156="","",IF(OR(N156="PO WON",N156="LOST",N156="CANCELLED"),"",IF(R156&lt;&gt;"",R156,X156)))</x:f>
      </x:c>
      <x:c r="Z156" s="750" t="str">
        <x:f>IF(OR(Y156="",NOT(ISNUMBER(Y156))),"",Y156-TODAY())</x:f>
      </x:c>
      <x:c r="AA156" s="750" t="str">
        <x:f>IF(OR(A156="",B156="",C156="",M156="",N156="",N156="PO WON",N156="LOST",N156="CANCELLED"),"",IF(M156="Hot",30,IF(M156="Warm",20,10))+IF(N156="NEGOTIATION",25,IF(N156="QUOTED",20,IF(N156="QUALIFIED",15,IF(OR(N156="NEW",N156="CONTACTED"),10,0))))+IF(S156&lt;=2,20,IF(S156&lt;=7,15,IF(S156&lt;=14,10,5)))+IF(O156&gt;=500000,20,IF(O156&gt;=200000,15,IF(O156&gt;=100000,10,5)))+IF(OR(C156="IndiaMART",C156="TradeIndia"),5,3))</x:f>
      </x:c>
      <x:c r="AB156" s="751" t="str">
        <x:f>IF(A156="","",IF(OR(N156="PO WON",N156="LOST",N156="CANCELLED"),"CLOSED",IF(AA156&gt;=75,"A - PRIORITY",IF(AA156&gt;=55,"B - GOOD",IF(AA156&gt;=35,"C - NURTURE","D - LOW")))))</x:f>
      </x:c>
      <x:c r="AC156" s="751" t="str">
        <x:f>IF(A156="","",IF(AL156="COMPLETE",IF(N156="PO WON","Track invoice + payment",IF(N156="LOST","Consider revival",IF(N156="CANCELLED","No further action",IF(T156="OVERDUE","FOLLOW UP NOW",IF(T156="DUE TODAY","FOLLOW UP TODAY",IFERROR(INDEX(Setup!$V$4:$V$8,MATCH(N156,Setup!$U$4:$U$8,0)),"Review RFQ")))))),IF(AL156="DUPLICATE RFQ ID","Use a unique RFQ ID",IF(AL156="CHECK REQUIRED FIELDS","Complete required fields",IF(AL156="CHECK NUMBERS","Correct quantity or value",IF(AL156="CHECK DATE","Correct invalid date",IF(AL156="CHECK STAGE","Choose a valid stage",IF(AL156="SET NEXT FOLLOW-UP","Set next follow-up",IF(AL156="ADD QUOTE DATE","Add quote date",IF(AL156="ADD QUOTE RECORD","Add or fix quote record",IF(AL156="ADD CLOSED REASON","Add lost/cancelled reason",IF(AL156="ADD CLOSED DATE","Add closed date","Create or fix order record"))))))))))))</x:f>
      </x:c>
      <x:c r="AD156" s="752" t="str">
        <x:f>IF(A156="","",IF(AND(OR(N156="QUOTED",N156="NEGOTIATION"),Y156&lt;&gt;"",Y156&lt;TODAY()),O156,0))</x:f>
      </x:c>
      <x:c r="AE156" s="751" t="str">
        <x:f>IF(A156="","",IF(AND(F156&lt;&gt;"",G156&lt;&gt;""),"COMPLETE",IF(OR(F156&lt;&gt;"",G156&lt;&gt;""),"PARTIAL","MISSING")))</x:f>
      </x:c>
      <x:c r="AF156" s="756"/>
      <x:c r="AG156" s="735"/>
      <x:c r="AH156" s="735"/>
      <x:c r="AI156" s="755" t="str">
        <x:f>IF(OR(B156="",AF156=""),"",ROUND((AF156-B156)*24,1))</x:f>
      </x:c>
      <x:c r="AJ156" s="750" t="str">
        <x:f>IF(P156="","",MAX(TODAY()-P156,0))</x:f>
      </x:c>
      <x:c r="AK156" s="750" t="str">
        <x:f>IF(OR(B156="",AH156=""),"",AH156-B156)</x:f>
      </x:c>
      <x:c r="AL156" s="751" t="str">
        <x:f>IF(A156="","",IF(COUNTIF($A$5:$A$504,A156)&gt;1,"DUPLICATE RFQ ID",IF(OR(B156="",C156="",AND(D156="",E156=""),AND(F156="",G156=""),H156="",I156="",J156="",L156="",M156="",N156=""),"CHECK REQUIRED FIELDS",IF(OR(NOT(ISNUMBER(I156)),I156&lt;=0,AND(O156&lt;&gt;"",OR(NOT(ISNUMBER(O156)),O156&lt;0))),"CHECK NUMBERS",IF(OR(NOT(ISNUMBER(B156)),B156&gt;TODAY(),AND(P156&lt;&gt;"",OR(NOT(ISNUMBER(P156)),P156&gt;TODAY())),AND(Q156&lt;&gt;"",OR(NOT(ISNUMBER(Q156)),Q156&gt;TODAY())),AND(R156&lt;&gt;"",NOT(ISNUMBER(R156))),AND(U156&lt;&gt;"",NOT(ISNUMBER(U156))),AND(AF156&lt;&gt;"",OR(NOT(ISNUMBER(AF156)),AF156&lt;B156,AF156&gt;TODAY()+1)),AND(AG156&lt;&gt;"",OR(NOT(ISNUMBER(AG156)),AG156&lt;B156,AG156&gt;TODAY())),AND(AH156&lt;&gt;"",OR(NOT(ISNUMBER(AH156)),AH156&lt;B156,AH156&gt;TODAY()))),"CHECK DATE",IF(COUNTIF(Setup!$D$4:$D$11,N156)=0,"CHECK STAGE",IF(AND(N156&lt;&gt;"PO WON",N156&lt;&gt;"LOST",N156&lt;&gt;"CANCELLED",Y156=""),"SET NEXT FOLLOW-UP",IF(AND(OR(N156="QUOTED",N156="NEGOTIATION",N156="PO WON"),P156=""),"ADD QUOTE DATE",IF(AND(OR(N156="QUOTED",N156="NEGOTIATION",N156="PO WON"),COUNTIFS(Quotations!$B$5:$B$504,A156,Quotations!$Q$5:$Q$504,"COMPLETE")=0),"ADD QUOTE RECORD",IF(AND(OR(N156="LOST",N156="CANCELLED"),V156=""),"ADD CLOSED REASON",IF(AND(OR(N156="PO WON",N156="LOST",N156="CANCELLED"),AH156=""),"ADD CLOSED DATE",IF(AND(N156="PO WON",COUNTIFS('Orders &amp; Payments'!$B$5:$B$504,A156,'Orders &amp; Payments'!$Q$5:$Q$504,"COMPLETE")+COUNTIFS('Orders &amp; Payments'!$B$5:$B$504,A156,'Orders &amp; Payments'!$Q$5:$Q$504,"OPEN")+COUNTIFS('Orders &amp; Payments'!$B$5:$B$504,A156,'Orders &amp; Payments'!$Q$5:$Q$504,"OPEN — ADD INVOICE")=0),"ADD ORDER RECORD","COMPLETE"))))))))))))</x:f>
      </x:c>
    </x:row>
    <x:row r="157">
      <x:c r="A157" s="730"/>
      <x:c r="B157" s="731"/>
      <x:c r="C157" s="730"/>
      <x:c r="D157" s="730"/>
      <x:c r="E157" s="730"/>
      <x:c r="F157" s="730"/>
      <x:c r="G157" s="730"/>
      <x:c r="H157" s="730"/>
      <x:c r="I157" s="730"/>
      <x:c r="J157" s="730"/>
      <x:c r="K157" s="730"/>
      <x:c r="L157" s="730"/>
      <x:c r="M157" s="730"/>
      <x:c r="N157" s="730"/>
      <x:c r="O157" s="732"/>
      <x:c r="P157" s="731"/>
      <x:c r="Q157" s="731"/>
      <x:c r="R157" s="731"/>
      <x:c r="S157" s="740" t="str">
        <x:f>IF(B157="","",TODAY()-B157)</x:f>
      </x:c>
      <x:c r="T157" s="741" t="str">
        <x:f>IF(A157="","",IF(N157="","STAGE NOT SET",IF(OR(N157="PO WON",N157="LOST",N157="CANCELLED"),N157,IF(Y157="","NOT SET",IF(NOT(ISNUMBER(Y157)),"CHECK DATE",IF(Y157&lt;TODAY(),"OVERDUE",IF(Y157=TODAY(),"DUE TODAY","UPCOMING")))))))</x:f>
      </x:c>
      <x:c r="U157" s="731"/>
      <x:c r="V157" s="730"/>
      <x:c r="W157" s="730"/>
      <x:c r="X157" s="749" t="str">
        <x:f>IF(OR(A157="",B157="",N157="",N157="PO WON",N157="LOST",N157="CANCELLED"),"",IFERROR(IF(Q157="",B157+1,Q157+INDEX(Setup!$T$4:$T$8,MATCH(N157,Setup!$S$4:$S$8,0))),""))</x:f>
      </x:c>
      <x:c r="Y157" s="749" t="str">
        <x:f>IF(A157="","",IF(OR(N157="PO WON",N157="LOST",N157="CANCELLED"),"",IF(R157&lt;&gt;"",R157,X157)))</x:f>
      </x:c>
      <x:c r="Z157" s="750" t="str">
        <x:f>IF(OR(Y157="",NOT(ISNUMBER(Y157))),"",Y157-TODAY())</x:f>
      </x:c>
      <x:c r="AA157" s="750" t="str">
        <x:f>IF(OR(A157="",B157="",C157="",M157="",N157="",N157="PO WON",N157="LOST",N157="CANCELLED"),"",IF(M157="Hot",30,IF(M157="Warm",20,10))+IF(N157="NEGOTIATION",25,IF(N157="QUOTED",20,IF(N157="QUALIFIED",15,IF(OR(N157="NEW",N157="CONTACTED"),10,0))))+IF(S157&lt;=2,20,IF(S157&lt;=7,15,IF(S157&lt;=14,10,5)))+IF(O157&gt;=500000,20,IF(O157&gt;=200000,15,IF(O157&gt;=100000,10,5)))+IF(OR(C157="IndiaMART",C157="TradeIndia"),5,3))</x:f>
      </x:c>
      <x:c r="AB157" s="751" t="str">
        <x:f>IF(A157="","",IF(OR(N157="PO WON",N157="LOST",N157="CANCELLED"),"CLOSED",IF(AA157&gt;=75,"A - PRIORITY",IF(AA157&gt;=55,"B - GOOD",IF(AA157&gt;=35,"C - NURTURE","D - LOW")))))</x:f>
      </x:c>
      <x:c r="AC157" s="751" t="str">
        <x:f>IF(A157="","",IF(AL157="COMPLETE",IF(N157="PO WON","Track invoice + payment",IF(N157="LOST","Consider revival",IF(N157="CANCELLED","No further action",IF(T157="OVERDUE","FOLLOW UP NOW",IF(T157="DUE TODAY","FOLLOW UP TODAY",IFERROR(INDEX(Setup!$V$4:$V$8,MATCH(N157,Setup!$U$4:$U$8,0)),"Review RFQ")))))),IF(AL157="DUPLICATE RFQ ID","Use a unique RFQ ID",IF(AL157="CHECK REQUIRED FIELDS","Complete required fields",IF(AL157="CHECK NUMBERS","Correct quantity or value",IF(AL157="CHECK DATE","Correct invalid date",IF(AL157="CHECK STAGE","Choose a valid stage",IF(AL157="SET NEXT FOLLOW-UP","Set next follow-up",IF(AL157="ADD QUOTE DATE","Add quote date",IF(AL157="ADD QUOTE RECORD","Add or fix quote record",IF(AL157="ADD CLOSED REASON","Add lost/cancelled reason",IF(AL157="ADD CLOSED DATE","Add closed date","Create or fix order record"))))))))))))</x:f>
      </x:c>
      <x:c r="AD157" s="752" t="str">
        <x:f>IF(A157="","",IF(AND(OR(N157="QUOTED",N157="NEGOTIATION"),Y157&lt;&gt;"",Y157&lt;TODAY()),O157,0))</x:f>
      </x:c>
      <x:c r="AE157" s="751" t="str">
        <x:f>IF(A157="","",IF(AND(F157&lt;&gt;"",G157&lt;&gt;""),"COMPLETE",IF(OR(F157&lt;&gt;"",G157&lt;&gt;""),"PARTIAL","MISSING")))</x:f>
      </x:c>
      <x:c r="AF157" s="756"/>
      <x:c r="AG157" s="735"/>
      <x:c r="AH157" s="735"/>
      <x:c r="AI157" s="755" t="str">
        <x:f>IF(OR(B157="",AF157=""),"",ROUND((AF157-B157)*24,1))</x:f>
      </x:c>
      <x:c r="AJ157" s="750" t="str">
        <x:f>IF(P157="","",MAX(TODAY()-P157,0))</x:f>
      </x:c>
      <x:c r="AK157" s="750" t="str">
        <x:f>IF(OR(B157="",AH157=""),"",AH157-B157)</x:f>
      </x:c>
      <x:c r="AL157" s="751" t="str">
        <x:f>IF(A157="","",IF(COUNTIF($A$5:$A$504,A157)&gt;1,"DUPLICATE RFQ ID",IF(OR(B157="",C157="",AND(D157="",E157=""),AND(F157="",G157=""),H157="",I157="",J157="",L157="",M157="",N157=""),"CHECK REQUIRED FIELDS",IF(OR(NOT(ISNUMBER(I157)),I157&lt;=0,AND(O157&lt;&gt;"",OR(NOT(ISNUMBER(O157)),O157&lt;0))),"CHECK NUMBERS",IF(OR(NOT(ISNUMBER(B157)),B157&gt;TODAY(),AND(P157&lt;&gt;"",OR(NOT(ISNUMBER(P157)),P157&gt;TODAY())),AND(Q157&lt;&gt;"",OR(NOT(ISNUMBER(Q157)),Q157&gt;TODAY())),AND(R157&lt;&gt;"",NOT(ISNUMBER(R157))),AND(U157&lt;&gt;"",NOT(ISNUMBER(U157))),AND(AF157&lt;&gt;"",OR(NOT(ISNUMBER(AF157)),AF157&lt;B157,AF157&gt;TODAY()+1)),AND(AG157&lt;&gt;"",OR(NOT(ISNUMBER(AG157)),AG157&lt;B157,AG157&gt;TODAY())),AND(AH157&lt;&gt;"",OR(NOT(ISNUMBER(AH157)),AH157&lt;B157,AH157&gt;TODAY()))),"CHECK DATE",IF(COUNTIF(Setup!$D$4:$D$11,N157)=0,"CHECK STAGE",IF(AND(N157&lt;&gt;"PO WON",N157&lt;&gt;"LOST",N157&lt;&gt;"CANCELLED",Y157=""),"SET NEXT FOLLOW-UP",IF(AND(OR(N157="QUOTED",N157="NEGOTIATION",N157="PO WON"),P157=""),"ADD QUOTE DATE",IF(AND(OR(N157="QUOTED",N157="NEGOTIATION",N157="PO WON"),COUNTIFS(Quotations!$B$5:$B$504,A157,Quotations!$Q$5:$Q$504,"COMPLETE")=0),"ADD QUOTE RECORD",IF(AND(OR(N157="LOST",N157="CANCELLED"),V157=""),"ADD CLOSED REASON",IF(AND(OR(N157="PO WON",N157="LOST",N157="CANCELLED"),AH157=""),"ADD CLOSED DATE",IF(AND(N157="PO WON",COUNTIFS('Orders &amp; Payments'!$B$5:$B$504,A157,'Orders &amp; Payments'!$Q$5:$Q$504,"COMPLETE")+COUNTIFS('Orders &amp; Payments'!$B$5:$B$504,A157,'Orders &amp; Payments'!$Q$5:$Q$504,"OPEN")+COUNTIFS('Orders &amp; Payments'!$B$5:$B$504,A157,'Orders &amp; Payments'!$Q$5:$Q$504,"OPEN — ADD INVOICE")=0),"ADD ORDER RECORD","COMPLETE"))))))))))))</x:f>
      </x:c>
    </x:row>
    <x:row r="158">
      <x:c r="A158" s="730"/>
      <x:c r="B158" s="731"/>
      <x:c r="C158" s="730"/>
      <x:c r="D158" s="730"/>
      <x:c r="E158" s="730"/>
      <x:c r="F158" s="730"/>
      <x:c r="G158" s="730"/>
      <x:c r="H158" s="730"/>
      <x:c r="I158" s="730"/>
      <x:c r="J158" s="730"/>
      <x:c r="K158" s="730"/>
      <x:c r="L158" s="730"/>
      <x:c r="M158" s="730"/>
      <x:c r="N158" s="730"/>
      <x:c r="O158" s="732"/>
      <x:c r="P158" s="731"/>
      <x:c r="Q158" s="731"/>
      <x:c r="R158" s="731"/>
      <x:c r="S158" s="740" t="str">
        <x:f>IF(B158="","",TODAY()-B158)</x:f>
      </x:c>
      <x:c r="T158" s="741" t="str">
        <x:f>IF(A158="","",IF(N158="","STAGE NOT SET",IF(OR(N158="PO WON",N158="LOST",N158="CANCELLED"),N158,IF(Y158="","NOT SET",IF(NOT(ISNUMBER(Y158)),"CHECK DATE",IF(Y158&lt;TODAY(),"OVERDUE",IF(Y158=TODAY(),"DUE TODAY","UPCOMING")))))))</x:f>
      </x:c>
      <x:c r="U158" s="731"/>
      <x:c r="V158" s="730"/>
      <x:c r="W158" s="730"/>
      <x:c r="X158" s="749" t="str">
        <x:f>IF(OR(A158="",B158="",N158="",N158="PO WON",N158="LOST",N158="CANCELLED"),"",IFERROR(IF(Q158="",B158+1,Q158+INDEX(Setup!$T$4:$T$8,MATCH(N158,Setup!$S$4:$S$8,0))),""))</x:f>
      </x:c>
      <x:c r="Y158" s="749" t="str">
        <x:f>IF(A158="","",IF(OR(N158="PO WON",N158="LOST",N158="CANCELLED"),"",IF(R158&lt;&gt;"",R158,X158)))</x:f>
      </x:c>
      <x:c r="Z158" s="750" t="str">
        <x:f>IF(OR(Y158="",NOT(ISNUMBER(Y158))),"",Y158-TODAY())</x:f>
      </x:c>
      <x:c r="AA158" s="750" t="str">
        <x:f>IF(OR(A158="",B158="",C158="",M158="",N158="",N158="PO WON",N158="LOST",N158="CANCELLED"),"",IF(M158="Hot",30,IF(M158="Warm",20,10))+IF(N158="NEGOTIATION",25,IF(N158="QUOTED",20,IF(N158="QUALIFIED",15,IF(OR(N158="NEW",N158="CONTACTED"),10,0))))+IF(S158&lt;=2,20,IF(S158&lt;=7,15,IF(S158&lt;=14,10,5)))+IF(O158&gt;=500000,20,IF(O158&gt;=200000,15,IF(O158&gt;=100000,10,5)))+IF(OR(C158="IndiaMART",C158="TradeIndia"),5,3))</x:f>
      </x:c>
      <x:c r="AB158" s="751" t="str">
        <x:f>IF(A158="","",IF(OR(N158="PO WON",N158="LOST",N158="CANCELLED"),"CLOSED",IF(AA158&gt;=75,"A - PRIORITY",IF(AA158&gt;=55,"B - GOOD",IF(AA158&gt;=35,"C - NURTURE","D - LOW")))))</x:f>
      </x:c>
      <x:c r="AC158" s="751" t="str">
        <x:f>IF(A158="","",IF(AL158="COMPLETE",IF(N158="PO WON","Track invoice + payment",IF(N158="LOST","Consider revival",IF(N158="CANCELLED","No further action",IF(T158="OVERDUE","FOLLOW UP NOW",IF(T158="DUE TODAY","FOLLOW UP TODAY",IFERROR(INDEX(Setup!$V$4:$V$8,MATCH(N158,Setup!$U$4:$U$8,0)),"Review RFQ")))))),IF(AL158="DUPLICATE RFQ ID","Use a unique RFQ ID",IF(AL158="CHECK REQUIRED FIELDS","Complete required fields",IF(AL158="CHECK NUMBERS","Correct quantity or value",IF(AL158="CHECK DATE","Correct invalid date",IF(AL158="CHECK STAGE","Choose a valid stage",IF(AL158="SET NEXT FOLLOW-UP","Set next follow-up",IF(AL158="ADD QUOTE DATE","Add quote date",IF(AL158="ADD QUOTE RECORD","Add or fix quote record",IF(AL158="ADD CLOSED REASON","Add lost/cancelled reason",IF(AL158="ADD CLOSED DATE","Add closed date","Create or fix order record"))))))))))))</x:f>
      </x:c>
      <x:c r="AD158" s="752" t="str">
        <x:f>IF(A158="","",IF(AND(OR(N158="QUOTED",N158="NEGOTIATION"),Y158&lt;&gt;"",Y158&lt;TODAY()),O158,0))</x:f>
      </x:c>
      <x:c r="AE158" s="751" t="str">
        <x:f>IF(A158="","",IF(AND(F158&lt;&gt;"",G158&lt;&gt;""),"COMPLETE",IF(OR(F158&lt;&gt;"",G158&lt;&gt;""),"PARTIAL","MISSING")))</x:f>
      </x:c>
      <x:c r="AF158" s="756"/>
      <x:c r="AG158" s="735"/>
      <x:c r="AH158" s="735"/>
      <x:c r="AI158" s="755" t="str">
        <x:f>IF(OR(B158="",AF158=""),"",ROUND((AF158-B158)*24,1))</x:f>
      </x:c>
      <x:c r="AJ158" s="750" t="str">
        <x:f>IF(P158="","",MAX(TODAY()-P158,0))</x:f>
      </x:c>
      <x:c r="AK158" s="750" t="str">
        <x:f>IF(OR(B158="",AH158=""),"",AH158-B158)</x:f>
      </x:c>
      <x:c r="AL158" s="751" t="str">
        <x:f>IF(A158="","",IF(COUNTIF($A$5:$A$504,A158)&gt;1,"DUPLICATE RFQ ID",IF(OR(B158="",C158="",AND(D158="",E158=""),AND(F158="",G158=""),H158="",I158="",J158="",L158="",M158="",N158=""),"CHECK REQUIRED FIELDS",IF(OR(NOT(ISNUMBER(I158)),I158&lt;=0,AND(O158&lt;&gt;"",OR(NOT(ISNUMBER(O158)),O158&lt;0))),"CHECK NUMBERS",IF(OR(NOT(ISNUMBER(B158)),B158&gt;TODAY(),AND(P158&lt;&gt;"",OR(NOT(ISNUMBER(P158)),P158&gt;TODAY())),AND(Q158&lt;&gt;"",OR(NOT(ISNUMBER(Q158)),Q158&gt;TODAY())),AND(R158&lt;&gt;"",NOT(ISNUMBER(R158))),AND(U158&lt;&gt;"",NOT(ISNUMBER(U158))),AND(AF158&lt;&gt;"",OR(NOT(ISNUMBER(AF158)),AF158&lt;B158,AF158&gt;TODAY()+1)),AND(AG158&lt;&gt;"",OR(NOT(ISNUMBER(AG158)),AG158&lt;B158,AG158&gt;TODAY())),AND(AH158&lt;&gt;"",OR(NOT(ISNUMBER(AH158)),AH158&lt;B158,AH158&gt;TODAY()))),"CHECK DATE",IF(COUNTIF(Setup!$D$4:$D$11,N158)=0,"CHECK STAGE",IF(AND(N158&lt;&gt;"PO WON",N158&lt;&gt;"LOST",N158&lt;&gt;"CANCELLED",Y158=""),"SET NEXT FOLLOW-UP",IF(AND(OR(N158="QUOTED",N158="NEGOTIATION",N158="PO WON"),P158=""),"ADD QUOTE DATE",IF(AND(OR(N158="QUOTED",N158="NEGOTIATION",N158="PO WON"),COUNTIFS(Quotations!$B$5:$B$504,A158,Quotations!$Q$5:$Q$504,"COMPLETE")=0),"ADD QUOTE RECORD",IF(AND(OR(N158="LOST",N158="CANCELLED"),V158=""),"ADD CLOSED REASON",IF(AND(OR(N158="PO WON",N158="LOST",N158="CANCELLED"),AH158=""),"ADD CLOSED DATE",IF(AND(N158="PO WON",COUNTIFS('Orders &amp; Payments'!$B$5:$B$504,A158,'Orders &amp; Payments'!$Q$5:$Q$504,"COMPLETE")+COUNTIFS('Orders &amp; Payments'!$B$5:$B$504,A158,'Orders &amp; Payments'!$Q$5:$Q$504,"OPEN")+COUNTIFS('Orders &amp; Payments'!$B$5:$B$504,A158,'Orders &amp; Payments'!$Q$5:$Q$504,"OPEN — ADD INVOICE")=0),"ADD ORDER RECORD","COMPLETE"))))))))))))</x:f>
      </x:c>
    </x:row>
    <x:row r="159">
      <x:c r="A159" s="730"/>
      <x:c r="B159" s="731"/>
      <x:c r="C159" s="730"/>
      <x:c r="D159" s="730"/>
      <x:c r="E159" s="730"/>
      <x:c r="F159" s="730"/>
      <x:c r="G159" s="730"/>
      <x:c r="H159" s="730"/>
      <x:c r="I159" s="730"/>
      <x:c r="J159" s="730"/>
      <x:c r="K159" s="730"/>
      <x:c r="L159" s="730"/>
      <x:c r="M159" s="730"/>
      <x:c r="N159" s="730"/>
      <x:c r="O159" s="732"/>
      <x:c r="P159" s="731"/>
      <x:c r="Q159" s="731"/>
      <x:c r="R159" s="731"/>
      <x:c r="S159" s="740" t="str">
        <x:f>IF(B159="","",TODAY()-B159)</x:f>
      </x:c>
      <x:c r="T159" s="741" t="str">
        <x:f>IF(A159="","",IF(N159="","STAGE NOT SET",IF(OR(N159="PO WON",N159="LOST",N159="CANCELLED"),N159,IF(Y159="","NOT SET",IF(NOT(ISNUMBER(Y159)),"CHECK DATE",IF(Y159&lt;TODAY(),"OVERDUE",IF(Y159=TODAY(),"DUE TODAY","UPCOMING")))))))</x:f>
      </x:c>
      <x:c r="U159" s="731"/>
      <x:c r="V159" s="730"/>
      <x:c r="W159" s="730"/>
      <x:c r="X159" s="749" t="str">
        <x:f>IF(OR(A159="",B159="",N159="",N159="PO WON",N159="LOST",N159="CANCELLED"),"",IFERROR(IF(Q159="",B159+1,Q159+INDEX(Setup!$T$4:$T$8,MATCH(N159,Setup!$S$4:$S$8,0))),""))</x:f>
      </x:c>
      <x:c r="Y159" s="749" t="str">
        <x:f>IF(A159="","",IF(OR(N159="PO WON",N159="LOST",N159="CANCELLED"),"",IF(R159&lt;&gt;"",R159,X159)))</x:f>
      </x:c>
      <x:c r="Z159" s="750" t="str">
        <x:f>IF(OR(Y159="",NOT(ISNUMBER(Y159))),"",Y159-TODAY())</x:f>
      </x:c>
      <x:c r="AA159" s="750" t="str">
        <x:f>IF(OR(A159="",B159="",C159="",M159="",N159="",N159="PO WON",N159="LOST",N159="CANCELLED"),"",IF(M159="Hot",30,IF(M159="Warm",20,10))+IF(N159="NEGOTIATION",25,IF(N159="QUOTED",20,IF(N159="QUALIFIED",15,IF(OR(N159="NEW",N159="CONTACTED"),10,0))))+IF(S159&lt;=2,20,IF(S159&lt;=7,15,IF(S159&lt;=14,10,5)))+IF(O159&gt;=500000,20,IF(O159&gt;=200000,15,IF(O159&gt;=100000,10,5)))+IF(OR(C159="IndiaMART",C159="TradeIndia"),5,3))</x:f>
      </x:c>
      <x:c r="AB159" s="751" t="str">
        <x:f>IF(A159="","",IF(OR(N159="PO WON",N159="LOST",N159="CANCELLED"),"CLOSED",IF(AA159&gt;=75,"A - PRIORITY",IF(AA159&gt;=55,"B - GOOD",IF(AA159&gt;=35,"C - NURTURE","D - LOW")))))</x:f>
      </x:c>
      <x:c r="AC159" s="751" t="str">
        <x:f>IF(A159="","",IF(AL159="COMPLETE",IF(N159="PO WON","Track invoice + payment",IF(N159="LOST","Consider revival",IF(N159="CANCELLED","No further action",IF(T159="OVERDUE","FOLLOW UP NOW",IF(T159="DUE TODAY","FOLLOW UP TODAY",IFERROR(INDEX(Setup!$V$4:$V$8,MATCH(N159,Setup!$U$4:$U$8,0)),"Review RFQ")))))),IF(AL159="DUPLICATE RFQ ID","Use a unique RFQ ID",IF(AL159="CHECK REQUIRED FIELDS","Complete required fields",IF(AL159="CHECK NUMBERS","Correct quantity or value",IF(AL159="CHECK DATE","Correct invalid date",IF(AL159="CHECK STAGE","Choose a valid stage",IF(AL159="SET NEXT FOLLOW-UP","Set next follow-up",IF(AL159="ADD QUOTE DATE","Add quote date",IF(AL159="ADD QUOTE RECORD","Add or fix quote record",IF(AL159="ADD CLOSED REASON","Add lost/cancelled reason",IF(AL159="ADD CLOSED DATE","Add closed date","Create or fix order record"))))))))))))</x:f>
      </x:c>
      <x:c r="AD159" s="752" t="str">
        <x:f>IF(A159="","",IF(AND(OR(N159="QUOTED",N159="NEGOTIATION"),Y159&lt;&gt;"",Y159&lt;TODAY()),O159,0))</x:f>
      </x:c>
      <x:c r="AE159" s="751" t="str">
        <x:f>IF(A159="","",IF(AND(F159&lt;&gt;"",G159&lt;&gt;""),"COMPLETE",IF(OR(F159&lt;&gt;"",G159&lt;&gt;""),"PARTIAL","MISSING")))</x:f>
      </x:c>
      <x:c r="AF159" s="756"/>
      <x:c r="AG159" s="735"/>
      <x:c r="AH159" s="735"/>
      <x:c r="AI159" s="755" t="str">
        <x:f>IF(OR(B159="",AF159=""),"",ROUND((AF159-B159)*24,1))</x:f>
      </x:c>
      <x:c r="AJ159" s="750" t="str">
        <x:f>IF(P159="","",MAX(TODAY()-P159,0))</x:f>
      </x:c>
      <x:c r="AK159" s="750" t="str">
        <x:f>IF(OR(B159="",AH159=""),"",AH159-B159)</x:f>
      </x:c>
      <x:c r="AL159" s="751" t="str">
        <x:f>IF(A159="","",IF(COUNTIF($A$5:$A$504,A159)&gt;1,"DUPLICATE RFQ ID",IF(OR(B159="",C159="",AND(D159="",E159=""),AND(F159="",G159=""),H159="",I159="",J159="",L159="",M159="",N159=""),"CHECK REQUIRED FIELDS",IF(OR(NOT(ISNUMBER(I159)),I159&lt;=0,AND(O159&lt;&gt;"",OR(NOT(ISNUMBER(O159)),O159&lt;0))),"CHECK NUMBERS",IF(OR(NOT(ISNUMBER(B159)),B159&gt;TODAY(),AND(P159&lt;&gt;"",OR(NOT(ISNUMBER(P159)),P159&gt;TODAY())),AND(Q159&lt;&gt;"",OR(NOT(ISNUMBER(Q159)),Q159&gt;TODAY())),AND(R159&lt;&gt;"",NOT(ISNUMBER(R159))),AND(U159&lt;&gt;"",NOT(ISNUMBER(U159))),AND(AF159&lt;&gt;"",OR(NOT(ISNUMBER(AF159)),AF159&lt;B159,AF159&gt;TODAY()+1)),AND(AG159&lt;&gt;"",OR(NOT(ISNUMBER(AG159)),AG159&lt;B159,AG159&gt;TODAY())),AND(AH159&lt;&gt;"",OR(NOT(ISNUMBER(AH159)),AH159&lt;B159,AH159&gt;TODAY()))),"CHECK DATE",IF(COUNTIF(Setup!$D$4:$D$11,N159)=0,"CHECK STAGE",IF(AND(N159&lt;&gt;"PO WON",N159&lt;&gt;"LOST",N159&lt;&gt;"CANCELLED",Y159=""),"SET NEXT FOLLOW-UP",IF(AND(OR(N159="QUOTED",N159="NEGOTIATION",N159="PO WON"),P159=""),"ADD QUOTE DATE",IF(AND(OR(N159="QUOTED",N159="NEGOTIATION",N159="PO WON"),COUNTIFS(Quotations!$B$5:$B$504,A159,Quotations!$Q$5:$Q$504,"COMPLETE")=0),"ADD QUOTE RECORD",IF(AND(OR(N159="LOST",N159="CANCELLED"),V159=""),"ADD CLOSED REASON",IF(AND(OR(N159="PO WON",N159="LOST",N159="CANCELLED"),AH159=""),"ADD CLOSED DATE",IF(AND(N159="PO WON",COUNTIFS('Orders &amp; Payments'!$B$5:$B$504,A159,'Orders &amp; Payments'!$Q$5:$Q$504,"COMPLETE")+COUNTIFS('Orders &amp; Payments'!$B$5:$B$504,A159,'Orders &amp; Payments'!$Q$5:$Q$504,"OPEN")+COUNTIFS('Orders &amp; Payments'!$B$5:$B$504,A159,'Orders &amp; Payments'!$Q$5:$Q$504,"OPEN — ADD INVOICE")=0),"ADD ORDER RECORD","COMPLETE"))))))))))))</x:f>
      </x:c>
    </x:row>
    <x:row r="160">
      <x:c r="A160" s="730"/>
      <x:c r="B160" s="731"/>
      <x:c r="C160" s="730"/>
      <x:c r="D160" s="730"/>
      <x:c r="E160" s="730"/>
      <x:c r="F160" s="730"/>
      <x:c r="G160" s="730"/>
      <x:c r="H160" s="730"/>
      <x:c r="I160" s="730"/>
      <x:c r="J160" s="730"/>
      <x:c r="K160" s="730"/>
      <x:c r="L160" s="730"/>
      <x:c r="M160" s="730"/>
      <x:c r="N160" s="730"/>
      <x:c r="O160" s="732"/>
      <x:c r="P160" s="731"/>
      <x:c r="Q160" s="731"/>
      <x:c r="R160" s="731"/>
      <x:c r="S160" s="740" t="str">
        <x:f>IF(B160="","",TODAY()-B160)</x:f>
      </x:c>
      <x:c r="T160" s="741" t="str">
        <x:f>IF(A160="","",IF(N160="","STAGE NOT SET",IF(OR(N160="PO WON",N160="LOST",N160="CANCELLED"),N160,IF(Y160="","NOT SET",IF(NOT(ISNUMBER(Y160)),"CHECK DATE",IF(Y160&lt;TODAY(),"OVERDUE",IF(Y160=TODAY(),"DUE TODAY","UPCOMING")))))))</x:f>
      </x:c>
      <x:c r="U160" s="731"/>
      <x:c r="V160" s="730"/>
      <x:c r="W160" s="730"/>
      <x:c r="X160" s="749" t="str">
        <x:f>IF(OR(A160="",B160="",N160="",N160="PO WON",N160="LOST",N160="CANCELLED"),"",IFERROR(IF(Q160="",B160+1,Q160+INDEX(Setup!$T$4:$T$8,MATCH(N160,Setup!$S$4:$S$8,0))),""))</x:f>
      </x:c>
      <x:c r="Y160" s="749" t="str">
        <x:f>IF(A160="","",IF(OR(N160="PO WON",N160="LOST",N160="CANCELLED"),"",IF(R160&lt;&gt;"",R160,X160)))</x:f>
      </x:c>
      <x:c r="Z160" s="750" t="str">
        <x:f>IF(OR(Y160="",NOT(ISNUMBER(Y160))),"",Y160-TODAY())</x:f>
      </x:c>
      <x:c r="AA160" s="750" t="str">
        <x:f>IF(OR(A160="",B160="",C160="",M160="",N160="",N160="PO WON",N160="LOST",N160="CANCELLED"),"",IF(M160="Hot",30,IF(M160="Warm",20,10))+IF(N160="NEGOTIATION",25,IF(N160="QUOTED",20,IF(N160="QUALIFIED",15,IF(OR(N160="NEW",N160="CONTACTED"),10,0))))+IF(S160&lt;=2,20,IF(S160&lt;=7,15,IF(S160&lt;=14,10,5)))+IF(O160&gt;=500000,20,IF(O160&gt;=200000,15,IF(O160&gt;=100000,10,5)))+IF(OR(C160="IndiaMART",C160="TradeIndia"),5,3))</x:f>
      </x:c>
      <x:c r="AB160" s="751" t="str">
        <x:f>IF(A160="","",IF(OR(N160="PO WON",N160="LOST",N160="CANCELLED"),"CLOSED",IF(AA160&gt;=75,"A - PRIORITY",IF(AA160&gt;=55,"B - GOOD",IF(AA160&gt;=35,"C - NURTURE","D - LOW")))))</x:f>
      </x:c>
      <x:c r="AC160" s="751" t="str">
        <x:f>IF(A160="","",IF(AL160="COMPLETE",IF(N160="PO WON","Track invoice + payment",IF(N160="LOST","Consider revival",IF(N160="CANCELLED","No further action",IF(T160="OVERDUE","FOLLOW UP NOW",IF(T160="DUE TODAY","FOLLOW UP TODAY",IFERROR(INDEX(Setup!$V$4:$V$8,MATCH(N160,Setup!$U$4:$U$8,0)),"Review RFQ")))))),IF(AL160="DUPLICATE RFQ ID","Use a unique RFQ ID",IF(AL160="CHECK REQUIRED FIELDS","Complete required fields",IF(AL160="CHECK NUMBERS","Correct quantity or value",IF(AL160="CHECK DATE","Correct invalid date",IF(AL160="CHECK STAGE","Choose a valid stage",IF(AL160="SET NEXT FOLLOW-UP","Set next follow-up",IF(AL160="ADD QUOTE DATE","Add quote date",IF(AL160="ADD QUOTE RECORD","Add or fix quote record",IF(AL160="ADD CLOSED REASON","Add lost/cancelled reason",IF(AL160="ADD CLOSED DATE","Add closed date","Create or fix order record"))))))))))))</x:f>
      </x:c>
      <x:c r="AD160" s="752" t="str">
        <x:f>IF(A160="","",IF(AND(OR(N160="QUOTED",N160="NEGOTIATION"),Y160&lt;&gt;"",Y160&lt;TODAY()),O160,0))</x:f>
      </x:c>
      <x:c r="AE160" s="751" t="str">
        <x:f>IF(A160="","",IF(AND(F160&lt;&gt;"",G160&lt;&gt;""),"COMPLETE",IF(OR(F160&lt;&gt;"",G160&lt;&gt;""),"PARTIAL","MISSING")))</x:f>
      </x:c>
      <x:c r="AF160" s="756"/>
      <x:c r="AG160" s="735"/>
      <x:c r="AH160" s="735"/>
      <x:c r="AI160" s="755" t="str">
        <x:f>IF(OR(B160="",AF160=""),"",ROUND((AF160-B160)*24,1))</x:f>
      </x:c>
      <x:c r="AJ160" s="750" t="str">
        <x:f>IF(P160="","",MAX(TODAY()-P160,0))</x:f>
      </x:c>
      <x:c r="AK160" s="750" t="str">
        <x:f>IF(OR(B160="",AH160=""),"",AH160-B160)</x:f>
      </x:c>
      <x:c r="AL160" s="751" t="str">
        <x:f>IF(A160="","",IF(COUNTIF($A$5:$A$504,A160)&gt;1,"DUPLICATE RFQ ID",IF(OR(B160="",C160="",AND(D160="",E160=""),AND(F160="",G160=""),H160="",I160="",J160="",L160="",M160="",N160=""),"CHECK REQUIRED FIELDS",IF(OR(NOT(ISNUMBER(I160)),I160&lt;=0,AND(O160&lt;&gt;"",OR(NOT(ISNUMBER(O160)),O160&lt;0))),"CHECK NUMBERS",IF(OR(NOT(ISNUMBER(B160)),B160&gt;TODAY(),AND(P160&lt;&gt;"",OR(NOT(ISNUMBER(P160)),P160&gt;TODAY())),AND(Q160&lt;&gt;"",OR(NOT(ISNUMBER(Q160)),Q160&gt;TODAY())),AND(R160&lt;&gt;"",NOT(ISNUMBER(R160))),AND(U160&lt;&gt;"",NOT(ISNUMBER(U160))),AND(AF160&lt;&gt;"",OR(NOT(ISNUMBER(AF160)),AF160&lt;B160,AF160&gt;TODAY()+1)),AND(AG160&lt;&gt;"",OR(NOT(ISNUMBER(AG160)),AG160&lt;B160,AG160&gt;TODAY())),AND(AH160&lt;&gt;"",OR(NOT(ISNUMBER(AH160)),AH160&lt;B160,AH160&gt;TODAY()))),"CHECK DATE",IF(COUNTIF(Setup!$D$4:$D$11,N160)=0,"CHECK STAGE",IF(AND(N160&lt;&gt;"PO WON",N160&lt;&gt;"LOST",N160&lt;&gt;"CANCELLED",Y160=""),"SET NEXT FOLLOW-UP",IF(AND(OR(N160="QUOTED",N160="NEGOTIATION",N160="PO WON"),P160=""),"ADD QUOTE DATE",IF(AND(OR(N160="QUOTED",N160="NEGOTIATION",N160="PO WON"),COUNTIFS(Quotations!$B$5:$B$504,A160,Quotations!$Q$5:$Q$504,"COMPLETE")=0),"ADD QUOTE RECORD",IF(AND(OR(N160="LOST",N160="CANCELLED"),V160=""),"ADD CLOSED REASON",IF(AND(OR(N160="PO WON",N160="LOST",N160="CANCELLED"),AH160=""),"ADD CLOSED DATE",IF(AND(N160="PO WON",COUNTIFS('Orders &amp; Payments'!$B$5:$B$504,A160,'Orders &amp; Payments'!$Q$5:$Q$504,"COMPLETE")+COUNTIFS('Orders &amp; Payments'!$B$5:$B$504,A160,'Orders &amp; Payments'!$Q$5:$Q$504,"OPEN")+COUNTIFS('Orders &amp; Payments'!$B$5:$B$504,A160,'Orders &amp; Payments'!$Q$5:$Q$504,"OPEN — ADD INVOICE")=0),"ADD ORDER RECORD","COMPLETE"))))))))))))</x:f>
      </x:c>
    </x:row>
    <x:row r="161">
      <x:c r="A161" s="730"/>
      <x:c r="B161" s="731"/>
      <x:c r="C161" s="730"/>
      <x:c r="D161" s="730"/>
      <x:c r="E161" s="730"/>
      <x:c r="F161" s="730"/>
      <x:c r="G161" s="730"/>
      <x:c r="H161" s="730"/>
      <x:c r="I161" s="730"/>
      <x:c r="J161" s="730"/>
      <x:c r="K161" s="730"/>
      <x:c r="L161" s="730"/>
      <x:c r="M161" s="730"/>
      <x:c r="N161" s="730"/>
      <x:c r="O161" s="732"/>
      <x:c r="P161" s="731"/>
      <x:c r="Q161" s="731"/>
      <x:c r="R161" s="731"/>
      <x:c r="S161" s="740" t="str">
        <x:f>IF(B161="","",TODAY()-B161)</x:f>
      </x:c>
      <x:c r="T161" s="741" t="str">
        <x:f>IF(A161="","",IF(N161="","STAGE NOT SET",IF(OR(N161="PO WON",N161="LOST",N161="CANCELLED"),N161,IF(Y161="","NOT SET",IF(NOT(ISNUMBER(Y161)),"CHECK DATE",IF(Y161&lt;TODAY(),"OVERDUE",IF(Y161=TODAY(),"DUE TODAY","UPCOMING")))))))</x:f>
      </x:c>
      <x:c r="U161" s="731"/>
      <x:c r="V161" s="730"/>
      <x:c r="W161" s="730"/>
      <x:c r="X161" s="749" t="str">
        <x:f>IF(OR(A161="",B161="",N161="",N161="PO WON",N161="LOST",N161="CANCELLED"),"",IFERROR(IF(Q161="",B161+1,Q161+INDEX(Setup!$T$4:$T$8,MATCH(N161,Setup!$S$4:$S$8,0))),""))</x:f>
      </x:c>
      <x:c r="Y161" s="749" t="str">
        <x:f>IF(A161="","",IF(OR(N161="PO WON",N161="LOST",N161="CANCELLED"),"",IF(R161&lt;&gt;"",R161,X161)))</x:f>
      </x:c>
      <x:c r="Z161" s="750" t="str">
        <x:f>IF(OR(Y161="",NOT(ISNUMBER(Y161))),"",Y161-TODAY())</x:f>
      </x:c>
      <x:c r="AA161" s="750" t="str">
        <x:f>IF(OR(A161="",B161="",C161="",M161="",N161="",N161="PO WON",N161="LOST",N161="CANCELLED"),"",IF(M161="Hot",30,IF(M161="Warm",20,10))+IF(N161="NEGOTIATION",25,IF(N161="QUOTED",20,IF(N161="QUALIFIED",15,IF(OR(N161="NEW",N161="CONTACTED"),10,0))))+IF(S161&lt;=2,20,IF(S161&lt;=7,15,IF(S161&lt;=14,10,5)))+IF(O161&gt;=500000,20,IF(O161&gt;=200000,15,IF(O161&gt;=100000,10,5)))+IF(OR(C161="IndiaMART",C161="TradeIndia"),5,3))</x:f>
      </x:c>
      <x:c r="AB161" s="751" t="str">
        <x:f>IF(A161="","",IF(OR(N161="PO WON",N161="LOST",N161="CANCELLED"),"CLOSED",IF(AA161&gt;=75,"A - PRIORITY",IF(AA161&gt;=55,"B - GOOD",IF(AA161&gt;=35,"C - NURTURE","D - LOW")))))</x:f>
      </x:c>
      <x:c r="AC161" s="751" t="str">
        <x:f>IF(A161="","",IF(AL161="COMPLETE",IF(N161="PO WON","Track invoice + payment",IF(N161="LOST","Consider revival",IF(N161="CANCELLED","No further action",IF(T161="OVERDUE","FOLLOW UP NOW",IF(T161="DUE TODAY","FOLLOW UP TODAY",IFERROR(INDEX(Setup!$V$4:$V$8,MATCH(N161,Setup!$U$4:$U$8,0)),"Review RFQ")))))),IF(AL161="DUPLICATE RFQ ID","Use a unique RFQ ID",IF(AL161="CHECK REQUIRED FIELDS","Complete required fields",IF(AL161="CHECK NUMBERS","Correct quantity or value",IF(AL161="CHECK DATE","Correct invalid date",IF(AL161="CHECK STAGE","Choose a valid stage",IF(AL161="SET NEXT FOLLOW-UP","Set next follow-up",IF(AL161="ADD QUOTE DATE","Add quote date",IF(AL161="ADD QUOTE RECORD","Add or fix quote record",IF(AL161="ADD CLOSED REASON","Add lost/cancelled reason",IF(AL161="ADD CLOSED DATE","Add closed date","Create or fix order record"))))))))))))</x:f>
      </x:c>
      <x:c r="AD161" s="752" t="str">
        <x:f>IF(A161="","",IF(AND(OR(N161="QUOTED",N161="NEGOTIATION"),Y161&lt;&gt;"",Y161&lt;TODAY()),O161,0))</x:f>
      </x:c>
      <x:c r="AE161" s="751" t="str">
        <x:f>IF(A161="","",IF(AND(F161&lt;&gt;"",G161&lt;&gt;""),"COMPLETE",IF(OR(F161&lt;&gt;"",G161&lt;&gt;""),"PARTIAL","MISSING")))</x:f>
      </x:c>
      <x:c r="AF161" s="756"/>
      <x:c r="AG161" s="735"/>
      <x:c r="AH161" s="735"/>
      <x:c r="AI161" s="755" t="str">
        <x:f>IF(OR(B161="",AF161=""),"",ROUND((AF161-B161)*24,1))</x:f>
      </x:c>
      <x:c r="AJ161" s="750" t="str">
        <x:f>IF(P161="","",MAX(TODAY()-P161,0))</x:f>
      </x:c>
      <x:c r="AK161" s="750" t="str">
        <x:f>IF(OR(B161="",AH161=""),"",AH161-B161)</x:f>
      </x:c>
      <x:c r="AL161" s="751" t="str">
        <x:f>IF(A161="","",IF(COUNTIF($A$5:$A$504,A161)&gt;1,"DUPLICATE RFQ ID",IF(OR(B161="",C161="",AND(D161="",E161=""),AND(F161="",G161=""),H161="",I161="",J161="",L161="",M161="",N161=""),"CHECK REQUIRED FIELDS",IF(OR(NOT(ISNUMBER(I161)),I161&lt;=0,AND(O161&lt;&gt;"",OR(NOT(ISNUMBER(O161)),O161&lt;0))),"CHECK NUMBERS",IF(OR(NOT(ISNUMBER(B161)),B161&gt;TODAY(),AND(P161&lt;&gt;"",OR(NOT(ISNUMBER(P161)),P161&gt;TODAY())),AND(Q161&lt;&gt;"",OR(NOT(ISNUMBER(Q161)),Q161&gt;TODAY())),AND(R161&lt;&gt;"",NOT(ISNUMBER(R161))),AND(U161&lt;&gt;"",NOT(ISNUMBER(U161))),AND(AF161&lt;&gt;"",OR(NOT(ISNUMBER(AF161)),AF161&lt;B161,AF161&gt;TODAY()+1)),AND(AG161&lt;&gt;"",OR(NOT(ISNUMBER(AG161)),AG161&lt;B161,AG161&gt;TODAY())),AND(AH161&lt;&gt;"",OR(NOT(ISNUMBER(AH161)),AH161&lt;B161,AH161&gt;TODAY()))),"CHECK DATE",IF(COUNTIF(Setup!$D$4:$D$11,N161)=0,"CHECK STAGE",IF(AND(N161&lt;&gt;"PO WON",N161&lt;&gt;"LOST",N161&lt;&gt;"CANCELLED",Y161=""),"SET NEXT FOLLOW-UP",IF(AND(OR(N161="QUOTED",N161="NEGOTIATION",N161="PO WON"),P161=""),"ADD QUOTE DATE",IF(AND(OR(N161="QUOTED",N161="NEGOTIATION",N161="PO WON"),COUNTIFS(Quotations!$B$5:$B$504,A161,Quotations!$Q$5:$Q$504,"COMPLETE")=0),"ADD QUOTE RECORD",IF(AND(OR(N161="LOST",N161="CANCELLED"),V161=""),"ADD CLOSED REASON",IF(AND(OR(N161="PO WON",N161="LOST",N161="CANCELLED"),AH161=""),"ADD CLOSED DATE",IF(AND(N161="PO WON",COUNTIFS('Orders &amp; Payments'!$B$5:$B$504,A161,'Orders &amp; Payments'!$Q$5:$Q$504,"COMPLETE")+COUNTIFS('Orders &amp; Payments'!$B$5:$B$504,A161,'Orders &amp; Payments'!$Q$5:$Q$504,"OPEN")+COUNTIFS('Orders &amp; Payments'!$B$5:$B$504,A161,'Orders &amp; Payments'!$Q$5:$Q$504,"OPEN — ADD INVOICE")=0),"ADD ORDER RECORD","COMPLETE"))))))))))))</x:f>
      </x:c>
    </x:row>
    <x:row r="162">
      <x:c r="A162" s="730"/>
      <x:c r="B162" s="731"/>
      <x:c r="C162" s="730"/>
      <x:c r="D162" s="730"/>
      <x:c r="E162" s="730"/>
      <x:c r="F162" s="730"/>
      <x:c r="G162" s="730"/>
      <x:c r="H162" s="730"/>
      <x:c r="I162" s="730"/>
      <x:c r="J162" s="730"/>
      <x:c r="K162" s="730"/>
      <x:c r="L162" s="730"/>
      <x:c r="M162" s="730"/>
      <x:c r="N162" s="730"/>
      <x:c r="O162" s="732"/>
      <x:c r="P162" s="731"/>
      <x:c r="Q162" s="731"/>
      <x:c r="R162" s="731"/>
      <x:c r="S162" s="740" t="str">
        <x:f>IF(B162="","",TODAY()-B162)</x:f>
      </x:c>
      <x:c r="T162" s="741" t="str">
        <x:f>IF(A162="","",IF(N162="","STAGE NOT SET",IF(OR(N162="PO WON",N162="LOST",N162="CANCELLED"),N162,IF(Y162="","NOT SET",IF(NOT(ISNUMBER(Y162)),"CHECK DATE",IF(Y162&lt;TODAY(),"OVERDUE",IF(Y162=TODAY(),"DUE TODAY","UPCOMING")))))))</x:f>
      </x:c>
      <x:c r="U162" s="731"/>
      <x:c r="V162" s="730"/>
      <x:c r="W162" s="730"/>
      <x:c r="X162" s="749" t="str">
        <x:f>IF(OR(A162="",B162="",N162="",N162="PO WON",N162="LOST",N162="CANCELLED"),"",IFERROR(IF(Q162="",B162+1,Q162+INDEX(Setup!$T$4:$T$8,MATCH(N162,Setup!$S$4:$S$8,0))),""))</x:f>
      </x:c>
      <x:c r="Y162" s="749" t="str">
        <x:f>IF(A162="","",IF(OR(N162="PO WON",N162="LOST",N162="CANCELLED"),"",IF(R162&lt;&gt;"",R162,X162)))</x:f>
      </x:c>
      <x:c r="Z162" s="750" t="str">
        <x:f>IF(OR(Y162="",NOT(ISNUMBER(Y162))),"",Y162-TODAY())</x:f>
      </x:c>
      <x:c r="AA162" s="750" t="str">
        <x:f>IF(OR(A162="",B162="",C162="",M162="",N162="",N162="PO WON",N162="LOST",N162="CANCELLED"),"",IF(M162="Hot",30,IF(M162="Warm",20,10))+IF(N162="NEGOTIATION",25,IF(N162="QUOTED",20,IF(N162="QUALIFIED",15,IF(OR(N162="NEW",N162="CONTACTED"),10,0))))+IF(S162&lt;=2,20,IF(S162&lt;=7,15,IF(S162&lt;=14,10,5)))+IF(O162&gt;=500000,20,IF(O162&gt;=200000,15,IF(O162&gt;=100000,10,5)))+IF(OR(C162="IndiaMART",C162="TradeIndia"),5,3))</x:f>
      </x:c>
      <x:c r="AB162" s="751" t="str">
        <x:f>IF(A162="","",IF(OR(N162="PO WON",N162="LOST",N162="CANCELLED"),"CLOSED",IF(AA162&gt;=75,"A - PRIORITY",IF(AA162&gt;=55,"B - GOOD",IF(AA162&gt;=35,"C - NURTURE","D - LOW")))))</x:f>
      </x:c>
      <x:c r="AC162" s="751" t="str">
        <x:f>IF(A162="","",IF(AL162="COMPLETE",IF(N162="PO WON","Track invoice + payment",IF(N162="LOST","Consider revival",IF(N162="CANCELLED","No further action",IF(T162="OVERDUE","FOLLOW UP NOW",IF(T162="DUE TODAY","FOLLOW UP TODAY",IFERROR(INDEX(Setup!$V$4:$V$8,MATCH(N162,Setup!$U$4:$U$8,0)),"Review RFQ")))))),IF(AL162="DUPLICATE RFQ ID","Use a unique RFQ ID",IF(AL162="CHECK REQUIRED FIELDS","Complete required fields",IF(AL162="CHECK NUMBERS","Correct quantity or value",IF(AL162="CHECK DATE","Correct invalid date",IF(AL162="CHECK STAGE","Choose a valid stage",IF(AL162="SET NEXT FOLLOW-UP","Set next follow-up",IF(AL162="ADD QUOTE DATE","Add quote date",IF(AL162="ADD QUOTE RECORD","Add or fix quote record",IF(AL162="ADD CLOSED REASON","Add lost/cancelled reason",IF(AL162="ADD CLOSED DATE","Add closed date","Create or fix order record"))))))))))))</x:f>
      </x:c>
      <x:c r="AD162" s="752" t="str">
        <x:f>IF(A162="","",IF(AND(OR(N162="QUOTED",N162="NEGOTIATION"),Y162&lt;&gt;"",Y162&lt;TODAY()),O162,0))</x:f>
      </x:c>
      <x:c r="AE162" s="751" t="str">
        <x:f>IF(A162="","",IF(AND(F162&lt;&gt;"",G162&lt;&gt;""),"COMPLETE",IF(OR(F162&lt;&gt;"",G162&lt;&gt;""),"PARTIAL","MISSING")))</x:f>
      </x:c>
      <x:c r="AF162" s="756"/>
      <x:c r="AG162" s="735"/>
      <x:c r="AH162" s="735"/>
      <x:c r="AI162" s="755" t="str">
        <x:f>IF(OR(B162="",AF162=""),"",ROUND((AF162-B162)*24,1))</x:f>
      </x:c>
      <x:c r="AJ162" s="750" t="str">
        <x:f>IF(P162="","",MAX(TODAY()-P162,0))</x:f>
      </x:c>
      <x:c r="AK162" s="750" t="str">
        <x:f>IF(OR(B162="",AH162=""),"",AH162-B162)</x:f>
      </x:c>
      <x:c r="AL162" s="751" t="str">
        <x:f>IF(A162="","",IF(COUNTIF($A$5:$A$504,A162)&gt;1,"DUPLICATE RFQ ID",IF(OR(B162="",C162="",AND(D162="",E162=""),AND(F162="",G162=""),H162="",I162="",J162="",L162="",M162="",N162=""),"CHECK REQUIRED FIELDS",IF(OR(NOT(ISNUMBER(I162)),I162&lt;=0,AND(O162&lt;&gt;"",OR(NOT(ISNUMBER(O162)),O162&lt;0))),"CHECK NUMBERS",IF(OR(NOT(ISNUMBER(B162)),B162&gt;TODAY(),AND(P162&lt;&gt;"",OR(NOT(ISNUMBER(P162)),P162&gt;TODAY())),AND(Q162&lt;&gt;"",OR(NOT(ISNUMBER(Q162)),Q162&gt;TODAY())),AND(R162&lt;&gt;"",NOT(ISNUMBER(R162))),AND(U162&lt;&gt;"",NOT(ISNUMBER(U162))),AND(AF162&lt;&gt;"",OR(NOT(ISNUMBER(AF162)),AF162&lt;B162,AF162&gt;TODAY()+1)),AND(AG162&lt;&gt;"",OR(NOT(ISNUMBER(AG162)),AG162&lt;B162,AG162&gt;TODAY())),AND(AH162&lt;&gt;"",OR(NOT(ISNUMBER(AH162)),AH162&lt;B162,AH162&gt;TODAY()))),"CHECK DATE",IF(COUNTIF(Setup!$D$4:$D$11,N162)=0,"CHECK STAGE",IF(AND(N162&lt;&gt;"PO WON",N162&lt;&gt;"LOST",N162&lt;&gt;"CANCELLED",Y162=""),"SET NEXT FOLLOW-UP",IF(AND(OR(N162="QUOTED",N162="NEGOTIATION",N162="PO WON"),P162=""),"ADD QUOTE DATE",IF(AND(OR(N162="QUOTED",N162="NEGOTIATION",N162="PO WON"),COUNTIFS(Quotations!$B$5:$B$504,A162,Quotations!$Q$5:$Q$504,"COMPLETE")=0),"ADD QUOTE RECORD",IF(AND(OR(N162="LOST",N162="CANCELLED"),V162=""),"ADD CLOSED REASON",IF(AND(OR(N162="PO WON",N162="LOST",N162="CANCELLED"),AH162=""),"ADD CLOSED DATE",IF(AND(N162="PO WON",COUNTIFS('Orders &amp; Payments'!$B$5:$B$504,A162,'Orders &amp; Payments'!$Q$5:$Q$504,"COMPLETE")+COUNTIFS('Orders &amp; Payments'!$B$5:$B$504,A162,'Orders &amp; Payments'!$Q$5:$Q$504,"OPEN")+COUNTIFS('Orders &amp; Payments'!$B$5:$B$504,A162,'Orders &amp; Payments'!$Q$5:$Q$504,"OPEN — ADD INVOICE")=0),"ADD ORDER RECORD","COMPLETE"))))))))))))</x:f>
      </x:c>
    </x:row>
    <x:row r="163">
      <x:c r="A163" s="730"/>
      <x:c r="B163" s="731"/>
      <x:c r="C163" s="730"/>
      <x:c r="D163" s="730"/>
      <x:c r="E163" s="730"/>
      <x:c r="F163" s="730"/>
      <x:c r="G163" s="730"/>
      <x:c r="H163" s="730"/>
      <x:c r="I163" s="730"/>
      <x:c r="J163" s="730"/>
      <x:c r="K163" s="730"/>
      <x:c r="L163" s="730"/>
      <x:c r="M163" s="730"/>
      <x:c r="N163" s="730"/>
      <x:c r="O163" s="732"/>
      <x:c r="P163" s="731"/>
      <x:c r="Q163" s="731"/>
      <x:c r="R163" s="731"/>
      <x:c r="S163" s="740" t="str">
        <x:f>IF(B163="","",TODAY()-B163)</x:f>
      </x:c>
      <x:c r="T163" s="741" t="str">
        <x:f>IF(A163="","",IF(N163="","STAGE NOT SET",IF(OR(N163="PO WON",N163="LOST",N163="CANCELLED"),N163,IF(Y163="","NOT SET",IF(NOT(ISNUMBER(Y163)),"CHECK DATE",IF(Y163&lt;TODAY(),"OVERDUE",IF(Y163=TODAY(),"DUE TODAY","UPCOMING")))))))</x:f>
      </x:c>
      <x:c r="U163" s="731"/>
      <x:c r="V163" s="730"/>
      <x:c r="W163" s="730"/>
      <x:c r="X163" s="749" t="str">
        <x:f>IF(OR(A163="",B163="",N163="",N163="PO WON",N163="LOST",N163="CANCELLED"),"",IFERROR(IF(Q163="",B163+1,Q163+INDEX(Setup!$T$4:$T$8,MATCH(N163,Setup!$S$4:$S$8,0))),""))</x:f>
      </x:c>
      <x:c r="Y163" s="749" t="str">
        <x:f>IF(A163="","",IF(OR(N163="PO WON",N163="LOST",N163="CANCELLED"),"",IF(R163&lt;&gt;"",R163,X163)))</x:f>
      </x:c>
      <x:c r="Z163" s="750" t="str">
        <x:f>IF(OR(Y163="",NOT(ISNUMBER(Y163))),"",Y163-TODAY())</x:f>
      </x:c>
      <x:c r="AA163" s="750" t="str">
        <x:f>IF(OR(A163="",B163="",C163="",M163="",N163="",N163="PO WON",N163="LOST",N163="CANCELLED"),"",IF(M163="Hot",30,IF(M163="Warm",20,10))+IF(N163="NEGOTIATION",25,IF(N163="QUOTED",20,IF(N163="QUALIFIED",15,IF(OR(N163="NEW",N163="CONTACTED"),10,0))))+IF(S163&lt;=2,20,IF(S163&lt;=7,15,IF(S163&lt;=14,10,5)))+IF(O163&gt;=500000,20,IF(O163&gt;=200000,15,IF(O163&gt;=100000,10,5)))+IF(OR(C163="IndiaMART",C163="TradeIndia"),5,3))</x:f>
      </x:c>
      <x:c r="AB163" s="751" t="str">
        <x:f>IF(A163="","",IF(OR(N163="PO WON",N163="LOST",N163="CANCELLED"),"CLOSED",IF(AA163&gt;=75,"A - PRIORITY",IF(AA163&gt;=55,"B - GOOD",IF(AA163&gt;=35,"C - NURTURE","D - LOW")))))</x:f>
      </x:c>
      <x:c r="AC163" s="751" t="str">
        <x:f>IF(A163="","",IF(AL163="COMPLETE",IF(N163="PO WON","Track invoice + payment",IF(N163="LOST","Consider revival",IF(N163="CANCELLED","No further action",IF(T163="OVERDUE","FOLLOW UP NOW",IF(T163="DUE TODAY","FOLLOW UP TODAY",IFERROR(INDEX(Setup!$V$4:$V$8,MATCH(N163,Setup!$U$4:$U$8,0)),"Review RFQ")))))),IF(AL163="DUPLICATE RFQ ID","Use a unique RFQ ID",IF(AL163="CHECK REQUIRED FIELDS","Complete required fields",IF(AL163="CHECK NUMBERS","Correct quantity or value",IF(AL163="CHECK DATE","Correct invalid date",IF(AL163="CHECK STAGE","Choose a valid stage",IF(AL163="SET NEXT FOLLOW-UP","Set next follow-up",IF(AL163="ADD QUOTE DATE","Add quote date",IF(AL163="ADD QUOTE RECORD","Add or fix quote record",IF(AL163="ADD CLOSED REASON","Add lost/cancelled reason",IF(AL163="ADD CLOSED DATE","Add closed date","Create or fix order record"))))))))))))</x:f>
      </x:c>
      <x:c r="AD163" s="752" t="str">
        <x:f>IF(A163="","",IF(AND(OR(N163="QUOTED",N163="NEGOTIATION"),Y163&lt;&gt;"",Y163&lt;TODAY()),O163,0))</x:f>
      </x:c>
      <x:c r="AE163" s="751" t="str">
        <x:f>IF(A163="","",IF(AND(F163&lt;&gt;"",G163&lt;&gt;""),"COMPLETE",IF(OR(F163&lt;&gt;"",G163&lt;&gt;""),"PARTIAL","MISSING")))</x:f>
      </x:c>
      <x:c r="AF163" s="756"/>
      <x:c r="AG163" s="735"/>
      <x:c r="AH163" s="735"/>
      <x:c r="AI163" s="755" t="str">
        <x:f>IF(OR(B163="",AF163=""),"",ROUND((AF163-B163)*24,1))</x:f>
      </x:c>
      <x:c r="AJ163" s="750" t="str">
        <x:f>IF(P163="","",MAX(TODAY()-P163,0))</x:f>
      </x:c>
      <x:c r="AK163" s="750" t="str">
        <x:f>IF(OR(B163="",AH163=""),"",AH163-B163)</x:f>
      </x:c>
      <x:c r="AL163" s="751" t="str">
        <x:f>IF(A163="","",IF(COUNTIF($A$5:$A$504,A163)&gt;1,"DUPLICATE RFQ ID",IF(OR(B163="",C163="",AND(D163="",E163=""),AND(F163="",G163=""),H163="",I163="",J163="",L163="",M163="",N163=""),"CHECK REQUIRED FIELDS",IF(OR(NOT(ISNUMBER(I163)),I163&lt;=0,AND(O163&lt;&gt;"",OR(NOT(ISNUMBER(O163)),O163&lt;0))),"CHECK NUMBERS",IF(OR(NOT(ISNUMBER(B163)),B163&gt;TODAY(),AND(P163&lt;&gt;"",OR(NOT(ISNUMBER(P163)),P163&gt;TODAY())),AND(Q163&lt;&gt;"",OR(NOT(ISNUMBER(Q163)),Q163&gt;TODAY())),AND(R163&lt;&gt;"",NOT(ISNUMBER(R163))),AND(U163&lt;&gt;"",NOT(ISNUMBER(U163))),AND(AF163&lt;&gt;"",OR(NOT(ISNUMBER(AF163)),AF163&lt;B163,AF163&gt;TODAY()+1)),AND(AG163&lt;&gt;"",OR(NOT(ISNUMBER(AG163)),AG163&lt;B163,AG163&gt;TODAY())),AND(AH163&lt;&gt;"",OR(NOT(ISNUMBER(AH163)),AH163&lt;B163,AH163&gt;TODAY()))),"CHECK DATE",IF(COUNTIF(Setup!$D$4:$D$11,N163)=0,"CHECK STAGE",IF(AND(N163&lt;&gt;"PO WON",N163&lt;&gt;"LOST",N163&lt;&gt;"CANCELLED",Y163=""),"SET NEXT FOLLOW-UP",IF(AND(OR(N163="QUOTED",N163="NEGOTIATION",N163="PO WON"),P163=""),"ADD QUOTE DATE",IF(AND(OR(N163="QUOTED",N163="NEGOTIATION",N163="PO WON"),COUNTIFS(Quotations!$B$5:$B$504,A163,Quotations!$Q$5:$Q$504,"COMPLETE")=0),"ADD QUOTE RECORD",IF(AND(OR(N163="LOST",N163="CANCELLED"),V163=""),"ADD CLOSED REASON",IF(AND(OR(N163="PO WON",N163="LOST",N163="CANCELLED"),AH163=""),"ADD CLOSED DATE",IF(AND(N163="PO WON",COUNTIFS('Orders &amp; Payments'!$B$5:$B$504,A163,'Orders &amp; Payments'!$Q$5:$Q$504,"COMPLETE")+COUNTIFS('Orders &amp; Payments'!$B$5:$B$504,A163,'Orders &amp; Payments'!$Q$5:$Q$504,"OPEN")+COUNTIFS('Orders &amp; Payments'!$B$5:$B$504,A163,'Orders &amp; Payments'!$Q$5:$Q$504,"OPEN — ADD INVOICE")=0),"ADD ORDER RECORD","COMPLETE"))))))))))))</x:f>
      </x:c>
    </x:row>
    <x:row r="164">
      <x:c r="A164" s="730"/>
      <x:c r="B164" s="731"/>
      <x:c r="C164" s="730"/>
      <x:c r="D164" s="730"/>
      <x:c r="E164" s="730"/>
      <x:c r="F164" s="730"/>
      <x:c r="G164" s="730"/>
      <x:c r="H164" s="730"/>
      <x:c r="I164" s="730"/>
      <x:c r="J164" s="730"/>
      <x:c r="K164" s="730"/>
      <x:c r="L164" s="730"/>
      <x:c r="M164" s="730"/>
      <x:c r="N164" s="730"/>
      <x:c r="O164" s="732"/>
      <x:c r="P164" s="731"/>
      <x:c r="Q164" s="731"/>
      <x:c r="R164" s="731"/>
      <x:c r="S164" s="740" t="str">
        <x:f>IF(B164="","",TODAY()-B164)</x:f>
      </x:c>
      <x:c r="T164" s="741" t="str">
        <x:f>IF(A164="","",IF(N164="","STAGE NOT SET",IF(OR(N164="PO WON",N164="LOST",N164="CANCELLED"),N164,IF(Y164="","NOT SET",IF(NOT(ISNUMBER(Y164)),"CHECK DATE",IF(Y164&lt;TODAY(),"OVERDUE",IF(Y164=TODAY(),"DUE TODAY","UPCOMING")))))))</x:f>
      </x:c>
      <x:c r="U164" s="731"/>
      <x:c r="V164" s="730"/>
      <x:c r="W164" s="730"/>
      <x:c r="X164" s="749" t="str">
        <x:f>IF(OR(A164="",B164="",N164="",N164="PO WON",N164="LOST",N164="CANCELLED"),"",IFERROR(IF(Q164="",B164+1,Q164+INDEX(Setup!$T$4:$T$8,MATCH(N164,Setup!$S$4:$S$8,0))),""))</x:f>
      </x:c>
      <x:c r="Y164" s="749" t="str">
        <x:f>IF(A164="","",IF(OR(N164="PO WON",N164="LOST",N164="CANCELLED"),"",IF(R164&lt;&gt;"",R164,X164)))</x:f>
      </x:c>
      <x:c r="Z164" s="750" t="str">
        <x:f>IF(OR(Y164="",NOT(ISNUMBER(Y164))),"",Y164-TODAY())</x:f>
      </x:c>
      <x:c r="AA164" s="750" t="str">
        <x:f>IF(OR(A164="",B164="",C164="",M164="",N164="",N164="PO WON",N164="LOST",N164="CANCELLED"),"",IF(M164="Hot",30,IF(M164="Warm",20,10))+IF(N164="NEGOTIATION",25,IF(N164="QUOTED",20,IF(N164="QUALIFIED",15,IF(OR(N164="NEW",N164="CONTACTED"),10,0))))+IF(S164&lt;=2,20,IF(S164&lt;=7,15,IF(S164&lt;=14,10,5)))+IF(O164&gt;=500000,20,IF(O164&gt;=200000,15,IF(O164&gt;=100000,10,5)))+IF(OR(C164="IndiaMART",C164="TradeIndia"),5,3))</x:f>
      </x:c>
      <x:c r="AB164" s="751" t="str">
        <x:f>IF(A164="","",IF(OR(N164="PO WON",N164="LOST",N164="CANCELLED"),"CLOSED",IF(AA164&gt;=75,"A - PRIORITY",IF(AA164&gt;=55,"B - GOOD",IF(AA164&gt;=35,"C - NURTURE","D - LOW")))))</x:f>
      </x:c>
      <x:c r="AC164" s="751" t="str">
        <x:f>IF(A164="","",IF(AL164="COMPLETE",IF(N164="PO WON","Track invoice + payment",IF(N164="LOST","Consider revival",IF(N164="CANCELLED","No further action",IF(T164="OVERDUE","FOLLOW UP NOW",IF(T164="DUE TODAY","FOLLOW UP TODAY",IFERROR(INDEX(Setup!$V$4:$V$8,MATCH(N164,Setup!$U$4:$U$8,0)),"Review RFQ")))))),IF(AL164="DUPLICATE RFQ ID","Use a unique RFQ ID",IF(AL164="CHECK REQUIRED FIELDS","Complete required fields",IF(AL164="CHECK NUMBERS","Correct quantity or value",IF(AL164="CHECK DATE","Correct invalid date",IF(AL164="CHECK STAGE","Choose a valid stage",IF(AL164="SET NEXT FOLLOW-UP","Set next follow-up",IF(AL164="ADD QUOTE DATE","Add quote date",IF(AL164="ADD QUOTE RECORD","Add or fix quote record",IF(AL164="ADD CLOSED REASON","Add lost/cancelled reason",IF(AL164="ADD CLOSED DATE","Add closed date","Create or fix order record"))))))))))))</x:f>
      </x:c>
      <x:c r="AD164" s="752" t="str">
        <x:f>IF(A164="","",IF(AND(OR(N164="QUOTED",N164="NEGOTIATION"),Y164&lt;&gt;"",Y164&lt;TODAY()),O164,0))</x:f>
      </x:c>
      <x:c r="AE164" s="751" t="str">
        <x:f>IF(A164="","",IF(AND(F164&lt;&gt;"",G164&lt;&gt;""),"COMPLETE",IF(OR(F164&lt;&gt;"",G164&lt;&gt;""),"PARTIAL","MISSING")))</x:f>
      </x:c>
      <x:c r="AF164" s="756"/>
      <x:c r="AG164" s="735"/>
      <x:c r="AH164" s="735"/>
      <x:c r="AI164" s="755" t="str">
        <x:f>IF(OR(B164="",AF164=""),"",ROUND((AF164-B164)*24,1))</x:f>
      </x:c>
      <x:c r="AJ164" s="750" t="str">
        <x:f>IF(P164="","",MAX(TODAY()-P164,0))</x:f>
      </x:c>
      <x:c r="AK164" s="750" t="str">
        <x:f>IF(OR(B164="",AH164=""),"",AH164-B164)</x:f>
      </x:c>
      <x:c r="AL164" s="751" t="str">
        <x:f>IF(A164="","",IF(COUNTIF($A$5:$A$504,A164)&gt;1,"DUPLICATE RFQ ID",IF(OR(B164="",C164="",AND(D164="",E164=""),AND(F164="",G164=""),H164="",I164="",J164="",L164="",M164="",N164=""),"CHECK REQUIRED FIELDS",IF(OR(NOT(ISNUMBER(I164)),I164&lt;=0,AND(O164&lt;&gt;"",OR(NOT(ISNUMBER(O164)),O164&lt;0))),"CHECK NUMBERS",IF(OR(NOT(ISNUMBER(B164)),B164&gt;TODAY(),AND(P164&lt;&gt;"",OR(NOT(ISNUMBER(P164)),P164&gt;TODAY())),AND(Q164&lt;&gt;"",OR(NOT(ISNUMBER(Q164)),Q164&gt;TODAY())),AND(R164&lt;&gt;"",NOT(ISNUMBER(R164))),AND(U164&lt;&gt;"",NOT(ISNUMBER(U164))),AND(AF164&lt;&gt;"",OR(NOT(ISNUMBER(AF164)),AF164&lt;B164,AF164&gt;TODAY()+1)),AND(AG164&lt;&gt;"",OR(NOT(ISNUMBER(AG164)),AG164&lt;B164,AG164&gt;TODAY())),AND(AH164&lt;&gt;"",OR(NOT(ISNUMBER(AH164)),AH164&lt;B164,AH164&gt;TODAY()))),"CHECK DATE",IF(COUNTIF(Setup!$D$4:$D$11,N164)=0,"CHECK STAGE",IF(AND(N164&lt;&gt;"PO WON",N164&lt;&gt;"LOST",N164&lt;&gt;"CANCELLED",Y164=""),"SET NEXT FOLLOW-UP",IF(AND(OR(N164="QUOTED",N164="NEGOTIATION",N164="PO WON"),P164=""),"ADD QUOTE DATE",IF(AND(OR(N164="QUOTED",N164="NEGOTIATION",N164="PO WON"),COUNTIFS(Quotations!$B$5:$B$504,A164,Quotations!$Q$5:$Q$504,"COMPLETE")=0),"ADD QUOTE RECORD",IF(AND(OR(N164="LOST",N164="CANCELLED"),V164=""),"ADD CLOSED REASON",IF(AND(OR(N164="PO WON",N164="LOST",N164="CANCELLED"),AH164=""),"ADD CLOSED DATE",IF(AND(N164="PO WON",COUNTIFS('Orders &amp; Payments'!$B$5:$B$504,A164,'Orders &amp; Payments'!$Q$5:$Q$504,"COMPLETE")+COUNTIFS('Orders &amp; Payments'!$B$5:$B$504,A164,'Orders &amp; Payments'!$Q$5:$Q$504,"OPEN")+COUNTIFS('Orders &amp; Payments'!$B$5:$B$504,A164,'Orders &amp; Payments'!$Q$5:$Q$504,"OPEN — ADD INVOICE")=0),"ADD ORDER RECORD","COMPLETE"))))))))))))</x:f>
      </x:c>
    </x:row>
    <x:row r="165">
      <x:c r="A165" s="730"/>
      <x:c r="B165" s="731"/>
      <x:c r="C165" s="730"/>
      <x:c r="D165" s="730"/>
      <x:c r="E165" s="730"/>
      <x:c r="F165" s="730"/>
      <x:c r="G165" s="730"/>
      <x:c r="H165" s="730"/>
      <x:c r="I165" s="730"/>
      <x:c r="J165" s="730"/>
      <x:c r="K165" s="730"/>
      <x:c r="L165" s="730"/>
      <x:c r="M165" s="730"/>
      <x:c r="N165" s="730"/>
      <x:c r="O165" s="732"/>
      <x:c r="P165" s="731"/>
      <x:c r="Q165" s="731"/>
      <x:c r="R165" s="731"/>
      <x:c r="S165" s="740" t="str">
        <x:f>IF(B165="","",TODAY()-B165)</x:f>
      </x:c>
      <x:c r="T165" s="741" t="str">
        <x:f>IF(A165="","",IF(N165="","STAGE NOT SET",IF(OR(N165="PO WON",N165="LOST",N165="CANCELLED"),N165,IF(Y165="","NOT SET",IF(NOT(ISNUMBER(Y165)),"CHECK DATE",IF(Y165&lt;TODAY(),"OVERDUE",IF(Y165=TODAY(),"DUE TODAY","UPCOMING")))))))</x:f>
      </x:c>
      <x:c r="U165" s="731"/>
      <x:c r="V165" s="730"/>
      <x:c r="W165" s="730"/>
      <x:c r="X165" s="749" t="str">
        <x:f>IF(OR(A165="",B165="",N165="",N165="PO WON",N165="LOST",N165="CANCELLED"),"",IFERROR(IF(Q165="",B165+1,Q165+INDEX(Setup!$T$4:$T$8,MATCH(N165,Setup!$S$4:$S$8,0))),""))</x:f>
      </x:c>
      <x:c r="Y165" s="749" t="str">
        <x:f>IF(A165="","",IF(OR(N165="PO WON",N165="LOST",N165="CANCELLED"),"",IF(R165&lt;&gt;"",R165,X165)))</x:f>
      </x:c>
      <x:c r="Z165" s="750" t="str">
        <x:f>IF(OR(Y165="",NOT(ISNUMBER(Y165))),"",Y165-TODAY())</x:f>
      </x:c>
      <x:c r="AA165" s="750" t="str">
        <x:f>IF(OR(A165="",B165="",C165="",M165="",N165="",N165="PO WON",N165="LOST",N165="CANCELLED"),"",IF(M165="Hot",30,IF(M165="Warm",20,10))+IF(N165="NEGOTIATION",25,IF(N165="QUOTED",20,IF(N165="QUALIFIED",15,IF(OR(N165="NEW",N165="CONTACTED"),10,0))))+IF(S165&lt;=2,20,IF(S165&lt;=7,15,IF(S165&lt;=14,10,5)))+IF(O165&gt;=500000,20,IF(O165&gt;=200000,15,IF(O165&gt;=100000,10,5)))+IF(OR(C165="IndiaMART",C165="TradeIndia"),5,3))</x:f>
      </x:c>
      <x:c r="AB165" s="751" t="str">
        <x:f>IF(A165="","",IF(OR(N165="PO WON",N165="LOST",N165="CANCELLED"),"CLOSED",IF(AA165&gt;=75,"A - PRIORITY",IF(AA165&gt;=55,"B - GOOD",IF(AA165&gt;=35,"C - NURTURE","D - LOW")))))</x:f>
      </x:c>
      <x:c r="AC165" s="751" t="str">
        <x:f>IF(A165="","",IF(AL165="COMPLETE",IF(N165="PO WON","Track invoice + payment",IF(N165="LOST","Consider revival",IF(N165="CANCELLED","No further action",IF(T165="OVERDUE","FOLLOW UP NOW",IF(T165="DUE TODAY","FOLLOW UP TODAY",IFERROR(INDEX(Setup!$V$4:$V$8,MATCH(N165,Setup!$U$4:$U$8,0)),"Review RFQ")))))),IF(AL165="DUPLICATE RFQ ID","Use a unique RFQ ID",IF(AL165="CHECK REQUIRED FIELDS","Complete required fields",IF(AL165="CHECK NUMBERS","Correct quantity or value",IF(AL165="CHECK DATE","Correct invalid date",IF(AL165="CHECK STAGE","Choose a valid stage",IF(AL165="SET NEXT FOLLOW-UP","Set next follow-up",IF(AL165="ADD QUOTE DATE","Add quote date",IF(AL165="ADD QUOTE RECORD","Add or fix quote record",IF(AL165="ADD CLOSED REASON","Add lost/cancelled reason",IF(AL165="ADD CLOSED DATE","Add closed date","Create or fix order record"))))))))))))</x:f>
      </x:c>
      <x:c r="AD165" s="752" t="str">
        <x:f>IF(A165="","",IF(AND(OR(N165="QUOTED",N165="NEGOTIATION"),Y165&lt;&gt;"",Y165&lt;TODAY()),O165,0))</x:f>
      </x:c>
      <x:c r="AE165" s="751" t="str">
        <x:f>IF(A165="","",IF(AND(F165&lt;&gt;"",G165&lt;&gt;""),"COMPLETE",IF(OR(F165&lt;&gt;"",G165&lt;&gt;""),"PARTIAL","MISSING")))</x:f>
      </x:c>
      <x:c r="AF165" s="756"/>
      <x:c r="AG165" s="735"/>
      <x:c r="AH165" s="735"/>
      <x:c r="AI165" s="755" t="str">
        <x:f>IF(OR(B165="",AF165=""),"",ROUND((AF165-B165)*24,1))</x:f>
      </x:c>
      <x:c r="AJ165" s="750" t="str">
        <x:f>IF(P165="","",MAX(TODAY()-P165,0))</x:f>
      </x:c>
      <x:c r="AK165" s="750" t="str">
        <x:f>IF(OR(B165="",AH165=""),"",AH165-B165)</x:f>
      </x:c>
      <x:c r="AL165" s="751" t="str">
        <x:f>IF(A165="","",IF(COUNTIF($A$5:$A$504,A165)&gt;1,"DUPLICATE RFQ ID",IF(OR(B165="",C165="",AND(D165="",E165=""),AND(F165="",G165=""),H165="",I165="",J165="",L165="",M165="",N165=""),"CHECK REQUIRED FIELDS",IF(OR(NOT(ISNUMBER(I165)),I165&lt;=0,AND(O165&lt;&gt;"",OR(NOT(ISNUMBER(O165)),O165&lt;0))),"CHECK NUMBERS",IF(OR(NOT(ISNUMBER(B165)),B165&gt;TODAY(),AND(P165&lt;&gt;"",OR(NOT(ISNUMBER(P165)),P165&gt;TODAY())),AND(Q165&lt;&gt;"",OR(NOT(ISNUMBER(Q165)),Q165&gt;TODAY())),AND(R165&lt;&gt;"",NOT(ISNUMBER(R165))),AND(U165&lt;&gt;"",NOT(ISNUMBER(U165))),AND(AF165&lt;&gt;"",OR(NOT(ISNUMBER(AF165)),AF165&lt;B165,AF165&gt;TODAY()+1)),AND(AG165&lt;&gt;"",OR(NOT(ISNUMBER(AG165)),AG165&lt;B165,AG165&gt;TODAY())),AND(AH165&lt;&gt;"",OR(NOT(ISNUMBER(AH165)),AH165&lt;B165,AH165&gt;TODAY()))),"CHECK DATE",IF(COUNTIF(Setup!$D$4:$D$11,N165)=0,"CHECK STAGE",IF(AND(N165&lt;&gt;"PO WON",N165&lt;&gt;"LOST",N165&lt;&gt;"CANCELLED",Y165=""),"SET NEXT FOLLOW-UP",IF(AND(OR(N165="QUOTED",N165="NEGOTIATION",N165="PO WON"),P165=""),"ADD QUOTE DATE",IF(AND(OR(N165="QUOTED",N165="NEGOTIATION",N165="PO WON"),COUNTIFS(Quotations!$B$5:$B$504,A165,Quotations!$Q$5:$Q$504,"COMPLETE")=0),"ADD QUOTE RECORD",IF(AND(OR(N165="LOST",N165="CANCELLED"),V165=""),"ADD CLOSED REASON",IF(AND(OR(N165="PO WON",N165="LOST",N165="CANCELLED"),AH165=""),"ADD CLOSED DATE",IF(AND(N165="PO WON",COUNTIFS('Orders &amp; Payments'!$B$5:$B$504,A165,'Orders &amp; Payments'!$Q$5:$Q$504,"COMPLETE")+COUNTIFS('Orders &amp; Payments'!$B$5:$B$504,A165,'Orders &amp; Payments'!$Q$5:$Q$504,"OPEN")+COUNTIFS('Orders &amp; Payments'!$B$5:$B$504,A165,'Orders &amp; Payments'!$Q$5:$Q$504,"OPEN — ADD INVOICE")=0),"ADD ORDER RECORD","COMPLETE"))))))))))))</x:f>
      </x:c>
    </x:row>
    <x:row r="166">
      <x:c r="A166" s="730"/>
      <x:c r="B166" s="731"/>
      <x:c r="C166" s="730"/>
      <x:c r="D166" s="730"/>
      <x:c r="E166" s="730"/>
      <x:c r="F166" s="730"/>
      <x:c r="G166" s="730"/>
      <x:c r="H166" s="730"/>
      <x:c r="I166" s="730"/>
      <x:c r="J166" s="730"/>
      <x:c r="K166" s="730"/>
      <x:c r="L166" s="730"/>
      <x:c r="M166" s="730"/>
      <x:c r="N166" s="730"/>
      <x:c r="O166" s="732"/>
      <x:c r="P166" s="731"/>
      <x:c r="Q166" s="731"/>
      <x:c r="R166" s="731"/>
      <x:c r="S166" s="740" t="str">
        <x:f>IF(B166="","",TODAY()-B166)</x:f>
      </x:c>
      <x:c r="T166" s="741" t="str">
        <x:f>IF(A166="","",IF(N166="","STAGE NOT SET",IF(OR(N166="PO WON",N166="LOST",N166="CANCELLED"),N166,IF(Y166="","NOT SET",IF(NOT(ISNUMBER(Y166)),"CHECK DATE",IF(Y166&lt;TODAY(),"OVERDUE",IF(Y166=TODAY(),"DUE TODAY","UPCOMING")))))))</x:f>
      </x:c>
      <x:c r="U166" s="731"/>
      <x:c r="V166" s="730"/>
      <x:c r="W166" s="730"/>
      <x:c r="X166" s="749" t="str">
        <x:f>IF(OR(A166="",B166="",N166="",N166="PO WON",N166="LOST",N166="CANCELLED"),"",IFERROR(IF(Q166="",B166+1,Q166+INDEX(Setup!$T$4:$T$8,MATCH(N166,Setup!$S$4:$S$8,0))),""))</x:f>
      </x:c>
      <x:c r="Y166" s="749" t="str">
        <x:f>IF(A166="","",IF(OR(N166="PO WON",N166="LOST",N166="CANCELLED"),"",IF(R166&lt;&gt;"",R166,X166)))</x:f>
      </x:c>
      <x:c r="Z166" s="750" t="str">
        <x:f>IF(OR(Y166="",NOT(ISNUMBER(Y166))),"",Y166-TODAY())</x:f>
      </x:c>
      <x:c r="AA166" s="750" t="str">
        <x:f>IF(OR(A166="",B166="",C166="",M166="",N166="",N166="PO WON",N166="LOST",N166="CANCELLED"),"",IF(M166="Hot",30,IF(M166="Warm",20,10))+IF(N166="NEGOTIATION",25,IF(N166="QUOTED",20,IF(N166="QUALIFIED",15,IF(OR(N166="NEW",N166="CONTACTED"),10,0))))+IF(S166&lt;=2,20,IF(S166&lt;=7,15,IF(S166&lt;=14,10,5)))+IF(O166&gt;=500000,20,IF(O166&gt;=200000,15,IF(O166&gt;=100000,10,5)))+IF(OR(C166="IndiaMART",C166="TradeIndia"),5,3))</x:f>
      </x:c>
      <x:c r="AB166" s="751" t="str">
        <x:f>IF(A166="","",IF(OR(N166="PO WON",N166="LOST",N166="CANCELLED"),"CLOSED",IF(AA166&gt;=75,"A - PRIORITY",IF(AA166&gt;=55,"B - GOOD",IF(AA166&gt;=35,"C - NURTURE","D - LOW")))))</x:f>
      </x:c>
      <x:c r="AC166" s="751" t="str">
        <x:f>IF(A166="","",IF(AL166="COMPLETE",IF(N166="PO WON","Track invoice + payment",IF(N166="LOST","Consider revival",IF(N166="CANCELLED","No further action",IF(T166="OVERDUE","FOLLOW UP NOW",IF(T166="DUE TODAY","FOLLOW UP TODAY",IFERROR(INDEX(Setup!$V$4:$V$8,MATCH(N166,Setup!$U$4:$U$8,0)),"Review RFQ")))))),IF(AL166="DUPLICATE RFQ ID","Use a unique RFQ ID",IF(AL166="CHECK REQUIRED FIELDS","Complete required fields",IF(AL166="CHECK NUMBERS","Correct quantity or value",IF(AL166="CHECK DATE","Correct invalid date",IF(AL166="CHECK STAGE","Choose a valid stage",IF(AL166="SET NEXT FOLLOW-UP","Set next follow-up",IF(AL166="ADD QUOTE DATE","Add quote date",IF(AL166="ADD QUOTE RECORD","Add or fix quote record",IF(AL166="ADD CLOSED REASON","Add lost/cancelled reason",IF(AL166="ADD CLOSED DATE","Add closed date","Create or fix order record"))))))))))))</x:f>
      </x:c>
      <x:c r="AD166" s="752" t="str">
        <x:f>IF(A166="","",IF(AND(OR(N166="QUOTED",N166="NEGOTIATION"),Y166&lt;&gt;"",Y166&lt;TODAY()),O166,0))</x:f>
      </x:c>
      <x:c r="AE166" s="751" t="str">
        <x:f>IF(A166="","",IF(AND(F166&lt;&gt;"",G166&lt;&gt;""),"COMPLETE",IF(OR(F166&lt;&gt;"",G166&lt;&gt;""),"PARTIAL","MISSING")))</x:f>
      </x:c>
      <x:c r="AF166" s="756"/>
      <x:c r="AG166" s="735"/>
      <x:c r="AH166" s="735"/>
      <x:c r="AI166" s="755" t="str">
        <x:f>IF(OR(B166="",AF166=""),"",ROUND((AF166-B166)*24,1))</x:f>
      </x:c>
      <x:c r="AJ166" s="750" t="str">
        <x:f>IF(P166="","",MAX(TODAY()-P166,0))</x:f>
      </x:c>
      <x:c r="AK166" s="750" t="str">
        <x:f>IF(OR(B166="",AH166=""),"",AH166-B166)</x:f>
      </x:c>
      <x:c r="AL166" s="751" t="str">
        <x:f>IF(A166="","",IF(COUNTIF($A$5:$A$504,A166)&gt;1,"DUPLICATE RFQ ID",IF(OR(B166="",C166="",AND(D166="",E166=""),AND(F166="",G166=""),H166="",I166="",J166="",L166="",M166="",N166=""),"CHECK REQUIRED FIELDS",IF(OR(NOT(ISNUMBER(I166)),I166&lt;=0,AND(O166&lt;&gt;"",OR(NOT(ISNUMBER(O166)),O166&lt;0))),"CHECK NUMBERS",IF(OR(NOT(ISNUMBER(B166)),B166&gt;TODAY(),AND(P166&lt;&gt;"",OR(NOT(ISNUMBER(P166)),P166&gt;TODAY())),AND(Q166&lt;&gt;"",OR(NOT(ISNUMBER(Q166)),Q166&gt;TODAY())),AND(R166&lt;&gt;"",NOT(ISNUMBER(R166))),AND(U166&lt;&gt;"",NOT(ISNUMBER(U166))),AND(AF166&lt;&gt;"",OR(NOT(ISNUMBER(AF166)),AF166&lt;B166,AF166&gt;TODAY()+1)),AND(AG166&lt;&gt;"",OR(NOT(ISNUMBER(AG166)),AG166&lt;B166,AG166&gt;TODAY())),AND(AH166&lt;&gt;"",OR(NOT(ISNUMBER(AH166)),AH166&lt;B166,AH166&gt;TODAY()))),"CHECK DATE",IF(COUNTIF(Setup!$D$4:$D$11,N166)=0,"CHECK STAGE",IF(AND(N166&lt;&gt;"PO WON",N166&lt;&gt;"LOST",N166&lt;&gt;"CANCELLED",Y166=""),"SET NEXT FOLLOW-UP",IF(AND(OR(N166="QUOTED",N166="NEGOTIATION",N166="PO WON"),P166=""),"ADD QUOTE DATE",IF(AND(OR(N166="QUOTED",N166="NEGOTIATION",N166="PO WON"),COUNTIFS(Quotations!$B$5:$B$504,A166,Quotations!$Q$5:$Q$504,"COMPLETE")=0),"ADD QUOTE RECORD",IF(AND(OR(N166="LOST",N166="CANCELLED"),V166=""),"ADD CLOSED REASON",IF(AND(OR(N166="PO WON",N166="LOST",N166="CANCELLED"),AH166=""),"ADD CLOSED DATE",IF(AND(N166="PO WON",COUNTIFS('Orders &amp; Payments'!$B$5:$B$504,A166,'Orders &amp; Payments'!$Q$5:$Q$504,"COMPLETE")+COUNTIFS('Orders &amp; Payments'!$B$5:$B$504,A166,'Orders &amp; Payments'!$Q$5:$Q$504,"OPEN")+COUNTIFS('Orders &amp; Payments'!$B$5:$B$504,A166,'Orders &amp; Payments'!$Q$5:$Q$504,"OPEN — ADD INVOICE")=0),"ADD ORDER RECORD","COMPLETE"))))))))))))</x:f>
      </x:c>
    </x:row>
    <x:row r="167">
      <x:c r="A167" s="730"/>
      <x:c r="B167" s="731"/>
      <x:c r="C167" s="730"/>
      <x:c r="D167" s="730"/>
      <x:c r="E167" s="730"/>
      <x:c r="F167" s="730"/>
      <x:c r="G167" s="730"/>
      <x:c r="H167" s="730"/>
      <x:c r="I167" s="730"/>
      <x:c r="J167" s="730"/>
      <x:c r="K167" s="730"/>
      <x:c r="L167" s="730"/>
      <x:c r="M167" s="730"/>
      <x:c r="N167" s="730"/>
      <x:c r="O167" s="732"/>
      <x:c r="P167" s="731"/>
      <x:c r="Q167" s="731"/>
      <x:c r="R167" s="731"/>
      <x:c r="S167" s="740" t="str">
        <x:f>IF(B167="","",TODAY()-B167)</x:f>
      </x:c>
      <x:c r="T167" s="741" t="str">
        <x:f>IF(A167="","",IF(N167="","STAGE NOT SET",IF(OR(N167="PO WON",N167="LOST",N167="CANCELLED"),N167,IF(Y167="","NOT SET",IF(NOT(ISNUMBER(Y167)),"CHECK DATE",IF(Y167&lt;TODAY(),"OVERDUE",IF(Y167=TODAY(),"DUE TODAY","UPCOMING")))))))</x:f>
      </x:c>
      <x:c r="U167" s="731"/>
      <x:c r="V167" s="730"/>
      <x:c r="W167" s="730"/>
      <x:c r="X167" s="749" t="str">
        <x:f>IF(OR(A167="",B167="",N167="",N167="PO WON",N167="LOST",N167="CANCELLED"),"",IFERROR(IF(Q167="",B167+1,Q167+INDEX(Setup!$T$4:$T$8,MATCH(N167,Setup!$S$4:$S$8,0))),""))</x:f>
      </x:c>
      <x:c r="Y167" s="749" t="str">
        <x:f>IF(A167="","",IF(OR(N167="PO WON",N167="LOST",N167="CANCELLED"),"",IF(R167&lt;&gt;"",R167,X167)))</x:f>
      </x:c>
      <x:c r="Z167" s="750" t="str">
        <x:f>IF(OR(Y167="",NOT(ISNUMBER(Y167))),"",Y167-TODAY())</x:f>
      </x:c>
      <x:c r="AA167" s="750" t="str">
        <x:f>IF(OR(A167="",B167="",C167="",M167="",N167="",N167="PO WON",N167="LOST",N167="CANCELLED"),"",IF(M167="Hot",30,IF(M167="Warm",20,10))+IF(N167="NEGOTIATION",25,IF(N167="QUOTED",20,IF(N167="QUALIFIED",15,IF(OR(N167="NEW",N167="CONTACTED"),10,0))))+IF(S167&lt;=2,20,IF(S167&lt;=7,15,IF(S167&lt;=14,10,5)))+IF(O167&gt;=500000,20,IF(O167&gt;=200000,15,IF(O167&gt;=100000,10,5)))+IF(OR(C167="IndiaMART",C167="TradeIndia"),5,3))</x:f>
      </x:c>
      <x:c r="AB167" s="751" t="str">
        <x:f>IF(A167="","",IF(OR(N167="PO WON",N167="LOST",N167="CANCELLED"),"CLOSED",IF(AA167&gt;=75,"A - PRIORITY",IF(AA167&gt;=55,"B - GOOD",IF(AA167&gt;=35,"C - NURTURE","D - LOW")))))</x:f>
      </x:c>
      <x:c r="AC167" s="751" t="str">
        <x:f>IF(A167="","",IF(AL167="COMPLETE",IF(N167="PO WON","Track invoice + payment",IF(N167="LOST","Consider revival",IF(N167="CANCELLED","No further action",IF(T167="OVERDUE","FOLLOW UP NOW",IF(T167="DUE TODAY","FOLLOW UP TODAY",IFERROR(INDEX(Setup!$V$4:$V$8,MATCH(N167,Setup!$U$4:$U$8,0)),"Review RFQ")))))),IF(AL167="DUPLICATE RFQ ID","Use a unique RFQ ID",IF(AL167="CHECK REQUIRED FIELDS","Complete required fields",IF(AL167="CHECK NUMBERS","Correct quantity or value",IF(AL167="CHECK DATE","Correct invalid date",IF(AL167="CHECK STAGE","Choose a valid stage",IF(AL167="SET NEXT FOLLOW-UP","Set next follow-up",IF(AL167="ADD QUOTE DATE","Add quote date",IF(AL167="ADD QUOTE RECORD","Add or fix quote record",IF(AL167="ADD CLOSED REASON","Add lost/cancelled reason",IF(AL167="ADD CLOSED DATE","Add closed date","Create or fix order record"))))))))))))</x:f>
      </x:c>
      <x:c r="AD167" s="752" t="str">
        <x:f>IF(A167="","",IF(AND(OR(N167="QUOTED",N167="NEGOTIATION"),Y167&lt;&gt;"",Y167&lt;TODAY()),O167,0))</x:f>
      </x:c>
      <x:c r="AE167" s="751" t="str">
        <x:f>IF(A167="","",IF(AND(F167&lt;&gt;"",G167&lt;&gt;""),"COMPLETE",IF(OR(F167&lt;&gt;"",G167&lt;&gt;""),"PARTIAL","MISSING")))</x:f>
      </x:c>
      <x:c r="AF167" s="756"/>
      <x:c r="AG167" s="735"/>
      <x:c r="AH167" s="735"/>
      <x:c r="AI167" s="755" t="str">
        <x:f>IF(OR(B167="",AF167=""),"",ROUND((AF167-B167)*24,1))</x:f>
      </x:c>
      <x:c r="AJ167" s="750" t="str">
        <x:f>IF(P167="","",MAX(TODAY()-P167,0))</x:f>
      </x:c>
      <x:c r="AK167" s="750" t="str">
        <x:f>IF(OR(B167="",AH167=""),"",AH167-B167)</x:f>
      </x:c>
      <x:c r="AL167" s="751" t="str">
        <x:f>IF(A167="","",IF(COUNTIF($A$5:$A$504,A167)&gt;1,"DUPLICATE RFQ ID",IF(OR(B167="",C167="",AND(D167="",E167=""),AND(F167="",G167=""),H167="",I167="",J167="",L167="",M167="",N167=""),"CHECK REQUIRED FIELDS",IF(OR(NOT(ISNUMBER(I167)),I167&lt;=0,AND(O167&lt;&gt;"",OR(NOT(ISNUMBER(O167)),O167&lt;0))),"CHECK NUMBERS",IF(OR(NOT(ISNUMBER(B167)),B167&gt;TODAY(),AND(P167&lt;&gt;"",OR(NOT(ISNUMBER(P167)),P167&gt;TODAY())),AND(Q167&lt;&gt;"",OR(NOT(ISNUMBER(Q167)),Q167&gt;TODAY())),AND(R167&lt;&gt;"",NOT(ISNUMBER(R167))),AND(U167&lt;&gt;"",NOT(ISNUMBER(U167))),AND(AF167&lt;&gt;"",OR(NOT(ISNUMBER(AF167)),AF167&lt;B167,AF167&gt;TODAY()+1)),AND(AG167&lt;&gt;"",OR(NOT(ISNUMBER(AG167)),AG167&lt;B167,AG167&gt;TODAY())),AND(AH167&lt;&gt;"",OR(NOT(ISNUMBER(AH167)),AH167&lt;B167,AH167&gt;TODAY()))),"CHECK DATE",IF(COUNTIF(Setup!$D$4:$D$11,N167)=0,"CHECK STAGE",IF(AND(N167&lt;&gt;"PO WON",N167&lt;&gt;"LOST",N167&lt;&gt;"CANCELLED",Y167=""),"SET NEXT FOLLOW-UP",IF(AND(OR(N167="QUOTED",N167="NEGOTIATION",N167="PO WON"),P167=""),"ADD QUOTE DATE",IF(AND(OR(N167="QUOTED",N167="NEGOTIATION",N167="PO WON"),COUNTIFS(Quotations!$B$5:$B$504,A167,Quotations!$Q$5:$Q$504,"COMPLETE")=0),"ADD QUOTE RECORD",IF(AND(OR(N167="LOST",N167="CANCELLED"),V167=""),"ADD CLOSED REASON",IF(AND(OR(N167="PO WON",N167="LOST",N167="CANCELLED"),AH167=""),"ADD CLOSED DATE",IF(AND(N167="PO WON",COUNTIFS('Orders &amp; Payments'!$B$5:$B$504,A167,'Orders &amp; Payments'!$Q$5:$Q$504,"COMPLETE")+COUNTIFS('Orders &amp; Payments'!$B$5:$B$504,A167,'Orders &amp; Payments'!$Q$5:$Q$504,"OPEN")+COUNTIFS('Orders &amp; Payments'!$B$5:$B$504,A167,'Orders &amp; Payments'!$Q$5:$Q$504,"OPEN — ADD INVOICE")=0),"ADD ORDER RECORD","COMPLETE"))))))))))))</x:f>
      </x:c>
    </x:row>
    <x:row r="168">
      <x:c r="A168" s="730"/>
      <x:c r="B168" s="731"/>
      <x:c r="C168" s="730"/>
      <x:c r="D168" s="730"/>
      <x:c r="E168" s="730"/>
      <x:c r="F168" s="730"/>
      <x:c r="G168" s="730"/>
      <x:c r="H168" s="730"/>
      <x:c r="I168" s="730"/>
      <x:c r="J168" s="730"/>
      <x:c r="K168" s="730"/>
      <x:c r="L168" s="730"/>
      <x:c r="M168" s="730"/>
      <x:c r="N168" s="730"/>
      <x:c r="O168" s="732"/>
      <x:c r="P168" s="731"/>
      <x:c r="Q168" s="731"/>
      <x:c r="R168" s="731"/>
      <x:c r="S168" s="740" t="str">
        <x:f>IF(B168="","",TODAY()-B168)</x:f>
      </x:c>
      <x:c r="T168" s="741" t="str">
        <x:f>IF(A168="","",IF(N168="","STAGE NOT SET",IF(OR(N168="PO WON",N168="LOST",N168="CANCELLED"),N168,IF(Y168="","NOT SET",IF(NOT(ISNUMBER(Y168)),"CHECK DATE",IF(Y168&lt;TODAY(),"OVERDUE",IF(Y168=TODAY(),"DUE TODAY","UPCOMING")))))))</x:f>
      </x:c>
      <x:c r="U168" s="731"/>
      <x:c r="V168" s="730"/>
      <x:c r="W168" s="730"/>
      <x:c r="X168" s="749" t="str">
        <x:f>IF(OR(A168="",B168="",N168="",N168="PO WON",N168="LOST",N168="CANCELLED"),"",IFERROR(IF(Q168="",B168+1,Q168+INDEX(Setup!$T$4:$T$8,MATCH(N168,Setup!$S$4:$S$8,0))),""))</x:f>
      </x:c>
      <x:c r="Y168" s="749" t="str">
        <x:f>IF(A168="","",IF(OR(N168="PO WON",N168="LOST",N168="CANCELLED"),"",IF(R168&lt;&gt;"",R168,X168)))</x:f>
      </x:c>
      <x:c r="Z168" s="750" t="str">
        <x:f>IF(OR(Y168="",NOT(ISNUMBER(Y168))),"",Y168-TODAY())</x:f>
      </x:c>
      <x:c r="AA168" s="750" t="str">
        <x:f>IF(OR(A168="",B168="",C168="",M168="",N168="",N168="PO WON",N168="LOST",N168="CANCELLED"),"",IF(M168="Hot",30,IF(M168="Warm",20,10))+IF(N168="NEGOTIATION",25,IF(N168="QUOTED",20,IF(N168="QUALIFIED",15,IF(OR(N168="NEW",N168="CONTACTED"),10,0))))+IF(S168&lt;=2,20,IF(S168&lt;=7,15,IF(S168&lt;=14,10,5)))+IF(O168&gt;=500000,20,IF(O168&gt;=200000,15,IF(O168&gt;=100000,10,5)))+IF(OR(C168="IndiaMART",C168="TradeIndia"),5,3))</x:f>
      </x:c>
      <x:c r="AB168" s="751" t="str">
        <x:f>IF(A168="","",IF(OR(N168="PO WON",N168="LOST",N168="CANCELLED"),"CLOSED",IF(AA168&gt;=75,"A - PRIORITY",IF(AA168&gt;=55,"B - GOOD",IF(AA168&gt;=35,"C - NURTURE","D - LOW")))))</x:f>
      </x:c>
      <x:c r="AC168" s="751" t="str">
        <x:f>IF(A168="","",IF(AL168="COMPLETE",IF(N168="PO WON","Track invoice + payment",IF(N168="LOST","Consider revival",IF(N168="CANCELLED","No further action",IF(T168="OVERDUE","FOLLOW UP NOW",IF(T168="DUE TODAY","FOLLOW UP TODAY",IFERROR(INDEX(Setup!$V$4:$V$8,MATCH(N168,Setup!$U$4:$U$8,0)),"Review RFQ")))))),IF(AL168="DUPLICATE RFQ ID","Use a unique RFQ ID",IF(AL168="CHECK REQUIRED FIELDS","Complete required fields",IF(AL168="CHECK NUMBERS","Correct quantity or value",IF(AL168="CHECK DATE","Correct invalid date",IF(AL168="CHECK STAGE","Choose a valid stage",IF(AL168="SET NEXT FOLLOW-UP","Set next follow-up",IF(AL168="ADD QUOTE DATE","Add quote date",IF(AL168="ADD QUOTE RECORD","Add or fix quote record",IF(AL168="ADD CLOSED REASON","Add lost/cancelled reason",IF(AL168="ADD CLOSED DATE","Add closed date","Create or fix order record"))))))))))))</x:f>
      </x:c>
      <x:c r="AD168" s="752" t="str">
        <x:f>IF(A168="","",IF(AND(OR(N168="QUOTED",N168="NEGOTIATION"),Y168&lt;&gt;"",Y168&lt;TODAY()),O168,0))</x:f>
      </x:c>
      <x:c r="AE168" s="751" t="str">
        <x:f>IF(A168="","",IF(AND(F168&lt;&gt;"",G168&lt;&gt;""),"COMPLETE",IF(OR(F168&lt;&gt;"",G168&lt;&gt;""),"PARTIAL","MISSING")))</x:f>
      </x:c>
      <x:c r="AF168" s="756"/>
      <x:c r="AG168" s="735"/>
      <x:c r="AH168" s="735"/>
      <x:c r="AI168" s="755" t="str">
        <x:f>IF(OR(B168="",AF168=""),"",ROUND((AF168-B168)*24,1))</x:f>
      </x:c>
      <x:c r="AJ168" s="750" t="str">
        <x:f>IF(P168="","",MAX(TODAY()-P168,0))</x:f>
      </x:c>
      <x:c r="AK168" s="750" t="str">
        <x:f>IF(OR(B168="",AH168=""),"",AH168-B168)</x:f>
      </x:c>
      <x:c r="AL168" s="751" t="str">
        <x:f>IF(A168="","",IF(COUNTIF($A$5:$A$504,A168)&gt;1,"DUPLICATE RFQ ID",IF(OR(B168="",C168="",AND(D168="",E168=""),AND(F168="",G168=""),H168="",I168="",J168="",L168="",M168="",N168=""),"CHECK REQUIRED FIELDS",IF(OR(NOT(ISNUMBER(I168)),I168&lt;=0,AND(O168&lt;&gt;"",OR(NOT(ISNUMBER(O168)),O168&lt;0))),"CHECK NUMBERS",IF(OR(NOT(ISNUMBER(B168)),B168&gt;TODAY(),AND(P168&lt;&gt;"",OR(NOT(ISNUMBER(P168)),P168&gt;TODAY())),AND(Q168&lt;&gt;"",OR(NOT(ISNUMBER(Q168)),Q168&gt;TODAY())),AND(R168&lt;&gt;"",NOT(ISNUMBER(R168))),AND(U168&lt;&gt;"",NOT(ISNUMBER(U168))),AND(AF168&lt;&gt;"",OR(NOT(ISNUMBER(AF168)),AF168&lt;B168,AF168&gt;TODAY()+1)),AND(AG168&lt;&gt;"",OR(NOT(ISNUMBER(AG168)),AG168&lt;B168,AG168&gt;TODAY())),AND(AH168&lt;&gt;"",OR(NOT(ISNUMBER(AH168)),AH168&lt;B168,AH168&gt;TODAY()))),"CHECK DATE",IF(COUNTIF(Setup!$D$4:$D$11,N168)=0,"CHECK STAGE",IF(AND(N168&lt;&gt;"PO WON",N168&lt;&gt;"LOST",N168&lt;&gt;"CANCELLED",Y168=""),"SET NEXT FOLLOW-UP",IF(AND(OR(N168="QUOTED",N168="NEGOTIATION",N168="PO WON"),P168=""),"ADD QUOTE DATE",IF(AND(OR(N168="QUOTED",N168="NEGOTIATION",N168="PO WON"),COUNTIFS(Quotations!$B$5:$B$504,A168,Quotations!$Q$5:$Q$504,"COMPLETE")=0),"ADD QUOTE RECORD",IF(AND(OR(N168="LOST",N168="CANCELLED"),V168=""),"ADD CLOSED REASON",IF(AND(OR(N168="PO WON",N168="LOST",N168="CANCELLED"),AH168=""),"ADD CLOSED DATE",IF(AND(N168="PO WON",COUNTIFS('Orders &amp; Payments'!$B$5:$B$504,A168,'Orders &amp; Payments'!$Q$5:$Q$504,"COMPLETE")+COUNTIFS('Orders &amp; Payments'!$B$5:$B$504,A168,'Orders &amp; Payments'!$Q$5:$Q$504,"OPEN")+COUNTIFS('Orders &amp; Payments'!$B$5:$B$504,A168,'Orders &amp; Payments'!$Q$5:$Q$504,"OPEN — ADD INVOICE")=0),"ADD ORDER RECORD","COMPLETE"))))))))))))</x:f>
      </x:c>
    </x:row>
    <x:row r="169">
      <x:c r="A169" s="730"/>
      <x:c r="B169" s="731"/>
      <x:c r="C169" s="730"/>
      <x:c r="D169" s="730"/>
      <x:c r="E169" s="730"/>
      <x:c r="F169" s="730"/>
      <x:c r="G169" s="730"/>
      <x:c r="H169" s="730"/>
      <x:c r="I169" s="730"/>
      <x:c r="J169" s="730"/>
      <x:c r="K169" s="730"/>
      <x:c r="L169" s="730"/>
      <x:c r="M169" s="730"/>
      <x:c r="N169" s="730"/>
      <x:c r="O169" s="732"/>
      <x:c r="P169" s="731"/>
      <x:c r="Q169" s="731"/>
      <x:c r="R169" s="731"/>
      <x:c r="S169" s="740" t="str">
        <x:f>IF(B169="","",TODAY()-B169)</x:f>
      </x:c>
      <x:c r="T169" s="741" t="str">
        <x:f>IF(A169="","",IF(N169="","STAGE NOT SET",IF(OR(N169="PO WON",N169="LOST",N169="CANCELLED"),N169,IF(Y169="","NOT SET",IF(NOT(ISNUMBER(Y169)),"CHECK DATE",IF(Y169&lt;TODAY(),"OVERDUE",IF(Y169=TODAY(),"DUE TODAY","UPCOMING")))))))</x:f>
      </x:c>
      <x:c r="U169" s="731"/>
      <x:c r="V169" s="730"/>
      <x:c r="W169" s="730"/>
      <x:c r="X169" s="749" t="str">
        <x:f>IF(OR(A169="",B169="",N169="",N169="PO WON",N169="LOST",N169="CANCELLED"),"",IFERROR(IF(Q169="",B169+1,Q169+INDEX(Setup!$T$4:$T$8,MATCH(N169,Setup!$S$4:$S$8,0))),""))</x:f>
      </x:c>
      <x:c r="Y169" s="749" t="str">
        <x:f>IF(A169="","",IF(OR(N169="PO WON",N169="LOST",N169="CANCELLED"),"",IF(R169&lt;&gt;"",R169,X169)))</x:f>
      </x:c>
      <x:c r="Z169" s="750" t="str">
        <x:f>IF(OR(Y169="",NOT(ISNUMBER(Y169))),"",Y169-TODAY())</x:f>
      </x:c>
      <x:c r="AA169" s="750" t="str">
        <x:f>IF(OR(A169="",B169="",C169="",M169="",N169="",N169="PO WON",N169="LOST",N169="CANCELLED"),"",IF(M169="Hot",30,IF(M169="Warm",20,10))+IF(N169="NEGOTIATION",25,IF(N169="QUOTED",20,IF(N169="QUALIFIED",15,IF(OR(N169="NEW",N169="CONTACTED"),10,0))))+IF(S169&lt;=2,20,IF(S169&lt;=7,15,IF(S169&lt;=14,10,5)))+IF(O169&gt;=500000,20,IF(O169&gt;=200000,15,IF(O169&gt;=100000,10,5)))+IF(OR(C169="IndiaMART",C169="TradeIndia"),5,3))</x:f>
      </x:c>
      <x:c r="AB169" s="751" t="str">
        <x:f>IF(A169="","",IF(OR(N169="PO WON",N169="LOST",N169="CANCELLED"),"CLOSED",IF(AA169&gt;=75,"A - PRIORITY",IF(AA169&gt;=55,"B - GOOD",IF(AA169&gt;=35,"C - NURTURE","D - LOW")))))</x:f>
      </x:c>
      <x:c r="AC169" s="751" t="str">
        <x:f>IF(A169="","",IF(AL169="COMPLETE",IF(N169="PO WON","Track invoice + payment",IF(N169="LOST","Consider revival",IF(N169="CANCELLED","No further action",IF(T169="OVERDUE","FOLLOW UP NOW",IF(T169="DUE TODAY","FOLLOW UP TODAY",IFERROR(INDEX(Setup!$V$4:$V$8,MATCH(N169,Setup!$U$4:$U$8,0)),"Review RFQ")))))),IF(AL169="DUPLICATE RFQ ID","Use a unique RFQ ID",IF(AL169="CHECK REQUIRED FIELDS","Complete required fields",IF(AL169="CHECK NUMBERS","Correct quantity or value",IF(AL169="CHECK DATE","Correct invalid date",IF(AL169="CHECK STAGE","Choose a valid stage",IF(AL169="SET NEXT FOLLOW-UP","Set next follow-up",IF(AL169="ADD QUOTE DATE","Add quote date",IF(AL169="ADD QUOTE RECORD","Add or fix quote record",IF(AL169="ADD CLOSED REASON","Add lost/cancelled reason",IF(AL169="ADD CLOSED DATE","Add closed date","Create or fix order record"))))))))))))</x:f>
      </x:c>
      <x:c r="AD169" s="752" t="str">
        <x:f>IF(A169="","",IF(AND(OR(N169="QUOTED",N169="NEGOTIATION"),Y169&lt;&gt;"",Y169&lt;TODAY()),O169,0))</x:f>
      </x:c>
      <x:c r="AE169" s="751" t="str">
        <x:f>IF(A169="","",IF(AND(F169&lt;&gt;"",G169&lt;&gt;""),"COMPLETE",IF(OR(F169&lt;&gt;"",G169&lt;&gt;""),"PARTIAL","MISSING")))</x:f>
      </x:c>
      <x:c r="AF169" s="756"/>
      <x:c r="AG169" s="735"/>
      <x:c r="AH169" s="735"/>
      <x:c r="AI169" s="755" t="str">
        <x:f>IF(OR(B169="",AF169=""),"",ROUND((AF169-B169)*24,1))</x:f>
      </x:c>
      <x:c r="AJ169" s="750" t="str">
        <x:f>IF(P169="","",MAX(TODAY()-P169,0))</x:f>
      </x:c>
      <x:c r="AK169" s="750" t="str">
        <x:f>IF(OR(B169="",AH169=""),"",AH169-B169)</x:f>
      </x:c>
      <x:c r="AL169" s="751" t="str">
        <x:f>IF(A169="","",IF(COUNTIF($A$5:$A$504,A169)&gt;1,"DUPLICATE RFQ ID",IF(OR(B169="",C169="",AND(D169="",E169=""),AND(F169="",G169=""),H169="",I169="",J169="",L169="",M169="",N169=""),"CHECK REQUIRED FIELDS",IF(OR(NOT(ISNUMBER(I169)),I169&lt;=0,AND(O169&lt;&gt;"",OR(NOT(ISNUMBER(O169)),O169&lt;0))),"CHECK NUMBERS",IF(OR(NOT(ISNUMBER(B169)),B169&gt;TODAY(),AND(P169&lt;&gt;"",OR(NOT(ISNUMBER(P169)),P169&gt;TODAY())),AND(Q169&lt;&gt;"",OR(NOT(ISNUMBER(Q169)),Q169&gt;TODAY())),AND(R169&lt;&gt;"",NOT(ISNUMBER(R169))),AND(U169&lt;&gt;"",NOT(ISNUMBER(U169))),AND(AF169&lt;&gt;"",OR(NOT(ISNUMBER(AF169)),AF169&lt;B169,AF169&gt;TODAY()+1)),AND(AG169&lt;&gt;"",OR(NOT(ISNUMBER(AG169)),AG169&lt;B169,AG169&gt;TODAY())),AND(AH169&lt;&gt;"",OR(NOT(ISNUMBER(AH169)),AH169&lt;B169,AH169&gt;TODAY()))),"CHECK DATE",IF(COUNTIF(Setup!$D$4:$D$11,N169)=0,"CHECK STAGE",IF(AND(N169&lt;&gt;"PO WON",N169&lt;&gt;"LOST",N169&lt;&gt;"CANCELLED",Y169=""),"SET NEXT FOLLOW-UP",IF(AND(OR(N169="QUOTED",N169="NEGOTIATION",N169="PO WON"),P169=""),"ADD QUOTE DATE",IF(AND(OR(N169="QUOTED",N169="NEGOTIATION",N169="PO WON"),COUNTIFS(Quotations!$B$5:$B$504,A169,Quotations!$Q$5:$Q$504,"COMPLETE")=0),"ADD QUOTE RECORD",IF(AND(OR(N169="LOST",N169="CANCELLED"),V169=""),"ADD CLOSED REASON",IF(AND(OR(N169="PO WON",N169="LOST",N169="CANCELLED"),AH169=""),"ADD CLOSED DATE",IF(AND(N169="PO WON",COUNTIFS('Orders &amp; Payments'!$B$5:$B$504,A169,'Orders &amp; Payments'!$Q$5:$Q$504,"COMPLETE")+COUNTIFS('Orders &amp; Payments'!$B$5:$B$504,A169,'Orders &amp; Payments'!$Q$5:$Q$504,"OPEN")+COUNTIFS('Orders &amp; Payments'!$B$5:$B$504,A169,'Orders &amp; Payments'!$Q$5:$Q$504,"OPEN — ADD INVOICE")=0),"ADD ORDER RECORD","COMPLETE"))))))))))))</x:f>
      </x:c>
    </x:row>
    <x:row r="170">
      <x:c r="A170" s="730"/>
      <x:c r="B170" s="731"/>
      <x:c r="C170" s="730"/>
      <x:c r="D170" s="730"/>
      <x:c r="E170" s="730"/>
      <x:c r="F170" s="730"/>
      <x:c r="G170" s="730"/>
      <x:c r="H170" s="730"/>
      <x:c r="I170" s="730"/>
      <x:c r="J170" s="730"/>
      <x:c r="K170" s="730"/>
      <x:c r="L170" s="730"/>
      <x:c r="M170" s="730"/>
      <x:c r="N170" s="730"/>
      <x:c r="O170" s="732"/>
      <x:c r="P170" s="731"/>
      <x:c r="Q170" s="731"/>
      <x:c r="R170" s="731"/>
      <x:c r="S170" s="740" t="str">
        <x:f>IF(B170="","",TODAY()-B170)</x:f>
      </x:c>
      <x:c r="T170" s="741" t="str">
        <x:f>IF(A170="","",IF(N170="","STAGE NOT SET",IF(OR(N170="PO WON",N170="LOST",N170="CANCELLED"),N170,IF(Y170="","NOT SET",IF(NOT(ISNUMBER(Y170)),"CHECK DATE",IF(Y170&lt;TODAY(),"OVERDUE",IF(Y170=TODAY(),"DUE TODAY","UPCOMING")))))))</x:f>
      </x:c>
      <x:c r="U170" s="731"/>
      <x:c r="V170" s="730"/>
      <x:c r="W170" s="730"/>
      <x:c r="X170" s="749" t="str">
        <x:f>IF(OR(A170="",B170="",N170="",N170="PO WON",N170="LOST",N170="CANCELLED"),"",IFERROR(IF(Q170="",B170+1,Q170+INDEX(Setup!$T$4:$T$8,MATCH(N170,Setup!$S$4:$S$8,0))),""))</x:f>
      </x:c>
      <x:c r="Y170" s="749" t="str">
        <x:f>IF(A170="","",IF(OR(N170="PO WON",N170="LOST",N170="CANCELLED"),"",IF(R170&lt;&gt;"",R170,X170)))</x:f>
      </x:c>
      <x:c r="Z170" s="750" t="str">
        <x:f>IF(OR(Y170="",NOT(ISNUMBER(Y170))),"",Y170-TODAY())</x:f>
      </x:c>
      <x:c r="AA170" s="750" t="str">
        <x:f>IF(OR(A170="",B170="",C170="",M170="",N170="",N170="PO WON",N170="LOST",N170="CANCELLED"),"",IF(M170="Hot",30,IF(M170="Warm",20,10))+IF(N170="NEGOTIATION",25,IF(N170="QUOTED",20,IF(N170="QUALIFIED",15,IF(OR(N170="NEW",N170="CONTACTED"),10,0))))+IF(S170&lt;=2,20,IF(S170&lt;=7,15,IF(S170&lt;=14,10,5)))+IF(O170&gt;=500000,20,IF(O170&gt;=200000,15,IF(O170&gt;=100000,10,5)))+IF(OR(C170="IndiaMART",C170="TradeIndia"),5,3))</x:f>
      </x:c>
      <x:c r="AB170" s="751" t="str">
        <x:f>IF(A170="","",IF(OR(N170="PO WON",N170="LOST",N170="CANCELLED"),"CLOSED",IF(AA170&gt;=75,"A - PRIORITY",IF(AA170&gt;=55,"B - GOOD",IF(AA170&gt;=35,"C - NURTURE","D - LOW")))))</x:f>
      </x:c>
      <x:c r="AC170" s="751" t="str">
        <x:f>IF(A170="","",IF(AL170="COMPLETE",IF(N170="PO WON","Track invoice + payment",IF(N170="LOST","Consider revival",IF(N170="CANCELLED","No further action",IF(T170="OVERDUE","FOLLOW UP NOW",IF(T170="DUE TODAY","FOLLOW UP TODAY",IFERROR(INDEX(Setup!$V$4:$V$8,MATCH(N170,Setup!$U$4:$U$8,0)),"Review RFQ")))))),IF(AL170="DUPLICATE RFQ ID","Use a unique RFQ ID",IF(AL170="CHECK REQUIRED FIELDS","Complete required fields",IF(AL170="CHECK NUMBERS","Correct quantity or value",IF(AL170="CHECK DATE","Correct invalid date",IF(AL170="CHECK STAGE","Choose a valid stage",IF(AL170="SET NEXT FOLLOW-UP","Set next follow-up",IF(AL170="ADD QUOTE DATE","Add quote date",IF(AL170="ADD QUOTE RECORD","Add or fix quote record",IF(AL170="ADD CLOSED REASON","Add lost/cancelled reason",IF(AL170="ADD CLOSED DATE","Add closed date","Create or fix order record"))))))))))))</x:f>
      </x:c>
      <x:c r="AD170" s="752" t="str">
        <x:f>IF(A170="","",IF(AND(OR(N170="QUOTED",N170="NEGOTIATION"),Y170&lt;&gt;"",Y170&lt;TODAY()),O170,0))</x:f>
      </x:c>
      <x:c r="AE170" s="751" t="str">
        <x:f>IF(A170="","",IF(AND(F170&lt;&gt;"",G170&lt;&gt;""),"COMPLETE",IF(OR(F170&lt;&gt;"",G170&lt;&gt;""),"PARTIAL","MISSING")))</x:f>
      </x:c>
      <x:c r="AF170" s="756"/>
      <x:c r="AG170" s="735"/>
      <x:c r="AH170" s="735"/>
      <x:c r="AI170" s="755" t="str">
        <x:f>IF(OR(B170="",AF170=""),"",ROUND((AF170-B170)*24,1))</x:f>
      </x:c>
      <x:c r="AJ170" s="750" t="str">
        <x:f>IF(P170="","",MAX(TODAY()-P170,0))</x:f>
      </x:c>
      <x:c r="AK170" s="750" t="str">
        <x:f>IF(OR(B170="",AH170=""),"",AH170-B170)</x:f>
      </x:c>
      <x:c r="AL170" s="751" t="str">
        <x:f>IF(A170="","",IF(COUNTIF($A$5:$A$504,A170)&gt;1,"DUPLICATE RFQ ID",IF(OR(B170="",C170="",AND(D170="",E170=""),AND(F170="",G170=""),H170="",I170="",J170="",L170="",M170="",N170=""),"CHECK REQUIRED FIELDS",IF(OR(NOT(ISNUMBER(I170)),I170&lt;=0,AND(O170&lt;&gt;"",OR(NOT(ISNUMBER(O170)),O170&lt;0))),"CHECK NUMBERS",IF(OR(NOT(ISNUMBER(B170)),B170&gt;TODAY(),AND(P170&lt;&gt;"",OR(NOT(ISNUMBER(P170)),P170&gt;TODAY())),AND(Q170&lt;&gt;"",OR(NOT(ISNUMBER(Q170)),Q170&gt;TODAY())),AND(R170&lt;&gt;"",NOT(ISNUMBER(R170))),AND(U170&lt;&gt;"",NOT(ISNUMBER(U170))),AND(AF170&lt;&gt;"",OR(NOT(ISNUMBER(AF170)),AF170&lt;B170,AF170&gt;TODAY()+1)),AND(AG170&lt;&gt;"",OR(NOT(ISNUMBER(AG170)),AG170&lt;B170,AG170&gt;TODAY())),AND(AH170&lt;&gt;"",OR(NOT(ISNUMBER(AH170)),AH170&lt;B170,AH170&gt;TODAY()))),"CHECK DATE",IF(COUNTIF(Setup!$D$4:$D$11,N170)=0,"CHECK STAGE",IF(AND(N170&lt;&gt;"PO WON",N170&lt;&gt;"LOST",N170&lt;&gt;"CANCELLED",Y170=""),"SET NEXT FOLLOW-UP",IF(AND(OR(N170="QUOTED",N170="NEGOTIATION",N170="PO WON"),P170=""),"ADD QUOTE DATE",IF(AND(OR(N170="QUOTED",N170="NEGOTIATION",N170="PO WON"),COUNTIFS(Quotations!$B$5:$B$504,A170,Quotations!$Q$5:$Q$504,"COMPLETE")=0),"ADD QUOTE RECORD",IF(AND(OR(N170="LOST",N170="CANCELLED"),V170=""),"ADD CLOSED REASON",IF(AND(OR(N170="PO WON",N170="LOST",N170="CANCELLED"),AH170=""),"ADD CLOSED DATE",IF(AND(N170="PO WON",COUNTIFS('Orders &amp; Payments'!$B$5:$B$504,A170,'Orders &amp; Payments'!$Q$5:$Q$504,"COMPLETE")+COUNTIFS('Orders &amp; Payments'!$B$5:$B$504,A170,'Orders &amp; Payments'!$Q$5:$Q$504,"OPEN")+COUNTIFS('Orders &amp; Payments'!$B$5:$B$504,A170,'Orders &amp; Payments'!$Q$5:$Q$504,"OPEN — ADD INVOICE")=0),"ADD ORDER RECORD","COMPLETE"))))))))))))</x:f>
      </x:c>
    </x:row>
    <x:row r="171">
      <x:c r="A171" s="730"/>
      <x:c r="B171" s="731"/>
      <x:c r="C171" s="730"/>
      <x:c r="D171" s="730"/>
      <x:c r="E171" s="730"/>
      <x:c r="F171" s="730"/>
      <x:c r="G171" s="730"/>
      <x:c r="H171" s="730"/>
      <x:c r="I171" s="730"/>
      <x:c r="J171" s="730"/>
      <x:c r="K171" s="730"/>
      <x:c r="L171" s="730"/>
      <x:c r="M171" s="730"/>
      <x:c r="N171" s="730"/>
      <x:c r="O171" s="732"/>
      <x:c r="P171" s="731"/>
      <x:c r="Q171" s="731"/>
      <x:c r="R171" s="731"/>
      <x:c r="S171" s="740" t="str">
        <x:f>IF(B171="","",TODAY()-B171)</x:f>
      </x:c>
      <x:c r="T171" s="741" t="str">
        <x:f>IF(A171="","",IF(N171="","STAGE NOT SET",IF(OR(N171="PO WON",N171="LOST",N171="CANCELLED"),N171,IF(Y171="","NOT SET",IF(NOT(ISNUMBER(Y171)),"CHECK DATE",IF(Y171&lt;TODAY(),"OVERDUE",IF(Y171=TODAY(),"DUE TODAY","UPCOMING")))))))</x:f>
      </x:c>
      <x:c r="U171" s="731"/>
      <x:c r="V171" s="730"/>
      <x:c r="W171" s="730"/>
      <x:c r="X171" s="749" t="str">
        <x:f>IF(OR(A171="",B171="",N171="",N171="PO WON",N171="LOST",N171="CANCELLED"),"",IFERROR(IF(Q171="",B171+1,Q171+INDEX(Setup!$T$4:$T$8,MATCH(N171,Setup!$S$4:$S$8,0))),""))</x:f>
      </x:c>
      <x:c r="Y171" s="749" t="str">
        <x:f>IF(A171="","",IF(OR(N171="PO WON",N171="LOST",N171="CANCELLED"),"",IF(R171&lt;&gt;"",R171,X171)))</x:f>
      </x:c>
      <x:c r="Z171" s="750" t="str">
        <x:f>IF(OR(Y171="",NOT(ISNUMBER(Y171))),"",Y171-TODAY())</x:f>
      </x:c>
      <x:c r="AA171" s="750" t="str">
        <x:f>IF(OR(A171="",B171="",C171="",M171="",N171="",N171="PO WON",N171="LOST",N171="CANCELLED"),"",IF(M171="Hot",30,IF(M171="Warm",20,10))+IF(N171="NEGOTIATION",25,IF(N171="QUOTED",20,IF(N171="QUALIFIED",15,IF(OR(N171="NEW",N171="CONTACTED"),10,0))))+IF(S171&lt;=2,20,IF(S171&lt;=7,15,IF(S171&lt;=14,10,5)))+IF(O171&gt;=500000,20,IF(O171&gt;=200000,15,IF(O171&gt;=100000,10,5)))+IF(OR(C171="IndiaMART",C171="TradeIndia"),5,3))</x:f>
      </x:c>
      <x:c r="AB171" s="751" t="str">
        <x:f>IF(A171="","",IF(OR(N171="PO WON",N171="LOST",N171="CANCELLED"),"CLOSED",IF(AA171&gt;=75,"A - PRIORITY",IF(AA171&gt;=55,"B - GOOD",IF(AA171&gt;=35,"C - NURTURE","D - LOW")))))</x:f>
      </x:c>
      <x:c r="AC171" s="751" t="str">
        <x:f>IF(A171="","",IF(AL171="COMPLETE",IF(N171="PO WON","Track invoice + payment",IF(N171="LOST","Consider revival",IF(N171="CANCELLED","No further action",IF(T171="OVERDUE","FOLLOW UP NOW",IF(T171="DUE TODAY","FOLLOW UP TODAY",IFERROR(INDEX(Setup!$V$4:$V$8,MATCH(N171,Setup!$U$4:$U$8,0)),"Review RFQ")))))),IF(AL171="DUPLICATE RFQ ID","Use a unique RFQ ID",IF(AL171="CHECK REQUIRED FIELDS","Complete required fields",IF(AL171="CHECK NUMBERS","Correct quantity or value",IF(AL171="CHECK DATE","Correct invalid date",IF(AL171="CHECK STAGE","Choose a valid stage",IF(AL171="SET NEXT FOLLOW-UP","Set next follow-up",IF(AL171="ADD QUOTE DATE","Add quote date",IF(AL171="ADD QUOTE RECORD","Add or fix quote record",IF(AL171="ADD CLOSED REASON","Add lost/cancelled reason",IF(AL171="ADD CLOSED DATE","Add closed date","Create or fix order record"))))))))))))</x:f>
      </x:c>
      <x:c r="AD171" s="752" t="str">
        <x:f>IF(A171="","",IF(AND(OR(N171="QUOTED",N171="NEGOTIATION"),Y171&lt;&gt;"",Y171&lt;TODAY()),O171,0))</x:f>
      </x:c>
      <x:c r="AE171" s="751" t="str">
        <x:f>IF(A171="","",IF(AND(F171&lt;&gt;"",G171&lt;&gt;""),"COMPLETE",IF(OR(F171&lt;&gt;"",G171&lt;&gt;""),"PARTIAL","MISSING")))</x:f>
      </x:c>
      <x:c r="AF171" s="756"/>
      <x:c r="AG171" s="735"/>
      <x:c r="AH171" s="735"/>
      <x:c r="AI171" s="755" t="str">
        <x:f>IF(OR(B171="",AF171=""),"",ROUND((AF171-B171)*24,1))</x:f>
      </x:c>
      <x:c r="AJ171" s="750" t="str">
        <x:f>IF(P171="","",MAX(TODAY()-P171,0))</x:f>
      </x:c>
      <x:c r="AK171" s="750" t="str">
        <x:f>IF(OR(B171="",AH171=""),"",AH171-B171)</x:f>
      </x:c>
      <x:c r="AL171" s="751" t="str">
        <x:f>IF(A171="","",IF(COUNTIF($A$5:$A$504,A171)&gt;1,"DUPLICATE RFQ ID",IF(OR(B171="",C171="",AND(D171="",E171=""),AND(F171="",G171=""),H171="",I171="",J171="",L171="",M171="",N171=""),"CHECK REQUIRED FIELDS",IF(OR(NOT(ISNUMBER(I171)),I171&lt;=0,AND(O171&lt;&gt;"",OR(NOT(ISNUMBER(O171)),O171&lt;0))),"CHECK NUMBERS",IF(OR(NOT(ISNUMBER(B171)),B171&gt;TODAY(),AND(P171&lt;&gt;"",OR(NOT(ISNUMBER(P171)),P171&gt;TODAY())),AND(Q171&lt;&gt;"",OR(NOT(ISNUMBER(Q171)),Q171&gt;TODAY())),AND(R171&lt;&gt;"",NOT(ISNUMBER(R171))),AND(U171&lt;&gt;"",NOT(ISNUMBER(U171))),AND(AF171&lt;&gt;"",OR(NOT(ISNUMBER(AF171)),AF171&lt;B171,AF171&gt;TODAY()+1)),AND(AG171&lt;&gt;"",OR(NOT(ISNUMBER(AG171)),AG171&lt;B171,AG171&gt;TODAY())),AND(AH171&lt;&gt;"",OR(NOT(ISNUMBER(AH171)),AH171&lt;B171,AH171&gt;TODAY()))),"CHECK DATE",IF(COUNTIF(Setup!$D$4:$D$11,N171)=0,"CHECK STAGE",IF(AND(N171&lt;&gt;"PO WON",N171&lt;&gt;"LOST",N171&lt;&gt;"CANCELLED",Y171=""),"SET NEXT FOLLOW-UP",IF(AND(OR(N171="QUOTED",N171="NEGOTIATION",N171="PO WON"),P171=""),"ADD QUOTE DATE",IF(AND(OR(N171="QUOTED",N171="NEGOTIATION",N171="PO WON"),COUNTIFS(Quotations!$B$5:$B$504,A171,Quotations!$Q$5:$Q$504,"COMPLETE")=0),"ADD QUOTE RECORD",IF(AND(OR(N171="LOST",N171="CANCELLED"),V171=""),"ADD CLOSED REASON",IF(AND(OR(N171="PO WON",N171="LOST",N171="CANCELLED"),AH171=""),"ADD CLOSED DATE",IF(AND(N171="PO WON",COUNTIFS('Orders &amp; Payments'!$B$5:$B$504,A171,'Orders &amp; Payments'!$Q$5:$Q$504,"COMPLETE")+COUNTIFS('Orders &amp; Payments'!$B$5:$B$504,A171,'Orders &amp; Payments'!$Q$5:$Q$504,"OPEN")+COUNTIFS('Orders &amp; Payments'!$B$5:$B$504,A171,'Orders &amp; Payments'!$Q$5:$Q$504,"OPEN — ADD INVOICE")=0),"ADD ORDER RECORD","COMPLETE"))))))))))))</x:f>
      </x:c>
    </x:row>
    <x:row r="172">
      <x:c r="A172" s="730"/>
      <x:c r="B172" s="731"/>
      <x:c r="C172" s="730"/>
      <x:c r="D172" s="730"/>
      <x:c r="E172" s="730"/>
      <x:c r="F172" s="730"/>
      <x:c r="G172" s="730"/>
      <x:c r="H172" s="730"/>
      <x:c r="I172" s="730"/>
      <x:c r="J172" s="730"/>
      <x:c r="K172" s="730"/>
      <x:c r="L172" s="730"/>
      <x:c r="M172" s="730"/>
      <x:c r="N172" s="730"/>
      <x:c r="O172" s="732"/>
      <x:c r="P172" s="731"/>
      <x:c r="Q172" s="731"/>
      <x:c r="R172" s="731"/>
      <x:c r="S172" s="740" t="str">
        <x:f>IF(B172="","",TODAY()-B172)</x:f>
      </x:c>
      <x:c r="T172" s="741" t="str">
        <x:f>IF(A172="","",IF(N172="","STAGE NOT SET",IF(OR(N172="PO WON",N172="LOST",N172="CANCELLED"),N172,IF(Y172="","NOT SET",IF(NOT(ISNUMBER(Y172)),"CHECK DATE",IF(Y172&lt;TODAY(),"OVERDUE",IF(Y172=TODAY(),"DUE TODAY","UPCOMING")))))))</x:f>
      </x:c>
      <x:c r="U172" s="731"/>
      <x:c r="V172" s="730"/>
      <x:c r="W172" s="730"/>
      <x:c r="X172" s="749" t="str">
        <x:f>IF(OR(A172="",B172="",N172="",N172="PO WON",N172="LOST",N172="CANCELLED"),"",IFERROR(IF(Q172="",B172+1,Q172+INDEX(Setup!$T$4:$T$8,MATCH(N172,Setup!$S$4:$S$8,0))),""))</x:f>
      </x:c>
      <x:c r="Y172" s="749" t="str">
        <x:f>IF(A172="","",IF(OR(N172="PO WON",N172="LOST",N172="CANCELLED"),"",IF(R172&lt;&gt;"",R172,X172)))</x:f>
      </x:c>
      <x:c r="Z172" s="750" t="str">
        <x:f>IF(OR(Y172="",NOT(ISNUMBER(Y172))),"",Y172-TODAY())</x:f>
      </x:c>
      <x:c r="AA172" s="750" t="str">
        <x:f>IF(OR(A172="",B172="",C172="",M172="",N172="",N172="PO WON",N172="LOST",N172="CANCELLED"),"",IF(M172="Hot",30,IF(M172="Warm",20,10))+IF(N172="NEGOTIATION",25,IF(N172="QUOTED",20,IF(N172="QUALIFIED",15,IF(OR(N172="NEW",N172="CONTACTED"),10,0))))+IF(S172&lt;=2,20,IF(S172&lt;=7,15,IF(S172&lt;=14,10,5)))+IF(O172&gt;=500000,20,IF(O172&gt;=200000,15,IF(O172&gt;=100000,10,5)))+IF(OR(C172="IndiaMART",C172="TradeIndia"),5,3))</x:f>
      </x:c>
      <x:c r="AB172" s="751" t="str">
        <x:f>IF(A172="","",IF(OR(N172="PO WON",N172="LOST",N172="CANCELLED"),"CLOSED",IF(AA172&gt;=75,"A - PRIORITY",IF(AA172&gt;=55,"B - GOOD",IF(AA172&gt;=35,"C - NURTURE","D - LOW")))))</x:f>
      </x:c>
      <x:c r="AC172" s="751" t="str">
        <x:f>IF(A172="","",IF(AL172="COMPLETE",IF(N172="PO WON","Track invoice + payment",IF(N172="LOST","Consider revival",IF(N172="CANCELLED","No further action",IF(T172="OVERDUE","FOLLOW UP NOW",IF(T172="DUE TODAY","FOLLOW UP TODAY",IFERROR(INDEX(Setup!$V$4:$V$8,MATCH(N172,Setup!$U$4:$U$8,0)),"Review RFQ")))))),IF(AL172="DUPLICATE RFQ ID","Use a unique RFQ ID",IF(AL172="CHECK REQUIRED FIELDS","Complete required fields",IF(AL172="CHECK NUMBERS","Correct quantity or value",IF(AL172="CHECK DATE","Correct invalid date",IF(AL172="CHECK STAGE","Choose a valid stage",IF(AL172="SET NEXT FOLLOW-UP","Set next follow-up",IF(AL172="ADD QUOTE DATE","Add quote date",IF(AL172="ADD QUOTE RECORD","Add or fix quote record",IF(AL172="ADD CLOSED REASON","Add lost/cancelled reason",IF(AL172="ADD CLOSED DATE","Add closed date","Create or fix order record"))))))))))))</x:f>
      </x:c>
      <x:c r="AD172" s="752" t="str">
        <x:f>IF(A172="","",IF(AND(OR(N172="QUOTED",N172="NEGOTIATION"),Y172&lt;&gt;"",Y172&lt;TODAY()),O172,0))</x:f>
      </x:c>
      <x:c r="AE172" s="751" t="str">
        <x:f>IF(A172="","",IF(AND(F172&lt;&gt;"",G172&lt;&gt;""),"COMPLETE",IF(OR(F172&lt;&gt;"",G172&lt;&gt;""),"PARTIAL","MISSING")))</x:f>
      </x:c>
      <x:c r="AF172" s="756"/>
      <x:c r="AG172" s="735"/>
      <x:c r="AH172" s="735"/>
      <x:c r="AI172" s="755" t="str">
        <x:f>IF(OR(B172="",AF172=""),"",ROUND((AF172-B172)*24,1))</x:f>
      </x:c>
      <x:c r="AJ172" s="750" t="str">
        <x:f>IF(P172="","",MAX(TODAY()-P172,0))</x:f>
      </x:c>
      <x:c r="AK172" s="750" t="str">
        <x:f>IF(OR(B172="",AH172=""),"",AH172-B172)</x:f>
      </x:c>
      <x:c r="AL172" s="751" t="str">
        <x:f>IF(A172="","",IF(COUNTIF($A$5:$A$504,A172)&gt;1,"DUPLICATE RFQ ID",IF(OR(B172="",C172="",AND(D172="",E172=""),AND(F172="",G172=""),H172="",I172="",J172="",L172="",M172="",N172=""),"CHECK REQUIRED FIELDS",IF(OR(NOT(ISNUMBER(I172)),I172&lt;=0,AND(O172&lt;&gt;"",OR(NOT(ISNUMBER(O172)),O172&lt;0))),"CHECK NUMBERS",IF(OR(NOT(ISNUMBER(B172)),B172&gt;TODAY(),AND(P172&lt;&gt;"",OR(NOT(ISNUMBER(P172)),P172&gt;TODAY())),AND(Q172&lt;&gt;"",OR(NOT(ISNUMBER(Q172)),Q172&gt;TODAY())),AND(R172&lt;&gt;"",NOT(ISNUMBER(R172))),AND(U172&lt;&gt;"",NOT(ISNUMBER(U172))),AND(AF172&lt;&gt;"",OR(NOT(ISNUMBER(AF172)),AF172&lt;B172,AF172&gt;TODAY()+1)),AND(AG172&lt;&gt;"",OR(NOT(ISNUMBER(AG172)),AG172&lt;B172,AG172&gt;TODAY())),AND(AH172&lt;&gt;"",OR(NOT(ISNUMBER(AH172)),AH172&lt;B172,AH172&gt;TODAY()))),"CHECK DATE",IF(COUNTIF(Setup!$D$4:$D$11,N172)=0,"CHECK STAGE",IF(AND(N172&lt;&gt;"PO WON",N172&lt;&gt;"LOST",N172&lt;&gt;"CANCELLED",Y172=""),"SET NEXT FOLLOW-UP",IF(AND(OR(N172="QUOTED",N172="NEGOTIATION",N172="PO WON"),P172=""),"ADD QUOTE DATE",IF(AND(OR(N172="QUOTED",N172="NEGOTIATION",N172="PO WON"),COUNTIFS(Quotations!$B$5:$B$504,A172,Quotations!$Q$5:$Q$504,"COMPLETE")=0),"ADD QUOTE RECORD",IF(AND(OR(N172="LOST",N172="CANCELLED"),V172=""),"ADD CLOSED REASON",IF(AND(OR(N172="PO WON",N172="LOST",N172="CANCELLED"),AH172=""),"ADD CLOSED DATE",IF(AND(N172="PO WON",COUNTIFS('Orders &amp; Payments'!$B$5:$B$504,A172,'Orders &amp; Payments'!$Q$5:$Q$504,"COMPLETE")+COUNTIFS('Orders &amp; Payments'!$B$5:$B$504,A172,'Orders &amp; Payments'!$Q$5:$Q$504,"OPEN")+COUNTIFS('Orders &amp; Payments'!$B$5:$B$504,A172,'Orders &amp; Payments'!$Q$5:$Q$504,"OPEN — ADD INVOICE")=0),"ADD ORDER RECORD","COMPLETE"))))))))))))</x:f>
      </x:c>
    </x:row>
    <x:row r="173">
      <x:c r="A173" s="730"/>
      <x:c r="B173" s="731"/>
      <x:c r="C173" s="730"/>
      <x:c r="D173" s="730"/>
      <x:c r="E173" s="730"/>
      <x:c r="F173" s="730"/>
      <x:c r="G173" s="730"/>
      <x:c r="H173" s="730"/>
      <x:c r="I173" s="730"/>
      <x:c r="J173" s="730"/>
      <x:c r="K173" s="730"/>
      <x:c r="L173" s="730"/>
      <x:c r="M173" s="730"/>
      <x:c r="N173" s="730"/>
      <x:c r="O173" s="732"/>
      <x:c r="P173" s="731"/>
      <x:c r="Q173" s="731"/>
      <x:c r="R173" s="731"/>
      <x:c r="S173" s="740" t="str">
        <x:f>IF(B173="","",TODAY()-B173)</x:f>
      </x:c>
      <x:c r="T173" s="741" t="str">
        <x:f>IF(A173="","",IF(N173="","STAGE NOT SET",IF(OR(N173="PO WON",N173="LOST",N173="CANCELLED"),N173,IF(Y173="","NOT SET",IF(NOT(ISNUMBER(Y173)),"CHECK DATE",IF(Y173&lt;TODAY(),"OVERDUE",IF(Y173=TODAY(),"DUE TODAY","UPCOMING")))))))</x:f>
      </x:c>
      <x:c r="U173" s="731"/>
      <x:c r="V173" s="730"/>
      <x:c r="W173" s="730"/>
      <x:c r="X173" s="749" t="str">
        <x:f>IF(OR(A173="",B173="",N173="",N173="PO WON",N173="LOST",N173="CANCELLED"),"",IFERROR(IF(Q173="",B173+1,Q173+INDEX(Setup!$T$4:$T$8,MATCH(N173,Setup!$S$4:$S$8,0))),""))</x:f>
      </x:c>
      <x:c r="Y173" s="749" t="str">
        <x:f>IF(A173="","",IF(OR(N173="PO WON",N173="LOST",N173="CANCELLED"),"",IF(R173&lt;&gt;"",R173,X173)))</x:f>
      </x:c>
      <x:c r="Z173" s="750" t="str">
        <x:f>IF(OR(Y173="",NOT(ISNUMBER(Y173))),"",Y173-TODAY())</x:f>
      </x:c>
      <x:c r="AA173" s="750" t="str">
        <x:f>IF(OR(A173="",B173="",C173="",M173="",N173="",N173="PO WON",N173="LOST",N173="CANCELLED"),"",IF(M173="Hot",30,IF(M173="Warm",20,10))+IF(N173="NEGOTIATION",25,IF(N173="QUOTED",20,IF(N173="QUALIFIED",15,IF(OR(N173="NEW",N173="CONTACTED"),10,0))))+IF(S173&lt;=2,20,IF(S173&lt;=7,15,IF(S173&lt;=14,10,5)))+IF(O173&gt;=500000,20,IF(O173&gt;=200000,15,IF(O173&gt;=100000,10,5)))+IF(OR(C173="IndiaMART",C173="TradeIndia"),5,3))</x:f>
      </x:c>
      <x:c r="AB173" s="751" t="str">
        <x:f>IF(A173="","",IF(OR(N173="PO WON",N173="LOST",N173="CANCELLED"),"CLOSED",IF(AA173&gt;=75,"A - PRIORITY",IF(AA173&gt;=55,"B - GOOD",IF(AA173&gt;=35,"C - NURTURE","D - LOW")))))</x:f>
      </x:c>
      <x:c r="AC173" s="751" t="str">
        <x:f>IF(A173="","",IF(AL173="COMPLETE",IF(N173="PO WON","Track invoice + payment",IF(N173="LOST","Consider revival",IF(N173="CANCELLED","No further action",IF(T173="OVERDUE","FOLLOW UP NOW",IF(T173="DUE TODAY","FOLLOW UP TODAY",IFERROR(INDEX(Setup!$V$4:$V$8,MATCH(N173,Setup!$U$4:$U$8,0)),"Review RFQ")))))),IF(AL173="DUPLICATE RFQ ID","Use a unique RFQ ID",IF(AL173="CHECK REQUIRED FIELDS","Complete required fields",IF(AL173="CHECK NUMBERS","Correct quantity or value",IF(AL173="CHECK DATE","Correct invalid date",IF(AL173="CHECK STAGE","Choose a valid stage",IF(AL173="SET NEXT FOLLOW-UP","Set next follow-up",IF(AL173="ADD QUOTE DATE","Add quote date",IF(AL173="ADD QUOTE RECORD","Add or fix quote record",IF(AL173="ADD CLOSED REASON","Add lost/cancelled reason",IF(AL173="ADD CLOSED DATE","Add closed date","Create or fix order record"))))))))))))</x:f>
      </x:c>
      <x:c r="AD173" s="752" t="str">
        <x:f>IF(A173="","",IF(AND(OR(N173="QUOTED",N173="NEGOTIATION"),Y173&lt;&gt;"",Y173&lt;TODAY()),O173,0))</x:f>
      </x:c>
      <x:c r="AE173" s="751" t="str">
        <x:f>IF(A173="","",IF(AND(F173&lt;&gt;"",G173&lt;&gt;""),"COMPLETE",IF(OR(F173&lt;&gt;"",G173&lt;&gt;""),"PARTIAL","MISSING")))</x:f>
      </x:c>
      <x:c r="AF173" s="756"/>
      <x:c r="AG173" s="735"/>
      <x:c r="AH173" s="735"/>
      <x:c r="AI173" s="755" t="str">
        <x:f>IF(OR(B173="",AF173=""),"",ROUND((AF173-B173)*24,1))</x:f>
      </x:c>
      <x:c r="AJ173" s="750" t="str">
        <x:f>IF(P173="","",MAX(TODAY()-P173,0))</x:f>
      </x:c>
      <x:c r="AK173" s="750" t="str">
        <x:f>IF(OR(B173="",AH173=""),"",AH173-B173)</x:f>
      </x:c>
      <x:c r="AL173" s="751" t="str">
        <x:f>IF(A173="","",IF(COUNTIF($A$5:$A$504,A173)&gt;1,"DUPLICATE RFQ ID",IF(OR(B173="",C173="",AND(D173="",E173=""),AND(F173="",G173=""),H173="",I173="",J173="",L173="",M173="",N173=""),"CHECK REQUIRED FIELDS",IF(OR(NOT(ISNUMBER(I173)),I173&lt;=0,AND(O173&lt;&gt;"",OR(NOT(ISNUMBER(O173)),O173&lt;0))),"CHECK NUMBERS",IF(OR(NOT(ISNUMBER(B173)),B173&gt;TODAY(),AND(P173&lt;&gt;"",OR(NOT(ISNUMBER(P173)),P173&gt;TODAY())),AND(Q173&lt;&gt;"",OR(NOT(ISNUMBER(Q173)),Q173&gt;TODAY())),AND(R173&lt;&gt;"",NOT(ISNUMBER(R173))),AND(U173&lt;&gt;"",NOT(ISNUMBER(U173))),AND(AF173&lt;&gt;"",OR(NOT(ISNUMBER(AF173)),AF173&lt;B173,AF173&gt;TODAY()+1)),AND(AG173&lt;&gt;"",OR(NOT(ISNUMBER(AG173)),AG173&lt;B173,AG173&gt;TODAY())),AND(AH173&lt;&gt;"",OR(NOT(ISNUMBER(AH173)),AH173&lt;B173,AH173&gt;TODAY()))),"CHECK DATE",IF(COUNTIF(Setup!$D$4:$D$11,N173)=0,"CHECK STAGE",IF(AND(N173&lt;&gt;"PO WON",N173&lt;&gt;"LOST",N173&lt;&gt;"CANCELLED",Y173=""),"SET NEXT FOLLOW-UP",IF(AND(OR(N173="QUOTED",N173="NEGOTIATION",N173="PO WON"),P173=""),"ADD QUOTE DATE",IF(AND(OR(N173="QUOTED",N173="NEGOTIATION",N173="PO WON"),COUNTIFS(Quotations!$B$5:$B$504,A173,Quotations!$Q$5:$Q$504,"COMPLETE")=0),"ADD QUOTE RECORD",IF(AND(OR(N173="LOST",N173="CANCELLED"),V173=""),"ADD CLOSED REASON",IF(AND(OR(N173="PO WON",N173="LOST",N173="CANCELLED"),AH173=""),"ADD CLOSED DATE",IF(AND(N173="PO WON",COUNTIFS('Orders &amp; Payments'!$B$5:$B$504,A173,'Orders &amp; Payments'!$Q$5:$Q$504,"COMPLETE")+COUNTIFS('Orders &amp; Payments'!$B$5:$B$504,A173,'Orders &amp; Payments'!$Q$5:$Q$504,"OPEN")+COUNTIFS('Orders &amp; Payments'!$B$5:$B$504,A173,'Orders &amp; Payments'!$Q$5:$Q$504,"OPEN — ADD INVOICE")=0),"ADD ORDER RECORD","COMPLETE"))))))))))))</x:f>
      </x:c>
    </x:row>
    <x:row r="174">
      <x:c r="A174" s="730"/>
      <x:c r="B174" s="731"/>
      <x:c r="C174" s="730"/>
      <x:c r="D174" s="730"/>
      <x:c r="E174" s="730"/>
      <x:c r="F174" s="730"/>
      <x:c r="G174" s="730"/>
      <x:c r="H174" s="730"/>
      <x:c r="I174" s="730"/>
      <x:c r="J174" s="730"/>
      <x:c r="K174" s="730"/>
      <x:c r="L174" s="730"/>
      <x:c r="M174" s="730"/>
      <x:c r="N174" s="730"/>
      <x:c r="O174" s="732"/>
      <x:c r="P174" s="731"/>
      <x:c r="Q174" s="731"/>
      <x:c r="R174" s="731"/>
      <x:c r="S174" s="740" t="str">
        <x:f>IF(B174="","",TODAY()-B174)</x:f>
      </x:c>
      <x:c r="T174" s="741" t="str">
        <x:f>IF(A174="","",IF(N174="","STAGE NOT SET",IF(OR(N174="PO WON",N174="LOST",N174="CANCELLED"),N174,IF(Y174="","NOT SET",IF(NOT(ISNUMBER(Y174)),"CHECK DATE",IF(Y174&lt;TODAY(),"OVERDUE",IF(Y174=TODAY(),"DUE TODAY","UPCOMING")))))))</x:f>
      </x:c>
      <x:c r="U174" s="731"/>
      <x:c r="V174" s="730"/>
      <x:c r="W174" s="730"/>
      <x:c r="X174" s="749" t="str">
        <x:f>IF(OR(A174="",B174="",N174="",N174="PO WON",N174="LOST",N174="CANCELLED"),"",IFERROR(IF(Q174="",B174+1,Q174+INDEX(Setup!$T$4:$T$8,MATCH(N174,Setup!$S$4:$S$8,0))),""))</x:f>
      </x:c>
      <x:c r="Y174" s="749" t="str">
        <x:f>IF(A174="","",IF(OR(N174="PO WON",N174="LOST",N174="CANCELLED"),"",IF(R174&lt;&gt;"",R174,X174)))</x:f>
      </x:c>
      <x:c r="Z174" s="750" t="str">
        <x:f>IF(OR(Y174="",NOT(ISNUMBER(Y174))),"",Y174-TODAY())</x:f>
      </x:c>
      <x:c r="AA174" s="750" t="str">
        <x:f>IF(OR(A174="",B174="",C174="",M174="",N174="",N174="PO WON",N174="LOST",N174="CANCELLED"),"",IF(M174="Hot",30,IF(M174="Warm",20,10))+IF(N174="NEGOTIATION",25,IF(N174="QUOTED",20,IF(N174="QUALIFIED",15,IF(OR(N174="NEW",N174="CONTACTED"),10,0))))+IF(S174&lt;=2,20,IF(S174&lt;=7,15,IF(S174&lt;=14,10,5)))+IF(O174&gt;=500000,20,IF(O174&gt;=200000,15,IF(O174&gt;=100000,10,5)))+IF(OR(C174="IndiaMART",C174="TradeIndia"),5,3))</x:f>
      </x:c>
      <x:c r="AB174" s="751" t="str">
        <x:f>IF(A174="","",IF(OR(N174="PO WON",N174="LOST",N174="CANCELLED"),"CLOSED",IF(AA174&gt;=75,"A - PRIORITY",IF(AA174&gt;=55,"B - GOOD",IF(AA174&gt;=35,"C - NURTURE","D - LOW")))))</x:f>
      </x:c>
      <x:c r="AC174" s="751" t="str">
        <x:f>IF(A174="","",IF(AL174="COMPLETE",IF(N174="PO WON","Track invoice + payment",IF(N174="LOST","Consider revival",IF(N174="CANCELLED","No further action",IF(T174="OVERDUE","FOLLOW UP NOW",IF(T174="DUE TODAY","FOLLOW UP TODAY",IFERROR(INDEX(Setup!$V$4:$V$8,MATCH(N174,Setup!$U$4:$U$8,0)),"Review RFQ")))))),IF(AL174="DUPLICATE RFQ ID","Use a unique RFQ ID",IF(AL174="CHECK REQUIRED FIELDS","Complete required fields",IF(AL174="CHECK NUMBERS","Correct quantity or value",IF(AL174="CHECK DATE","Correct invalid date",IF(AL174="CHECK STAGE","Choose a valid stage",IF(AL174="SET NEXT FOLLOW-UP","Set next follow-up",IF(AL174="ADD QUOTE DATE","Add quote date",IF(AL174="ADD QUOTE RECORD","Add or fix quote record",IF(AL174="ADD CLOSED REASON","Add lost/cancelled reason",IF(AL174="ADD CLOSED DATE","Add closed date","Create or fix order record"))))))))))))</x:f>
      </x:c>
      <x:c r="AD174" s="752" t="str">
        <x:f>IF(A174="","",IF(AND(OR(N174="QUOTED",N174="NEGOTIATION"),Y174&lt;&gt;"",Y174&lt;TODAY()),O174,0))</x:f>
      </x:c>
      <x:c r="AE174" s="751" t="str">
        <x:f>IF(A174="","",IF(AND(F174&lt;&gt;"",G174&lt;&gt;""),"COMPLETE",IF(OR(F174&lt;&gt;"",G174&lt;&gt;""),"PARTIAL","MISSING")))</x:f>
      </x:c>
      <x:c r="AF174" s="756"/>
      <x:c r="AG174" s="735"/>
      <x:c r="AH174" s="735"/>
      <x:c r="AI174" s="755" t="str">
        <x:f>IF(OR(B174="",AF174=""),"",ROUND((AF174-B174)*24,1))</x:f>
      </x:c>
      <x:c r="AJ174" s="750" t="str">
        <x:f>IF(P174="","",MAX(TODAY()-P174,0))</x:f>
      </x:c>
      <x:c r="AK174" s="750" t="str">
        <x:f>IF(OR(B174="",AH174=""),"",AH174-B174)</x:f>
      </x:c>
      <x:c r="AL174" s="751" t="str">
        <x:f>IF(A174="","",IF(COUNTIF($A$5:$A$504,A174)&gt;1,"DUPLICATE RFQ ID",IF(OR(B174="",C174="",AND(D174="",E174=""),AND(F174="",G174=""),H174="",I174="",J174="",L174="",M174="",N174=""),"CHECK REQUIRED FIELDS",IF(OR(NOT(ISNUMBER(I174)),I174&lt;=0,AND(O174&lt;&gt;"",OR(NOT(ISNUMBER(O174)),O174&lt;0))),"CHECK NUMBERS",IF(OR(NOT(ISNUMBER(B174)),B174&gt;TODAY(),AND(P174&lt;&gt;"",OR(NOT(ISNUMBER(P174)),P174&gt;TODAY())),AND(Q174&lt;&gt;"",OR(NOT(ISNUMBER(Q174)),Q174&gt;TODAY())),AND(R174&lt;&gt;"",NOT(ISNUMBER(R174))),AND(U174&lt;&gt;"",NOT(ISNUMBER(U174))),AND(AF174&lt;&gt;"",OR(NOT(ISNUMBER(AF174)),AF174&lt;B174,AF174&gt;TODAY()+1)),AND(AG174&lt;&gt;"",OR(NOT(ISNUMBER(AG174)),AG174&lt;B174,AG174&gt;TODAY())),AND(AH174&lt;&gt;"",OR(NOT(ISNUMBER(AH174)),AH174&lt;B174,AH174&gt;TODAY()))),"CHECK DATE",IF(COUNTIF(Setup!$D$4:$D$11,N174)=0,"CHECK STAGE",IF(AND(N174&lt;&gt;"PO WON",N174&lt;&gt;"LOST",N174&lt;&gt;"CANCELLED",Y174=""),"SET NEXT FOLLOW-UP",IF(AND(OR(N174="QUOTED",N174="NEGOTIATION",N174="PO WON"),P174=""),"ADD QUOTE DATE",IF(AND(OR(N174="QUOTED",N174="NEGOTIATION",N174="PO WON"),COUNTIFS(Quotations!$B$5:$B$504,A174,Quotations!$Q$5:$Q$504,"COMPLETE")=0),"ADD QUOTE RECORD",IF(AND(OR(N174="LOST",N174="CANCELLED"),V174=""),"ADD CLOSED REASON",IF(AND(OR(N174="PO WON",N174="LOST",N174="CANCELLED"),AH174=""),"ADD CLOSED DATE",IF(AND(N174="PO WON",COUNTIFS('Orders &amp; Payments'!$B$5:$B$504,A174,'Orders &amp; Payments'!$Q$5:$Q$504,"COMPLETE")+COUNTIFS('Orders &amp; Payments'!$B$5:$B$504,A174,'Orders &amp; Payments'!$Q$5:$Q$504,"OPEN")+COUNTIFS('Orders &amp; Payments'!$B$5:$B$504,A174,'Orders &amp; Payments'!$Q$5:$Q$504,"OPEN — ADD INVOICE")=0),"ADD ORDER RECORD","COMPLETE"))))))))))))</x:f>
      </x:c>
    </x:row>
    <x:row r="175">
      <x:c r="A175" s="730"/>
      <x:c r="B175" s="731"/>
      <x:c r="C175" s="730"/>
      <x:c r="D175" s="730"/>
      <x:c r="E175" s="730"/>
      <x:c r="F175" s="730"/>
      <x:c r="G175" s="730"/>
      <x:c r="H175" s="730"/>
      <x:c r="I175" s="730"/>
      <x:c r="J175" s="730"/>
      <x:c r="K175" s="730"/>
      <x:c r="L175" s="730"/>
      <x:c r="M175" s="730"/>
      <x:c r="N175" s="730"/>
      <x:c r="O175" s="732"/>
      <x:c r="P175" s="731"/>
      <x:c r="Q175" s="731"/>
      <x:c r="R175" s="731"/>
      <x:c r="S175" s="740" t="str">
        <x:f>IF(B175="","",TODAY()-B175)</x:f>
      </x:c>
      <x:c r="T175" s="741" t="str">
        <x:f>IF(A175="","",IF(N175="","STAGE NOT SET",IF(OR(N175="PO WON",N175="LOST",N175="CANCELLED"),N175,IF(Y175="","NOT SET",IF(NOT(ISNUMBER(Y175)),"CHECK DATE",IF(Y175&lt;TODAY(),"OVERDUE",IF(Y175=TODAY(),"DUE TODAY","UPCOMING")))))))</x:f>
      </x:c>
      <x:c r="U175" s="731"/>
      <x:c r="V175" s="730"/>
      <x:c r="W175" s="730"/>
      <x:c r="X175" s="749" t="str">
        <x:f>IF(OR(A175="",B175="",N175="",N175="PO WON",N175="LOST",N175="CANCELLED"),"",IFERROR(IF(Q175="",B175+1,Q175+INDEX(Setup!$T$4:$T$8,MATCH(N175,Setup!$S$4:$S$8,0))),""))</x:f>
      </x:c>
      <x:c r="Y175" s="749" t="str">
        <x:f>IF(A175="","",IF(OR(N175="PO WON",N175="LOST",N175="CANCELLED"),"",IF(R175&lt;&gt;"",R175,X175)))</x:f>
      </x:c>
      <x:c r="Z175" s="750" t="str">
        <x:f>IF(OR(Y175="",NOT(ISNUMBER(Y175))),"",Y175-TODAY())</x:f>
      </x:c>
      <x:c r="AA175" s="750" t="str">
        <x:f>IF(OR(A175="",B175="",C175="",M175="",N175="",N175="PO WON",N175="LOST",N175="CANCELLED"),"",IF(M175="Hot",30,IF(M175="Warm",20,10))+IF(N175="NEGOTIATION",25,IF(N175="QUOTED",20,IF(N175="QUALIFIED",15,IF(OR(N175="NEW",N175="CONTACTED"),10,0))))+IF(S175&lt;=2,20,IF(S175&lt;=7,15,IF(S175&lt;=14,10,5)))+IF(O175&gt;=500000,20,IF(O175&gt;=200000,15,IF(O175&gt;=100000,10,5)))+IF(OR(C175="IndiaMART",C175="TradeIndia"),5,3))</x:f>
      </x:c>
      <x:c r="AB175" s="751" t="str">
        <x:f>IF(A175="","",IF(OR(N175="PO WON",N175="LOST",N175="CANCELLED"),"CLOSED",IF(AA175&gt;=75,"A - PRIORITY",IF(AA175&gt;=55,"B - GOOD",IF(AA175&gt;=35,"C - NURTURE","D - LOW")))))</x:f>
      </x:c>
      <x:c r="AC175" s="751" t="str">
        <x:f>IF(A175="","",IF(AL175="COMPLETE",IF(N175="PO WON","Track invoice + payment",IF(N175="LOST","Consider revival",IF(N175="CANCELLED","No further action",IF(T175="OVERDUE","FOLLOW UP NOW",IF(T175="DUE TODAY","FOLLOW UP TODAY",IFERROR(INDEX(Setup!$V$4:$V$8,MATCH(N175,Setup!$U$4:$U$8,0)),"Review RFQ")))))),IF(AL175="DUPLICATE RFQ ID","Use a unique RFQ ID",IF(AL175="CHECK REQUIRED FIELDS","Complete required fields",IF(AL175="CHECK NUMBERS","Correct quantity or value",IF(AL175="CHECK DATE","Correct invalid date",IF(AL175="CHECK STAGE","Choose a valid stage",IF(AL175="SET NEXT FOLLOW-UP","Set next follow-up",IF(AL175="ADD QUOTE DATE","Add quote date",IF(AL175="ADD QUOTE RECORD","Add or fix quote record",IF(AL175="ADD CLOSED REASON","Add lost/cancelled reason",IF(AL175="ADD CLOSED DATE","Add closed date","Create or fix order record"))))))))))))</x:f>
      </x:c>
      <x:c r="AD175" s="752" t="str">
        <x:f>IF(A175="","",IF(AND(OR(N175="QUOTED",N175="NEGOTIATION"),Y175&lt;&gt;"",Y175&lt;TODAY()),O175,0))</x:f>
      </x:c>
      <x:c r="AE175" s="751" t="str">
        <x:f>IF(A175="","",IF(AND(F175&lt;&gt;"",G175&lt;&gt;""),"COMPLETE",IF(OR(F175&lt;&gt;"",G175&lt;&gt;""),"PARTIAL","MISSING")))</x:f>
      </x:c>
      <x:c r="AF175" s="756"/>
      <x:c r="AG175" s="735"/>
      <x:c r="AH175" s="735"/>
      <x:c r="AI175" s="755" t="str">
        <x:f>IF(OR(B175="",AF175=""),"",ROUND((AF175-B175)*24,1))</x:f>
      </x:c>
      <x:c r="AJ175" s="750" t="str">
        <x:f>IF(P175="","",MAX(TODAY()-P175,0))</x:f>
      </x:c>
      <x:c r="AK175" s="750" t="str">
        <x:f>IF(OR(B175="",AH175=""),"",AH175-B175)</x:f>
      </x:c>
      <x:c r="AL175" s="751" t="str">
        <x:f>IF(A175="","",IF(COUNTIF($A$5:$A$504,A175)&gt;1,"DUPLICATE RFQ ID",IF(OR(B175="",C175="",AND(D175="",E175=""),AND(F175="",G175=""),H175="",I175="",J175="",L175="",M175="",N175=""),"CHECK REQUIRED FIELDS",IF(OR(NOT(ISNUMBER(I175)),I175&lt;=0,AND(O175&lt;&gt;"",OR(NOT(ISNUMBER(O175)),O175&lt;0))),"CHECK NUMBERS",IF(OR(NOT(ISNUMBER(B175)),B175&gt;TODAY(),AND(P175&lt;&gt;"",OR(NOT(ISNUMBER(P175)),P175&gt;TODAY())),AND(Q175&lt;&gt;"",OR(NOT(ISNUMBER(Q175)),Q175&gt;TODAY())),AND(R175&lt;&gt;"",NOT(ISNUMBER(R175))),AND(U175&lt;&gt;"",NOT(ISNUMBER(U175))),AND(AF175&lt;&gt;"",OR(NOT(ISNUMBER(AF175)),AF175&lt;B175,AF175&gt;TODAY()+1)),AND(AG175&lt;&gt;"",OR(NOT(ISNUMBER(AG175)),AG175&lt;B175,AG175&gt;TODAY())),AND(AH175&lt;&gt;"",OR(NOT(ISNUMBER(AH175)),AH175&lt;B175,AH175&gt;TODAY()))),"CHECK DATE",IF(COUNTIF(Setup!$D$4:$D$11,N175)=0,"CHECK STAGE",IF(AND(N175&lt;&gt;"PO WON",N175&lt;&gt;"LOST",N175&lt;&gt;"CANCELLED",Y175=""),"SET NEXT FOLLOW-UP",IF(AND(OR(N175="QUOTED",N175="NEGOTIATION",N175="PO WON"),P175=""),"ADD QUOTE DATE",IF(AND(OR(N175="QUOTED",N175="NEGOTIATION",N175="PO WON"),COUNTIFS(Quotations!$B$5:$B$504,A175,Quotations!$Q$5:$Q$504,"COMPLETE")=0),"ADD QUOTE RECORD",IF(AND(OR(N175="LOST",N175="CANCELLED"),V175=""),"ADD CLOSED REASON",IF(AND(OR(N175="PO WON",N175="LOST",N175="CANCELLED"),AH175=""),"ADD CLOSED DATE",IF(AND(N175="PO WON",COUNTIFS('Orders &amp; Payments'!$B$5:$B$504,A175,'Orders &amp; Payments'!$Q$5:$Q$504,"COMPLETE")+COUNTIFS('Orders &amp; Payments'!$B$5:$B$504,A175,'Orders &amp; Payments'!$Q$5:$Q$504,"OPEN")+COUNTIFS('Orders &amp; Payments'!$B$5:$B$504,A175,'Orders &amp; Payments'!$Q$5:$Q$504,"OPEN — ADD INVOICE")=0),"ADD ORDER RECORD","COMPLETE"))))))))))))</x:f>
      </x:c>
    </x:row>
    <x:row r="176">
      <x:c r="A176" s="730"/>
      <x:c r="B176" s="731"/>
      <x:c r="C176" s="730"/>
      <x:c r="D176" s="730"/>
      <x:c r="E176" s="730"/>
      <x:c r="F176" s="730"/>
      <x:c r="G176" s="730"/>
      <x:c r="H176" s="730"/>
      <x:c r="I176" s="730"/>
      <x:c r="J176" s="730"/>
      <x:c r="K176" s="730"/>
      <x:c r="L176" s="730"/>
      <x:c r="M176" s="730"/>
      <x:c r="N176" s="730"/>
      <x:c r="O176" s="732"/>
      <x:c r="P176" s="731"/>
      <x:c r="Q176" s="731"/>
      <x:c r="R176" s="731"/>
      <x:c r="S176" s="740" t="str">
        <x:f>IF(B176="","",TODAY()-B176)</x:f>
      </x:c>
      <x:c r="T176" s="741" t="str">
        <x:f>IF(A176="","",IF(N176="","STAGE NOT SET",IF(OR(N176="PO WON",N176="LOST",N176="CANCELLED"),N176,IF(Y176="","NOT SET",IF(NOT(ISNUMBER(Y176)),"CHECK DATE",IF(Y176&lt;TODAY(),"OVERDUE",IF(Y176=TODAY(),"DUE TODAY","UPCOMING")))))))</x:f>
      </x:c>
      <x:c r="U176" s="731"/>
      <x:c r="V176" s="730"/>
      <x:c r="W176" s="730"/>
      <x:c r="X176" s="749" t="str">
        <x:f>IF(OR(A176="",B176="",N176="",N176="PO WON",N176="LOST",N176="CANCELLED"),"",IFERROR(IF(Q176="",B176+1,Q176+INDEX(Setup!$T$4:$T$8,MATCH(N176,Setup!$S$4:$S$8,0))),""))</x:f>
      </x:c>
      <x:c r="Y176" s="749" t="str">
        <x:f>IF(A176="","",IF(OR(N176="PO WON",N176="LOST",N176="CANCELLED"),"",IF(R176&lt;&gt;"",R176,X176)))</x:f>
      </x:c>
      <x:c r="Z176" s="750" t="str">
        <x:f>IF(OR(Y176="",NOT(ISNUMBER(Y176))),"",Y176-TODAY())</x:f>
      </x:c>
      <x:c r="AA176" s="750" t="str">
        <x:f>IF(OR(A176="",B176="",C176="",M176="",N176="",N176="PO WON",N176="LOST",N176="CANCELLED"),"",IF(M176="Hot",30,IF(M176="Warm",20,10))+IF(N176="NEGOTIATION",25,IF(N176="QUOTED",20,IF(N176="QUALIFIED",15,IF(OR(N176="NEW",N176="CONTACTED"),10,0))))+IF(S176&lt;=2,20,IF(S176&lt;=7,15,IF(S176&lt;=14,10,5)))+IF(O176&gt;=500000,20,IF(O176&gt;=200000,15,IF(O176&gt;=100000,10,5)))+IF(OR(C176="IndiaMART",C176="TradeIndia"),5,3))</x:f>
      </x:c>
      <x:c r="AB176" s="751" t="str">
        <x:f>IF(A176="","",IF(OR(N176="PO WON",N176="LOST",N176="CANCELLED"),"CLOSED",IF(AA176&gt;=75,"A - PRIORITY",IF(AA176&gt;=55,"B - GOOD",IF(AA176&gt;=35,"C - NURTURE","D - LOW")))))</x:f>
      </x:c>
      <x:c r="AC176" s="751" t="str">
        <x:f>IF(A176="","",IF(AL176="COMPLETE",IF(N176="PO WON","Track invoice + payment",IF(N176="LOST","Consider revival",IF(N176="CANCELLED","No further action",IF(T176="OVERDUE","FOLLOW UP NOW",IF(T176="DUE TODAY","FOLLOW UP TODAY",IFERROR(INDEX(Setup!$V$4:$V$8,MATCH(N176,Setup!$U$4:$U$8,0)),"Review RFQ")))))),IF(AL176="DUPLICATE RFQ ID","Use a unique RFQ ID",IF(AL176="CHECK REQUIRED FIELDS","Complete required fields",IF(AL176="CHECK NUMBERS","Correct quantity or value",IF(AL176="CHECK DATE","Correct invalid date",IF(AL176="CHECK STAGE","Choose a valid stage",IF(AL176="SET NEXT FOLLOW-UP","Set next follow-up",IF(AL176="ADD QUOTE DATE","Add quote date",IF(AL176="ADD QUOTE RECORD","Add or fix quote record",IF(AL176="ADD CLOSED REASON","Add lost/cancelled reason",IF(AL176="ADD CLOSED DATE","Add closed date","Create or fix order record"))))))))))))</x:f>
      </x:c>
      <x:c r="AD176" s="752" t="str">
        <x:f>IF(A176="","",IF(AND(OR(N176="QUOTED",N176="NEGOTIATION"),Y176&lt;&gt;"",Y176&lt;TODAY()),O176,0))</x:f>
      </x:c>
      <x:c r="AE176" s="751" t="str">
        <x:f>IF(A176="","",IF(AND(F176&lt;&gt;"",G176&lt;&gt;""),"COMPLETE",IF(OR(F176&lt;&gt;"",G176&lt;&gt;""),"PARTIAL","MISSING")))</x:f>
      </x:c>
      <x:c r="AF176" s="756"/>
      <x:c r="AG176" s="735"/>
      <x:c r="AH176" s="735"/>
      <x:c r="AI176" s="755" t="str">
        <x:f>IF(OR(B176="",AF176=""),"",ROUND((AF176-B176)*24,1))</x:f>
      </x:c>
      <x:c r="AJ176" s="750" t="str">
        <x:f>IF(P176="","",MAX(TODAY()-P176,0))</x:f>
      </x:c>
      <x:c r="AK176" s="750" t="str">
        <x:f>IF(OR(B176="",AH176=""),"",AH176-B176)</x:f>
      </x:c>
      <x:c r="AL176" s="751" t="str">
        <x:f>IF(A176="","",IF(COUNTIF($A$5:$A$504,A176)&gt;1,"DUPLICATE RFQ ID",IF(OR(B176="",C176="",AND(D176="",E176=""),AND(F176="",G176=""),H176="",I176="",J176="",L176="",M176="",N176=""),"CHECK REQUIRED FIELDS",IF(OR(NOT(ISNUMBER(I176)),I176&lt;=0,AND(O176&lt;&gt;"",OR(NOT(ISNUMBER(O176)),O176&lt;0))),"CHECK NUMBERS",IF(OR(NOT(ISNUMBER(B176)),B176&gt;TODAY(),AND(P176&lt;&gt;"",OR(NOT(ISNUMBER(P176)),P176&gt;TODAY())),AND(Q176&lt;&gt;"",OR(NOT(ISNUMBER(Q176)),Q176&gt;TODAY())),AND(R176&lt;&gt;"",NOT(ISNUMBER(R176))),AND(U176&lt;&gt;"",NOT(ISNUMBER(U176))),AND(AF176&lt;&gt;"",OR(NOT(ISNUMBER(AF176)),AF176&lt;B176,AF176&gt;TODAY()+1)),AND(AG176&lt;&gt;"",OR(NOT(ISNUMBER(AG176)),AG176&lt;B176,AG176&gt;TODAY())),AND(AH176&lt;&gt;"",OR(NOT(ISNUMBER(AH176)),AH176&lt;B176,AH176&gt;TODAY()))),"CHECK DATE",IF(COUNTIF(Setup!$D$4:$D$11,N176)=0,"CHECK STAGE",IF(AND(N176&lt;&gt;"PO WON",N176&lt;&gt;"LOST",N176&lt;&gt;"CANCELLED",Y176=""),"SET NEXT FOLLOW-UP",IF(AND(OR(N176="QUOTED",N176="NEGOTIATION",N176="PO WON"),P176=""),"ADD QUOTE DATE",IF(AND(OR(N176="QUOTED",N176="NEGOTIATION",N176="PO WON"),COUNTIFS(Quotations!$B$5:$B$504,A176,Quotations!$Q$5:$Q$504,"COMPLETE")=0),"ADD QUOTE RECORD",IF(AND(OR(N176="LOST",N176="CANCELLED"),V176=""),"ADD CLOSED REASON",IF(AND(OR(N176="PO WON",N176="LOST",N176="CANCELLED"),AH176=""),"ADD CLOSED DATE",IF(AND(N176="PO WON",COUNTIFS('Orders &amp; Payments'!$B$5:$B$504,A176,'Orders &amp; Payments'!$Q$5:$Q$504,"COMPLETE")+COUNTIFS('Orders &amp; Payments'!$B$5:$B$504,A176,'Orders &amp; Payments'!$Q$5:$Q$504,"OPEN")+COUNTIFS('Orders &amp; Payments'!$B$5:$B$504,A176,'Orders &amp; Payments'!$Q$5:$Q$504,"OPEN — ADD INVOICE")=0),"ADD ORDER RECORD","COMPLETE"))))))))))))</x:f>
      </x:c>
    </x:row>
    <x:row r="177">
      <x:c r="A177" s="730"/>
      <x:c r="B177" s="731"/>
      <x:c r="C177" s="730"/>
      <x:c r="D177" s="730"/>
      <x:c r="E177" s="730"/>
      <x:c r="F177" s="730"/>
      <x:c r="G177" s="730"/>
      <x:c r="H177" s="730"/>
      <x:c r="I177" s="730"/>
      <x:c r="J177" s="730"/>
      <x:c r="K177" s="730"/>
      <x:c r="L177" s="730"/>
      <x:c r="M177" s="730"/>
      <x:c r="N177" s="730"/>
      <x:c r="O177" s="732"/>
      <x:c r="P177" s="731"/>
      <x:c r="Q177" s="731"/>
      <x:c r="R177" s="731"/>
      <x:c r="S177" s="740" t="str">
        <x:f>IF(B177="","",TODAY()-B177)</x:f>
      </x:c>
      <x:c r="T177" s="741" t="str">
        <x:f>IF(A177="","",IF(N177="","STAGE NOT SET",IF(OR(N177="PO WON",N177="LOST",N177="CANCELLED"),N177,IF(Y177="","NOT SET",IF(NOT(ISNUMBER(Y177)),"CHECK DATE",IF(Y177&lt;TODAY(),"OVERDUE",IF(Y177=TODAY(),"DUE TODAY","UPCOMING")))))))</x:f>
      </x:c>
      <x:c r="U177" s="731"/>
      <x:c r="V177" s="730"/>
      <x:c r="W177" s="730"/>
      <x:c r="X177" s="749" t="str">
        <x:f>IF(OR(A177="",B177="",N177="",N177="PO WON",N177="LOST",N177="CANCELLED"),"",IFERROR(IF(Q177="",B177+1,Q177+INDEX(Setup!$T$4:$T$8,MATCH(N177,Setup!$S$4:$S$8,0))),""))</x:f>
      </x:c>
      <x:c r="Y177" s="749" t="str">
        <x:f>IF(A177="","",IF(OR(N177="PO WON",N177="LOST",N177="CANCELLED"),"",IF(R177&lt;&gt;"",R177,X177)))</x:f>
      </x:c>
      <x:c r="Z177" s="750" t="str">
        <x:f>IF(OR(Y177="",NOT(ISNUMBER(Y177))),"",Y177-TODAY())</x:f>
      </x:c>
      <x:c r="AA177" s="750" t="str">
        <x:f>IF(OR(A177="",B177="",C177="",M177="",N177="",N177="PO WON",N177="LOST",N177="CANCELLED"),"",IF(M177="Hot",30,IF(M177="Warm",20,10))+IF(N177="NEGOTIATION",25,IF(N177="QUOTED",20,IF(N177="QUALIFIED",15,IF(OR(N177="NEW",N177="CONTACTED"),10,0))))+IF(S177&lt;=2,20,IF(S177&lt;=7,15,IF(S177&lt;=14,10,5)))+IF(O177&gt;=500000,20,IF(O177&gt;=200000,15,IF(O177&gt;=100000,10,5)))+IF(OR(C177="IndiaMART",C177="TradeIndia"),5,3))</x:f>
      </x:c>
      <x:c r="AB177" s="751" t="str">
        <x:f>IF(A177="","",IF(OR(N177="PO WON",N177="LOST",N177="CANCELLED"),"CLOSED",IF(AA177&gt;=75,"A - PRIORITY",IF(AA177&gt;=55,"B - GOOD",IF(AA177&gt;=35,"C - NURTURE","D - LOW")))))</x:f>
      </x:c>
      <x:c r="AC177" s="751" t="str">
        <x:f>IF(A177="","",IF(AL177="COMPLETE",IF(N177="PO WON","Track invoice + payment",IF(N177="LOST","Consider revival",IF(N177="CANCELLED","No further action",IF(T177="OVERDUE","FOLLOW UP NOW",IF(T177="DUE TODAY","FOLLOW UP TODAY",IFERROR(INDEX(Setup!$V$4:$V$8,MATCH(N177,Setup!$U$4:$U$8,0)),"Review RFQ")))))),IF(AL177="DUPLICATE RFQ ID","Use a unique RFQ ID",IF(AL177="CHECK REQUIRED FIELDS","Complete required fields",IF(AL177="CHECK NUMBERS","Correct quantity or value",IF(AL177="CHECK DATE","Correct invalid date",IF(AL177="CHECK STAGE","Choose a valid stage",IF(AL177="SET NEXT FOLLOW-UP","Set next follow-up",IF(AL177="ADD QUOTE DATE","Add quote date",IF(AL177="ADD QUOTE RECORD","Add or fix quote record",IF(AL177="ADD CLOSED REASON","Add lost/cancelled reason",IF(AL177="ADD CLOSED DATE","Add closed date","Create or fix order record"))))))))))))</x:f>
      </x:c>
      <x:c r="AD177" s="752" t="str">
        <x:f>IF(A177="","",IF(AND(OR(N177="QUOTED",N177="NEGOTIATION"),Y177&lt;&gt;"",Y177&lt;TODAY()),O177,0))</x:f>
      </x:c>
      <x:c r="AE177" s="751" t="str">
        <x:f>IF(A177="","",IF(AND(F177&lt;&gt;"",G177&lt;&gt;""),"COMPLETE",IF(OR(F177&lt;&gt;"",G177&lt;&gt;""),"PARTIAL","MISSING")))</x:f>
      </x:c>
      <x:c r="AF177" s="756"/>
      <x:c r="AG177" s="735"/>
      <x:c r="AH177" s="735"/>
      <x:c r="AI177" s="755" t="str">
        <x:f>IF(OR(B177="",AF177=""),"",ROUND((AF177-B177)*24,1))</x:f>
      </x:c>
      <x:c r="AJ177" s="750" t="str">
        <x:f>IF(P177="","",MAX(TODAY()-P177,0))</x:f>
      </x:c>
      <x:c r="AK177" s="750" t="str">
        <x:f>IF(OR(B177="",AH177=""),"",AH177-B177)</x:f>
      </x:c>
      <x:c r="AL177" s="751" t="str">
        <x:f>IF(A177="","",IF(COUNTIF($A$5:$A$504,A177)&gt;1,"DUPLICATE RFQ ID",IF(OR(B177="",C177="",AND(D177="",E177=""),AND(F177="",G177=""),H177="",I177="",J177="",L177="",M177="",N177=""),"CHECK REQUIRED FIELDS",IF(OR(NOT(ISNUMBER(I177)),I177&lt;=0,AND(O177&lt;&gt;"",OR(NOT(ISNUMBER(O177)),O177&lt;0))),"CHECK NUMBERS",IF(OR(NOT(ISNUMBER(B177)),B177&gt;TODAY(),AND(P177&lt;&gt;"",OR(NOT(ISNUMBER(P177)),P177&gt;TODAY())),AND(Q177&lt;&gt;"",OR(NOT(ISNUMBER(Q177)),Q177&gt;TODAY())),AND(R177&lt;&gt;"",NOT(ISNUMBER(R177))),AND(U177&lt;&gt;"",NOT(ISNUMBER(U177))),AND(AF177&lt;&gt;"",OR(NOT(ISNUMBER(AF177)),AF177&lt;B177,AF177&gt;TODAY()+1)),AND(AG177&lt;&gt;"",OR(NOT(ISNUMBER(AG177)),AG177&lt;B177,AG177&gt;TODAY())),AND(AH177&lt;&gt;"",OR(NOT(ISNUMBER(AH177)),AH177&lt;B177,AH177&gt;TODAY()))),"CHECK DATE",IF(COUNTIF(Setup!$D$4:$D$11,N177)=0,"CHECK STAGE",IF(AND(N177&lt;&gt;"PO WON",N177&lt;&gt;"LOST",N177&lt;&gt;"CANCELLED",Y177=""),"SET NEXT FOLLOW-UP",IF(AND(OR(N177="QUOTED",N177="NEGOTIATION",N177="PO WON"),P177=""),"ADD QUOTE DATE",IF(AND(OR(N177="QUOTED",N177="NEGOTIATION",N177="PO WON"),COUNTIFS(Quotations!$B$5:$B$504,A177,Quotations!$Q$5:$Q$504,"COMPLETE")=0),"ADD QUOTE RECORD",IF(AND(OR(N177="LOST",N177="CANCELLED"),V177=""),"ADD CLOSED REASON",IF(AND(OR(N177="PO WON",N177="LOST",N177="CANCELLED"),AH177=""),"ADD CLOSED DATE",IF(AND(N177="PO WON",COUNTIFS('Orders &amp; Payments'!$B$5:$B$504,A177,'Orders &amp; Payments'!$Q$5:$Q$504,"COMPLETE")+COUNTIFS('Orders &amp; Payments'!$B$5:$B$504,A177,'Orders &amp; Payments'!$Q$5:$Q$504,"OPEN")+COUNTIFS('Orders &amp; Payments'!$B$5:$B$504,A177,'Orders &amp; Payments'!$Q$5:$Q$504,"OPEN — ADD INVOICE")=0),"ADD ORDER RECORD","COMPLETE"))))))))))))</x:f>
      </x:c>
    </x:row>
    <x:row r="178">
      <x:c r="A178" s="730"/>
      <x:c r="B178" s="731"/>
      <x:c r="C178" s="730"/>
      <x:c r="D178" s="730"/>
      <x:c r="E178" s="730"/>
      <x:c r="F178" s="730"/>
      <x:c r="G178" s="730"/>
      <x:c r="H178" s="730"/>
      <x:c r="I178" s="730"/>
      <x:c r="J178" s="730"/>
      <x:c r="K178" s="730"/>
      <x:c r="L178" s="730"/>
      <x:c r="M178" s="730"/>
      <x:c r="N178" s="730"/>
      <x:c r="O178" s="732"/>
      <x:c r="P178" s="731"/>
      <x:c r="Q178" s="731"/>
      <x:c r="R178" s="731"/>
      <x:c r="S178" s="740" t="str">
        <x:f>IF(B178="","",TODAY()-B178)</x:f>
      </x:c>
      <x:c r="T178" s="741" t="str">
        <x:f>IF(A178="","",IF(N178="","STAGE NOT SET",IF(OR(N178="PO WON",N178="LOST",N178="CANCELLED"),N178,IF(Y178="","NOT SET",IF(NOT(ISNUMBER(Y178)),"CHECK DATE",IF(Y178&lt;TODAY(),"OVERDUE",IF(Y178=TODAY(),"DUE TODAY","UPCOMING")))))))</x:f>
      </x:c>
      <x:c r="U178" s="731"/>
      <x:c r="V178" s="730"/>
      <x:c r="W178" s="730"/>
      <x:c r="X178" s="749" t="str">
        <x:f>IF(OR(A178="",B178="",N178="",N178="PO WON",N178="LOST",N178="CANCELLED"),"",IFERROR(IF(Q178="",B178+1,Q178+INDEX(Setup!$T$4:$T$8,MATCH(N178,Setup!$S$4:$S$8,0))),""))</x:f>
      </x:c>
      <x:c r="Y178" s="749" t="str">
        <x:f>IF(A178="","",IF(OR(N178="PO WON",N178="LOST",N178="CANCELLED"),"",IF(R178&lt;&gt;"",R178,X178)))</x:f>
      </x:c>
      <x:c r="Z178" s="750" t="str">
        <x:f>IF(OR(Y178="",NOT(ISNUMBER(Y178))),"",Y178-TODAY())</x:f>
      </x:c>
      <x:c r="AA178" s="750" t="str">
        <x:f>IF(OR(A178="",B178="",C178="",M178="",N178="",N178="PO WON",N178="LOST",N178="CANCELLED"),"",IF(M178="Hot",30,IF(M178="Warm",20,10))+IF(N178="NEGOTIATION",25,IF(N178="QUOTED",20,IF(N178="QUALIFIED",15,IF(OR(N178="NEW",N178="CONTACTED"),10,0))))+IF(S178&lt;=2,20,IF(S178&lt;=7,15,IF(S178&lt;=14,10,5)))+IF(O178&gt;=500000,20,IF(O178&gt;=200000,15,IF(O178&gt;=100000,10,5)))+IF(OR(C178="IndiaMART",C178="TradeIndia"),5,3))</x:f>
      </x:c>
      <x:c r="AB178" s="751" t="str">
        <x:f>IF(A178="","",IF(OR(N178="PO WON",N178="LOST",N178="CANCELLED"),"CLOSED",IF(AA178&gt;=75,"A - PRIORITY",IF(AA178&gt;=55,"B - GOOD",IF(AA178&gt;=35,"C - NURTURE","D - LOW")))))</x:f>
      </x:c>
      <x:c r="AC178" s="751" t="str">
        <x:f>IF(A178="","",IF(AL178="COMPLETE",IF(N178="PO WON","Track invoice + payment",IF(N178="LOST","Consider revival",IF(N178="CANCELLED","No further action",IF(T178="OVERDUE","FOLLOW UP NOW",IF(T178="DUE TODAY","FOLLOW UP TODAY",IFERROR(INDEX(Setup!$V$4:$V$8,MATCH(N178,Setup!$U$4:$U$8,0)),"Review RFQ")))))),IF(AL178="DUPLICATE RFQ ID","Use a unique RFQ ID",IF(AL178="CHECK REQUIRED FIELDS","Complete required fields",IF(AL178="CHECK NUMBERS","Correct quantity or value",IF(AL178="CHECK DATE","Correct invalid date",IF(AL178="CHECK STAGE","Choose a valid stage",IF(AL178="SET NEXT FOLLOW-UP","Set next follow-up",IF(AL178="ADD QUOTE DATE","Add quote date",IF(AL178="ADD QUOTE RECORD","Add or fix quote record",IF(AL178="ADD CLOSED REASON","Add lost/cancelled reason",IF(AL178="ADD CLOSED DATE","Add closed date","Create or fix order record"))))))))))))</x:f>
      </x:c>
      <x:c r="AD178" s="752" t="str">
        <x:f>IF(A178="","",IF(AND(OR(N178="QUOTED",N178="NEGOTIATION"),Y178&lt;&gt;"",Y178&lt;TODAY()),O178,0))</x:f>
      </x:c>
      <x:c r="AE178" s="751" t="str">
        <x:f>IF(A178="","",IF(AND(F178&lt;&gt;"",G178&lt;&gt;""),"COMPLETE",IF(OR(F178&lt;&gt;"",G178&lt;&gt;""),"PARTIAL","MISSING")))</x:f>
      </x:c>
      <x:c r="AF178" s="756"/>
      <x:c r="AG178" s="735"/>
      <x:c r="AH178" s="735"/>
      <x:c r="AI178" s="755" t="str">
        <x:f>IF(OR(B178="",AF178=""),"",ROUND((AF178-B178)*24,1))</x:f>
      </x:c>
      <x:c r="AJ178" s="750" t="str">
        <x:f>IF(P178="","",MAX(TODAY()-P178,0))</x:f>
      </x:c>
      <x:c r="AK178" s="750" t="str">
        <x:f>IF(OR(B178="",AH178=""),"",AH178-B178)</x:f>
      </x:c>
      <x:c r="AL178" s="751" t="str">
        <x:f>IF(A178="","",IF(COUNTIF($A$5:$A$504,A178)&gt;1,"DUPLICATE RFQ ID",IF(OR(B178="",C178="",AND(D178="",E178=""),AND(F178="",G178=""),H178="",I178="",J178="",L178="",M178="",N178=""),"CHECK REQUIRED FIELDS",IF(OR(NOT(ISNUMBER(I178)),I178&lt;=0,AND(O178&lt;&gt;"",OR(NOT(ISNUMBER(O178)),O178&lt;0))),"CHECK NUMBERS",IF(OR(NOT(ISNUMBER(B178)),B178&gt;TODAY(),AND(P178&lt;&gt;"",OR(NOT(ISNUMBER(P178)),P178&gt;TODAY())),AND(Q178&lt;&gt;"",OR(NOT(ISNUMBER(Q178)),Q178&gt;TODAY())),AND(R178&lt;&gt;"",NOT(ISNUMBER(R178))),AND(U178&lt;&gt;"",NOT(ISNUMBER(U178))),AND(AF178&lt;&gt;"",OR(NOT(ISNUMBER(AF178)),AF178&lt;B178,AF178&gt;TODAY()+1)),AND(AG178&lt;&gt;"",OR(NOT(ISNUMBER(AG178)),AG178&lt;B178,AG178&gt;TODAY())),AND(AH178&lt;&gt;"",OR(NOT(ISNUMBER(AH178)),AH178&lt;B178,AH178&gt;TODAY()))),"CHECK DATE",IF(COUNTIF(Setup!$D$4:$D$11,N178)=0,"CHECK STAGE",IF(AND(N178&lt;&gt;"PO WON",N178&lt;&gt;"LOST",N178&lt;&gt;"CANCELLED",Y178=""),"SET NEXT FOLLOW-UP",IF(AND(OR(N178="QUOTED",N178="NEGOTIATION",N178="PO WON"),P178=""),"ADD QUOTE DATE",IF(AND(OR(N178="QUOTED",N178="NEGOTIATION",N178="PO WON"),COUNTIFS(Quotations!$B$5:$B$504,A178,Quotations!$Q$5:$Q$504,"COMPLETE")=0),"ADD QUOTE RECORD",IF(AND(OR(N178="LOST",N178="CANCELLED"),V178=""),"ADD CLOSED REASON",IF(AND(OR(N178="PO WON",N178="LOST",N178="CANCELLED"),AH178=""),"ADD CLOSED DATE",IF(AND(N178="PO WON",COUNTIFS('Orders &amp; Payments'!$B$5:$B$504,A178,'Orders &amp; Payments'!$Q$5:$Q$504,"COMPLETE")+COUNTIFS('Orders &amp; Payments'!$B$5:$B$504,A178,'Orders &amp; Payments'!$Q$5:$Q$504,"OPEN")+COUNTIFS('Orders &amp; Payments'!$B$5:$B$504,A178,'Orders &amp; Payments'!$Q$5:$Q$504,"OPEN — ADD INVOICE")=0),"ADD ORDER RECORD","COMPLETE"))))))))))))</x:f>
      </x:c>
    </x:row>
    <x:row r="179">
      <x:c r="A179" s="730"/>
      <x:c r="B179" s="731"/>
      <x:c r="C179" s="730"/>
      <x:c r="D179" s="730"/>
      <x:c r="E179" s="730"/>
      <x:c r="F179" s="730"/>
      <x:c r="G179" s="730"/>
      <x:c r="H179" s="730"/>
      <x:c r="I179" s="730"/>
      <x:c r="J179" s="730"/>
      <x:c r="K179" s="730"/>
      <x:c r="L179" s="730"/>
      <x:c r="M179" s="730"/>
      <x:c r="N179" s="730"/>
      <x:c r="O179" s="732"/>
      <x:c r="P179" s="731"/>
      <x:c r="Q179" s="731"/>
      <x:c r="R179" s="731"/>
      <x:c r="S179" s="740" t="str">
        <x:f>IF(B179="","",TODAY()-B179)</x:f>
      </x:c>
      <x:c r="T179" s="741" t="str">
        <x:f>IF(A179="","",IF(N179="","STAGE NOT SET",IF(OR(N179="PO WON",N179="LOST",N179="CANCELLED"),N179,IF(Y179="","NOT SET",IF(NOT(ISNUMBER(Y179)),"CHECK DATE",IF(Y179&lt;TODAY(),"OVERDUE",IF(Y179=TODAY(),"DUE TODAY","UPCOMING")))))))</x:f>
      </x:c>
      <x:c r="U179" s="731"/>
      <x:c r="V179" s="730"/>
      <x:c r="W179" s="730"/>
      <x:c r="X179" s="749" t="str">
        <x:f>IF(OR(A179="",B179="",N179="",N179="PO WON",N179="LOST",N179="CANCELLED"),"",IFERROR(IF(Q179="",B179+1,Q179+INDEX(Setup!$T$4:$T$8,MATCH(N179,Setup!$S$4:$S$8,0))),""))</x:f>
      </x:c>
      <x:c r="Y179" s="749" t="str">
        <x:f>IF(A179="","",IF(OR(N179="PO WON",N179="LOST",N179="CANCELLED"),"",IF(R179&lt;&gt;"",R179,X179)))</x:f>
      </x:c>
      <x:c r="Z179" s="750" t="str">
        <x:f>IF(OR(Y179="",NOT(ISNUMBER(Y179))),"",Y179-TODAY())</x:f>
      </x:c>
      <x:c r="AA179" s="750" t="str">
        <x:f>IF(OR(A179="",B179="",C179="",M179="",N179="",N179="PO WON",N179="LOST",N179="CANCELLED"),"",IF(M179="Hot",30,IF(M179="Warm",20,10))+IF(N179="NEGOTIATION",25,IF(N179="QUOTED",20,IF(N179="QUALIFIED",15,IF(OR(N179="NEW",N179="CONTACTED"),10,0))))+IF(S179&lt;=2,20,IF(S179&lt;=7,15,IF(S179&lt;=14,10,5)))+IF(O179&gt;=500000,20,IF(O179&gt;=200000,15,IF(O179&gt;=100000,10,5)))+IF(OR(C179="IndiaMART",C179="TradeIndia"),5,3))</x:f>
      </x:c>
      <x:c r="AB179" s="751" t="str">
        <x:f>IF(A179="","",IF(OR(N179="PO WON",N179="LOST",N179="CANCELLED"),"CLOSED",IF(AA179&gt;=75,"A - PRIORITY",IF(AA179&gt;=55,"B - GOOD",IF(AA179&gt;=35,"C - NURTURE","D - LOW")))))</x:f>
      </x:c>
      <x:c r="AC179" s="751" t="str">
        <x:f>IF(A179="","",IF(AL179="COMPLETE",IF(N179="PO WON","Track invoice + payment",IF(N179="LOST","Consider revival",IF(N179="CANCELLED","No further action",IF(T179="OVERDUE","FOLLOW UP NOW",IF(T179="DUE TODAY","FOLLOW UP TODAY",IFERROR(INDEX(Setup!$V$4:$V$8,MATCH(N179,Setup!$U$4:$U$8,0)),"Review RFQ")))))),IF(AL179="DUPLICATE RFQ ID","Use a unique RFQ ID",IF(AL179="CHECK REQUIRED FIELDS","Complete required fields",IF(AL179="CHECK NUMBERS","Correct quantity or value",IF(AL179="CHECK DATE","Correct invalid date",IF(AL179="CHECK STAGE","Choose a valid stage",IF(AL179="SET NEXT FOLLOW-UP","Set next follow-up",IF(AL179="ADD QUOTE DATE","Add quote date",IF(AL179="ADD QUOTE RECORD","Add or fix quote record",IF(AL179="ADD CLOSED REASON","Add lost/cancelled reason",IF(AL179="ADD CLOSED DATE","Add closed date","Create or fix order record"))))))))))))</x:f>
      </x:c>
      <x:c r="AD179" s="752" t="str">
        <x:f>IF(A179="","",IF(AND(OR(N179="QUOTED",N179="NEGOTIATION"),Y179&lt;&gt;"",Y179&lt;TODAY()),O179,0))</x:f>
      </x:c>
      <x:c r="AE179" s="751" t="str">
        <x:f>IF(A179="","",IF(AND(F179&lt;&gt;"",G179&lt;&gt;""),"COMPLETE",IF(OR(F179&lt;&gt;"",G179&lt;&gt;""),"PARTIAL","MISSING")))</x:f>
      </x:c>
      <x:c r="AF179" s="756"/>
      <x:c r="AG179" s="735"/>
      <x:c r="AH179" s="735"/>
      <x:c r="AI179" s="755" t="str">
        <x:f>IF(OR(B179="",AF179=""),"",ROUND((AF179-B179)*24,1))</x:f>
      </x:c>
      <x:c r="AJ179" s="750" t="str">
        <x:f>IF(P179="","",MAX(TODAY()-P179,0))</x:f>
      </x:c>
      <x:c r="AK179" s="750" t="str">
        <x:f>IF(OR(B179="",AH179=""),"",AH179-B179)</x:f>
      </x:c>
      <x:c r="AL179" s="751" t="str">
        <x:f>IF(A179="","",IF(COUNTIF($A$5:$A$504,A179)&gt;1,"DUPLICATE RFQ ID",IF(OR(B179="",C179="",AND(D179="",E179=""),AND(F179="",G179=""),H179="",I179="",J179="",L179="",M179="",N179=""),"CHECK REQUIRED FIELDS",IF(OR(NOT(ISNUMBER(I179)),I179&lt;=0,AND(O179&lt;&gt;"",OR(NOT(ISNUMBER(O179)),O179&lt;0))),"CHECK NUMBERS",IF(OR(NOT(ISNUMBER(B179)),B179&gt;TODAY(),AND(P179&lt;&gt;"",OR(NOT(ISNUMBER(P179)),P179&gt;TODAY())),AND(Q179&lt;&gt;"",OR(NOT(ISNUMBER(Q179)),Q179&gt;TODAY())),AND(R179&lt;&gt;"",NOT(ISNUMBER(R179))),AND(U179&lt;&gt;"",NOT(ISNUMBER(U179))),AND(AF179&lt;&gt;"",OR(NOT(ISNUMBER(AF179)),AF179&lt;B179,AF179&gt;TODAY()+1)),AND(AG179&lt;&gt;"",OR(NOT(ISNUMBER(AG179)),AG179&lt;B179,AG179&gt;TODAY())),AND(AH179&lt;&gt;"",OR(NOT(ISNUMBER(AH179)),AH179&lt;B179,AH179&gt;TODAY()))),"CHECK DATE",IF(COUNTIF(Setup!$D$4:$D$11,N179)=0,"CHECK STAGE",IF(AND(N179&lt;&gt;"PO WON",N179&lt;&gt;"LOST",N179&lt;&gt;"CANCELLED",Y179=""),"SET NEXT FOLLOW-UP",IF(AND(OR(N179="QUOTED",N179="NEGOTIATION",N179="PO WON"),P179=""),"ADD QUOTE DATE",IF(AND(OR(N179="QUOTED",N179="NEGOTIATION",N179="PO WON"),COUNTIFS(Quotations!$B$5:$B$504,A179,Quotations!$Q$5:$Q$504,"COMPLETE")=0),"ADD QUOTE RECORD",IF(AND(OR(N179="LOST",N179="CANCELLED"),V179=""),"ADD CLOSED REASON",IF(AND(OR(N179="PO WON",N179="LOST",N179="CANCELLED"),AH179=""),"ADD CLOSED DATE",IF(AND(N179="PO WON",COUNTIFS('Orders &amp; Payments'!$B$5:$B$504,A179,'Orders &amp; Payments'!$Q$5:$Q$504,"COMPLETE")+COUNTIFS('Orders &amp; Payments'!$B$5:$B$504,A179,'Orders &amp; Payments'!$Q$5:$Q$504,"OPEN")+COUNTIFS('Orders &amp; Payments'!$B$5:$B$504,A179,'Orders &amp; Payments'!$Q$5:$Q$504,"OPEN — ADD INVOICE")=0),"ADD ORDER RECORD","COMPLETE"))))))))))))</x:f>
      </x:c>
    </x:row>
    <x:row r="180">
      <x:c r="A180" s="730"/>
      <x:c r="B180" s="731"/>
      <x:c r="C180" s="730"/>
      <x:c r="D180" s="730"/>
      <x:c r="E180" s="730"/>
      <x:c r="F180" s="730"/>
      <x:c r="G180" s="730"/>
      <x:c r="H180" s="730"/>
      <x:c r="I180" s="730"/>
      <x:c r="J180" s="730"/>
      <x:c r="K180" s="730"/>
      <x:c r="L180" s="730"/>
      <x:c r="M180" s="730"/>
      <x:c r="N180" s="730"/>
      <x:c r="O180" s="732"/>
      <x:c r="P180" s="731"/>
      <x:c r="Q180" s="731"/>
      <x:c r="R180" s="731"/>
      <x:c r="S180" s="740" t="str">
        <x:f>IF(B180="","",TODAY()-B180)</x:f>
      </x:c>
      <x:c r="T180" s="741" t="str">
        <x:f>IF(A180="","",IF(N180="","STAGE NOT SET",IF(OR(N180="PO WON",N180="LOST",N180="CANCELLED"),N180,IF(Y180="","NOT SET",IF(NOT(ISNUMBER(Y180)),"CHECK DATE",IF(Y180&lt;TODAY(),"OVERDUE",IF(Y180=TODAY(),"DUE TODAY","UPCOMING")))))))</x:f>
      </x:c>
      <x:c r="U180" s="731"/>
      <x:c r="V180" s="730"/>
      <x:c r="W180" s="730"/>
      <x:c r="X180" s="749" t="str">
        <x:f>IF(OR(A180="",B180="",N180="",N180="PO WON",N180="LOST",N180="CANCELLED"),"",IFERROR(IF(Q180="",B180+1,Q180+INDEX(Setup!$T$4:$T$8,MATCH(N180,Setup!$S$4:$S$8,0))),""))</x:f>
      </x:c>
      <x:c r="Y180" s="749" t="str">
        <x:f>IF(A180="","",IF(OR(N180="PO WON",N180="LOST",N180="CANCELLED"),"",IF(R180&lt;&gt;"",R180,X180)))</x:f>
      </x:c>
      <x:c r="Z180" s="750" t="str">
        <x:f>IF(OR(Y180="",NOT(ISNUMBER(Y180))),"",Y180-TODAY())</x:f>
      </x:c>
      <x:c r="AA180" s="750" t="str">
        <x:f>IF(OR(A180="",B180="",C180="",M180="",N180="",N180="PO WON",N180="LOST",N180="CANCELLED"),"",IF(M180="Hot",30,IF(M180="Warm",20,10))+IF(N180="NEGOTIATION",25,IF(N180="QUOTED",20,IF(N180="QUALIFIED",15,IF(OR(N180="NEW",N180="CONTACTED"),10,0))))+IF(S180&lt;=2,20,IF(S180&lt;=7,15,IF(S180&lt;=14,10,5)))+IF(O180&gt;=500000,20,IF(O180&gt;=200000,15,IF(O180&gt;=100000,10,5)))+IF(OR(C180="IndiaMART",C180="TradeIndia"),5,3))</x:f>
      </x:c>
      <x:c r="AB180" s="751" t="str">
        <x:f>IF(A180="","",IF(OR(N180="PO WON",N180="LOST",N180="CANCELLED"),"CLOSED",IF(AA180&gt;=75,"A - PRIORITY",IF(AA180&gt;=55,"B - GOOD",IF(AA180&gt;=35,"C - NURTURE","D - LOW")))))</x:f>
      </x:c>
      <x:c r="AC180" s="751" t="str">
        <x:f>IF(A180="","",IF(AL180="COMPLETE",IF(N180="PO WON","Track invoice + payment",IF(N180="LOST","Consider revival",IF(N180="CANCELLED","No further action",IF(T180="OVERDUE","FOLLOW UP NOW",IF(T180="DUE TODAY","FOLLOW UP TODAY",IFERROR(INDEX(Setup!$V$4:$V$8,MATCH(N180,Setup!$U$4:$U$8,0)),"Review RFQ")))))),IF(AL180="DUPLICATE RFQ ID","Use a unique RFQ ID",IF(AL180="CHECK REQUIRED FIELDS","Complete required fields",IF(AL180="CHECK NUMBERS","Correct quantity or value",IF(AL180="CHECK DATE","Correct invalid date",IF(AL180="CHECK STAGE","Choose a valid stage",IF(AL180="SET NEXT FOLLOW-UP","Set next follow-up",IF(AL180="ADD QUOTE DATE","Add quote date",IF(AL180="ADD QUOTE RECORD","Add or fix quote record",IF(AL180="ADD CLOSED REASON","Add lost/cancelled reason",IF(AL180="ADD CLOSED DATE","Add closed date","Create or fix order record"))))))))))))</x:f>
      </x:c>
      <x:c r="AD180" s="752" t="str">
        <x:f>IF(A180="","",IF(AND(OR(N180="QUOTED",N180="NEGOTIATION"),Y180&lt;&gt;"",Y180&lt;TODAY()),O180,0))</x:f>
      </x:c>
      <x:c r="AE180" s="751" t="str">
        <x:f>IF(A180="","",IF(AND(F180&lt;&gt;"",G180&lt;&gt;""),"COMPLETE",IF(OR(F180&lt;&gt;"",G180&lt;&gt;""),"PARTIAL","MISSING")))</x:f>
      </x:c>
      <x:c r="AF180" s="756"/>
      <x:c r="AG180" s="735"/>
      <x:c r="AH180" s="735"/>
      <x:c r="AI180" s="755" t="str">
        <x:f>IF(OR(B180="",AF180=""),"",ROUND((AF180-B180)*24,1))</x:f>
      </x:c>
      <x:c r="AJ180" s="750" t="str">
        <x:f>IF(P180="","",MAX(TODAY()-P180,0))</x:f>
      </x:c>
      <x:c r="AK180" s="750" t="str">
        <x:f>IF(OR(B180="",AH180=""),"",AH180-B180)</x:f>
      </x:c>
      <x:c r="AL180" s="751" t="str">
        <x:f>IF(A180="","",IF(COUNTIF($A$5:$A$504,A180)&gt;1,"DUPLICATE RFQ ID",IF(OR(B180="",C180="",AND(D180="",E180=""),AND(F180="",G180=""),H180="",I180="",J180="",L180="",M180="",N180=""),"CHECK REQUIRED FIELDS",IF(OR(NOT(ISNUMBER(I180)),I180&lt;=0,AND(O180&lt;&gt;"",OR(NOT(ISNUMBER(O180)),O180&lt;0))),"CHECK NUMBERS",IF(OR(NOT(ISNUMBER(B180)),B180&gt;TODAY(),AND(P180&lt;&gt;"",OR(NOT(ISNUMBER(P180)),P180&gt;TODAY())),AND(Q180&lt;&gt;"",OR(NOT(ISNUMBER(Q180)),Q180&gt;TODAY())),AND(R180&lt;&gt;"",NOT(ISNUMBER(R180))),AND(U180&lt;&gt;"",NOT(ISNUMBER(U180))),AND(AF180&lt;&gt;"",OR(NOT(ISNUMBER(AF180)),AF180&lt;B180,AF180&gt;TODAY()+1)),AND(AG180&lt;&gt;"",OR(NOT(ISNUMBER(AG180)),AG180&lt;B180,AG180&gt;TODAY())),AND(AH180&lt;&gt;"",OR(NOT(ISNUMBER(AH180)),AH180&lt;B180,AH180&gt;TODAY()))),"CHECK DATE",IF(COUNTIF(Setup!$D$4:$D$11,N180)=0,"CHECK STAGE",IF(AND(N180&lt;&gt;"PO WON",N180&lt;&gt;"LOST",N180&lt;&gt;"CANCELLED",Y180=""),"SET NEXT FOLLOW-UP",IF(AND(OR(N180="QUOTED",N180="NEGOTIATION",N180="PO WON"),P180=""),"ADD QUOTE DATE",IF(AND(OR(N180="QUOTED",N180="NEGOTIATION",N180="PO WON"),COUNTIFS(Quotations!$B$5:$B$504,A180,Quotations!$Q$5:$Q$504,"COMPLETE")=0),"ADD QUOTE RECORD",IF(AND(OR(N180="LOST",N180="CANCELLED"),V180=""),"ADD CLOSED REASON",IF(AND(OR(N180="PO WON",N180="LOST",N180="CANCELLED"),AH180=""),"ADD CLOSED DATE",IF(AND(N180="PO WON",COUNTIFS('Orders &amp; Payments'!$B$5:$B$504,A180,'Orders &amp; Payments'!$Q$5:$Q$504,"COMPLETE")+COUNTIFS('Orders &amp; Payments'!$B$5:$B$504,A180,'Orders &amp; Payments'!$Q$5:$Q$504,"OPEN")+COUNTIFS('Orders &amp; Payments'!$B$5:$B$504,A180,'Orders &amp; Payments'!$Q$5:$Q$504,"OPEN — ADD INVOICE")=0),"ADD ORDER RECORD","COMPLETE"))))))))))))</x:f>
      </x:c>
    </x:row>
    <x:row r="181">
      <x:c r="A181" s="730"/>
      <x:c r="B181" s="731"/>
      <x:c r="C181" s="730"/>
      <x:c r="D181" s="730"/>
      <x:c r="E181" s="730"/>
      <x:c r="F181" s="730"/>
      <x:c r="G181" s="730"/>
      <x:c r="H181" s="730"/>
      <x:c r="I181" s="730"/>
      <x:c r="J181" s="730"/>
      <x:c r="K181" s="730"/>
      <x:c r="L181" s="730"/>
      <x:c r="M181" s="730"/>
      <x:c r="N181" s="730"/>
      <x:c r="O181" s="732"/>
      <x:c r="P181" s="731"/>
      <x:c r="Q181" s="731"/>
      <x:c r="R181" s="731"/>
      <x:c r="S181" s="740" t="str">
        <x:f>IF(B181="","",TODAY()-B181)</x:f>
      </x:c>
      <x:c r="T181" s="741" t="str">
        <x:f>IF(A181="","",IF(N181="","STAGE NOT SET",IF(OR(N181="PO WON",N181="LOST",N181="CANCELLED"),N181,IF(Y181="","NOT SET",IF(NOT(ISNUMBER(Y181)),"CHECK DATE",IF(Y181&lt;TODAY(),"OVERDUE",IF(Y181=TODAY(),"DUE TODAY","UPCOMING")))))))</x:f>
      </x:c>
      <x:c r="U181" s="731"/>
      <x:c r="V181" s="730"/>
      <x:c r="W181" s="730"/>
      <x:c r="X181" s="749" t="str">
        <x:f>IF(OR(A181="",B181="",N181="",N181="PO WON",N181="LOST",N181="CANCELLED"),"",IFERROR(IF(Q181="",B181+1,Q181+INDEX(Setup!$T$4:$T$8,MATCH(N181,Setup!$S$4:$S$8,0))),""))</x:f>
      </x:c>
      <x:c r="Y181" s="749" t="str">
        <x:f>IF(A181="","",IF(OR(N181="PO WON",N181="LOST",N181="CANCELLED"),"",IF(R181&lt;&gt;"",R181,X181)))</x:f>
      </x:c>
      <x:c r="Z181" s="750" t="str">
        <x:f>IF(OR(Y181="",NOT(ISNUMBER(Y181))),"",Y181-TODAY())</x:f>
      </x:c>
      <x:c r="AA181" s="750" t="str">
        <x:f>IF(OR(A181="",B181="",C181="",M181="",N181="",N181="PO WON",N181="LOST",N181="CANCELLED"),"",IF(M181="Hot",30,IF(M181="Warm",20,10))+IF(N181="NEGOTIATION",25,IF(N181="QUOTED",20,IF(N181="QUALIFIED",15,IF(OR(N181="NEW",N181="CONTACTED"),10,0))))+IF(S181&lt;=2,20,IF(S181&lt;=7,15,IF(S181&lt;=14,10,5)))+IF(O181&gt;=500000,20,IF(O181&gt;=200000,15,IF(O181&gt;=100000,10,5)))+IF(OR(C181="IndiaMART",C181="TradeIndia"),5,3))</x:f>
      </x:c>
      <x:c r="AB181" s="751" t="str">
        <x:f>IF(A181="","",IF(OR(N181="PO WON",N181="LOST",N181="CANCELLED"),"CLOSED",IF(AA181&gt;=75,"A - PRIORITY",IF(AA181&gt;=55,"B - GOOD",IF(AA181&gt;=35,"C - NURTURE","D - LOW")))))</x:f>
      </x:c>
      <x:c r="AC181" s="751" t="str">
        <x:f>IF(A181="","",IF(AL181="COMPLETE",IF(N181="PO WON","Track invoice + payment",IF(N181="LOST","Consider revival",IF(N181="CANCELLED","No further action",IF(T181="OVERDUE","FOLLOW UP NOW",IF(T181="DUE TODAY","FOLLOW UP TODAY",IFERROR(INDEX(Setup!$V$4:$V$8,MATCH(N181,Setup!$U$4:$U$8,0)),"Review RFQ")))))),IF(AL181="DUPLICATE RFQ ID","Use a unique RFQ ID",IF(AL181="CHECK REQUIRED FIELDS","Complete required fields",IF(AL181="CHECK NUMBERS","Correct quantity or value",IF(AL181="CHECK DATE","Correct invalid date",IF(AL181="CHECK STAGE","Choose a valid stage",IF(AL181="SET NEXT FOLLOW-UP","Set next follow-up",IF(AL181="ADD QUOTE DATE","Add quote date",IF(AL181="ADD QUOTE RECORD","Add or fix quote record",IF(AL181="ADD CLOSED REASON","Add lost/cancelled reason",IF(AL181="ADD CLOSED DATE","Add closed date","Create or fix order record"))))))))))))</x:f>
      </x:c>
      <x:c r="AD181" s="752" t="str">
        <x:f>IF(A181="","",IF(AND(OR(N181="QUOTED",N181="NEGOTIATION"),Y181&lt;&gt;"",Y181&lt;TODAY()),O181,0))</x:f>
      </x:c>
      <x:c r="AE181" s="751" t="str">
        <x:f>IF(A181="","",IF(AND(F181&lt;&gt;"",G181&lt;&gt;""),"COMPLETE",IF(OR(F181&lt;&gt;"",G181&lt;&gt;""),"PARTIAL","MISSING")))</x:f>
      </x:c>
      <x:c r="AF181" s="756"/>
      <x:c r="AG181" s="735"/>
      <x:c r="AH181" s="735"/>
      <x:c r="AI181" s="755" t="str">
        <x:f>IF(OR(B181="",AF181=""),"",ROUND((AF181-B181)*24,1))</x:f>
      </x:c>
      <x:c r="AJ181" s="750" t="str">
        <x:f>IF(P181="","",MAX(TODAY()-P181,0))</x:f>
      </x:c>
      <x:c r="AK181" s="750" t="str">
        <x:f>IF(OR(B181="",AH181=""),"",AH181-B181)</x:f>
      </x:c>
      <x:c r="AL181" s="751" t="str">
        <x:f>IF(A181="","",IF(COUNTIF($A$5:$A$504,A181)&gt;1,"DUPLICATE RFQ ID",IF(OR(B181="",C181="",AND(D181="",E181=""),AND(F181="",G181=""),H181="",I181="",J181="",L181="",M181="",N181=""),"CHECK REQUIRED FIELDS",IF(OR(NOT(ISNUMBER(I181)),I181&lt;=0,AND(O181&lt;&gt;"",OR(NOT(ISNUMBER(O181)),O181&lt;0))),"CHECK NUMBERS",IF(OR(NOT(ISNUMBER(B181)),B181&gt;TODAY(),AND(P181&lt;&gt;"",OR(NOT(ISNUMBER(P181)),P181&gt;TODAY())),AND(Q181&lt;&gt;"",OR(NOT(ISNUMBER(Q181)),Q181&gt;TODAY())),AND(R181&lt;&gt;"",NOT(ISNUMBER(R181))),AND(U181&lt;&gt;"",NOT(ISNUMBER(U181))),AND(AF181&lt;&gt;"",OR(NOT(ISNUMBER(AF181)),AF181&lt;B181,AF181&gt;TODAY()+1)),AND(AG181&lt;&gt;"",OR(NOT(ISNUMBER(AG181)),AG181&lt;B181,AG181&gt;TODAY())),AND(AH181&lt;&gt;"",OR(NOT(ISNUMBER(AH181)),AH181&lt;B181,AH181&gt;TODAY()))),"CHECK DATE",IF(COUNTIF(Setup!$D$4:$D$11,N181)=0,"CHECK STAGE",IF(AND(N181&lt;&gt;"PO WON",N181&lt;&gt;"LOST",N181&lt;&gt;"CANCELLED",Y181=""),"SET NEXT FOLLOW-UP",IF(AND(OR(N181="QUOTED",N181="NEGOTIATION",N181="PO WON"),P181=""),"ADD QUOTE DATE",IF(AND(OR(N181="QUOTED",N181="NEGOTIATION",N181="PO WON"),COUNTIFS(Quotations!$B$5:$B$504,A181,Quotations!$Q$5:$Q$504,"COMPLETE")=0),"ADD QUOTE RECORD",IF(AND(OR(N181="LOST",N181="CANCELLED"),V181=""),"ADD CLOSED REASON",IF(AND(OR(N181="PO WON",N181="LOST",N181="CANCELLED"),AH181=""),"ADD CLOSED DATE",IF(AND(N181="PO WON",COUNTIFS('Orders &amp; Payments'!$B$5:$B$504,A181,'Orders &amp; Payments'!$Q$5:$Q$504,"COMPLETE")+COUNTIFS('Orders &amp; Payments'!$B$5:$B$504,A181,'Orders &amp; Payments'!$Q$5:$Q$504,"OPEN")+COUNTIFS('Orders &amp; Payments'!$B$5:$B$504,A181,'Orders &amp; Payments'!$Q$5:$Q$504,"OPEN — ADD INVOICE")=0),"ADD ORDER RECORD","COMPLETE"))))))))))))</x:f>
      </x:c>
    </x:row>
    <x:row r="182">
      <x:c r="A182" s="730"/>
      <x:c r="B182" s="731"/>
      <x:c r="C182" s="730"/>
      <x:c r="D182" s="730"/>
      <x:c r="E182" s="730"/>
      <x:c r="F182" s="730"/>
      <x:c r="G182" s="730"/>
      <x:c r="H182" s="730"/>
      <x:c r="I182" s="730"/>
      <x:c r="J182" s="730"/>
      <x:c r="K182" s="730"/>
      <x:c r="L182" s="730"/>
      <x:c r="M182" s="730"/>
      <x:c r="N182" s="730"/>
      <x:c r="O182" s="732"/>
      <x:c r="P182" s="731"/>
      <x:c r="Q182" s="731"/>
      <x:c r="R182" s="731"/>
      <x:c r="S182" s="740" t="str">
        <x:f>IF(B182="","",TODAY()-B182)</x:f>
      </x:c>
      <x:c r="T182" s="741" t="str">
        <x:f>IF(A182="","",IF(N182="","STAGE NOT SET",IF(OR(N182="PO WON",N182="LOST",N182="CANCELLED"),N182,IF(Y182="","NOT SET",IF(NOT(ISNUMBER(Y182)),"CHECK DATE",IF(Y182&lt;TODAY(),"OVERDUE",IF(Y182=TODAY(),"DUE TODAY","UPCOMING")))))))</x:f>
      </x:c>
      <x:c r="U182" s="731"/>
      <x:c r="V182" s="730"/>
      <x:c r="W182" s="730"/>
      <x:c r="X182" s="749" t="str">
        <x:f>IF(OR(A182="",B182="",N182="",N182="PO WON",N182="LOST",N182="CANCELLED"),"",IFERROR(IF(Q182="",B182+1,Q182+INDEX(Setup!$T$4:$T$8,MATCH(N182,Setup!$S$4:$S$8,0))),""))</x:f>
      </x:c>
      <x:c r="Y182" s="749" t="str">
        <x:f>IF(A182="","",IF(OR(N182="PO WON",N182="LOST",N182="CANCELLED"),"",IF(R182&lt;&gt;"",R182,X182)))</x:f>
      </x:c>
      <x:c r="Z182" s="750" t="str">
        <x:f>IF(OR(Y182="",NOT(ISNUMBER(Y182))),"",Y182-TODAY())</x:f>
      </x:c>
      <x:c r="AA182" s="750" t="str">
        <x:f>IF(OR(A182="",B182="",C182="",M182="",N182="",N182="PO WON",N182="LOST",N182="CANCELLED"),"",IF(M182="Hot",30,IF(M182="Warm",20,10))+IF(N182="NEGOTIATION",25,IF(N182="QUOTED",20,IF(N182="QUALIFIED",15,IF(OR(N182="NEW",N182="CONTACTED"),10,0))))+IF(S182&lt;=2,20,IF(S182&lt;=7,15,IF(S182&lt;=14,10,5)))+IF(O182&gt;=500000,20,IF(O182&gt;=200000,15,IF(O182&gt;=100000,10,5)))+IF(OR(C182="IndiaMART",C182="TradeIndia"),5,3))</x:f>
      </x:c>
      <x:c r="AB182" s="751" t="str">
        <x:f>IF(A182="","",IF(OR(N182="PO WON",N182="LOST",N182="CANCELLED"),"CLOSED",IF(AA182&gt;=75,"A - PRIORITY",IF(AA182&gt;=55,"B - GOOD",IF(AA182&gt;=35,"C - NURTURE","D - LOW")))))</x:f>
      </x:c>
      <x:c r="AC182" s="751" t="str">
        <x:f>IF(A182="","",IF(AL182="COMPLETE",IF(N182="PO WON","Track invoice + payment",IF(N182="LOST","Consider revival",IF(N182="CANCELLED","No further action",IF(T182="OVERDUE","FOLLOW UP NOW",IF(T182="DUE TODAY","FOLLOW UP TODAY",IFERROR(INDEX(Setup!$V$4:$V$8,MATCH(N182,Setup!$U$4:$U$8,0)),"Review RFQ")))))),IF(AL182="DUPLICATE RFQ ID","Use a unique RFQ ID",IF(AL182="CHECK REQUIRED FIELDS","Complete required fields",IF(AL182="CHECK NUMBERS","Correct quantity or value",IF(AL182="CHECK DATE","Correct invalid date",IF(AL182="CHECK STAGE","Choose a valid stage",IF(AL182="SET NEXT FOLLOW-UP","Set next follow-up",IF(AL182="ADD QUOTE DATE","Add quote date",IF(AL182="ADD QUOTE RECORD","Add or fix quote record",IF(AL182="ADD CLOSED REASON","Add lost/cancelled reason",IF(AL182="ADD CLOSED DATE","Add closed date","Create or fix order record"))))))))))))</x:f>
      </x:c>
      <x:c r="AD182" s="752" t="str">
        <x:f>IF(A182="","",IF(AND(OR(N182="QUOTED",N182="NEGOTIATION"),Y182&lt;&gt;"",Y182&lt;TODAY()),O182,0))</x:f>
      </x:c>
      <x:c r="AE182" s="751" t="str">
        <x:f>IF(A182="","",IF(AND(F182&lt;&gt;"",G182&lt;&gt;""),"COMPLETE",IF(OR(F182&lt;&gt;"",G182&lt;&gt;""),"PARTIAL","MISSING")))</x:f>
      </x:c>
      <x:c r="AF182" s="756"/>
      <x:c r="AG182" s="735"/>
      <x:c r="AH182" s="735"/>
      <x:c r="AI182" s="755" t="str">
        <x:f>IF(OR(B182="",AF182=""),"",ROUND((AF182-B182)*24,1))</x:f>
      </x:c>
      <x:c r="AJ182" s="750" t="str">
        <x:f>IF(P182="","",MAX(TODAY()-P182,0))</x:f>
      </x:c>
      <x:c r="AK182" s="750" t="str">
        <x:f>IF(OR(B182="",AH182=""),"",AH182-B182)</x:f>
      </x:c>
      <x:c r="AL182" s="751" t="str">
        <x:f>IF(A182="","",IF(COUNTIF($A$5:$A$504,A182)&gt;1,"DUPLICATE RFQ ID",IF(OR(B182="",C182="",AND(D182="",E182=""),AND(F182="",G182=""),H182="",I182="",J182="",L182="",M182="",N182=""),"CHECK REQUIRED FIELDS",IF(OR(NOT(ISNUMBER(I182)),I182&lt;=0,AND(O182&lt;&gt;"",OR(NOT(ISNUMBER(O182)),O182&lt;0))),"CHECK NUMBERS",IF(OR(NOT(ISNUMBER(B182)),B182&gt;TODAY(),AND(P182&lt;&gt;"",OR(NOT(ISNUMBER(P182)),P182&gt;TODAY())),AND(Q182&lt;&gt;"",OR(NOT(ISNUMBER(Q182)),Q182&gt;TODAY())),AND(R182&lt;&gt;"",NOT(ISNUMBER(R182))),AND(U182&lt;&gt;"",NOT(ISNUMBER(U182))),AND(AF182&lt;&gt;"",OR(NOT(ISNUMBER(AF182)),AF182&lt;B182,AF182&gt;TODAY()+1)),AND(AG182&lt;&gt;"",OR(NOT(ISNUMBER(AG182)),AG182&lt;B182,AG182&gt;TODAY())),AND(AH182&lt;&gt;"",OR(NOT(ISNUMBER(AH182)),AH182&lt;B182,AH182&gt;TODAY()))),"CHECK DATE",IF(COUNTIF(Setup!$D$4:$D$11,N182)=0,"CHECK STAGE",IF(AND(N182&lt;&gt;"PO WON",N182&lt;&gt;"LOST",N182&lt;&gt;"CANCELLED",Y182=""),"SET NEXT FOLLOW-UP",IF(AND(OR(N182="QUOTED",N182="NEGOTIATION",N182="PO WON"),P182=""),"ADD QUOTE DATE",IF(AND(OR(N182="QUOTED",N182="NEGOTIATION",N182="PO WON"),COUNTIFS(Quotations!$B$5:$B$504,A182,Quotations!$Q$5:$Q$504,"COMPLETE")=0),"ADD QUOTE RECORD",IF(AND(OR(N182="LOST",N182="CANCELLED"),V182=""),"ADD CLOSED REASON",IF(AND(OR(N182="PO WON",N182="LOST",N182="CANCELLED"),AH182=""),"ADD CLOSED DATE",IF(AND(N182="PO WON",COUNTIFS('Orders &amp; Payments'!$B$5:$B$504,A182,'Orders &amp; Payments'!$Q$5:$Q$504,"COMPLETE")+COUNTIFS('Orders &amp; Payments'!$B$5:$B$504,A182,'Orders &amp; Payments'!$Q$5:$Q$504,"OPEN")+COUNTIFS('Orders &amp; Payments'!$B$5:$B$504,A182,'Orders &amp; Payments'!$Q$5:$Q$504,"OPEN — ADD INVOICE")=0),"ADD ORDER RECORD","COMPLETE"))))))))))))</x:f>
      </x:c>
    </x:row>
    <x:row r="183">
      <x:c r="A183" s="730"/>
      <x:c r="B183" s="731"/>
      <x:c r="C183" s="730"/>
      <x:c r="D183" s="730"/>
      <x:c r="E183" s="730"/>
      <x:c r="F183" s="730"/>
      <x:c r="G183" s="730"/>
      <x:c r="H183" s="730"/>
      <x:c r="I183" s="730"/>
      <x:c r="J183" s="730"/>
      <x:c r="K183" s="730"/>
      <x:c r="L183" s="730"/>
      <x:c r="M183" s="730"/>
      <x:c r="N183" s="730"/>
      <x:c r="O183" s="732"/>
      <x:c r="P183" s="731"/>
      <x:c r="Q183" s="731"/>
      <x:c r="R183" s="731"/>
      <x:c r="S183" s="740" t="str">
        <x:f>IF(B183="","",TODAY()-B183)</x:f>
      </x:c>
      <x:c r="T183" s="741" t="str">
        <x:f>IF(A183="","",IF(N183="","STAGE NOT SET",IF(OR(N183="PO WON",N183="LOST",N183="CANCELLED"),N183,IF(Y183="","NOT SET",IF(NOT(ISNUMBER(Y183)),"CHECK DATE",IF(Y183&lt;TODAY(),"OVERDUE",IF(Y183=TODAY(),"DUE TODAY","UPCOMING")))))))</x:f>
      </x:c>
      <x:c r="U183" s="731"/>
      <x:c r="V183" s="730"/>
      <x:c r="W183" s="730"/>
      <x:c r="X183" s="749" t="str">
        <x:f>IF(OR(A183="",B183="",N183="",N183="PO WON",N183="LOST",N183="CANCELLED"),"",IFERROR(IF(Q183="",B183+1,Q183+INDEX(Setup!$T$4:$T$8,MATCH(N183,Setup!$S$4:$S$8,0))),""))</x:f>
      </x:c>
      <x:c r="Y183" s="749" t="str">
        <x:f>IF(A183="","",IF(OR(N183="PO WON",N183="LOST",N183="CANCELLED"),"",IF(R183&lt;&gt;"",R183,X183)))</x:f>
      </x:c>
      <x:c r="Z183" s="750" t="str">
        <x:f>IF(OR(Y183="",NOT(ISNUMBER(Y183))),"",Y183-TODAY())</x:f>
      </x:c>
      <x:c r="AA183" s="750" t="str">
        <x:f>IF(OR(A183="",B183="",C183="",M183="",N183="",N183="PO WON",N183="LOST",N183="CANCELLED"),"",IF(M183="Hot",30,IF(M183="Warm",20,10))+IF(N183="NEGOTIATION",25,IF(N183="QUOTED",20,IF(N183="QUALIFIED",15,IF(OR(N183="NEW",N183="CONTACTED"),10,0))))+IF(S183&lt;=2,20,IF(S183&lt;=7,15,IF(S183&lt;=14,10,5)))+IF(O183&gt;=500000,20,IF(O183&gt;=200000,15,IF(O183&gt;=100000,10,5)))+IF(OR(C183="IndiaMART",C183="TradeIndia"),5,3))</x:f>
      </x:c>
      <x:c r="AB183" s="751" t="str">
        <x:f>IF(A183="","",IF(OR(N183="PO WON",N183="LOST",N183="CANCELLED"),"CLOSED",IF(AA183&gt;=75,"A - PRIORITY",IF(AA183&gt;=55,"B - GOOD",IF(AA183&gt;=35,"C - NURTURE","D - LOW")))))</x:f>
      </x:c>
      <x:c r="AC183" s="751" t="str">
        <x:f>IF(A183="","",IF(AL183="COMPLETE",IF(N183="PO WON","Track invoice + payment",IF(N183="LOST","Consider revival",IF(N183="CANCELLED","No further action",IF(T183="OVERDUE","FOLLOW UP NOW",IF(T183="DUE TODAY","FOLLOW UP TODAY",IFERROR(INDEX(Setup!$V$4:$V$8,MATCH(N183,Setup!$U$4:$U$8,0)),"Review RFQ")))))),IF(AL183="DUPLICATE RFQ ID","Use a unique RFQ ID",IF(AL183="CHECK REQUIRED FIELDS","Complete required fields",IF(AL183="CHECK NUMBERS","Correct quantity or value",IF(AL183="CHECK DATE","Correct invalid date",IF(AL183="CHECK STAGE","Choose a valid stage",IF(AL183="SET NEXT FOLLOW-UP","Set next follow-up",IF(AL183="ADD QUOTE DATE","Add quote date",IF(AL183="ADD QUOTE RECORD","Add or fix quote record",IF(AL183="ADD CLOSED REASON","Add lost/cancelled reason",IF(AL183="ADD CLOSED DATE","Add closed date","Create or fix order record"))))))))))))</x:f>
      </x:c>
      <x:c r="AD183" s="752" t="str">
        <x:f>IF(A183="","",IF(AND(OR(N183="QUOTED",N183="NEGOTIATION"),Y183&lt;&gt;"",Y183&lt;TODAY()),O183,0))</x:f>
      </x:c>
      <x:c r="AE183" s="751" t="str">
        <x:f>IF(A183="","",IF(AND(F183&lt;&gt;"",G183&lt;&gt;""),"COMPLETE",IF(OR(F183&lt;&gt;"",G183&lt;&gt;""),"PARTIAL","MISSING")))</x:f>
      </x:c>
      <x:c r="AF183" s="756"/>
      <x:c r="AG183" s="735"/>
      <x:c r="AH183" s="735"/>
      <x:c r="AI183" s="755" t="str">
        <x:f>IF(OR(B183="",AF183=""),"",ROUND((AF183-B183)*24,1))</x:f>
      </x:c>
      <x:c r="AJ183" s="750" t="str">
        <x:f>IF(P183="","",MAX(TODAY()-P183,0))</x:f>
      </x:c>
      <x:c r="AK183" s="750" t="str">
        <x:f>IF(OR(B183="",AH183=""),"",AH183-B183)</x:f>
      </x:c>
      <x:c r="AL183" s="751" t="str">
        <x:f>IF(A183="","",IF(COUNTIF($A$5:$A$504,A183)&gt;1,"DUPLICATE RFQ ID",IF(OR(B183="",C183="",AND(D183="",E183=""),AND(F183="",G183=""),H183="",I183="",J183="",L183="",M183="",N183=""),"CHECK REQUIRED FIELDS",IF(OR(NOT(ISNUMBER(I183)),I183&lt;=0,AND(O183&lt;&gt;"",OR(NOT(ISNUMBER(O183)),O183&lt;0))),"CHECK NUMBERS",IF(OR(NOT(ISNUMBER(B183)),B183&gt;TODAY(),AND(P183&lt;&gt;"",OR(NOT(ISNUMBER(P183)),P183&gt;TODAY())),AND(Q183&lt;&gt;"",OR(NOT(ISNUMBER(Q183)),Q183&gt;TODAY())),AND(R183&lt;&gt;"",NOT(ISNUMBER(R183))),AND(U183&lt;&gt;"",NOT(ISNUMBER(U183))),AND(AF183&lt;&gt;"",OR(NOT(ISNUMBER(AF183)),AF183&lt;B183,AF183&gt;TODAY()+1)),AND(AG183&lt;&gt;"",OR(NOT(ISNUMBER(AG183)),AG183&lt;B183,AG183&gt;TODAY())),AND(AH183&lt;&gt;"",OR(NOT(ISNUMBER(AH183)),AH183&lt;B183,AH183&gt;TODAY()))),"CHECK DATE",IF(COUNTIF(Setup!$D$4:$D$11,N183)=0,"CHECK STAGE",IF(AND(N183&lt;&gt;"PO WON",N183&lt;&gt;"LOST",N183&lt;&gt;"CANCELLED",Y183=""),"SET NEXT FOLLOW-UP",IF(AND(OR(N183="QUOTED",N183="NEGOTIATION",N183="PO WON"),P183=""),"ADD QUOTE DATE",IF(AND(OR(N183="QUOTED",N183="NEGOTIATION",N183="PO WON"),COUNTIFS(Quotations!$B$5:$B$504,A183,Quotations!$Q$5:$Q$504,"COMPLETE")=0),"ADD QUOTE RECORD",IF(AND(OR(N183="LOST",N183="CANCELLED"),V183=""),"ADD CLOSED REASON",IF(AND(OR(N183="PO WON",N183="LOST",N183="CANCELLED"),AH183=""),"ADD CLOSED DATE",IF(AND(N183="PO WON",COUNTIFS('Orders &amp; Payments'!$B$5:$B$504,A183,'Orders &amp; Payments'!$Q$5:$Q$504,"COMPLETE")+COUNTIFS('Orders &amp; Payments'!$B$5:$B$504,A183,'Orders &amp; Payments'!$Q$5:$Q$504,"OPEN")+COUNTIFS('Orders &amp; Payments'!$B$5:$B$504,A183,'Orders &amp; Payments'!$Q$5:$Q$504,"OPEN — ADD INVOICE")=0),"ADD ORDER RECORD","COMPLETE"))))))))))))</x:f>
      </x:c>
    </x:row>
    <x:row r="184">
      <x:c r="A184" s="730"/>
      <x:c r="B184" s="731"/>
      <x:c r="C184" s="730"/>
      <x:c r="D184" s="730"/>
      <x:c r="E184" s="730"/>
      <x:c r="F184" s="730"/>
      <x:c r="G184" s="730"/>
      <x:c r="H184" s="730"/>
      <x:c r="I184" s="730"/>
      <x:c r="J184" s="730"/>
      <x:c r="K184" s="730"/>
      <x:c r="L184" s="730"/>
      <x:c r="M184" s="730"/>
      <x:c r="N184" s="730"/>
      <x:c r="O184" s="732"/>
      <x:c r="P184" s="731"/>
      <x:c r="Q184" s="731"/>
      <x:c r="R184" s="731"/>
      <x:c r="S184" s="740" t="str">
        <x:f>IF(B184="","",TODAY()-B184)</x:f>
      </x:c>
      <x:c r="T184" s="741" t="str">
        <x:f>IF(A184="","",IF(N184="","STAGE NOT SET",IF(OR(N184="PO WON",N184="LOST",N184="CANCELLED"),N184,IF(Y184="","NOT SET",IF(NOT(ISNUMBER(Y184)),"CHECK DATE",IF(Y184&lt;TODAY(),"OVERDUE",IF(Y184=TODAY(),"DUE TODAY","UPCOMING")))))))</x:f>
      </x:c>
      <x:c r="U184" s="731"/>
      <x:c r="V184" s="730"/>
      <x:c r="W184" s="730"/>
      <x:c r="X184" s="749" t="str">
        <x:f>IF(OR(A184="",B184="",N184="",N184="PO WON",N184="LOST",N184="CANCELLED"),"",IFERROR(IF(Q184="",B184+1,Q184+INDEX(Setup!$T$4:$T$8,MATCH(N184,Setup!$S$4:$S$8,0))),""))</x:f>
      </x:c>
      <x:c r="Y184" s="749" t="str">
        <x:f>IF(A184="","",IF(OR(N184="PO WON",N184="LOST",N184="CANCELLED"),"",IF(R184&lt;&gt;"",R184,X184)))</x:f>
      </x:c>
      <x:c r="Z184" s="750" t="str">
        <x:f>IF(OR(Y184="",NOT(ISNUMBER(Y184))),"",Y184-TODAY())</x:f>
      </x:c>
      <x:c r="AA184" s="750" t="str">
        <x:f>IF(OR(A184="",B184="",C184="",M184="",N184="",N184="PO WON",N184="LOST",N184="CANCELLED"),"",IF(M184="Hot",30,IF(M184="Warm",20,10))+IF(N184="NEGOTIATION",25,IF(N184="QUOTED",20,IF(N184="QUALIFIED",15,IF(OR(N184="NEW",N184="CONTACTED"),10,0))))+IF(S184&lt;=2,20,IF(S184&lt;=7,15,IF(S184&lt;=14,10,5)))+IF(O184&gt;=500000,20,IF(O184&gt;=200000,15,IF(O184&gt;=100000,10,5)))+IF(OR(C184="IndiaMART",C184="TradeIndia"),5,3))</x:f>
      </x:c>
      <x:c r="AB184" s="751" t="str">
        <x:f>IF(A184="","",IF(OR(N184="PO WON",N184="LOST",N184="CANCELLED"),"CLOSED",IF(AA184&gt;=75,"A - PRIORITY",IF(AA184&gt;=55,"B - GOOD",IF(AA184&gt;=35,"C - NURTURE","D - LOW")))))</x:f>
      </x:c>
      <x:c r="AC184" s="751" t="str">
        <x:f>IF(A184="","",IF(AL184="COMPLETE",IF(N184="PO WON","Track invoice + payment",IF(N184="LOST","Consider revival",IF(N184="CANCELLED","No further action",IF(T184="OVERDUE","FOLLOW UP NOW",IF(T184="DUE TODAY","FOLLOW UP TODAY",IFERROR(INDEX(Setup!$V$4:$V$8,MATCH(N184,Setup!$U$4:$U$8,0)),"Review RFQ")))))),IF(AL184="DUPLICATE RFQ ID","Use a unique RFQ ID",IF(AL184="CHECK REQUIRED FIELDS","Complete required fields",IF(AL184="CHECK NUMBERS","Correct quantity or value",IF(AL184="CHECK DATE","Correct invalid date",IF(AL184="CHECK STAGE","Choose a valid stage",IF(AL184="SET NEXT FOLLOW-UP","Set next follow-up",IF(AL184="ADD QUOTE DATE","Add quote date",IF(AL184="ADD QUOTE RECORD","Add or fix quote record",IF(AL184="ADD CLOSED REASON","Add lost/cancelled reason",IF(AL184="ADD CLOSED DATE","Add closed date","Create or fix order record"))))))))))))</x:f>
      </x:c>
      <x:c r="AD184" s="752" t="str">
        <x:f>IF(A184="","",IF(AND(OR(N184="QUOTED",N184="NEGOTIATION"),Y184&lt;&gt;"",Y184&lt;TODAY()),O184,0))</x:f>
      </x:c>
      <x:c r="AE184" s="751" t="str">
        <x:f>IF(A184="","",IF(AND(F184&lt;&gt;"",G184&lt;&gt;""),"COMPLETE",IF(OR(F184&lt;&gt;"",G184&lt;&gt;""),"PARTIAL","MISSING")))</x:f>
      </x:c>
      <x:c r="AF184" s="756"/>
      <x:c r="AG184" s="735"/>
      <x:c r="AH184" s="735"/>
      <x:c r="AI184" s="755" t="str">
        <x:f>IF(OR(B184="",AF184=""),"",ROUND((AF184-B184)*24,1))</x:f>
      </x:c>
      <x:c r="AJ184" s="750" t="str">
        <x:f>IF(P184="","",MAX(TODAY()-P184,0))</x:f>
      </x:c>
      <x:c r="AK184" s="750" t="str">
        <x:f>IF(OR(B184="",AH184=""),"",AH184-B184)</x:f>
      </x:c>
      <x:c r="AL184" s="751" t="str">
        <x:f>IF(A184="","",IF(COUNTIF($A$5:$A$504,A184)&gt;1,"DUPLICATE RFQ ID",IF(OR(B184="",C184="",AND(D184="",E184=""),AND(F184="",G184=""),H184="",I184="",J184="",L184="",M184="",N184=""),"CHECK REQUIRED FIELDS",IF(OR(NOT(ISNUMBER(I184)),I184&lt;=0,AND(O184&lt;&gt;"",OR(NOT(ISNUMBER(O184)),O184&lt;0))),"CHECK NUMBERS",IF(OR(NOT(ISNUMBER(B184)),B184&gt;TODAY(),AND(P184&lt;&gt;"",OR(NOT(ISNUMBER(P184)),P184&gt;TODAY())),AND(Q184&lt;&gt;"",OR(NOT(ISNUMBER(Q184)),Q184&gt;TODAY())),AND(R184&lt;&gt;"",NOT(ISNUMBER(R184))),AND(U184&lt;&gt;"",NOT(ISNUMBER(U184))),AND(AF184&lt;&gt;"",OR(NOT(ISNUMBER(AF184)),AF184&lt;B184,AF184&gt;TODAY()+1)),AND(AG184&lt;&gt;"",OR(NOT(ISNUMBER(AG184)),AG184&lt;B184,AG184&gt;TODAY())),AND(AH184&lt;&gt;"",OR(NOT(ISNUMBER(AH184)),AH184&lt;B184,AH184&gt;TODAY()))),"CHECK DATE",IF(COUNTIF(Setup!$D$4:$D$11,N184)=0,"CHECK STAGE",IF(AND(N184&lt;&gt;"PO WON",N184&lt;&gt;"LOST",N184&lt;&gt;"CANCELLED",Y184=""),"SET NEXT FOLLOW-UP",IF(AND(OR(N184="QUOTED",N184="NEGOTIATION",N184="PO WON"),P184=""),"ADD QUOTE DATE",IF(AND(OR(N184="QUOTED",N184="NEGOTIATION",N184="PO WON"),COUNTIFS(Quotations!$B$5:$B$504,A184,Quotations!$Q$5:$Q$504,"COMPLETE")=0),"ADD QUOTE RECORD",IF(AND(OR(N184="LOST",N184="CANCELLED"),V184=""),"ADD CLOSED REASON",IF(AND(OR(N184="PO WON",N184="LOST",N184="CANCELLED"),AH184=""),"ADD CLOSED DATE",IF(AND(N184="PO WON",COUNTIFS('Orders &amp; Payments'!$B$5:$B$504,A184,'Orders &amp; Payments'!$Q$5:$Q$504,"COMPLETE")+COUNTIFS('Orders &amp; Payments'!$B$5:$B$504,A184,'Orders &amp; Payments'!$Q$5:$Q$504,"OPEN")+COUNTIFS('Orders &amp; Payments'!$B$5:$B$504,A184,'Orders &amp; Payments'!$Q$5:$Q$504,"OPEN — ADD INVOICE")=0),"ADD ORDER RECORD","COMPLETE"))))))))))))</x:f>
      </x:c>
    </x:row>
    <x:row r="185">
      <x:c r="A185" s="730"/>
      <x:c r="B185" s="731"/>
      <x:c r="C185" s="730"/>
      <x:c r="D185" s="730"/>
      <x:c r="E185" s="730"/>
      <x:c r="F185" s="730"/>
      <x:c r="G185" s="730"/>
      <x:c r="H185" s="730"/>
      <x:c r="I185" s="730"/>
      <x:c r="J185" s="730"/>
      <x:c r="K185" s="730"/>
      <x:c r="L185" s="730"/>
      <x:c r="M185" s="730"/>
      <x:c r="N185" s="730"/>
      <x:c r="O185" s="732"/>
      <x:c r="P185" s="731"/>
      <x:c r="Q185" s="731"/>
      <x:c r="R185" s="731"/>
      <x:c r="S185" s="740" t="str">
        <x:f>IF(B185="","",TODAY()-B185)</x:f>
      </x:c>
      <x:c r="T185" s="741" t="str">
        <x:f>IF(A185="","",IF(N185="","STAGE NOT SET",IF(OR(N185="PO WON",N185="LOST",N185="CANCELLED"),N185,IF(Y185="","NOT SET",IF(NOT(ISNUMBER(Y185)),"CHECK DATE",IF(Y185&lt;TODAY(),"OVERDUE",IF(Y185=TODAY(),"DUE TODAY","UPCOMING")))))))</x:f>
      </x:c>
      <x:c r="U185" s="731"/>
      <x:c r="V185" s="730"/>
      <x:c r="W185" s="730"/>
      <x:c r="X185" s="749" t="str">
        <x:f>IF(OR(A185="",B185="",N185="",N185="PO WON",N185="LOST",N185="CANCELLED"),"",IFERROR(IF(Q185="",B185+1,Q185+INDEX(Setup!$T$4:$T$8,MATCH(N185,Setup!$S$4:$S$8,0))),""))</x:f>
      </x:c>
      <x:c r="Y185" s="749" t="str">
        <x:f>IF(A185="","",IF(OR(N185="PO WON",N185="LOST",N185="CANCELLED"),"",IF(R185&lt;&gt;"",R185,X185)))</x:f>
      </x:c>
      <x:c r="Z185" s="750" t="str">
        <x:f>IF(OR(Y185="",NOT(ISNUMBER(Y185))),"",Y185-TODAY())</x:f>
      </x:c>
      <x:c r="AA185" s="750" t="str">
        <x:f>IF(OR(A185="",B185="",C185="",M185="",N185="",N185="PO WON",N185="LOST",N185="CANCELLED"),"",IF(M185="Hot",30,IF(M185="Warm",20,10))+IF(N185="NEGOTIATION",25,IF(N185="QUOTED",20,IF(N185="QUALIFIED",15,IF(OR(N185="NEW",N185="CONTACTED"),10,0))))+IF(S185&lt;=2,20,IF(S185&lt;=7,15,IF(S185&lt;=14,10,5)))+IF(O185&gt;=500000,20,IF(O185&gt;=200000,15,IF(O185&gt;=100000,10,5)))+IF(OR(C185="IndiaMART",C185="TradeIndia"),5,3))</x:f>
      </x:c>
      <x:c r="AB185" s="751" t="str">
        <x:f>IF(A185="","",IF(OR(N185="PO WON",N185="LOST",N185="CANCELLED"),"CLOSED",IF(AA185&gt;=75,"A - PRIORITY",IF(AA185&gt;=55,"B - GOOD",IF(AA185&gt;=35,"C - NURTURE","D - LOW")))))</x:f>
      </x:c>
      <x:c r="AC185" s="751" t="str">
        <x:f>IF(A185="","",IF(AL185="COMPLETE",IF(N185="PO WON","Track invoice + payment",IF(N185="LOST","Consider revival",IF(N185="CANCELLED","No further action",IF(T185="OVERDUE","FOLLOW UP NOW",IF(T185="DUE TODAY","FOLLOW UP TODAY",IFERROR(INDEX(Setup!$V$4:$V$8,MATCH(N185,Setup!$U$4:$U$8,0)),"Review RFQ")))))),IF(AL185="DUPLICATE RFQ ID","Use a unique RFQ ID",IF(AL185="CHECK REQUIRED FIELDS","Complete required fields",IF(AL185="CHECK NUMBERS","Correct quantity or value",IF(AL185="CHECK DATE","Correct invalid date",IF(AL185="CHECK STAGE","Choose a valid stage",IF(AL185="SET NEXT FOLLOW-UP","Set next follow-up",IF(AL185="ADD QUOTE DATE","Add quote date",IF(AL185="ADD QUOTE RECORD","Add or fix quote record",IF(AL185="ADD CLOSED REASON","Add lost/cancelled reason",IF(AL185="ADD CLOSED DATE","Add closed date","Create or fix order record"))))))))))))</x:f>
      </x:c>
      <x:c r="AD185" s="752" t="str">
        <x:f>IF(A185="","",IF(AND(OR(N185="QUOTED",N185="NEGOTIATION"),Y185&lt;&gt;"",Y185&lt;TODAY()),O185,0))</x:f>
      </x:c>
      <x:c r="AE185" s="751" t="str">
        <x:f>IF(A185="","",IF(AND(F185&lt;&gt;"",G185&lt;&gt;""),"COMPLETE",IF(OR(F185&lt;&gt;"",G185&lt;&gt;""),"PARTIAL","MISSING")))</x:f>
      </x:c>
      <x:c r="AF185" s="756"/>
      <x:c r="AG185" s="735"/>
      <x:c r="AH185" s="735"/>
      <x:c r="AI185" s="755" t="str">
        <x:f>IF(OR(B185="",AF185=""),"",ROUND((AF185-B185)*24,1))</x:f>
      </x:c>
      <x:c r="AJ185" s="750" t="str">
        <x:f>IF(P185="","",MAX(TODAY()-P185,0))</x:f>
      </x:c>
      <x:c r="AK185" s="750" t="str">
        <x:f>IF(OR(B185="",AH185=""),"",AH185-B185)</x:f>
      </x:c>
      <x:c r="AL185" s="751" t="str">
        <x:f>IF(A185="","",IF(COUNTIF($A$5:$A$504,A185)&gt;1,"DUPLICATE RFQ ID",IF(OR(B185="",C185="",AND(D185="",E185=""),AND(F185="",G185=""),H185="",I185="",J185="",L185="",M185="",N185=""),"CHECK REQUIRED FIELDS",IF(OR(NOT(ISNUMBER(I185)),I185&lt;=0,AND(O185&lt;&gt;"",OR(NOT(ISNUMBER(O185)),O185&lt;0))),"CHECK NUMBERS",IF(OR(NOT(ISNUMBER(B185)),B185&gt;TODAY(),AND(P185&lt;&gt;"",OR(NOT(ISNUMBER(P185)),P185&gt;TODAY())),AND(Q185&lt;&gt;"",OR(NOT(ISNUMBER(Q185)),Q185&gt;TODAY())),AND(R185&lt;&gt;"",NOT(ISNUMBER(R185))),AND(U185&lt;&gt;"",NOT(ISNUMBER(U185))),AND(AF185&lt;&gt;"",OR(NOT(ISNUMBER(AF185)),AF185&lt;B185,AF185&gt;TODAY()+1)),AND(AG185&lt;&gt;"",OR(NOT(ISNUMBER(AG185)),AG185&lt;B185,AG185&gt;TODAY())),AND(AH185&lt;&gt;"",OR(NOT(ISNUMBER(AH185)),AH185&lt;B185,AH185&gt;TODAY()))),"CHECK DATE",IF(COUNTIF(Setup!$D$4:$D$11,N185)=0,"CHECK STAGE",IF(AND(N185&lt;&gt;"PO WON",N185&lt;&gt;"LOST",N185&lt;&gt;"CANCELLED",Y185=""),"SET NEXT FOLLOW-UP",IF(AND(OR(N185="QUOTED",N185="NEGOTIATION",N185="PO WON"),P185=""),"ADD QUOTE DATE",IF(AND(OR(N185="QUOTED",N185="NEGOTIATION",N185="PO WON"),COUNTIFS(Quotations!$B$5:$B$504,A185,Quotations!$Q$5:$Q$504,"COMPLETE")=0),"ADD QUOTE RECORD",IF(AND(OR(N185="LOST",N185="CANCELLED"),V185=""),"ADD CLOSED REASON",IF(AND(OR(N185="PO WON",N185="LOST",N185="CANCELLED"),AH185=""),"ADD CLOSED DATE",IF(AND(N185="PO WON",COUNTIFS('Orders &amp; Payments'!$B$5:$B$504,A185,'Orders &amp; Payments'!$Q$5:$Q$504,"COMPLETE")+COUNTIFS('Orders &amp; Payments'!$B$5:$B$504,A185,'Orders &amp; Payments'!$Q$5:$Q$504,"OPEN")+COUNTIFS('Orders &amp; Payments'!$B$5:$B$504,A185,'Orders &amp; Payments'!$Q$5:$Q$504,"OPEN — ADD INVOICE")=0),"ADD ORDER RECORD","COMPLETE"))))))))))))</x:f>
      </x:c>
    </x:row>
    <x:row r="186">
      <x:c r="A186" s="730"/>
      <x:c r="B186" s="731"/>
      <x:c r="C186" s="730"/>
      <x:c r="D186" s="730"/>
      <x:c r="E186" s="730"/>
      <x:c r="F186" s="730"/>
      <x:c r="G186" s="730"/>
      <x:c r="H186" s="730"/>
      <x:c r="I186" s="730"/>
      <x:c r="J186" s="730"/>
      <x:c r="K186" s="730"/>
      <x:c r="L186" s="730"/>
      <x:c r="M186" s="730"/>
      <x:c r="N186" s="730"/>
      <x:c r="O186" s="732"/>
      <x:c r="P186" s="731"/>
      <x:c r="Q186" s="731"/>
      <x:c r="R186" s="731"/>
      <x:c r="S186" s="740" t="str">
        <x:f>IF(B186="","",TODAY()-B186)</x:f>
      </x:c>
      <x:c r="T186" s="741" t="str">
        <x:f>IF(A186="","",IF(N186="","STAGE NOT SET",IF(OR(N186="PO WON",N186="LOST",N186="CANCELLED"),N186,IF(Y186="","NOT SET",IF(NOT(ISNUMBER(Y186)),"CHECK DATE",IF(Y186&lt;TODAY(),"OVERDUE",IF(Y186=TODAY(),"DUE TODAY","UPCOMING")))))))</x:f>
      </x:c>
      <x:c r="U186" s="731"/>
      <x:c r="V186" s="730"/>
      <x:c r="W186" s="730"/>
      <x:c r="X186" s="749" t="str">
        <x:f>IF(OR(A186="",B186="",N186="",N186="PO WON",N186="LOST",N186="CANCELLED"),"",IFERROR(IF(Q186="",B186+1,Q186+INDEX(Setup!$T$4:$T$8,MATCH(N186,Setup!$S$4:$S$8,0))),""))</x:f>
      </x:c>
      <x:c r="Y186" s="749" t="str">
        <x:f>IF(A186="","",IF(OR(N186="PO WON",N186="LOST",N186="CANCELLED"),"",IF(R186&lt;&gt;"",R186,X186)))</x:f>
      </x:c>
      <x:c r="Z186" s="750" t="str">
        <x:f>IF(OR(Y186="",NOT(ISNUMBER(Y186))),"",Y186-TODAY())</x:f>
      </x:c>
      <x:c r="AA186" s="750" t="str">
        <x:f>IF(OR(A186="",B186="",C186="",M186="",N186="",N186="PO WON",N186="LOST",N186="CANCELLED"),"",IF(M186="Hot",30,IF(M186="Warm",20,10))+IF(N186="NEGOTIATION",25,IF(N186="QUOTED",20,IF(N186="QUALIFIED",15,IF(OR(N186="NEW",N186="CONTACTED"),10,0))))+IF(S186&lt;=2,20,IF(S186&lt;=7,15,IF(S186&lt;=14,10,5)))+IF(O186&gt;=500000,20,IF(O186&gt;=200000,15,IF(O186&gt;=100000,10,5)))+IF(OR(C186="IndiaMART",C186="TradeIndia"),5,3))</x:f>
      </x:c>
      <x:c r="AB186" s="751" t="str">
        <x:f>IF(A186="","",IF(OR(N186="PO WON",N186="LOST",N186="CANCELLED"),"CLOSED",IF(AA186&gt;=75,"A - PRIORITY",IF(AA186&gt;=55,"B - GOOD",IF(AA186&gt;=35,"C - NURTURE","D - LOW")))))</x:f>
      </x:c>
      <x:c r="AC186" s="751" t="str">
        <x:f>IF(A186="","",IF(AL186="COMPLETE",IF(N186="PO WON","Track invoice + payment",IF(N186="LOST","Consider revival",IF(N186="CANCELLED","No further action",IF(T186="OVERDUE","FOLLOW UP NOW",IF(T186="DUE TODAY","FOLLOW UP TODAY",IFERROR(INDEX(Setup!$V$4:$V$8,MATCH(N186,Setup!$U$4:$U$8,0)),"Review RFQ")))))),IF(AL186="DUPLICATE RFQ ID","Use a unique RFQ ID",IF(AL186="CHECK REQUIRED FIELDS","Complete required fields",IF(AL186="CHECK NUMBERS","Correct quantity or value",IF(AL186="CHECK DATE","Correct invalid date",IF(AL186="CHECK STAGE","Choose a valid stage",IF(AL186="SET NEXT FOLLOW-UP","Set next follow-up",IF(AL186="ADD QUOTE DATE","Add quote date",IF(AL186="ADD QUOTE RECORD","Add or fix quote record",IF(AL186="ADD CLOSED REASON","Add lost/cancelled reason",IF(AL186="ADD CLOSED DATE","Add closed date","Create or fix order record"))))))))))))</x:f>
      </x:c>
      <x:c r="AD186" s="752" t="str">
        <x:f>IF(A186="","",IF(AND(OR(N186="QUOTED",N186="NEGOTIATION"),Y186&lt;&gt;"",Y186&lt;TODAY()),O186,0))</x:f>
      </x:c>
      <x:c r="AE186" s="751" t="str">
        <x:f>IF(A186="","",IF(AND(F186&lt;&gt;"",G186&lt;&gt;""),"COMPLETE",IF(OR(F186&lt;&gt;"",G186&lt;&gt;""),"PARTIAL","MISSING")))</x:f>
      </x:c>
      <x:c r="AF186" s="756"/>
      <x:c r="AG186" s="735"/>
      <x:c r="AH186" s="735"/>
      <x:c r="AI186" s="755" t="str">
        <x:f>IF(OR(B186="",AF186=""),"",ROUND((AF186-B186)*24,1))</x:f>
      </x:c>
      <x:c r="AJ186" s="750" t="str">
        <x:f>IF(P186="","",MAX(TODAY()-P186,0))</x:f>
      </x:c>
      <x:c r="AK186" s="750" t="str">
        <x:f>IF(OR(B186="",AH186=""),"",AH186-B186)</x:f>
      </x:c>
      <x:c r="AL186" s="751" t="str">
        <x:f>IF(A186="","",IF(COUNTIF($A$5:$A$504,A186)&gt;1,"DUPLICATE RFQ ID",IF(OR(B186="",C186="",AND(D186="",E186=""),AND(F186="",G186=""),H186="",I186="",J186="",L186="",M186="",N186=""),"CHECK REQUIRED FIELDS",IF(OR(NOT(ISNUMBER(I186)),I186&lt;=0,AND(O186&lt;&gt;"",OR(NOT(ISNUMBER(O186)),O186&lt;0))),"CHECK NUMBERS",IF(OR(NOT(ISNUMBER(B186)),B186&gt;TODAY(),AND(P186&lt;&gt;"",OR(NOT(ISNUMBER(P186)),P186&gt;TODAY())),AND(Q186&lt;&gt;"",OR(NOT(ISNUMBER(Q186)),Q186&gt;TODAY())),AND(R186&lt;&gt;"",NOT(ISNUMBER(R186))),AND(U186&lt;&gt;"",NOT(ISNUMBER(U186))),AND(AF186&lt;&gt;"",OR(NOT(ISNUMBER(AF186)),AF186&lt;B186,AF186&gt;TODAY()+1)),AND(AG186&lt;&gt;"",OR(NOT(ISNUMBER(AG186)),AG186&lt;B186,AG186&gt;TODAY())),AND(AH186&lt;&gt;"",OR(NOT(ISNUMBER(AH186)),AH186&lt;B186,AH186&gt;TODAY()))),"CHECK DATE",IF(COUNTIF(Setup!$D$4:$D$11,N186)=0,"CHECK STAGE",IF(AND(N186&lt;&gt;"PO WON",N186&lt;&gt;"LOST",N186&lt;&gt;"CANCELLED",Y186=""),"SET NEXT FOLLOW-UP",IF(AND(OR(N186="QUOTED",N186="NEGOTIATION",N186="PO WON"),P186=""),"ADD QUOTE DATE",IF(AND(OR(N186="QUOTED",N186="NEGOTIATION",N186="PO WON"),COUNTIFS(Quotations!$B$5:$B$504,A186,Quotations!$Q$5:$Q$504,"COMPLETE")=0),"ADD QUOTE RECORD",IF(AND(OR(N186="LOST",N186="CANCELLED"),V186=""),"ADD CLOSED REASON",IF(AND(OR(N186="PO WON",N186="LOST",N186="CANCELLED"),AH186=""),"ADD CLOSED DATE",IF(AND(N186="PO WON",COUNTIFS('Orders &amp; Payments'!$B$5:$B$504,A186,'Orders &amp; Payments'!$Q$5:$Q$504,"COMPLETE")+COUNTIFS('Orders &amp; Payments'!$B$5:$B$504,A186,'Orders &amp; Payments'!$Q$5:$Q$504,"OPEN")+COUNTIFS('Orders &amp; Payments'!$B$5:$B$504,A186,'Orders &amp; Payments'!$Q$5:$Q$504,"OPEN — ADD INVOICE")=0),"ADD ORDER RECORD","COMPLETE"))))))))))))</x:f>
      </x:c>
    </x:row>
    <x:row r="187">
      <x:c r="A187" s="730"/>
      <x:c r="B187" s="731"/>
      <x:c r="C187" s="730"/>
      <x:c r="D187" s="730"/>
      <x:c r="E187" s="730"/>
      <x:c r="F187" s="730"/>
      <x:c r="G187" s="730"/>
      <x:c r="H187" s="730"/>
      <x:c r="I187" s="730"/>
      <x:c r="J187" s="730"/>
      <x:c r="K187" s="730"/>
      <x:c r="L187" s="730"/>
      <x:c r="M187" s="730"/>
      <x:c r="N187" s="730"/>
      <x:c r="O187" s="732"/>
      <x:c r="P187" s="731"/>
      <x:c r="Q187" s="731"/>
      <x:c r="R187" s="731"/>
      <x:c r="S187" s="740" t="str">
        <x:f>IF(B187="","",TODAY()-B187)</x:f>
      </x:c>
      <x:c r="T187" s="741" t="str">
        <x:f>IF(A187="","",IF(N187="","STAGE NOT SET",IF(OR(N187="PO WON",N187="LOST",N187="CANCELLED"),N187,IF(Y187="","NOT SET",IF(NOT(ISNUMBER(Y187)),"CHECK DATE",IF(Y187&lt;TODAY(),"OVERDUE",IF(Y187=TODAY(),"DUE TODAY","UPCOMING")))))))</x:f>
      </x:c>
      <x:c r="U187" s="731"/>
      <x:c r="V187" s="730"/>
      <x:c r="W187" s="730"/>
      <x:c r="X187" s="749" t="str">
        <x:f>IF(OR(A187="",B187="",N187="",N187="PO WON",N187="LOST",N187="CANCELLED"),"",IFERROR(IF(Q187="",B187+1,Q187+INDEX(Setup!$T$4:$T$8,MATCH(N187,Setup!$S$4:$S$8,0))),""))</x:f>
      </x:c>
      <x:c r="Y187" s="749" t="str">
        <x:f>IF(A187="","",IF(OR(N187="PO WON",N187="LOST",N187="CANCELLED"),"",IF(R187&lt;&gt;"",R187,X187)))</x:f>
      </x:c>
      <x:c r="Z187" s="750" t="str">
        <x:f>IF(OR(Y187="",NOT(ISNUMBER(Y187))),"",Y187-TODAY())</x:f>
      </x:c>
      <x:c r="AA187" s="750" t="str">
        <x:f>IF(OR(A187="",B187="",C187="",M187="",N187="",N187="PO WON",N187="LOST",N187="CANCELLED"),"",IF(M187="Hot",30,IF(M187="Warm",20,10))+IF(N187="NEGOTIATION",25,IF(N187="QUOTED",20,IF(N187="QUALIFIED",15,IF(OR(N187="NEW",N187="CONTACTED"),10,0))))+IF(S187&lt;=2,20,IF(S187&lt;=7,15,IF(S187&lt;=14,10,5)))+IF(O187&gt;=500000,20,IF(O187&gt;=200000,15,IF(O187&gt;=100000,10,5)))+IF(OR(C187="IndiaMART",C187="TradeIndia"),5,3))</x:f>
      </x:c>
      <x:c r="AB187" s="751" t="str">
        <x:f>IF(A187="","",IF(OR(N187="PO WON",N187="LOST",N187="CANCELLED"),"CLOSED",IF(AA187&gt;=75,"A - PRIORITY",IF(AA187&gt;=55,"B - GOOD",IF(AA187&gt;=35,"C - NURTURE","D - LOW")))))</x:f>
      </x:c>
      <x:c r="AC187" s="751" t="str">
        <x:f>IF(A187="","",IF(AL187="COMPLETE",IF(N187="PO WON","Track invoice + payment",IF(N187="LOST","Consider revival",IF(N187="CANCELLED","No further action",IF(T187="OVERDUE","FOLLOW UP NOW",IF(T187="DUE TODAY","FOLLOW UP TODAY",IFERROR(INDEX(Setup!$V$4:$V$8,MATCH(N187,Setup!$U$4:$U$8,0)),"Review RFQ")))))),IF(AL187="DUPLICATE RFQ ID","Use a unique RFQ ID",IF(AL187="CHECK REQUIRED FIELDS","Complete required fields",IF(AL187="CHECK NUMBERS","Correct quantity or value",IF(AL187="CHECK DATE","Correct invalid date",IF(AL187="CHECK STAGE","Choose a valid stage",IF(AL187="SET NEXT FOLLOW-UP","Set next follow-up",IF(AL187="ADD QUOTE DATE","Add quote date",IF(AL187="ADD QUOTE RECORD","Add or fix quote record",IF(AL187="ADD CLOSED REASON","Add lost/cancelled reason",IF(AL187="ADD CLOSED DATE","Add closed date","Create or fix order record"))))))))))))</x:f>
      </x:c>
      <x:c r="AD187" s="752" t="str">
        <x:f>IF(A187="","",IF(AND(OR(N187="QUOTED",N187="NEGOTIATION"),Y187&lt;&gt;"",Y187&lt;TODAY()),O187,0))</x:f>
      </x:c>
      <x:c r="AE187" s="751" t="str">
        <x:f>IF(A187="","",IF(AND(F187&lt;&gt;"",G187&lt;&gt;""),"COMPLETE",IF(OR(F187&lt;&gt;"",G187&lt;&gt;""),"PARTIAL","MISSING")))</x:f>
      </x:c>
      <x:c r="AF187" s="756"/>
      <x:c r="AG187" s="735"/>
      <x:c r="AH187" s="735"/>
      <x:c r="AI187" s="755" t="str">
        <x:f>IF(OR(B187="",AF187=""),"",ROUND((AF187-B187)*24,1))</x:f>
      </x:c>
      <x:c r="AJ187" s="750" t="str">
        <x:f>IF(P187="","",MAX(TODAY()-P187,0))</x:f>
      </x:c>
      <x:c r="AK187" s="750" t="str">
        <x:f>IF(OR(B187="",AH187=""),"",AH187-B187)</x:f>
      </x:c>
      <x:c r="AL187" s="751" t="str">
        <x:f>IF(A187="","",IF(COUNTIF($A$5:$A$504,A187)&gt;1,"DUPLICATE RFQ ID",IF(OR(B187="",C187="",AND(D187="",E187=""),AND(F187="",G187=""),H187="",I187="",J187="",L187="",M187="",N187=""),"CHECK REQUIRED FIELDS",IF(OR(NOT(ISNUMBER(I187)),I187&lt;=0,AND(O187&lt;&gt;"",OR(NOT(ISNUMBER(O187)),O187&lt;0))),"CHECK NUMBERS",IF(OR(NOT(ISNUMBER(B187)),B187&gt;TODAY(),AND(P187&lt;&gt;"",OR(NOT(ISNUMBER(P187)),P187&gt;TODAY())),AND(Q187&lt;&gt;"",OR(NOT(ISNUMBER(Q187)),Q187&gt;TODAY())),AND(R187&lt;&gt;"",NOT(ISNUMBER(R187))),AND(U187&lt;&gt;"",NOT(ISNUMBER(U187))),AND(AF187&lt;&gt;"",OR(NOT(ISNUMBER(AF187)),AF187&lt;B187,AF187&gt;TODAY()+1)),AND(AG187&lt;&gt;"",OR(NOT(ISNUMBER(AG187)),AG187&lt;B187,AG187&gt;TODAY())),AND(AH187&lt;&gt;"",OR(NOT(ISNUMBER(AH187)),AH187&lt;B187,AH187&gt;TODAY()))),"CHECK DATE",IF(COUNTIF(Setup!$D$4:$D$11,N187)=0,"CHECK STAGE",IF(AND(N187&lt;&gt;"PO WON",N187&lt;&gt;"LOST",N187&lt;&gt;"CANCELLED",Y187=""),"SET NEXT FOLLOW-UP",IF(AND(OR(N187="QUOTED",N187="NEGOTIATION",N187="PO WON"),P187=""),"ADD QUOTE DATE",IF(AND(OR(N187="QUOTED",N187="NEGOTIATION",N187="PO WON"),COUNTIFS(Quotations!$B$5:$B$504,A187,Quotations!$Q$5:$Q$504,"COMPLETE")=0),"ADD QUOTE RECORD",IF(AND(OR(N187="LOST",N187="CANCELLED"),V187=""),"ADD CLOSED REASON",IF(AND(OR(N187="PO WON",N187="LOST",N187="CANCELLED"),AH187=""),"ADD CLOSED DATE",IF(AND(N187="PO WON",COUNTIFS('Orders &amp; Payments'!$B$5:$B$504,A187,'Orders &amp; Payments'!$Q$5:$Q$504,"COMPLETE")+COUNTIFS('Orders &amp; Payments'!$B$5:$B$504,A187,'Orders &amp; Payments'!$Q$5:$Q$504,"OPEN")+COUNTIFS('Orders &amp; Payments'!$B$5:$B$504,A187,'Orders &amp; Payments'!$Q$5:$Q$504,"OPEN — ADD INVOICE")=0),"ADD ORDER RECORD","COMPLETE"))))))))))))</x:f>
      </x:c>
    </x:row>
    <x:row r="188">
      <x:c r="A188" s="730"/>
      <x:c r="B188" s="731"/>
      <x:c r="C188" s="730"/>
      <x:c r="D188" s="730"/>
      <x:c r="E188" s="730"/>
      <x:c r="F188" s="730"/>
      <x:c r="G188" s="730"/>
      <x:c r="H188" s="730"/>
      <x:c r="I188" s="730"/>
      <x:c r="J188" s="730"/>
      <x:c r="K188" s="730"/>
      <x:c r="L188" s="730"/>
      <x:c r="M188" s="730"/>
      <x:c r="N188" s="730"/>
      <x:c r="O188" s="732"/>
      <x:c r="P188" s="731"/>
      <x:c r="Q188" s="731"/>
      <x:c r="R188" s="731"/>
      <x:c r="S188" s="740" t="str">
        <x:f>IF(B188="","",TODAY()-B188)</x:f>
      </x:c>
      <x:c r="T188" s="741" t="str">
        <x:f>IF(A188="","",IF(N188="","STAGE NOT SET",IF(OR(N188="PO WON",N188="LOST",N188="CANCELLED"),N188,IF(Y188="","NOT SET",IF(NOT(ISNUMBER(Y188)),"CHECK DATE",IF(Y188&lt;TODAY(),"OVERDUE",IF(Y188=TODAY(),"DUE TODAY","UPCOMING")))))))</x:f>
      </x:c>
      <x:c r="U188" s="731"/>
      <x:c r="V188" s="730"/>
      <x:c r="W188" s="730"/>
      <x:c r="X188" s="749" t="str">
        <x:f>IF(OR(A188="",B188="",N188="",N188="PO WON",N188="LOST",N188="CANCELLED"),"",IFERROR(IF(Q188="",B188+1,Q188+INDEX(Setup!$T$4:$T$8,MATCH(N188,Setup!$S$4:$S$8,0))),""))</x:f>
      </x:c>
      <x:c r="Y188" s="749" t="str">
        <x:f>IF(A188="","",IF(OR(N188="PO WON",N188="LOST",N188="CANCELLED"),"",IF(R188&lt;&gt;"",R188,X188)))</x:f>
      </x:c>
      <x:c r="Z188" s="750" t="str">
        <x:f>IF(OR(Y188="",NOT(ISNUMBER(Y188))),"",Y188-TODAY())</x:f>
      </x:c>
      <x:c r="AA188" s="750" t="str">
        <x:f>IF(OR(A188="",B188="",C188="",M188="",N188="",N188="PO WON",N188="LOST",N188="CANCELLED"),"",IF(M188="Hot",30,IF(M188="Warm",20,10))+IF(N188="NEGOTIATION",25,IF(N188="QUOTED",20,IF(N188="QUALIFIED",15,IF(OR(N188="NEW",N188="CONTACTED"),10,0))))+IF(S188&lt;=2,20,IF(S188&lt;=7,15,IF(S188&lt;=14,10,5)))+IF(O188&gt;=500000,20,IF(O188&gt;=200000,15,IF(O188&gt;=100000,10,5)))+IF(OR(C188="IndiaMART",C188="TradeIndia"),5,3))</x:f>
      </x:c>
      <x:c r="AB188" s="751" t="str">
        <x:f>IF(A188="","",IF(OR(N188="PO WON",N188="LOST",N188="CANCELLED"),"CLOSED",IF(AA188&gt;=75,"A - PRIORITY",IF(AA188&gt;=55,"B - GOOD",IF(AA188&gt;=35,"C - NURTURE","D - LOW")))))</x:f>
      </x:c>
      <x:c r="AC188" s="751" t="str">
        <x:f>IF(A188="","",IF(AL188="COMPLETE",IF(N188="PO WON","Track invoice + payment",IF(N188="LOST","Consider revival",IF(N188="CANCELLED","No further action",IF(T188="OVERDUE","FOLLOW UP NOW",IF(T188="DUE TODAY","FOLLOW UP TODAY",IFERROR(INDEX(Setup!$V$4:$V$8,MATCH(N188,Setup!$U$4:$U$8,0)),"Review RFQ")))))),IF(AL188="DUPLICATE RFQ ID","Use a unique RFQ ID",IF(AL188="CHECK REQUIRED FIELDS","Complete required fields",IF(AL188="CHECK NUMBERS","Correct quantity or value",IF(AL188="CHECK DATE","Correct invalid date",IF(AL188="CHECK STAGE","Choose a valid stage",IF(AL188="SET NEXT FOLLOW-UP","Set next follow-up",IF(AL188="ADD QUOTE DATE","Add quote date",IF(AL188="ADD QUOTE RECORD","Add or fix quote record",IF(AL188="ADD CLOSED REASON","Add lost/cancelled reason",IF(AL188="ADD CLOSED DATE","Add closed date","Create or fix order record"))))))))))))</x:f>
      </x:c>
      <x:c r="AD188" s="752" t="str">
        <x:f>IF(A188="","",IF(AND(OR(N188="QUOTED",N188="NEGOTIATION"),Y188&lt;&gt;"",Y188&lt;TODAY()),O188,0))</x:f>
      </x:c>
      <x:c r="AE188" s="751" t="str">
        <x:f>IF(A188="","",IF(AND(F188&lt;&gt;"",G188&lt;&gt;""),"COMPLETE",IF(OR(F188&lt;&gt;"",G188&lt;&gt;""),"PARTIAL","MISSING")))</x:f>
      </x:c>
      <x:c r="AF188" s="756"/>
      <x:c r="AG188" s="735"/>
      <x:c r="AH188" s="735"/>
      <x:c r="AI188" s="755" t="str">
        <x:f>IF(OR(B188="",AF188=""),"",ROUND((AF188-B188)*24,1))</x:f>
      </x:c>
      <x:c r="AJ188" s="750" t="str">
        <x:f>IF(P188="","",MAX(TODAY()-P188,0))</x:f>
      </x:c>
      <x:c r="AK188" s="750" t="str">
        <x:f>IF(OR(B188="",AH188=""),"",AH188-B188)</x:f>
      </x:c>
      <x:c r="AL188" s="751" t="str">
        <x:f>IF(A188="","",IF(COUNTIF($A$5:$A$504,A188)&gt;1,"DUPLICATE RFQ ID",IF(OR(B188="",C188="",AND(D188="",E188=""),AND(F188="",G188=""),H188="",I188="",J188="",L188="",M188="",N188=""),"CHECK REQUIRED FIELDS",IF(OR(NOT(ISNUMBER(I188)),I188&lt;=0,AND(O188&lt;&gt;"",OR(NOT(ISNUMBER(O188)),O188&lt;0))),"CHECK NUMBERS",IF(OR(NOT(ISNUMBER(B188)),B188&gt;TODAY(),AND(P188&lt;&gt;"",OR(NOT(ISNUMBER(P188)),P188&gt;TODAY())),AND(Q188&lt;&gt;"",OR(NOT(ISNUMBER(Q188)),Q188&gt;TODAY())),AND(R188&lt;&gt;"",NOT(ISNUMBER(R188))),AND(U188&lt;&gt;"",NOT(ISNUMBER(U188))),AND(AF188&lt;&gt;"",OR(NOT(ISNUMBER(AF188)),AF188&lt;B188,AF188&gt;TODAY()+1)),AND(AG188&lt;&gt;"",OR(NOT(ISNUMBER(AG188)),AG188&lt;B188,AG188&gt;TODAY())),AND(AH188&lt;&gt;"",OR(NOT(ISNUMBER(AH188)),AH188&lt;B188,AH188&gt;TODAY()))),"CHECK DATE",IF(COUNTIF(Setup!$D$4:$D$11,N188)=0,"CHECK STAGE",IF(AND(N188&lt;&gt;"PO WON",N188&lt;&gt;"LOST",N188&lt;&gt;"CANCELLED",Y188=""),"SET NEXT FOLLOW-UP",IF(AND(OR(N188="QUOTED",N188="NEGOTIATION",N188="PO WON"),P188=""),"ADD QUOTE DATE",IF(AND(OR(N188="QUOTED",N188="NEGOTIATION",N188="PO WON"),COUNTIFS(Quotations!$B$5:$B$504,A188,Quotations!$Q$5:$Q$504,"COMPLETE")=0),"ADD QUOTE RECORD",IF(AND(OR(N188="LOST",N188="CANCELLED"),V188=""),"ADD CLOSED REASON",IF(AND(OR(N188="PO WON",N188="LOST",N188="CANCELLED"),AH188=""),"ADD CLOSED DATE",IF(AND(N188="PO WON",COUNTIFS('Orders &amp; Payments'!$B$5:$B$504,A188,'Orders &amp; Payments'!$Q$5:$Q$504,"COMPLETE")+COUNTIFS('Orders &amp; Payments'!$B$5:$B$504,A188,'Orders &amp; Payments'!$Q$5:$Q$504,"OPEN")+COUNTIFS('Orders &amp; Payments'!$B$5:$B$504,A188,'Orders &amp; Payments'!$Q$5:$Q$504,"OPEN — ADD INVOICE")=0),"ADD ORDER RECORD","COMPLETE"))))))))))))</x:f>
      </x:c>
    </x:row>
    <x:row r="189">
      <x:c r="A189" s="730"/>
      <x:c r="B189" s="731"/>
      <x:c r="C189" s="730"/>
      <x:c r="D189" s="730"/>
      <x:c r="E189" s="730"/>
      <x:c r="F189" s="730"/>
      <x:c r="G189" s="730"/>
      <x:c r="H189" s="730"/>
      <x:c r="I189" s="730"/>
      <x:c r="J189" s="730"/>
      <x:c r="K189" s="730"/>
      <x:c r="L189" s="730"/>
      <x:c r="M189" s="730"/>
      <x:c r="N189" s="730"/>
      <x:c r="O189" s="732"/>
      <x:c r="P189" s="731"/>
      <x:c r="Q189" s="731"/>
      <x:c r="R189" s="731"/>
      <x:c r="S189" s="740" t="str">
        <x:f>IF(B189="","",TODAY()-B189)</x:f>
      </x:c>
      <x:c r="T189" s="741" t="str">
        <x:f>IF(A189="","",IF(N189="","STAGE NOT SET",IF(OR(N189="PO WON",N189="LOST",N189="CANCELLED"),N189,IF(Y189="","NOT SET",IF(NOT(ISNUMBER(Y189)),"CHECK DATE",IF(Y189&lt;TODAY(),"OVERDUE",IF(Y189=TODAY(),"DUE TODAY","UPCOMING")))))))</x:f>
      </x:c>
      <x:c r="U189" s="731"/>
      <x:c r="V189" s="730"/>
      <x:c r="W189" s="730"/>
      <x:c r="X189" s="749" t="str">
        <x:f>IF(OR(A189="",B189="",N189="",N189="PO WON",N189="LOST",N189="CANCELLED"),"",IFERROR(IF(Q189="",B189+1,Q189+INDEX(Setup!$T$4:$T$8,MATCH(N189,Setup!$S$4:$S$8,0))),""))</x:f>
      </x:c>
      <x:c r="Y189" s="749" t="str">
        <x:f>IF(A189="","",IF(OR(N189="PO WON",N189="LOST",N189="CANCELLED"),"",IF(R189&lt;&gt;"",R189,X189)))</x:f>
      </x:c>
      <x:c r="Z189" s="750" t="str">
        <x:f>IF(OR(Y189="",NOT(ISNUMBER(Y189))),"",Y189-TODAY())</x:f>
      </x:c>
      <x:c r="AA189" s="750" t="str">
        <x:f>IF(OR(A189="",B189="",C189="",M189="",N189="",N189="PO WON",N189="LOST",N189="CANCELLED"),"",IF(M189="Hot",30,IF(M189="Warm",20,10))+IF(N189="NEGOTIATION",25,IF(N189="QUOTED",20,IF(N189="QUALIFIED",15,IF(OR(N189="NEW",N189="CONTACTED"),10,0))))+IF(S189&lt;=2,20,IF(S189&lt;=7,15,IF(S189&lt;=14,10,5)))+IF(O189&gt;=500000,20,IF(O189&gt;=200000,15,IF(O189&gt;=100000,10,5)))+IF(OR(C189="IndiaMART",C189="TradeIndia"),5,3))</x:f>
      </x:c>
      <x:c r="AB189" s="751" t="str">
        <x:f>IF(A189="","",IF(OR(N189="PO WON",N189="LOST",N189="CANCELLED"),"CLOSED",IF(AA189&gt;=75,"A - PRIORITY",IF(AA189&gt;=55,"B - GOOD",IF(AA189&gt;=35,"C - NURTURE","D - LOW")))))</x:f>
      </x:c>
      <x:c r="AC189" s="751" t="str">
        <x:f>IF(A189="","",IF(AL189="COMPLETE",IF(N189="PO WON","Track invoice + payment",IF(N189="LOST","Consider revival",IF(N189="CANCELLED","No further action",IF(T189="OVERDUE","FOLLOW UP NOW",IF(T189="DUE TODAY","FOLLOW UP TODAY",IFERROR(INDEX(Setup!$V$4:$V$8,MATCH(N189,Setup!$U$4:$U$8,0)),"Review RFQ")))))),IF(AL189="DUPLICATE RFQ ID","Use a unique RFQ ID",IF(AL189="CHECK REQUIRED FIELDS","Complete required fields",IF(AL189="CHECK NUMBERS","Correct quantity or value",IF(AL189="CHECK DATE","Correct invalid date",IF(AL189="CHECK STAGE","Choose a valid stage",IF(AL189="SET NEXT FOLLOW-UP","Set next follow-up",IF(AL189="ADD QUOTE DATE","Add quote date",IF(AL189="ADD QUOTE RECORD","Add or fix quote record",IF(AL189="ADD CLOSED REASON","Add lost/cancelled reason",IF(AL189="ADD CLOSED DATE","Add closed date","Create or fix order record"))))))))))))</x:f>
      </x:c>
      <x:c r="AD189" s="752" t="str">
        <x:f>IF(A189="","",IF(AND(OR(N189="QUOTED",N189="NEGOTIATION"),Y189&lt;&gt;"",Y189&lt;TODAY()),O189,0))</x:f>
      </x:c>
      <x:c r="AE189" s="751" t="str">
        <x:f>IF(A189="","",IF(AND(F189&lt;&gt;"",G189&lt;&gt;""),"COMPLETE",IF(OR(F189&lt;&gt;"",G189&lt;&gt;""),"PARTIAL","MISSING")))</x:f>
      </x:c>
      <x:c r="AF189" s="756"/>
      <x:c r="AG189" s="735"/>
      <x:c r="AH189" s="735"/>
      <x:c r="AI189" s="755" t="str">
        <x:f>IF(OR(B189="",AF189=""),"",ROUND((AF189-B189)*24,1))</x:f>
      </x:c>
      <x:c r="AJ189" s="750" t="str">
        <x:f>IF(P189="","",MAX(TODAY()-P189,0))</x:f>
      </x:c>
      <x:c r="AK189" s="750" t="str">
        <x:f>IF(OR(B189="",AH189=""),"",AH189-B189)</x:f>
      </x:c>
      <x:c r="AL189" s="751" t="str">
        <x:f>IF(A189="","",IF(COUNTIF($A$5:$A$504,A189)&gt;1,"DUPLICATE RFQ ID",IF(OR(B189="",C189="",AND(D189="",E189=""),AND(F189="",G189=""),H189="",I189="",J189="",L189="",M189="",N189=""),"CHECK REQUIRED FIELDS",IF(OR(NOT(ISNUMBER(I189)),I189&lt;=0,AND(O189&lt;&gt;"",OR(NOT(ISNUMBER(O189)),O189&lt;0))),"CHECK NUMBERS",IF(OR(NOT(ISNUMBER(B189)),B189&gt;TODAY(),AND(P189&lt;&gt;"",OR(NOT(ISNUMBER(P189)),P189&gt;TODAY())),AND(Q189&lt;&gt;"",OR(NOT(ISNUMBER(Q189)),Q189&gt;TODAY())),AND(R189&lt;&gt;"",NOT(ISNUMBER(R189))),AND(U189&lt;&gt;"",NOT(ISNUMBER(U189))),AND(AF189&lt;&gt;"",OR(NOT(ISNUMBER(AF189)),AF189&lt;B189,AF189&gt;TODAY()+1)),AND(AG189&lt;&gt;"",OR(NOT(ISNUMBER(AG189)),AG189&lt;B189,AG189&gt;TODAY())),AND(AH189&lt;&gt;"",OR(NOT(ISNUMBER(AH189)),AH189&lt;B189,AH189&gt;TODAY()))),"CHECK DATE",IF(COUNTIF(Setup!$D$4:$D$11,N189)=0,"CHECK STAGE",IF(AND(N189&lt;&gt;"PO WON",N189&lt;&gt;"LOST",N189&lt;&gt;"CANCELLED",Y189=""),"SET NEXT FOLLOW-UP",IF(AND(OR(N189="QUOTED",N189="NEGOTIATION",N189="PO WON"),P189=""),"ADD QUOTE DATE",IF(AND(OR(N189="QUOTED",N189="NEGOTIATION",N189="PO WON"),COUNTIFS(Quotations!$B$5:$B$504,A189,Quotations!$Q$5:$Q$504,"COMPLETE")=0),"ADD QUOTE RECORD",IF(AND(OR(N189="LOST",N189="CANCELLED"),V189=""),"ADD CLOSED REASON",IF(AND(OR(N189="PO WON",N189="LOST",N189="CANCELLED"),AH189=""),"ADD CLOSED DATE",IF(AND(N189="PO WON",COUNTIFS('Orders &amp; Payments'!$B$5:$B$504,A189,'Orders &amp; Payments'!$Q$5:$Q$504,"COMPLETE")+COUNTIFS('Orders &amp; Payments'!$B$5:$B$504,A189,'Orders &amp; Payments'!$Q$5:$Q$504,"OPEN")+COUNTIFS('Orders &amp; Payments'!$B$5:$B$504,A189,'Orders &amp; Payments'!$Q$5:$Q$504,"OPEN — ADD INVOICE")=0),"ADD ORDER RECORD","COMPLETE"))))))))))))</x:f>
      </x:c>
    </x:row>
    <x:row r="190">
      <x:c r="A190" s="730"/>
      <x:c r="B190" s="731"/>
      <x:c r="C190" s="730"/>
      <x:c r="D190" s="730"/>
      <x:c r="E190" s="730"/>
      <x:c r="F190" s="730"/>
      <x:c r="G190" s="730"/>
      <x:c r="H190" s="730"/>
      <x:c r="I190" s="730"/>
      <x:c r="J190" s="730"/>
      <x:c r="K190" s="730"/>
      <x:c r="L190" s="730"/>
      <x:c r="M190" s="730"/>
      <x:c r="N190" s="730"/>
      <x:c r="O190" s="732"/>
      <x:c r="P190" s="731"/>
      <x:c r="Q190" s="731"/>
      <x:c r="R190" s="731"/>
      <x:c r="S190" s="740" t="str">
        <x:f>IF(B190="","",TODAY()-B190)</x:f>
      </x:c>
      <x:c r="T190" s="741" t="str">
        <x:f>IF(A190="","",IF(N190="","STAGE NOT SET",IF(OR(N190="PO WON",N190="LOST",N190="CANCELLED"),N190,IF(Y190="","NOT SET",IF(NOT(ISNUMBER(Y190)),"CHECK DATE",IF(Y190&lt;TODAY(),"OVERDUE",IF(Y190=TODAY(),"DUE TODAY","UPCOMING")))))))</x:f>
      </x:c>
      <x:c r="U190" s="731"/>
      <x:c r="V190" s="730"/>
      <x:c r="W190" s="730"/>
      <x:c r="X190" s="749" t="str">
        <x:f>IF(OR(A190="",B190="",N190="",N190="PO WON",N190="LOST",N190="CANCELLED"),"",IFERROR(IF(Q190="",B190+1,Q190+INDEX(Setup!$T$4:$T$8,MATCH(N190,Setup!$S$4:$S$8,0))),""))</x:f>
      </x:c>
      <x:c r="Y190" s="749" t="str">
        <x:f>IF(A190="","",IF(OR(N190="PO WON",N190="LOST",N190="CANCELLED"),"",IF(R190&lt;&gt;"",R190,X190)))</x:f>
      </x:c>
      <x:c r="Z190" s="750" t="str">
        <x:f>IF(OR(Y190="",NOT(ISNUMBER(Y190))),"",Y190-TODAY())</x:f>
      </x:c>
      <x:c r="AA190" s="750" t="str">
        <x:f>IF(OR(A190="",B190="",C190="",M190="",N190="",N190="PO WON",N190="LOST",N190="CANCELLED"),"",IF(M190="Hot",30,IF(M190="Warm",20,10))+IF(N190="NEGOTIATION",25,IF(N190="QUOTED",20,IF(N190="QUALIFIED",15,IF(OR(N190="NEW",N190="CONTACTED"),10,0))))+IF(S190&lt;=2,20,IF(S190&lt;=7,15,IF(S190&lt;=14,10,5)))+IF(O190&gt;=500000,20,IF(O190&gt;=200000,15,IF(O190&gt;=100000,10,5)))+IF(OR(C190="IndiaMART",C190="TradeIndia"),5,3))</x:f>
      </x:c>
      <x:c r="AB190" s="751" t="str">
        <x:f>IF(A190="","",IF(OR(N190="PO WON",N190="LOST",N190="CANCELLED"),"CLOSED",IF(AA190&gt;=75,"A - PRIORITY",IF(AA190&gt;=55,"B - GOOD",IF(AA190&gt;=35,"C - NURTURE","D - LOW")))))</x:f>
      </x:c>
      <x:c r="AC190" s="751" t="str">
        <x:f>IF(A190="","",IF(AL190="COMPLETE",IF(N190="PO WON","Track invoice + payment",IF(N190="LOST","Consider revival",IF(N190="CANCELLED","No further action",IF(T190="OVERDUE","FOLLOW UP NOW",IF(T190="DUE TODAY","FOLLOW UP TODAY",IFERROR(INDEX(Setup!$V$4:$V$8,MATCH(N190,Setup!$U$4:$U$8,0)),"Review RFQ")))))),IF(AL190="DUPLICATE RFQ ID","Use a unique RFQ ID",IF(AL190="CHECK REQUIRED FIELDS","Complete required fields",IF(AL190="CHECK NUMBERS","Correct quantity or value",IF(AL190="CHECK DATE","Correct invalid date",IF(AL190="CHECK STAGE","Choose a valid stage",IF(AL190="SET NEXT FOLLOW-UP","Set next follow-up",IF(AL190="ADD QUOTE DATE","Add quote date",IF(AL190="ADD QUOTE RECORD","Add or fix quote record",IF(AL190="ADD CLOSED REASON","Add lost/cancelled reason",IF(AL190="ADD CLOSED DATE","Add closed date","Create or fix order record"))))))))))))</x:f>
      </x:c>
      <x:c r="AD190" s="752" t="str">
        <x:f>IF(A190="","",IF(AND(OR(N190="QUOTED",N190="NEGOTIATION"),Y190&lt;&gt;"",Y190&lt;TODAY()),O190,0))</x:f>
      </x:c>
      <x:c r="AE190" s="751" t="str">
        <x:f>IF(A190="","",IF(AND(F190&lt;&gt;"",G190&lt;&gt;""),"COMPLETE",IF(OR(F190&lt;&gt;"",G190&lt;&gt;""),"PARTIAL","MISSING")))</x:f>
      </x:c>
      <x:c r="AF190" s="756"/>
      <x:c r="AG190" s="735"/>
      <x:c r="AH190" s="735"/>
      <x:c r="AI190" s="755" t="str">
        <x:f>IF(OR(B190="",AF190=""),"",ROUND((AF190-B190)*24,1))</x:f>
      </x:c>
      <x:c r="AJ190" s="750" t="str">
        <x:f>IF(P190="","",MAX(TODAY()-P190,0))</x:f>
      </x:c>
      <x:c r="AK190" s="750" t="str">
        <x:f>IF(OR(B190="",AH190=""),"",AH190-B190)</x:f>
      </x:c>
      <x:c r="AL190" s="751" t="str">
        <x:f>IF(A190="","",IF(COUNTIF($A$5:$A$504,A190)&gt;1,"DUPLICATE RFQ ID",IF(OR(B190="",C190="",AND(D190="",E190=""),AND(F190="",G190=""),H190="",I190="",J190="",L190="",M190="",N190=""),"CHECK REQUIRED FIELDS",IF(OR(NOT(ISNUMBER(I190)),I190&lt;=0,AND(O190&lt;&gt;"",OR(NOT(ISNUMBER(O190)),O190&lt;0))),"CHECK NUMBERS",IF(OR(NOT(ISNUMBER(B190)),B190&gt;TODAY(),AND(P190&lt;&gt;"",OR(NOT(ISNUMBER(P190)),P190&gt;TODAY())),AND(Q190&lt;&gt;"",OR(NOT(ISNUMBER(Q190)),Q190&gt;TODAY())),AND(R190&lt;&gt;"",NOT(ISNUMBER(R190))),AND(U190&lt;&gt;"",NOT(ISNUMBER(U190))),AND(AF190&lt;&gt;"",OR(NOT(ISNUMBER(AF190)),AF190&lt;B190,AF190&gt;TODAY()+1)),AND(AG190&lt;&gt;"",OR(NOT(ISNUMBER(AG190)),AG190&lt;B190,AG190&gt;TODAY())),AND(AH190&lt;&gt;"",OR(NOT(ISNUMBER(AH190)),AH190&lt;B190,AH190&gt;TODAY()))),"CHECK DATE",IF(COUNTIF(Setup!$D$4:$D$11,N190)=0,"CHECK STAGE",IF(AND(N190&lt;&gt;"PO WON",N190&lt;&gt;"LOST",N190&lt;&gt;"CANCELLED",Y190=""),"SET NEXT FOLLOW-UP",IF(AND(OR(N190="QUOTED",N190="NEGOTIATION",N190="PO WON"),P190=""),"ADD QUOTE DATE",IF(AND(OR(N190="QUOTED",N190="NEGOTIATION",N190="PO WON"),COUNTIFS(Quotations!$B$5:$B$504,A190,Quotations!$Q$5:$Q$504,"COMPLETE")=0),"ADD QUOTE RECORD",IF(AND(OR(N190="LOST",N190="CANCELLED"),V190=""),"ADD CLOSED REASON",IF(AND(OR(N190="PO WON",N190="LOST",N190="CANCELLED"),AH190=""),"ADD CLOSED DATE",IF(AND(N190="PO WON",COUNTIFS('Orders &amp; Payments'!$B$5:$B$504,A190,'Orders &amp; Payments'!$Q$5:$Q$504,"COMPLETE")+COUNTIFS('Orders &amp; Payments'!$B$5:$B$504,A190,'Orders &amp; Payments'!$Q$5:$Q$504,"OPEN")+COUNTIFS('Orders &amp; Payments'!$B$5:$B$504,A190,'Orders &amp; Payments'!$Q$5:$Q$504,"OPEN — ADD INVOICE")=0),"ADD ORDER RECORD","COMPLETE"))))))))))))</x:f>
      </x:c>
    </x:row>
    <x:row r="191">
      <x:c r="A191" s="730"/>
      <x:c r="B191" s="731"/>
      <x:c r="C191" s="730"/>
      <x:c r="D191" s="730"/>
      <x:c r="E191" s="730"/>
      <x:c r="F191" s="730"/>
      <x:c r="G191" s="730"/>
      <x:c r="H191" s="730"/>
      <x:c r="I191" s="730"/>
      <x:c r="J191" s="730"/>
      <x:c r="K191" s="730"/>
      <x:c r="L191" s="730"/>
      <x:c r="M191" s="730"/>
      <x:c r="N191" s="730"/>
      <x:c r="O191" s="732"/>
      <x:c r="P191" s="731"/>
      <x:c r="Q191" s="731"/>
      <x:c r="R191" s="731"/>
      <x:c r="S191" s="740" t="str">
        <x:f>IF(B191="","",TODAY()-B191)</x:f>
      </x:c>
      <x:c r="T191" s="741" t="str">
        <x:f>IF(A191="","",IF(N191="","STAGE NOT SET",IF(OR(N191="PO WON",N191="LOST",N191="CANCELLED"),N191,IF(Y191="","NOT SET",IF(NOT(ISNUMBER(Y191)),"CHECK DATE",IF(Y191&lt;TODAY(),"OVERDUE",IF(Y191=TODAY(),"DUE TODAY","UPCOMING")))))))</x:f>
      </x:c>
      <x:c r="U191" s="731"/>
      <x:c r="V191" s="730"/>
      <x:c r="W191" s="730"/>
      <x:c r="X191" s="749" t="str">
        <x:f>IF(OR(A191="",B191="",N191="",N191="PO WON",N191="LOST",N191="CANCELLED"),"",IFERROR(IF(Q191="",B191+1,Q191+INDEX(Setup!$T$4:$T$8,MATCH(N191,Setup!$S$4:$S$8,0))),""))</x:f>
      </x:c>
      <x:c r="Y191" s="749" t="str">
        <x:f>IF(A191="","",IF(OR(N191="PO WON",N191="LOST",N191="CANCELLED"),"",IF(R191&lt;&gt;"",R191,X191)))</x:f>
      </x:c>
      <x:c r="Z191" s="750" t="str">
        <x:f>IF(OR(Y191="",NOT(ISNUMBER(Y191))),"",Y191-TODAY())</x:f>
      </x:c>
      <x:c r="AA191" s="750" t="str">
        <x:f>IF(OR(A191="",B191="",C191="",M191="",N191="",N191="PO WON",N191="LOST",N191="CANCELLED"),"",IF(M191="Hot",30,IF(M191="Warm",20,10))+IF(N191="NEGOTIATION",25,IF(N191="QUOTED",20,IF(N191="QUALIFIED",15,IF(OR(N191="NEW",N191="CONTACTED"),10,0))))+IF(S191&lt;=2,20,IF(S191&lt;=7,15,IF(S191&lt;=14,10,5)))+IF(O191&gt;=500000,20,IF(O191&gt;=200000,15,IF(O191&gt;=100000,10,5)))+IF(OR(C191="IndiaMART",C191="TradeIndia"),5,3))</x:f>
      </x:c>
      <x:c r="AB191" s="751" t="str">
        <x:f>IF(A191="","",IF(OR(N191="PO WON",N191="LOST",N191="CANCELLED"),"CLOSED",IF(AA191&gt;=75,"A - PRIORITY",IF(AA191&gt;=55,"B - GOOD",IF(AA191&gt;=35,"C - NURTURE","D - LOW")))))</x:f>
      </x:c>
      <x:c r="AC191" s="751" t="str">
        <x:f>IF(A191="","",IF(AL191="COMPLETE",IF(N191="PO WON","Track invoice + payment",IF(N191="LOST","Consider revival",IF(N191="CANCELLED","No further action",IF(T191="OVERDUE","FOLLOW UP NOW",IF(T191="DUE TODAY","FOLLOW UP TODAY",IFERROR(INDEX(Setup!$V$4:$V$8,MATCH(N191,Setup!$U$4:$U$8,0)),"Review RFQ")))))),IF(AL191="DUPLICATE RFQ ID","Use a unique RFQ ID",IF(AL191="CHECK REQUIRED FIELDS","Complete required fields",IF(AL191="CHECK NUMBERS","Correct quantity or value",IF(AL191="CHECK DATE","Correct invalid date",IF(AL191="CHECK STAGE","Choose a valid stage",IF(AL191="SET NEXT FOLLOW-UP","Set next follow-up",IF(AL191="ADD QUOTE DATE","Add quote date",IF(AL191="ADD QUOTE RECORD","Add or fix quote record",IF(AL191="ADD CLOSED REASON","Add lost/cancelled reason",IF(AL191="ADD CLOSED DATE","Add closed date","Create or fix order record"))))))))))))</x:f>
      </x:c>
      <x:c r="AD191" s="752" t="str">
        <x:f>IF(A191="","",IF(AND(OR(N191="QUOTED",N191="NEGOTIATION"),Y191&lt;&gt;"",Y191&lt;TODAY()),O191,0))</x:f>
      </x:c>
      <x:c r="AE191" s="751" t="str">
        <x:f>IF(A191="","",IF(AND(F191&lt;&gt;"",G191&lt;&gt;""),"COMPLETE",IF(OR(F191&lt;&gt;"",G191&lt;&gt;""),"PARTIAL","MISSING")))</x:f>
      </x:c>
      <x:c r="AF191" s="756"/>
      <x:c r="AG191" s="735"/>
      <x:c r="AH191" s="735"/>
      <x:c r="AI191" s="755" t="str">
        <x:f>IF(OR(B191="",AF191=""),"",ROUND((AF191-B191)*24,1))</x:f>
      </x:c>
      <x:c r="AJ191" s="750" t="str">
        <x:f>IF(P191="","",MAX(TODAY()-P191,0))</x:f>
      </x:c>
      <x:c r="AK191" s="750" t="str">
        <x:f>IF(OR(B191="",AH191=""),"",AH191-B191)</x:f>
      </x:c>
      <x:c r="AL191" s="751" t="str">
        <x:f>IF(A191="","",IF(COUNTIF($A$5:$A$504,A191)&gt;1,"DUPLICATE RFQ ID",IF(OR(B191="",C191="",AND(D191="",E191=""),AND(F191="",G191=""),H191="",I191="",J191="",L191="",M191="",N191=""),"CHECK REQUIRED FIELDS",IF(OR(NOT(ISNUMBER(I191)),I191&lt;=0,AND(O191&lt;&gt;"",OR(NOT(ISNUMBER(O191)),O191&lt;0))),"CHECK NUMBERS",IF(OR(NOT(ISNUMBER(B191)),B191&gt;TODAY(),AND(P191&lt;&gt;"",OR(NOT(ISNUMBER(P191)),P191&gt;TODAY())),AND(Q191&lt;&gt;"",OR(NOT(ISNUMBER(Q191)),Q191&gt;TODAY())),AND(R191&lt;&gt;"",NOT(ISNUMBER(R191))),AND(U191&lt;&gt;"",NOT(ISNUMBER(U191))),AND(AF191&lt;&gt;"",OR(NOT(ISNUMBER(AF191)),AF191&lt;B191,AF191&gt;TODAY()+1)),AND(AG191&lt;&gt;"",OR(NOT(ISNUMBER(AG191)),AG191&lt;B191,AG191&gt;TODAY())),AND(AH191&lt;&gt;"",OR(NOT(ISNUMBER(AH191)),AH191&lt;B191,AH191&gt;TODAY()))),"CHECK DATE",IF(COUNTIF(Setup!$D$4:$D$11,N191)=0,"CHECK STAGE",IF(AND(N191&lt;&gt;"PO WON",N191&lt;&gt;"LOST",N191&lt;&gt;"CANCELLED",Y191=""),"SET NEXT FOLLOW-UP",IF(AND(OR(N191="QUOTED",N191="NEGOTIATION",N191="PO WON"),P191=""),"ADD QUOTE DATE",IF(AND(OR(N191="QUOTED",N191="NEGOTIATION",N191="PO WON"),COUNTIFS(Quotations!$B$5:$B$504,A191,Quotations!$Q$5:$Q$504,"COMPLETE")=0),"ADD QUOTE RECORD",IF(AND(OR(N191="LOST",N191="CANCELLED"),V191=""),"ADD CLOSED REASON",IF(AND(OR(N191="PO WON",N191="LOST",N191="CANCELLED"),AH191=""),"ADD CLOSED DATE",IF(AND(N191="PO WON",COUNTIFS('Orders &amp; Payments'!$B$5:$B$504,A191,'Orders &amp; Payments'!$Q$5:$Q$504,"COMPLETE")+COUNTIFS('Orders &amp; Payments'!$B$5:$B$504,A191,'Orders &amp; Payments'!$Q$5:$Q$504,"OPEN")+COUNTIFS('Orders &amp; Payments'!$B$5:$B$504,A191,'Orders &amp; Payments'!$Q$5:$Q$504,"OPEN — ADD INVOICE")=0),"ADD ORDER RECORD","COMPLETE"))))))))))))</x:f>
      </x:c>
    </x:row>
    <x:row r="192">
      <x:c r="A192" s="730"/>
      <x:c r="B192" s="731"/>
      <x:c r="C192" s="730"/>
      <x:c r="D192" s="730"/>
      <x:c r="E192" s="730"/>
      <x:c r="F192" s="730"/>
      <x:c r="G192" s="730"/>
      <x:c r="H192" s="730"/>
      <x:c r="I192" s="730"/>
      <x:c r="J192" s="730"/>
      <x:c r="K192" s="730"/>
      <x:c r="L192" s="730"/>
      <x:c r="M192" s="730"/>
      <x:c r="N192" s="730"/>
      <x:c r="O192" s="732"/>
      <x:c r="P192" s="731"/>
      <x:c r="Q192" s="731"/>
      <x:c r="R192" s="731"/>
      <x:c r="S192" s="740" t="str">
        <x:f>IF(B192="","",TODAY()-B192)</x:f>
      </x:c>
      <x:c r="T192" s="741" t="str">
        <x:f>IF(A192="","",IF(N192="","STAGE NOT SET",IF(OR(N192="PO WON",N192="LOST",N192="CANCELLED"),N192,IF(Y192="","NOT SET",IF(NOT(ISNUMBER(Y192)),"CHECK DATE",IF(Y192&lt;TODAY(),"OVERDUE",IF(Y192=TODAY(),"DUE TODAY","UPCOMING")))))))</x:f>
      </x:c>
      <x:c r="U192" s="731"/>
      <x:c r="V192" s="730"/>
      <x:c r="W192" s="730"/>
      <x:c r="X192" s="749" t="str">
        <x:f>IF(OR(A192="",B192="",N192="",N192="PO WON",N192="LOST",N192="CANCELLED"),"",IFERROR(IF(Q192="",B192+1,Q192+INDEX(Setup!$T$4:$T$8,MATCH(N192,Setup!$S$4:$S$8,0))),""))</x:f>
      </x:c>
      <x:c r="Y192" s="749" t="str">
        <x:f>IF(A192="","",IF(OR(N192="PO WON",N192="LOST",N192="CANCELLED"),"",IF(R192&lt;&gt;"",R192,X192)))</x:f>
      </x:c>
      <x:c r="Z192" s="750" t="str">
        <x:f>IF(OR(Y192="",NOT(ISNUMBER(Y192))),"",Y192-TODAY())</x:f>
      </x:c>
      <x:c r="AA192" s="750" t="str">
        <x:f>IF(OR(A192="",B192="",C192="",M192="",N192="",N192="PO WON",N192="LOST",N192="CANCELLED"),"",IF(M192="Hot",30,IF(M192="Warm",20,10))+IF(N192="NEGOTIATION",25,IF(N192="QUOTED",20,IF(N192="QUALIFIED",15,IF(OR(N192="NEW",N192="CONTACTED"),10,0))))+IF(S192&lt;=2,20,IF(S192&lt;=7,15,IF(S192&lt;=14,10,5)))+IF(O192&gt;=500000,20,IF(O192&gt;=200000,15,IF(O192&gt;=100000,10,5)))+IF(OR(C192="IndiaMART",C192="TradeIndia"),5,3))</x:f>
      </x:c>
      <x:c r="AB192" s="751" t="str">
        <x:f>IF(A192="","",IF(OR(N192="PO WON",N192="LOST",N192="CANCELLED"),"CLOSED",IF(AA192&gt;=75,"A - PRIORITY",IF(AA192&gt;=55,"B - GOOD",IF(AA192&gt;=35,"C - NURTURE","D - LOW")))))</x:f>
      </x:c>
      <x:c r="AC192" s="751" t="str">
        <x:f>IF(A192="","",IF(AL192="COMPLETE",IF(N192="PO WON","Track invoice + payment",IF(N192="LOST","Consider revival",IF(N192="CANCELLED","No further action",IF(T192="OVERDUE","FOLLOW UP NOW",IF(T192="DUE TODAY","FOLLOW UP TODAY",IFERROR(INDEX(Setup!$V$4:$V$8,MATCH(N192,Setup!$U$4:$U$8,0)),"Review RFQ")))))),IF(AL192="DUPLICATE RFQ ID","Use a unique RFQ ID",IF(AL192="CHECK REQUIRED FIELDS","Complete required fields",IF(AL192="CHECK NUMBERS","Correct quantity or value",IF(AL192="CHECK DATE","Correct invalid date",IF(AL192="CHECK STAGE","Choose a valid stage",IF(AL192="SET NEXT FOLLOW-UP","Set next follow-up",IF(AL192="ADD QUOTE DATE","Add quote date",IF(AL192="ADD QUOTE RECORD","Add or fix quote record",IF(AL192="ADD CLOSED REASON","Add lost/cancelled reason",IF(AL192="ADD CLOSED DATE","Add closed date","Create or fix order record"))))))))))))</x:f>
      </x:c>
      <x:c r="AD192" s="752" t="str">
        <x:f>IF(A192="","",IF(AND(OR(N192="QUOTED",N192="NEGOTIATION"),Y192&lt;&gt;"",Y192&lt;TODAY()),O192,0))</x:f>
      </x:c>
      <x:c r="AE192" s="751" t="str">
        <x:f>IF(A192="","",IF(AND(F192&lt;&gt;"",G192&lt;&gt;""),"COMPLETE",IF(OR(F192&lt;&gt;"",G192&lt;&gt;""),"PARTIAL","MISSING")))</x:f>
      </x:c>
      <x:c r="AF192" s="756"/>
      <x:c r="AG192" s="735"/>
      <x:c r="AH192" s="735"/>
      <x:c r="AI192" s="755" t="str">
        <x:f>IF(OR(B192="",AF192=""),"",ROUND((AF192-B192)*24,1))</x:f>
      </x:c>
      <x:c r="AJ192" s="750" t="str">
        <x:f>IF(P192="","",MAX(TODAY()-P192,0))</x:f>
      </x:c>
      <x:c r="AK192" s="750" t="str">
        <x:f>IF(OR(B192="",AH192=""),"",AH192-B192)</x:f>
      </x:c>
      <x:c r="AL192" s="751" t="str">
        <x:f>IF(A192="","",IF(COUNTIF($A$5:$A$504,A192)&gt;1,"DUPLICATE RFQ ID",IF(OR(B192="",C192="",AND(D192="",E192=""),AND(F192="",G192=""),H192="",I192="",J192="",L192="",M192="",N192=""),"CHECK REQUIRED FIELDS",IF(OR(NOT(ISNUMBER(I192)),I192&lt;=0,AND(O192&lt;&gt;"",OR(NOT(ISNUMBER(O192)),O192&lt;0))),"CHECK NUMBERS",IF(OR(NOT(ISNUMBER(B192)),B192&gt;TODAY(),AND(P192&lt;&gt;"",OR(NOT(ISNUMBER(P192)),P192&gt;TODAY())),AND(Q192&lt;&gt;"",OR(NOT(ISNUMBER(Q192)),Q192&gt;TODAY())),AND(R192&lt;&gt;"",NOT(ISNUMBER(R192))),AND(U192&lt;&gt;"",NOT(ISNUMBER(U192))),AND(AF192&lt;&gt;"",OR(NOT(ISNUMBER(AF192)),AF192&lt;B192,AF192&gt;TODAY()+1)),AND(AG192&lt;&gt;"",OR(NOT(ISNUMBER(AG192)),AG192&lt;B192,AG192&gt;TODAY())),AND(AH192&lt;&gt;"",OR(NOT(ISNUMBER(AH192)),AH192&lt;B192,AH192&gt;TODAY()))),"CHECK DATE",IF(COUNTIF(Setup!$D$4:$D$11,N192)=0,"CHECK STAGE",IF(AND(N192&lt;&gt;"PO WON",N192&lt;&gt;"LOST",N192&lt;&gt;"CANCELLED",Y192=""),"SET NEXT FOLLOW-UP",IF(AND(OR(N192="QUOTED",N192="NEGOTIATION",N192="PO WON"),P192=""),"ADD QUOTE DATE",IF(AND(OR(N192="QUOTED",N192="NEGOTIATION",N192="PO WON"),COUNTIFS(Quotations!$B$5:$B$504,A192,Quotations!$Q$5:$Q$504,"COMPLETE")=0),"ADD QUOTE RECORD",IF(AND(OR(N192="LOST",N192="CANCELLED"),V192=""),"ADD CLOSED REASON",IF(AND(OR(N192="PO WON",N192="LOST",N192="CANCELLED"),AH192=""),"ADD CLOSED DATE",IF(AND(N192="PO WON",COUNTIFS('Orders &amp; Payments'!$B$5:$B$504,A192,'Orders &amp; Payments'!$Q$5:$Q$504,"COMPLETE")+COUNTIFS('Orders &amp; Payments'!$B$5:$B$504,A192,'Orders &amp; Payments'!$Q$5:$Q$504,"OPEN")+COUNTIFS('Orders &amp; Payments'!$B$5:$B$504,A192,'Orders &amp; Payments'!$Q$5:$Q$504,"OPEN — ADD INVOICE")=0),"ADD ORDER RECORD","COMPLETE"))))))))))))</x:f>
      </x:c>
    </x:row>
    <x:row r="193">
      <x:c r="A193" s="730"/>
      <x:c r="B193" s="731"/>
      <x:c r="C193" s="730"/>
      <x:c r="D193" s="730"/>
      <x:c r="E193" s="730"/>
      <x:c r="F193" s="730"/>
      <x:c r="G193" s="730"/>
      <x:c r="H193" s="730"/>
      <x:c r="I193" s="730"/>
      <x:c r="J193" s="730"/>
      <x:c r="K193" s="730"/>
      <x:c r="L193" s="730"/>
      <x:c r="M193" s="730"/>
      <x:c r="N193" s="730"/>
      <x:c r="O193" s="732"/>
      <x:c r="P193" s="731"/>
      <x:c r="Q193" s="731"/>
      <x:c r="R193" s="731"/>
      <x:c r="S193" s="740" t="str">
        <x:f>IF(B193="","",TODAY()-B193)</x:f>
      </x:c>
      <x:c r="T193" s="741" t="str">
        <x:f>IF(A193="","",IF(N193="","STAGE NOT SET",IF(OR(N193="PO WON",N193="LOST",N193="CANCELLED"),N193,IF(Y193="","NOT SET",IF(NOT(ISNUMBER(Y193)),"CHECK DATE",IF(Y193&lt;TODAY(),"OVERDUE",IF(Y193=TODAY(),"DUE TODAY","UPCOMING")))))))</x:f>
      </x:c>
      <x:c r="U193" s="731"/>
      <x:c r="V193" s="730"/>
      <x:c r="W193" s="730"/>
      <x:c r="X193" s="749" t="str">
        <x:f>IF(OR(A193="",B193="",N193="",N193="PO WON",N193="LOST",N193="CANCELLED"),"",IFERROR(IF(Q193="",B193+1,Q193+INDEX(Setup!$T$4:$T$8,MATCH(N193,Setup!$S$4:$S$8,0))),""))</x:f>
      </x:c>
      <x:c r="Y193" s="749" t="str">
        <x:f>IF(A193="","",IF(OR(N193="PO WON",N193="LOST",N193="CANCELLED"),"",IF(R193&lt;&gt;"",R193,X193)))</x:f>
      </x:c>
      <x:c r="Z193" s="750" t="str">
        <x:f>IF(OR(Y193="",NOT(ISNUMBER(Y193))),"",Y193-TODAY())</x:f>
      </x:c>
      <x:c r="AA193" s="750" t="str">
        <x:f>IF(OR(A193="",B193="",C193="",M193="",N193="",N193="PO WON",N193="LOST",N193="CANCELLED"),"",IF(M193="Hot",30,IF(M193="Warm",20,10))+IF(N193="NEGOTIATION",25,IF(N193="QUOTED",20,IF(N193="QUALIFIED",15,IF(OR(N193="NEW",N193="CONTACTED"),10,0))))+IF(S193&lt;=2,20,IF(S193&lt;=7,15,IF(S193&lt;=14,10,5)))+IF(O193&gt;=500000,20,IF(O193&gt;=200000,15,IF(O193&gt;=100000,10,5)))+IF(OR(C193="IndiaMART",C193="TradeIndia"),5,3))</x:f>
      </x:c>
      <x:c r="AB193" s="751" t="str">
        <x:f>IF(A193="","",IF(OR(N193="PO WON",N193="LOST",N193="CANCELLED"),"CLOSED",IF(AA193&gt;=75,"A - PRIORITY",IF(AA193&gt;=55,"B - GOOD",IF(AA193&gt;=35,"C - NURTURE","D - LOW")))))</x:f>
      </x:c>
      <x:c r="AC193" s="751" t="str">
        <x:f>IF(A193="","",IF(AL193="COMPLETE",IF(N193="PO WON","Track invoice + payment",IF(N193="LOST","Consider revival",IF(N193="CANCELLED","No further action",IF(T193="OVERDUE","FOLLOW UP NOW",IF(T193="DUE TODAY","FOLLOW UP TODAY",IFERROR(INDEX(Setup!$V$4:$V$8,MATCH(N193,Setup!$U$4:$U$8,0)),"Review RFQ")))))),IF(AL193="DUPLICATE RFQ ID","Use a unique RFQ ID",IF(AL193="CHECK REQUIRED FIELDS","Complete required fields",IF(AL193="CHECK NUMBERS","Correct quantity or value",IF(AL193="CHECK DATE","Correct invalid date",IF(AL193="CHECK STAGE","Choose a valid stage",IF(AL193="SET NEXT FOLLOW-UP","Set next follow-up",IF(AL193="ADD QUOTE DATE","Add quote date",IF(AL193="ADD QUOTE RECORD","Add or fix quote record",IF(AL193="ADD CLOSED REASON","Add lost/cancelled reason",IF(AL193="ADD CLOSED DATE","Add closed date","Create or fix order record"))))))))))))</x:f>
      </x:c>
      <x:c r="AD193" s="752" t="str">
        <x:f>IF(A193="","",IF(AND(OR(N193="QUOTED",N193="NEGOTIATION"),Y193&lt;&gt;"",Y193&lt;TODAY()),O193,0))</x:f>
      </x:c>
      <x:c r="AE193" s="751" t="str">
        <x:f>IF(A193="","",IF(AND(F193&lt;&gt;"",G193&lt;&gt;""),"COMPLETE",IF(OR(F193&lt;&gt;"",G193&lt;&gt;""),"PARTIAL","MISSING")))</x:f>
      </x:c>
      <x:c r="AF193" s="756"/>
      <x:c r="AG193" s="735"/>
      <x:c r="AH193" s="735"/>
      <x:c r="AI193" s="755" t="str">
        <x:f>IF(OR(B193="",AF193=""),"",ROUND((AF193-B193)*24,1))</x:f>
      </x:c>
      <x:c r="AJ193" s="750" t="str">
        <x:f>IF(P193="","",MAX(TODAY()-P193,0))</x:f>
      </x:c>
      <x:c r="AK193" s="750" t="str">
        <x:f>IF(OR(B193="",AH193=""),"",AH193-B193)</x:f>
      </x:c>
      <x:c r="AL193" s="751" t="str">
        <x:f>IF(A193="","",IF(COUNTIF($A$5:$A$504,A193)&gt;1,"DUPLICATE RFQ ID",IF(OR(B193="",C193="",AND(D193="",E193=""),AND(F193="",G193=""),H193="",I193="",J193="",L193="",M193="",N193=""),"CHECK REQUIRED FIELDS",IF(OR(NOT(ISNUMBER(I193)),I193&lt;=0,AND(O193&lt;&gt;"",OR(NOT(ISNUMBER(O193)),O193&lt;0))),"CHECK NUMBERS",IF(OR(NOT(ISNUMBER(B193)),B193&gt;TODAY(),AND(P193&lt;&gt;"",OR(NOT(ISNUMBER(P193)),P193&gt;TODAY())),AND(Q193&lt;&gt;"",OR(NOT(ISNUMBER(Q193)),Q193&gt;TODAY())),AND(R193&lt;&gt;"",NOT(ISNUMBER(R193))),AND(U193&lt;&gt;"",NOT(ISNUMBER(U193))),AND(AF193&lt;&gt;"",OR(NOT(ISNUMBER(AF193)),AF193&lt;B193,AF193&gt;TODAY()+1)),AND(AG193&lt;&gt;"",OR(NOT(ISNUMBER(AG193)),AG193&lt;B193,AG193&gt;TODAY())),AND(AH193&lt;&gt;"",OR(NOT(ISNUMBER(AH193)),AH193&lt;B193,AH193&gt;TODAY()))),"CHECK DATE",IF(COUNTIF(Setup!$D$4:$D$11,N193)=0,"CHECK STAGE",IF(AND(N193&lt;&gt;"PO WON",N193&lt;&gt;"LOST",N193&lt;&gt;"CANCELLED",Y193=""),"SET NEXT FOLLOW-UP",IF(AND(OR(N193="QUOTED",N193="NEGOTIATION",N193="PO WON"),P193=""),"ADD QUOTE DATE",IF(AND(OR(N193="QUOTED",N193="NEGOTIATION",N193="PO WON"),COUNTIFS(Quotations!$B$5:$B$504,A193,Quotations!$Q$5:$Q$504,"COMPLETE")=0),"ADD QUOTE RECORD",IF(AND(OR(N193="LOST",N193="CANCELLED"),V193=""),"ADD CLOSED REASON",IF(AND(OR(N193="PO WON",N193="LOST",N193="CANCELLED"),AH193=""),"ADD CLOSED DATE",IF(AND(N193="PO WON",COUNTIFS('Orders &amp; Payments'!$B$5:$B$504,A193,'Orders &amp; Payments'!$Q$5:$Q$504,"COMPLETE")+COUNTIFS('Orders &amp; Payments'!$B$5:$B$504,A193,'Orders &amp; Payments'!$Q$5:$Q$504,"OPEN")+COUNTIFS('Orders &amp; Payments'!$B$5:$B$504,A193,'Orders &amp; Payments'!$Q$5:$Q$504,"OPEN — ADD INVOICE")=0),"ADD ORDER RECORD","COMPLETE"))))))))))))</x:f>
      </x:c>
    </x:row>
    <x:row r="194">
      <x:c r="A194" s="730"/>
      <x:c r="B194" s="731"/>
      <x:c r="C194" s="730"/>
      <x:c r="D194" s="730"/>
      <x:c r="E194" s="730"/>
      <x:c r="F194" s="730"/>
      <x:c r="G194" s="730"/>
      <x:c r="H194" s="730"/>
      <x:c r="I194" s="730"/>
      <x:c r="J194" s="730"/>
      <x:c r="K194" s="730"/>
      <x:c r="L194" s="730"/>
      <x:c r="M194" s="730"/>
      <x:c r="N194" s="730"/>
      <x:c r="O194" s="732"/>
      <x:c r="P194" s="731"/>
      <x:c r="Q194" s="731"/>
      <x:c r="R194" s="731"/>
      <x:c r="S194" s="740" t="str">
        <x:f>IF(B194="","",TODAY()-B194)</x:f>
      </x:c>
      <x:c r="T194" s="741" t="str">
        <x:f>IF(A194="","",IF(N194="","STAGE NOT SET",IF(OR(N194="PO WON",N194="LOST",N194="CANCELLED"),N194,IF(Y194="","NOT SET",IF(NOT(ISNUMBER(Y194)),"CHECK DATE",IF(Y194&lt;TODAY(),"OVERDUE",IF(Y194=TODAY(),"DUE TODAY","UPCOMING")))))))</x:f>
      </x:c>
      <x:c r="U194" s="731"/>
      <x:c r="V194" s="730"/>
      <x:c r="W194" s="730"/>
      <x:c r="X194" s="749" t="str">
        <x:f>IF(OR(A194="",B194="",N194="",N194="PO WON",N194="LOST",N194="CANCELLED"),"",IFERROR(IF(Q194="",B194+1,Q194+INDEX(Setup!$T$4:$T$8,MATCH(N194,Setup!$S$4:$S$8,0))),""))</x:f>
      </x:c>
      <x:c r="Y194" s="749" t="str">
        <x:f>IF(A194="","",IF(OR(N194="PO WON",N194="LOST",N194="CANCELLED"),"",IF(R194&lt;&gt;"",R194,X194)))</x:f>
      </x:c>
      <x:c r="Z194" s="750" t="str">
        <x:f>IF(OR(Y194="",NOT(ISNUMBER(Y194))),"",Y194-TODAY())</x:f>
      </x:c>
      <x:c r="AA194" s="750" t="str">
        <x:f>IF(OR(A194="",B194="",C194="",M194="",N194="",N194="PO WON",N194="LOST",N194="CANCELLED"),"",IF(M194="Hot",30,IF(M194="Warm",20,10))+IF(N194="NEGOTIATION",25,IF(N194="QUOTED",20,IF(N194="QUALIFIED",15,IF(OR(N194="NEW",N194="CONTACTED"),10,0))))+IF(S194&lt;=2,20,IF(S194&lt;=7,15,IF(S194&lt;=14,10,5)))+IF(O194&gt;=500000,20,IF(O194&gt;=200000,15,IF(O194&gt;=100000,10,5)))+IF(OR(C194="IndiaMART",C194="TradeIndia"),5,3))</x:f>
      </x:c>
      <x:c r="AB194" s="751" t="str">
        <x:f>IF(A194="","",IF(OR(N194="PO WON",N194="LOST",N194="CANCELLED"),"CLOSED",IF(AA194&gt;=75,"A - PRIORITY",IF(AA194&gt;=55,"B - GOOD",IF(AA194&gt;=35,"C - NURTURE","D - LOW")))))</x:f>
      </x:c>
      <x:c r="AC194" s="751" t="str">
        <x:f>IF(A194="","",IF(AL194="COMPLETE",IF(N194="PO WON","Track invoice + payment",IF(N194="LOST","Consider revival",IF(N194="CANCELLED","No further action",IF(T194="OVERDUE","FOLLOW UP NOW",IF(T194="DUE TODAY","FOLLOW UP TODAY",IFERROR(INDEX(Setup!$V$4:$V$8,MATCH(N194,Setup!$U$4:$U$8,0)),"Review RFQ")))))),IF(AL194="DUPLICATE RFQ ID","Use a unique RFQ ID",IF(AL194="CHECK REQUIRED FIELDS","Complete required fields",IF(AL194="CHECK NUMBERS","Correct quantity or value",IF(AL194="CHECK DATE","Correct invalid date",IF(AL194="CHECK STAGE","Choose a valid stage",IF(AL194="SET NEXT FOLLOW-UP","Set next follow-up",IF(AL194="ADD QUOTE DATE","Add quote date",IF(AL194="ADD QUOTE RECORD","Add or fix quote record",IF(AL194="ADD CLOSED REASON","Add lost/cancelled reason",IF(AL194="ADD CLOSED DATE","Add closed date","Create or fix order record"))))))))))))</x:f>
      </x:c>
      <x:c r="AD194" s="752" t="str">
        <x:f>IF(A194="","",IF(AND(OR(N194="QUOTED",N194="NEGOTIATION"),Y194&lt;&gt;"",Y194&lt;TODAY()),O194,0))</x:f>
      </x:c>
      <x:c r="AE194" s="751" t="str">
        <x:f>IF(A194="","",IF(AND(F194&lt;&gt;"",G194&lt;&gt;""),"COMPLETE",IF(OR(F194&lt;&gt;"",G194&lt;&gt;""),"PARTIAL","MISSING")))</x:f>
      </x:c>
      <x:c r="AF194" s="756"/>
      <x:c r="AG194" s="735"/>
      <x:c r="AH194" s="735"/>
      <x:c r="AI194" s="755" t="str">
        <x:f>IF(OR(B194="",AF194=""),"",ROUND((AF194-B194)*24,1))</x:f>
      </x:c>
      <x:c r="AJ194" s="750" t="str">
        <x:f>IF(P194="","",MAX(TODAY()-P194,0))</x:f>
      </x:c>
      <x:c r="AK194" s="750" t="str">
        <x:f>IF(OR(B194="",AH194=""),"",AH194-B194)</x:f>
      </x:c>
      <x:c r="AL194" s="751" t="str">
        <x:f>IF(A194="","",IF(COUNTIF($A$5:$A$504,A194)&gt;1,"DUPLICATE RFQ ID",IF(OR(B194="",C194="",AND(D194="",E194=""),AND(F194="",G194=""),H194="",I194="",J194="",L194="",M194="",N194=""),"CHECK REQUIRED FIELDS",IF(OR(NOT(ISNUMBER(I194)),I194&lt;=0,AND(O194&lt;&gt;"",OR(NOT(ISNUMBER(O194)),O194&lt;0))),"CHECK NUMBERS",IF(OR(NOT(ISNUMBER(B194)),B194&gt;TODAY(),AND(P194&lt;&gt;"",OR(NOT(ISNUMBER(P194)),P194&gt;TODAY())),AND(Q194&lt;&gt;"",OR(NOT(ISNUMBER(Q194)),Q194&gt;TODAY())),AND(R194&lt;&gt;"",NOT(ISNUMBER(R194))),AND(U194&lt;&gt;"",NOT(ISNUMBER(U194))),AND(AF194&lt;&gt;"",OR(NOT(ISNUMBER(AF194)),AF194&lt;B194,AF194&gt;TODAY()+1)),AND(AG194&lt;&gt;"",OR(NOT(ISNUMBER(AG194)),AG194&lt;B194,AG194&gt;TODAY())),AND(AH194&lt;&gt;"",OR(NOT(ISNUMBER(AH194)),AH194&lt;B194,AH194&gt;TODAY()))),"CHECK DATE",IF(COUNTIF(Setup!$D$4:$D$11,N194)=0,"CHECK STAGE",IF(AND(N194&lt;&gt;"PO WON",N194&lt;&gt;"LOST",N194&lt;&gt;"CANCELLED",Y194=""),"SET NEXT FOLLOW-UP",IF(AND(OR(N194="QUOTED",N194="NEGOTIATION",N194="PO WON"),P194=""),"ADD QUOTE DATE",IF(AND(OR(N194="QUOTED",N194="NEGOTIATION",N194="PO WON"),COUNTIFS(Quotations!$B$5:$B$504,A194,Quotations!$Q$5:$Q$504,"COMPLETE")=0),"ADD QUOTE RECORD",IF(AND(OR(N194="LOST",N194="CANCELLED"),V194=""),"ADD CLOSED REASON",IF(AND(OR(N194="PO WON",N194="LOST",N194="CANCELLED"),AH194=""),"ADD CLOSED DATE",IF(AND(N194="PO WON",COUNTIFS('Orders &amp; Payments'!$B$5:$B$504,A194,'Orders &amp; Payments'!$Q$5:$Q$504,"COMPLETE")+COUNTIFS('Orders &amp; Payments'!$B$5:$B$504,A194,'Orders &amp; Payments'!$Q$5:$Q$504,"OPEN")+COUNTIFS('Orders &amp; Payments'!$B$5:$B$504,A194,'Orders &amp; Payments'!$Q$5:$Q$504,"OPEN — ADD INVOICE")=0),"ADD ORDER RECORD","COMPLETE"))))))))))))</x:f>
      </x:c>
    </x:row>
    <x:row r="195">
      <x:c r="A195" s="730"/>
      <x:c r="B195" s="731"/>
      <x:c r="C195" s="730"/>
      <x:c r="D195" s="730"/>
      <x:c r="E195" s="730"/>
      <x:c r="F195" s="730"/>
      <x:c r="G195" s="730"/>
      <x:c r="H195" s="730"/>
      <x:c r="I195" s="730"/>
      <x:c r="J195" s="730"/>
      <x:c r="K195" s="730"/>
      <x:c r="L195" s="730"/>
      <x:c r="M195" s="730"/>
      <x:c r="N195" s="730"/>
      <x:c r="O195" s="732"/>
      <x:c r="P195" s="731"/>
      <x:c r="Q195" s="731"/>
      <x:c r="R195" s="731"/>
      <x:c r="S195" s="740" t="str">
        <x:f>IF(B195="","",TODAY()-B195)</x:f>
      </x:c>
      <x:c r="T195" s="741" t="str">
        <x:f>IF(A195="","",IF(N195="","STAGE NOT SET",IF(OR(N195="PO WON",N195="LOST",N195="CANCELLED"),N195,IF(Y195="","NOT SET",IF(NOT(ISNUMBER(Y195)),"CHECK DATE",IF(Y195&lt;TODAY(),"OVERDUE",IF(Y195=TODAY(),"DUE TODAY","UPCOMING")))))))</x:f>
      </x:c>
      <x:c r="U195" s="731"/>
      <x:c r="V195" s="730"/>
      <x:c r="W195" s="730"/>
      <x:c r="X195" s="749" t="str">
        <x:f>IF(OR(A195="",B195="",N195="",N195="PO WON",N195="LOST",N195="CANCELLED"),"",IFERROR(IF(Q195="",B195+1,Q195+INDEX(Setup!$T$4:$T$8,MATCH(N195,Setup!$S$4:$S$8,0))),""))</x:f>
      </x:c>
      <x:c r="Y195" s="749" t="str">
        <x:f>IF(A195="","",IF(OR(N195="PO WON",N195="LOST",N195="CANCELLED"),"",IF(R195&lt;&gt;"",R195,X195)))</x:f>
      </x:c>
      <x:c r="Z195" s="750" t="str">
        <x:f>IF(OR(Y195="",NOT(ISNUMBER(Y195))),"",Y195-TODAY())</x:f>
      </x:c>
      <x:c r="AA195" s="750" t="str">
        <x:f>IF(OR(A195="",B195="",C195="",M195="",N195="",N195="PO WON",N195="LOST",N195="CANCELLED"),"",IF(M195="Hot",30,IF(M195="Warm",20,10))+IF(N195="NEGOTIATION",25,IF(N195="QUOTED",20,IF(N195="QUALIFIED",15,IF(OR(N195="NEW",N195="CONTACTED"),10,0))))+IF(S195&lt;=2,20,IF(S195&lt;=7,15,IF(S195&lt;=14,10,5)))+IF(O195&gt;=500000,20,IF(O195&gt;=200000,15,IF(O195&gt;=100000,10,5)))+IF(OR(C195="IndiaMART",C195="TradeIndia"),5,3))</x:f>
      </x:c>
      <x:c r="AB195" s="751" t="str">
        <x:f>IF(A195="","",IF(OR(N195="PO WON",N195="LOST",N195="CANCELLED"),"CLOSED",IF(AA195&gt;=75,"A - PRIORITY",IF(AA195&gt;=55,"B - GOOD",IF(AA195&gt;=35,"C - NURTURE","D - LOW")))))</x:f>
      </x:c>
      <x:c r="AC195" s="751" t="str">
        <x:f>IF(A195="","",IF(AL195="COMPLETE",IF(N195="PO WON","Track invoice + payment",IF(N195="LOST","Consider revival",IF(N195="CANCELLED","No further action",IF(T195="OVERDUE","FOLLOW UP NOW",IF(T195="DUE TODAY","FOLLOW UP TODAY",IFERROR(INDEX(Setup!$V$4:$V$8,MATCH(N195,Setup!$U$4:$U$8,0)),"Review RFQ")))))),IF(AL195="DUPLICATE RFQ ID","Use a unique RFQ ID",IF(AL195="CHECK REQUIRED FIELDS","Complete required fields",IF(AL195="CHECK NUMBERS","Correct quantity or value",IF(AL195="CHECK DATE","Correct invalid date",IF(AL195="CHECK STAGE","Choose a valid stage",IF(AL195="SET NEXT FOLLOW-UP","Set next follow-up",IF(AL195="ADD QUOTE DATE","Add quote date",IF(AL195="ADD QUOTE RECORD","Add or fix quote record",IF(AL195="ADD CLOSED REASON","Add lost/cancelled reason",IF(AL195="ADD CLOSED DATE","Add closed date","Create or fix order record"))))))))))))</x:f>
      </x:c>
      <x:c r="AD195" s="752" t="str">
        <x:f>IF(A195="","",IF(AND(OR(N195="QUOTED",N195="NEGOTIATION"),Y195&lt;&gt;"",Y195&lt;TODAY()),O195,0))</x:f>
      </x:c>
      <x:c r="AE195" s="751" t="str">
        <x:f>IF(A195="","",IF(AND(F195&lt;&gt;"",G195&lt;&gt;""),"COMPLETE",IF(OR(F195&lt;&gt;"",G195&lt;&gt;""),"PARTIAL","MISSING")))</x:f>
      </x:c>
      <x:c r="AF195" s="756"/>
      <x:c r="AG195" s="735"/>
      <x:c r="AH195" s="735"/>
      <x:c r="AI195" s="755" t="str">
        <x:f>IF(OR(B195="",AF195=""),"",ROUND((AF195-B195)*24,1))</x:f>
      </x:c>
      <x:c r="AJ195" s="750" t="str">
        <x:f>IF(P195="","",MAX(TODAY()-P195,0))</x:f>
      </x:c>
      <x:c r="AK195" s="750" t="str">
        <x:f>IF(OR(B195="",AH195=""),"",AH195-B195)</x:f>
      </x:c>
      <x:c r="AL195" s="751" t="str">
        <x:f>IF(A195="","",IF(COUNTIF($A$5:$A$504,A195)&gt;1,"DUPLICATE RFQ ID",IF(OR(B195="",C195="",AND(D195="",E195=""),AND(F195="",G195=""),H195="",I195="",J195="",L195="",M195="",N195=""),"CHECK REQUIRED FIELDS",IF(OR(NOT(ISNUMBER(I195)),I195&lt;=0,AND(O195&lt;&gt;"",OR(NOT(ISNUMBER(O195)),O195&lt;0))),"CHECK NUMBERS",IF(OR(NOT(ISNUMBER(B195)),B195&gt;TODAY(),AND(P195&lt;&gt;"",OR(NOT(ISNUMBER(P195)),P195&gt;TODAY())),AND(Q195&lt;&gt;"",OR(NOT(ISNUMBER(Q195)),Q195&gt;TODAY())),AND(R195&lt;&gt;"",NOT(ISNUMBER(R195))),AND(U195&lt;&gt;"",NOT(ISNUMBER(U195))),AND(AF195&lt;&gt;"",OR(NOT(ISNUMBER(AF195)),AF195&lt;B195,AF195&gt;TODAY()+1)),AND(AG195&lt;&gt;"",OR(NOT(ISNUMBER(AG195)),AG195&lt;B195,AG195&gt;TODAY())),AND(AH195&lt;&gt;"",OR(NOT(ISNUMBER(AH195)),AH195&lt;B195,AH195&gt;TODAY()))),"CHECK DATE",IF(COUNTIF(Setup!$D$4:$D$11,N195)=0,"CHECK STAGE",IF(AND(N195&lt;&gt;"PO WON",N195&lt;&gt;"LOST",N195&lt;&gt;"CANCELLED",Y195=""),"SET NEXT FOLLOW-UP",IF(AND(OR(N195="QUOTED",N195="NEGOTIATION",N195="PO WON"),P195=""),"ADD QUOTE DATE",IF(AND(OR(N195="QUOTED",N195="NEGOTIATION",N195="PO WON"),COUNTIFS(Quotations!$B$5:$B$504,A195,Quotations!$Q$5:$Q$504,"COMPLETE")=0),"ADD QUOTE RECORD",IF(AND(OR(N195="LOST",N195="CANCELLED"),V195=""),"ADD CLOSED REASON",IF(AND(OR(N195="PO WON",N195="LOST",N195="CANCELLED"),AH195=""),"ADD CLOSED DATE",IF(AND(N195="PO WON",COUNTIFS('Orders &amp; Payments'!$B$5:$B$504,A195,'Orders &amp; Payments'!$Q$5:$Q$504,"COMPLETE")+COUNTIFS('Orders &amp; Payments'!$B$5:$B$504,A195,'Orders &amp; Payments'!$Q$5:$Q$504,"OPEN")+COUNTIFS('Orders &amp; Payments'!$B$5:$B$504,A195,'Orders &amp; Payments'!$Q$5:$Q$504,"OPEN — ADD INVOICE")=0),"ADD ORDER RECORD","COMPLETE"))))))))))))</x:f>
      </x:c>
    </x:row>
    <x:row r="196">
      <x:c r="A196" s="730"/>
      <x:c r="B196" s="731"/>
      <x:c r="C196" s="730"/>
      <x:c r="D196" s="730"/>
      <x:c r="E196" s="730"/>
      <x:c r="F196" s="730"/>
      <x:c r="G196" s="730"/>
      <x:c r="H196" s="730"/>
      <x:c r="I196" s="730"/>
      <x:c r="J196" s="730"/>
      <x:c r="K196" s="730"/>
      <x:c r="L196" s="730"/>
      <x:c r="M196" s="730"/>
      <x:c r="N196" s="730"/>
      <x:c r="O196" s="732"/>
      <x:c r="P196" s="731"/>
      <x:c r="Q196" s="731"/>
      <x:c r="R196" s="731"/>
      <x:c r="S196" s="740" t="str">
        <x:f>IF(B196="","",TODAY()-B196)</x:f>
      </x:c>
      <x:c r="T196" s="741" t="str">
        <x:f>IF(A196="","",IF(N196="","STAGE NOT SET",IF(OR(N196="PO WON",N196="LOST",N196="CANCELLED"),N196,IF(Y196="","NOT SET",IF(NOT(ISNUMBER(Y196)),"CHECK DATE",IF(Y196&lt;TODAY(),"OVERDUE",IF(Y196=TODAY(),"DUE TODAY","UPCOMING")))))))</x:f>
      </x:c>
      <x:c r="U196" s="731"/>
      <x:c r="V196" s="730"/>
      <x:c r="W196" s="730"/>
      <x:c r="X196" s="749" t="str">
        <x:f>IF(OR(A196="",B196="",N196="",N196="PO WON",N196="LOST",N196="CANCELLED"),"",IFERROR(IF(Q196="",B196+1,Q196+INDEX(Setup!$T$4:$T$8,MATCH(N196,Setup!$S$4:$S$8,0))),""))</x:f>
      </x:c>
      <x:c r="Y196" s="749" t="str">
        <x:f>IF(A196="","",IF(OR(N196="PO WON",N196="LOST",N196="CANCELLED"),"",IF(R196&lt;&gt;"",R196,X196)))</x:f>
      </x:c>
      <x:c r="Z196" s="750" t="str">
        <x:f>IF(OR(Y196="",NOT(ISNUMBER(Y196))),"",Y196-TODAY())</x:f>
      </x:c>
      <x:c r="AA196" s="750" t="str">
        <x:f>IF(OR(A196="",B196="",C196="",M196="",N196="",N196="PO WON",N196="LOST",N196="CANCELLED"),"",IF(M196="Hot",30,IF(M196="Warm",20,10))+IF(N196="NEGOTIATION",25,IF(N196="QUOTED",20,IF(N196="QUALIFIED",15,IF(OR(N196="NEW",N196="CONTACTED"),10,0))))+IF(S196&lt;=2,20,IF(S196&lt;=7,15,IF(S196&lt;=14,10,5)))+IF(O196&gt;=500000,20,IF(O196&gt;=200000,15,IF(O196&gt;=100000,10,5)))+IF(OR(C196="IndiaMART",C196="TradeIndia"),5,3))</x:f>
      </x:c>
      <x:c r="AB196" s="751" t="str">
        <x:f>IF(A196="","",IF(OR(N196="PO WON",N196="LOST",N196="CANCELLED"),"CLOSED",IF(AA196&gt;=75,"A - PRIORITY",IF(AA196&gt;=55,"B - GOOD",IF(AA196&gt;=35,"C - NURTURE","D - LOW")))))</x:f>
      </x:c>
      <x:c r="AC196" s="751" t="str">
        <x:f>IF(A196="","",IF(AL196="COMPLETE",IF(N196="PO WON","Track invoice + payment",IF(N196="LOST","Consider revival",IF(N196="CANCELLED","No further action",IF(T196="OVERDUE","FOLLOW UP NOW",IF(T196="DUE TODAY","FOLLOW UP TODAY",IFERROR(INDEX(Setup!$V$4:$V$8,MATCH(N196,Setup!$U$4:$U$8,0)),"Review RFQ")))))),IF(AL196="DUPLICATE RFQ ID","Use a unique RFQ ID",IF(AL196="CHECK REQUIRED FIELDS","Complete required fields",IF(AL196="CHECK NUMBERS","Correct quantity or value",IF(AL196="CHECK DATE","Correct invalid date",IF(AL196="CHECK STAGE","Choose a valid stage",IF(AL196="SET NEXT FOLLOW-UP","Set next follow-up",IF(AL196="ADD QUOTE DATE","Add quote date",IF(AL196="ADD QUOTE RECORD","Add or fix quote record",IF(AL196="ADD CLOSED REASON","Add lost/cancelled reason",IF(AL196="ADD CLOSED DATE","Add closed date","Create or fix order record"))))))))))))</x:f>
      </x:c>
      <x:c r="AD196" s="752" t="str">
        <x:f>IF(A196="","",IF(AND(OR(N196="QUOTED",N196="NEGOTIATION"),Y196&lt;&gt;"",Y196&lt;TODAY()),O196,0))</x:f>
      </x:c>
      <x:c r="AE196" s="751" t="str">
        <x:f>IF(A196="","",IF(AND(F196&lt;&gt;"",G196&lt;&gt;""),"COMPLETE",IF(OR(F196&lt;&gt;"",G196&lt;&gt;""),"PARTIAL","MISSING")))</x:f>
      </x:c>
      <x:c r="AF196" s="756"/>
      <x:c r="AG196" s="735"/>
      <x:c r="AH196" s="735"/>
      <x:c r="AI196" s="755" t="str">
        <x:f>IF(OR(B196="",AF196=""),"",ROUND((AF196-B196)*24,1))</x:f>
      </x:c>
      <x:c r="AJ196" s="750" t="str">
        <x:f>IF(P196="","",MAX(TODAY()-P196,0))</x:f>
      </x:c>
      <x:c r="AK196" s="750" t="str">
        <x:f>IF(OR(B196="",AH196=""),"",AH196-B196)</x:f>
      </x:c>
      <x:c r="AL196" s="751" t="str">
        <x:f>IF(A196="","",IF(COUNTIF($A$5:$A$504,A196)&gt;1,"DUPLICATE RFQ ID",IF(OR(B196="",C196="",AND(D196="",E196=""),AND(F196="",G196=""),H196="",I196="",J196="",L196="",M196="",N196=""),"CHECK REQUIRED FIELDS",IF(OR(NOT(ISNUMBER(I196)),I196&lt;=0,AND(O196&lt;&gt;"",OR(NOT(ISNUMBER(O196)),O196&lt;0))),"CHECK NUMBERS",IF(OR(NOT(ISNUMBER(B196)),B196&gt;TODAY(),AND(P196&lt;&gt;"",OR(NOT(ISNUMBER(P196)),P196&gt;TODAY())),AND(Q196&lt;&gt;"",OR(NOT(ISNUMBER(Q196)),Q196&gt;TODAY())),AND(R196&lt;&gt;"",NOT(ISNUMBER(R196))),AND(U196&lt;&gt;"",NOT(ISNUMBER(U196))),AND(AF196&lt;&gt;"",OR(NOT(ISNUMBER(AF196)),AF196&lt;B196,AF196&gt;TODAY()+1)),AND(AG196&lt;&gt;"",OR(NOT(ISNUMBER(AG196)),AG196&lt;B196,AG196&gt;TODAY())),AND(AH196&lt;&gt;"",OR(NOT(ISNUMBER(AH196)),AH196&lt;B196,AH196&gt;TODAY()))),"CHECK DATE",IF(COUNTIF(Setup!$D$4:$D$11,N196)=0,"CHECK STAGE",IF(AND(N196&lt;&gt;"PO WON",N196&lt;&gt;"LOST",N196&lt;&gt;"CANCELLED",Y196=""),"SET NEXT FOLLOW-UP",IF(AND(OR(N196="QUOTED",N196="NEGOTIATION",N196="PO WON"),P196=""),"ADD QUOTE DATE",IF(AND(OR(N196="QUOTED",N196="NEGOTIATION",N196="PO WON"),COUNTIFS(Quotations!$B$5:$B$504,A196,Quotations!$Q$5:$Q$504,"COMPLETE")=0),"ADD QUOTE RECORD",IF(AND(OR(N196="LOST",N196="CANCELLED"),V196=""),"ADD CLOSED REASON",IF(AND(OR(N196="PO WON",N196="LOST",N196="CANCELLED"),AH196=""),"ADD CLOSED DATE",IF(AND(N196="PO WON",COUNTIFS('Orders &amp; Payments'!$B$5:$B$504,A196,'Orders &amp; Payments'!$Q$5:$Q$504,"COMPLETE")+COUNTIFS('Orders &amp; Payments'!$B$5:$B$504,A196,'Orders &amp; Payments'!$Q$5:$Q$504,"OPEN")+COUNTIFS('Orders &amp; Payments'!$B$5:$B$504,A196,'Orders &amp; Payments'!$Q$5:$Q$504,"OPEN — ADD INVOICE")=0),"ADD ORDER RECORD","COMPLETE"))))))))))))</x:f>
      </x:c>
    </x:row>
    <x:row r="197">
      <x:c r="A197" s="730"/>
      <x:c r="B197" s="731"/>
      <x:c r="C197" s="730"/>
      <x:c r="D197" s="730"/>
      <x:c r="E197" s="730"/>
      <x:c r="F197" s="730"/>
      <x:c r="G197" s="730"/>
      <x:c r="H197" s="730"/>
      <x:c r="I197" s="730"/>
      <x:c r="J197" s="730"/>
      <x:c r="K197" s="730"/>
      <x:c r="L197" s="730"/>
      <x:c r="M197" s="730"/>
      <x:c r="N197" s="730"/>
      <x:c r="O197" s="732"/>
      <x:c r="P197" s="731"/>
      <x:c r="Q197" s="731"/>
      <x:c r="R197" s="731"/>
      <x:c r="S197" s="740" t="str">
        <x:f>IF(B197="","",TODAY()-B197)</x:f>
      </x:c>
      <x:c r="T197" s="741" t="str">
        <x:f>IF(A197="","",IF(N197="","STAGE NOT SET",IF(OR(N197="PO WON",N197="LOST",N197="CANCELLED"),N197,IF(Y197="","NOT SET",IF(NOT(ISNUMBER(Y197)),"CHECK DATE",IF(Y197&lt;TODAY(),"OVERDUE",IF(Y197=TODAY(),"DUE TODAY","UPCOMING")))))))</x:f>
      </x:c>
      <x:c r="U197" s="731"/>
      <x:c r="V197" s="730"/>
      <x:c r="W197" s="730"/>
      <x:c r="X197" s="749" t="str">
        <x:f>IF(OR(A197="",B197="",N197="",N197="PO WON",N197="LOST",N197="CANCELLED"),"",IFERROR(IF(Q197="",B197+1,Q197+INDEX(Setup!$T$4:$T$8,MATCH(N197,Setup!$S$4:$S$8,0))),""))</x:f>
      </x:c>
      <x:c r="Y197" s="749" t="str">
        <x:f>IF(A197="","",IF(OR(N197="PO WON",N197="LOST",N197="CANCELLED"),"",IF(R197&lt;&gt;"",R197,X197)))</x:f>
      </x:c>
      <x:c r="Z197" s="750" t="str">
        <x:f>IF(OR(Y197="",NOT(ISNUMBER(Y197))),"",Y197-TODAY())</x:f>
      </x:c>
      <x:c r="AA197" s="750" t="str">
        <x:f>IF(OR(A197="",B197="",C197="",M197="",N197="",N197="PO WON",N197="LOST",N197="CANCELLED"),"",IF(M197="Hot",30,IF(M197="Warm",20,10))+IF(N197="NEGOTIATION",25,IF(N197="QUOTED",20,IF(N197="QUALIFIED",15,IF(OR(N197="NEW",N197="CONTACTED"),10,0))))+IF(S197&lt;=2,20,IF(S197&lt;=7,15,IF(S197&lt;=14,10,5)))+IF(O197&gt;=500000,20,IF(O197&gt;=200000,15,IF(O197&gt;=100000,10,5)))+IF(OR(C197="IndiaMART",C197="TradeIndia"),5,3))</x:f>
      </x:c>
      <x:c r="AB197" s="751" t="str">
        <x:f>IF(A197="","",IF(OR(N197="PO WON",N197="LOST",N197="CANCELLED"),"CLOSED",IF(AA197&gt;=75,"A - PRIORITY",IF(AA197&gt;=55,"B - GOOD",IF(AA197&gt;=35,"C - NURTURE","D - LOW")))))</x:f>
      </x:c>
      <x:c r="AC197" s="751" t="str">
        <x:f>IF(A197="","",IF(AL197="COMPLETE",IF(N197="PO WON","Track invoice + payment",IF(N197="LOST","Consider revival",IF(N197="CANCELLED","No further action",IF(T197="OVERDUE","FOLLOW UP NOW",IF(T197="DUE TODAY","FOLLOW UP TODAY",IFERROR(INDEX(Setup!$V$4:$V$8,MATCH(N197,Setup!$U$4:$U$8,0)),"Review RFQ")))))),IF(AL197="DUPLICATE RFQ ID","Use a unique RFQ ID",IF(AL197="CHECK REQUIRED FIELDS","Complete required fields",IF(AL197="CHECK NUMBERS","Correct quantity or value",IF(AL197="CHECK DATE","Correct invalid date",IF(AL197="CHECK STAGE","Choose a valid stage",IF(AL197="SET NEXT FOLLOW-UP","Set next follow-up",IF(AL197="ADD QUOTE DATE","Add quote date",IF(AL197="ADD QUOTE RECORD","Add or fix quote record",IF(AL197="ADD CLOSED REASON","Add lost/cancelled reason",IF(AL197="ADD CLOSED DATE","Add closed date","Create or fix order record"))))))))))))</x:f>
      </x:c>
      <x:c r="AD197" s="752" t="str">
        <x:f>IF(A197="","",IF(AND(OR(N197="QUOTED",N197="NEGOTIATION"),Y197&lt;&gt;"",Y197&lt;TODAY()),O197,0))</x:f>
      </x:c>
      <x:c r="AE197" s="751" t="str">
        <x:f>IF(A197="","",IF(AND(F197&lt;&gt;"",G197&lt;&gt;""),"COMPLETE",IF(OR(F197&lt;&gt;"",G197&lt;&gt;""),"PARTIAL","MISSING")))</x:f>
      </x:c>
      <x:c r="AF197" s="756"/>
      <x:c r="AG197" s="735"/>
      <x:c r="AH197" s="735"/>
      <x:c r="AI197" s="755" t="str">
        <x:f>IF(OR(B197="",AF197=""),"",ROUND((AF197-B197)*24,1))</x:f>
      </x:c>
      <x:c r="AJ197" s="750" t="str">
        <x:f>IF(P197="","",MAX(TODAY()-P197,0))</x:f>
      </x:c>
      <x:c r="AK197" s="750" t="str">
        <x:f>IF(OR(B197="",AH197=""),"",AH197-B197)</x:f>
      </x:c>
      <x:c r="AL197" s="751" t="str">
        <x:f>IF(A197="","",IF(COUNTIF($A$5:$A$504,A197)&gt;1,"DUPLICATE RFQ ID",IF(OR(B197="",C197="",AND(D197="",E197=""),AND(F197="",G197=""),H197="",I197="",J197="",L197="",M197="",N197=""),"CHECK REQUIRED FIELDS",IF(OR(NOT(ISNUMBER(I197)),I197&lt;=0,AND(O197&lt;&gt;"",OR(NOT(ISNUMBER(O197)),O197&lt;0))),"CHECK NUMBERS",IF(OR(NOT(ISNUMBER(B197)),B197&gt;TODAY(),AND(P197&lt;&gt;"",OR(NOT(ISNUMBER(P197)),P197&gt;TODAY())),AND(Q197&lt;&gt;"",OR(NOT(ISNUMBER(Q197)),Q197&gt;TODAY())),AND(R197&lt;&gt;"",NOT(ISNUMBER(R197))),AND(U197&lt;&gt;"",NOT(ISNUMBER(U197))),AND(AF197&lt;&gt;"",OR(NOT(ISNUMBER(AF197)),AF197&lt;B197,AF197&gt;TODAY()+1)),AND(AG197&lt;&gt;"",OR(NOT(ISNUMBER(AG197)),AG197&lt;B197,AG197&gt;TODAY())),AND(AH197&lt;&gt;"",OR(NOT(ISNUMBER(AH197)),AH197&lt;B197,AH197&gt;TODAY()))),"CHECK DATE",IF(COUNTIF(Setup!$D$4:$D$11,N197)=0,"CHECK STAGE",IF(AND(N197&lt;&gt;"PO WON",N197&lt;&gt;"LOST",N197&lt;&gt;"CANCELLED",Y197=""),"SET NEXT FOLLOW-UP",IF(AND(OR(N197="QUOTED",N197="NEGOTIATION",N197="PO WON"),P197=""),"ADD QUOTE DATE",IF(AND(OR(N197="QUOTED",N197="NEGOTIATION",N197="PO WON"),COUNTIFS(Quotations!$B$5:$B$504,A197,Quotations!$Q$5:$Q$504,"COMPLETE")=0),"ADD QUOTE RECORD",IF(AND(OR(N197="LOST",N197="CANCELLED"),V197=""),"ADD CLOSED REASON",IF(AND(OR(N197="PO WON",N197="LOST",N197="CANCELLED"),AH197=""),"ADD CLOSED DATE",IF(AND(N197="PO WON",COUNTIFS('Orders &amp; Payments'!$B$5:$B$504,A197,'Orders &amp; Payments'!$Q$5:$Q$504,"COMPLETE")+COUNTIFS('Orders &amp; Payments'!$B$5:$B$504,A197,'Orders &amp; Payments'!$Q$5:$Q$504,"OPEN")+COUNTIFS('Orders &amp; Payments'!$B$5:$B$504,A197,'Orders &amp; Payments'!$Q$5:$Q$504,"OPEN — ADD INVOICE")=0),"ADD ORDER RECORD","COMPLETE"))))))))))))</x:f>
      </x:c>
    </x:row>
    <x:row r="198">
      <x:c r="A198" s="730"/>
      <x:c r="B198" s="731"/>
      <x:c r="C198" s="730"/>
      <x:c r="D198" s="730"/>
      <x:c r="E198" s="730"/>
      <x:c r="F198" s="730"/>
      <x:c r="G198" s="730"/>
      <x:c r="H198" s="730"/>
      <x:c r="I198" s="730"/>
      <x:c r="J198" s="730"/>
      <x:c r="K198" s="730"/>
      <x:c r="L198" s="730"/>
      <x:c r="M198" s="730"/>
      <x:c r="N198" s="730"/>
      <x:c r="O198" s="732"/>
      <x:c r="P198" s="731"/>
      <x:c r="Q198" s="731"/>
      <x:c r="R198" s="731"/>
      <x:c r="S198" s="740" t="str">
        <x:f>IF(B198="","",TODAY()-B198)</x:f>
      </x:c>
      <x:c r="T198" s="741" t="str">
        <x:f>IF(A198="","",IF(N198="","STAGE NOT SET",IF(OR(N198="PO WON",N198="LOST",N198="CANCELLED"),N198,IF(Y198="","NOT SET",IF(NOT(ISNUMBER(Y198)),"CHECK DATE",IF(Y198&lt;TODAY(),"OVERDUE",IF(Y198=TODAY(),"DUE TODAY","UPCOMING")))))))</x:f>
      </x:c>
      <x:c r="U198" s="731"/>
      <x:c r="V198" s="730"/>
      <x:c r="W198" s="730"/>
      <x:c r="X198" s="749" t="str">
        <x:f>IF(OR(A198="",B198="",N198="",N198="PO WON",N198="LOST",N198="CANCELLED"),"",IFERROR(IF(Q198="",B198+1,Q198+INDEX(Setup!$T$4:$T$8,MATCH(N198,Setup!$S$4:$S$8,0))),""))</x:f>
      </x:c>
      <x:c r="Y198" s="749" t="str">
        <x:f>IF(A198="","",IF(OR(N198="PO WON",N198="LOST",N198="CANCELLED"),"",IF(R198&lt;&gt;"",R198,X198)))</x:f>
      </x:c>
      <x:c r="Z198" s="750" t="str">
        <x:f>IF(OR(Y198="",NOT(ISNUMBER(Y198))),"",Y198-TODAY())</x:f>
      </x:c>
      <x:c r="AA198" s="750" t="str">
        <x:f>IF(OR(A198="",B198="",C198="",M198="",N198="",N198="PO WON",N198="LOST",N198="CANCELLED"),"",IF(M198="Hot",30,IF(M198="Warm",20,10))+IF(N198="NEGOTIATION",25,IF(N198="QUOTED",20,IF(N198="QUALIFIED",15,IF(OR(N198="NEW",N198="CONTACTED"),10,0))))+IF(S198&lt;=2,20,IF(S198&lt;=7,15,IF(S198&lt;=14,10,5)))+IF(O198&gt;=500000,20,IF(O198&gt;=200000,15,IF(O198&gt;=100000,10,5)))+IF(OR(C198="IndiaMART",C198="TradeIndia"),5,3))</x:f>
      </x:c>
      <x:c r="AB198" s="751" t="str">
        <x:f>IF(A198="","",IF(OR(N198="PO WON",N198="LOST",N198="CANCELLED"),"CLOSED",IF(AA198&gt;=75,"A - PRIORITY",IF(AA198&gt;=55,"B - GOOD",IF(AA198&gt;=35,"C - NURTURE","D - LOW")))))</x:f>
      </x:c>
      <x:c r="AC198" s="751" t="str">
        <x:f>IF(A198="","",IF(AL198="COMPLETE",IF(N198="PO WON","Track invoice + payment",IF(N198="LOST","Consider revival",IF(N198="CANCELLED","No further action",IF(T198="OVERDUE","FOLLOW UP NOW",IF(T198="DUE TODAY","FOLLOW UP TODAY",IFERROR(INDEX(Setup!$V$4:$V$8,MATCH(N198,Setup!$U$4:$U$8,0)),"Review RFQ")))))),IF(AL198="DUPLICATE RFQ ID","Use a unique RFQ ID",IF(AL198="CHECK REQUIRED FIELDS","Complete required fields",IF(AL198="CHECK NUMBERS","Correct quantity or value",IF(AL198="CHECK DATE","Correct invalid date",IF(AL198="CHECK STAGE","Choose a valid stage",IF(AL198="SET NEXT FOLLOW-UP","Set next follow-up",IF(AL198="ADD QUOTE DATE","Add quote date",IF(AL198="ADD QUOTE RECORD","Add or fix quote record",IF(AL198="ADD CLOSED REASON","Add lost/cancelled reason",IF(AL198="ADD CLOSED DATE","Add closed date","Create or fix order record"))))))))))))</x:f>
      </x:c>
      <x:c r="AD198" s="752" t="str">
        <x:f>IF(A198="","",IF(AND(OR(N198="QUOTED",N198="NEGOTIATION"),Y198&lt;&gt;"",Y198&lt;TODAY()),O198,0))</x:f>
      </x:c>
      <x:c r="AE198" s="751" t="str">
        <x:f>IF(A198="","",IF(AND(F198&lt;&gt;"",G198&lt;&gt;""),"COMPLETE",IF(OR(F198&lt;&gt;"",G198&lt;&gt;""),"PARTIAL","MISSING")))</x:f>
      </x:c>
      <x:c r="AF198" s="756"/>
      <x:c r="AG198" s="735"/>
      <x:c r="AH198" s="735"/>
      <x:c r="AI198" s="755" t="str">
        <x:f>IF(OR(B198="",AF198=""),"",ROUND((AF198-B198)*24,1))</x:f>
      </x:c>
      <x:c r="AJ198" s="750" t="str">
        <x:f>IF(P198="","",MAX(TODAY()-P198,0))</x:f>
      </x:c>
      <x:c r="AK198" s="750" t="str">
        <x:f>IF(OR(B198="",AH198=""),"",AH198-B198)</x:f>
      </x:c>
      <x:c r="AL198" s="751" t="str">
        <x:f>IF(A198="","",IF(COUNTIF($A$5:$A$504,A198)&gt;1,"DUPLICATE RFQ ID",IF(OR(B198="",C198="",AND(D198="",E198=""),AND(F198="",G198=""),H198="",I198="",J198="",L198="",M198="",N198=""),"CHECK REQUIRED FIELDS",IF(OR(NOT(ISNUMBER(I198)),I198&lt;=0,AND(O198&lt;&gt;"",OR(NOT(ISNUMBER(O198)),O198&lt;0))),"CHECK NUMBERS",IF(OR(NOT(ISNUMBER(B198)),B198&gt;TODAY(),AND(P198&lt;&gt;"",OR(NOT(ISNUMBER(P198)),P198&gt;TODAY())),AND(Q198&lt;&gt;"",OR(NOT(ISNUMBER(Q198)),Q198&gt;TODAY())),AND(R198&lt;&gt;"",NOT(ISNUMBER(R198))),AND(U198&lt;&gt;"",NOT(ISNUMBER(U198))),AND(AF198&lt;&gt;"",OR(NOT(ISNUMBER(AF198)),AF198&lt;B198,AF198&gt;TODAY()+1)),AND(AG198&lt;&gt;"",OR(NOT(ISNUMBER(AG198)),AG198&lt;B198,AG198&gt;TODAY())),AND(AH198&lt;&gt;"",OR(NOT(ISNUMBER(AH198)),AH198&lt;B198,AH198&gt;TODAY()))),"CHECK DATE",IF(COUNTIF(Setup!$D$4:$D$11,N198)=0,"CHECK STAGE",IF(AND(N198&lt;&gt;"PO WON",N198&lt;&gt;"LOST",N198&lt;&gt;"CANCELLED",Y198=""),"SET NEXT FOLLOW-UP",IF(AND(OR(N198="QUOTED",N198="NEGOTIATION",N198="PO WON"),P198=""),"ADD QUOTE DATE",IF(AND(OR(N198="QUOTED",N198="NEGOTIATION",N198="PO WON"),COUNTIFS(Quotations!$B$5:$B$504,A198,Quotations!$Q$5:$Q$504,"COMPLETE")=0),"ADD QUOTE RECORD",IF(AND(OR(N198="LOST",N198="CANCELLED"),V198=""),"ADD CLOSED REASON",IF(AND(OR(N198="PO WON",N198="LOST",N198="CANCELLED"),AH198=""),"ADD CLOSED DATE",IF(AND(N198="PO WON",COUNTIFS('Orders &amp; Payments'!$B$5:$B$504,A198,'Orders &amp; Payments'!$Q$5:$Q$504,"COMPLETE")+COUNTIFS('Orders &amp; Payments'!$B$5:$B$504,A198,'Orders &amp; Payments'!$Q$5:$Q$504,"OPEN")+COUNTIFS('Orders &amp; Payments'!$B$5:$B$504,A198,'Orders &amp; Payments'!$Q$5:$Q$504,"OPEN — ADD INVOICE")=0),"ADD ORDER RECORD","COMPLETE"))))))))))))</x:f>
      </x:c>
    </x:row>
    <x:row r="199">
      <x:c r="A199" s="730"/>
      <x:c r="B199" s="731"/>
      <x:c r="C199" s="730"/>
      <x:c r="D199" s="730"/>
      <x:c r="E199" s="730"/>
      <x:c r="F199" s="730"/>
      <x:c r="G199" s="730"/>
      <x:c r="H199" s="730"/>
      <x:c r="I199" s="730"/>
      <x:c r="J199" s="730"/>
      <x:c r="K199" s="730"/>
      <x:c r="L199" s="730"/>
      <x:c r="M199" s="730"/>
      <x:c r="N199" s="730"/>
      <x:c r="O199" s="732"/>
      <x:c r="P199" s="731"/>
      <x:c r="Q199" s="731"/>
      <x:c r="R199" s="731"/>
      <x:c r="S199" s="740" t="str">
        <x:f>IF(B199="","",TODAY()-B199)</x:f>
      </x:c>
      <x:c r="T199" s="741" t="str">
        <x:f>IF(A199="","",IF(N199="","STAGE NOT SET",IF(OR(N199="PO WON",N199="LOST",N199="CANCELLED"),N199,IF(Y199="","NOT SET",IF(NOT(ISNUMBER(Y199)),"CHECK DATE",IF(Y199&lt;TODAY(),"OVERDUE",IF(Y199=TODAY(),"DUE TODAY","UPCOMING")))))))</x:f>
      </x:c>
      <x:c r="U199" s="731"/>
      <x:c r="V199" s="730"/>
      <x:c r="W199" s="730"/>
      <x:c r="X199" s="749" t="str">
        <x:f>IF(OR(A199="",B199="",N199="",N199="PO WON",N199="LOST",N199="CANCELLED"),"",IFERROR(IF(Q199="",B199+1,Q199+INDEX(Setup!$T$4:$T$8,MATCH(N199,Setup!$S$4:$S$8,0))),""))</x:f>
      </x:c>
      <x:c r="Y199" s="749" t="str">
        <x:f>IF(A199="","",IF(OR(N199="PO WON",N199="LOST",N199="CANCELLED"),"",IF(R199&lt;&gt;"",R199,X199)))</x:f>
      </x:c>
      <x:c r="Z199" s="750" t="str">
        <x:f>IF(OR(Y199="",NOT(ISNUMBER(Y199))),"",Y199-TODAY())</x:f>
      </x:c>
      <x:c r="AA199" s="750" t="str">
        <x:f>IF(OR(A199="",B199="",C199="",M199="",N199="",N199="PO WON",N199="LOST",N199="CANCELLED"),"",IF(M199="Hot",30,IF(M199="Warm",20,10))+IF(N199="NEGOTIATION",25,IF(N199="QUOTED",20,IF(N199="QUALIFIED",15,IF(OR(N199="NEW",N199="CONTACTED"),10,0))))+IF(S199&lt;=2,20,IF(S199&lt;=7,15,IF(S199&lt;=14,10,5)))+IF(O199&gt;=500000,20,IF(O199&gt;=200000,15,IF(O199&gt;=100000,10,5)))+IF(OR(C199="IndiaMART",C199="TradeIndia"),5,3))</x:f>
      </x:c>
      <x:c r="AB199" s="751" t="str">
        <x:f>IF(A199="","",IF(OR(N199="PO WON",N199="LOST",N199="CANCELLED"),"CLOSED",IF(AA199&gt;=75,"A - PRIORITY",IF(AA199&gt;=55,"B - GOOD",IF(AA199&gt;=35,"C - NURTURE","D - LOW")))))</x:f>
      </x:c>
      <x:c r="AC199" s="751" t="str">
        <x:f>IF(A199="","",IF(AL199="COMPLETE",IF(N199="PO WON","Track invoice + payment",IF(N199="LOST","Consider revival",IF(N199="CANCELLED","No further action",IF(T199="OVERDUE","FOLLOW UP NOW",IF(T199="DUE TODAY","FOLLOW UP TODAY",IFERROR(INDEX(Setup!$V$4:$V$8,MATCH(N199,Setup!$U$4:$U$8,0)),"Review RFQ")))))),IF(AL199="DUPLICATE RFQ ID","Use a unique RFQ ID",IF(AL199="CHECK REQUIRED FIELDS","Complete required fields",IF(AL199="CHECK NUMBERS","Correct quantity or value",IF(AL199="CHECK DATE","Correct invalid date",IF(AL199="CHECK STAGE","Choose a valid stage",IF(AL199="SET NEXT FOLLOW-UP","Set next follow-up",IF(AL199="ADD QUOTE DATE","Add quote date",IF(AL199="ADD QUOTE RECORD","Add or fix quote record",IF(AL199="ADD CLOSED REASON","Add lost/cancelled reason",IF(AL199="ADD CLOSED DATE","Add closed date","Create or fix order record"))))))))))))</x:f>
      </x:c>
      <x:c r="AD199" s="752" t="str">
        <x:f>IF(A199="","",IF(AND(OR(N199="QUOTED",N199="NEGOTIATION"),Y199&lt;&gt;"",Y199&lt;TODAY()),O199,0))</x:f>
      </x:c>
      <x:c r="AE199" s="751" t="str">
        <x:f>IF(A199="","",IF(AND(F199&lt;&gt;"",G199&lt;&gt;""),"COMPLETE",IF(OR(F199&lt;&gt;"",G199&lt;&gt;""),"PARTIAL","MISSING")))</x:f>
      </x:c>
      <x:c r="AF199" s="756"/>
      <x:c r="AG199" s="735"/>
      <x:c r="AH199" s="735"/>
      <x:c r="AI199" s="755" t="str">
        <x:f>IF(OR(B199="",AF199=""),"",ROUND((AF199-B199)*24,1))</x:f>
      </x:c>
      <x:c r="AJ199" s="750" t="str">
        <x:f>IF(P199="","",MAX(TODAY()-P199,0))</x:f>
      </x:c>
      <x:c r="AK199" s="750" t="str">
        <x:f>IF(OR(B199="",AH199=""),"",AH199-B199)</x:f>
      </x:c>
      <x:c r="AL199" s="751" t="str">
        <x:f>IF(A199="","",IF(COUNTIF($A$5:$A$504,A199)&gt;1,"DUPLICATE RFQ ID",IF(OR(B199="",C199="",AND(D199="",E199=""),AND(F199="",G199=""),H199="",I199="",J199="",L199="",M199="",N199=""),"CHECK REQUIRED FIELDS",IF(OR(NOT(ISNUMBER(I199)),I199&lt;=0,AND(O199&lt;&gt;"",OR(NOT(ISNUMBER(O199)),O199&lt;0))),"CHECK NUMBERS",IF(OR(NOT(ISNUMBER(B199)),B199&gt;TODAY(),AND(P199&lt;&gt;"",OR(NOT(ISNUMBER(P199)),P199&gt;TODAY())),AND(Q199&lt;&gt;"",OR(NOT(ISNUMBER(Q199)),Q199&gt;TODAY())),AND(R199&lt;&gt;"",NOT(ISNUMBER(R199))),AND(U199&lt;&gt;"",NOT(ISNUMBER(U199))),AND(AF199&lt;&gt;"",OR(NOT(ISNUMBER(AF199)),AF199&lt;B199,AF199&gt;TODAY()+1)),AND(AG199&lt;&gt;"",OR(NOT(ISNUMBER(AG199)),AG199&lt;B199,AG199&gt;TODAY())),AND(AH199&lt;&gt;"",OR(NOT(ISNUMBER(AH199)),AH199&lt;B199,AH199&gt;TODAY()))),"CHECK DATE",IF(COUNTIF(Setup!$D$4:$D$11,N199)=0,"CHECK STAGE",IF(AND(N199&lt;&gt;"PO WON",N199&lt;&gt;"LOST",N199&lt;&gt;"CANCELLED",Y199=""),"SET NEXT FOLLOW-UP",IF(AND(OR(N199="QUOTED",N199="NEGOTIATION",N199="PO WON"),P199=""),"ADD QUOTE DATE",IF(AND(OR(N199="QUOTED",N199="NEGOTIATION",N199="PO WON"),COUNTIFS(Quotations!$B$5:$B$504,A199,Quotations!$Q$5:$Q$504,"COMPLETE")=0),"ADD QUOTE RECORD",IF(AND(OR(N199="LOST",N199="CANCELLED"),V199=""),"ADD CLOSED REASON",IF(AND(OR(N199="PO WON",N199="LOST",N199="CANCELLED"),AH199=""),"ADD CLOSED DATE",IF(AND(N199="PO WON",COUNTIFS('Orders &amp; Payments'!$B$5:$B$504,A199,'Orders &amp; Payments'!$Q$5:$Q$504,"COMPLETE")+COUNTIFS('Orders &amp; Payments'!$B$5:$B$504,A199,'Orders &amp; Payments'!$Q$5:$Q$504,"OPEN")+COUNTIFS('Orders &amp; Payments'!$B$5:$B$504,A199,'Orders &amp; Payments'!$Q$5:$Q$504,"OPEN — ADD INVOICE")=0),"ADD ORDER RECORD","COMPLETE"))))))))))))</x:f>
      </x:c>
    </x:row>
    <x:row r="200">
      <x:c r="A200" s="730"/>
      <x:c r="B200" s="731"/>
      <x:c r="C200" s="730"/>
      <x:c r="D200" s="730"/>
      <x:c r="E200" s="730"/>
      <x:c r="F200" s="730"/>
      <x:c r="G200" s="730"/>
      <x:c r="H200" s="730"/>
      <x:c r="I200" s="730"/>
      <x:c r="J200" s="730"/>
      <x:c r="K200" s="730"/>
      <x:c r="L200" s="730"/>
      <x:c r="M200" s="730"/>
      <x:c r="N200" s="730"/>
      <x:c r="O200" s="732"/>
      <x:c r="P200" s="731"/>
      <x:c r="Q200" s="731"/>
      <x:c r="R200" s="731"/>
      <x:c r="S200" s="740" t="str">
        <x:f>IF(B200="","",TODAY()-B200)</x:f>
      </x:c>
      <x:c r="T200" s="741" t="str">
        <x:f>IF(A200="","",IF(N200="","STAGE NOT SET",IF(OR(N200="PO WON",N200="LOST",N200="CANCELLED"),N200,IF(Y200="","NOT SET",IF(NOT(ISNUMBER(Y200)),"CHECK DATE",IF(Y200&lt;TODAY(),"OVERDUE",IF(Y200=TODAY(),"DUE TODAY","UPCOMING")))))))</x:f>
      </x:c>
      <x:c r="U200" s="731"/>
      <x:c r="V200" s="730"/>
      <x:c r="W200" s="730"/>
      <x:c r="X200" s="749" t="str">
        <x:f>IF(OR(A200="",B200="",N200="",N200="PO WON",N200="LOST",N200="CANCELLED"),"",IFERROR(IF(Q200="",B200+1,Q200+INDEX(Setup!$T$4:$T$8,MATCH(N200,Setup!$S$4:$S$8,0))),""))</x:f>
      </x:c>
      <x:c r="Y200" s="749" t="str">
        <x:f>IF(A200="","",IF(OR(N200="PO WON",N200="LOST",N200="CANCELLED"),"",IF(R200&lt;&gt;"",R200,X200)))</x:f>
      </x:c>
      <x:c r="Z200" s="750" t="str">
        <x:f>IF(OR(Y200="",NOT(ISNUMBER(Y200))),"",Y200-TODAY())</x:f>
      </x:c>
      <x:c r="AA200" s="750" t="str">
        <x:f>IF(OR(A200="",B200="",C200="",M200="",N200="",N200="PO WON",N200="LOST",N200="CANCELLED"),"",IF(M200="Hot",30,IF(M200="Warm",20,10))+IF(N200="NEGOTIATION",25,IF(N200="QUOTED",20,IF(N200="QUALIFIED",15,IF(OR(N200="NEW",N200="CONTACTED"),10,0))))+IF(S200&lt;=2,20,IF(S200&lt;=7,15,IF(S200&lt;=14,10,5)))+IF(O200&gt;=500000,20,IF(O200&gt;=200000,15,IF(O200&gt;=100000,10,5)))+IF(OR(C200="IndiaMART",C200="TradeIndia"),5,3))</x:f>
      </x:c>
      <x:c r="AB200" s="751" t="str">
        <x:f>IF(A200="","",IF(OR(N200="PO WON",N200="LOST",N200="CANCELLED"),"CLOSED",IF(AA200&gt;=75,"A - PRIORITY",IF(AA200&gt;=55,"B - GOOD",IF(AA200&gt;=35,"C - NURTURE","D - LOW")))))</x:f>
      </x:c>
      <x:c r="AC200" s="751" t="str">
        <x:f>IF(A200="","",IF(AL200="COMPLETE",IF(N200="PO WON","Track invoice + payment",IF(N200="LOST","Consider revival",IF(N200="CANCELLED","No further action",IF(T200="OVERDUE","FOLLOW UP NOW",IF(T200="DUE TODAY","FOLLOW UP TODAY",IFERROR(INDEX(Setup!$V$4:$V$8,MATCH(N200,Setup!$U$4:$U$8,0)),"Review RFQ")))))),IF(AL200="DUPLICATE RFQ ID","Use a unique RFQ ID",IF(AL200="CHECK REQUIRED FIELDS","Complete required fields",IF(AL200="CHECK NUMBERS","Correct quantity or value",IF(AL200="CHECK DATE","Correct invalid date",IF(AL200="CHECK STAGE","Choose a valid stage",IF(AL200="SET NEXT FOLLOW-UP","Set next follow-up",IF(AL200="ADD QUOTE DATE","Add quote date",IF(AL200="ADD QUOTE RECORD","Add or fix quote record",IF(AL200="ADD CLOSED REASON","Add lost/cancelled reason",IF(AL200="ADD CLOSED DATE","Add closed date","Create or fix order record"))))))))))))</x:f>
      </x:c>
      <x:c r="AD200" s="752" t="str">
        <x:f>IF(A200="","",IF(AND(OR(N200="QUOTED",N200="NEGOTIATION"),Y200&lt;&gt;"",Y200&lt;TODAY()),O200,0))</x:f>
      </x:c>
      <x:c r="AE200" s="751" t="str">
        <x:f>IF(A200="","",IF(AND(F200&lt;&gt;"",G200&lt;&gt;""),"COMPLETE",IF(OR(F200&lt;&gt;"",G200&lt;&gt;""),"PARTIAL","MISSING")))</x:f>
      </x:c>
      <x:c r="AF200" s="756"/>
      <x:c r="AG200" s="735"/>
      <x:c r="AH200" s="735"/>
      <x:c r="AI200" s="755" t="str">
        <x:f>IF(OR(B200="",AF200=""),"",ROUND((AF200-B200)*24,1))</x:f>
      </x:c>
      <x:c r="AJ200" s="750" t="str">
        <x:f>IF(P200="","",MAX(TODAY()-P200,0))</x:f>
      </x:c>
      <x:c r="AK200" s="750" t="str">
        <x:f>IF(OR(B200="",AH200=""),"",AH200-B200)</x:f>
      </x:c>
      <x:c r="AL200" s="751" t="str">
        <x:f>IF(A200="","",IF(COUNTIF($A$5:$A$504,A200)&gt;1,"DUPLICATE RFQ ID",IF(OR(B200="",C200="",AND(D200="",E200=""),AND(F200="",G200=""),H200="",I200="",J200="",L200="",M200="",N200=""),"CHECK REQUIRED FIELDS",IF(OR(NOT(ISNUMBER(I200)),I200&lt;=0,AND(O200&lt;&gt;"",OR(NOT(ISNUMBER(O200)),O200&lt;0))),"CHECK NUMBERS",IF(OR(NOT(ISNUMBER(B200)),B200&gt;TODAY(),AND(P200&lt;&gt;"",OR(NOT(ISNUMBER(P200)),P200&gt;TODAY())),AND(Q200&lt;&gt;"",OR(NOT(ISNUMBER(Q200)),Q200&gt;TODAY())),AND(R200&lt;&gt;"",NOT(ISNUMBER(R200))),AND(U200&lt;&gt;"",NOT(ISNUMBER(U200))),AND(AF200&lt;&gt;"",OR(NOT(ISNUMBER(AF200)),AF200&lt;B200,AF200&gt;TODAY()+1)),AND(AG200&lt;&gt;"",OR(NOT(ISNUMBER(AG200)),AG200&lt;B200,AG200&gt;TODAY())),AND(AH200&lt;&gt;"",OR(NOT(ISNUMBER(AH200)),AH200&lt;B200,AH200&gt;TODAY()))),"CHECK DATE",IF(COUNTIF(Setup!$D$4:$D$11,N200)=0,"CHECK STAGE",IF(AND(N200&lt;&gt;"PO WON",N200&lt;&gt;"LOST",N200&lt;&gt;"CANCELLED",Y200=""),"SET NEXT FOLLOW-UP",IF(AND(OR(N200="QUOTED",N200="NEGOTIATION",N200="PO WON"),P200=""),"ADD QUOTE DATE",IF(AND(OR(N200="QUOTED",N200="NEGOTIATION",N200="PO WON"),COUNTIFS(Quotations!$B$5:$B$504,A200,Quotations!$Q$5:$Q$504,"COMPLETE")=0),"ADD QUOTE RECORD",IF(AND(OR(N200="LOST",N200="CANCELLED"),V200=""),"ADD CLOSED REASON",IF(AND(OR(N200="PO WON",N200="LOST",N200="CANCELLED"),AH200=""),"ADD CLOSED DATE",IF(AND(N200="PO WON",COUNTIFS('Orders &amp; Payments'!$B$5:$B$504,A200,'Orders &amp; Payments'!$Q$5:$Q$504,"COMPLETE")+COUNTIFS('Orders &amp; Payments'!$B$5:$B$504,A200,'Orders &amp; Payments'!$Q$5:$Q$504,"OPEN")+COUNTIFS('Orders &amp; Payments'!$B$5:$B$504,A200,'Orders &amp; Payments'!$Q$5:$Q$504,"OPEN — ADD INVOICE")=0),"ADD ORDER RECORD","COMPLETE"))))))))))))</x:f>
      </x:c>
    </x:row>
    <x:row r="201">
      <x:c r="A201" s="730"/>
      <x:c r="B201" s="731"/>
      <x:c r="C201" s="730"/>
      <x:c r="D201" s="730"/>
      <x:c r="E201" s="730"/>
      <x:c r="F201" s="730"/>
      <x:c r="G201" s="730"/>
      <x:c r="H201" s="730"/>
      <x:c r="I201" s="730"/>
      <x:c r="J201" s="730"/>
      <x:c r="K201" s="730"/>
      <x:c r="L201" s="730"/>
      <x:c r="M201" s="730"/>
      <x:c r="N201" s="730"/>
      <x:c r="O201" s="732"/>
      <x:c r="P201" s="731"/>
      <x:c r="Q201" s="731"/>
      <x:c r="R201" s="731"/>
      <x:c r="S201" s="740" t="str">
        <x:f>IF(B201="","",TODAY()-B201)</x:f>
      </x:c>
      <x:c r="T201" s="741" t="str">
        <x:f>IF(A201="","",IF(N201="","STAGE NOT SET",IF(OR(N201="PO WON",N201="LOST",N201="CANCELLED"),N201,IF(Y201="","NOT SET",IF(NOT(ISNUMBER(Y201)),"CHECK DATE",IF(Y201&lt;TODAY(),"OVERDUE",IF(Y201=TODAY(),"DUE TODAY","UPCOMING")))))))</x:f>
      </x:c>
      <x:c r="U201" s="731"/>
      <x:c r="V201" s="730"/>
      <x:c r="W201" s="730"/>
      <x:c r="X201" s="749" t="str">
        <x:f>IF(OR(A201="",B201="",N201="",N201="PO WON",N201="LOST",N201="CANCELLED"),"",IFERROR(IF(Q201="",B201+1,Q201+INDEX(Setup!$T$4:$T$8,MATCH(N201,Setup!$S$4:$S$8,0))),""))</x:f>
      </x:c>
      <x:c r="Y201" s="749" t="str">
        <x:f>IF(A201="","",IF(OR(N201="PO WON",N201="LOST",N201="CANCELLED"),"",IF(R201&lt;&gt;"",R201,X201)))</x:f>
      </x:c>
      <x:c r="Z201" s="750" t="str">
        <x:f>IF(OR(Y201="",NOT(ISNUMBER(Y201))),"",Y201-TODAY())</x:f>
      </x:c>
      <x:c r="AA201" s="750" t="str">
        <x:f>IF(OR(A201="",B201="",C201="",M201="",N201="",N201="PO WON",N201="LOST",N201="CANCELLED"),"",IF(M201="Hot",30,IF(M201="Warm",20,10))+IF(N201="NEGOTIATION",25,IF(N201="QUOTED",20,IF(N201="QUALIFIED",15,IF(OR(N201="NEW",N201="CONTACTED"),10,0))))+IF(S201&lt;=2,20,IF(S201&lt;=7,15,IF(S201&lt;=14,10,5)))+IF(O201&gt;=500000,20,IF(O201&gt;=200000,15,IF(O201&gt;=100000,10,5)))+IF(OR(C201="IndiaMART",C201="TradeIndia"),5,3))</x:f>
      </x:c>
      <x:c r="AB201" s="751" t="str">
        <x:f>IF(A201="","",IF(OR(N201="PO WON",N201="LOST",N201="CANCELLED"),"CLOSED",IF(AA201&gt;=75,"A - PRIORITY",IF(AA201&gt;=55,"B - GOOD",IF(AA201&gt;=35,"C - NURTURE","D - LOW")))))</x:f>
      </x:c>
      <x:c r="AC201" s="751" t="str">
        <x:f>IF(A201="","",IF(AL201="COMPLETE",IF(N201="PO WON","Track invoice + payment",IF(N201="LOST","Consider revival",IF(N201="CANCELLED","No further action",IF(T201="OVERDUE","FOLLOW UP NOW",IF(T201="DUE TODAY","FOLLOW UP TODAY",IFERROR(INDEX(Setup!$V$4:$V$8,MATCH(N201,Setup!$U$4:$U$8,0)),"Review RFQ")))))),IF(AL201="DUPLICATE RFQ ID","Use a unique RFQ ID",IF(AL201="CHECK REQUIRED FIELDS","Complete required fields",IF(AL201="CHECK NUMBERS","Correct quantity or value",IF(AL201="CHECK DATE","Correct invalid date",IF(AL201="CHECK STAGE","Choose a valid stage",IF(AL201="SET NEXT FOLLOW-UP","Set next follow-up",IF(AL201="ADD QUOTE DATE","Add quote date",IF(AL201="ADD QUOTE RECORD","Add or fix quote record",IF(AL201="ADD CLOSED REASON","Add lost/cancelled reason",IF(AL201="ADD CLOSED DATE","Add closed date","Create or fix order record"))))))))))))</x:f>
      </x:c>
      <x:c r="AD201" s="752" t="str">
        <x:f>IF(A201="","",IF(AND(OR(N201="QUOTED",N201="NEGOTIATION"),Y201&lt;&gt;"",Y201&lt;TODAY()),O201,0))</x:f>
      </x:c>
      <x:c r="AE201" s="751" t="str">
        <x:f>IF(A201="","",IF(AND(F201&lt;&gt;"",G201&lt;&gt;""),"COMPLETE",IF(OR(F201&lt;&gt;"",G201&lt;&gt;""),"PARTIAL","MISSING")))</x:f>
      </x:c>
      <x:c r="AF201" s="756"/>
      <x:c r="AG201" s="735"/>
      <x:c r="AH201" s="735"/>
      <x:c r="AI201" s="755" t="str">
        <x:f>IF(OR(B201="",AF201=""),"",ROUND((AF201-B201)*24,1))</x:f>
      </x:c>
      <x:c r="AJ201" s="750" t="str">
        <x:f>IF(P201="","",MAX(TODAY()-P201,0))</x:f>
      </x:c>
      <x:c r="AK201" s="750" t="str">
        <x:f>IF(OR(B201="",AH201=""),"",AH201-B201)</x:f>
      </x:c>
      <x:c r="AL201" s="751" t="str">
        <x:f>IF(A201="","",IF(COUNTIF($A$5:$A$504,A201)&gt;1,"DUPLICATE RFQ ID",IF(OR(B201="",C201="",AND(D201="",E201=""),AND(F201="",G201=""),H201="",I201="",J201="",L201="",M201="",N201=""),"CHECK REQUIRED FIELDS",IF(OR(NOT(ISNUMBER(I201)),I201&lt;=0,AND(O201&lt;&gt;"",OR(NOT(ISNUMBER(O201)),O201&lt;0))),"CHECK NUMBERS",IF(OR(NOT(ISNUMBER(B201)),B201&gt;TODAY(),AND(P201&lt;&gt;"",OR(NOT(ISNUMBER(P201)),P201&gt;TODAY())),AND(Q201&lt;&gt;"",OR(NOT(ISNUMBER(Q201)),Q201&gt;TODAY())),AND(R201&lt;&gt;"",NOT(ISNUMBER(R201))),AND(U201&lt;&gt;"",NOT(ISNUMBER(U201))),AND(AF201&lt;&gt;"",OR(NOT(ISNUMBER(AF201)),AF201&lt;B201,AF201&gt;TODAY()+1)),AND(AG201&lt;&gt;"",OR(NOT(ISNUMBER(AG201)),AG201&lt;B201,AG201&gt;TODAY())),AND(AH201&lt;&gt;"",OR(NOT(ISNUMBER(AH201)),AH201&lt;B201,AH201&gt;TODAY()))),"CHECK DATE",IF(COUNTIF(Setup!$D$4:$D$11,N201)=0,"CHECK STAGE",IF(AND(N201&lt;&gt;"PO WON",N201&lt;&gt;"LOST",N201&lt;&gt;"CANCELLED",Y201=""),"SET NEXT FOLLOW-UP",IF(AND(OR(N201="QUOTED",N201="NEGOTIATION",N201="PO WON"),P201=""),"ADD QUOTE DATE",IF(AND(OR(N201="QUOTED",N201="NEGOTIATION",N201="PO WON"),COUNTIFS(Quotations!$B$5:$B$504,A201,Quotations!$Q$5:$Q$504,"COMPLETE")=0),"ADD QUOTE RECORD",IF(AND(OR(N201="LOST",N201="CANCELLED"),V201=""),"ADD CLOSED REASON",IF(AND(OR(N201="PO WON",N201="LOST",N201="CANCELLED"),AH201=""),"ADD CLOSED DATE",IF(AND(N201="PO WON",COUNTIFS('Orders &amp; Payments'!$B$5:$B$504,A201,'Orders &amp; Payments'!$Q$5:$Q$504,"COMPLETE")+COUNTIFS('Orders &amp; Payments'!$B$5:$B$504,A201,'Orders &amp; Payments'!$Q$5:$Q$504,"OPEN")+COUNTIFS('Orders &amp; Payments'!$B$5:$B$504,A201,'Orders &amp; Payments'!$Q$5:$Q$504,"OPEN — ADD INVOICE")=0),"ADD ORDER RECORD","COMPLETE"))))))))))))</x:f>
      </x:c>
    </x:row>
    <x:row r="202">
      <x:c r="A202" s="730"/>
      <x:c r="B202" s="731"/>
      <x:c r="C202" s="730"/>
      <x:c r="D202" s="730"/>
      <x:c r="E202" s="730"/>
      <x:c r="F202" s="730"/>
      <x:c r="G202" s="730"/>
      <x:c r="H202" s="730"/>
      <x:c r="I202" s="730"/>
      <x:c r="J202" s="730"/>
      <x:c r="K202" s="730"/>
      <x:c r="L202" s="730"/>
      <x:c r="M202" s="730"/>
      <x:c r="N202" s="730"/>
      <x:c r="O202" s="732"/>
      <x:c r="P202" s="731"/>
      <x:c r="Q202" s="731"/>
      <x:c r="R202" s="731"/>
      <x:c r="S202" s="740" t="str">
        <x:f>IF(B202="","",TODAY()-B202)</x:f>
      </x:c>
      <x:c r="T202" s="741" t="str">
        <x:f>IF(A202="","",IF(N202="","STAGE NOT SET",IF(OR(N202="PO WON",N202="LOST",N202="CANCELLED"),N202,IF(Y202="","NOT SET",IF(NOT(ISNUMBER(Y202)),"CHECK DATE",IF(Y202&lt;TODAY(),"OVERDUE",IF(Y202=TODAY(),"DUE TODAY","UPCOMING")))))))</x:f>
      </x:c>
      <x:c r="U202" s="731"/>
      <x:c r="V202" s="730"/>
      <x:c r="W202" s="730"/>
      <x:c r="X202" s="749" t="str">
        <x:f>IF(OR(A202="",B202="",N202="",N202="PO WON",N202="LOST",N202="CANCELLED"),"",IFERROR(IF(Q202="",B202+1,Q202+INDEX(Setup!$T$4:$T$8,MATCH(N202,Setup!$S$4:$S$8,0))),""))</x:f>
      </x:c>
      <x:c r="Y202" s="749" t="str">
        <x:f>IF(A202="","",IF(OR(N202="PO WON",N202="LOST",N202="CANCELLED"),"",IF(R202&lt;&gt;"",R202,X202)))</x:f>
      </x:c>
      <x:c r="Z202" s="750" t="str">
        <x:f>IF(OR(Y202="",NOT(ISNUMBER(Y202))),"",Y202-TODAY())</x:f>
      </x:c>
      <x:c r="AA202" s="750" t="str">
        <x:f>IF(OR(A202="",B202="",C202="",M202="",N202="",N202="PO WON",N202="LOST",N202="CANCELLED"),"",IF(M202="Hot",30,IF(M202="Warm",20,10))+IF(N202="NEGOTIATION",25,IF(N202="QUOTED",20,IF(N202="QUALIFIED",15,IF(OR(N202="NEW",N202="CONTACTED"),10,0))))+IF(S202&lt;=2,20,IF(S202&lt;=7,15,IF(S202&lt;=14,10,5)))+IF(O202&gt;=500000,20,IF(O202&gt;=200000,15,IF(O202&gt;=100000,10,5)))+IF(OR(C202="IndiaMART",C202="TradeIndia"),5,3))</x:f>
      </x:c>
      <x:c r="AB202" s="751" t="str">
        <x:f>IF(A202="","",IF(OR(N202="PO WON",N202="LOST",N202="CANCELLED"),"CLOSED",IF(AA202&gt;=75,"A - PRIORITY",IF(AA202&gt;=55,"B - GOOD",IF(AA202&gt;=35,"C - NURTURE","D - LOW")))))</x:f>
      </x:c>
      <x:c r="AC202" s="751" t="str">
        <x:f>IF(A202="","",IF(AL202="COMPLETE",IF(N202="PO WON","Track invoice + payment",IF(N202="LOST","Consider revival",IF(N202="CANCELLED","No further action",IF(T202="OVERDUE","FOLLOW UP NOW",IF(T202="DUE TODAY","FOLLOW UP TODAY",IFERROR(INDEX(Setup!$V$4:$V$8,MATCH(N202,Setup!$U$4:$U$8,0)),"Review RFQ")))))),IF(AL202="DUPLICATE RFQ ID","Use a unique RFQ ID",IF(AL202="CHECK REQUIRED FIELDS","Complete required fields",IF(AL202="CHECK NUMBERS","Correct quantity or value",IF(AL202="CHECK DATE","Correct invalid date",IF(AL202="CHECK STAGE","Choose a valid stage",IF(AL202="SET NEXT FOLLOW-UP","Set next follow-up",IF(AL202="ADD QUOTE DATE","Add quote date",IF(AL202="ADD QUOTE RECORD","Add or fix quote record",IF(AL202="ADD CLOSED REASON","Add lost/cancelled reason",IF(AL202="ADD CLOSED DATE","Add closed date","Create or fix order record"))))))))))))</x:f>
      </x:c>
      <x:c r="AD202" s="752" t="str">
        <x:f>IF(A202="","",IF(AND(OR(N202="QUOTED",N202="NEGOTIATION"),Y202&lt;&gt;"",Y202&lt;TODAY()),O202,0))</x:f>
      </x:c>
      <x:c r="AE202" s="751" t="str">
        <x:f>IF(A202="","",IF(AND(F202&lt;&gt;"",G202&lt;&gt;""),"COMPLETE",IF(OR(F202&lt;&gt;"",G202&lt;&gt;""),"PARTIAL","MISSING")))</x:f>
      </x:c>
      <x:c r="AF202" s="756"/>
      <x:c r="AG202" s="735"/>
      <x:c r="AH202" s="735"/>
      <x:c r="AI202" s="755" t="str">
        <x:f>IF(OR(B202="",AF202=""),"",ROUND((AF202-B202)*24,1))</x:f>
      </x:c>
      <x:c r="AJ202" s="750" t="str">
        <x:f>IF(P202="","",MAX(TODAY()-P202,0))</x:f>
      </x:c>
      <x:c r="AK202" s="750" t="str">
        <x:f>IF(OR(B202="",AH202=""),"",AH202-B202)</x:f>
      </x:c>
      <x:c r="AL202" s="751" t="str">
        <x:f>IF(A202="","",IF(COUNTIF($A$5:$A$504,A202)&gt;1,"DUPLICATE RFQ ID",IF(OR(B202="",C202="",AND(D202="",E202=""),AND(F202="",G202=""),H202="",I202="",J202="",L202="",M202="",N202=""),"CHECK REQUIRED FIELDS",IF(OR(NOT(ISNUMBER(I202)),I202&lt;=0,AND(O202&lt;&gt;"",OR(NOT(ISNUMBER(O202)),O202&lt;0))),"CHECK NUMBERS",IF(OR(NOT(ISNUMBER(B202)),B202&gt;TODAY(),AND(P202&lt;&gt;"",OR(NOT(ISNUMBER(P202)),P202&gt;TODAY())),AND(Q202&lt;&gt;"",OR(NOT(ISNUMBER(Q202)),Q202&gt;TODAY())),AND(R202&lt;&gt;"",NOT(ISNUMBER(R202))),AND(U202&lt;&gt;"",NOT(ISNUMBER(U202))),AND(AF202&lt;&gt;"",OR(NOT(ISNUMBER(AF202)),AF202&lt;B202,AF202&gt;TODAY()+1)),AND(AG202&lt;&gt;"",OR(NOT(ISNUMBER(AG202)),AG202&lt;B202,AG202&gt;TODAY())),AND(AH202&lt;&gt;"",OR(NOT(ISNUMBER(AH202)),AH202&lt;B202,AH202&gt;TODAY()))),"CHECK DATE",IF(COUNTIF(Setup!$D$4:$D$11,N202)=0,"CHECK STAGE",IF(AND(N202&lt;&gt;"PO WON",N202&lt;&gt;"LOST",N202&lt;&gt;"CANCELLED",Y202=""),"SET NEXT FOLLOW-UP",IF(AND(OR(N202="QUOTED",N202="NEGOTIATION",N202="PO WON"),P202=""),"ADD QUOTE DATE",IF(AND(OR(N202="QUOTED",N202="NEGOTIATION",N202="PO WON"),COUNTIFS(Quotations!$B$5:$B$504,A202,Quotations!$Q$5:$Q$504,"COMPLETE")=0),"ADD QUOTE RECORD",IF(AND(OR(N202="LOST",N202="CANCELLED"),V202=""),"ADD CLOSED REASON",IF(AND(OR(N202="PO WON",N202="LOST",N202="CANCELLED"),AH202=""),"ADD CLOSED DATE",IF(AND(N202="PO WON",COUNTIFS('Orders &amp; Payments'!$B$5:$B$504,A202,'Orders &amp; Payments'!$Q$5:$Q$504,"COMPLETE")+COUNTIFS('Orders &amp; Payments'!$B$5:$B$504,A202,'Orders &amp; Payments'!$Q$5:$Q$504,"OPEN")+COUNTIFS('Orders &amp; Payments'!$B$5:$B$504,A202,'Orders &amp; Payments'!$Q$5:$Q$504,"OPEN — ADD INVOICE")=0),"ADD ORDER RECORD","COMPLETE"))))))))))))</x:f>
      </x:c>
    </x:row>
    <x:row r="203">
      <x:c r="A203" s="730"/>
      <x:c r="B203" s="731"/>
      <x:c r="C203" s="730"/>
      <x:c r="D203" s="730"/>
      <x:c r="E203" s="730"/>
      <x:c r="F203" s="730"/>
      <x:c r="G203" s="730"/>
      <x:c r="H203" s="730"/>
      <x:c r="I203" s="730"/>
      <x:c r="J203" s="730"/>
      <x:c r="K203" s="730"/>
      <x:c r="L203" s="730"/>
      <x:c r="M203" s="730"/>
      <x:c r="N203" s="730"/>
      <x:c r="O203" s="732"/>
      <x:c r="P203" s="731"/>
      <x:c r="Q203" s="731"/>
      <x:c r="R203" s="731"/>
      <x:c r="S203" s="740" t="str">
        <x:f>IF(B203="","",TODAY()-B203)</x:f>
      </x:c>
      <x:c r="T203" s="741" t="str">
        <x:f>IF(A203="","",IF(N203="","STAGE NOT SET",IF(OR(N203="PO WON",N203="LOST",N203="CANCELLED"),N203,IF(Y203="","NOT SET",IF(NOT(ISNUMBER(Y203)),"CHECK DATE",IF(Y203&lt;TODAY(),"OVERDUE",IF(Y203=TODAY(),"DUE TODAY","UPCOMING")))))))</x:f>
      </x:c>
      <x:c r="U203" s="731"/>
      <x:c r="V203" s="730"/>
      <x:c r="W203" s="730"/>
      <x:c r="X203" s="749" t="str">
        <x:f>IF(OR(A203="",B203="",N203="",N203="PO WON",N203="LOST",N203="CANCELLED"),"",IFERROR(IF(Q203="",B203+1,Q203+INDEX(Setup!$T$4:$T$8,MATCH(N203,Setup!$S$4:$S$8,0))),""))</x:f>
      </x:c>
      <x:c r="Y203" s="749" t="str">
        <x:f>IF(A203="","",IF(OR(N203="PO WON",N203="LOST",N203="CANCELLED"),"",IF(R203&lt;&gt;"",R203,X203)))</x:f>
      </x:c>
      <x:c r="Z203" s="750" t="str">
        <x:f>IF(OR(Y203="",NOT(ISNUMBER(Y203))),"",Y203-TODAY())</x:f>
      </x:c>
      <x:c r="AA203" s="750" t="str">
        <x:f>IF(OR(A203="",B203="",C203="",M203="",N203="",N203="PO WON",N203="LOST",N203="CANCELLED"),"",IF(M203="Hot",30,IF(M203="Warm",20,10))+IF(N203="NEGOTIATION",25,IF(N203="QUOTED",20,IF(N203="QUALIFIED",15,IF(OR(N203="NEW",N203="CONTACTED"),10,0))))+IF(S203&lt;=2,20,IF(S203&lt;=7,15,IF(S203&lt;=14,10,5)))+IF(O203&gt;=500000,20,IF(O203&gt;=200000,15,IF(O203&gt;=100000,10,5)))+IF(OR(C203="IndiaMART",C203="TradeIndia"),5,3))</x:f>
      </x:c>
      <x:c r="AB203" s="751" t="str">
        <x:f>IF(A203="","",IF(OR(N203="PO WON",N203="LOST",N203="CANCELLED"),"CLOSED",IF(AA203&gt;=75,"A - PRIORITY",IF(AA203&gt;=55,"B - GOOD",IF(AA203&gt;=35,"C - NURTURE","D - LOW")))))</x:f>
      </x:c>
      <x:c r="AC203" s="751" t="str">
        <x:f>IF(A203="","",IF(AL203="COMPLETE",IF(N203="PO WON","Track invoice + payment",IF(N203="LOST","Consider revival",IF(N203="CANCELLED","No further action",IF(T203="OVERDUE","FOLLOW UP NOW",IF(T203="DUE TODAY","FOLLOW UP TODAY",IFERROR(INDEX(Setup!$V$4:$V$8,MATCH(N203,Setup!$U$4:$U$8,0)),"Review RFQ")))))),IF(AL203="DUPLICATE RFQ ID","Use a unique RFQ ID",IF(AL203="CHECK REQUIRED FIELDS","Complete required fields",IF(AL203="CHECK NUMBERS","Correct quantity or value",IF(AL203="CHECK DATE","Correct invalid date",IF(AL203="CHECK STAGE","Choose a valid stage",IF(AL203="SET NEXT FOLLOW-UP","Set next follow-up",IF(AL203="ADD QUOTE DATE","Add quote date",IF(AL203="ADD QUOTE RECORD","Add or fix quote record",IF(AL203="ADD CLOSED REASON","Add lost/cancelled reason",IF(AL203="ADD CLOSED DATE","Add closed date","Create or fix order record"))))))))))))</x:f>
      </x:c>
      <x:c r="AD203" s="752" t="str">
        <x:f>IF(A203="","",IF(AND(OR(N203="QUOTED",N203="NEGOTIATION"),Y203&lt;&gt;"",Y203&lt;TODAY()),O203,0))</x:f>
      </x:c>
      <x:c r="AE203" s="751" t="str">
        <x:f>IF(A203="","",IF(AND(F203&lt;&gt;"",G203&lt;&gt;""),"COMPLETE",IF(OR(F203&lt;&gt;"",G203&lt;&gt;""),"PARTIAL","MISSING")))</x:f>
      </x:c>
      <x:c r="AF203" s="756"/>
      <x:c r="AG203" s="735"/>
      <x:c r="AH203" s="735"/>
      <x:c r="AI203" s="755" t="str">
        <x:f>IF(OR(B203="",AF203=""),"",ROUND((AF203-B203)*24,1))</x:f>
      </x:c>
      <x:c r="AJ203" s="750" t="str">
        <x:f>IF(P203="","",MAX(TODAY()-P203,0))</x:f>
      </x:c>
      <x:c r="AK203" s="750" t="str">
        <x:f>IF(OR(B203="",AH203=""),"",AH203-B203)</x:f>
      </x:c>
      <x:c r="AL203" s="751" t="str">
        <x:f>IF(A203="","",IF(COUNTIF($A$5:$A$504,A203)&gt;1,"DUPLICATE RFQ ID",IF(OR(B203="",C203="",AND(D203="",E203=""),AND(F203="",G203=""),H203="",I203="",J203="",L203="",M203="",N203=""),"CHECK REQUIRED FIELDS",IF(OR(NOT(ISNUMBER(I203)),I203&lt;=0,AND(O203&lt;&gt;"",OR(NOT(ISNUMBER(O203)),O203&lt;0))),"CHECK NUMBERS",IF(OR(NOT(ISNUMBER(B203)),B203&gt;TODAY(),AND(P203&lt;&gt;"",OR(NOT(ISNUMBER(P203)),P203&gt;TODAY())),AND(Q203&lt;&gt;"",OR(NOT(ISNUMBER(Q203)),Q203&gt;TODAY())),AND(R203&lt;&gt;"",NOT(ISNUMBER(R203))),AND(U203&lt;&gt;"",NOT(ISNUMBER(U203))),AND(AF203&lt;&gt;"",OR(NOT(ISNUMBER(AF203)),AF203&lt;B203,AF203&gt;TODAY()+1)),AND(AG203&lt;&gt;"",OR(NOT(ISNUMBER(AG203)),AG203&lt;B203,AG203&gt;TODAY())),AND(AH203&lt;&gt;"",OR(NOT(ISNUMBER(AH203)),AH203&lt;B203,AH203&gt;TODAY()))),"CHECK DATE",IF(COUNTIF(Setup!$D$4:$D$11,N203)=0,"CHECK STAGE",IF(AND(N203&lt;&gt;"PO WON",N203&lt;&gt;"LOST",N203&lt;&gt;"CANCELLED",Y203=""),"SET NEXT FOLLOW-UP",IF(AND(OR(N203="QUOTED",N203="NEGOTIATION",N203="PO WON"),P203=""),"ADD QUOTE DATE",IF(AND(OR(N203="QUOTED",N203="NEGOTIATION",N203="PO WON"),COUNTIFS(Quotations!$B$5:$B$504,A203,Quotations!$Q$5:$Q$504,"COMPLETE")=0),"ADD QUOTE RECORD",IF(AND(OR(N203="LOST",N203="CANCELLED"),V203=""),"ADD CLOSED REASON",IF(AND(OR(N203="PO WON",N203="LOST",N203="CANCELLED"),AH203=""),"ADD CLOSED DATE",IF(AND(N203="PO WON",COUNTIFS('Orders &amp; Payments'!$B$5:$B$504,A203,'Orders &amp; Payments'!$Q$5:$Q$504,"COMPLETE")+COUNTIFS('Orders &amp; Payments'!$B$5:$B$504,A203,'Orders &amp; Payments'!$Q$5:$Q$504,"OPEN")+COUNTIFS('Orders &amp; Payments'!$B$5:$B$504,A203,'Orders &amp; Payments'!$Q$5:$Q$504,"OPEN — ADD INVOICE")=0),"ADD ORDER RECORD","COMPLETE"))))))))))))</x:f>
      </x:c>
    </x:row>
    <x:row r="204">
      <x:c r="A204" s="730"/>
      <x:c r="B204" s="731"/>
      <x:c r="C204" s="730"/>
      <x:c r="D204" s="730"/>
      <x:c r="E204" s="730"/>
      <x:c r="F204" s="730"/>
      <x:c r="G204" s="730"/>
      <x:c r="H204" s="730"/>
      <x:c r="I204" s="730"/>
      <x:c r="J204" s="730"/>
      <x:c r="K204" s="730"/>
      <x:c r="L204" s="730"/>
      <x:c r="M204" s="730"/>
      <x:c r="N204" s="730"/>
      <x:c r="O204" s="732"/>
      <x:c r="P204" s="731"/>
      <x:c r="Q204" s="731"/>
      <x:c r="R204" s="731"/>
      <x:c r="S204" s="740" t="str">
        <x:f>IF(B204="","",TODAY()-B204)</x:f>
      </x:c>
      <x:c r="T204" s="741" t="str">
        <x:f>IF(A204="","",IF(N204="","STAGE NOT SET",IF(OR(N204="PO WON",N204="LOST",N204="CANCELLED"),N204,IF(Y204="","NOT SET",IF(NOT(ISNUMBER(Y204)),"CHECK DATE",IF(Y204&lt;TODAY(),"OVERDUE",IF(Y204=TODAY(),"DUE TODAY","UPCOMING")))))))</x:f>
      </x:c>
      <x:c r="U204" s="731"/>
      <x:c r="V204" s="730"/>
      <x:c r="W204" s="730"/>
      <x:c r="X204" s="749" t="str">
        <x:f>IF(OR(A204="",B204="",N204="",N204="PO WON",N204="LOST",N204="CANCELLED"),"",IFERROR(IF(Q204="",B204+1,Q204+INDEX(Setup!$T$4:$T$8,MATCH(N204,Setup!$S$4:$S$8,0))),""))</x:f>
      </x:c>
      <x:c r="Y204" s="749" t="str">
        <x:f>IF(A204="","",IF(OR(N204="PO WON",N204="LOST",N204="CANCELLED"),"",IF(R204&lt;&gt;"",R204,X204)))</x:f>
      </x:c>
      <x:c r="Z204" s="750" t="str">
        <x:f>IF(OR(Y204="",NOT(ISNUMBER(Y204))),"",Y204-TODAY())</x:f>
      </x:c>
      <x:c r="AA204" s="750" t="str">
        <x:f>IF(OR(A204="",B204="",C204="",M204="",N204="",N204="PO WON",N204="LOST",N204="CANCELLED"),"",IF(M204="Hot",30,IF(M204="Warm",20,10))+IF(N204="NEGOTIATION",25,IF(N204="QUOTED",20,IF(N204="QUALIFIED",15,IF(OR(N204="NEW",N204="CONTACTED"),10,0))))+IF(S204&lt;=2,20,IF(S204&lt;=7,15,IF(S204&lt;=14,10,5)))+IF(O204&gt;=500000,20,IF(O204&gt;=200000,15,IF(O204&gt;=100000,10,5)))+IF(OR(C204="IndiaMART",C204="TradeIndia"),5,3))</x:f>
      </x:c>
      <x:c r="AB204" s="751" t="str">
        <x:f>IF(A204="","",IF(OR(N204="PO WON",N204="LOST",N204="CANCELLED"),"CLOSED",IF(AA204&gt;=75,"A - PRIORITY",IF(AA204&gt;=55,"B - GOOD",IF(AA204&gt;=35,"C - NURTURE","D - LOW")))))</x:f>
      </x:c>
      <x:c r="AC204" s="751" t="str">
        <x:f>IF(A204="","",IF(AL204="COMPLETE",IF(N204="PO WON","Track invoice + payment",IF(N204="LOST","Consider revival",IF(N204="CANCELLED","No further action",IF(T204="OVERDUE","FOLLOW UP NOW",IF(T204="DUE TODAY","FOLLOW UP TODAY",IFERROR(INDEX(Setup!$V$4:$V$8,MATCH(N204,Setup!$U$4:$U$8,0)),"Review RFQ")))))),IF(AL204="DUPLICATE RFQ ID","Use a unique RFQ ID",IF(AL204="CHECK REQUIRED FIELDS","Complete required fields",IF(AL204="CHECK NUMBERS","Correct quantity or value",IF(AL204="CHECK DATE","Correct invalid date",IF(AL204="CHECK STAGE","Choose a valid stage",IF(AL204="SET NEXT FOLLOW-UP","Set next follow-up",IF(AL204="ADD QUOTE DATE","Add quote date",IF(AL204="ADD QUOTE RECORD","Add or fix quote record",IF(AL204="ADD CLOSED REASON","Add lost/cancelled reason",IF(AL204="ADD CLOSED DATE","Add closed date","Create or fix order record"))))))))))))</x:f>
      </x:c>
      <x:c r="AD204" s="752" t="str">
        <x:f>IF(A204="","",IF(AND(OR(N204="QUOTED",N204="NEGOTIATION"),Y204&lt;&gt;"",Y204&lt;TODAY()),O204,0))</x:f>
      </x:c>
      <x:c r="AE204" s="751" t="str">
        <x:f>IF(A204="","",IF(AND(F204&lt;&gt;"",G204&lt;&gt;""),"COMPLETE",IF(OR(F204&lt;&gt;"",G204&lt;&gt;""),"PARTIAL","MISSING")))</x:f>
      </x:c>
      <x:c r="AF204" s="756"/>
      <x:c r="AG204" s="735"/>
      <x:c r="AH204" s="735"/>
      <x:c r="AI204" s="755" t="str">
        <x:f>IF(OR(B204="",AF204=""),"",ROUND((AF204-B204)*24,1))</x:f>
      </x:c>
      <x:c r="AJ204" s="750" t="str">
        <x:f>IF(P204="","",MAX(TODAY()-P204,0))</x:f>
      </x:c>
      <x:c r="AK204" s="750" t="str">
        <x:f>IF(OR(B204="",AH204=""),"",AH204-B204)</x:f>
      </x:c>
      <x:c r="AL204" s="751" t="str">
        <x:f>IF(A204="","",IF(COUNTIF($A$5:$A$504,A204)&gt;1,"DUPLICATE RFQ ID",IF(OR(B204="",C204="",AND(D204="",E204=""),AND(F204="",G204=""),H204="",I204="",J204="",L204="",M204="",N204=""),"CHECK REQUIRED FIELDS",IF(OR(NOT(ISNUMBER(I204)),I204&lt;=0,AND(O204&lt;&gt;"",OR(NOT(ISNUMBER(O204)),O204&lt;0))),"CHECK NUMBERS",IF(OR(NOT(ISNUMBER(B204)),B204&gt;TODAY(),AND(P204&lt;&gt;"",OR(NOT(ISNUMBER(P204)),P204&gt;TODAY())),AND(Q204&lt;&gt;"",OR(NOT(ISNUMBER(Q204)),Q204&gt;TODAY())),AND(R204&lt;&gt;"",NOT(ISNUMBER(R204))),AND(U204&lt;&gt;"",NOT(ISNUMBER(U204))),AND(AF204&lt;&gt;"",OR(NOT(ISNUMBER(AF204)),AF204&lt;B204,AF204&gt;TODAY()+1)),AND(AG204&lt;&gt;"",OR(NOT(ISNUMBER(AG204)),AG204&lt;B204,AG204&gt;TODAY())),AND(AH204&lt;&gt;"",OR(NOT(ISNUMBER(AH204)),AH204&lt;B204,AH204&gt;TODAY()))),"CHECK DATE",IF(COUNTIF(Setup!$D$4:$D$11,N204)=0,"CHECK STAGE",IF(AND(N204&lt;&gt;"PO WON",N204&lt;&gt;"LOST",N204&lt;&gt;"CANCELLED",Y204=""),"SET NEXT FOLLOW-UP",IF(AND(OR(N204="QUOTED",N204="NEGOTIATION",N204="PO WON"),P204=""),"ADD QUOTE DATE",IF(AND(OR(N204="QUOTED",N204="NEGOTIATION",N204="PO WON"),COUNTIFS(Quotations!$B$5:$B$504,A204,Quotations!$Q$5:$Q$504,"COMPLETE")=0),"ADD QUOTE RECORD",IF(AND(OR(N204="LOST",N204="CANCELLED"),V204=""),"ADD CLOSED REASON",IF(AND(OR(N204="PO WON",N204="LOST",N204="CANCELLED"),AH204=""),"ADD CLOSED DATE",IF(AND(N204="PO WON",COUNTIFS('Orders &amp; Payments'!$B$5:$B$504,A204,'Orders &amp; Payments'!$Q$5:$Q$504,"COMPLETE")+COUNTIFS('Orders &amp; Payments'!$B$5:$B$504,A204,'Orders &amp; Payments'!$Q$5:$Q$504,"OPEN")+COUNTIFS('Orders &amp; Payments'!$B$5:$B$504,A204,'Orders &amp; Payments'!$Q$5:$Q$504,"OPEN — ADD INVOICE")=0),"ADD ORDER RECORD","COMPLETE"))))))))))))</x:f>
      </x:c>
    </x:row>
    <x:row r="205">
      <x:c r="A205" s="730"/>
      <x:c r="B205" s="731"/>
      <x:c r="C205" s="730"/>
      <x:c r="D205" s="730"/>
      <x:c r="E205" s="730"/>
      <x:c r="F205" s="730"/>
      <x:c r="G205" s="730"/>
      <x:c r="H205" s="730"/>
      <x:c r="I205" s="730"/>
      <x:c r="J205" s="730"/>
      <x:c r="K205" s="730"/>
      <x:c r="L205" s="730"/>
      <x:c r="M205" s="730"/>
      <x:c r="N205" s="730"/>
      <x:c r="O205" s="732"/>
      <x:c r="P205" s="731"/>
      <x:c r="Q205" s="731"/>
      <x:c r="R205" s="731"/>
      <x:c r="S205" s="740" t="str">
        <x:f>IF(B205="","",TODAY()-B205)</x:f>
      </x:c>
      <x:c r="T205" s="741" t="str">
        <x:f>IF(A205="","",IF(N205="","STAGE NOT SET",IF(OR(N205="PO WON",N205="LOST",N205="CANCELLED"),N205,IF(Y205="","NOT SET",IF(NOT(ISNUMBER(Y205)),"CHECK DATE",IF(Y205&lt;TODAY(),"OVERDUE",IF(Y205=TODAY(),"DUE TODAY","UPCOMING")))))))</x:f>
      </x:c>
      <x:c r="U205" s="731"/>
      <x:c r="V205" s="730"/>
      <x:c r="W205" s="730"/>
      <x:c r="X205" s="749" t="str">
        <x:f>IF(OR(A205="",B205="",N205="",N205="PO WON",N205="LOST",N205="CANCELLED"),"",IFERROR(IF(Q205="",B205+1,Q205+INDEX(Setup!$T$4:$T$8,MATCH(N205,Setup!$S$4:$S$8,0))),""))</x:f>
      </x:c>
      <x:c r="Y205" s="749" t="str">
        <x:f>IF(A205="","",IF(OR(N205="PO WON",N205="LOST",N205="CANCELLED"),"",IF(R205&lt;&gt;"",R205,X205)))</x:f>
      </x:c>
      <x:c r="Z205" s="750" t="str">
        <x:f>IF(OR(Y205="",NOT(ISNUMBER(Y205))),"",Y205-TODAY())</x:f>
      </x:c>
      <x:c r="AA205" s="750" t="str">
        <x:f>IF(OR(A205="",B205="",C205="",M205="",N205="",N205="PO WON",N205="LOST",N205="CANCELLED"),"",IF(M205="Hot",30,IF(M205="Warm",20,10))+IF(N205="NEGOTIATION",25,IF(N205="QUOTED",20,IF(N205="QUALIFIED",15,IF(OR(N205="NEW",N205="CONTACTED"),10,0))))+IF(S205&lt;=2,20,IF(S205&lt;=7,15,IF(S205&lt;=14,10,5)))+IF(O205&gt;=500000,20,IF(O205&gt;=200000,15,IF(O205&gt;=100000,10,5)))+IF(OR(C205="IndiaMART",C205="TradeIndia"),5,3))</x:f>
      </x:c>
      <x:c r="AB205" s="751" t="str">
        <x:f>IF(A205="","",IF(OR(N205="PO WON",N205="LOST",N205="CANCELLED"),"CLOSED",IF(AA205&gt;=75,"A - PRIORITY",IF(AA205&gt;=55,"B - GOOD",IF(AA205&gt;=35,"C - NURTURE","D - LOW")))))</x:f>
      </x:c>
      <x:c r="AC205" s="751" t="str">
        <x:f>IF(A205="","",IF(AL205="COMPLETE",IF(N205="PO WON","Track invoice + payment",IF(N205="LOST","Consider revival",IF(N205="CANCELLED","No further action",IF(T205="OVERDUE","FOLLOW UP NOW",IF(T205="DUE TODAY","FOLLOW UP TODAY",IFERROR(INDEX(Setup!$V$4:$V$8,MATCH(N205,Setup!$U$4:$U$8,0)),"Review RFQ")))))),IF(AL205="DUPLICATE RFQ ID","Use a unique RFQ ID",IF(AL205="CHECK REQUIRED FIELDS","Complete required fields",IF(AL205="CHECK NUMBERS","Correct quantity or value",IF(AL205="CHECK DATE","Correct invalid date",IF(AL205="CHECK STAGE","Choose a valid stage",IF(AL205="SET NEXT FOLLOW-UP","Set next follow-up",IF(AL205="ADD QUOTE DATE","Add quote date",IF(AL205="ADD QUOTE RECORD","Add or fix quote record",IF(AL205="ADD CLOSED REASON","Add lost/cancelled reason",IF(AL205="ADD CLOSED DATE","Add closed date","Create or fix order record"))))))))))))</x:f>
      </x:c>
      <x:c r="AD205" s="752" t="str">
        <x:f>IF(A205="","",IF(AND(OR(N205="QUOTED",N205="NEGOTIATION"),Y205&lt;&gt;"",Y205&lt;TODAY()),O205,0))</x:f>
      </x:c>
      <x:c r="AE205" s="751" t="str">
        <x:f>IF(A205="","",IF(AND(F205&lt;&gt;"",G205&lt;&gt;""),"COMPLETE",IF(OR(F205&lt;&gt;"",G205&lt;&gt;""),"PARTIAL","MISSING")))</x:f>
      </x:c>
      <x:c r="AF205" s="756"/>
      <x:c r="AG205" s="735"/>
      <x:c r="AH205" s="735"/>
      <x:c r="AI205" s="755" t="str">
        <x:f>IF(OR(B205="",AF205=""),"",ROUND((AF205-B205)*24,1))</x:f>
      </x:c>
      <x:c r="AJ205" s="750" t="str">
        <x:f>IF(P205="","",MAX(TODAY()-P205,0))</x:f>
      </x:c>
      <x:c r="AK205" s="750" t="str">
        <x:f>IF(OR(B205="",AH205=""),"",AH205-B205)</x:f>
      </x:c>
      <x:c r="AL205" s="751" t="str">
        <x:f>IF(A205="","",IF(COUNTIF($A$5:$A$504,A205)&gt;1,"DUPLICATE RFQ ID",IF(OR(B205="",C205="",AND(D205="",E205=""),AND(F205="",G205=""),H205="",I205="",J205="",L205="",M205="",N205=""),"CHECK REQUIRED FIELDS",IF(OR(NOT(ISNUMBER(I205)),I205&lt;=0,AND(O205&lt;&gt;"",OR(NOT(ISNUMBER(O205)),O205&lt;0))),"CHECK NUMBERS",IF(OR(NOT(ISNUMBER(B205)),B205&gt;TODAY(),AND(P205&lt;&gt;"",OR(NOT(ISNUMBER(P205)),P205&gt;TODAY())),AND(Q205&lt;&gt;"",OR(NOT(ISNUMBER(Q205)),Q205&gt;TODAY())),AND(R205&lt;&gt;"",NOT(ISNUMBER(R205))),AND(U205&lt;&gt;"",NOT(ISNUMBER(U205))),AND(AF205&lt;&gt;"",OR(NOT(ISNUMBER(AF205)),AF205&lt;B205,AF205&gt;TODAY()+1)),AND(AG205&lt;&gt;"",OR(NOT(ISNUMBER(AG205)),AG205&lt;B205,AG205&gt;TODAY())),AND(AH205&lt;&gt;"",OR(NOT(ISNUMBER(AH205)),AH205&lt;B205,AH205&gt;TODAY()))),"CHECK DATE",IF(COUNTIF(Setup!$D$4:$D$11,N205)=0,"CHECK STAGE",IF(AND(N205&lt;&gt;"PO WON",N205&lt;&gt;"LOST",N205&lt;&gt;"CANCELLED",Y205=""),"SET NEXT FOLLOW-UP",IF(AND(OR(N205="QUOTED",N205="NEGOTIATION",N205="PO WON"),P205=""),"ADD QUOTE DATE",IF(AND(OR(N205="QUOTED",N205="NEGOTIATION",N205="PO WON"),COUNTIFS(Quotations!$B$5:$B$504,A205,Quotations!$Q$5:$Q$504,"COMPLETE")=0),"ADD QUOTE RECORD",IF(AND(OR(N205="LOST",N205="CANCELLED"),V205=""),"ADD CLOSED REASON",IF(AND(OR(N205="PO WON",N205="LOST",N205="CANCELLED"),AH205=""),"ADD CLOSED DATE",IF(AND(N205="PO WON",COUNTIFS('Orders &amp; Payments'!$B$5:$B$504,A205,'Orders &amp; Payments'!$Q$5:$Q$504,"COMPLETE")+COUNTIFS('Orders &amp; Payments'!$B$5:$B$504,A205,'Orders &amp; Payments'!$Q$5:$Q$504,"OPEN")+COUNTIFS('Orders &amp; Payments'!$B$5:$B$504,A205,'Orders &amp; Payments'!$Q$5:$Q$504,"OPEN — ADD INVOICE")=0),"ADD ORDER RECORD","COMPLETE"))))))))))))</x:f>
      </x:c>
    </x:row>
    <x:row r="206">
      <x:c r="A206" s="730"/>
      <x:c r="B206" s="731"/>
      <x:c r="C206" s="730"/>
      <x:c r="D206" s="730"/>
      <x:c r="E206" s="730"/>
      <x:c r="F206" s="730"/>
      <x:c r="G206" s="730"/>
      <x:c r="H206" s="730"/>
      <x:c r="I206" s="730"/>
      <x:c r="J206" s="730"/>
      <x:c r="K206" s="730"/>
      <x:c r="L206" s="730"/>
      <x:c r="M206" s="730"/>
      <x:c r="N206" s="730"/>
      <x:c r="O206" s="732"/>
      <x:c r="P206" s="731"/>
      <x:c r="Q206" s="731"/>
      <x:c r="R206" s="731"/>
      <x:c r="S206" s="740" t="str">
        <x:f>IF(B206="","",TODAY()-B206)</x:f>
      </x:c>
      <x:c r="T206" s="741" t="str">
        <x:f>IF(A206="","",IF(N206="","STAGE NOT SET",IF(OR(N206="PO WON",N206="LOST",N206="CANCELLED"),N206,IF(Y206="","NOT SET",IF(NOT(ISNUMBER(Y206)),"CHECK DATE",IF(Y206&lt;TODAY(),"OVERDUE",IF(Y206=TODAY(),"DUE TODAY","UPCOMING")))))))</x:f>
      </x:c>
      <x:c r="U206" s="731"/>
      <x:c r="V206" s="730"/>
      <x:c r="W206" s="730"/>
      <x:c r="X206" s="749" t="str">
        <x:f>IF(OR(A206="",B206="",N206="",N206="PO WON",N206="LOST",N206="CANCELLED"),"",IFERROR(IF(Q206="",B206+1,Q206+INDEX(Setup!$T$4:$T$8,MATCH(N206,Setup!$S$4:$S$8,0))),""))</x:f>
      </x:c>
      <x:c r="Y206" s="749" t="str">
        <x:f>IF(A206="","",IF(OR(N206="PO WON",N206="LOST",N206="CANCELLED"),"",IF(R206&lt;&gt;"",R206,X206)))</x:f>
      </x:c>
      <x:c r="Z206" s="750" t="str">
        <x:f>IF(OR(Y206="",NOT(ISNUMBER(Y206))),"",Y206-TODAY())</x:f>
      </x:c>
      <x:c r="AA206" s="750" t="str">
        <x:f>IF(OR(A206="",B206="",C206="",M206="",N206="",N206="PO WON",N206="LOST",N206="CANCELLED"),"",IF(M206="Hot",30,IF(M206="Warm",20,10))+IF(N206="NEGOTIATION",25,IF(N206="QUOTED",20,IF(N206="QUALIFIED",15,IF(OR(N206="NEW",N206="CONTACTED"),10,0))))+IF(S206&lt;=2,20,IF(S206&lt;=7,15,IF(S206&lt;=14,10,5)))+IF(O206&gt;=500000,20,IF(O206&gt;=200000,15,IF(O206&gt;=100000,10,5)))+IF(OR(C206="IndiaMART",C206="TradeIndia"),5,3))</x:f>
      </x:c>
      <x:c r="AB206" s="751" t="str">
        <x:f>IF(A206="","",IF(OR(N206="PO WON",N206="LOST",N206="CANCELLED"),"CLOSED",IF(AA206&gt;=75,"A - PRIORITY",IF(AA206&gt;=55,"B - GOOD",IF(AA206&gt;=35,"C - NURTURE","D - LOW")))))</x:f>
      </x:c>
      <x:c r="AC206" s="751" t="str">
        <x:f>IF(A206="","",IF(AL206="COMPLETE",IF(N206="PO WON","Track invoice + payment",IF(N206="LOST","Consider revival",IF(N206="CANCELLED","No further action",IF(T206="OVERDUE","FOLLOW UP NOW",IF(T206="DUE TODAY","FOLLOW UP TODAY",IFERROR(INDEX(Setup!$V$4:$V$8,MATCH(N206,Setup!$U$4:$U$8,0)),"Review RFQ")))))),IF(AL206="DUPLICATE RFQ ID","Use a unique RFQ ID",IF(AL206="CHECK REQUIRED FIELDS","Complete required fields",IF(AL206="CHECK NUMBERS","Correct quantity or value",IF(AL206="CHECK DATE","Correct invalid date",IF(AL206="CHECK STAGE","Choose a valid stage",IF(AL206="SET NEXT FOLLOW-UP","Set next follow-up",IF(AL206="ADD QUOTE DATE","Add quote date",IF(AL206="ADD QUOTE RECORD","Add or fix quote record",IF(AL206="ADD CLOSED REASON","Add lost/cancelled reason",IF(AL206="ADD CLOSED DATE","Add closed date","Create or fix order record"))))))))))))</x:f>
      </x:c>
      <x:c r="AD206" s="752" t="str">
        <x:f>IF(A206="","",IF(AND(OR(N206="QUOTED",N206="NEGOTIATION"),Y206&lt;&gt;"",Y206&lt;TODAY()),O206,0))</x:f>
      </x:c>
      <x:c r="AE206" s="751" t="str">
        <x:f>IF(A206="","",IF(AND(F206&lt;&gt;"",G206&lt;&gt;""),"COMPLETE",IF(OR(F206&lt;&gt;"",G206&lt;&gt;""),"PARTIAL","MISSING")))</x:f>
      </x:c>
      <x:c r="AF206" s="756"/>
      <x:c r="AG206" s="735"/>
      <x:c r="AH206" s="735"/>
      <x:c r="AI206" s="755" t="str">
        <x:f>IF(OR(B206="",AF206=""),"",ROUND((AF206-B206)*24,1))</x:f>
      </x:c>
      <x:c r="AJ206" s="750" t="str">
        <x:f>IF(P206="","",MAX(TODAY()-P206,0))</x:f>
      </x:c>
      <x:c r="AK206" s="750" t="str">
        <x:f>IF(OR(B206="",AH206=""),"",AH206-B206)</x:f>
      </x:c>
      <x:c r="AL206" s="751" t="str">
        <x:f>IF(A206="","",IF(COUNTIF($A$5:$A$504,A206)&gt;1,"DUPLICATE RFQ ID",IF(OR(B206="",C206="",AND(D206="",E206=""),AND(F206="",G206=""),H206="",I206="",J206="",L206="",M206="",N206=""),"CHECK REQUIRED FIELDS",IF(OR(NOT(ISNUMBER(I206)),I206&lt;=0,AND(O206&lt;&gt;"",OR(NOT(ISNUMBER(O206)),O206&lt;0))),"CHECK NUMBERS",IF(OR(NOT(ISNUMBER(B206)),B206&gt;TODAY(),AND(P206&lt;&gt;"",OR(NOT(ISNUMBER(P206)),P206&gt;TODAY())),AND(Q206&lt;&gt;"",OR(NOT(ISNUMBER(Q206)),Q206&gt;TODAY())),AND(R206&lt;&gt;"",NOT(ISNUMBER(R206))),AND(U206&lt;&gt;"",NOT(ISNUMBER(U206))),AND(AF206&lt;&gt;"",OR(NOT(ISNUMBER(AF206)),AF206&lt;B206,AF206&gt;TODAY()+1)),AND(AG206&lt;&gt;"",OR(NOT(ISNUMBER(AG206)),AG206&lt;B206,AG206&gt;TODAY())),AND(AH206&lt;&gt;"",OR(NOT(ISNUMBER(AH206)),AH206&lt;B206,AH206&gt;TODAY()))),"CHECK DATE",IF(COUNTIF(Setup!$D$4:$D$11,N206)=0,"CHECK STAGE",IF(AND(N206&lt;&gt;"PO WON",N206&lt;&gt;"LOST",N206&lt;&gt;"CANCELLED",Y206=""),"SET NEXT FOLLOW-UP",IF(AND(OR(N206="QUOTED",N206="NEGOTIATION",N206="PO WON"),P206=""),"ADD QUOTE DATE",IF(AND(OR(N206="QUOTED",N206="NEGOTIATION",N206="PO WON"),COUNTIFS(Quotations!$B$5:$B$504,A206,Quotations!$Q$5:$Q$504,"COMPLETE")=0),"ADD QUOTE RECORD",IF(AND(OR(N206="LOST",N206="CANCELLED"),V206=""),"ADD CLOSED REASON",IF(AND(OR(N206="PO WON",N206="LOST",N206="CANCELLED"),AH206=""),"ADD CLOSED DATE",IF(AND(N206="PO WON",COUNTIFS('Orders &amp; Payments'!$B$5:$B$504,A206,'Orders &amp; Payments'!$Q$5:$Q$504,"COMPLETE")+COUNTIFS('Orders &amp; Payments'!$B$5:$B$504,A206,'Orders &amp; Payments'!$Q$5:$Q$504,"OPEN")+COUNTIFS('Orders &amp; Payments'!$B$5:$B$504,A206,'Orders &amp; Payments'!$Q$5:$Q$504,"OPEN — ADD INVOICE")=0),"ADD ORDER RECORD","COMPLETE"))))))))))))</x:f>
      </x:c>
    </x:row>
    <x:row r="207">
      <x:c r="A207" s="730"/>
      <x:c r="B207" s="731"/>
      <x:c r="C207" s="730"/>
      <x:c r="D207" s="730"/>
      <x:c r="E207" s="730"/>
      <x:c r="F207" s="730"/>
      <x:c r="G207" s="730"/>
      <x:c r="H207" s="730"/>
      <x:c r="I207" s="730"/>
      <x:c r="J207" s="730"/>
      <x:c r="K207" s="730"/>
      <x:c r="L207" s="730"/>
      <x:c r="M207" s="730"/>
      <x:c r="N207" s="730"/>
      <x:c r="O207" s="732"/>
      <x:c r="P207" s="731"/>
      <x:c r="Q207" s="731"/>
      <x:c r="R207" s="731"/>
      <x:c r="S207" s="740" t="str">
        <x:f>IF(B207="","",TODAY()-B207)</x:f>
      </x:c>
      <x:c r="T207" s="741" t="str">
        <x:f>IF(A207="","",IF(N207="","STAGE NOT SET",IF(OR(N207="PO WON",N207="LOST",N207="CANCELLED"),N207,IF(Y207="","NOT SET",IF(NOT(ISNUMBER(Y207)),"CHECK DATE",IF(Y207&lt;TODAY(),"OVERDUE",IF(Y207=TODAY(),"DUE TODAY","UPCOMING")))))))</x:f>
      </x:c>
      <x:c r="U207" s="731"/>
      <x:c r="V207" s="730"/>
      <x:c r="W207" s="730"/>
      <x:c r="X207" s="749" t="str">
        <x:f>IF(OR(A207="",B207="",N207="",N207="PO WON",N207="LOST",N207="CANCELLED"),"",IFERROR(IF(Q207="",B207+1,Q207+INDEX(Setup!$T$4:$T$8,MATCH(N207,Setup!$S$4:$S$8,0))),""))</x:f>
      </x:c>
      <x:c r="Y207" s="749" t="str">
        <x:f>IF(A207="","",IF(OR(N207="PO WON",N207="LOST",N207="CANCELLED"),"",IF(R207&lt;&gt;"",R207,X207)))</x:f>
      </x:c>
      <x:c r="Z207" s="750" t="str">
        <x:f>IF(OR(Y207="",NOT(ISNUMBER(Y207))),"",Y207-TODAY())</x:f>
      </x:c>
      <x:c r="AA207" s="750" t="str">
        <x:f>IF(OR(A207="",B207="",C207="",M207="",N207="",N207="PO WON",N207="LOST",N207="CANCELLED"),"",IF(M207="Hot",30,IF(M207="Warm",20,10))+IF(N207="NEGOTIATION",25,IF(N207="QUOTED",20,IF(N207="QUALIFIED",15,IF(OR(N207="NEW",N207="CONTACTED"),10,0))))+IF(S207&lt;=2,20,IF(S207&lt;=7,15,IF(S207&lt;=14,10,5)))+IF(O207&gt;=500000,20,IF(O207&gt;=200000,15,IF(O207&gt;=100000,10,5)))+IF(OR(C207="IndiaMART",C207="TradeIndia"),5,3))</x:f>
      </x:c>
      <x:c r="AB207" s="751" t="str">
        <x:f>IF(A207="","",IF(OR(N207="PO WON",N207="LOST",N207="CANCELLED"),"CLOSED",IF(AA207&gt;=75,"A - PRIORITY",IF(AA207&gt;=55,"B - GOOD",IF(AA207&gt;=35,"C - NURTURE","D - LOW")))))</x:f>
      </x:c>
      <x:c r="AC207" s="751" t="str">
        <x:f>IF(A207="","",IF(AL207="COMPLETE",IF(N207="PO WON","Track invoice + payment",IF(N207="LOST","Consider revival",IF(N207="CANCELLED","No further action",IF(T207="OVERDUE","FOLLOW UP NOW",IF(T207="DUE TODAY","FOLLOW UP TODAY",IFERROR(INDEX(Setup!$V$4:$V$8,MATCH(N207,Setup!$U$4:$U$8,0)),"Review RFQ")))))),IF(AL207="DUPLICATE RFQ ID","Use a unique RFQ ID",IF(AL207="CHECK REQUIRED FIELDS","Complete required fields",IF(AL207="CHECK NUMBERS","Correct quantity or value",IF(AL207="CHECK DATE","Correct invalid date",IF(AL207="CHECK STAGE","Choose a valid stage",IF(AL207="SET NEXT FOLLOW-UP","Set next follow-up",IF(AL207="ADD QUOTE DATE","Add quote date",IF(AL207="ADD QUOTE RECORD","Add or fix quote record",IF(AL207="ADD CLOSED REASON","Add lost/cancelled reason",IF(AL207="ADD CLOSED DATE","Add closed date","Create or fix order record"))))))))))))</x:f>
      </x:c>
      <x:c r="AD207" s="752" t="str">
        <x:f>IF(A207="","",IF(AND(OR(N207="QUOTED",N207="NEGOTIATION"),Y207&lt;&gt;"",Y207&lt;TODAY()),O207,0))</x:f>
      </x:c>
      <x:c r="AE207" s="751" t="str">
        <x:f>IF(A207="","",IF(AND(F207&lt;&gt;"",G207&lt;&gt;""),"COMPLETE",IF(OR(F207&lt;&gt;"",G207&lt;&gt;""),"PARTIAL","MISSING")))</x:f>
      </x:c>
      <x:c r="AF207" s="756"/>
      <x:c r="AG207" s="735"/>
      <x:c r="AH207" s="735"/>
      <x:c r="AI207" s="755" t="str">
        <x:f>IF(OR(B207="",AF207=""),"",ROUND((AF207-B207)*24,1))</x:f>
      </x:c>
      <x:c r="AJ207" s="750" t="str">
        <x:f>IF(P207="","",MAX(TODAY()-P207,0))</x:f>
      </x:c>
      <x:c r="AK207" s="750" t="str">
        <x:f>IF(OR(B207="",AH207=""),"",AH207-B207)</x:f>
      </x:c>
      <x:c r="AL207" s="751" t="str">
        <x:f>IF(A207="","",IF(COUNTIF($A$5:$A$504,A207)&gt;1,"DUPLICATE RFQ ID",IF(OR(B207="",C207="",AND(D207="",E207=""),AND(F207="",G207=""),H207="",I207="",J207="",L207="",M207="",N207=""),"CHECK REQUIRED FIELDS",IF(OR(NOT(ISNUMBER(I207)),I207&lt;=0,AND(O207&lt;&gt;"",OR(NOT(ISNUMBER(O207)),O207&lt;0))),"CHECK NUMBERS",IF(OR(NOT(ISNUMBER(B207)),B207&gt;TODAY(),AND(P207&lt;&gt;"",OR(NOT(ISNUMBER(P207)),P207&gt;TODAY())),AND(Q207&lt;&gt;"",OR(NOT(ISNUMBER(Q207)),Q207&gt;TODAY())),AND(R207&lt;&gt;"",NOT(ISNUMBER(R207))),AND(U207&lt;&gt;"",NOT(ISNUMBER(U207))),AND(AF207&lt;&gt;"",OR(NOT(ISNUMBER(AF207)),AF207&lt;B207,AF207&gt;TODAY()+1)),AND(AG207&lt;&gt;"",OR(NOT(ISNUMBER(AG207)),AG207&lt;B207,AG207&gt;TODAY())),AND(AH207&lt;&gt;"",OR(NOT(ISNUMBER(AH207)),AH207&lt;B207,AH207&gt;TODAY()))),"CHECK DATE",IF(COUNTIF(Setup!$D$4:$D$11,N207)=0,"CHECK STAGE",IF(AND(N207&lt;&gt;"PO WON",N207&lt;&gt;"LOST",N207&lt;&gt;"CANCELLED",Y207=""),"SET NEXT FOLLOW-UP",IF(AND(OR(N207="QUOTED",N207="NEGOTIATION",N207="PO WON"),P207=""),"ADD QUOTE DATE",IF(AND(OR(N207="QUOTED",N207="NEGOTIATION",N207="PO WON"),COUNTIFS(Quotations!$B$5:$B$504,A207,Quotations!$Q$5:$Q$504,"COMPLETE")=0),"ADD QUOTE RECORD",IF(AND(OR(N207="LOST",N207="CANCELLED"),V207=""),"ADD CLOSED REASON",IF(AND(OR(N207="PO WON",N207="LOST",N207="CANCELLED"),AH207=""),"ADD CLOSED DATE",IF(AND(N207="PO WON",COUNTIFS('Orders &amp; Payments'!$B$5:$B$504,A207,'Orders &amp; Payments'!$Q$5:$Q$504,"COMPLETE")+COUNTIFS('Orders &amp; Payments'!$B$5:$B$504,A207,'Orders &amp; Payments'!$Q$5:$Q$504,"OPEN")+COUNTIFS('Orders &amp; Payments'!$B$5:$B$504,A207,'Orders &amp; Payments'!$Q$5:$Q$504,"OPEN — ADD INVOICE")=0),"ADD ORDER RECORD","COMPLETE"))))))))))))</x:f>
      </x:c>
    </x:row>
    <x:row r="208">
      <x:c r="A208" s="730"/>
      <x:c r="B208" s="731"/>
      <x:c r="C208" s="730"/>
      <x:c r="D208" s="730"/>
      <x:c r="E208" s="730"/>
      <x:c r="F208" s="730"/>
      <x:c r="G208" s="730"/>
      <x:c r="H208" s="730"/>
      <x:c r="I208" s="730"/>
      <x:c r="J208" s="730"/>
      <x:c r="K208" s="730"/>
      <x:c r="L208" s="730"/>
      <x:c r="M208" s="730"/>
      <x:c r="N208" s="730"/>
      <x:c r="O208" s="732"/>
      <x:c r="P208" s="731"/>
      <x:c r="Q208" s="731"/>
      <x:c r="R208" s="731"/>
      <x:c r="S208" s="740" t="str">
        <x:f>IF(B208="","",TODAY()-B208)</x:f>
      </x:c>
      <x:c r="T208" s="741" t="str">
        <x:f>IF(A208="","",IF(N208="","STAGE NOT SET",IF(OR(N208="PO WON",N208="LOST",N208="CANCELLED"),N208,IF(Y208="","NOT SET",IF(NOT(ISNUMBER(Y208)),"CHECK DATE",IF(Y208&lt;TODAY(),"OVERDUE",IF(Y208=TODAY(),"DUE TODAY","UPCOMING")))))))</x:f>
      </x:c>
      <x:c r="U208" s="731"/>
      <x:c r="V208" s="730"/>
      <x:c r="W208" s="730"/>
      <x:c r="X208" s="749" t="str">
        <x:f>IF(OR(A208="",B208="",N208="",N208="PO WON",N208="LOST",N208="CANCELLED"),"",IFERROR(IF(Q208="",B208+1,Q208+INDEX(Setup!$T$4:$T$8,MATCH(N208,Setup!$S$4:$S$8,0))),""))</x:f>
      </x:c>
      <x:c r="Y208" s="749" t="str">
        <x:f>IF(A208="","",IF(OR(N208="PO WON",N208="LOST",N208="CANCELLED"),"",IF(R208&lt;&gt;"",R208,X208)))</x:f>
      </x:c>
      <x:c r="Z208" s="750" t="str">
        <x:f>IF(OR(Y208="",NOT(ISNUMBER(Y208))),"",Y208-TODAY())</x:f>
      </x:c>
      <x:c r="AA208" s="750" t="str">
        <x:f>IF(OR(A208="",B208="",C208="",M208="",N208="",N208="PO WON",N208="LOST",N208="CANCELLED"),"",IF(M208="Hot",30,IF(M208="Warm",20,10))+IF(N208="NEGOTIATION",25,IF(N208="QUOTED",20,IF(N208="QUALIFIED",15,IF(OR(N208="NEW",N208="CONTACTED"),10,0))))+IF(S208&lt;=2,20,IF(S208&lt;=7,15,IF(S208&lt;=14,10,5)))+IF(O208&gt;=500000,20,IF(O208&gt;=200000,15,IF(O208&gt;=100000,10,5)))+IF(OR(C208="IndiaMART",C208="TradeIndia"),5,3))</x:f>
      </x:c>
      <x:c r="AB208" s="751" t="str">
        <x:f>IF(A208="","",IF(OR(N208="PO WON",N208="LOST",N208="CANCELLED"),"CLOSED",IF(AA208&gt;=75,"A - PRIORITY",IF(AA208&gt;=55,"B - GOOD",IF(AA208&gt;=35,"C - NURTURE","D - LOW")))))</x:f>
      </x:c>
      <x:c r="AC208" s="751" t="str">
        <x:f>IF(A208="","",IF(AL208="COMPLETE",IF(N208="PO WON","Track invoice + payment",IF(N208="LOST","Consider revival",IF(N208="CANCELLED","No further action",IF(T208="OVERDUE","FOLLOW UP NOW",IF(T208="DUE TODAY","FOLLOW UP TODAY",IFERROR(INDEX(Setup!$V$4:$V$8,MATCH(N208,Setup!$U$4:$U$8,0)),"Review RFQ")))))),IF(AL208="DUPLICATE RFQ ID","Use a unique RFQ ID",IF(AL208="CHECK REQUIRED FIELDS","Complete required fields",IF(AL208="CHECK NUMBERS","Correct quantity or value",IF(AL208="CHECK DATE","Correct invalid date",IF(AL208="CHECK STAGE","Choose a valid stage",IF(AL208="SET NEXT FOLLOW-UP","Set next follow-up",IF(AL208="ADD QUOTE DATE","Add quote date",IF(AL208="ADD QUOTE RECORD","Add or fix quote record",IF(AL208="ADD CLOSED REASON","Add lost/cancelled reason",IF(AL208="ADD CLOSED DATE","Add closed date","Create or fix order record"))))))))))))</x:f>
      </x:c>
      <x:c r="AD208" s="752" t="str">
        <x:f>IF(A208="","",IF(AND(OR(N208="QUOTED",N208="NEGOTIATION"),Y208&lt;&gt;"",Y208&lt;TODAY()),O208,0))</x:f>
      </x:c>
      <x:c r="AE208" s="751" t="str">
        <x:f>IF(A208="","",IF(AND(F208&lt;&gt;"",G208&lt;&gt;""),"COMPLETE",IF(OR(F208&lt;&gt;"",G208&lt;&gt;""),"PARTIAL","MISSING")))</x:f>
      </x:c>
      <x:c r="AF208" s="756"/>
      <x:c r="AG208" s="735"/>
      <x:c r="AH208" s="735"/>
      <x:c r="AI208" s="755" t="str">
        <x:f>IF(OR(B208="",AF208=""),"",ROUND((AF208-B208)*24,1))</x:f>
      </x:c>
      <x:c r="AJ208" s="750" t="str">
        <x:f>IF(P208="","",MAX(TODAY()-P208,0))</x:f>
      </x:c>
      <x:c r="AK208" s="750" t="str">
        <x:f>IF(OR(B208="",AH208=""),"",AH208-B208)</x:f>
      </x:c>
      <x:c r="AL208" s="751" t="str">
        <x:f>IF(A208="","",IF(COUNTIF($A$5:$A$504,A208)&gt;1,"DUPLICATE RFQ ID",IF(OR(B208="",C208="",AND(D208="",E208=""),AND(F208="",G208=""),H208="",I208="",J208="",L208="",M208="",N208=""),"CHECK REQUIRED FIELDS",IF(OR(NOT(ISNUMBER(I208)),I208&lt;=0,AND(O208&lt;&gt;"",OR(NOT(ISNUMBER(O208)),O208&lt;0))),"CHECK NUMBERS",IF(OR(NOT(ISNUMBER(B208)),B208&gt;TODAY(),AND(P208&lt;&gt;"",OR(NOT(ISNUMBER(P208)),P208&gt;TODAY())),AND(Q208&lt;&gt;"",OR(NOT(ISNUMBER(Q208)),Q208&gt;TODAY())),AND(R208&lt;&gt;"",NOT(ISNUMBER(R208))),AND(U208&lt;&gt;"",NOT(ISNUMBER(U208))),AND(AF208&lt;&gt;"",OR(NOT(ISNUMBER(AF208)),AF208&lt;B208,AF208&gt;TODAY()+1)),AND(AG208&lt;&gt;"",OR(NOT(ISNUMBER(AG208)),AG208&lt;B208,AG208&gt;TODAY())),AND(AH208&lt;&gt;"",OR(NOT(ISNUMBER(AH208)),AH208&lt;B208,AH208&gt;TODAY()))),"CHECK DATE",IF(COUNTIF(Setup!$D$4:$D$11,N208)=0,"CHECK STAGE",IF(AND(N208&lt;&gt;"PO WON",N208&lt;&gt;"LOST",N208&lt;&gt;"CANCELLED",Y208=""),"SET NEXT FOLLOW-UP",IF(AND(OR(N208="QUOTED",N208="NEGOTIATION",N208="PO WON"),P208=""),"ADD QUOTE DATE",IF(AND(OR(N208="QUOTED",N208="NEGOTIATION",N208="PO WON"),COUNTIFS(Quotations!$B$5:$B$504,A208,Quotations!$Q$5:$Q$504,"COMPLETE")=0),"ADD QUOTE RECORD",IF(AND(OR(N208="LOST",N208="CANCELLED"),V208=""),"ADD CLOSED REASON",IF(AND(OR(N208="PO WON",N208="LOST",N208="CANCELLED"),AH208=""),"ADD CLOSED DATE",IF(AND(N208="PO WON",COUNTIFS('Orders &amp; Payments'!$B$5:$B$504,A208,'Orders &amp; Payments'!$Q$5:$Q$504,"COMPLETE")+COUNTIFS('Orders &amp; Payments'!$B$5:$B$504,A208,'Orders &amp; Payments'!$Q$5:$Q$504,"OPEN")+COUNTIFS('Orders &amp; Payments'!$B$5:$B$504,A208,'Orders &amp; Payments'!$Q$5:$Q$504,"OPEN — ADD INVOICE")=0),"ADD ORDER RECORD","COMPLETE"))))))))))))</x:f>
      </x:c>
    </x:row>
    <x:row r="209">
      <x:c r="A209" s="730"/>
      <x:c r="B209" s="731"/>
      <x:c r="C209" s="730"/>
      <x:c r="D209" s="730"/>
      <x:c r="E209" s="730"/>
      <x:c r="F209" s="730"/>
      <x:c r="G209" s="730"/>
      <x:c r="H209" s="730"/>
      <x:c r="I209" s="730"/>
      <x:c r="J209" s="730"/>
      <x:c r="K209" s="730"/>
      <x:c r="L209" s="730"/>
      <x:c r="M209" s="730"/>
      <x:c r="N209" s="730"/>
      <x:c r="O209" s="732"/>
      <x:c r="P209" s="731"/>
      <x:c r="Q209" s="731"/>
      <x:c r="R209" s="731"/>
      <x:c r="S209" s="740" t="str">
        <x:f>IF(B209="","",TODAY()-B209)</x:f>
      </x:c>
      <x:c r="T209" s="741" t="str">
        <x:f>IF(A209="","",IF(N209="","STAGE NOT SET",IF(OR(N209="PO WON",N209="LOST",N209="CANCELLED"),N209,IF(Y209="","NOT SET",IF(NOT(ISNUMBER(Y209)),"CHECK DATE",IF(Y209&lt;TODAY(),"OVERDUE",IF(Y209=TODAY(),"DUE TODAY","UPCOMING")))))))</x:f>
      </x:c>
      <x:c r="U209" s="731"/>
      <x:c r="V209" s="730"/>
      <x:c r="W209" s="730"/>
      <x:c r="X209" s="749" t="str">
        <x:f>IF(OR(A209="",B209="",N209="",N209="PO WON",N209="LOST",N209="CANCELLED"),"",IFERROR(IF(Q209="",B209+1,Q209+INDEX(Setup!$T$4:$T$8,MATCH(N209,Setup!$S$4:$S$8,0))),""))</x:f>
      </x:c>
      <x:c r="Y209" s="749" t="str">
        <x:f>IF(A209="","",IF(OR(N209="PO WON",N209="LOST",N209="CANCELLED"),"",IF(R209&lt;&gt;"",R209,X209)))</x:f>
      </x:c>
      <x:c r="Z209" s="750" t="str">
        <x:f>IF(OR(Y209="",NOT(ISNUMBER(Y209))),"",Y209-TODAY())</x:f>
      </x:c>
      <x:c r="AA209" s="750" t="str">
        <x:f>IF(OR(A209="",B209="",C209="",M209="",N209="",N209="PO WON",N209="LOST",N209="CANCELLED"),"",IF(M209="Hot",30,IF(M209="Warm",20,10))+IF(N209="NEGOTIATION",25,IF(N209="QUOTED",20,IF(N209="QUALIFIED",15,IF(OR(N209="NEW",N209="CONTACTED"),10,0))))+IF(S209&lt;=2,20,IF(S209&lt;=7,15,IF(S209&lt;=14,10,5)))+IF(O209&gt;=500000,20,IF(O209&gt;=200000,15,IF(O209&gt;=100000,10,5)))+IF(OR(C209="IndiaMART",C209="TradeIndia"),5,3))</x:f>
      </x:c>
      <x:c r="AB209" s="751" t="str">
        <x:f>IF(A209="","",IF(OR(N209="PO WON",N209="LOST",N209="CANCELLED"),"CLOSED",IF(AA209&gt;=75,"A - PRIORITY",IF(AA209&gt;=55,"B - GOOD",IF(AA209&gt;=35,"C - NURTURE","D - LOW")))))</x:f>
      </x:c>
      <x:c r="AC209" s="751" t="str">
        <x:f>IF(A209="","",IF(AL209="COMPLETE",IF(N209="PO WON","Track invoice + payment",IF(N209="LOST","Consider revival",IF(N209="CANCELLED","No further action",IF(T209="OVERDUE","FOLLOW UP NOW",IF(T209="DUE TODAY","FOLLOW UP TODAY",IFERROR(INDEX(Setup!$V$4:$V$8,MATCH(N209,Setup!$U$4:$U$8,0)),"Review RFQ")))))),IF(AL209="DUPLICATE RFQ ID","Use a unique RFQ ID",IF(AL209="CHECK REQUIRED FIELDS","Complete required fields",IF(AL209="CHECK NUMBERS","Correct quantity or value",IF(AL209="CHECK DATE","Correct invalid date",IF(AL209="CHECK STAGE","Choose a valid stage",IF(AL209="SET NEXT FOLLOW-UP","Set next follow-up",IF(AL209="ADD QUOTE DATE","Add quote date",IF(AL209="ADD QUOTE RECORD","Add or fix quote record",IF(AL209="ADD CLOSED REASON","Add lost/cancelled reason",IF(AL209="ADD CLOSED DATE","Add closed date","Create or fix order record"))))))))))))</x:f>
      </x:c>
      <x:c r="AD209" s="752" t="str">
        <x:f>IF(A209="","",IF(AND(OR(N209="QUOTED",N209="NEGOTIATION"),Y209&lt;&gt;"",Y209&lt;TODAY()),O209,0))</x:f>
      </x:c>
      <x:c r="AE209" s="751" t="str">
        <x:f>IF(A209="","",IF(AND(F209&lt;&gt;"",G209&lt;&gt;""),"COMPLETE",IF(OR(F209&lt;&gt;"",G209&lt;&gt;""),"PARTIAL","MISSING")))</x:f>
      </x:c>
      <x:c r="AF209" s="756"/>
      <x:c r="AG209" s="735"/>
      <x:c r="AH209" s="735"/>
      <x:c r="AI209" s="755" t="str">
        <x:f>IF(OR(B209="",AF209=""),"",ROUND((AF209-B209)*24,1))</x:f>
      </x:c>
      <x:c r="AJ209" s="750" t="str">
        <x:f>IF(P209="","",MAX(TODAY()-P209,0))</x:f>
      </x:c>
      <x:c r="AK209" s="750" t="str">
        <x:f>IF(OR(B209="",AH209=""),"",AH209-B209)</x:f>
      </x:c>
      <x:c r="AL209" s="751" t="str">
        <x:f>IF(A209="","",IF(COUNTIF($A$5:$A$504,A209)&gt;1,"DUPLICATE RFQ ID",IF(OR(B209="",C209="",AND(D209="",E209=""),AND(F209="",G209=""),H209="",I209="",J209="",L209="",M209="",N209=""),"CHECK REQUIRED FIELDS",IF(OR(NOT(ISNUMBER(I209)),I209&lt;=0,AND(O209&lt;&gt;"",OR(NOT(ISNUMBER(O209)),O209&lt;0))),"CHECK NUMBERS",IF(OR(NOT(ISNUMBER(B209)),B209&gt;TODAY(),AND(P209&lt;&gt;"",OR(NOT(ISNUMBER(P209)),P209&gt;TODAY())),AND(Q209&lt;&gt;"",OR(NOT(ISNUMBER(Q209)),Q209&gt;TODAY())),AND(R209&lt;&gt;"",NOT(ISNUMBER(R209))),AND(U209&lt;&gt;"",NOT(ISNUMBER(U209))),AND(AF209&lt;&gt;"",OR(NOT(ISNUMBER(AF209)),AF209&lt;B209,AF209&gt;TODAY()+1)),AND(AG209&lt;&gt;"",OR(NOT(ISNUMBER(AG209)),AG209&lt;B209,AG209&gt;TODAY())),AND(AH209&lt;&gt;"",OR(NOT(ISNUMBER(AH209)),AH209&lt;B209,AH209&gt;TODAY()))),"CHECK DATE",IF(COUNTIF(Setup!$D$4:$D$11,N209)=0,"CHECK STAGE",IF(AND(N209&lt;&gt;"PO WON",N209&lt;&gt;"LOST",N209&lt;&gt;"CANCELLED",Y209=""),"SET NEXT FOLLOW-UP",IF(AND(OR(N209="QUOTED",N209="NEGOTIATION",N209="PO WON"),P209=""),"ADD QUOTE DATE",IF(AND(OR(N209="QUOTED",N209="NEGOTIATION",N209="PO WON"),COUNTIFS(Quotations!$B$5:$B$504,A209,Quotations!$Q$5:$Q$504,"COMPLETE")=0),"ADD QUOTE RECORD",IF(AND(OR(N209="LOST",N209="CANCELLED"),V209=""),"ADD CLOSED REASON",IF(AND(OR(N209="PO WON",N209="LOST",N209="CANCELLED"),AH209=""),"ADD CLOSED DATE",IF(AND(N209="PO WON",COUNTIFS('Orders &amp; Payments'!$B$5:$B$504,A209,'Orders &amp; Payments'!$Q$5:$Q$504,"COMPLETE")+COUNTIFS('Orders &amp; Payments'!$B$5:$B$504,A209,'Orders &amp; Payments'!$Q$5:$Q$504,"OPEN")+COUNTIFS('Orders &amp; Payments'!$B$5:$B$504,A209,'Orders &amp; Payments'!$Q$5:$Q$504,"OPEN — ADD INVOICE")=0),"ADD ORDER RECORD","COMPLETE"))))))))))))</x:f>
      </x:c>
    </x:row>
    <x:row r="210">
      <x:c r="A210" s="730"/>
      <x:c r="B210" s="731"/>
      <x:c r="C210" s="730"/>
      <x:c r="D210" s="730"/>
      <x:c r="E210" s="730"/>
      <x:c r="F210" s="730"/>
      <x:c r="G210" s="730"/>
      <x:c r="H210" s="730"/>
      <x:c r="I210" s="730"/>
      <x:c r="J210" s="730"/>
      <x:c r="K210" s="730"/>
      <x:c r="L210" s="730"/>
      <x:c r="M210" s="730"/>
      <x:c r="N210" s="730"/>
      <x:c r="O210" s="732"/>
      <x:c r="P210" s="731"/>
      <x:c r="Q210" s="731"/>
      <x:c r="R210" s="731"/>
      <x:c r="S210" s="740" t="str">
        <x:f>IF(B210="","",TODAY()-B210)</x:f>
      </x:c>
      <x:c r="T210" s="741" t="str">
        <x:f>IF(A210="","",IF(N210="","STAGE NOT SET",IF(OR(N210="PO WON",N210="LOST",N210="CANCELLED"),N210,IF(Y210="","NOT SET",IF(NOT(ISNUMBER(Y210)),"CHECK DATE",IF(Y210&lt;TODAY(),"OVERDUE",IF(Y210=TODAY(),"DUE TODAY","UPCOMING")))))))</x:f>
      </x:c>
      <x:c r="U210" s="731"/>
      <x:c r="V210" s="730"/>
      <x:c r="W210" s="730"/>
      <x:c r="X210" s="749" t="str">
        <x:f>IF(OR(A210="",B210="",N210="",N210="PO WON",N210="LOST",N210="CANCELLED"),"",IFERROR(IF(Q210="",B210+1,Q210+INDEX(Setup!$T$4:$T$8,MATCH(N210,Setup!$S$4:$S$8,0))),""))</x:f>
      </x:c>
      <x:c r="Y210" s="749" t="str">
        <x:f>IF(A210="","",IF(OR(N210="PO WON",N210="LOST",N210="CANCELLED"),"",IF(R210&lt;&gt;"",R210,X210)))</x:f>
      </x:c>
      <x:c r="Z210" s="750" t="str">
        <x:f>IF(OR(Y210="",NOT(ISNUMBER(Y210))),"",Y210-TODAY())</x:f>
      </x:c>
      <x:c r="AA210" s="750" t="str">
        <x:f>IF(OR(A210="",B210="",C210="",M210="",N210="",N210="PO WON",N210="LOST",N210="CANCELLED"),"",IF(M210="Hot",30,IF(M210="Warm",20,10))+IF(N210="NEGOTIATION",25,IF(N210="QUOTED",20,IF(N210="QUALIFIED",15,IF(OR(N210="NEW",N210="CONTACTED"),10,0))))+IF(S210&lt;=2,20,IF(S210&lt;=7,15,IF(S210&lt;=14,10,5)))+IF(O210&gt;=500000,20,IF(O210&gt;=200000,15,IF(O210&gt;=100000,10,5)))+IF(OR(C210="IndiaMART",C210="TradeIndia"),5,3))</x:f>
      </x:c>
      <x:c r="AB210" s="751" t="str">
        <x:f>IF(A210="","",IF(OR(N210="PO WON",N210="LOST",N210="CANCELLED"),"CLOSED",IF(AA210&gt;=75,"A - PRIORITY",IF(AA210&gt;=55,"B - GOOD",IF(AA210&gt;=35,"C - NURTURE","D - LOW")))))</x:f>
      </x:c>
      <x:c r="AC210" s="751" t="str">
        <x:f>IF(A210="","",IF(AL210="COMPLETE",IF(N210="PO WON","Track invoice + payment",IF(N210="LOST","Consider revival",IF(N210="CANCELLED","No further action",IF(T210="OVERDUE","FOLLOW UP NOW",IF(T210="DUE TODAY","FOLLOW UP TODAY",IFERROR(INDEX(Setup!$V$4:$V$8,MATCH(N210,Setup!$U$4:$U$8,0)),"Review RFQ")))))),IF(AL210="DUPLICATE RFQ ID","Use a unique RFQ ID",IF(AL210="CHECK REQUIRED FIELDS","Complete required fields",IF(AL210="CHECK NUMBERS","Correct quantity or value",IF(AL210="CHECK DATE","Correct invalid date",IF(AL210="CHECK STAGE","Choose a valid stage",IF(AL210="SET NEXT FOLLOW-UP","Set next follow-up",IF(AL210="ADD QUOTE DATE","Add quote date",IF(AL210="ADD QUOTE RECORD","Add or fix quote record",IF(AL210="ADD CLOSED REASON","Add lost/cancelled reason",IF(AL210="ADD CLOSED DATE","Add closed date","Create or fix order record"))))))))))))</x:f>
      </x:c>
      <x:c r="AD210" s="752" t="str">
        <x:f>IF(A210="","",IF(AND(OR(N210="QUOTED",N210="NEGOTIATION"),Y210&lt;&gt;"",Y210&lt;TODAY()),O210,0))</x:f>
      </x:c>
      <x:c r="AE210" s="751" t="str">
        <x:f>IF(A210="","",IF(AND(F210&lt;&gt;"",G210&lt;&gt;""),"COMPLETE",IF(OR(F210&lt;&gt;"",G210&lt;&gt;""),"PARTIAL","MISSING")))</x:f>
      </x:c>
      <x:c r="AF210" s="756"/>
      <x:c r="AG210" s="735"/>
      <x:c r="AH210" s="735"/>
      <x:c r="AI210" s="755" t="str">
        <x:f>IF(OR(B210="",AF210=""),"",ROUND((AF210-B210)*24,1))</x:f>
      </x:c>
      <x:c r="AJ210" s="750" t="str">
        <x:f>IF(P210="","",MAX(TODAY()-P210,0))</x:f>
      </x:c>
      <x:c r="AK210" s="750" t="str">
        <x:f>IF(OR(B210="",AH210=""),"",AH210-B210)</x:f>
      </x:c>
      <x:c r="AL210" s="751" t="str">
        <x:f>IF(A210="","",IF(COUNTIF($A$5:$A$504,A210)&gt;1,"DUPLICATE RFQ ID",IF(OR(B210="",C210="",AND(D210="",E210=""),AND(F210="",G210=""),H210="",I210="",J210="",L210="",M210="",N210=""),"CHECK REQUIRED FIELDS",IF(OR(NOT(ISNUMBER(I210)),I210&lt;=0,AND(O210&lt;&gt;"",OR(NOT(ISNUMBER(O210)),O210&lt;0))),"CHECK NUMBERS",IF(OR(NOT(ISNUMBER(B210)),B210&gt;TODAY(),AND(P210&lt;&gt;"",OR(NOT(ISNUMBER(P210)),P210&gt;TODAY())),AND(Q210&lt;&gt;"",OR(NOT(ISNUMBER(Q210)),Q210&gt;TODAY())),AND(R210&lt;&gt;"",NOT(ISNUMBER(R210))),AND(U210&lt;&gt;"",NOT(ISNUMBER(U210))),AND(AF210&lt;&gt;"",OR(NOT(ISNUMBER(AF210)),AF210&lt;B210,AF210&gt;TODAY()+1)),AND(AG210&lt;&gt;"",OR(NOT(ISNUMBER(AG210)),AG210&lt;B210,AG210&gt;TODAY())),AND(AH210&lt;&gt;"",OR(NOT(ISNUMBER(AH210)),AH210&lt;B210,AH210&gt;TODAY()))),"CHECK DATE",IF(COUNTIF(Setup!$D$4:$D$11,N210)=0,"CHECK STAGE",IF(AND(N210&lt;&gt;"PO WON",N210&lt;&gt;"LOST",N210&lt;&gt;"CANCELLED",Y210=""),"SET NEXT FOLLOW-UP",IF(AND(OR(N210="QUOTED",N210="NEGOTIATION",N210="PO WON"),P210=""),"ADD QUOTE DATE",IF(AND(OR(N210="QUOTED",N210="NEGOTIATION",N210="PO WON"),COUNTIFS(Quotations!$B$5:$B$504,A210,Quotations!$Q$5:$Q$504,"COMPLETE")=0),"ADD QUOTE RECORD",IF(AND(OR(N210="LOST",N210="CANCELLED"),V210=""),"ADD CLOSED REASON",IF(AND(OR(N210="PO WON",N210="LOST",N210="CANCELLED"),AH210=""),"ADD CLOSED DATE",IF(AND(N210="PO WON",COUNTIFS('Orders &amp; Payments'!$B$5:$B$504,A210,'Orders &amp; Payments'!$Q$5:$Q$504,"COMPLETE")+COUNTIFS('Orders &amp; Payments'!$B$5:$B$504,A210,'Orders &amp; Payments'!$Q$5:$Q$504,"OPEN")+COUNTIFS('Orders &amp; Payments'!$B$5:$B$504,A210,'Orders &amp; Payments'!$Q$5:$Q$504,"OPEN — ADD INVOICE")=0),"ADD ORDER RECORD","COMPLETE"))))))))))))</x:f>
      </x:c>
    </x:row>
    <x:row r="211">
      <x:c r="A211" s="730"/>
      <x:c r="B211" s="731"/>
      <x:c r="C211" s="730"/>
      <x:c r="D211" s="730"/>
      <x:c r="E211" s="730"/>
      <x:c r="F211" s="730"/>
      <x:c r="G211" s="730"/>
      <x:c r="H211" s="730"/>
      <x:c r="I211" s="730"/>
      <x:c r="J211" s="730"/>
      <x:c r="K211" s="730"/>
      <x:c r="L211" s="730"/>
      <x:c r="M211" s="730"/>
      <x:c r="N211" s="730"/>
      <x:c r="O211" s="732"/>
      <x:c r="P211" s="731"/>
      <x:c r="Q211" s="731"/>
      <x:c r="R211" s="731"/>
      <x:c r="S211" s="740" t="str">
        <x:f>IF(B211="","",TODAY()-B211)</x:f>
      </x:c>
      <x:c r="T211" s="741" t="str">
        <x:f>IF(A211="","",IF(N211="","STAGE NOT SET",IF(OR(N211="PO WON",N211="LOST",N211="CANCELLED"),N211,IF(Y211="","NOT SET",IF(NOT(ISNUMBER(Y211)),"CHECK DATE",IF(Y211&lt;TODAY(),"OVERDUE",IF(Y211=TODAY(),"DUE TODAY","UPCOMING")))))))</x:f>
      </x:c>
      <x:c r="U211" s="731"/>
      <x:c r="V211" s="730"/>
      <x:c r="W211" s="730"/>
      <x:c r="X211" s="749" t="str">
        <x:f>IF(OR(A211="",B211="",N211="",N211="PO WON",N211="LOST",N211="CANCELLED"),"",IFERROR(IF(Q211="",B211+1,Q211+INDEX(Setup!$T$4:$T$8,MATCH(N211,Setup!$S$4:$S$8,0))),""))</x:f>
      </x:c>
      <x:c r="Y211" s="749" t="str">
        <x:f>IF(A211="","",IF(OR(N211="PO WON",N211="LOST",N211="CANCELLED"),"",IF(R211&lt;&gt;"",R211,X211)))</x:f>
      </x:c>
      <x:c r="Z211" s="750" t="str">
        <x:f>IF(OR(Y211="",NOT(ISNUMBER(Y211))),"",Y211-TODAY())</x:f>
      </x:c>
      <x:c r="AA211" s="750" t="str">
        <x:f>IF(OR(A211="",B211="",C211="",M211="",N211="",N211="PO WON",N211="LOST",N211="CANCELLED"),"",IF(M211="Hot",30,IF(M211="Warm",20,10))+IF(N211="NEGOTIATION",25,IF(N211="QUOTED",20,IF(N211="QUALIFIED",15,IF(OR(N211="NEW",N211="CONTACTED"),10,0))))+IF(S211&lt;=2,20,IF(S211&lt;=7,15,IF(S211&lt;=14,10,5)))+IF(O211&gt;=500000,20,IF(O211&gt;=200000,15,IF(O211&gt;=100000,10,5)))+IF(OR(C211="IndiaMART",C211="TradeIndia"),5,3))</x:f>
      </x:c>
      <x:c r="AB211" s="751" t="str">
        <x:f>IF(A211="","",IF(OR(N211="PO WON",N211="LOST",N211="CANCELLED"),"CLOSED",IF(AA211&gt;=75,"A - PRIORITY",IF(AA211&gt;=55,"B - GOOD",IF(AA211&gt;=35,"C - NURTURE","D - LOW")))))</x:f>
      </x:c>
      <x:c r="AC211" s="751" t="str">
        <x:f>IF(A211="","",IF(AL211="COMPLETE",IF(N211="PO WON","Track invoice + payment",IF(N211="LOST","Consider revival",IF(N211="CANCELLED","No further action",IF(T211="OVERDUE","FOLLOW UP NOW",IF(T211="DUE TODAY","FOLLOW UP TODAY",IFERROR(INDEX(Setup!$V$4:$V$8,MATCH(N211,Setup!$U$4:$U$8,0)),"Review RFQ")))))),IF(AL211="DUPLICATE RFQ ID","Use a unique RFQ ID",IF(AL211="CHECK REQUIRED FIELDS","Complete required fields",IF(AL211="CHECK NUMBERS","Correct quantity or value",IF(AL211="CHECK DATE","Correct invalid date",IF(AL211="CHECK STAGE","Choose a valid stage",IF(AL211="SET NEXT FOLLOW-UP","Set next follow-up",IF(AL211="ADD QUOTE DATE","Add quote date",IF(AL211="ADD QUOTE RECORD","Add or fix quote record",IF(AL211="ADD CLOSED REASON","Add lost/cancelled reason",IF(AL211="ADD CLOSED DATE","Add closed date","Create or fix order record"))))))))))))</x:f>
      </x:c>
      <x:c r="AD211" s="752" t="str">
        <x:f>IF(A211="","",IF(AND(OR(N211="QUOTED",N211="NEGOTIATION"),Y211&lt;&gt;"",Y211&lt;TODAY()),O211,0))</x:f>
      </x:c>
      <x:c r="AE211" s="751" t="str">
        <x:f>IF(A211="","",IF(AND(F211&lt;&gt;"",G211&lt;&gt;""),"COMPLETE",IF(OR(F211&lt;&gt;"",G211&lt;&gt;""),"PARTIAL","MISSING")))</x:f>
      </x:c>
      <x:c r="AF211" s="756"/>
      <x:c r="AG211" s="735"/>
      <x:c r="AH211" s="735"/>
      <x:c r="AI211" s="755" t="str">
        <x:f>IF(OR(B211="",AF211=""),"",ROUND((AF211-B211)*24,1))</x:f>
      </x:c>
      <x:c r="AJ211" s="750" t="str">
        <x:f>IF(P211="","",MAX(TODAY()-P211,0))</x:f>
      </x:c>
      <x:c r="AK211" s="750" t="str">
        <x:f>IF(OR(B211="",AH211=""),"",AH211-B211)</x:f>
      </x:c>
      <x:c r="AL211" s="751" t="str">
        <x:f>IF(A211="","",IF(COUNTIF($A$5:$A$504,A211)&gt;1,"DUPLICATE RFQ ID",IF(OR(B211="",C211="",AND(D211="",E211=""),AND(F211="",G211=""),H211="",I211="",J211="",L211="",M211="",N211=""),"CHECK REQUIRED FIELDS",IF(OR(NOT(ISNUMBER(I211)),I211&lt;=0,AND(O211&lt;&gt;"",OR(NOT(ISNUMBER(O211)),O211&lt;0))),"CHECK NUMBERS",IF(OR(NOT(ISNUMBER(B211)),B211&gt;TODAY(),AND(P211&lt;&gt;"",OR(NOT(ISNUMBER(P211)),P211&gt;TODAY())),AND(Q211&lt;&gt;"",OR(NOT(ISNUMBER(Q211)),Q211&gt;TODAY())),AND(R211&lt;&gt;"",NOT(ISNUMBER(R211))),AND(U211&lt;&gt;"",NOT(ISNUMBER(U211))),AND(AF211&lt;&gt;"",OR(NOT(ISNUMBER(AF211)),AF211&lt;B211,AF211&gt;TODAY()+1)),AND(AG211&lt;&gt;"",OR(NOT(ISNUMBER(AG211)),AG211&lt;B211,AG211&gt;TODAY())),AND(AH211&lt;&gt;"",OR(NOT(ISNUMBER(AH211)),AH211&lt;B211,AH211&gt;TODAY()))),"CHECK DATE",IF(COUNTIF(Setup!$D$4:$D$11,N211)=0,"CHECK STAGE",IF(AND(N211&lt;&gt;"PO WON",N211&lt;&gt;"LOST",N211&lt;&gt;"CANCELLED",Y211=""),"SET NEXT FOLLOW-UP",IF(AND(OR(N211="QUOTED",N211="NEGOTIATION",N211="PO WON"),P211=""),"ADD QUOTE DATE",IF(AND(OR(N211="QUOTED",N211="NEGOTIATION",N211="PO WON"),COUNTIFS(Quotations!$B$5:$B$504,A211,Quotations!$Q$5:$Q$504,"COMPLETE")=0),"ADD QUOTE RECORD",IF(AND(OR(N211="LOST",N211="CANCELLED"),V211=""),"ADD CLOSED REASON",IF(AND(OR(N211="PO WON",N211="LOST",N211="CANCELLED"),AH211=""),"ADD CLOSED DATE",IF(AND(N211="PO WON",COUNTIFS('Orders &amp; Payments'!$B$5:$B$504,A211,'Orders &amp; Payments'!$Q$5:$Q$504,"COMPLETE")+COUNTIFS('Orders &amp; Payments'!$B$5:$B$504,A211,'Orders &amp; Payments'!$Q$5:$Q$504,"OPEN")+COUNTIFS('Orders &amp; Payments'!$B$5:$B$504,A211,'Orders &amp; Payments'!$Q$5:$Q$504,"OPEN — ADD INVOICE")=0),"ADD ORDER RECORD","COMPLETE"))))))))))))</x:f>
      </x:c>
    </x:row>
    <x:row r="212">
      <x:c r="A212" s="730"/>
      <x:c r="B212" s="731"/>
      <x:c r="C212" s="730"/>
      <x:c r="D212" s="730"/>
      <x:c r="E212" s="730"/>
      <x:c r="F212" s="730"/>
      <x:c r="G212" s="730"/>
      <x:c r="H212" s="730"/>
      <x:c r="I212" s="730"/>
      <x:c r="J212" s="730"/>
      <x:c r="K212" s="730"/>
      <x:c r="L212" s="730"/>
      <x:c r="M212" s="730"/>
      <x:c r="N212" s="730"/>
      <x:c r="O212" s="732"/>
      <x:c r="P212" s="731"/>
      <x:c r="Q212" s="731"/>
      <x:c r="R212" s="731"/>
      <x:c r="S212" s="740" t="str">
        <x:f>IF(B212="","",TODAY()-B212)</x:f>
      </x:c>
      <x:c r="T212" s="741" t="str">
        <x:f>IF(A212="","",IF(N212="","STAGE NOT SET",IF(OR(N212="PO WON",N212="LOST",N212="CANCELLED"),N212,IF(Y212="","NOT SET",IF(NOT(ISNUMBER(Y212)),"CHECK DATE",IF(Y212&lt;TODAY(),"OVERDUE",IF(Y212=TODAY(),"DUE TODAY","UPCOMING")))))))</x:f>
      </x:c>
      <x:c r="U212" s="731"/>
      <x:c r="V212" s="730"/>
      <x:c r="W212" s="730"/>
      <x:c r="X212" s="749" t="str">
        <x:f>IF(OR(A212="",B212="",N212="",N212="PO WON",N212="LOST",N212="CANCELLED"),"",IFERROR(IF(Q212="",B212+1,Q212+INDEX(Setup!$T$4:$T$8,MATCH(N212,Setup!$S$4:$S$8,0))),""))</x:f>
      </x:c>
      <x:c r="Y212" s="749" t="str">
        <x:f>IF(A212="","",IF(OR(N212="PO WON",N212="LOST",N212="CANCELLED"),"",IF(R212&lt;&gt;"",R212,X212)))</x:f>
      </x:c>
      <x:c r="Z212" s="750" t="str">
        <x:f>IF(OR(Y212="",NOT(ISNUMBER(Y212))),"",Y212-TODAY())</x:f>
      </x:c>
      <x:c r="AA212" s="750" t="str">
        <x:f>IF(OR(A212="",B212="",C212="",M212="",N212="",N212="PO WON",N212="LOST",N212="CANCELLED"),"",IF(M212="Hot",30,IF(M212="Warm",20,10))+IF(N212="NEGOTIATION",25,IF(N212="QUOTED",20,IF(N212="QUALIFIED",15,IF(OR(N212="NEW",N212="CONTACTED"),10,0))))+IF(S212&lt;=2,20,IF(S212&lt;=7,15,IF(S212&lt;=14,10,5)))+IF(O212&gt;=500000,20,IF(O212&gt;=200000,15,IF(O212&gt;=100000,10,5)))+IF(OR(C212="IndiaMART",C212="TradeIndia"),5,3))</x:f>
      </x:c>
      <x:c r="AB212" s="751" t="str">
        <x:f>IF(A212="","",IF(OR(N212="PO WON",N212="LOST",N212="CANCELLED"),"CLOSED",IF(AA212&gt;=75,"A - PRIORITY",IF(AA212&gt;=55,"B - GOOD",IF(AA212&gt;=35,"C - NURTURE","D - LOW")))))</x:f>
      </x:c>
      <x:c r="AC212" s="751" t="str">
        <x:f>IF(A212="","",IF(AL212="COMPLETE",IF(N212="PO WON","Track invoice + payment",IF(N212="LOST","Consider revival",IF(N212="CANCELLED","No further action",IF(T212="OVERDUE","FOLLOW UP NOW",IF(T212="DUE TODAY","FOLLOW UP TODAY",IFERROR(INDEX(Setup!$V$4:$V$8,MATCH(N212,Setup!$U$4:$U$8,0)),"Review RFQ")))))),IF(AL212="DUPLICATE RFQ ID","Use a unique RFQ ID",IF(AL212="CHECK REQUIRED FIELDS","Complete required fields",IF(AL212="CHECK NUMBERS","Correct quantity or value",IF(AL212="CHECK DATE","Correct invalid date",IF(AL212="CHECK STAGE","Choose a valid stage",IF(AL212="SET NEXT FOLLOW-UP","Set next follow-up",IF(AL212="ADD QUOTE DATE","Add quote date",IF(AL212="ADD QUOTE RECORD","Add or fix quote record",IF(AL212="ADD CLOSED REASON","Add lost/cancelled reason",IF(AL212="ADD CLOSED DATE","Add closed date","Create or fix order record"))))))))))))</x:f>
      </x:c>
      <x:c r="AD212" s="752" t="str">
        <x:f>IF(A212="","",IF(AND(OR(N212="QUOTED",N212="NEGOTIATION"),Y212&lt;&gt;"",Y212&lt;TODAY()),O212,0))</x:f>
      </x:c>
      <x:c r="AE212" s="751" t="str">
        <x:f>IF(A212="","",IF(AND(F212&lt;&gt;"",G212&lt;&gt;""),"COMPLETE",IF(OR(F212&lt;&gt;"",G212&lt;&gt;""),"PARTIAL","MISSING")))</x:f>
      </x:c>
      <x:c r="AF212" s="756"/>
      <x:c r="AG212" s="735"/>
      <x:c r="AH212" s="735"/>
      <x:c r="AI212" s="755" t="str">
        <x:f>IF(OR(B212="",AF212=""),"",ROUND((AF212-B212)*24,1))</x:f>
      </x:c>
      <x:c r="AJ212" s="750" t="str">
        <x:f>IF(P212="","",MAX(TODAY()-P212,0))</x:f>
      </x:c>
      <x:c r="AK212" s="750" t="str">
        <x:f>IF(OR(B212="",AH212=""),"",AH212-B212)</x:f>
      </x:c>
      <x:c r="AL212" s="751" t="str">
        <x:f>IF(A212="","",IF(COUNTIF($A$5:$A$504,A212)&gt;1,"DUPLICATE RFQ ID",IF(OR(B212="",C212="",AND(D212="",E212=""),AND(F212="",G212=""),H212="",I212="",J212="",L212="",M212="",N212=""),"CHECK REQUIRED FIELDS",IF(OR(NOT(ISNUMBER(I212)),I212&lt;=0,AND(O212&lt;&gt;"",OR(NOT(ISNUMBER(O212)),O212&lt;0))),"CHECK NUMBERS",IF(OR(NOT(ISNUMBER(B212)),B212&gt;TODAY(),AND(P212&lt;&gt;"",OR(NOT(ISNUMBER(P212)),P212&gt;TODAY())),AND(Q212&lt;&gt;"",OR(NOT(ISNUMBER(Q212)),Q212&gt;TODAY())),AND(R212&lt;&gt;"",NOT(ISNUMBER(R212))),AND(U212&lt;&gt;"",NOT(ISNUMBER(U212))),AND(AF212&lt;&gt;"",OR(NOT(ISNUMBER(AF212)),AF212&lt;B212,AF212&gt;TODAY()+1)),AND(AG212&lt;&gt;"",OR(NOT(ISNUMBER(AG212)),AG212&lt;B212,AG212&gt;TODAY())),AND(AH212&lt;&gt;"",OR(NOT(ISNUMBER(AH212)),AH212&lt;B212,AH212&gt;TODAY()))),"CHECK DATE",IF(COUNTIF(Setup!$D$4:$D$11,N212)=0,"CHECK STAGE",IF(AND(N212&lt;&gt;"PO WON",N212&lt;&gt;"LOST",N212&lt;&gt;"CANCELLED",Y212=""),"SET NEXT FOLLOW-UP",IF(AND(OR(N212="QUOTED",N212="NEGOTIATION",N212="PO WON"),P212=""),"ADD QUOTE DATE",IF(AND(OR(N212="QUOTED",N212="NEGOTIATION",N212="PO WON"),COUNTIFS(Quotations!$B$5:$B$504,A212,Quotations!$Q$5:$Q$504,"COMPLETE")=0),"ADD QUOTE RECORD",IF(AND(OR(N212="LOST",N212="CANCELLED"),V212=""),"ADD CLOSED REASON",IF(AND(OR(N212="PO WON",N212="LOST",N212="CANCELLED"),AH212=""),"ADD CLOSED DATE",IF(AND(N212="PO WON",COUNTIFS('Orders &amp; Payments'!$B$5:$B$504,A212,'Orders &amp; Payments'!$Q$5:$Q$504,"COMPLETE")+COUNTIFS('Orders &amp; Payments'!$B$5:$B$504,A212,'Orders &amp; Payments'!$Q$5:$Q$504,"OPEN")+COUNTIFS('Orders &amp; Payments'!$B$5:$B$504,A212,'Orders &amp; Payments'!$Q$5:$Q$504,"OPEN — ADD INVOICE")=0),"ADD ORDER RECORD","COMPLETE"))))))))))))</x:f>
      </x:c>
    </x:row>
    <x:row r="213">
      <x:c r="A213" s="730"/>
      <x:c r="B213" s="731"/>
      <x:c r="C213" s="730"/>
      <x:c r="D213" s="730"/>
      <x:c r="E213" s="730"/>
      <x:c r="F213" s="730"/>
      <x:c r="G213" s="730"/>
      <x:c r="H213" s="730"/>
      <x:c r="I213" s="730"/>
      <x:c r="J213" s="730"/>
      <x:c r="K213" s="730"/>
      <x:c r="L213" s="730"/>
      <x:c r="M213" s="730"/>
      <x:c r="N213" s="730"/>
      <x:c r="O213" s="732"/>
      <x:c r="P213" s="731"/>
      <x:c r="Q213" s="731"/>
      <x:c r="R213" s="731"/>
      <x:c r="S213" s="740" t="str">
        <x:f>IF(B213="","",TODAY()-B213)</x:f>
      </x:c>
      <x:c r="T213" s="741" t="str">
        <x:f>IF(A213="","",IF(N213="","STAGE NOT SET",IF(OR(N213="PO WON",N213="LOST",N213="CANCELLED"),N213,IF(Y213="","NOT SET",IF(NOT(ISNUMBER(Y213)),"CHECK DATE",IF(Y213&lt;TODAY(),"OVERDUE",IF(Y213=TODAY(),"DUE TODAY","UPCOMING")))))))</x:f>
      </x:c>
      <x:c r="U213" s="731"/>
      <x:c r="V213" s="730"/>
      <x:c r="W213" s="730"/>
      <x:c r="X213" s="749" t="str">
        <x:f>IF(OR(A213="",B213="",N213="",N213="PO WON",N213="LOST",N213="CANCELLED"),"",IFERROR(IF(Q213="",B213+1,Q213+INDEX(Setup!$T$4:$T$8,MATCH(N213,Setup!$S$4:$S$8,0))),""))</x:f>
      </x:c>
      <x:c r="Y213" s="749" t="str">
        <x:f>IF(A213="","",IF(OR(N213="PO WON",N213="LOST",N213="CANCELLED"),"",IF(R213&lt;&gt;"",R213,X213)))</x:f>
      </x:c>
      <x:c r="Z213" s="750" t="str">
        <x:f>IF(OR(Y213="",NOT(ISNUMBER(Y213))),"",Y213-TODAY())</x:f>
      </x:c>
      <x:c r="AA213" s="750" t="str">
        <x:f>IF(OR(A213="",B213="",C213="",M213="",N213="",N213="PO WON",N213="LOST",N213="CANCELLED"),"",IF(M213="Hot",30,IF(M213="Warm",20,10))+IF(N213="NEGOTIATION",25,IF(N213="QUOTED",20,IF(N213="QUALIFIED",15,IF(OR(N213="NEW",N213="CONTACTED"),10,0))))+IF(S213&lt;=2,20,IF(S213&lt;=7,15,IF(S213&lt;=14,10,5)))+IF(O213&gt;=500000,20,IF(O213&gt;=200000,15,IF(O213&gt;=100000,10,5)))+IF(OR(C213="IndiaMART",C213="TradeIndia"),5,3))</x:f>
      </x:c>
      <x:c r="AB213" s="751" t="str">
        <x:f>IF(A213="","",IF(OR(N213="PO WON",N213="LOST",N213="CANCELLED"),"CLOSED",IF(AA213&gt;=75,"A - PRIORITY",IF(AA213&gt;=55,"B - GOOD",IF(AA213&gt;=35,"C - NURTURE","D - LOW")))))</x:f>
      </x:c>
      <x:c r="AC213" s="751" t="str">
        <x:f>IF(A213="","",IF(AL213="COMPLETE",IF(N213="PO WON","Track invoice + payment",IF(N213="LOST","Consider revival",IF(N213="CANCELLED","No further action",IF(T213="OVERDUE","FOLLOW UP NOW",IF(T213="DUE TODAY","FOLLOW UP TODAY",IFERROR(INDEX(Setup!$V$4:$V$8,MATCH(N213,Setup!$U$4:$U$8,0)),"Review RFQ")))))),IF(AL213="DUPLICATE RFQ ID","Use a unique RFQ ID",IF(AL213="CHECK REQUIRED FIELDS","Complete required fields",IF(AL213="CHECK NUMBERS","Correct quantity or value",IF(AL213="CHECK DATE","Correct invalid date",IF(AL213="CHECK STAGE","Choose a valid stage",IF(AL213="SET NEXT FOLLOW-UP","Set next follow-up",IF(AL213="ADD QUOTE DATE","Add quote date",IF(AL213="ADD QUOTE RECORD","Add or fix quote record",IF(AL213="ADD CLOSED REASON","Add lost/cancelled reason",IF(AL213="ADD CLOSED DATE","Add closed date","Create or fix order record"))))))))))))</x:f>
      </x:c>
      <x:c r="AD213" s="752" t="str">
        <x:f>IF(A213="","",IF(AND(OR(N213="QUOTED",N213="NEGOTIATION"),Y213&lt;&gt;"",Y213&lt;TODAY()),O213,0))</x:f>
      </x:c>
      <x:c r="AE213" s="751" t="str">
        <x:f>IF(A213="","",IF(AND(F213&lt;&gt;"",G213&lt;&gt;""),"COMPLETE",IF(OR(F213&lt;&gt;"",G213&lt;&gt;""),"PARTIAL","MISSING")))</x:f>
      </x:c>
      <x:c r="AF213" s="756"/>
      <x:c r="AG213" s="735"/>
      <x:c r="AH213" s="735"/>
      <x:c r="AI213" s="755" t="str">
        <x:f>IF(OR(B213="",AF213=""),"",ROUND((AF213-B213)*24,1))</x:f>
      </x:c>
      <x:c r="AJ213" s="750" t="str">
        <x:f>IF(P213="","",MAX(TODAY()-P213,0))</x:f>
      </x:c>
      <x:c r="AK213" s="750" t="str">
        <x:f>IF(OR(B213="",AH213=""),"",AH213-B213)</x:f>
      </x:c>
      <x:c r="AL213" s="751" t="str">
        <x:f>IF(A213="","",IF(COUNTIF($A$5:$A$504,A213)&gt;1,"DUPLICATE RFQ ID",IF(OR(B213="",C213="",AND(D213="",E213=""),AND(F213="",G213=""),H213="",I213="",J213="",L213="",M213="",N213=""),"CHECK REQUIRED FIELDS",IF(OR(NOT(ISNUMBER(I213)),I213&lt;=0,AND(O213&lt;&gt;"",OR(NOT(ISNUMBER(O213)),O213&lt;0))),"CHECK NUMBERS",IF(OR(NOT(ISNUMBER(B213)),B213&gt;TODAY(),AND(P213&lt;&gt;"",OR(NOT(ISNUMBER(P213)),P213&gt;TODAY())),AND(Q213&lt;&gt;"",OR(NOT(ISNUMBER(Q213)),Q213&gt;TODAY())),AND(R213&lt;&gt;"",NOT(ISNUMBER(R213))),AND(U213&lt;&gt;"",NOT(ISNUMBER(U213))),AND(AF213&lt;&gt;"",OR(NOT(ISNUMBER(AF213)),AF213&lt;B213,AF213&gt;TODAY()+1)),AND(AG213&lt;&gt;"",OR(NOT(ISNUMBER(AG213)),AG213&lt;B213,AG213&gt;TODAY())),AND(AH213&lt;&gt;"",OR(NOT(ISNUMBER(AH213)),AH213&lt;B213,AH213&gt;TODAY()))),"CHECK DATE",IF(COUNTIF(Setup!$D$4:$D$11,N213)=0,"CHECK STAGE",IF(AND(N213&lt;&gt;"PO WON",N213&lt;&gt;"LOST",N213&lt;&gt;"CANCELLED",Y213=""),"SET NEXT FOLLOW-UP",IF(AND(OR(N213="QUOTED",N213="NEGOTIATION",N213="PO WON"),P213=""),"ADD QUOTE DATE",IF(AND(OR(N213="QUOTED",N213="NEGOTIATION",N213="PO WON"),COUNTIFS(Quotations!$B$5:$B$504,A213,Quotations!$Q$5:$Q$504,"COMPLETE")=0),"ADD QUOTE RECORD",IF(AND(OR(N213="LOST",N213="CANCELLED"),V213=""),"ADD CLOSED REASON",IF(AND(OR(N213="PO WON",N213="LOST",N213="CANCELLED"),AH213=""),"ADD CLOSED DATE",IF(AND(N213="PO WON",COUNTIFS('Orders &amp; Payments'!$B$5:$B$504,A213,'Orders &amp; Payments'!$Q$5:$Q$504,"COMPLETE")+COUNTIFS('Orders &amp; Payments'!$B$5:$B$504,A213,'Orders &amp; Payments'!$Q$5:$Q$504,"OPEN")+COUNTIFS('Orders &amp; Payments'!$B$5:$B$504,A213,'Orders &amp; Payments'!$Q$5:$Q$504,"OPEN — ADD INVOICE")=0),"ADD ORDER RECORD","COMPLETE"))))))))))))</x:f>
      </x:c>
    </x:row>
    <x:row r="214">
      <x:c r="A214" s="730"/>
      <x:c r="B214" s="731"/>
      <x:c r="C214" s="730"/>
      <x:c r="D214" s="730"/>
      <x:c r="E214" s="730"/>
      <x:c r="F214" s="730"/>
      <x:c r="G214" s="730"/>
      <x:c r="H214" s="730"/>
      <x:c r="I214" s="730"/>
      <x:c r="J214" s="730"/>
      <x:c r="K214" s="730"/>
      <x:c r="L214" s="730"/>
      <x:c r="M214" s="730"/>
      <x:c r="N214" s="730"/>
      <x:c r="O214" s="732"/>
      <x:c r="P214" s="731"/>
      <x:c r="Q214" s="731"/>
      <x:c r="R214" s="731"/>
      <x:c r="S214" s="740" t="str">
        <x:f>IF(B214="","",TODAY()-B214)</x:f>
      </x:c>
      <x:c r="T214" s="741" t="str">
        <x:f>IF(A214="","",IF(N214="","STAGE NOT SET",IF(OR(N214="PO WON",N214="LOST",N214="CANCELLED"),N214,IF(Y214="","NOT SET",IF(NOT(ISNUMBER(Y214)),"CHECK DATE",IF(Y214&lt;TODAY(),"OVERDUE",IF(Y214=TODAY(),"DUE TODAY","UPCOMING")))))))</x:f>
      </x:c>
      <x:c r="U214" s="731"/>
      <x:c r="V214" s="730"/>
      <x:c r="W214" s="730"/>
      <x:c r="X214" s="749" t="str">
        <x:f>IF(OR(A214="",B214="",N214="",N214="PO WON",N214="LOST",N214="CANCELLED"),"",IFERROR(IF(Q214="",B214+1,Q214+INDEX(Setup!$T$4:$T$8,MATCH(N214,Setup!$S$4:$S$8,0))),""))</x:f>
      </x:c>
      <x:c r="Y214" s="749" t="str">
        <x:f>IF(A214="","",IF(OR(N214="PO WON",N214="LOST",N214="CANCELLED"),"",IF(R214&lt;&gt;"",R214,X214)))</x:f>
      </x:c>
      <x:c r="Z214" s="750" t="str">
        <x:f>IF(OR(Y214="",NOT(ISNUMBER(Y214))),"",Y214-TODAY())</x:f>
      </x:c>
      <x:c r="AA214" s="750" t="str">
        <x:f>IF(OR(A214="",B214="",C214="",M214="",N214="",N214="PO WON",N214="LOST",N214="CANCELLED"),"",IF(M214="Hot",30,IF(M214="Warm",20,10))+IF(N214="NEGOTIATION",25,IF(N214="QUOTED",20,IF(N214="QUALIFIED",15,IF(OR(N214="NEW",N214="CONTACTED"),10,0))))+IF(S214&lt;=2,20,IF(S214&lt;=7,15,IF(S214&lt;=14,10,5)))+IF(O214&gt;=500000,20,IF(O214&gt;=200000,15,IF(O214&gt;=100000,10,5)))+IF(OR(C214="IndiaMART",C214="TradeIndia"),5,3))</x:f>
      </x:c>
      <x:c r="AB214" s="751" t="str">
        <x:f>IF(A214="","",IF(OR(N214="PO WON",N214="LOST",N214="CANCELLED"),"CLOSED",IF(AA214&gt;=75,"A - PRIORITY",IF(AA214&gt;=55,"B - GOOD",IF(AA214&gt;=35,"C - NURTURE","D - LOW")))))</x:f>
      </x:c>
      <x:c r="AC214" s="751" t="str">
        <x:f>IF(A214="","",IF(AL214="COMPLETE",IF(N214="PO WON","Track invoice + payment",IF(N214="LOST","Consider revival",IF(N214="CANCELLED","No further action",IF(T214="OVERDUE","FOLLOW UP NOW",IF(T214="DUE TODAY","FOLLOW UP TODAY",IFERROR(INDEX(Setup!$V$4:$V$8,MATCH(N214,Setup!$U$4:$U$8,0)),"Review RFQ")))))),IF(AL214="DUPLICATE RFQ ID","Use a unique RFQ ID",IF(AL214="CHECK REQUIRED FIELDS","Complete required fields",IF(AL214="CHECK NUMBERS","Correct quantity or value",IF(AL214="CHECK DATE","Correct invalid date",IF(AL214="CHECK STAGE","Choose a valid stage",IF(AL214="SET NEXT FOLLOW-UP","Set next follow-up",IF(AL214="ADD QUOTE DATE","Add quote date",IF(AL214="ADD QUOTE RECORD","Add or fix quote record",IF(AL214="ADD CLOSED REASON","Add lost/cancelled reason",IF(AL214="ADD CLOSED DATE","Add closed date","Create or fix order record"))))))))))))</x:f>
      </x:c>
      <x:c r="AD214" s="752" t="str">
        <x:f>IF(A214="","",IF(AND(OR(N214="QUOTED",N214="NEGOTIATION"),Y214&lt;&gt;"",Y214&lt;TODAY()),O214,0))</x:f>
      </x:c>
      <x:c r="AE214" s="751" t="str">
        <x:f>IF(A214="","",IF(AND(F214&lt;&gt;"",G214&lt;&gt;""),"COMPLETE",IF(OR(F214&lt;&gt;"",G214&lt;&gt;""),"PARTIAL","MISSING")))</x:f>
      </x:c>
      <x:c r="AF214" s="756"/>
      <x:c r="AG214" s="735"/>
      <x:c r="AH214" s="735"/>
      <x:c r="AI214" s="755" t="str">
        <x:f>IF(OR(B214="",AF214=""),"",ROUND((AF214-B214)*24,1))</x:f>
      </x:c>
      <x:c r="AJ214" s="750" t="str">
        <x:f>IF(P214="","",MAX(TODAY()-P214,0))</x:f>
      </x:c>
      <x:c r="AK214" s="750" t="str">
        <x:f>IF(OR(B214="",AH214=""),"",AH214-B214)</x:f>
      </x:c>
      <x:c r="AL214" s="751" t="str">
        <x:f>IF(A214="","",IF(COUNTIF($A$5:$A$504,A214)&gt;1,"DUPLICATE RFQ ID",IF(OR(B214="",C214="",AND(D214="",E214=""),AND(F214="",G214=""),H214="",I214="",J214="",L214="",M214="",N214=""),"CHECK REQUIRED FIELDS",IF(OR(NOT(ISNUMBER(I214)),I214&lt;=0,AND(O214&lt;&gt;"",OR(NOT(ISNUMBER(O214)),O214&lt;0))),"CHECK NUMBERS",IF(OR(NOT(ISNUMBER(B214)),B214&gt;TODAY(),AND(P214&lt;&gt;"",OR(NOT(ISNUMBER(P214)),P214&gt;TODAY())),AND(Q214&lt;&gt;"",OR(NOT(ISNUMBER(Q214)),Q214&gt;TODAY())),AND(R214&lt;&gt;"",NOT(ISNUMBER(R214))),AND(U214&lt;&gt;"",NOT(ISNUMBER(U214))),AND(AF214&lt;&gt;"",OR(NOT(ISNUMBER(AF214)),AF214&lt;B214,AF214&gt;TODAY()+1)),AND(AG214&lt;&gt;"",OR(NOT(ISNUMBER(AG214)),AG214&lt;B214,AG214&gt;TODAY())),AND(AH214&lt;&gt;"",OR(NOT(ISNUMBER(AH214)),AH214&lt;B214,AH214&gt;TODAY()))),"CHECK DATE",IF(COUNTIF(Setup!$D$4:$D$11,N214)=0,"CHECK STAGE",IF(AND(N214&lt;&gt;"PO WON",N214&lt;&gt;"LOST",N214&lt;&gt;"CANCELLED",Y214=""),"SET NEXT FOLLOW-UP",IF(AND(OR(N214="QUOTED",N214="NEGOTIATION",N214="PO WON"),P214=""),"ADD QUOTE DATE",IF(AND(OR(N214="QUOTED",N214="NEGOTIATION",N214="PO WON"),COUNTIFS(Quotations!$B$5:$B$504,A214,Quotations!$Q$5:$Q$504,"COMPLETE")=0),"ADD QUOTE RECORD",IF(AND(OR(N214="LOST",N214="CANCELLED"),V214=""),"ADD CLOSED REASON",IF(AND(OR(N214="PO WON",N214="LOST",N214="CANCELLED"),AH214=""),"ADD CLOSED DATE",IF(AND(N214="PO WON",COUNTIFS('Orders &amp; Payments'!$B$5:$B$504,A214,'Orders &amp; Payments'!$Q$5:$Q$504,"COMPLETE")+COUNTIFS('Orders &amp; Payments'!$B$5:$B$504,A214,'Orders &amp; Payments'!$Q$5:$Q$504,"OPEN")+COUNTIFS('Orders &amp; Payments'!$B$5:$B$504,A214,'Orders &amp; Payments'!$Q$5:$Q$504,"OPEN — ADD INVOICE")=0),"ADD ORDER RECORD","COMPLETE"))))))))))))</x:f>
      </x:c>
    </x:row>
    <x:row r="215">
      <x:c r="A215" s="730"/>
      <x:c r="B215" s="731"/>
      <x:c r="C215" s="730"/>
      <x:c r="D215" s="730"/>
      <x:c r="E215" s="730"/>
      <x:c r="F215" s="730"/>
      <x:c r="G215" s="730"/>
      <x:c r="H215" s="730"/>
      <x:c r="I215" s="730"/>
      <x:c r="J215" s="730"/>
      <x:c r="K215" s="730"/>
      <x:c r="L215" s="730"/>
      <x:c r="M215" s="730"/>
      <x:c r="N215" s="730"/>
      <x:c r="O215" s="732"/>
      <x:c r="P215" s="731"/>
      <x:c r="Q215" s="731"/>
      <x:c r="R215" s="731"/>
      <x:c r="S215" s="740" t="str">
        <x:f>IF(B215="","",TODAY()-B215)</x:f>
      </x:c>
      <x:c r="T215" s="741" t="str">
        <x:f>IF(A215="","",IF(N215="","STAGE NOT SET",IF(OR(N215="PO WON",N215="LOST",N215="CANCELLED"),N215,IF(Y215="","NOT SET",IF(NOT(ISNUMBER(Y215)),"CHECK DATE",IF(Y215&lt;TODAY(),"OVERDUE",IF(Y215=TODAY(),"DUE TODAY","UPCOMING")))))))</x:f>
      </x:c>
      <x:c r="U215" s="731"/>
      <x:c r="V215" s="730"/>
      <x:c r="W215" s="730"/>
      <x:c r="X215" s="749" t="str">
        <x:f>IF(OR(A215="",B215="",N215="",N215="PO WON",N215="LOST",N215="CANCELLED"),"",IFERROR(IF(Q215="",B215+1,Q215+INDEX(Setup!$T$4:$T$8,MATCH(N215,Setup!$S$4:$S$8,0))),""))</x:f>
      </x:c>
      <x:c r="Y215" s="749" t="str">
        <x:f>IF(A215="","",IF(OR(N215="PO WON",N215="LOST",N215="CANCELLED"),"",IF(R215&lt;&gt;"",R215,X215)))</x:f>
      </x:c>
      <x:c r="Z215" s="750" t="str">
        <x:f>IF(OR(Y215="",NOT(ISNUMBER(Y215))),"",Y215-TODAY())</x:f>
      </x:c>
      <x:c r="AA215" s="750" t="str">
        <x:f>IF(OR(A215="",B215="",C215="",M215="",N215="",N215="PO WON",N215="LOST",N215="CANCELLED"),"",IF(M215="Hot",30,IF(M215="Warm",20,10))+IF(N215="NEGOTIATION",25,IF(N215="QUOTED",20,IF(N215="QUALIFIED",15,IF(OR(N215="NEW",N215="CONTACTED"),10,0))))+IF(S215&lt;=2,20,IF(S215&lt;=7,15,IF(S215&lt;=14,10,5)))+IF(O215&gt;=500000,20,IF(O215&gt;=200000,15,IF(O215&gt;=100000,10,5)))+IF(OR(C215="IndiaMART",C215="TradeIndia"),5,3))</x:f>
      </x:c>
      <x:c r="AB215" s="751" t="str">
        <x:f>IF(A215="","",IF(OR(N215="PO WON",N215="LOST",N215="CANCELLED"),"CLOSED",IF(AA215&gt;=75,"A - PRIORITY",IF(AA215&gt;=55,"B - GOOD",IF(AA215&gt;=35,"C - NURTURE","D - LOW")))))</x:f>
      </x:c>
      <x:c r="AC215" s="751" t="str">
        <x:f>IF(A215="","",IF(AL215="COMPLETE",IF(N215="PO WON","Track invoice + payment",IF(N215="LOST","Consider revival",IF(N215="CANCELLED","No further action",IF(T215="OVERDUE","FOLLOW UP NOW",IF(T215="DUE TODAY","FOLLOW UP TODAY",IFERROR(INDEX(Setup!$V$4:$V$8,MATCH(N215,Setup!$U$4:$U$8,0)),"Review RFQ")))))),IF(AL215="DUPLICATE RFQ ID","Use a unique RFQ ID",IF(AL215="CHECK REQUIRED FIELDS","Complete required fields",IF(AL215="CHECK NUMBERS","Correct quantity or value",IF(AL215="CHECK DATE","Correct invalid date",IF(AL215="CHECK STAGE","Choose a valid stage",IF(AL215="SET NEXT FOLLOW-UP","Set next follow-up",IF(AL215="ADD QUOTE DATE","Add quote date",IF(AL215="ADD QUOTE RECORD","Add or fix quote record",IF(AL215="ADD CLOSED REASON","Add lost/cancelled reason",IF(AL215="ADD CLOSED DATE","Add closed date","Create or fix order record"))))))))))))</x:f>
      </x:c>
      <x:c r="AD215" s="752" t="str">
        <x:f>IF(A215="","",IF(AND(OR(N215="QUOTED",N215="NEGOTIATION"),Y215&lt;&gt;"",Y215&lt;TODAY()),O215,0))</x:f>
      </x:c>
      <x:c r="AE215" s="751" t="str">
        <x:f>IF(A215="","",IF(AND(F215&lt;&gt;"",G215&lt;&gt;""),"COMPLETE",IF(OR(F215&lt;&gt;"",G215&lt;&gt;""),"PARTIAL","MISSING")))</x:f>
      </x:c>
      <x:c r="AF215" s="756"/>
      <x:c r="AG215" s="735"/>
      <x:c r="AH215" s="735"/>
      <x:c r="AI215" s="755" t="str">
        <x:f>IF(OR(B215="",AF215=""),"",ROUND((AF215-B215)*24,1))</x:f>
      </x:c>
      <x:c r="AJ215" s="750" t="str">
        <x:f>IF(P215="","",MAX(TODAY()-P215,0))</x:f>
      </x:c>
      <x:c r="AK215" s="750" t="str">
        <x:f>IF(OR(B215="",AH215=""),"",AH215-B215)</x:f>
      </x:c>
      <x:c r="AL215" s="751" t="str">
        <x:f>IF(A215="","",IF(COUNTIF($A$5:$A$504,A215)&gt;1,"DUPLICATE RFQ ID",IF(OR(B215="",C215="",AND(D215="",E215=""),AND(F215="",G215=""),H215="",I215="",J215="",L215="",M215="",N215=""),"CHECK REQUIRED FIELDS",IF(OR(NOT(ISNUMBER(I215)),I215&lt;=0,AND(O215&lt;&gt;"",OR(NOT(ISNUMBER(O215)),O215&lt;0))),"CHECK NUMBERS",IF(OR(NOT(ISNUMBER(B215)),B215&gt;TODAY(),AND(P215&lt;&gt;"",OR(NOT(ISNUMBER(P215)),P215&gt;TODAY())),AND(Q215&lt;&gt;"",OR(NOT(ISNUMBER(Q215)),Q215&gt;TODAY())),AND(R215&lt;&gt;"",NOT(ISNUMBER(R215))),AND(U215&lt;&gt;"",NOT(ISNUMBER(U215))),AND(AF215&lt;&gt;"",OR(NOT(ISNUMBER(AF215)),AF215&lt;B215,AF215&gt;TODAY()+1)),AND(AG215&lt;&gt;"",OR(NOT(ISNUMBER(AG215)),AG215&lt;B215,AG215&gt;TODAY())),AND(AH215&lt;&gt;"",OR(NOT(ISNUMBER(AH215)),AH215&lt;B215,AH215&gt;TODAY()))),"CHECK DATE",IF(COUNTIF(Setup!$D$4:$D$11,N215)=0,"CHECK STAGE",IF(AND(N215&lt;&gt;"PO WON",N215&lt;&gt;"LOST",N215&lt;&gt;"CANCELLED",Y215=""),"SET NEXT FOLLOW-UP",IF(AND(OR(N215="QUOTED",N215="NEGOTIATION",N215="PO WON"),P215=""),"ADD QUOTE DATE",IF(AND(OR(N215="QUOTED",N215="NEGOTIATION",N215="PO WON"),COUNTIFS(Quotations!$B$5:$B$504,A215,Quotations!$Q$5:$Q$504,"COMPLETE")=0),"ADD QUOTE RECORD",IF(AND(OR(N215="LOST",N215="CANCELLED"),V215=""),"ADD CLOSED REASON",IF(AND(OR(N215="PO WON",N215="LOST",N215="CANCELLED"),AH215=""),"ADD CLOSED DATE",IF(AND(N215="PO WON",COUNTIFS('Orders &amp; Payments'!$B$5:$B$504,A215,'Orders &amp; Payments'!$Q$5:$Q$504,"COMPLETE")+COUNTIFS('Orders &amp; Payments'!$B$5:$B$504,A215,'Orders &amp; Payments'!$Q$5:$Q$504,"OPEN")+COUNTIFS('Orders &amp; Payments'!$B$5:$B$504,A215,'Orders &amp; Payments'!$Q$5:$Q$504,"OPEN — ADD INVOICE")=0),"ADD ORDER RECORD","COMPLETE"))))))))))))</x:f>
      </x:c>
    </x:row>
    <x:row r="216">
      <x:c r="A216" s="730"/>
      <x:c r="B216" s="731"/>
      <x:c r="C216" s="730"/>
      <x:c r="D216" s="730"/>
      <x:c r="E216" s="730"/>
      <x:c r="F216" s="730"/>
      <x:c r="G216" s="730"/>
      <x:c r="H216" s="730"/>
      <x:c r="I216" s="730"/>
      <x:c r="J216" s="730"/>
      <x:c r="K216" s="730"/>
      <x:c r="L216" s="730"/>
      <x:c r="M216" s="730"/>
      <x:c r="N216" s="730"/>
      <x:c r="O216" s="732"/>
      <x:c r="P216" s="731"/>
      <x:c r="Q216" s="731"/>
      <x:c r="R216" s="731"/>
      <x:c r="S216" s="740" t="str">
        <x:f>IF(B216="","",TODAY()-B216)</x:f>
      </x:c>
      <x:c r="T216" s="741" t="str">
        <x:f>IF(A216="","",IF(N216="","STAGE NOT SET",IF(OR(N216="PO WON",N216="LOST",N216="CANCELLED"),N216,IF(Y216="","NOT SET",IF(NOT(ISNUMBER(Y216)),"CHECK DATE",IF(Y216&lt;TODAY(),"OVERDUE",IF(Y216=TODAY(),"DUE TODAY","UPCOMING")))))))</x:f>
      </x:c>
      <x:c r="U216" s="731"/>
      <x:c r="V216" s="730"/>
      <x:c r="W216" s="730"/>
      <x:c r="X216" s="749" t="str">
        <x:f>IF(OR(A216="",B216="",N216="",N216="PO WON",N216="LOST",N216="CANCELLED"),"",IFERROR(IF(Q216="",B216+1,Q216+INDEX(Setup!$T$4:$T$8,MATCH(N216,Setup!$S$4:$S$8,0))),""))</x:f>
      </x:c>
      <x:c r="Y216" s="749" t="str">
        <x:f>IF(A216="","",IF(OR(N216="PO WON",N216="LOST",N216="CANCELLED"),"",IF(R216&lt;&gt;"",R216,X216)))</x:f>
      </x:c>
      <x:c r="Z216" s="750" t="str">
        <x:f>IF(OR(Y216="",NOT(ISNUMBER(Y216))),"",Y216-TODAY())</x:f>
      </x:c>
      <x:c r="AA216" s="750" t="str">
        <x:f>IF(OR(A216="",B216="",C216="",M216="",N216="",N216="PO WON",N216="LOST",N216="CANCELLED"),"",IF(M216="Hot",30,IF(M216="Warm",20,10))+IF(N216="NEGOTIATION",25,IF(N216="QUOTED",20,IF(N216="QUALIFIED",15,IF(OR(N216="NEW",N216="CONTACTED"),10,0))))+IF(S216&lt;=2,20,IF(S216&lt;=7,15,IF(S216&lt;=14,10,5)))+IF(O216&gt;=500000,20,IF(O216&gt;=200000,15,IF(O216&gt;=100000,10,5)))+IF(OR(C216="IndiaMART",C216="TradeIndia"),5,3))</x:f>
      </x:c>
      <x:c r="AB216" s="751" t="str">
        <x:f>IF(A216="","",IF(OR(N216="PO WON",N216="LOST",N216="CANCELLED"),"CLOSED",IF(AA216&gt;=75,"A - PRIORITY",IF(AA216&gt;=55,"B - GOOD",IF(AA216&gt;=35,"C - NURTURE","D - LOW")))))</x:f>
      </x:c>
      <x:c r="AC216" s="751" t="str">
        <x:f>IF(A216="","",IF(AL216="COMPLETE",IF(N216="PO WON","Track invoice + payment",IF(N216="LOST","Consider revival",IF(N216="CANCELLED","No further action",IF(T216="OVERDUE","FOLLOW UP NOW",IF(T216="DUE TODAY","FOLLOW UP TODAY",IFERROR(INDEX(Setup!$V$4:$V$8,MATCH(N216,Setup!$U$4:$U$8,0)),"Review RFQ")))))),IF(AL216="DUPLICATE RFQ ID","Use a unique RFQ ID",IF(AL216="CHECK REQUIRED FIELDS","Complete required fields",IF(AL216="CHECK NUMBERS","Correct quantity or value",IF(AL216="CHECK DATE","Correct invalid date",IF(AL216="CHECK STAGE","Choose a valid stage",IF(AL216="SET NEXT FOLLOW-UP","Set next follow-up",IF(AL216="ADD QUOTE DATE","Add quote date",IF(AL216="ADD QUOTE RECORD","Add or fix quote record",IF(AL216="ADD CLOSED REASON","Add lost/cancelled reason",IF(AL216="ADD CLOSED DATE","Add closed date","Create or fix order record"))))))))))))</x:f>
      </x:c>
      <x:c r="AD216" s="752" t="str">
        <x:f>IF(A216="","",IF(AND(OR(N216="QUOTED",N216="NEGOTIATION"),Y216&lt;&gt;"",Y216&lt;TODAY()),O216,0))</x:f>
      </x:c>
      <x:c r="AE216" s="751" t="str">
        <x:f>IF(A216="","",IF(AND(F216&lt;&gt;"",G216&lt;&gt;""),"COMPLETE",IF(OR(F216&lt;&gt;"",G216&lt;&gt;""),"PARTIAL","MISSING")))</x:f>
      </x:c>
      <x:c r="AF216" s="756"/>
      <x:c r="AG216" s="735"/>
      <x:c r="AH216" s="735"/>
      <x:c r="AI216" s="755" t="str">
        <x:f>IF(OR(B216="",AF216=""),"",ROUND((AF216-B216)*24,1))</x:f>
      </x:c>
      <x:c r="AJ216" s="750" t="str">
        <x:f>IF(P216="","",MAX(TODAY()-P216,0))</x:f>
      </x:c>
      <x:c r="AK216" s="750" t="str">
        <x:f>IF(OR(B216="",AH216=""),"",AH216-B216)</x:f>
      </x:c>
      <x:c r="AL216" s="751" t="str">
        <x:f>IF(A216="","",IF(COUNTIF($A$5:$A$504,A216)&gt;1,"DUPLICATE RFQ ID",IF(OR(B216="",C216="",AND(D216="",E216=""),AND(F216="",G216=""),H216="",I216="",J216="",L216="",M216="",N216=""),"CHECK REQUIRED FIELDS",IF(OR(NOT(ISNUMBER(I216)),I216&lt;=0,AND(O216&lt;&gt;"",OR(NOT(ISNUMBER(O216)),O216&lt;0))),"CHECK NUMBERS",IF(OR(NOT(ISNUMBER(B216)),B216&gt;TODAY(),AND(P216&lt;&gt;"",OR(NOT(ISNUMBER(P216)),P216&gt;TODAY())),AND(Q216&lt;&gt;"",OR(NOT(ISNUMBER(Q216)),Q216&gt;TODAY())),AND(R216&lt;&gt;"",NOT(ISNUMBER(R216))),AND(U216&lt;&gt;"",NOT(ISNUMBER(U216))),AND(AF216&lt;&gt;"",OR(NOT(ISNUMBER(AF216)),AF216&lt;B216,AF216&gt;TODAY()+1)),AND(AG216&lt;&gt;"",OR(NOT(ISNUMBER(AG216)),AG216&lt;B216,AG216&gt;TODAY())),AND(AH216&lt;&gt;"",OR(NOT(ISNUMBER(AH216)),AH216&lt;B216,AH216&gt;TODAY()))),"CHECK DATE",IF(COUNTIF(Setup!$D$4:$D$11,N216)=0,"CHECK STAGE",IF(AND(N216&lt;&gt;"PO WON",N216&lt;&gt;"LOST",N216&lt;&gt;"CANCELLED",Y216=""),"SET NEXT FOLLOW-UP",IF(AND(OR(N216="QUOTED",N216="NEGOTIATION",N216="PO WON"),P216=""),"ADD QUOTE DATE",IF(AND(OR(N216="QUOTED",N216="NEGOTIATION",N216="PO WON"),COUNTIFS(Quotations!$B$5:$B$504,A216,Quotations!$Q$5:$Q$504,"COMPLETE")=0),"ADD QUOTE RECORD",IF(AND(OR(N216="LOST",N216="CANCELLED"),V216=""),"ADD CLOSED REASON",IF(AND(OR(N216="PO WON",N216="LOST",N216="CANCELLED"),AH216=""),"ADD CLOSED DATE",IF(AND(N216="PO WON",COUNTIFS('Orders &amp; Payments'!$B$5:$B$504,A216,'Orders &amp; Payments'!$Q$5:$Q$504,"COMPLETE")+COUNTIFS('Orders &amp; Payments'!$B$5:$B$504,A216,'Orders &amp; Payments'!$Q$5:$Q$504,"OPEN")+COUNTIFS('Orders &amp; Payments'!$B$5:$B$504,A216,'Orders &amp; Payments'!$Q$5:$Q$504,"OPEN — ADD INVOICE")=0),"ADD ORDER RECORD","COMPLETE"))))))))))))</x:f>
      </x:c>
    </x:row>
    <x:row r="217">
      <x:c r="A217" s="730"/>
      <x:c r="B217" s="731"/>
      <x:c r="C217" s="730"/>
      <x:c r="D217" s="730"/>
      <x:c r="E217" s="730"/>
      <x:c r="F217" s="730"/>
      <x:c r="G217" s="730"/>
      <x:c r="H217" s="730"/>
      <x:c r="I217" s="730"/>
      <x:c r="J217" s="730"/>
      <x:c r="K217" s="730"/>
      <x:c r="L217" s="730"/>
      <x:c r="M217" s="730"/>
      <x:c r="N217" s="730"/>
      <x:c r="O217" s="732"/>
      <x:c r="P217" s="731"/>
      <x:c r="Q217" s="731"/>
      <x:c r="R217" s="731"/>
      <x:c r="S217" s="740" t="str">
        <x:f>IF(B217="","",TODAY()-B217)</x:f>
      </x:c>
      <x:c r="T217" s="741" t="str">
        <x:f>IF(A217="","",IF(N217="","STAGE NOT SET",IF(OR(N217="PO WON",N217="LOST",N217="CANCELLED"),N217,IF(Y217="","NOT SET",IF(NOT(ISNUMBER(Y217)),"CHECK DATE",IF(Y217&lt;TODAY(),"OVERDUE",IF(Y217=TODAY(),"DUE TODAY","UPCOMING")))))))</x:f>
      </x:c>
      <x:c r="U217" s="731"/>
      <x:c r="V217" s="730"/>
      <x:c r="W217" s="730"/>
      <x:c r="X217" s="749" t="str">
        <x:f>IF(OR(A217="",B217="",N217="",N217="PO WON",N217="LOST",N217="CANCELLED"),"",IFERROR(IF(Q217="",B217+1,Q217+INDEX(Setup!$T$4:$T$8,MATCH(N217,Setup!$S$4:$S$8,0))),""))</x:f>
      </x:c>
      <x:c r="Y217" s="749" t="str">
        <x:f>IF(A217="","",IF(OR(N217="PO WON",N217="LOST",N217="CANCELLED"),"",IF(R217&lt;&gt;"",R217,X217)))</x:f>
      </x:c>
      <x:c r="Z217" s="750" t="str">
        <x:f>IF(OR(Y217="",NOT(ISNUMBER(Y217))),"",Y217-TODAY())</x:f>
      </x:c>
      <x:c r="AA217" s="750" t="str">
        <x:f>IF(OR(A217="",B217="",C217="",M217="",N217="",N217="PO WON",N217="LOST",N217="CANCELLED"),"",IF(M217="Hot",30,IF(M217="Warm",20,10))+IF(N217="NEGOTIATION",25,IF(N217="QUOTED",20,IF(N217="QUALIFIED",15,IF(OR(N217="NEW",N217="CONTACTED"),10,0))))+IF(S217&lt;=2,20,IF(S217&lt;=7,15,IF(S217&lt;=14,10,5)))+IF(O217&gt;=500000,20,IF(O217&gt;=200000,15,IF(O217&gt;=100000,10,5)))+IF(OR(C217="IndiaMART",C217="TradeIndia"),5,3))</x:f>
      </x:c>
      <x:c r="AB217" s="751" t="str">
        <x:f>IF(A217="","",IF(OR(N217="PO WON",N217="LOST",N217="CANCELLED"),"CLOSED",IF(AA217&gt;=75,"A - PRIORITY",IF(AA217&gt;=55,"B - GOOD",IF(AA217&gt;=35,"C - NURTURE","D - LOW")))))</x:f>
      </x:c>
      <x:c r="AC217" s="751" t="str">
        <x:f>IF(A217="","",IF(AL217="COMPLETE",IF(N217="PO WON","Track invoice + payment",IF(N217="LOST","Consider revival",IF(N217="CANCELLED","No further action",IF(T217="OVERDUE","FOLLOW UP NOW",IF(T217="DUE TODAY","FOLLOW UP TODAY",IFERROR(INDEX(Setup!$V$4:$V$8,MATCH(N217,Setup!$U$4:$U$8,0)),"Review RFQ")))))),IF(AL217="DUPLICATE RFQ ID","Use a unique RFQ ID",IF(AL217="CHECK REQUIRED FIELDS","Complete required fields",IF(AL217="CHECK NUMBERS","Correct quantity or value",IF(AL217="CHECK DATE","Correct invalid date",IF(AL217="CHECK STAGE","Choose a valid stage",IF(AL217="SET NEXT FOLLOW-UP","Set next follow-up",IF(AL217="ADD QUOTE DATE","Add quote date",IF(AL217="ADD QUOTE RECORD","Add or fix quote record",IF(AL217="ADD CLOSED REASON","Add lost/cancelled reason",IF(AL217="ADD CLOSED DATE","Add closed date","Create or fix order record"))))))))))))</x:f>
      </x:c>
      <x:c r="AD217" s="752" t="str">
        <x:f>IF(A217="","",IF(AND(OR(N217="QUOTED",N217="NEGOTIATION"),Y217&lt;&gt;"",Y217&lt;TODAY()),O217,0))</x:f>
      </x:c>
      <x:c r="AE217" s="751" t="str">
        <x:f>IF(A217="","",IF(AND(F217&lt;&gt;"",G217&lt;&gt;""),"COMPLETE",IF(OR(F217&lt;&gt;"",G217&lt;&gt;""),"PARTIAL","MISSING")))</x:f>
      </x:c>
      <x:c r="AF217" s="756"/>
      <x:c r="AG217" s="735"/>
      <x:c r="AH217" s="735"/>
      <x:c r="AI217" s="755" t="str">
        <x:f>IF(OR(B217="",AF217=""),"",ROUND((AF217-B217)*24,1))</x:f>
      </x:c>
      <x:c r="AJ217" s="750" t="str">
        <x:f>IF(P217="","",MAX(TODAY()-P217,0))</x:f>
      </x:c>
      <x:c r="AK217" s="750" t="str">
        <x:f>IF(OR(B217="",AH217=""),"",AH217-B217)</x:f>
      </x:c>
      <x:c r="AL217" s="751" t="str">
        <x:f>IF(A217="","",IF(COUNTIF($A$5:$A$504,A217)&gt;1,"DUPLICATE RFQ ID",IF(OR(B217="",C217="",AND(D217="",E217=""),AND(F217="",G217=""),H217="",I217="",J217="",L217="",M217="",N217=""),"CHECK REQUIRED FIELDS",IF(OR(NOT(ISNUMBER(I217)),I217&lt;=0,AND(O217&lt;&gt;"",OR(NOT(ISNUMBER(O217)),O217&lt;0))),"CHECK NUMBERS",IF(OR(NOT(ISNUMBER(B217)),B217&gt;TODAY(),AND(P217&lt;&gt;"",OR(NOT(ISNUMBER(P217)),P217&gt;TODAY())),AND(Q217&lt;&gt;"",OR(NOT(ISNUMBER(Q217)),Q217&gt;TODAY())),AND(R217&lt;&gt;"",NOT(ISNUMBER(R217))),AND(U217&lt;&gt;"",NOT(ISNUMBER(U217))),AND(AF217&lt;&gt;"",OR(NOT(ISNUMBER(AF217)),AF217&lt;B217,AF217&gt;TODAY()+1)),AND(AG217&lt;&gt;"",OR(NOT(ISNUMBER(AG217)),AG217&lt;B217,AG217&gt;TODAY())),AND(AH217&lt;&gt;"",OR(NOT(ISNUMBER(AH217)),AH217&lt;B217,AH217&gt;TODAY()))),"CHECK DATE",IF(COUNTIF(Setup!$D$4:$D$11,N217)=0,"CHECK STAGE",IF(AND(N217&lt;&gt;"PO WON",N217&lt;&gt;"LOST",N217&lt;&gt;"CANCELLED",Y217=""),"SET NEXT FOLLOW-UP",IF(AND(OR(N217="QUOTED",N217="NEGOTIATION",N217="PO WON"),P217=""),"ADD QUOTE DATE",IF(AND(OR(N217="QUOTED",N217="NEGOTIATION",N217="PO WON"),COUNTIFS(Quotations!$B$5:$B$504,A217,Quotations!$Q$5:$Q$504,"COMPLETE")=0),"ADD QUOTE RECORD",IF(AND(OR(N217="LOST",N217="CANCELLED"),V217=""),"ADD CLOSED REASON",IF(AND(OR(N217="PO WON",N217="LOST",N217="CANCELLED"),AH217=""),"ADD CLOSED DATE",IF(AND(N217="PO WON",COUNTIFS('Orders &amp; Payments'!$B$5:$B$504,A217,'Orders &amp; Payments'!$Q$5:$Q$504,"COMPLETE")+COUNTIFS('Orders &amp; Payments'!$B$5:$B$504,A217,'Orders &amp; Payments'!$Q$5:$Q$504,"OPEN")+COUNTIFS('Orders &amp; Payments'!$B$5:$B$504,A217,'Orders &amp; Payments'!$Q$5:$Q$504,"OPEN — ADD INVOICE")=0),"ADD ORDER RECORD","COMPLETE"))))))))))))</x:f>
      </x:c>
    </x:row>
    <x:row r="218">
      <x:c r="A218" s="730"/>
      <x:c r="B218" s="731"/>
      <x:c r="C218" s="730"/>
      <x:c r="D218" s="730"/>
      <x:c r="E218" s="730"/>
      <x:c r="F218" s="730"/>
      <x:c r="G218" s="730"/>
      <x:c r="H218" s="730"/>
      <x:c r="I218" s="730"/>
      <x:c r="J218" s="730"/>
      <x:c r="K218" s="730"/>
      <x:c r="L218" s="730"/>
      <x:c r="M218" s="730"/>
      <x:c r="N218" s="730"/>
      <x:c r="O218" s="732"/>
      <x:c r="P218" s="731"/>
      <x:c r="Q218" s="731"/>
      <x:c r="R218" s="731"/>
      <x:c r="S218" s="740" t="str">
        <x:f>IF(B218="","",TODAY()-B218)</x:f>
      </x:c>
      <x:c r="T218" s="741" t="str">
        <x:f>IF(A218="","",IF(N218="","STAGE NOT SET",IF(OR(N218="PO WON",N218="LOST",N218="CANCELLED"),N218,IF(Y218="","NOT SET",IF(NOT(ISNUMBER(Y218)),"CHECK DATE",IF(Y218&lt;TODAY(),"OVERDUE",IF(Y218=TODAY(),"DUE TODAY","UPCOMING")))))))</x:f>
      </x:c>
      <x:c r="U218" s="731"/>
      <x:c r="V218" s="730"/>
      <x:c r="W218" s="730"/>
      <x:c r="X218" s="749" t="str">
        <x:f>IF(OR(A218="",B218="",N218="",N218="PO WON",N218="LOST",N218="CANCELLED"),"",IFERROR(IF(Q218="",B218+1,Q218+INDEX(Setup!$T$4:$T$8,MATCH(N218,Setup!$S$4:$S$8,0))),""))</x:f>
      </x:c>
      <x:c r="Y218" s="749" t="str">
        <x:f>IF(A218="","",IF(OR(N218="PO WON",N218="LOST",N218="CANCELLED"),"",IF(R218&lt;&gt;"",R218,X218)))</x:f>
      </x:c>
      <x:c r="Z218" s="750" t="str">
        <x:f>IF(OR(Y218="",NOT(ISNUMBER(Y218))),"",Y218-TODAY())</x:f>
      </x:c>
      <x:c r="AA218" s="750" t="str">
        <x:f>IF(OR(A218="",B218="",C218="",M218="",N218="",N218="PO WON",N218="LOST",N218="CANCELLED"),"",IF(M218="Hot",30,IF(M218="Warm",20,10))+IF(N218="NEGOTIATION",25,IF(N218="QUOTED",20,IF(N218="QUALIFIED",15,IF(OR(N218="NEW",N218="CONTACTED"),10,0))))+IF(S218&lt;=2,20,IF(S218&lt;=7,15,IF(S218&lt;=14,10,5)))+IF(O218&gt;=500000,20,IF(O218&gt;=200000,15,IF(O218&gt;=100000,10,5)))+IF(OR(C218="IndiaMART",C218="TradeIndia"),5,3))</x:f>
      </x:c>
      <x:c r="AB218" s="751" t="str">
        <x:f>IF(A218="","",IF(OR(N218="PO WON",N218="LOST",N218="CANCELLED"),"CLOSED",IF(AA218&gt;=75,"A - PRIORITY",IF(AA218&gt;=55,"B - GOOD",IF(AA218&gt;=35,"C - NURTURE","D - LOW")))))</x:f>
      </x:c>
      <x:c r="AC218" s="751" t="str">
        <x:f>IF(A218="","",IF(AL218="COMPLETE",IF(N218="PO WON","Track invoice + payment",IF(N218="LOST","Consider revival",IF(N218="CANCELLED","No further action",IF(T218="OVERDUE","FOLLOW UP NOW",IF(T218="DUE TODAY","FOLLOW UP TODAY",IFERROR(INDEX(Setup!$V$4:$V$8,MATCH(N218,Setup!$U$4:$U$8,0)),"Review RFQ")))))),IF(AL218="DUPLICATE RFQ ID","Use a unique RFQ ID",IF(AL218="CHECK REQUIRED FIELDS","Complete required fields",IF(AL218="CHECK NUMBERS","Correct quantity or value",IF(AL218="CHECK DATE","Correct invalid date",IF(AL218="CHECK STAGE","Choose a valid stage",IF(AL218="SET NEXT FOLLOW-UP","Set next follow-up",IF(AL218="ADD QUOTE DATE","Add quote date",IF(AL218="ADD QUOTE RECORD","Add or fix quote record",IF(AL218="ADD CLOSED REASON","Add lost/cancelled reason",IF(AL218="ADD CLOSED DATE","Add closed date","Create or fix order record"))))))))))))</x:f>
      </x:c>
      <x:c r="AD218" s="752" t="str">
        <x:f>IF(A218="","",IF(AND(OR(N218="QUOTED",N218="NEGOTIATION"),Y218&lt;&gt;"",Y218&lt;TODAY()),O218,0))</x:f>
      </x:c>
      <x:c r="AE218" s="751" t="str">
        <x:f>IF(A218="","",IF(AND(F218&lt;&gt;"",G218&lt;&gt;""),"COMPLETE",IF(OR(F218&lt;&gt;"",G218&lt;&gt;""),"PARTIAL","MISSING")))</x:f>
      </x:c>
      <x:c r="AF218" s="756"/>
      <x:c r="AG218" s="735"/>
      <x:c r="AH218" s="735"/>
      <x:c r="AI218" s="755" t="str">
        <x:f>IF(OR(B218="",AF218=""),"",ROUND((AF218-B218)*24,1))</x:f>
      </x:c>
      <x:c r="AJ218" s="750" t="str">
        <x:f>IF(P218="","",MAX(TODAY()-P218,0))</x:f>
      </x:c>
      <x:c r="AK218" s="750" t="str">
        <x:f>IF(OR(B218="",AH218=""),"",AH218-B218)</x:f>
      </x:c>
      <x:c r="AL218" s="751" t="str">
        <x:f>IF(A218="","",IF(COUNTIF($A$5:$A$504,A218)&gt;1,"DUPLICATE RFQ ID",IF(OR(B218="",C218="",AND(D218="",E218=""),AND(F218="",G218=""),H218="",I218="",J218="",L218="",M218="",N218=""),"CHECK REQUIRED FIELDS",IF(OR(NOT(ISNUMBER(I218)),I218&lt;=0,AND(O218&lt;&gt;"",OR(NOT(ISNUMBER(O218)),O218&lt;0))),"CHECK NUMBERS",IF(OR(NOT(ISNUMBER(B218)),B218&gt;TODAY(),AND(P218&lt;&gt;"",OR(NOT(ISNUMBER(P218)),P218&gt;TODAY())),AND(Q218&lt;&gt;"",OR(NOT(ISNUMBER(Q218)),Q218&gt;TODAY())),AND(R218&lt;&gt;"",NOT(ISNUMBER(R218))),AND(U218&lt;&gt;"",NOT(ISNUMBER(U218))),AND(AF218&lt;&gt;"",OR(NOT(ISNUMBER(AF218)),AF218&lt;B218,AF218&gt;TODAY()+1)),AND(AG218&lt;&gt;"",OR(NOT(ISNUMBER(AG218)),AG218&lt;B218,AG218&gt;TODAY())),AND(AH218&lt;&gt;"",OR(NOT(ISNUMBER(AH218)),AH218&lt;B218,AH218&gt;TODAY()))),"CHECK DATE",IF(COUNTIF(Setup!$D$4:$D$11,N218)=0,"CHECK STAGE",IF(AND(N218&lt;&gt;"PO WON",N218&lt;&gt;"LOST",N218&lt;&gt;"CANCELLED",Y218=""),"SET NEXT FOLLOW-UP",IF(AND(OR(N218="QUOTED",N218="NEGOTIATION",N218="PO WON"),P218=""),"ADD QUOTE DATE",IF(AND(OR(N218="QUOTED",N218="NEGOTIATION",N218="PO WON"),COUNTIFS(Quotations!$B$5:$B$504,A218,Quotations!$Q$5:$Q$504,"COMPLETE")=0),"ADD QUOTE RECORD",IF(AND(OR(N218="LOST",N218="CANCELLED"),V218=""),"ADD CLOSED REASON",IF(AND(OR(N218="PO WON",N218="LOST",N218="CANCELLED"),AH218=""),"ADD CLOSED DATE",IF(AND(N218="PO WON",COUNTIFS('Orders &amp; Payments'!$B$5:$B$504,A218,'Orders &amp; Payments'!$Q$5:$Q$504,"COMPLETE")+COUNTIFS('Orders &amp; Payments'!$B$5:$B$504,A218,'Orders &amp; Payments'!$Q$5:$Q$504,"OPEN")+COUNTIFS('Orders &amp; Payments'!$B$5:$B$504,A218,'Orders &amp; Payments'!$Q$5:$Q$504,"OPEN — ADD INVOICE")=0),"ADD ORDER RECORD","COMPLETE"))))))))))))</x:f>
      </x:c>
    </x:row>
    <x:row r="219">
      <x:c r="A219" s="730"/>
      <x:c r="B219" s="731"/>
      <x:c r="C219" s="730"/>
      <x:c r="D219" s="730"/>
      <x:c r="E219" s="730"/>
      <x:c r="F219" s="730"/>
      <x:c r="G219" s="730"/>
      <x:c r="H219" s="730"/>
      <x:c r="I219" s="730"/>
      <x:c r="J219" s="730"/>
      <x:c r="K219" s="730"/>
      <x:c r="L219" s="730"/>
      <x:c r="M219" s="730"/>
      <x:c r="N219" s="730"/>
      <x:c r="O219" s="732"/>
      <x:c r="P219" s="731"/>
      <x:c r="Q219" s="731"/>
      <x:c r="R219" s="731"/>
      <x:c r="S219" s="740" t="str">
        <x:f>IF(B219="","",TODAY()-B219)</x:f>
      </x:c>
      <x:c r="T219" s="741" t="str">
        <x:f>IF(A219="","",IF(N219="","STAGE NOT SET",IF(OR(N219="PO WON",N219="LOST",N219="CANCELLED"),N219,IF(Y219="","NOT SET",IF(NOT(ISNUMBER(Y219)),"CHECK DATE",IF(Y219&lt;TODAY(),"OVERDUE",IF(Y219=TODAY(),"DUE TODAY","UPCOMING")))))))</x:f>
      </x:c>
      <x:c r="U219" s="731"/>
      <x:c r="V219" s="730"/>
      <x:c r="W219" s="730"/>
      <x:c r="X219" s="749" t="str">
        <x:f>IF(OR(A219="",B219="",N219="",N219="PO WON",N219="LOST",N219="CANCELLED"),"",IFERROR(IF(Q219="",B219+1,Q219+INDEX(Setup!$T$4:$T$8,MATCH(N219,Setup!$S$4:$S$8,0))),""))</x:f>
      </x:c>
      <x:c r="Y219" s="749" t="str">
        <x:f>IF(A219="","",IF(OR(N219="PO WON",N219="LOST",N219="CANCELLED"),"",IF(R219&lt;&gt;"",R219,X219)))</x:f>
      </x:c>
      <x:c r="Z219" s="750" t="str">
        <x:f>IF(OR(Y219="",NOT(ISNUMBER(Y219))),"",Y219-TODAY())</x:f>
      </x:c>
      <x:c r="AA219" s="750" t="str">
        <x:f>IF(OR(A219="",B219="",C219="",M219="",N219="",N219="PO WON",N219="LOST",N219="CANCELLED"),"",IF(M219="Hot",30,IF(M219="Warm",20,10))+IF(N219="NEGOTIATION",25,IF(N219="QUOTED",20,IF(N219="QUALIFIED",15,IF(OR(N219="NEW",N219="CONTACTED"),10,0))))+IF(S219&lt;=2,20,IF(S219&lt;=7,15,IF(S219&lt;=14,10,5)))+IF(O219&gt;=500000,20,IF(O219&gt;=200000,15,IF(O219&gt;=100000,10,5)))+IF(OR(C219="IndiaMART",C219="TradeIndia"),5,3))</x:f>
      </x:c>
      <x:c r="AB219" s="751" t="str">
        <x:f>IF(A219="","",IF(OR(N219="PO WON",N219="LOST",N219="CANCELLED"),"CLOSED",IF(AA219&gt;=75,"A - PRIORITY",IF(AA219&gt;=55,"B - GOOD",IF(AA219&gt;=35,"C - NURTURE","D - LOW")))))</x:f>
      </x:c>
      <x:c r="AC219" s="751" t="str">
        <x:f>IF(A219="","",IF(AL219="COMPLETE",IF(N219="PO WON","Track invoice + payment",IF(N219="LOST","Consider revival",IF(N219="CANCELLED","No further action",IF(T219="OVERDUE","FOLLOW UP NOW",IF(T219="DUE TODAY","FOLLOW UP TODAY",IFERROR(INDEX(Setup!$V$4:$V$8,MATCH(N219,Setup!$U$4:$U$8,0)),"Review RFQ")))))),IF(AL219="DUPLICATE RFQ ID","Use a unique RFQ ID",IF(AL219="CHECK REQUIRED FIELDS","Complete required fields",IF(AL219="CHECK NUMBERS","Correct quantity or value",IF(AL219="CHECK DATE","Correct invalid date",IF(AL219="CHECK STAGE","Choose a valid stage",IF(AL219="SET NEXT FOLLOW-UP","Set next follow-up",IF(AL219="ADD QUOTE DATE","Add quote date",IF(AL219="ADD QUOTE RECORD","Add or fix quote record",IF(AL219="ADD CLOSED REASON","Add lost/cancelled reason",IF(AL219="ADD CLOSED DATE","Add closed date","Create or fix order record"))))))))))))</x:f>
      </x:c>
      <x:c r="AD219" s="752" t="str">
        <x:f>IF(A219="","",IF(AND(OR(N219="QUOTED",N219="NEGOTIATION"),Y219&lt;&gt;"",Y219&lt;TODAY()),O219,0))</x:f>
      </x:c>
      <x:c r="AE219" s="751" t="str">
        <x:f>IF(A219="","",IF(AND(F219&lt;&gt;"",G219&lt;&gt;""),"COMPLETE",IF(OR(F219&lt;&gt;"",G219&lt;&gt;""),"PARTIAL","MISSING")))</x:f>
      </x:c>
      <x:c r="AF219" s="756"/>
      <x:c r="AG219" s="735"/>
      <x:c r="AH219" s="735"/>
      <x:c r="AI219" s="755" t="str">
        <x:f>IF(OR(B219="",AF219=""),"",ROUND((AF219-B219)*24,1))</x:f>
      </x:c>
      <x:c r="AJ219" s="750" t="str">
        <x:f>IF(P219="","",MAX(TODAY()-P219,0))</x:f>
      </x:c>
      <x:c r="AK219" s="750" t="str">
        <x:f>IF(OR(B219="",AH219=""),"",AH219-B219)</x:f>
      </x:c>
      <x:c r="AL219" s="751" t="str">
        <x:f>IF(A219="","",IF(COUNTIF($A$5:$A$504,A219)&gt;1,"DUPLICATE RFQ ID",IF(OR(B219="",C219="",AND(D219="",E219=""),AND(F219="",G219=""),H219="",I219="",J219="",L219="",M219="",N219=""),"CHECK REQUIRED FIELDS",IF(OR(NOT(ISNUMBER(I219)),I219&lt;=0,AND(O219&lt;&gt;"",OR(NOT(ISNUMBER(O219)),O219&lt;0))),"CHECK NUMBERS",IF(OR(NOT(ISNUMBER(B219)),B219&gt;TODAY(),AND(P219&lt;&gt;"",OR(NOT(ISNUMBER(P219)),P219&gt;TODAY())),AND(Q219&lt;&gt;"",OR(NOT(ISNUMBER(Q219)),Q219&gt;TODAY())),AND(R219&lt;&gt;"",NOT(ISNUMBER(R219))),AND(U219&lt;&gt;"",NOT(ISNUMBER(U219))),AND(AF219&lt;&gt;"",OR(NOT(ISNUMBER(AF219)),AF219&lt;B219,AF219&gt;TODAY()+1)),AND(AG219&lt;&gt;"",OR(NOT(ISNUMBER(AG219)),AG219&lt;B219,AG219&gt;TODAY())),AND(AH219&lt;&gt;"",OR(NOT(ISNUMBER(AH219)),AH219&lt;B219,AH219&gt;TODAY()))),"CHECK DATE",IF(COUNTIF(Setup!$D$4:$D$11,N219)=0,"CHECK STAGE",IF(AND(N219&lt;&gt;"PO WON",N219&lt;&gt;"LOST",N219&lt;&gt;"CANCELLED",Y219=""),"SET NEXT FOLLOW-UP",IF(AND(OR(N219="QUOTED",N219="NEGOTIATION",N219="PO WON"),P219=""),"ADD QUOTE DATE",IF(AND(OR(N219="QUOTED",N219="NEGOTIATION",N219="PO WON"),COUNTIFS(Quotations!$B$5:$B$504,A219,Quotations!$Q$5:$Q$504,"COMPLETE")=0),"ADD QUOTE RECORD",IF(AND(OR(N219="LOST",N219="CANCELLED"),V219=""),"ADD CLOSED REASON",IF(AND(OR(N219="PO WON",N219="LOST",N219="CANCELLED"),AH219=""),"ADD CLOSED DATE",IF(AND(N219="PO WON",COUNTIFS('Orders &amp; Payments'!$B$5:$B$504,A219,'Orders &amp; Payments'!$Q$5:$Q$504,"COMPLETE")+COUNTIFS('Orders &amp; Payments'!$B$5:$B$504,A219,'Orders &amp; Payments'!$Q$5:$Q$504,"OPEN")+COUNTIFS('Orders &amp; Payments'!$B$5:$B$504,A219,'Orders &amp; Payments'!$Q$5:$Q$504,"OPEN — ADD INVOICE")=0),"ADD ORDER RECORD","COMPLETE"))))))))))))</x:f>
      </x:c>
    </x:row>
    <x:row r="220">
      <x:c r="A220" s="730"/>
      <x:c r="B220" s="731"/>
      <x:c r="C220" s="730"/>
      <x:c r="D220" s="730"/>
      <x:c r="E220" s="730"/>
      <x:c r="F220" s="730"/>
      <x:c r="G220" s="730"/>
      <x:c r="H220" s="730"/>
      <x:c r="I220" s="730"/>
      <x:c r="J220" s="730"/>
      <x:c r="K220" s="730"/>
      <x:c r="L220" s="730"/>
      <x:c r="M220" s="730"/>
      <x:c r="N220" s="730"/>
      <x:c r="O220" s="732"/>
      <x:c r="P220" s="731"/>
      <x:c r="Q220" s="731"/>
      <x:c r="R220" s="731"/>
      <x:c r="S220" s="740" t="str">
        <x:f>IF(B220="","",TODAY()-B220)</x:f>
      </x:c>
      <x:c r="T220" s="741" t="str">
        <x:f>IF(A220="","",IF(N220="","STAGE NOT SET",IF(OR(N220="PO WON",N220="LOST",N220="CANCELLED"),N220,IF(Y220="","NOT SET",IF(NOT(ISNUMBER(Y220)),"CHECK DATE",IF(Y220&lt;TODAY(),"OVERDUE",IF(Y220=TODAY(),"DUE TODAY","UPCOMING")))))))</x:f>
      </x:c>
      <x:c r="U220" s="731"/>
      <x:c r="V220" s="730"/>
      <x:c r="W220" s="730"/>
      <x:c r="X220" s="749" t="str">
        <x:f>IF(OR(A220="",B220="",N220="",N220="PO WON",N220="LOST",N220="CANCELLED"),"",IFERROR(IF(Q220="",B220+1,Q220+INDEX(Setup!$T$4:$T$8,MATCH(N220,Setup!$S$4:$S$8,0))),""))</x:f>
      </x:c>
      <x:c r="Y220" s="749" t="str">
        <x:f>IF(A220="","",IF(OR(N220="PO WON",N220="LOST",N220="CANCELLED"),"",IF(R220&lt;&gt;"",R220,X220)))</x:f>
      </x:c>
      <x:c r="Z220" s="750" t="str">
        <x:f>IF(OR(Y220="",NOT(ISNUMBER(Y220))),"",Y220-TODAY())</x:f>
      </x:c>
      <x:c r="AA220" s="750" t="str">
        <x:f>IF(OR(A220="",B220="",C220="",M220="",N220="",N220="PO WON",N220="LOST",N220="CANCELLED"),"",IF(M220="Hot",30,IF(M220="Warm",20,10))+IF(N220="NEGOTIATION",25,IF(N220="QUOTED",20,IF(N220="QUALIFIED",15,IF(OR(N220="NEW",N220="CONTACTED"),10,0))))+IF(S220&lt;=2,20,IF(S220&lt;=7,15,IF(S220&lt;=14,10,5)))+IF(O220&gt;=500000,20,IF(O220&gt;=200000,15,IF(O220&gt;=100000,10,5)))+IF(OR(C220="IndiaMART",C220="TradeIndia"),5,3))</x:f>
      </x:c>
      <x:c r="AB220" s="751" t="str">
        <x:f>IF(A220="","",IF(OR(N220="PO WON",N220="LOST",N220="CANCELLED"),"CLOSED",IF(AA220&gt;=75,"A - PRIORITY",IF(AA220&gt;=55,"B - GOOD",IF(AA220&gt;=35,"C - NURTURE","D - LOW")))))</x:f>
      </x:c>
      <x:c r="AC220" s="751" t="str">
        <x:f>IF(A220="","",IF(AL220="COMPLETE",IF(N220="PO WON","Track invoice + payment",IF(N220="LOST","Consider revival",IF(N220="CANCELLED","No further action",IF(T220="OVERDUE","FOLLOW UP NOW",IF(T220="DUE TODAY","FOLLOW UP TODAY",IFERROR(INDEX(Setup!$V$4:$V$8,MATCH(N220,Setup!$U$4:$U$8,0)),"Review RFQ")))))),IF(AL220="DUPLICATE RFQ ID","Use a unique RFQ ID",IF(AL220="CHECK REQUIRED FIELDS","Complete required fields",IF(AL220="CHECK NUMBERS","Correct quantity or value",IF(AL220="CHECK DATE","Correct invalid date",IF(AL220="CHECK STAGE","Choose a valid stage",IF(AL220="SET NEXT FOLLOW-UP","Set next follow-up",IF(AL220="ADD QUOTE DATE","Add quote date",IF(AL220="ADD QUOTE RECORD","Add or fix quote record",IF(AL220="ADD CLOSED REASON","Add lost/cancelled reason",IF(AL220="ADD CLOSED DATE","Add closed date","Create or fix order record"))))))))))))</x:f>
      </x:c>
      <x:c r="AD220" s="752" t="str">
        <x:f>IF(A220="","",IF(AND(OR(N220="QUOTED",N220="NEGOTIATION"),Y220&lt;&gt;"",Y220&lt;TODAY()),O220,0))</x:f>
      </x:c>
      <x:c r="AE220" s="751" t="str">
        <x:f>IF(A220="","",IF(AND(F220&lt;&gt;"",G220&lt;&gt;""),"COMPLETE",IF(OR(F220&lt;&gt;"",G220&lt;&gt;""),"PARTIAL","MISSING")))</x:f>
      </x:c>
      <x:c r="AF220" s="756"/>
      <x:c r="AG220" s="735"/>
      <x:c r="AH220" s="735"/>
      <x:c r="AI220" s="755" t="str">
        <x:f>IF(OR(B220="",AF220=""),"",ROUND((AF220-B220)*24,1))</x:f>
      </x:c>
      <x:c r="AJ220" s="750" t="str">
        <x:f>IF(P220="","",MAX(TODAY()-P220,0))</x:f>
      </x:c>
      <x:c r="AK220" s="750" t="str">
        <x:f>IF(OR(B220="",AH220=""),"",AH220-B220)</x:f>
      </x:c>
      <x:c r="AL220" s="751" t="str">
        <x:f>IF(A220="","",IF(COUNTIF($A$5:$A$504,A220)&gt;1,"DUPLICATE RFQ ID",IF(OR(B220="",C220="",AND(D220="",E220=""),AND(F220="",G220=""),H220="",I220="",J220="",L220="",M220="",N220=""),"CHECK REQUIRED FIELDS",IF(OR(NOT(ISNUMBER(I220)),I220&lt;=0,AND(O220&lt;&gt;"",OR(NOT(ISNUMBER(O220)),O220&lt;0))),"CHECK NUMBERS",IF(OR(NOT(ISNUMBER(B220)),B220&gt;TODAY(),AND(P220&lt;&gt;"",OR(NOT(ISNUMBER(P220)),P220&gt;TODAY())),AND(Q220&lt;&gt;"",OR(NOT(ISNUMBER(Q220)),Q220&gt;TODAY())),AND(R220&lt;&gt;"",NOT(ISNUMBER(R220))),AND(U220&lt;&gt;"",NOT(ISNUMBER(U220))),AND(AF220&lt;&gt;"",OR(NOT(ISNUMBER(AF220)),AF220&lt;B220,AF220&gt;TODAY()+1)),AND(AG220&lt;&gt;"",OR(NOT(ISNUMBER(AG220)),AG220&lt;B220,AG220&gt;TODAY())),AND(AH220&lt;&gt;"",OR(NOT(ISNUMBER(AH220)),AH220&lt;B220,AH220&gt;TODAY()))),"CHECK DATE",IF(COUNTIF(Setup!$D$4:$D$11,N220)=0,"CHECK STAGE",IF(AND(N220&lt;&gt;"PO WON",N220&lt;&gt;"LOST",N220&lt;&gt;"CANCELLED",Y220=""),"SET NEXT FOLLOW-UP",IF(AND(OR(N220="QUOTED",N220="NEGOTIATION",N220="PO WON"),P220=""),"ADD QUOTE DATE",IF(AND(OR(N220="QUOTED",N220="NEGOTIATION",N220="PO WON"),COUNTIFS(Quotations!$B$5:$B$504,A220,Quotations!$Q$5:$Q$504,"COMPLETE")=0),"ADD QUOTE RECORD",IF(AND(OR(N220="LOST",N220="CANCELLED"),V220=""),"ADD CLOSED REASON",IF(AND(OR(N220="PO WON",N220="LOST",N220="CANCELLED"),AH220=""),"ADD CLOSED DATE",IF(AND(N220="PO WON",COUNTIFS('Orders &amp; Payments'!$B$5:$B$504,A220,'Orders &amp; Payments'!$Q$5:$Q$504,"COMPLETE")+COUNTIFS('Orders &amp; Payments'!$B$5:$B$504,A220,'Orders &amp; Payments'!$Q$5:$Q$504,"OPEN")+COUNTIFS('Orders &amp; Payments'!$B$5:$B$504,A220,'Orders &amp; Payments'!$Q$5:$Q$504,"OPEN — ADD INVOICE")=0),"ADD ORDER RECORD","COMPLETE"))))))))))))</x:f>
      </x:c>
    </x:row>
    <x:row r="221">
      <x:c r="A221" s="730"/>
      <x:c r="B221" s="731"/>
      <x:c r="C221" s="730"/>
      <x:c r="D221" s="730"/>
      <x:c r="E221" s="730"/>
      <x:c r="F221" s="730"/>
      <x:c r="G221" s="730"/>
      <x:c r="H221" s="730"/>
      <x:c r="I221" s="730"/>
      <x:c r="J221" s="730"/>
      <x:c r="K221" s="730"/>
      <x:c r="L221" s="730"/>
      <x:c r="M221" s="730"/>
      <x:c r="N221" s="730"/>
      <x:c r="O221" s="732"/>
      <x:c r="P221" s="731"/>
      <x:c r="Q221" s="731"/>
      <x:c r="R221" s="731"/>
      <x:c r="S221" s="740" t="str">
        <x:f>IF(B221="","",TODAY()-B221)</x:f>
      </x:c>
      <x:c r="T221" s="741" t="str">
        <x:f>IF(A221="","",IF(N221="","STAGE NOT SET",IF(OR(N221="PO WON",N221="LOST",N221="CANCELLED"),N221,IF(Y221="","NOT SET",IF(NOT(ISNUMBER(Y221)),"CHECK DATE",IF(Y221&lt;TODAY(),"OVERDUE",IF(Y221=TODAY(),"DUE TODAY","UPCOMING")))))))</x:f>
      </x:c>
      <x:c r="U221" s="731"/>
      <x:c r="V221" s="730"/>
      <x:c r="W221" s="730"/>
      <x:c r="X221" s="749" t="str">
        <x:f>IF(OR(A221="",B221="",N221="",N221="PO WON",N221="LOST",N221="CANCELLED"),"",IFERROR(IF(Q221="",B221+1,Q221+INDEX(Setup!$T$4:$T$8,MATCH(N221,Setup!$S$4:$S$8,0))),""))</x:f>
      </x:c>
      <x:c r="Y221" s="749" t="str">
        <x:f>IF(A221="","",IF(OR(N221="PO WON",N221="LOST",N221="CANCELLED"),"",IF(R221&lt;&gt;"",R221,X221)))</x:f>
      </x:c>
      <x:c r="Z221" s="750" t="str">
        <x:f>IF(OR(Y221="",NOT(ISNUMBER(Y221))),"",Y221-TODAY())</x:f>
      </x:c>
      <x:c r="AA221" s="750" t="str">
        <x:f>IF(OR(A221="",B221="",C221="",M221="",N221="",N221="PO WON",N221="LOST",N221="CANCELLED"),"",IF(M221="Hot",30,IF(M221="Warm",20,10))+IF(N221="NEGOTIATION",25,IF(N221="QUOTED",20,IF(N221="QUALIFIED",15,IF(OR(N221="NEW",N221="CONTACTED"),10,0))))+IF(S221&lt;=2,20,IF(S221&lt;=7,15,IF(S221&lt;=14,10,5)))+IF(O221&gt;=500000,20,IF(O221&gt;=200000,15,IF(O221&gt;=100000,10,5)))+IF(OR(C221="IndiaMART",C221="TradeIndia"),5,3))</x:f>
      </x:c>
      <x:c r="AB221" s="751" t="str">
        <x:f>IF(A221="","",IF(OR(N221="PO WON",N221="LOST",N221="CANCELLED"),"CLOSED",IF(AA221&gt;=75,"A - PRIORITY",IF(AA221&gt;=55,"B - GOOD",IF(AA221&gt;=35,"C - NURTURE","D - LOW")))))</x:f>
      </x:c>
      <x:c r="AC221" s="751" t="str">
        <x:f>IF(A221="","",IF(AL221="COMPLETE",IF(N221="PO WON","Track invoice + payment",IF(N221="LOST","Consider revival",IF(N221="CANCELLED","No further action",IF(T221="OVERDUE","FOLLOW UP NOW",IF(T221="DUE TODAY","FOLLOW UP TODAY",IFERROR(INDEX(Setup!$V$4:$V$8,MATCH(N221,Setup!$U$4:$U$8,0)),"Review RFQ")))))),IF(AL221="DUPLICATE RFQ ID","Use a unique RFQ ID",IF(AL221="CHECK REQUIRED FIELDS","Complete required fields",IF(AL221="CHECK NUMBERS","Correct quantity or value",IF(AL221="CHECK DATE","Correct invalid date",IF(AL221="CHECK STAGE","Choose a valid stage",IF(AL221="SET NEXT FOLLOW-UP","Set next follow-up",IF(AL221="ADD QUOTE DATE","Add quote date",IF(AL221="ADD QUOTE RECORD","Add or fix quote record",IF(AL221="ADD CLOSED REASON","Add lost/cancelled reason",IF(AL221="ADD CLOSED DATE","Add closed date","Create or fix order record"))))))))))))</x:f>
      </x:c>
      <x:c r="AD221" s="752" t="str">
        <x:f>IF(A221="","",IF(AND(OR(N221="QUOTED",N221="NEGOTIATION"),Y221&lt;&gt;"",Y221&lt;TODAY()),O221,0))</x:f>
      </x:c>
      <x:c r="AE221" s="751" t="str">
        <x:f>IF(A221="","",IF(AND(F221&lt;&gt;"",G221&lt;&gt;""),"COMPLETE",IF(OR(F221&lt;&gt;"",G221&lt;&gt;""),"PARTIAL","MISSING")))</x:f>
      </x:c>
      <x:c r="AF221" s="756"/>
      <x:c r="AG221" s="735"/>
      <x:c r="AH221" s="735"/>
      <x:c r="AI221" s="755" t="str">
        <x:f>IF(OR(B221="",AF221=""),"",ROUND((AF221-B221)*24,1))</x:f>
      </x:c>
      <x:c r="AJ221" s="750" t="str">
        <x:f>IF(P221="","",MAX(TODAY()-P221,0))</x:f>
      </x:c>
      <x:c r="AK221" s="750" t="str">
        <x:f>IF(OR(B221="",AH221=""),"",AH221-B221)</x:f>
      </x:c>
      <x:c r="AL221" s="751" t="str">
        <x:f>IF(A221="","",IF(COUNTIF($A$5:$A$504,A221)&gt;1,"DUPLICATE RFQ ID",IF(OR(B221="",C221="",AND(D221="",E221=""),AND(F221="",G221=""),H221="",I221="",J221="",L221="",M221="",N221=""),"CHECK REQUIRED FIELDS",IF(OR(NOT(ISNUMBER(I221)),I221&lt;=0,AND(O221&lt;&gt;"",OR(NOT(ISNUMBER(O221)),O221&lt;0))),"CHECK NUMBERS",IF(OR(NOT(ISNUMBER(B221)),B221&gt;TODAY(),AND(P221&lt;&gt;"",OR(NOT(ISNUMBER(P221)),P221&gt;TODAY())),AND(Q221&lt;&gt;"",OR(NOT(ISNUMBER(Q221)),Q221&gt;TODAY())),AND(R221&lt;&gt;"",NOT(ISNUMBER(R221))),AND(U221&lt;&gt;"",NOT(ISNUMBER(U221))),AND(AF221&lt;&gt;"",OR(NOT(ISNUMBER(AF221)),AF221&lt;B221,AF221&gt;TODAY()+1)),AND(AG221&lt;&gt;"",OR(NOT(ISNUMBER(AG221)),AG221&lt;B221,AG221&gt;TODAY())),AND(AH221&lt;&gt;"",OR(NOT(ISNUMBER(AH221)),AH221&lt;B221,AH221&gt;TODAY()))),"CHECK DATE",IF(COUNTIF(Setup!$D$4:$D$11,N221)=0,"CHECK STAGE",IF(AND(N221&lt;&gt;"PO WON",N221&lt;&gt;"LOST",N221&lt;&gt;"CANCELLED",Y221=""),"SET NEXT FOLLOW-UP",IF(AND(OR(N221="QUOTED",N221="NEGOTIATION",N221="PO WON"),P221=""),"ADD QUOTE DATE",IF(AND(OR(N221="QUOTED",N221="NEGOTIATION",N221="PO WON"),COUNTIFS(Quotations!$B$5:$B$504,A221,Quotations!$Q$5:$Q$504,"COMPLETE")=0),"ADD QUOTE RECORD",IF(AND(OR(N221="LOST",N221="CANCELLED"),V221=""),"ADD CLOSED REASON",IF(AND(OR(N221="PO WON",N221="LOST",N221="CANCELLED"),AH221=""),"ADD CLOSED DATE",IF(AND(N221="PO WON",COUNTIFS('Orders &amp; Payments'!$B$5:$B$504,A221,'Orders &amp; Payments'!$Q$5:$Q$504,"COMPLETE")+COUNTIFS('Orders &amp; Payments'!$B$5:$B$504,A221,'Orders &amp; Payments'!$Q$5:$Q$504,"OPEN")+COUNTIFS('Orders &amp; Payments'!$B$5:$B$504,A221,'Orders &amp; Payments'!$Q$5:$Q$504,"OPEN — ADD INVOICE")=0),"ADD ORDER RECORD","COMPLETE"))))))))))))</x:f>
      </x:c>
    </x:row>
    <x:row r="222">
      <x:c r="A222" s="730"/>
      <x:c r="B222" s="731"/>
      <x:c r="C222" s="730"/>
      <x:c r="D222" s="730"/>
      <x:c r="E222" s="730"/>
      <x:c r="F222" s="730"/>
      <x:c r="G222" s="730"/>
      <x:c r="H222" s="730"/>
      <x:c r="I222" s="730"/>
      <x:c r="J222" s="730"/>
      <x:c r="K222" s="730"/>
      <x:c r="L222" s="730"/>
      <x:c r="M222" s="730"/>
      <x:c r="N222" s="730"/>
      <x:c r="O222" s="732"/>
      <x:c r="P222" s="731"/>
      <x:c r="Q222" s="731"/>
      <x:c r="R222" s="731"/>
      <x:c r="S222" s="740" t="str">
        <x:f>IF(B222="","",TODAY()-B222)</x:f>
      </x:c>
      <x:c r="T222" s="741" t="str">
        <x:f>IF(A222="","",IF(N222="","STAGE NOT SET",IF(OR(N222="PO WON",N222="LOST",N222="CANCELLED"),N222,IF(Y222="","NOT SET",IF(NOT(ISNUMBER(Y222)),"CHECK DATE",IF(Y222&lt;TODAY(),"OVERDUE",IF(Y222=TODAY(),"DUE TODAY","UPCOMING")))))))</x:f>
      </x:c>
      <x:c r="U222" s="731"/>
      <x:c r="V222" s="730"/>
      <x:c r="W222" s="730"/>
      <x:c r="X222" s="749" t="str">
        <x:f>IF(OR(A222="",B222="",N222="",N222="PO WON",N222="LOST",N222="CANCELLED"),"",IFERROR(IF(Q222="",B222+1,Q222+INDEX(Setup!$T$4:$T$8,MATCH(N222,Setup!$S$4:$S$8,0))),""))</x:f>
      </x:c>
      <x:c r="Y222" s="749" t="str">
        <x:f>IF(A222="","",IF(OR(N222="PO WON",N222="LOST",N222="CANCELLED"),"",IF(R222&lt;&gt;"",R222,X222)))</x:f>
      </x:c>
      <x:c r="Z222" s="750" t="str">
        <x:f>IF(OR(Y222="",NOT(ISNUMBER(Y222))),"",Y222-TODAY())</x:f>
      </x:c>
      <x:c r="AA222" s="750" t="str">
        <x:f>IF(OR(A222="",B222="",C222="",M222="",N222="",N222="PO WON",N222="LOST",N222="CANCELLED"),"",IF(M222="Hot",30,IF(M222="Warm",20,10))+IF(N222="NEGOTIATION",25,IF(N222="QUOTED",20,IF(N222="QUALIFIED",15,IF(OR(N222="NEW",N222="CONTACTED"),10,0))))+IF(S222&lt;=2,20,IF(S222&lt;=7,15,IF(S222&lt;=14,10,5)))+IF(O222&gt;=500000,20,IF(O222&gt;=200000,15,IF(O222&gt;=100000,10,5)))+IF(OR(C222="IndiaMART",C222="TradeIndia"),5,3))</x:f>
      </x:c>
      <x:c r="AB222" s="751" t="str">
        <x:f>IF(A222="","",IF(OR(N222="PO WON",N222="LOST",N222="CANCELLED"),"CLOSED",IF(AA222&gt;=75,"A - PRIORITY",IF(AA222&gt;=55,"B - GOOD",IF(AA222&gt;=35,"C - NURTURE","D - LOW")))))</x:f>
      </x:c>
      <x:c r="AC222" s="751" t="str">
        <x:f>IF(A222="","",IF(AL222="COMPLETE",IF(N222="PO WON","Track invoice + payment",IF(N222="LOST","Consider revival",IF(N222="CANCELLED","No further action",IF(T222="OVERDUE","FOLLOW UP NOW",IF(T222="DUE TODAY","FOLLOW UP TODAY",IFERROR(INDEX(Setup!$V$4:$V$8,MATCH(N222,Setup!$U$4:$U$8,0)),"Review RFQ")))))),IF(AL222="DUPLICATE RFQ ID","Use a unique RFQ ID",IF(AL222="CHECK REQUIRED FIELDS","Complete required fields",IF(AL222="CHECK NUMBERS","Correct quantity or value",IF(AL222="CHECK DATE","Correct invalid date",IF(AL222="CHECK STAGE","Choose a valid stage",IF(AL222="SET NEXT FOLLOW-UP","Set next follow-up",IF(AL222="ADD QUOTE DATE","Add quote date",IF(AL222="ADD QUOTE RECORD","Add or fix quote record",IF(AL222="ADD CLOSED REASON","Add lost/cancelled reason",IF(AL222="ADD CLOSED DATE","Add closed date","Create or fix order record"))))))))))))</x:f>
      </x:c>
      <x:c r="AD222" s="752" t="str">
        <x:f>IF(A222="","",IF(AND(OR(N222="QUOTED",N222="NEGOTIATION"),Y222&lt;&gt;"",Y222&lt;TODAY()),O222,0))</x:f>
      </x:c>
      <x:c r="AE222" s="751" t="str">
        <x:f>IF(A222="","",IF(AND(F222&lt;&gt;"",G222&lt;&gt;""),"COMPLETE",IF(OR(F222&lt;&gt;"",G222&lt;&gt;""),"PARTIAL","MISSING")))</x:f>
      </x:c>
      <x:c r="AF222" s="756"/>
      <x:c r="AG222" s="735"/>
      <x:c r="AH222" s="735"/>
      <x:c r="AI222" s="755" t="str">
        <x:f>IF(OR(B222="",AF222=""),"",ROUND((AF222-B222)*24,1))</x:f>
      </x:c>
      <x:c r="AJ222" s="750" t="str">
        <x:f>IF(P222="","",MAX(TODAY()-P222,0))</x:f>
      </x:c>
      <x:c r="AK222" s="750" t="str">
        <x:f>IF(OR(B222="",AH222=""),"",AH222-B222)</x:f>
      </x:c>
      <x:c r="AL222" s="751" t="str">
        <x:f>IF(A222="","",IF(COUNTIF($A$5:$A$504,A222)&gt;1,"DUPLICATE RFQ ID",IF(OR(B222="",C222="",AND(D222="",E222=""),AND(F222="",G222=""),H222="",I222="",J222="",L222="",M222="",N222=""),"CHECK REQUIRED FIELDS",IF(OR(NOT(ISNUMBER(I222)),I222&lt;=0,AND(O222&lt;&gt;"",OR(NOT(ISNUMBER(O222)),O222&lt;0))),"CHECK NUMBERS",IF(OR(NOT(ISNUMBER(B222)),B222&gt;TODAY(),AND(P222&lt;&gt;"",OR(NOT(ISNUMBER(P222)),P222&gt;TODAY())),AND(Q222&lt;&gt;"",OR(NOT(ISNUMBER(Q222)),Q222&gt;TODAY())),AND(R222&lt;&gt;"",NOT(ISNUMBER(R222))),AND(U222&lt;&gt;"",NOT(ISNUMBER(U222))),AND(AF222&lt;&gt;"",OR(NOT(ISNUMBER(AF222)),AF222&lt;B222,AF222&gt;TODAY()+1)),AND(AG222&lt;&gt;"",OR(NOT(ISNUMBER(AG222)),AG222&lt;B222,AG222&gt;TODAY())),AND(AH222&lt;&gt;"",OR(NOT(ISNUMBER(AH222)),AH222&lt;B222,AH222&gt;TODAY()))),"CHECK DATE",IF(COUNTIF(Setup!$D$4:$D$11,N222)=0,"CHECK STAGE",IF(AND(N222&lt;&gt;"PO WON",N222&lt;&gt;"LOST",N222&lt;&gt;"CANCELLED",Y222=""),"SET NEXT FOLLOW-UP",IF(AND(OR(N222="QUOTED",N222="NEGOTIATION",N222="PO WON"),P222=""),"ADD QUOTE DATE",IF(AND(OR(N222="QUOTED",N222="NEGOTIATION",N222="PO WON"),COUNTIFS(Quotations!$B$5:$B$504,A222,Quotations!$Q$5:$Q$504,"COMPLETE")=0),"ADD QUOTE RECORD",IF(AND(OR(N222="LOST",N222="CANCELLED"),V222=""),"ADD CLOSED REASON",IF(AND(OR(N222="PO WON",N222="LOST",N222="CANCELLED"),AH222=""),"ADD CLOSED DATE",IF(AND(N222="PO WON",COUNTIFS('Orders &amp; Payments'!$B$5:$B$504,A222,'Orders &amp; Payments'!$Q$5:$Q$504,"COMPLETE")+COUNTIFS('Orders &amp; Payments'!$B$5:$B$504,A222,'Orders &amp; Payments'!$Q$5:$Q$504,"OPEN")+COUNTIFS('Orders &amp; Payments'!$B$5:$B$504,A222,'Orders &amp; Payments'!$Q$5:$Q$504,"OPEN — ADD INVOICE")=0),"ADD ORDER RECORD","COMPLETE"))))))))))))</x:f>
      </x:c>
    </x:row>
    <x:row r="223">
      <x:c r="A223" s="730"/>
      <x:c r="B223" s="731"/>
      <x:c r="C223" s="730"/>
      <x:c r="D223" s="730"/>
      <x:c r="E223" s="730"/>
      <x:c r="F223" s="730"/>
      <x:c r="G223" s="730"/>
      <x:c r="H223" s="730"/>
      <x:c r="I223" s="730"/>
      <x:c r="J223" s="730"/>
      <x:c r="K223" s="730"/>
      <x:c r="L223" s="730"/>
      <x:c r="M223" s="730"/>
      <x:c r="N223" s="730"/>
      <x:c r="O223" s="732"/>
      <x:c r="P223" s="731"/>
      <x:c r="Q223" s="731"/>
      <x:c r="R223" s="731"/>
      <x:c r="S223" s="740" t="str">
        <x:f>IF(B223="","",TODAY()-B223)</x:f>
      </x:c>
      <x:c r="T223" s="741" t="str">
        <x:f>IF(A223="","",IF(N223="","STAGE NOT SET",IF(OR(N223="PO WON",N223="LOST",N223="CANCELLED"),N223,IF(Y223="","NOT SET",IF(NOT(ISNUMBER(Y223)),"CHECK DATE",IF(Y223&lt;TODAY(),"OVERDUE",IF(Y223=TODAY(),"DUE TODAY","UPCOMING")))))))</x:f>
      </x:c>
      <x:c r="U223" s="731"/>
      <x:c r="V223" s="730"/>
      <x:c r="W223" s="730"/>
      <x:c r="X223" s="749" t="str">
        <x:f>IF(OR(A223="",B223="",N223="",N223="PO WON",N223="LOST",N223="CANCELLED"),"",IFERROR(IF(Q223="",B223+1,Q223+INDEX(Setup!$T$4:$T$8,MATCH(N223,Setup!$S$4:$S$8,0))),""))</x:f>
      </x:c>
      <x:c r="Y223" s="749" t="str">
        <x:f>IF(A223="","",IF(OR(N223="PO WON",N223="LOST",N223="CANCELLED"),"",IF(R223&lt;&gt;"",R223,X223)))</x:f>
      </x:c>
      <x:c r="Z223" s="750" t="str">
        <x:f>IF(OR(Y223="",NOT(ISNUMBER(Y223))),"",Y223-TODAY())</x:f>
      </x:c>
      <x:c r="AA223" s="750" t="str">
        <x:f>IF(OR(A223="",B223="",C223="",M223="",N223="",N223="PO WON",N223="LOST",N223="CANCELLED"),"",IF(M223="Hot",30,IF(M223="Warm",20,10))+IF(N223="NEGOTIATION",25,IF(N223="QUOTED",20,IF(N223="QUALIFIED",15,IF(OR(N223="NEW",N223="CONTACTED"),10,0))))+IF(S223&lt;=2,20,IF(S223&lt;=7,15,IF(S223&lt;=14,10,5)))+IF(O223&gt;=500000,20,IF(O223&gt;=200000,15,IF(O223&gt;=100000,10,5)))+IF(OR(C223="IndiaMART",C223="TradeIndia"),5,3))</x:f>
      </x:c>
      <x:c r="AB223" s="751" t="str">
        <x:f>IF(A223="","",IF(OR(N223="PO WON",N223="LOST",N223="CANCELLED"),"CLOSED",IF(AA223&gt;=75,"A - PRIORITY",IF(AA223&gt;=55,"B - GOOD",IF(AA223&gt;=35,"C - NURTURE","D - LOW")))))</x:f>
      </x:c>
      <x:c r="AC223" s="751" t="str">
        <x:f>IF(A223="","",IF(AL223="COMPLETE",IF(N223="PO WON","Track invoice + payment",IF(N223="LOST","Consider revival",IF(N223="CANCELLED","No further action",IF(T223="OVERDUE","FOLLOW UP NOW",IF(T223="DUE TODAY","FOLLOW UP TODAY",IFERROR(INDEX(Setup!$V$4:$V$8,MATCH(N223,Setup!$U$4:$U$8,0)),"Review RFQ")))))),IF(AL223="DUPLICATE RFQ ID","Use a unique RFQ ID",IF(AL223="CHECK REQUIRED FIELDS","Complete required fields",IF(AL223="CHECK NUMBERS","Correct quantity or value",IF(AL223="CHECK DATE","Correct invalid date",IF(AL223="CHECK STAGE","Choose a valid stage",IF(AL223="SET NEXT FOLLOW-UP","Set next follow-up",IF(AL223="ADD QUOTE DATE","Add quote date",IF(AL223="ADD QUOTE RECORD","Add or fix quote record",IF(AL223="ADD CLOSED REASON","Add lost/cancelled reason",IF(AL223="ADD CLOSED DATE","Add closed date","Create or fix order record"))))))))))))</x:f>
      </x:c>
      <x:c r="AD223" s="752" t="str">
        <x:f>IF(A223="","",IF(AND(OR(N223="QUOTED",N223="NEGOTIATION"),Y223&lt;&gt;"",Y223&lt;TODAY()),O223,0))</x:f>
      </x:c>
      <x:c r="AE223" s="751" t="str">
        <x:f>IF(A223="","",IF(AND(F223&lt;&gt;"",G223&lt;&gt;""),"COMPLETE",IF(OR(F223&lt;&gt;"",G223&lt;&gt;""),"PARTIAL","MISSING")))</x:f>
      </x:c>
      <x:c r="AF223" s="756"/>
      <x:c r="AG223" s="735"/>
      <x:c r="AH223" s="735"/>
      <x:c r="AI223" s="755" t="str">
        <x:f>IF(OR(B223="",AF223=""),"",ROUND((AF223-B223)*24,1))</x:f>
      </x:c>
      <x:c r="AJ223" s="750" t="str">
        <x:f>IF(P223="","",MAX(TODAY()-P223,0))</x:f>
      </x:c>
      <x:c r="AK223" s="750" t="str">
        <x:f>IF(OR(B223="",AH223=""),"",AH223-B223)</x:f>
      </x:c>
      <x:c r="AL223" s="751" t="str">
        <x:f>IF(A223="","",IF(COUNTIF($A$5:$A$504,A223)&gt;1,"DUPLICATE RFQ ID",IF(OR(B223="",C223="",AND(D223="",E223=""),AND(F223="",G223=""),H223="",I223="",J223="",L223="",M223="",N223=""),"CHECK REQUIRED FIELDS",IF(OR(NOT(ISNUMBER(I223)),I223&lt;=0,AND(O223&lt;&gt;"",OR(NOT(ISNUMBER(O223)),O223&lt;0))),"CHECK NUMBERS",IF(OR(NOT(ISNUMBER(B223)),B223&gt;TODAY(),AND(P223&lt;&gt;"",OR(NOT(ISNUMBER(P223)),P223&gt;TODAY())),AND(Q223&lt;&gt;"",OR(NOT(ISNUMBER(Q223)),Q223&gt;TODAY())),AND(R223&lt;&gt;"",NOT(ISNUMBER(R223))),AND(U223&lt;&gt;"",NOT(ISNUMBER(U223))),AND(AF223&lt;&gt;"",OR(NOT(ISNUMBER(AF223)),AF223&lt;B223,AF223&gt;TODAY()+1)),AND(AG223&lt;&gt;"",OR(NOT(ISNUMBER(AG223)),AG223&lt;B223,AG223&gt;TODAY())),AND(AH223&lt;&gt;"",OR(NOT(ISNUMBER(AH223)),AH223&lt;B223,AH223&gt;TODAY()))),"CHECK DATE",IF(COUNTIF(Setup!$D$4:$D$11,N223)=0,"CHECK STAGE",IF(AND(N223&lt;&gt;"PO WON",N223&lt;&gt;"LOST",N223&lt;&gt;"CANCELLED",Y223=""),"SET NEXT FOLLOW-UP",IF(AND(OR(N223="QUOTED",N223="NEGOTIATION",N223="PO WON"),P223=""),"ADD QUOTE DATE",IF(AND(OR(N223="QUOTED",N223="NEGOTIATION",N223="PO WON"),COUNTIFS(Quotations!$B$5:$B$504,A223,Quotations!$Q$5:$Q$504,"COMPLETE")=0),"ADD QUOTE RECORD",IF(AND(OR(N223="LOST",N223="CANCELLED"),V223=""),"ADD CLOSED REASON",IF(AND(OR(N223="PO WON",N223="LOST",N223="CANCELLED"),AH223=""),"ADD CLOSED DATE",IF(AND(N223="PO WON",COUNTIFS('Orders &amp; Payments'!$B$5:$B$504,A223,'Orders &amp; Payments'!$Q$5:$Q$504,"COMPLETE")+COUNTIFS('Orders &amp; Payments'!$B$5:$B$504,A223,'Orders &amp; Payments'!$Q$5:$Q$504,"OPEN")+COUNTIFS('Orders &amp; Payments'!$B$5:$B$504,A223,'Orders &amp; Payments'!$Q$5:$Q$504,"OPEN — ADD INVOICE")=0),"ADD ORDER RECORD","COMPLETE"))))))))))))</x:f>
      </x:c>
    </x:row>
    <x:row r="224">
      <x:c r="A224" s="730"/>
      <x:c r="B224" s="731"/>
      <x:c r="C224" s="730"/>
      <x:c r="D224" s="730"/>
      <x:c r="E224" s="730"/>
      <x:c r="F224" s="730"/>
      <x:c r="G224" s="730"/>
      <x:c r="H224" s="730"/>
      <x:c r="I224" s="730"/>
      <x:c r="J224" s="730"/>
      <x:c r="K224" s="730"/>
      <x:c r="L224" s="730"/>
      <x:c r="M224" s="730"/>
      <x:c r="N224" s="730"/>
      <x:c r="O224" s="732"/>
      <x:c r="P224" s="731"/>
      <x:c r="Q224" s="731"/>
      <x:c r="R224" s="731"/>
      <x:c r="S224" s="740" t="str">
        <x:f>IF(B224="","",TODAY()-B224)</x:f>
      </x:c>
      <x:c r="T224" s="741" t="str">
        <x:f>IF(A224="","",IF(N224="","STAGE NOT SET",IF(OR(N224="PO WON",N224="LOST",N224="CANCELLED"),N224,IF(Y224="","NOT SET",IF(NOT(ISNUMBER(Y224)),"CHECK DATE",IF(Y224&lt;TODAY(),"OVERDUE",IF(Y224=TODAY(),"DUE TODAY","UPCOMING")))))))</x:f>
      </x:c>
      <x:c r="U224" s="731"/>
      <x:c r="V224" s="730"/>
      <x:c r="W224" s="730"/>
      <x:c r="X224" s="749" t="str">
        <x:f>IF(OR(A224="",B224="",N224="",N224="PO WON",N224="LOST",N224="CANCELLED"),"",IFERROR(IF(Q224="",B224+1,Q224+INDEX(Setup!$T$4:$T$8,MATCH(N224,Setup!$S$4:$S$8,0))),""))</x:f>
      </x:c>
      <x:c r="Y224" s="749" t="str">
        <x:f>IF(A224="","",IF(OR(N224="PO WON",N224="LOST",N224="CANCELLED"),"",IF(R224&lt;&gt;"",R224,X224)))</x:f>
      </x:c>
      <x:c r="Z224" s="750" t="str">
        <x:f>IF(OR(Y224="",NOT(ISNUMBER(Y224))),"",Y224-TODAY())</x:f>
      </x:c>
      <x:c r="AA224" s="750" t="str">
        <x:f>IF(OR(A224="",B224="",C224="",M224="",N224="",N224="PO WON",N224="LOST",N224="CANCELLED"),"",IF(M224="Hot",30,IF(M224="Warm",20,10))+IF(N224="NEGOTIATION",25,IF(N224="QUOTED",20,IF(N224="QUALIFIED",15,IF(OR(N224="NEW",N224="CONTACTED"),10,0))))+IF(S224&lt;=2,20,IF(S224&lt;=7,15,IF(S224&lt;=14,10,5)))+IF(O224&gt;=500000,20,IF(O224&gt;=200000,15,IF(O224&gt;=100000,10,5)))+IF(OR(C224="IndiaMART",C224="TradeIndia"),5,3))</x:f>
      </x:c>
      <x:c r="AB224" s="751" t="str">
        <x:f>IF(A224="","",IF(OR(N224="PO WON",N224="LOST",N224="CANCELLED"),"CLOSED",IF(AA224&gt;=75,"A - PRIORITY",IF(AA224&gt;=55,"B - GOOD",IF(AA224&gt;=35,"C - NURTURE","D - LOW")))))</x:f>
      </x:c>
      <x:c r="AC224" s="751" t="str">
        <x:f>IF(A224="","",IF(AL224="COMPLETE",IF(N224="PO WON","Track invoice + payment",IF(N224="LOST","Consider revival",IF(N224="CANCELLED","No further action",IF(T224="OVERDUE","FOLLOW UP NOW",IF(T224="DUE TODAY","FOLLOW UP TODAY",IFERROR(INDEX(Setup!$V$4:$V$8,MATCH(N224,Setup!$U$4:$U$8,0)),"Review RFQ")))))),IF(AL224="DUPLICATE RFQ ID","Use a unique RFQ ID",IF(AL224="CHECK REQUIRED FIELDS","Complete required fields",IF(AL224="CHECK NUMBERS","Correct quantity or value",IF(AL224="CHECK DATE","Correct invalid date",IF(AL224="CHECK STAGE","Choose a valid stage",IF(AL224="SET NEXT FOLLOW-UP","Set next follow-up",IF(AL224="ADD QUOTE DATE","Add quote date",IF(AL224="ADD QUOTE RECORD","Add or fix quote record",IF(AL224="ADD CLOSED REASON","Add lost/cancelled reason",IF(AL224="ADD CLOSED DATE","Add closed date","Create or fix order record"))))))))))))</x:f>
      </x:c>
      <x:c r="AD224" s="752" t="str">
        <x:f>IF(A224="","",IF(AND(OR(N224="QUOTED",N224="NEGOTIATION"),Y224&lt;&gt;"",Y224&lt;TODAY()),O224,0))</x:f>
      </x:c>
      <x:c r="AE224" s="751" t="str">
        <x:f>IF(A224="","",IF(AND(F224&lt;&gt;"",G224&lt;&gt;""),"COMPLETE",IF(OR(F224&lt;&gt;"",G224&lt;&gt;""),"PARTIAL","MISSING")))</x:f>
      </x:c>
      <x:c r="AF224" s="756"/>
      <x:c r="AG224" s="735"/>
      <x:c r="AH224" s="735"/>
      <x:c r="AI224" s="755" t="str">
        <x:f>IF(OR(B224="",AF224=""),"",ROUND((AF224-B224)*24,1))</x:f>
      </x:c>
      <x:c r="AJ224" s="750" t="str">
        <x:f>IF(P224="","",MAX(TODAY()-P224,0))</x:f>
      </x:c>
      <x:c r="AK224" s="750" t="str">
        <x:f>IF(OR(B224="",AH224=""),"",AH224-B224)</x:f>
      </x:c>
      <x:c r="AL224" s="751" t="str">
        <x:f>IF(A224="","",IF(COUNTIF($A$5:$A$504,A224)&gt;1,"DUPLICATE RFQ ID",IF(OR(B224="",C224="",AND(D224="",E224=""),AND(F224="",G224=""),H224="",I224="",J224="",L224="",M224="",N224=""),"CHECK REQUIRED FIELDS",IF(OR(NOT(ISNUMBER(I224)),I224&lt;=0,AND(O224&lt;&gt;"",OR(NOT(ISNUMBER(O224)),O224&lt;0))),"CHECK NUMBERS",IF(OR(NOT(ISNUMBER(B224)),B224&gt;TODAY(),AND(P224&lt;&gt;"",OR(NOT(ISNUMBER(P224)),P224&gt;TODAY())),AND(Q224&lt;&gt;"",OR(NOT(ISNUMBER(Q224)),Q224&gt;TODAY())),AND(R224&lt;&gt;"",NOT(ISNUMBER(R224))),AND(U224&lt;&gt;"",NOT(ISNUMBER(U224))),AND(AF224&lt;&gt;"",OR(NOT(ISNUMBER(AF224)),AF224&lt;B224,AF224&gt;TODAY()+1)),AND(AG224&lt;&gt;"",OR(NOT(ISNUMBER(AG224)),AG224&lt;B224,AG224&gt;TODAY())),AND(AH224&lt;&gt;"",OR(NOT(ISNUMBER(AH224)),AH224&lt;B224,AH224&gt;TODAY()))),"CHECK DATE",IF(COUNTIF(Setup!$D$4:$D$11,N224)=0,"CHECK STAGE",IF(AND(N224&lt;&gt;"PO WON",N224&lt;&gt;"LOST",N224&lt;&gt;"CANCELLED",Y224=""),"SET NEXT FOLLOW-UP",IF(AND(OR(N224="QUOTED",N224="NEGOTIATION",N224="PO WON"),P224=""),"ADD QUOTE DATE",IF(AND(OR(N224="QUOTED",N224="NEGOTIATION",N224="PO WON"),COUNTIFS(Quotations!$B$5:$B$504,A224,Quotations!$Q$5:$Q$504,"COMPLETE")=0),"ADD QUOTE RECORD",IF(AND(OR(N224="LOST",N224="CANCELLED"),V224=""),"ADD CLOSED REASON",IF(AND(OR(N224="PO WON",N224="LOST",N224="CANCELLED"),AH224=""),"ADD CLOSED DATE",IF(AND(N224="PO WON",COUNTIFS('Orders &amp; Payments'!$B$5:$B$504,A224,'Orders &amp; Payments'!$Q$5:$Q$504,"COMPLETE")+COUNTIFS('Orders &amp; Payments'!$B$5:$B$504,A224,'Orders &amp; Payments'!$Q$5:$Q$504,"OPEN")+COUNTIFS('Orders &amp; Payments'!$B$5:$B$504,A224,'Orders &amp; Payments'!$Q$5:$Q$504,"OPEN — ADD INVOICE")=0),"ADD ORDER RECORD","COMPLETE"))))))))))))</x:f>
      </x:c>
    </x:row>
    <x:row r="225">
      <x:c r="A225" s="730"/>
      <x:c r="B225" s="731"/>
      <x:c r="C225" s="730"/>
      <x:c r="D225" s="730"/>
      <x:c r="E225" s="730"/>
      <x:c r="F225" s="730"/>
      <x:c r="G225" s="730"/>
      <x:c r="H225" s="730"/>
      <x:c r="I225" s="730"/>
      <x:c r="J225" s="730"/>
      <x:c r="K225" s="730"/>
      <x:c r="L225" s="730"/>
      <x:c r="M225" s="730"/>
      <x:c r="N225" s="730"/>
      <x:c r="O225" s="732"/>
      <x:c r="P225" s="731"/>
      <x:c r="Q225" s="731"/>
      <x:c r="R225" s="731"/>
      <x:c r="S225" s="740" t="str">
        <x:f>IF(B225="","",TODAY()-B225)</x:f>
      </x:c>
      <x:c r="T225" s="741" t="str">
        <x:f>IF(A225="","",IF(N225="","STAGE NOT SET",IF(OR(N225="PO WON",N225="LOST",N225="CANCELLED"),N225,IF(Y225="","NOT SET",IF(NOT(ISNUMBER(Y225)),"CHECK DATE",IF(Y225&lt;TODAY(),"OVERDUE",IF(Y225=TODAY(),"DUE TODAY","UPCOMING")))))))</x:f>
      </x:c>
      <x:c r="U225" s="731"/>
      <x:c r="V225" s="730"/>
      <x:c r="W225" s="730"/>
      <x:c r="X225" s="749" t="str">
        <x:f>IF(OR(A225="",B225="",N225="",N225="PO WON",N225="LOST",N225="CANCELLED"),"",IFERROR(IF(Q225="",B225+1,Q225+INDEX(Setup!$T$4:$T$8,MATCH(N225,Setup!$S$4:$S$8,0))),""))</x:f>
      </x:c>
      <x:c r="Y225" s="749" t="str">
        <x:f>IF(A225="","",IF(OR(N225="PO WON",N225="LOST",N225="CANCELLED"),"",IF(R225&lt;&gt;"",R225,X225)))</x:f>
      </x:c>
      <x:c r="Z225" s="750" t="str">
        <x:f>IF(OR(Y225="",NOT(ISNUMBER(Y225))),"",Y225-TODAY())</x:f>
      </x:c>
      <x:c r="AA225" s="750" t="str">
        <x:f>IF(OR(A225="",B225="",C225="",M225="",N225="",N225="PO WON",N225="LOST",N225="CANCELLED"),"",IF(M225="Hot",30,IF(M225="Warm",20,10))+IF(N225="NEGOTIATION",25,IF(N225="QUOTED",20,IF(N225="QUALIFIED",15,IF(OR(N225="NEW",N225="CONTACTED"),10,0))))+IF(S225&lt;=2,20,IF(S225&lt;=7,15,IF(S225&lt;=14,10,5)))+IF(O225&gt;=500000,20,IF(O225&gt;=200000,15,IF(O225&gt;=100000,10,5)))+IF(OR(C225="IndiaMART",C225="TradeIndia"),5,3))</x:f>
      </x:c>
      <x:c r="AB225" s="751" t="str">
        <x:f>IF(A225="","",IF(OR(N225="PO WON",N225="LOST",N225="CANCELLED"),"CLOSED",IF(AA225&gt;=75,"A - PRIORITY",IF(AA225&gt;=55,"B - GOOD",IF(AA225&gt;=35,"C - NURTURE","D - LOW")))))</x:f>
      </x:c>
      <x:c r="AC225" s="751" t="str">
        <x:f>IF(A225="","",IF(AL225="COMPLETE",IF(N225="PO WON","Track invoice + payment",IF(N225="LOST","Consider revival",IF(N225="CANCELLED","No further action",IF(T225="OVERDUE","FOLLOW UP NOW",IF(T225="DUE TODAY","FOLLOW UP TODAY",IFERROR(INDEX(Setup!$V$4:$V$8,MATCH(N225,Setup!$U$4:$U$8,0)),"Review RFQ")))))),IF(AL225="DUPLICATE RFQ ID","Use a unique RFQ ID",IF(AL225="CHECK REQUIRED FIELDS","Complete required fields",IF(AL225="CHECK NUMBERS","Correct quantity or value",IF(AL225="CHECK DATE","Correct invalid date",IF(AL225="CHECK STAGE","Choose a valid stage",IF(AL225="SET NEXT FOLLOW-UP","Set next follow-up",IF(AL225="ADD QUOTE DATE","Add quote date",IF(AL225="ADD QUOTE RECORD","Add or fix quote record",IF(AL225="ADD CLOSED REASON","Add lost/cancelled reason",IF(AL225="ADD CLOSED DATE","Add closed date","Create or fix order record"))))))))))))</x:f>
      </x:c>
      <x:c r="AD225" s="752" t="str">
        <x:f>IF(A225="","",IF(AND(OR(N225="QUOTED",N225="NEGOTIATION"),Y225&lt;&gt;"",Y225&lt;TODAY()),O225,0))</x:f>
      </x:c>
      <x:c r="AE225" s="751" t="str">
        <x:f>IF(A225="","",IF(AND(F225&lt;&gt;"",G225&lt;&gt;""),"COMPLETE",IF(OR(F225&lt;&gt;"",G225&lt;&gt;""),"PARTIAL","MISSING")))</x:f>
      </x:c>
      <x:c r="AF225" s="756"/>
      <x:c r="AG225" s="735"/>
      <x:c r="AH225" s="735"/>
      <x:c r="AI225" s="755" t="str">
        <x:f>IF(OR(B225="",AF225=""),"",ROUND((AF225-B225)*24,1))</x:f>
      </x:c>
      <x:c r="AJ225" s="750" t="str">
        <x:f>IF(P225="","",MAX(TODAY()-P225,0))</x:f>
      </x:c>
      <x:c r="AK225" s="750" t="str">
        <x:f>IF(OR(B225="",AH225=""),"",AH225-B225)</x:f>
      </x:c>
      <x:c r="AL225" s="751" t="str">
        <x:f>IF(A225="","",IF(COUNTIF($A$5:$A$504,A225)&gt;1,"DUPLICATE RFQ ID",IF(OR(B225="",C225="",AND(D225="",E225=""),AND(F225="",G225=""),H225="",I225="",J225="",L225="",M225="",N225=""),"CHECK REQUIRED FIELDS",IF(OR(NOT(ISNUMBER(I225)),I225&lt;=0,AND(O225&lt;&gt;"",OR(NOT(ISNUMBER(O225)),O225&lt;0))),"CHECK NUMBERS",IF(OR(NOT(ISNUMBER(B225)),B225&gt;TODAY(),AND(P225&lt;&gt;"",OR(NOT(ISNUMBER(P225)),P225&gt;TODAY())),AND(Q225&lt;&gt;"",OR(NOT(ISNUMBER(Q225)),Q225&gt;TODAY())),AND(R225&lt;&gt;"",NOT(ISNUMBER(R225))),AND(U225&lt;&gt;"",NOT(ISNUMBER(U225))),AND(AF225&lt;&gt;"",OR(NOT(ISNUMBER(AF225)),AF225&lt;B225,AF225&gt;TODAY()+1)),AND(AG225&lt;&gt;"",OR(NOT(ISNUMBER(AG225)),AG225&lt;B225,AG225&gt;TODAY())),AND(AH225&lt;&gt;"",OR(NOT(ISNUMBER(AH225)),AH225&lt;B225,AH225&gt;TODAY()))),"CHECK DATE",IF(COUNTIF(Setup!$D$4:$D$11,N225)=0,"CHECK STAGE",IF(AND(N225&lt;&gt;"PO WON",N225&lt;&gt;"LOST",N225&lt;&gt;"CANCELLED",Y225=""),"SET NEXT FOLLOW-UP",IF(AND(OR(N225="QUOTED",N225="NEGOTIATION",N225="PO WON"),P225=""),"ADD QUOTE DATE",IF(AND(OR(N225="QUOTED",N225="NEGOTIATION",N225="PO WON"),COUNTIFS(Quotations!$B$5:$B$504,A225,Quotations!$Q$5:$Q$504,"COMPLETE")=0),"ADD QUOTE RECORD",IF(AND(OR(N225="LOST",N225="CANCELLED"),V225=""),"ADD CLOSED REASON",IF(AND(OR(N225="PO WON",N225="LOST",N225="CANCELLED"),AH225=""),"ADD CLOSED DATE",IF(AND(N225="PO WON",COUNTIFS('Orders &amp; Payments'!$B$5:$B$504,A225,'Orders &amp; Payments'!$Q$5:$Q$504,"COMPLETE")+COUNTIFS('Orders &amp; Payments'!$B$5:$B$504,A225,'Orders &amp; Payments'!$Q$5:$Q$504,"OPEN")+COUNTIFS('Orders &amp; Payments'!$B$5:$B$504,A225,'Orders &amp; Payments'!$Q$5:$Q$504,"OPEN — ADD INVOICE")=0),"ADD ORDER RECORD","COMPLETE"))))))))))))</x:f>
      </x:c>
    </x:row>
    <x:row r="226">
      <x:c r="A226" s="730"/>
      <x:c r="B226" s="731"/>
      <x:c r="C226" s="730"/>
      <x:c r="D226" s="730"/>
      <x:c r="E226" s="730"/>
      <x:c r="F226" s="730"/>
      <x:c r="G226" s="730"/>
      <x:c r="H226" s="730"/>
      <x:c r="I226" s="730"/>
      <x:c r="J226" s="730"/>
      <x:c r="K226" s="730"/>
      <x:c r="L226" s="730"/>
      <x:c r="M226" s="730"/>
      <x:c r="N226" s="730"/>
      <x:c r="O226" s="732"/>
      <x:c r="P226" s="731"/>
      <x:c r="Q226" s="731"/>
      <x:c r="R226" s="731"/>
      <x:c r="S226" s="740" t="str">
        <x:f>IF(B226="","",TODAY()-B226)</x:f>
      </x:c>
      <x:c r="T226" s="741" t="str">
        <x:f>IF(A226="","",IF(N226="","STAGE NOT SET",IF(OR(N226="PO WON",N226="LOST",N226="CANCELLED"),N226,IF(Y226="","NOT SET",IF(NOT(ISNUMBER(Y226)),"CHECK DATE",IF(Y226&lt;TODAY(),"OVERDUE",IF(Y226=TODAY(),"DUE TODAY","UPCOMING")))))))</x:f>
      </x:c>
      <x:c r="U226" s="731"/>
      <x:c r="V226" s="730"/>
      <x:c r="W226" s="730"/>
      <x:c r="X226" s="749" t="str">
        <x:f>IF(OR(A226="",B226="",N226="",N226="PO WON",N226="LOST",N226="CANCELLED"),"",IFERROR(IF(Q226="",B226+1,Q226+INDEX(Setup!$T$4:$T$8,MATCH(N226,Setup!$S$4:$S$8,0))),""))</x:f>
      </x:c>
      <x:c r="Y226" s="749" t="str">
        <x:f>IF(A226="","",IF(OR(N226="PO WON",N226="LOST",N226="CANCELLED"),"",IF(R226&lt;&gt;"",R226,X226)))</x:f>
      </x:c>
      <x:c r="Z226" s="750" t="str">
        <x:f>IF(OR(Y226="",NOT(ISNUMBER(Y226))),"",Y226-TODAY())</x:f>
      </x:c>
      <x:c r="AA226" s="750" t="str">
        <x:f>IF(OR(A226="",B226="",C226="",M226="",N226="",N226="PO WON",N226="LOST",N226="CANCELLED"),"",IF(M226="Hot",30,IF(M226="Warm",20,10))+IF(N226="NEGOTIATION",25,IF(N226="QUOTED",20,IF(N226="QUALIFIED",15,IF(OR(N226="NEW",N226="CONTACTED"),10,0))))+IF(S226&lt;=2,20,IF(S226&lt;=7,15,IF(S226&lt;=14,10,5)))+IF(O226&gt;=500000,20,IF(O226&gt;=200000,15,IF(O226&gt;=100000,10,5)))+IF(OR(C226="IndiaMART",C226="TradeIndia"),5,3))</x:f>
      </x:c>
      <x:c r="AB226" s="751" t="str">
        <x:f>IF(A226="","",IF(OR(N226="PO WON",N226="LOST",N226="CANCELLED"),"CLOSED",IF(AA226&gt;=75,"A - PRIORITY",IF(AA226&gt;=55,"B - GOOD",IF(AA226&gt;=35,"C - NURTURE","D - LOW")))))</x:f>
      </x:c>
      <x:c r="AC226" s="751" t="str">
        <x:f>IF(A226="","",IF(AL226="COMPLETE",IF(N226="PO WON","Track invoice + payment",IF(N226="LOST","Consider revival",IF(N226="CANCELLED","No further action",IF(T226="OVERDUE","FOLLOW UP NOW",IF(T226="DUE TODAY","FOLLOW UP TODAY",IFERROR(INDEX(Setup!$V$4:$V$8,MATCH(N226,Setup!$U$4:$U$8,0)),"Review RFQ")))))),IF(AL226="DUPLICATE RFQ ID","Use a unique RFQ ID",IF(AL226="CHECK REQUIRED FIELDS","Complete required fields",IF(AL226="CHECK NUMBERS","Correct quantity or value",IF(AL226="CHECK DATE","Correct invalid date",IF(AL226="CHECK STAGE","Choose a valid stage",IF(AL226="SET NEXT FOLLOW-UP","Set next follow-up",IF(AL226="ADD QUOTE DATE","Add quote date",IF(AL226="ADD QUOTE RECORD","Add or fix quote record",IF(AL226="ADD CLOSED REASON","Add lost/cancelled reason",IF(AL226="ADD CLOSED DATE","Add closed date","Create or fix order record"))))))))))))</x:f>
      </x:c>
      <x:c r="AD226" s="752" t="str">
        <x:f>IF(A226="","",IF(AND(OR(N226="QUOTED",N226="NEGOTIATION"),Y226&lt;&gt;"",Y226&lt;TODAY()),O226,0))</x:f>
      </x:c>
      <x:c r="AE226" s="751" t="str">
        <x:f>IF(A226="","",IF(AND(F226&lt;&gt;"",G226&lt;&gt;""),"COMPLETE",IF(OR(F226&lt;&gt;"",G226&lt;&gt;""),"PARTIAL","MISSING")))</x:f>
      </x:c>
      <x:c r="AF226" s="756"/>
      <x:c r="AG226" s="735"/>
      <x:c r="AH226" s="735"/>
      <x:c r="AI226" s="755" t="str">
        <x:f>IF(OR(B226="",AF226=""),"",ROUND((AF226-B226)*24,1))</x:f>
      </x:c>
      <x:c r="AJ226" s="750" t="str">
        <x:f>IF(P226="","",MAX(TODAY()-P226,0))</x:f>
      </x:c>
      <x:c r="AK226" s="750" t="str">
        <x:f>IF(OR(B226="",AH226=""),"",AH226-B226)</x:f>
      </x:c>
      <x:c r="AL226" s="751" t="str">
        <x:f>IF(A226="","",IF(COUNTIF($A$5:$A$504,A226)&gt;1,"DUPLICATE RFQ ID",IF(OR(B226="",C226="",AND(D226="",E226=""),AND(F226="",G226=""),H226="",I226="",J226="",L226="",M226="",N226=""),"CHECK REQUIRED FIELDS",IF(OR(NOT(ISNUMBER(I226)),I226&lt;=0,AND(O226&lt;&gt;"",OR(NOT(ISNUMBER(O226)),O226&lt;0))),"CHECK NUMBERS",IF(OR(NOT(ISNUMBER(B226)),B226&gt;TODAY(),AND(P226&lt;&gt;"",OR(NOT(ISNUMBER(P226)),P226&gt;TODAY())),AND(Q226&lt;&gt;"",OR(NOT(ISNUMBER(Q226)),Q226&gt;TODAY())),AND(R226&lt;&gt;"",NOT(ISNUMBER(R226))),AND(U226&lt;&gt;"",NOT(ISNUMBER(U226))),AND(AF226&lt;&gt;"",OR(NOT(ISNUMBER(AF226)),AF226&lt;B226,AF226&gt;TODAY()+1)),AND(AG226&lt;&gt;"",OR(NOT(ISNUMBER(AG226)),AG226&lt;B226,AG226&gt;TODAY())),AND(AH226&lt;&gt;"",OR(NOT(ISNUMBER(AH226)),AH226&lt;B226,AH226&gt;TODAY()))),"CHECK DATE",IF(COUNTIF(Setup!$D$4:$D$11,N226)=0,"CHECK STAGE",IF(AND(N226&lt;&gt;"PO WON",N226&lt;&gt;"LOST",N226&lt;&gt;"CANCELLED",Y226=""),"SET NEXT FOLLOW-UP",IF(AND(OR(N226="QUOTED",N226="NEGOTIATION",N226="PO WON"),P226=""),"ADD QUOTE DATE",IF(AND(OR(N226="QUOTED",N226="NEGOTIATION",N226="PO WON"),COUNTIFS(Quotations!$B$5:$B$504,A226,Quotations!$Q$5:$Q$504,"COMPLETE")=0),"ADD QUOTE RECORD",IF(AND(OR(N226="LOST",N226="CANCELLED"),V226=""),"ADD CLOSED REASON",IF(AND(OR(N226="PO WON",N226="LOST",N226="CANCELLED"),AH226=""),"ADD CLOSED DATE",IF(AND(N226="PO WON",COUNTIFS('Orders &amp; Payments'!$B$5:$B$504,A226,'Orders &amp; Payments'!$Q$5:$Q$504,"COMPLETE")+COUNTIFS('Orders &amp; Payments'!$B$5:$B$504,A226,'Orders &amp; Payments'!$Q$5:$Q$504,"OPEN")+COUNTIFS('Orders &amp; Payments'!$B$5:$B$504,A226,'Orders &amp; Payments'!$Q$5:$Q$504,"OPEN — ADD INVOICE")=0),"ADD ORDER RECORD","COMPLETE"))))))))))))</x:f>
      </x:c>
    </x:row>
    <x:row r="227">
      <x:c r="A227" s="730"/>
      <x:c r="B227" s="731"/>
      <x:c r="C227" s="730"/>
      <x:c r="D227" s="730"/>
      <x:c r="E227" s="730"/>
      <x:c r="F227" s="730"/>
      <x:c r="G227" s="730"/>
      <x:c r="H227" s="730"/>
      <x:c r="I227" s="730"/>
      <x:c r="J227" s="730"/>
      <x:c r="K227" s="730"/>
      <x:c r="L227" s="730"/>
      <x:c r="M227" s="730"/>
      <x:c r="N227" s="730"/>
      <x:c r="O227" s="732"/>
      <x:c r="P227" s="731"/>
      <x:c r="Q227" s="731"/>
      <x:c r="R227" s="731"/>
      <x:c r="S227" s="740" t="str">
        <x:f>IF(B227="","",TODAY()-B227)</x:f>
      </x:c>
      <x:c r="T227" s="741" t="str">
        <x:f>IF(A227="","",IF(N227="","STAGE NOT SET",IF(OR(N227="PO WON",N227="LOST",N227="CANCELLED"),N227,IF(Y227="","NOT SET",IF(NOT(ISNUMBER(Y227)),"CHECK DATE",IF(Y227&lt;TODAY(),"OVERDUE",IF(Y227=TODAY(),"DUE TODAY","UPCOMING")))))))</x:f>
      </x:c>
      <x:c r="U227" s="731"/>
      <x:c r="V227" s="730"/>
      <x:c r="W227" s="730"/>
      <x:c r="X227" s="749" t="str">
        <x:f>IF(OR(A227="",B227="",N227="",N227="PO WON",N227="LOST",N227="CANCELLED"),"",IFERROR(IF(Q227="",B227+1,Q227+INDEX(Setup!$T$4:$T$8,MATCH(N227,Setup!$S$4:$S$8,0))),""))</x:f>
      </x:c>
      <x:c r="Y227" s="749" t="str">
        <x:f>IF(A227="","",IF(OR(N227="PO WON",N227="LOST",N227="CANCELLED"),"",IF(R227&lt;&gt;"",R227,X227)))</x:f>
      </x:c>
      <x:c r="Z227" s="750" t="str">
        <x:f>IF(OR(Y227="",NOT(ISNUMBER(Y227))),"",Y227-TODAY())</x:f>
      </x:c>
      <x:c r="AA227" s="750" t="str">
        <x:f>IF(OR(A227="",B227="",C227="",M227="",N227="",N227="PO WON",N227="LOST",N227="CANCELLED"),"",IF(M227="Hot",30,IF(M227="Warm",20,10))+IF(N227="NEGOTIATION",25,IF(N227="QUOTED",20,IF(N227="QUALIFIED",15,IF(OR(N227="NEW",N227="CONTACTED"),10,0))))+IF(S227&lt;=2,20,IF(S227&lt;=7,15,IF(S227&lt;=14,10,5)))+IF(O227&gt;=500000,20,IF(O227&gt;=200000,15,IF(O227&gt;=100000,10,5)))+IF(OR(C227="IndiaMART",C227="TradeIndia"),5,3))</x:f>
      </x:c>
      <x:c r="AB227" s="751" t="str">
        <x:f>IF(A227="","",IF(OR(N227="PO WON",N227="LOST",N227="CANCELLED"),"CLOSED",IF(AA227&gt;=75,"A - PRIORITY",IF(AA227&gt;=55,"B - GOOD",IF(AA227&gt;=35,"C - NURTURE","D - LOW")))))</x:f>
      </x:c>
      <x:c r="AC227" s="751" t="str">
        <x:f>IF(A227="","",IF(AL227="COMPLETE",IF(N227="PO WON","Track invoice + payment",IF(N227="LOST","Consider revival",IF(N227="CANCELLED","No further action",IF(T227="OVERDUE","FOLLOW UP NOW",IF(T227="DUE TODAY","FOLLOW UP TODAY",IFERROR(INDEX(Setup!$V$4:$V$8,MATCH(N227,Setup!$U$4:$U$8,0)),"Review RFQ")))))),IF(AL227="DUPLICATE RFQ ID","Use a unique RFQ ID",IF(AL227="CHECK REQUIRED FIELDS","Complete required fields",IF(AL227="CHECK NUMBERS","Correct quantity or value",IF(AL227="CHECK DATE","Correct invalid date",IF(AL227="CHECK STAGE","Choose a valid stage",IF(AL227="SET NEXT FOLLOW-UP","Set next follow-up",IF(AL227="ADD QUOTE DATE","Add quote date",IF(AL227="ADD QUOTE RECORD","Add or fix quote record",IF(AL227="ADD CLOSED REASON","Add lost/cancelled reason",IF(AL227="ADD CLOSED DATE","Add closed date","Create or fix order record"))))))))))))</x:f>
      </x:c>
      <x:c r="AD227" s="752" t="str">
        <x:f>IF(A227="","",IF(AND(OR(N227="QUOTED",N227="NEGOTIATION"),Y227&lt;&gt;"",Y227&lt;TODAY()),O227,0))</x:f>
      </x:c>
      <x:c r="AE227" s="751" t="str">
        <x:f>IF(A227="","",IF(AND(F227&lt;&gt;"",G227&lt;&gt;""),"COMPLETE",IF(OR(F227&lt;&gt;"",G227&lt;&gt;""),"PARTIAL","MISSING")))</x:f>
      </x:c>
      <x:c r="AF227" s="756"/>
      <x:c r="AG227" s="735"/>
      <x:c r="AH227" s="735"/>
      <x:c r="AI227" s="755" t="str">
        <x:f>IF(OR(B227="",AF227=""),"",ROUND((AF227-B227)*24,1))</x:f>
      </x:c>
      <x:c r="AJ227" s="750" t="str">
        <x:f>IF(P227="","",MAX(TODAY()-P227,0))</x:f>
      </x:c>
      <x:c r="AK227" s="750" t="str">
        <x:f>IF(OR(B227="",AH227=""),"",AH227-B227)</x:f>
      </x:c>
      <x:c r="AL227" s="751" t="str">
        <x:f>IF(A227="","",IF(COUNTIF($A$5:$A$504,A227)&gt;1,"DUPLICATE RFQ ID",IF(OR(B227="",C227="",AND(D227="",E227=""),AND(F227="",G227=""),H227="",I227="",J227="",L227="",M227="",N227=""),"CHECK REQUIRED FIELDS",IF(OR(NOT(ISNUMBER(I227)),I227&lt;=0,AND(O227&lt;&gt;"",OR(NOT(ISNUMBER(O227)),O227&lt;0))),"CHECK NUMBERS",IF(OR(NOT(ISNUMBER(B227)),B227&gt;TODAY(),AND(P227&lt;&gt;"",OR(NOT(ISNUMBER(P227)),P227&gt;TODAY())),AND(Q227&lt;&gt;"",OR(NOT(ISNUMBER(Q227)),Q227&gt;TODAY())),AND(R227&lt;&gt;"",NOT(ISNUMBER(R227))),AND(U227&lt;&gt;"",NOT(ISNUMBER(U227))),AND(AF227&lt;&gt;"",OR(NOT(ISNUMBER(AF227)),AF227&lt;B227,AF227&gt;TODAY()+1)),AND(AG227&lt;&gt;"",OR(NOT(ISNUMBER(AG227)),AG227&lt;B227,AG227&gt;TODAY())),AND(AH227&lt;&gt;"",OR(NOT(ISNUMBER(AH227)),AH227&lt;B227,AH227&gt;TODAY()))),"CHECK DATE",IF(COUNTIF(Setup!$D$4:$D$11,N227)=0,"CHECK STAGE",IF(AND(N227&lt;&gt;"PO WON",N227&lt;&gt;"LOST",N227&lt;&gt;"CANCELLED",Y227=""),"SET NEXT FOLLOW-UP",IF(AND(OR(N227="QUOTED",N227="NEGOTIATION",N227="PO WON"),P227=""),"ADD QUOTE DATE",IF(AND(OR(N227="QUOTED",N227="NEGOTIATION",N227="PO WON"),COUNTIFS(Quotations!$B$5:$B$504,A227,Quotations!$Q$5:$Q$504,"COMPLETE")=0),"ADD QUOTE RECORD",IF(AND(OR(N227="LOST",N227="CANCELLED"),V227=""),"ADD CLOSED REASON",IF(AND(OR(N227="PO WON",N227="LOST",N227="CANCELLED"),AH227=""),"ADD CLOSED DATE",IF(AND(N227="PO WON",COUNTIFS('Orders &amp; Payments'!$B$5:$B$504,A227,'Orders &amp; Payments'!$Q$5:$Q$504,"COMPLETE")+COUNTIFS('Orders &amp; Payments'!$B$5:$B$504,A227,'Orders &amp; Payments'!$Q$5:$Q$504,"OPEN")+COUNTIFS('Orders &amp; Payments'!$B$5:$B$504,A227,'Orders &amp; Payments'!$Q$5:$Q$504,"OPEN — ADD INVOICE")=0),"ADD ORDER RECORD","COMPLETE"))))))))))))</x:f>
      </x:c>
    </x:row>
    <x:row r="228">
      <x:c r="A228" s="730"/>
      <x:c r="B228" s="731"/>
      <x:c r="C228" s="730"/>
      <x:c r="D228" s="730"/>
      <x:c r="E228" s="730"/>
      <x:c r="F228" s="730"/>
      <x:c r="G228" s="730"/>
      <x:c r="H228" s="730"/>
      <x:c r="I228" s="730"/>
      <x:c r="J228" s="730"/>
      <x:c r="K228" s="730"/>
      <x:c r="L228" s="730"/>
      <x:c r="M228" s="730"/>
      <x:c r="N228" s="730"/>
      <x:c r="O228" s="732"/>
      <x:c r="P228" s="731"/>
      <x:c r="Q228" s="731"/>
      <x:c r="R228" s="731"/>
      <x:c r="S228" s="740" t="str">
        <x:f>IF(B228="","",TODAY()-B228)</x:f>
      </x:c>
      <x:c r="T228" s="741" t="str">
        <x:f>IF(A228="","",IF(N228="","STAGE NOT SET",IF(OR(N228="PO WON",N228="LOST",N228="CANCELLED"),N228,IF(Y228="","NOT SET",IF(NOT(ISNUMBER(Y228)),"CHECK DATE",IF(Y228&lt;TODAY(),"OVERDUE",IF(Y228=TODAY(),"DUE TODAY","UPCOMING")))))))</x:f>
      </x:c>
      <x:c r="U228" s="731"/>
      <x:c r="V228" s="730"/>
      <x:c r="W228" s="730"/>
      <x:c r="X228" s="749" t="str">
        <x:f>IF(OR(A228="",B228="",N228="",N228="PO WON",N228="LOST",N228="CANCELLED"),"",IFERROR(IF(Q228="",B228+1,Q228+INDEX(Setup!$T$4:$T$8,MATCH(N228,Setup!$S$4:$S$8,0))),""))</x:f>
      </x:c>
      <x:c r="Y228" s="749" t="str">
        <x:f>IF(A228="","",IF(OR(N228="PO WON",N228="LOST",N228="CANCELLED"),"",IF(R228&lt;&gt;"",R228,X228)))</x:f>
      </x:c>
      <x:c r="Z228" s="750" t="str">
        <x:f>IF(OR(Y228="",NOT(ISNUMBER(Y228))),"",Y228-TODAY())</x:f>
      </x:c>
      <x:c r="AA228" s="750" t="str">
        <x:f>IF(OR(A228="",B228="",C228="",M228="",N228="",N228="PO WON",N228="LOST",N228="CANCELLED"),"",IF(M228="Hot",30,IF(M228="Warm",20,10))+IF(N228="NEGOTIATION",25,IF(N228="QUOTED",20,IF(N228="QUALIFIED",15,IF(OR(N228="NEW",N228="CONTACTED"),10,0))))+IF(S228&lt;=2,20,IF(S228&lt;=7,15,IF(S228&lt;=14,10,5)))+IF(O228&gt;=500000,20,IF(O228&gt;=200000,15,IF(O228&gt;=100000,10,5)))+IF(OR(C228="IndiaMART",C228="TradeIndia"),5,3))</x:f>
      </x:c>
      <x:c r="AB228" s="751" t="str">
        <x:f>IF(A228="","",IF(OR(N228="PO WON",N228="LOST",N228="CANCELLED"),"CLOSED",IF(AA228&gt;=75,"A - PRIORITY",IF(AA228&gt;=55,"B - GOOD",IF(AA228&gt;=35,"C - NURTURE","D - LOW")))))</x:f>
      </x:c>
      <x:c r="AC228" s="751" t="str">
        <x:f>IF(A228="","",IF(AL228="COMPLETE",IF(N228="PO WON","Track invoice + payment",IF(N228="LOST","Consider revival",IF(N228="CANCELLED","No further action",IF(T228="OVERDUE","FOLLOW UP NOW",IF(T228="DUE TODAY","FOLLOW UP TODAY",IFERROR(INDEX(Setup!$V$4:$V$8,MATCH(N228,Setup!$U$4:$U$8,0)),"Review RFQ")))))),IF(AL228="DUPLICATE RFQ ID","Use a unique RFQ ID",IF(AL228="CHECK REQUIRED FIELDS","Complete required fields",IF(AL228="CHECK NUMBERS","Correct quantity or value",IF(AL228="CHECK DATE","Correct invalid date",IF(AL228="CHECK STAGE","Choose a valid stage",IF(AL228="SET NEXT FOLLOW-UP","Set next follow-up",IF(AL228="ADD QUOTE DATE","Add quote date",IF(AL228="ADD QUOTE RECORD","Add or fix quote record",IF(AL228="ADD CLOSED REASON","Add lost/cancelled reason",IF(AL228="ADD CLOSED DATE","Add closed date","Create or fix order record"))))))))))))</x:f>
      </x:c>
      <x:c r="AD228" s="752" t="str">
        <x:f>IF(A228="","",IF(AND(OR(N228="QUOTED",N228="NEGOTIATION"),Y228&lt;&gt;"",Y228&lt;TODAY()),O228,0))</x:f>
      </x:c>
      <x:c r="AE228" s="751" t="str">
        <x:f>IF(A228="","",IF(AND(F228&lt;&gt;"",G228&lt;&gt;""),"COMPLETE",IF(OR(F228&lt;&gt;"",G228&lt;&gt;""),"PARTIAL","MISSING")))</x:f>
      </x:c>
      <x:c r="AF228" s="756"/>
      <x:c r="AG228" s="735"/>
      <x:c r="AH228" s="735"/>
      <x:c r="AI228" s="755" t="str">
        <x:f>IF(OR(B228="",AF228=""),"",ROUND((AF228-B228)*24,1))</x:f>
      </x:c>
      <x:c r="AJ228" s="750" t="str">
        <x:f>IF(P228="","",MAX(TODAY()-P228,0))</x:f>
      </x:c>
      <x:c r="AK228" s="750" t="str">
        <x:f>IF(OR(B228="",AH228=""),"",AH228-B228)</x:f>
      </x:c>
      <x:c r="AL228" s="751" t="str">
        <x:f>IF(A228="","",IF(COUNTIF($A$5:$A$504,A228)&gt;1,"DUPLICATE RFQ ID",IF(OR(B228="",C228="",AND(D228="",E228=""),AND(F228="",G228=""),H228="",I228="",J228="",L228="",M228="",N228=""),"CHECK REQUIRED FIELDS",IF(OR(NOT(ISNUMBER(I228)),I228&lt;=0,AND(O228&lt;&gt;"",OR(NOT(ISNUMBER(O228)),O228&lt;0))),"CHECK NUMBERS",IF(OR(NOT(ISNUMBER(B228)),B228&gt;TODAY(),AND(P228&lt;&gt;"",OR(NOT(ISNUMBER(P228)),P228&gt;TODAY())),AND(Q228&lt;&gt;"",OR(NOT(ISNUMBER(Q228)),Q228&gt;TODAY())),AND(R228&lt;&gt;"",NOT(ISNUMBER(R228))),AND(U228&lt;&gt;"",NOT(ISNUMBER(U228))),AND(AF228&lt;&gt;"",OR(NOT(ISNUMBER(AF228)),AF228&lt;B228,AF228&gt;TODAY()+1)),AND(AG228&lt;&gt;"",OR(NOT(ISNUMBER(AG228)),AG228&lt;B228,AG228&gt;TODAY())),AND(AH228&lt;&gt;"",OR(NOT(ISNUMBER(AH228)),AH228&lt;B228,AH228&gt;TODAY()))),"CHECK DATE",IF(COUNTIF(Setup!$D$4:$D$11,N228)=0,"CHECK STAGE",IF(AND(N228&lt;&gt;"PO WON",N228&lt;&gt;"LOST",N228&lt;&gt;"CANCELLED",Y228=""),"SET NEXT FOLLOW-UP",IF(AND(OR(N228="QUOTED",N228="NEGOTIATION",N228="PO WON"),P228=""),"ADD QUOTE DATE",IF(AND(OR(N228="QUOTED",N228="NEGOTIATION",N228="PO WON"),COUNTIFS(Quotations!$B$5:$B$504,A228,Quotations!$Q$5:$Q$504,"COMPLETE")=0),"ADD QUOTE RECORD",IF(AND(OR(N228="LOST",N228="CANCELLED"),V228=""),"ADD CLOSED REASON",IF(AND(OR(N228="PO WON",N228="LOST",N228="CANCELLED"),AH228=""),"ADD CLOSED DATE",IF(AND(N228="PO WON",COUNTIFS('Orders &amp; Payments'!$B$5:$B$504,A228,'Orders &amp; Payments'!$Q$5:$Q$504,"COMPLETE")+COUNTIFS('Orders &amp; Payments'!$B$5:$B$504,A228,'Orders &amp; Payments'!$Q$5:$Q$504,"OPEN")+COUNTIFS('Orders &amp; Payments'!$B$5:$B$504,A228,'Orders &amp; Payments'!$Q$5:$Q$504,"OPEN — ADD INVOICE")=0),"ADD ORDER RECORD","COMPLETE"))))))))))))</x:f>
      </x:c>
    </x:row>
    <x:row r="229">
      <x:c r="A229" s="730"/>
      <x:c r="B229" s="731"/>
      <x:c r="C229" s="730"/>
      <x:c r="D229" s="730"/>
      <x:c r="E229" s="730"/>
      <x:c r="F229" s="730"/>
      <x:c r="G229" s="730"/>
      <x:c r="H229" s="730"/>
      <x:c r="I229" s="730"/>
      <x:c r="J229" s="730"/>
      <x:c r="K229" s="730"/>
      <x:c r="L229" s="730"/>
      <x:c r="M229" s="730"/>
      <x:c r="N229" s="730"/>
      <x:c r="O229" s="732"/>
      <x:c r="P229" s="731"/>
      <x:c r="Q229" s="731"/>
      <x:c r="R229" s="731"/>
      <x:c r="S229" s="740" t="str">
        <x:f>IF(B229="","",TODAY()-B229)</x:f>
      </x:c>
      <x:c r="T229" s="741" t="str">
        <x:f>IF(A229="","",IF(N229="","STAGE NOT SET",IF(OR(N229="PO WON",N229="LOST",N229="CANCELLED"),N229,IF(Y229="","NOT SET",IF(NOT(ISNUMBER(Y229)),"CHECK DATE",IF(Y229&lt;TODAY(),"OVERDUE",IF(Y229=TODAY(),"DUE TODAY","UPCOMING")))))))</x:f>
      </x:c>
      <x:c r="U229" s="731"/>
      <x:c r="V229" s="730"/>
      <x:c r="W229" s="730"/>
      <x:c r="X229" s="749" t="str">
        <x:f>IF(OR(A229="",B229="",N229="",N229="PO WON",N229="LOST",N229="CANCELLED"),"",IFERROR(IF(Q229="",B229+1,Q229+INDEX(Setup!$T$4:$T$8,MATCH(N229,Setup!$S$4:$S$8,0))),""))</x:f>
      </x:c>
      <x:c r="Y229" s="749" t="str">
        <x:f>IF(A229="","",IF(OR(N229="PO WON",N229="LOST",N229="CANCELLED"),"",IF(R229&lt;&gt;"",R229,X229)))</x:f>
      </x:c>
      <x:c r="Z229" s="750" t="str">
        <x:f>IF(OR(Y229="",NOT(ISNUMBER(Y229))),"",Y229-TODAY())</x:f>
      </x:c>
      <x:c r="AA229" s="750" t="str">
        <x:f>IF(OR(A229="",B229="",C229="",M229="",N229="",N229="PO WON",N229="LOST",N229="CANCELLED"),"",IF(M229="Hot",30,IF(M229="Warm",20,10))+IF(N229="NEGOTIATION",25,IF(N229="QUOTED",20,IF(N229="QUALIFIED",15,IF(OR(N229="NEW",N229="CONTACTED"),10,0))))+IF(S229&lt;=2,20,IF(S229&lt;=7,15,IF(S229&lt;=14,10,5)))+IF(O229&gt;=500000,20,IF(O229&gt;=200000,15,IF(O229&gt;=100000,10,5)))+IF(OR(C229="IndiaMART",C229="TradeIndia"),5,3))</x:f>
      </x:c>
      <x:c r="AB229" s="751" t="str">
        <x:f>IF(A229="","",IF(OR(N229="PO WON",N229="LOST",N229="CANCELLED"),"CLOSED",IF(AA229&gt;=75,"A - PRIORITY",IF(AA229&gt;=55,"B - GOOD",IF(AA229&gt;=35,"C - NURTURE","D - LOW")))))</x:f>
      </x:c>
      <x:c r="AC229" s="751" t="str">
        <x:f>IF(A229="","",IF(AL229="COMPLETE",IF(N229="PO WON","Track invoice + payment",IF(N229="LOST","Consider revival",IF(N229="CANCELLED","No further action",IF(T229="OVERDUE","FOLLOW UP NOW",IF(T229="DUE TODAY","FOLLOW UP TODAY",IFERROR(INDEX(Setup!$V$4:$V$8,MATCH(N229,Setup!$U$4:$U$8,0)),"Review RFQ")))))),IF(AL229="DUPLICATE RFQ ID","Use a unique RFQ ID",IF(AL229="CHECK REQUIRED FIELDS","Complete required fields",IF(AL229="CHECK NUMBERS","Correct quantity or value",IF(AL229="CHECK DATE","Correct invalid date",IF(AL229="CHECK STAGE","Choose a valid stage",IF(AL229="SET NEXT FOLLOW-UP","Set next follow-up",IF(AL229="ADD QUOTE DATE","Add quote date",IF(AL229="ADD QUOTE RECORD","Add or fix quote record",IF(AL229="ADD CLOSED REASON","Add lost/cancelled reason",IF(AL229="ADD CLOSED DATE","Add closed date","Create or fix order record"))))))))))))</x:f>
      </x:c>
      <x:c r="AD229" s="752" t="str">
        <x:f>IF(A229="","",IF(AND(OR(N229="QUOTED",N229="NEGOTIATION"),Y229&lt;&gt;"",Y229&lt;TODAY()),O229,0))</x:f>
      </x:c>
      <x:c r="AE229" s="751" t="str">
        <x:f>IF(A229="","",IF(AND(F229&lt;&gt;"",G229&lt;&gt;""),"COMPLETE",IF(OR(F229&lt;&gt;"",G229&lt;&gt;""),"PARTIAL","MISSING")))</x:f>
      </x:c>
      <x:c r="AF229" s="756"/>
      <x:c r="AG229" s="735"/>
      <x:c r="AH229" s="735"/>
      <x:c r="AI229" s="755" t="str">
        <x:f>IF(OR(B229="",AF229=""),"",ROUND((AF229-B229)*24,1))</x:f>
      </x:c>
      <x:c r="AJ229" s="750" t="str">
        <x:f>IF(P229="","",MAX(TODAY()-P229,0))</x:f>
      </x:c>
      <x:c r="AK229" s="750" t="str">
        <x:f>IF(OR(B229="",AH229=""),"",AH229-B229)</x:f>
      </x:c>
      <x:c r="AL229" s="751" t="str">
        <x:f>IF(A229="","",IF(COUNTIF($A$5:$A$504,A229)&gt;1,"DUPLICATE RFQ ID",IF(OR(B229="",C229="",AND(D229="",E229=""),AND(F229="",G229=""),H229="",I229="",J229="",L229="",M229="",N229=""),"CHECK REQUIRED FIELDS",IF(OR(NOT(ISNUMBER(I229)),I229&lt;=0,AND(O229&lt;&gt;"",OR(NOT(ISNUMBER(O229)),O229&lt;0))),"CHECK NUMBERS",IF(OR(NOT(ISNUMBER(B229)),B229&gt;TODAY(),AND(P229&lt;&gt;"",OR(NOT(ISNUMBER(P229)),P229&gt;TODAY())),AND(Q229&lt;&gt;"",OR(NOT(ISNUMBER(Q229)),Q229&gt;TODAY())),AND(R229&lt;&gt;"",NOT(ISNUMBER(R229))),AND(U229&lt;&gt;"",NOT(ISNUMBER(U229))),AND(AF229&lt;&gt;"",OR(NOT(ISNUMBER(AF229)),AF229&lt;B229,AF229&gt;TODAY()+1)),AND(AG229&lt;&gt;"",OR(NOT(ISNUMBER(AG229)),AG229&lt;B229,AG229&gt;TODAY())),AND(AH229&lt;&gt;"",OR(NOT(ISNUMBER(AH229)),AH229&lt;B229,AH229&gt;TODAY()))),"CHECK DATE",IF(COUNTIF(Setup!$D$4:$D$11,N229)=0,"CHECK STAGE",IF(AND(N229&lt;&gt;"PO WON",N229&lt;&gt;"LOST",N229&lt;&gt;"CANCELLED",Y229=""),"SET NEXT FOLLOW-UP",IF(AND(OR(N229="QUOTED",N229="NEGOTIATION",N229="PO WON"),P229=""),"ADD QUOTE DATE",IF(AND(OR(N229="QUOTED",N229="NEGOTIATION",N229="PO WON"),COUNTIFS(Quotations!$B$5:$B$504,A229,Quotations!$Q$5:$Q$504,"COMPLETE")=0),"ADD QUOTE RECORD",IF(AND(OR(N229="LOST",N229="CANCELLED"),V229=""),"ADD CLOSED REASON",IF(AND(OR(N229="PO WON",N229="LOST",N229="CANCELLED"),AH229=""),"ADD CLOSED DATE",IF(AND(N229="PO WON",COUNTIFS('Orders &amp; Payments'!$B$5:$B$504,A229,'Orders &amp; Payments'!$Q$5:$Q$504,"COMPLETE")+COUNTIFS('Orders &amp; Payments'!$B$5:$B$504,A229,'Orders &amp; Payments'!$Q$5:$Q$504,"OPEN")+COUNTIFS('Orders &amp; Payments'!$B$5:$B$504,A229,'Orders &amp; Payments'!$Q$5:$Q$504,"OPEN — ADD INVOICE")=0),"ADD ORDER RECORD","COMPLETE"))))))))))))</x:f>
      </x:c>
    </x:row>
    <x:row r="230">
      <x:c r="A230" s="730"/>
      <x:c r="B230" s="731"/>
      <x:c r="C230" s="730"/>
      <x:c r="D230" s="730"/>
      <x:c r="E230" s="730"/>
      <x:c r="F230" s="730"/>
      <x:c r="G230" s="730"/>
      <x:c r="H230" s="730"/>
      <x:c r="I230" s="730"/>
      <x:c r="J230" s="730"/>
      <x:c r="K230" s="730"/>
      <x:c r="L230" s="730"/>
      <x:c r="M230" s="730"/>
      <x:c r="N230" s="730"/>
      <x:c r="O230" s="732"/>
      <x:c r="P230" s="731"/>
      <x:c r="Q230" s="731"/>
      <x:c r="R230" s="731"/>
      <x:c r="S230" s="740" t="str">
        <x:f>IF(B230="","",TODAY()-B230)</x:f>
      </x:c>
      <x:c r="T230" s="741" t="str">
        <x:f>IF(A230="","",IF(N230="","STAGE NOT SET",IF(OR(N230="PO WON",N230="LOST",N230="CANCELLED"),N230,IF(Y230="","NOT SET",IF(NOT(ISNUMBER(Y230)),"CHECK DATE",IF(Y230&lt;TODAY(),"OVERDUE",IF(Y230=TODAY(),"DUE TODAY","UPCOMING")))))))</x:f>
      </x:c>
      <x:c r="U230" s="731"/>
      <x:c r="V230" s="730"/>
      <x:c r="W230" s="730"/>
      <x:c r="X230" s="749" t="str">
        <x:f>IF(OR(A230="",B230="",N230="",N230="PO WON",N230="LOST",N230="CANCELLED"),"",IFERROR(IF(Q230="",B230+1,Q230+INDEX(Setup!$T$4:$T$8,MATCH(N230,Setup!$S$4:$S$8,0))),""))</x:f>
      </x:c>
      <x:c r="Y230" s="749" t="str">
        <x:f>IF(A230="","",IF(OR(N230="PO WON",N230="LOST",N230="CANCELLED"),"",IF(R230&lt;&gt;"",R230,X230)))</x:f>
      </x:c>
      <x:c r="Z230" s="750" t="str">
        <x:f>IF(OR(Y230="",NOT(ISNUMBER(Y230))),"",Y230-TODAY())</x:f>
      </x:c>
      <x:c r="AA230" s="750" t="str">
        <x:f>IF(OR(A230="",B230="",C230="",M230="",N230="",N230="PO WON",N230="LOST",N230="CANCELLED"),"",IF(M230="Hot",30,IF(M230="Warm",20,10))+IF(N230="NEGOTIATION",25,IF(N230="QUOTED",20,IF(N230="QUALIFIED",15,IF(OR(N230="NEW",N230="CONTACTED"),10,0))))+IF(S230&lt;=2,20,IF(S230&lt;=7,15,IF(S230&lt;=14,10,5)))+IF(O230&gt;=500000,20,IF(O230&gt;=200000,15,IF(O230&gt;=100000,10,5)))+IF(OR(C230="IndiaMART",C230="TradeIndia"),5,3))</x:f>
      </x:c>
      <x:c r="AB230" s="751" t="str">
        <x:f>IF(A230="","",IF(OR(N230="PO WON",N230="LOST",N230="CANCELLED"),"CLOSED",IF(AA230&gt;=75,"A - PRIORITY",IF(AA230&gt;=55,"B - GOOD",IF(AA230&gt;=35,"C - NURTURE","D - LOW")))))</x:f>
      </x:c>
      <x:c r="AC230" s="751" t="str">
        <x:f>IF(A230="","",IF(AL230="COMPLETE",IF(N230="PO WON","Track invoice + payment",IF(N230="LOST","Consider revival",IF(N230="CANCELLED","No further action",IF(T230="OVERDUE","FOLLOW UP NOW",IF(T230="DUE TODAY","FOLLOW UP TODAY",IFERROR(INDEX(Setup!$V$4:$V$8,MATCH(N230,Setup!$U$4:$U$8,0)),"Review RFQ")))))),IF(AL230="DUPLICATE RFQ ID","Use a unique RFQ ID",IF(AL230="CHECK REQUIRED FIELDS","Complete required fields",IF(AL230="CHECK NUMBERS","Correct quantity or value",IF(AL230="CHECK DATE","Correct invalid date",IF(AL230="CHECK STAGE","Choose a valid stage",IF(AL230="SET NEXT FOLLOW-UP","Set next follow-up",IF(AL230="ADD QUOTE DATE","Add quote date",IF(AL230="ADD QUOTE RECORD","Add or fix quote record",IF(AL230="ADD CLOSED REASON","Add lost/cancelled reason",IF(AL230="ADD CLOSED DATE","Add closed date","Create or fix order record"))))))))))))</x:f>
      </x:c>
      <x:c r="AD230" s="752" t="str">
        <x:f>IF(A230="","",IF(AND(OR(N230="QUOTED",N230="NEGOTIATION"),Y230&lt;&gt;"",Y230&lt;TODAY()),O230,0))</x:f>
      </x:c>
      <x:c r="AE230" s="751" t="str">
        <x:f>IF(A230="","",IF(AND(F230&lt;&gt;"",G230&lt;&gt;""),"COMPLETE",IF(OR(F230&lt;&gt;"",G230&lt;&gt;""),"PARTIAL","MISSING")))</x:f>
      </x:c>
      <x:c r="AF230" s="756"/>
      <x:c r="AG230" s="735"/>
      <x:c r="AH230" s="735"/>
      <x:c r="AI230" s="755" t="str">
        <x:f>IF(OR(B230="",AF230=""),"",ROUND((AF230-B230)*24,1))</x:f>
      </x:c>
      <x:c r="AJ230" s="750" t="str">
        <x:f>IF(P230="","",MAX(TODAY()-P230,0))</x:f>
      </x:c>
      <x:c r="AK230" s="750" t="str">
        <x:f>IF(OR(B230="",AH230=""),"",AH230-B230)</x:f>
      </x:c>
      <x:c r="AL230" s="751" t="str">
        <x:f>IF(A230="","",IF(COUNTIF($A$5:$A$504,A230)&gt;1,"DUPLICATE RFQ ID",IF(OR(B230="",C230="",AND(D230="",E230=""),AND(F230="",G230=""),H230="",I230="",J230="",L230="",M230="",N230=""),"CHECK REQUIRED FIELDS",IF(OR(NOT(ISNUMBER(I230)),I230&lt;=0,AND(O230&lt;&gt;"",OR(NOT(ISNUMBER(O230)),O230&lt;0))),"CHECK NUMBERS",IF(OR(NOT(ISNUMBER(B230)),B230&gt;TODAY(),AND(P230&lt;&gt;"",OR(NOT(ISNUMBER(P230)),P230&gt;TODAY())),AND(Q230&lt;&gt;"",OR(NOT(ISNUMBER(Q230)),Q230&gt;TODAY())),AND(R230&lt;&gt;"",NOT(ISNUMBER(R230))),AND(U230&lt;&gt;"",NOT(ISNUMBER(U230))),AND(AF230&lt;&gt;"",OR(NOT(ISNUMBER(AF230)),AF230&lt;B230,AF230&gt;TODAY()+1)),AND(AG230&lt;&gt;"",OR(NOT(ISNUMBER(AG230)),AG230&lt;B230,AG230&gt;TODAY())),AND(AH230&lt;&gt;"",OR(NOT(ISNUMBER(AH230)),AH230&lt;B230,AH230&gt;TODAY()))),"CHECK DATE",IF(COUNTIF(Setup!$D$4:$D$11,N230)=0,"CHECK STAGE",IF(AND(N230&lt;&gt;"PO WON",N230&lt;&gt;"LOST",N230&lt;&gt;"CANCELLED",Y230=""),"SET NEXT FOLLOW-UP",IF(AND(OR(N230="QUOTED",N230="NEGOTIATION",N230="PO WON"),P230=""),"ADD QUOTE DATE",IF(AND(OR(N230="QUOTED",N230="NEGOTIATION",N230="PO WON"),COUNTIFS(Quotations!$B$5:$B$504,A230,Quotations!$Q$5:$Q$504,"COMPLETE")=0),"ADD QUOTE RECORD",IF(AND(OR(N230="LOST",N230="CANCELLED"),V230=""),"ADD CLOSED REASON",IF(AND(OR(N230="PO WON",N230="LOST",N230="CANCELLED"),AH230=""),"ADD CLOSED DATE",IF(AND(N230="PO WON",COUNTIFS('Orders &amp; Payments'!$B$5:$B$504,A230,'Orders &amp; Payments'!$Q$5:$Q$504,"COMPLETE")+COUNTIFS('Orders &amp; Payments'!$B$5:$B$504,A230,'Orders &amp; Payments'!$Q$5:$Q$504,"OPEN")+COUNTIFS('Orders &amp; Payments'!$B$5:$B$504,A230,'Orders &amp; Payments'!$Q$5:$Q$504,"OPEN — ADD INVOICE")=0),"ADD ORDER RECORD","COMPLETE"))))))))))))</x:f>
      </x:c>
    </x:row>
    <x:row r="231">
      <x:c r="A231" s="730"/>
      <x:c r="B231" s="731"/>
      <x:c r="C231" s="730"/>
      <x:c r="D231" s="730"/>
      <x:c r="E231" s="730"/>
      <x:c r="F231" s="730"/>
      <x:c r="G231" s="730"/>
      <x:c r="H231" s="730"/>
      <x:c r="I231" s="730"/>
      <x:c r="J231" s="730"/>
      <x:c r="K231" s="730"/>
      <x:c r="L231" s="730"/>
      <x:c r="M231" s="730"/>
      <x:c r="N231" s="730"/>
      <x:c r="O231" s="732"/>
      <x:c r="P231" s="731"/>
      <x:c r="Q231" s="731"/>
      <x:c r="R231" s="731"/>
      <x:c r="S231" s="740" t="str">
        <x:f>IF(B231="","",TODAY()-B231)</x:f>
      </x:c>
      <x:c r="T231" s="741" t="str">
        <x:f>IF(A231="","",IF(N231="","STAGE NOT SET",IF(OR(N231="PO WON",N231="LOST",N231="CANCELLED"),N231,IF(Y231="","NOT SET",IF(NOT(ISNUMBER(Y231)),"CHECK DATE",IF(Y231&lt;TODAY(),"OVERDUE",IF(Y231=TODAY(),"DUE TODAY","UPCOMING")))))))</x:f>
      </x:c>
      <x:c r="U231" s="731"/>
      <x:c r="V231" s="730"/>
      <x:c r="W231" s="730"/>
      <x:c r="X231" s="749" t="str">
        <x:f>IF(OR(A231="",B231="",N231="",N231="PO WON",N231="LOST",N231="CANCELLED"),"",IFERROR(IF(Q231="",B231+1,Q231+INDEX(Setup!$T$4:$T$8,MATCH(N231,Setup!$S$4:$S$8,0))),""))</x:f>
      </x:c>
      <x:c r="Y231" s="749" t="str">
        <x:f>IF(A231="","",IF(OR(N231="PO WON",N231="LOST",N231="CANCELLED"),"",IF(R231&lt;&gt;"",R231,X231)))</x:f>
      </x:c>
      <x:c r="Z231" s="750" t="str">
        <x:f>IF(OR(Y231="",NOT(ISNUMBER(Y231))),"",Y231-TODAY())</x:f>
      </x:c>
      <x:c r="AA231" s="750" t="str">
        <x:f>IF(OR(A231="",B231="",C231="",M231="",N231="",N231="PO WON",N231="LOST",N231="CANCELLED"),"",IF(M231="Hot",30,IF(M231="Warm",20,10))+IF(N231="NEGOTIATION",25,IF(N231="QUOTED",20,IF(N231="QUALIFIED",15,IF(OR(N231="NEW",N231="CONTACTED"),10,0))))+IF(S231&lt;=2,20,IF(S231&lt;=7,15,IF(S231&lt;=14,10,5)))+IF(O231&gt;=500000,20,IF(O231&gt;=200000,15,IF(O231&gt;=100000,10,5)))+IF(OR(C231="IndiaMART",C231="TradeIndia"),5,3))</x:f>
      </x:c>
      <x:c r="AB231" s="751" t="str">
        <x:f>IF(A231="","",IF(OR(N231="PO WON",N231="LOST",N231="CANCELLED"),"CLOSED",IF(AA231&gt;=75,"A - PRIORITY",IF(AA231&gt;=55,"B - GOOD",IF(AA231&gt;=35,"C - NURTURE","D - LOW")))))</x:f>
      </x:c>
      <x:c r="AC231" s="751" t="str">
        <x:f>IF(A231="","",IF(AL231="COMPLETE",IF(N231="PO WON","Track invoice + payment",IF(N231="LOST","Consider revival",IF(N231="CANCELLED","No further action",IF(T231="OVERDUE","FOLLOW UP NOW",IF(T231="DUE TODAY","FOLLOW UP TODAY",IFERROR(INDEX(Setup!$V$4:$V$8,MATCH(N231,Setup!$U$4:$U$8,0)),"Review RFQ")))))),IF(AL231="DUPLICATE RFQ ID","Use a unique RFQ ID",IF(AL231="CHECK REQUIRED FIELDS","Complete required fields",IF(AL231="CHECK NUMBERS","Correct quantity or value",IF(AL231="CHECK DATE","Correct invalid date",IF(AL231="CHECK STAGE","Choose a valid stage",IF(AL231="SET NEXT FOLLOW-UP","Set next follow-up",IF(AL231="ADD QUOTE DATE","Add quote date",IF(AL231="ADD QUOTE RECORD","Add or fix quote record",IF(AL231="ADD CLOSED REASON","Add lost/cancelled reason",IF(AL231="ADD CLOSED DATE","Add closed date","Create or fix order record"))))))))))))</x:f>
      </x:c>
      <x:c r="AD231" s="752" t="str">
        <x:f>IF(A231="","",IF(AND(OR(N231="QUOTED",N231="NEGOTIATION"),Y231&lt;&gt;"",Y231&lt;TODAY()),O231,0))</x:f>
      </x:c>
      <x:c r="AE231" s="751" t="str">
        <x:f>IF(A231="","",IF(AND(F231&lt;&gt;"",G231&lt;&gt;""),"COMPLETE",IF(OR(F231&lt;&gt;"",G231&lt;&gt;""),"PARTIAL","MISSING")))</x:f>
      </x:c>
      <x:c r="AF231" s="756"/>
      <x:c r="AG231" s="735"/>
      <x:c r="AH231" s="735"/>
      <x:c r="AI231" s="755" t="str">
        <x:f>IF(OR(B231="",AF231=""),"",ROUND((AF231-B231)*24,1))</x:f>
      </x:c>
      <x:c r="AJ231" s="750" t="str">
        <x:f>IF(P231="","",MAX(TODAY()-P231,0))</x:f>
      </x:c>
      <x:c r="AK231" s="750" t="str">
        <x:f>IF(OR(B231="",AH231=""),"",AH231-B231)</x:f>
      </x:c>
      <x:c r="AL231" s="751" t="str">
        <x:f>IF(A231="","",IF(COUNTIF($A$5:$A$504,A231)&gt;1,"DUPLICATE RFQ ID",IF(OR(B231="",C231="",AND(D231="",E231=""),AND(F231="",G231=""),H231="",I231="",J231="",L231="",M231="",N231=""),"CHECK REQUIRED FIELDS",IF(OR(NOT(ISNUMBER(I231)),I231&lt;=0,AND(O231&lt;&gt;"",OR(NOT(ISNUMBER(O231)),O231&lt;0))),"CHECK NUMBERS",IF(OR(NOT(ISNUMBER(B231)),B231&gt;TODAY(),AND(P231&lt;&gt;"",OR(NOT(ISNUMBER(P231)),P231&gt;TODAY())),AND(Q231&lt;&gt;"",OR(NOT(ISNUMBER(Q231)),Q231&gt;TODAY())),AND(R231&lt;&gt;"",NOT(ISNUMBER(R231))),AND(U231&lt;&gt;"",NOT(ISNUMBER(U231))),AND(AF231&lt;&gt;"",OR(NOT(ISNUMBER(AF231)),AF231&lt;B231,AF231&gt;TODAY()+1)),AND(AG231&lt;&gt;"",OR(NOT(ISNUMBER(AG231)),AG231&lt;B231,AG231&gt;TODAY())),AND(AH231&lt;&gt;"",OR(NOT(ISNUMBER(AH231)),AH231&lt;B231,AH231&gt;TODAY()))),"CHECK DATE",IF(COUNTIF(Setup!$D$4:$D$11,N231)=0,"CHECK STAGE",IF(AND(N231&lt;&gt;"PO WON",N231&lt;&gt;"LOST",N231&lt;&gt;"CANCELLED",Y231=""),"SET NEXT FOLLOW-UP",IF(AND(OR(N231="QUOTED",N231="NEGOTIATION",N231="PO WON"),P231=""),"ADD QUOTE DATE",IF(AND(OR(N231="QUOTED",N231="NEGOTIATION",N231="PO WON"),COUNTIFS(Quotations!$B$5:$B$504,A231,Quotations!$Q$5:$Q$504,"COMPLETE")=0),"ADD QUOTE RECORD",IF(AND(OR(N231="LOST",N231="CANCELLED"),V231=""),"ADD CLOSED REASON",IF(AND(OR(N231="PO WON",N231="LOST",N231="CANCELLED"),AH231=""),"ADD CLOSED DATE",IF(AND(N231="PO WON",COUNTIFS('Orders &amp; Payments'!$B$5:$B$504,A231,'Orders &amp; Payments'!$Q$5:$Q$504,"COMPLETE")+COUNTIFS('Orders &amp; Payments'!$B$5:$B$504,A231,'Orders &amp; Payments'!$Q$5:$Q$504,"OPEN")+COUNTIFS('Orders &amp; Payments'!$B$5:$B$504,A231,'Orders &amp; Payments'!$Q$5:$Q$504,"OPEN — ADD INVOICE")=0),"ADD ORDER RECORD","COMPLETE"))))))))))))</x:f>
      </x:c>
    </x:row>
    <x:row r="232">
      <x:c r="A232" s="730"/>
      <x:c r="B232" s="731"/>
      <x:c r="C232" s="730"/>
      <x:c r="D232" s="730"/>
      <x:c r="E232" s="730"/>
      <x:c r="F232" s="730"/>
      <x:c r="G232" s="730"/>
      <x:c r="H232" s="730"/>
      <x:c r="I232" s="730"/>
      <x:c r="J232" s="730"/>
      <x:c r="K232" s="730"/>
      <x:c r="L232" s="730"/>
      <x:c r="M232" s="730"/>
      <x:c r="N232" s="730"/>
      <x:c r="O232" s="732"/>
      <x:c r="P232" s="731"/>
      <x:c r="Q232" s="731"/>
      <x:c r="R232" s="731"/>
      <x:c r="S232" s="740" t="str">
        <x:f>IF(B232="","",TODAY()-B232)</x:f>
      </x:c>
      <x:c r="T232" s="741" t="str">
        <x:f>IF(A232="","",IF(N232="","STAGE NOT SET",IF(OR(N232="PO WON",N232="LOST",N232="CANCELLED"),N232,IF(Y232="","NOT SET",IF(NOT(ISNUMBER(Y232)),"CHECK DATE",IF(Y232&lt;TODAY(),"OVERDUE",IF(Y232=TODAY(),"DUE TODAY","UPCOMING")))))))</x:f>
      </x:c>
      <x:c r="U232" s="731"/>
      <x:c r="V232" s="730"/>
      <x:c r="W232" s="730"/>
      <x:c r="X232" s="749" t="str">
        <x:f>IF(OR(A232="",B232="",N232="",N232="PO WON",N232="LOST",N232="CANCELLED"),"",IFERROR(IF(Q232="",B232+1,Q232+INDEX(Setup!$T$4:$T$8,MATCH(N232,Setup!$S$4:$S$8,0))),""))</x:f>
      </x:c>
      <x:c r="Y232" s="749" t="str">
        <x:f>IF(A232="","",IF(OR(N232="PO WON",N232="LOST",N232="CANCELLED"),"",IF(R232&lt;&gt;"",R232,X232)))</x:f>
      </x:c>
      <x:c r="Z232" s="750" t="str">
        <x:f>IF(OR(Y232="",NOT(ISNUMBER(Y232))),"",Y232-TODAY())</x:f>
      </x:c>
      <x:c r="AA232" s="750" t="str">
        <x:f>IF(OR(A232="",B232="",C232="",M232="",N232="",N232="PO WON",N232="LOST",N232="CANCELLED"),"",IF(M232="Hot",30,IF(M232="Warm",20,10))+IF(N232="NEGOTIATION",25,IF(N232="QUOTED",20,IF(N232="QUALIFIED",15,IF(OR(N232="NEW",N232="CONTACTED"),10,0))))+IF(S232&lt;=2,20,IF(S232&lt;=7,15,IF(S232&lt;=14,10,5)))+IF(O232&gt;=500000,20,IF(O232&gt;=200000,15,IF(O232&gt;=100000,10,5)))+IF(OR(C232="IndiaMART",C232="TradeIndia"),5,3))</x:f>
      </x:c>
      <x:c r="AB232" s="751" t="str">
        <x:f>IF(A232="","",IF(OR(N232="PO WON",N232="LOST",N232="CANCELLED"),"CLOSED",IF(AA232&gt;=75,"A - PRIORITY",IF(AA232&gt;=55,"B - GOOD",IF(AA232&gt;=35,"C - NURTURE","D - LOW")))))</x:f>
      </x:c>
      <x:c r="AC232" s="751" t="str">
        <x:f>IF(A232="","",IF(AL232="COMPLETE",IF(N232="PO WON","Track invoice + payment",IF(N232="LOST","Consider revival",IF(N232="CANCELLED","No further action",IF(T232="OVERDUE","FOLLOW UP NOW",IF(T232="DUE TODAY","FOLLOW UP TODAY",IFERROR(INDEX(Setup!$V$4:$V$8,MATCH(N232,Setup!$U$4:$U$8,0)),"Review RFQ")))))),IF(AL232="DUPLICATE RFQ ID","Use a unique RFQ ID",IF(AL232="CHECK REQUIRED FIELDS","Complete required fields",IF(AL232="CHECK NUMBERS","Correct quantity or value",IF(AL232="CHECK DATE","Correct invalid date",IF(AL232="CHECK STAGE","Choose a valid stage",IF(AL232="SET NEXT FOLLOW-UP","Set next follow-up",IF(AL232="ADD QUOTE DATE","Add quote date",IF(AL232="ADD QUOTE RECORD","Add or fix quote record",IF(AL232="ADD CLOSED REASON","Add lost/cancelled reason",IF(AL232="ADD CLOSED DATE","Add closed date","Create or fix order record"))))))))))))</x:f>
      </x:c>
      <x:c r="AD232" s="752" t="str">
        <x:f>IF(A232="","",IF(AND(OR(N232="QUOTED",N232="NEGOTIATION"),Y232&lt;&gt;"",Y232&lt;TODAY()),O232,0))</x:f>
      </x:c>
      <x:c r="AE232" s="751" t="str">
        <x:f>IF(A232="","",IF(AND(F232&lt;&gt;"",G232&lt;&gt;""),"COMPLETE",IF(OR(F232&lt;&gt;"",G232&lt;&gt;""),"PARTIAL","MISSING")))</x:f>
      </x:c>
      <x:c r="AF232" s="756"/>
      <x:c r="AG232" s="735"/>
      <x:c r="AH232" s="735"/>
      <x:c r="AI232" s="755" t="str">
        <x:f>IF(OR(B232="",AF232=""),"",ROUND((AF232-B232)*24,1))</x:f>
      </x:c>
      <x:c r="AJ232" s="750" t="str">
        <x:f>IF(P232="","",MAX(TODAY()-P232,0))</x:f>
      </x:c>
      <x:c r="AK232" s="750" t="str">
        <x:f>IF(OR(B232="",AH232=""),"",AH232-B232)</x:f>
      </x:c>
      <x:c r="AL232" s="751" t="str">
        <x:f>IF(A232="","",IF(COUNTIF($A$5:$A$504,A232)&gt;1,"DUPLICATE RFQ ID",IF(OR(B232="",C232="",AND(D232="",E232=""),AND(F232="",G232=""),H232="",I232="",J232="",L232="",M232="",N232=""),"CHECK REQUIRED FIELDS",IF(OR(NOT(ISNUMBER(I232)),I232&lt;=0,AND(O232&lt;&gt;"",OR(NOT(ISNUMBER(O232)),O232&lt;0))),"CHECK NUMBERS",IF(OR(NOT(ISNUMBER(B232)),B232&gt;TODAY(),AND(P232&lt;&gt;"",OR(NOT(ISNUMBER(P232)),P232&gt;TODAY())),AND(Q232&lt;&gt;"",OR(NOT(ISNUMBER(Q232)),Q232&gt;TODAY())),AND(R232&lt;&gt;"",NOT(ISNUMBER(R232))),AND(U232&lt;&gt;"",NOT(ISNUMBER(U232))),AND(AF232&lt;&gt;"",OR(NOT(ISNUMBER(AF232)),AF232&lt;B232,AF232&gt;TODAY()+1)),AND(AG232&lt;&gt;"",OR(NOT(ISNUMBER(AG232)),AG232&lt;B232,AG232&gt;TODAY())),AND(AH232&lt;&gt;"",OR(NOT(ISNUMBER(AH232)),AH232&lt;B232,AH232&gt;TODAY()))),"CHECK DATE",IF(COUNTIF(Setup!$D$4:$D$11,N232)=0,"CHECK STAGE",IF(AND(N232&lt;&gt;"PO WON",N232&lt;&gt;"LOST",N232&lt;&gt;"CANCELLED",Y232=""),"SET NEXT FOLLOW-UP",IF(AND(OR(N232="QUOTED",N232="NEGOTIATION",N232="PO WON"),P232=""),"ADD QUOTE DATE",IF(AND(OR(N232="QUOTED",N232="NEGOTIATION",N232="PO WON"),COUNTIFS(Quotations!$B$5:$B$504,A232,Quotations!$Q$5:$Q$504,"COMPLETE")=0),"ADD QUOTE RECORD",IF(AND(OR(N232="LOST",N232="CANCELLED"),V232=""),"ADD CLOSED REASON",IF(AND(OR(N232="PO WON",N232="LOST",N232="CANCELLED"),AH232=""),"ADD CLOSED DATE",IF(AND(N232="PO WON",COUNTIFS('Orders &amp; Payments'!$B$5:$B$504,A232,'Orders &amp; Payments'!$Q$5:$Q$504,"COMPLETE")+COUNTIFS('Orders &amp; Payments'!$B$5:$B$504,A232,'Orders &amp; Payments'!$Q$5:$Q$504,"OPEN")+COUNTIFS('Orders &amp; Payments'!$B$5:$B$504,A232,'Orders &amp; Payments'!$Q$5:$Q$504,"OPEN — ADD INVOICE")=0),"ADD ORDER RECORD","COMPLETE"))))))))))))</x:f>
      </x:c>
    </x:row>
    <x:row r="233">
      <x:c r="A233" s="730"/>
      <x:c r="B233" s="731"/>
      <x:c r="C233" s="730"/>
      <x:c r="D233" s="730"/>
      <x:c r="E233" s="730"/>
      <x:c r="F233" s="730"/>
      <x:c r="G233" s="730"/>
      <x:c r="H233" s="730"/>
      <x:c r="I233" s="730"/>
      <x:c r="J233" s="730"/>
      <x:c r="K233" s="730"/>
      <x:c r="L233" s="730"/>
      <x:c r="M233" s="730"/>
      <x:c r="N233" s="730"/>
      <x:c r="O233" s="732"/>
      <x:c r="P233" s="731"/>
      <x:c r="Q233" s="731"/>
      <x:c r="R233" s="731"/>
      <x:c r="S233" s="740" t="str">
        <x:f>IF(B233="","",TODAY()-B233)</x:f>
      </x:c>
      <x:c r="T233" s="741" t="str">
        <x:f>IF(A233="","",IF(N233="","STAGE NOT SET",IF(OR(N233="PO WON",N233="LOST",N233="CANCELLED"),N233,IF(Y233="","NOT SET",IF(NOT(ISNUMBER(Y233)),"CHECK DATE",IF(Y233&lt;TODAY(),"OVERDUE",IF(Y233=TODAY(),"DUE TODAY","UPCOMING")))))))</x:f>
      </x:c>
      <x:c r="U233" s="731"/>
      <x:c r="V233" s="730"/>
      <x:c r="W233" s="730"/>
      <x:c r="X233" s="749" t="str">
        <x:f>IF(OR(A233="",B233="",N233="",N233="PO WON",N233="LOST",N233="CANCELLED"),"",IFERROR(IF(Q233="",B233+1,Q233+INDEX(Setup!$T$4:$T$8,MATCH(N233,Setup!$S$4:$S$8,0))),""))</x:f>
      </x:c>
      <x:c r="Y233" s="749" t="str">
        <x:f>IF(A233="","",IF(OR(N233="PO WON",N233="LOST",N233="CANCELLED"),"",IF(R233&lt;&gt;"",R233,X233)))</x:f>
      </x:c>
      <x:c r="Z233" s="750" t="str">
        <x:f>IF(OR(Y233="",NOT(ISNUMBER(Y233))),"",Y233-TODAY())</x:f>
      </x:c>
      <x:c r="AA233" s="750" t="str">
        <x:f>IF(OR(A233="",B233="",C233="",M233="",N233="",N233="PO WON",N233="LOST",N233="CANCELLED"),"",IF(M233="Hot",30,IF(M233="Warm",20,10))+IF(N233="NEGOTIATION",25,IF(N233="QUOTED",20,IF(N233="QUALIFIED",15,IF(OR(N233="NEW",N233="CONTACTED"),10,0))))+IF(S233&lt;=2,20,IF(S233&lt;=7,15,IF(S233&lt;=14,10,5)))+IF(O233&gt;=500000,20,IF(O233&gt;=200000,15,IF(O233&gt;=100000,10,5)))+IF(OR(C233="IndiaMART",C233="TradeIndia"),5,3))</x:f>
      </x:c>
      <x:c r="AB233" s="751" t="str">
        <x:f>IF(A233="","",IF(OR(N233="PO WON",N233="LOST",N233="CANCELLED"),"CLOSED",IF(AA233&gt;=75,"A - PRIORITY",IF(AA233&gt;=55,"B - GOOD",IF(AA233&gt;=35,"C - NURTURE","D - LOW")))))</x:f>
      </x:c>
      <x:c r="AC233" s="751" t="str">
        <x:f>IF(A233="","",IF(AL233="COMPLETE",IF(N233="PO WON","Track invoice + payment",IF(N233="LOST","Consider revival",IF(N233="CANCELLED","No further action",IF(T233="OVERDUE","FOLLOW UP NOW",IF(T233="DUE TODAY","FOLLOW UP TODAY",IFERROR(INDEX(Setup!$V$4:$V$8,MATCH(N233,Setup!$U$4:$U$8,0)),"Review RFQ")))))),IF(AL233="DUPLICATE RFQ ID","Use a unique RFQ ID",IF(AL233="CHECK REQUIRED FIELDS","Complete required fields",IF(AL233="CHECK NUMBERS","Correct quantity or value",IF(AL233="CHECK DATE","Correct invalid date",IF(AL233="CHECK STAGE","Choose a valid stage",IF(AL233="SET NEXT FOLLOW-UP","Set next follow-up",IF(AL233="ADD QUOTE DATE","Add quote date",IF(AL233="ADD QUOTE RECORD","Add or fix quote record",IF(AL233="ADD CLOSED REASON","Add lost/cancelled reason",IF(AL233="ADD CLOSED DATE","Add closed date","Create or fix order record"))))))))))))</x:f>
      </x:c>
      <x:c r="AD233" s="752" t="str">
        <x:f>IF(A233="","",IF(AND(OR(N233="QUOTED",N233="NEGOTIATION"),Y233&lt;&gt;"",Y233&lt;TODAY()),O233,0))</x:f>
      </x:c>
      <x:c r="AE233" s="751" t="str">
        <x:f>IF(A233="","",IF(AND(F233&lt;&gt;"",G233&lt;&gt;""),"COMPLETE",IF(OR(F233&lt;&gt;"",G233&lt;&gt;""),"PARTIAL","MISSING")))</x:f>
      </x:c>
      <x:c r="AF233" s="756"/>
      <x:c r="AG233" s="735"/>
      <x:c r="AH233" s="735"/>
      <x:c r="AI233" s="755" t="str">
        <x:f>IF(OR(B233="",AF233=""),"",ROUND((AF233-B233)*24,1))</x:f>
      </x:c>
      <x:c r="AJ233" s="750" t="str">
        <x:f>IF(P233="","",MAX(TODAY()-P233,0))</x:f>
      </x:c>
      <x:c r="AK233" s="750" t="str">
        <x:f>IF(OR(B233="",AH233=""),"",AH233-B233)</x:f>
      </x:c>
      <x:c r="AL233" s="751" t="str">
        <x:f>IF(A233="","",IF(COUNTIF($A$5:$A$504,A233)&gt;1,"DUPLICATE RFQ ID",IF(OR(B233="",C233="",AND(D233="",E233=""),AND(F233="",G233=""),H233="",I233="",J233="",L233="",M233="",N233=""),"CHECK REQUIRED FIELDS",IF(OR(NOT(ISNUMBER(I233)),I233&lt;=0,AND(O233&lt;&gt;"",OR(NOT(ISNUMBER(O233)),O233&lt;0))),"CHECK NUMBERS",IF(OR(NOT(ISNUMBER(B233)),B233&gt;TODAY(),AND(P233&lt;&gt;"",OR(NOT(ISNUMBER(P233)),P233&gt;TODAY())),AND(Q233&lt;&gt;"",OR(NOT(ISNUMBER(Q233)),Q233&gt;TODAY())),AND(R233&lt;&gt;"",NOT(ISNUMBER(R233))),AND(U233&lt;&gt;"",NOT(ISNUMBER(U233))),AND(AF233&lt;&gt;"",OR(NOT(ISNUMBER(AF233)),AF233&lt;B233,AF233&gt;TODAY()+1)),AND(AG233&lt;&gt;"",OR(NOT(ISNUMBER(AG233)),AG233&lt;B233,AG233&gt;TODAY())),AND(AH233&lt;&gt;"",OR(NOT(ISNUMBER(AH233)),AH233&lt;B233,AH233&gt;TODAY()))),"CHECK DATE",IF(COUNTIF(Setup!$D$4:$D$11,N233)=0,"CHECK STAGE",IF(AND(N233&lt;&gt;"PO WON",N233&lt;&gt;"LOST",N233&lt;&gt;"CANCELLED",Y233=""),"SET NEXT FOLLOW-UP",IF(AND(OR(N233="QUOTED",N233="NEGOTIATION",N233="PO WON"),P233=""),"ADD QUOTE DATE",IF(AND(OR(N233="QUOTED",N233="NEGOTIATION",N233="PO WON"),COUNTIFS(Quotations!$B$5:$B$504,A233,Quotations!$Q$5:$Q$504,"COMPLETE")=0),"ADD QUOTE RECORD",IF(AND(OR(N233="LOST",N233="CANCELLED"),V233=""),"ADD CLOSED REASON",IF(AND(OR(N233="PO WON",N233="LOST",N233="CANCELLED"),AH233=""),"ADD CLOSED DATE",IF(AND(N233="PO WON",COUNTIFS('Orders &amp; Payments'!$B$5:$B$504,A233,'Orders &amp; Payments'!$Q$5:$Q$504,"COMPLETE")+COUNTIFS('Orders &amp; Payments'!$B$5:$B$504,A233,'Orders &amp; Payments'!$Q$5:$Q$504,"OPEN")+COUNTIFS('Orders &amp; Payments'!$B$5:$B$504,A233,'Orders &amp; Payments'!$Q$5:$Q$504,"OPEN — ADD INVOICE")=0),"ADD ORDER RECORD","COMPLETE"))))))))))))</x:f>
      </x:c>
    </x:row>
    <x:row r="234">
      <x:c r="A234" s="730"/>
      <x:c r="B234" s="731"/>
      <x:c r="C234" s="730"/>
      <x:c r="D234" s="730"/>
      <x:c r="E234" s="730"/>
      <x:c r="F234" s="730"/>
      <x:c r="G234" s="730"/>
      <x:c r="H234" s="730"/>
      <x:c r="I234" s="730"/>
      <x:c r="J234" s="730"/>
      <x:c r="K234" s="730"/>
      <x:c r="L234" s="730"/>
      <x:c r="M234" s="730"/>
      <x:c r="N234" s="730"/>
      <x:c r="O234" s="732"/>
      <x:c r="P234" s="731"/>
      <x:c r="Q234" s="731"/>
      <x:c r="R234" s="731"/>
      <x:c r="S234" s="740" t="str">
        <x:f>IF(B234="","",TODAY()-B234)</x:f>
      </x:c>
      <x:c r="T234" s="741" t="str">
        <x:f>IF(A234="","",IF(N234="","STAGE NOT SET",IF(OR(N234="PO WON",N234="LOST",N234="CANCELLED"),N234,IF(Y234="","NOT SET",IF(NOT(ISNUMBER(Y234)),"CHECK DATE",IF(Y234&lt;TODAY(),"OVERDUE",IF(Y234=TODAY(),"DUE TODAY","UPCOMING")))))))</x:f>
      </x:c>
      <x:c r="U234" s="731"/>
      <x:c r="V234" s="730"/>
      <x:c r="W234" s="730"/>
      <x:c r="X234" s="749" t="str">
        <x:f>IF(OR(A234="",B234="",N234="",N234="PO WON",N234="LOST",N234="CANCELLED"),"",IFERROR(IF(Q234="",B234+1,Q234+INDEX(Setup!$T$4:$T$8,MATCH(N234,Setup!$S$4:$S$8,0))),""))</x:f>
      </x:c>
      <x:c r="Y234" s="749" t="str">
        <x:f>IF(A234="","",IF(OR(N234="PO WON",N234="LOST",N234="CANCELLED"),"",IF(R234&lt;&gt;"",R234,X234)))</x:f>
      </x:c>
      <x:c r="Z234" s="750" t="str">
        <x:f>IF(OR(Y234="",NOT(ISNUMBER(Y234))),"",Y234-TODAY())</x:f>
      </x:c>
      <x:c r="AA234" s="750" t="str">
        <x:f>IF(OR(A234="",B234="",C234="",M234="",N234="",N234="PO WON",N234="LOST",N234="CANCELLED"),"",IF(M234="Hot",30,IF(M234="Warm",20,10))+IF(N234="NEGOTIATION",25,IF(N234="QUOTED",20,IF(N234="QUALIFIED",15,IF(OR(N234="NEW",N234="CONTACTED"),10,0))))+IF(S234&lt;=2,20,IF(S234&lt;=7,15,IF(S234&lt;=14,10,5)))+IF(O234&gt;=500000,20,IF(O234&gt;=200000,15,IF(O234&gt;=100000,10,5)))+IF(OR(C234="IndiaMART",C234="TradeIndia"),5,3))</x:f>
      </x:c>
      <x:c r="AB234" s="751" t="str">
        <x:f>IF(A234="","",IF(OR(N234="PO WON",N234="LOST",N234="CANCELLED"),"CLOSED",IF(AA234&gt;=75,"A - PRIORITY",IF(AA234&gt;=55,"B - GOOD",IF(AA234&gt;=35,"C - NURTURE","D - LOW")))))</x:f>
      </x:c>
      <x:c r="AC234" s="751" t="str">
        <x:f>IF(A234="","",IF(AL234="COMPLETE",IF(N234="PO WON","Track invoice + payment",IF(N234="LOST","Consider revival",IF(N234="CANCELLED","No further action",IF(T234="OVERDUE","FOLLOW UP NOW",IF(T234="DUE TODAY","FOLLOW UP TODAY",IFERROR(INDEX(Setup!$V$4:$V$8,MATCH(N234,Setup!$U$4:$U$8,0)),"Review RFQ")))))),IF(AL234="DUPLICATE RFQ ID","Use a unique RFQ ID",IF(AL234="CHECK REQUIRED FIELDS","Complete required fields",IF(AL234="CHECK NUMBERS","Correct quantity or value",IF(AL234="CHECK DATE","Correct invalid date",IF(AL234="CHECK STAGE","Choose a valid stage",IF(AL234="SET NEXT FOLLOW-UP","Set next follow-up",IF(AL234="ADD QUOTE DATE","Add quote date",IF(AL234="ADD QUOTE RECORD","Add or fix quote record",IF(AL234="ADD CLOSED REASON","Add lost/cancelled reason",IF(AL234="ADD CLOSED DATE","Add closed date","Create or fix order record"))))))))))))</x:f>
      </x:c>
      <x:c r="AD234" s="752" t="str">
        <x:f>IF(A234="","",IF(AND(OR(N234="QUOTED",N234="NEGOTIATION"),Y234&lt;&gt;"",Y234&lt;TODAY()),O234,0))</x:f>
      </x:c>
      <x:c r="AE234" s="751" t="str">
        <x:f>IF(A234="","",IF(AND(F234&lt;&gt;"",G234&lt;&gt;""),"COMPLETE",IF(OR(F234&lt;&gt;"",G234&lt;&gt;""),"PARTIAL","MISSING")))</x:f>
      </x:c>
      <x:c r="AF234" s="756"/>
      <x:c r="AG234" s="735"/>
      <x:c r="AH234" s="735"/>
      <x:c r="AI234" s="755" t="str">
        <x:f>IF(OR(B234="",AF234=""),"",ROUND((AF234-B234)*24,1))</x:f>
      </x:c>
      <x:c r="AJ234" s="750" t="str">
        <x:f>IF(P234="","",MAX(TODAY()-P234,0))</x:f>
      </x:c>
      <x:c r="AK234" s="750" t="str">
        <x:f>IF(OR(B234="",AH234=""),"",AH234-B234)</x:f>
      </x:c>
      <x:c r="AL234" s="751" t="str">
        <x:f>IF(A234="","",IF(COUNTIF($A$5:$A$504,A234)&gt;1,"DUPLICATE RFQ ID",IF(OR(B234="",C234="",AND(D234="",E234=""),AND(F234="",G234=""),H234="",I234="",J234="",L234="",M234="",N234=""),"CHECK REQUIRED FIELDS",IF(OR(NOT(ISNUMBER(I234)),I234&lt;=0,AND(O234&lt;&gt;"",OR(NOT(ISNUMBER(O234)),O234&lt;0))),"CHECK NUMBERS",IF(OR(NOT(ISNUMBER(B234)),B234&gt;TODAY(),AND(P234&lt;&gt;"",OR(NOT(ISNUMBER(P234)),P234&gt;TODAY())),AND(Q234&lt;&gt;"",OR(NOT(ISNUMBER(Q234)),Q234&gt;TODAY())),AND(R234&lt;&gt;"",NOT(ISNUMBER(R234))),AND(U234&lt;&gt;"",NOT(ISNUMBER(U234))),AND(AF234&lt;&gt;"",OR(NOT(ISNUMBER(AF234)),AF234&lt;B234,AF234&gt;TODAY()+1)),AND(AG234&lt;&gt;"",OR(NOT(ISNUMBER(AG234)),AG234&lt;B234,AG234&gt;TODAY())),AND(AH234&lt;&gt;"",OR(NOT(ISNUMBER(AH234)),AH234&lt;B234,AH234&gt;TODAY()))),"CHECK DATE",IF(COUNTIF(Setup!$D$4:$D$11,N234)=0,"CHECK STAGE",IF(AND(N234&lt;&gt;"PO WON",N234&lt;&gt;"LOST",N234&lt;&gt;"CANCELLED",Y234=""),"SET NEXT FOLLOW-UP",IF(AND(OR(N234="QUOTED",N234="NEGOTIATION",N234="PO WON"),P234=""),"ADD QUOTE DATE",IF(AND(OR(N234="QUOTED",N234="NEGOTIATION",N234="PO WON"),COUNTIFS(Quotations!$B$5:$B$504,A234,Quotations!$Q$5:$Q$504,"COMPLETE")=0),"ADD QUOTE RECORD",IF(AND(OR(N234="LOST",N234="CANCELLED"),V234=""),"ADD CLOSED REASON",IF(AND(OR(N234="PO WON",N234="LOST",N234="CANCELLED"),AH234=""),"ADD CLOSED DATE",IF(AND(N234="PO WON",COUNTIFS('Orders &amp; Payments'!$B$5:$B$504,A234,'Orders &amp; Payments'!$Q$5:$Q$504,"COMPLETE")+COUNTIFS('Orders &amp; Payments'!$B$5:$B$504,A234,'Orders &amp; Payments'!$Q$5:$Q$504,"OPEN")+COUNTIFS('Orders &amp; Payments'!$B$5:$B$504,A234,'Orders &amp; Payments'!$Q$5:$Q$504,"OPEN — ADD INVOICE")=0),"ADD ORDER RECORD","COMPLETE"))))))))))))</x:f>
      </x:c>
    </x:row>
    <x:row r="235">
      <x:c r="A235" s="730"/>
      <x:c r="B235" s="731"/>
      <x:c r="C235" s="730"/>
      <x:c r="D235" s="730"/>
      <x:c r="E235" s="730"/>
      <x:c r="F235" s="730"/>
      <x:c r="G235" s="730"/>
      <x:c r="H235" s="730"/>
      <x:c r="I235" s="730"/>
      <x:c r="J235" s="730"/>
      <x:c r="K235" s="730"/>
      <x:c r="L235" s="730"/>
      <x:c r="M235" s="730"/>
      <x:c r="N235" s="730"/>
      <x:c r="O235" s="732"/>
      <x:c r="P235" s="731"/>
      <x:c r="Q235" s="731"/>
      <x:c r="R235" s="731"/>
      <x:c r="S235" s="740" t="str">
        <x:f>IF(B235="","",TODAY()-B235)</x:f>
      </x:c>
      <x:c r="T235" s="741" t="str">
        <x:f>IF(A235="","",IF(N235="","STAGE NOT SET",IF(OR(N235="PO WON",N235="LOST",N235="CANCELLED"),N235,IF(Y235="","NOT SET",IF(NOT(ISNUMBER(Y235)),"CHECK DATE",IF(Y235&lt;TODAY(),"OVERDUE",IF(Y235=TODAY(),"DUE TODAY","UPCOMING")))))))</x:f>
      </x:c>
      <x:c r="U235" s="731"/>
      <x:c r="V235" s="730"/>
      <x:c r="W235" s="730"/>
      <x:c r="X235" s="749" t="str">
        <x:f>IF(OR(A235="",B235="",N235="",N235="PO WON",N235="LOST",N235="CANCELLED"),"",IFERROR(IF(Q235="",B235+1,Q235+INDEX(Setup!$T$4:$T$8,MATCH(N235,Setup!$S$4:$S$8,0))),""))</x:f>
      </x:c>
      <x:c r="Y235" s="749" t="str">
        <x:f>IF(A235="","",IF(OR(N235="PO WON",N235="LOST",N235="CANCELLED"),"",IF(R235&lt;&gt;"",R235,X235)))</x:f>
      </x:c>
      <x:c r="Z235" s="750" t="str">
        <x:f>IF(OR(Y235="",NOT(ISNUMBER(Y235))),"",Y235-TODAY())</x:f>
      </x:c>
      <x:c r="AA235" s="750" t="str">
        <x:f>IF(OR(A235="",B235="",C235="",M235="",N235="",N235="PO WON",N235="LOST",N235="CANCELLED"),"",IF(M235="Hot",30,IF(M235="Warm",20,10))+IF(N235="NEGOTIATION",25,IF(N235="QUOTED",20,IF(N235="QUALIFIED",15,IF(OR(N235="NEW",N235="CONTACTED"),10,0))))+IF(S235&lt;=2,20,IF(S235&lt;=7,15,IF(S235&lt;=14,10,5)))+IF(O235&gt;=500000,20,IF(O235&gt;=200000,15,IF(O235&gt;=100000,10,5)))+IF(OR(C235="IndiaMART",C235="TradeIndia"),5,3))</x:f>
      </x:c>
      <x:c r="AB235" s="751" t="str">
        <x:f>IF(A235="","",IF(OR(N235="PO WON",N235="LOST",N235="CANCELLED"),"CLOSED",IF(AA235&gt;=75,"A - PRIORITY",IF(AA235&gt;=55,"B - GOOD",IF(AA235&gt;=35,"C - NURTURE","D - LOW")))))</x:f>
      </x:c>
      <x:c r="AC235" s="751" t="str">
        <x:f>IF(A235="","",IF(AL235="COMPLETE",IF(N235="PO WON","Track invoice + payment",IF(N235="LOST","Consider revival",IF(N235="CANCELLED","No further action",IF(T235="OVERDUE","FOLLOW UP NOW",IF(T235="DUE TODAY","FOLLOW UP TODAY",IFERROR(INDEX(Setup!$V$4:$V$8,MATCH(N235,Setup!$U$4:$U$8,0)),"Review RFQ")))))),IF(AL235="DUPLICATE RFQ ID","Use a unique RFQ ID",IF(AL235="CHECK REQUIRED FIELDS","Complete required fields",IF(AL235="CHECK NUMBERS","Correct quantity or value",IF(AL235="CHECK DATE","Correct invalid date",IF(AL235="CHECK STAGE","Choose a valid stage",IF(AL235="SET NEXT FOLLOW-UP","Set next follow-up",IF(AL235="ADD QUOTE DATE","Add quote date",IF(AL235="ADD QUOTE RECORD","Add or fix quote record",IF(AL235="ADD CLOSED REASON","Add lost/cancelled reason",IF(AL235="ADD CLOSED DATE","Add closed date","Create or fix order record"))))))))))))</x:f>
      </x:c>
      <x:c r="AD235" s="752" t="str">
        <x:f>IF(A235="","",IF(AND(OR(N235="QUOTED",N235="NEGOTIATION"),Y235&lt;&gt;"",Y235&lt;TODAY()),O235,0))</x:f>
      </x:c>
      <x:c r="AE235" s="751" t="str">
        <x:f>IF(A235="","",IF(AND(F235&lt;&gt;"",G235&lt;&gt;""),"COMPLETE",IF(OR(F235&lt;&gt;"",G235&lt;&gt;""),"PARTIAL","MISSING")))</x:f>
      </x:c>
      <x:c r="AF235" s="756"/>
      <x:c r="AG235" s="735"/>
      <x:c r="AH235" s="735"/>
      <x:c r="AI235" s="755" t="str">
        <x:f>IF(OR(B235="",AF235=""),"",ROUND((AF235-B235)*24,1))</x:f>
      </x:c>
      <x:c r="AJ235" s="750" t="str">
        <x:f>IF(P235="","",MAX(TODAY()-P235,0))</x:f>
      </x:c>
      <x:c r="AK235" s="750" t="str">
        <x:f>IF(OR(B235="",AH235=""),"",AH235-B235)</x:f>
      </x:c>
      <x:c r="AL235" s="751" t="str">
        <x:f>IF(A235="","",IF(COUNTIF($A$5:$A$504,A235)&gt;1,"DUPLICATE RFQ ID",IF(OR(B235="",C235="",AND(D235="",E235=""),AND(F235="",G235=""),H235="",I235="",J235="",L235="",M235="",N235=""),"CHECK REQUIRED FIELDS",IF(OR(NOT(ISNUMBER(I235)),I235&lt;=0,AND(O235&lt;&gt;"",OR(NOT(ISNUMBER(O235)),O235&lt;0))),"CHECK NUMBERS",IF(OR(NOT(ISNUMBER(B235)),B235&gt;TODAY(),AND(P235&lt;&gt;"",OR(NOT(ISNUMBER(P235)),P235&gt;TODAY())),AND(Q235&lt;&gt;"",OR(NOT(ISNUMBER(Q235)),Q235&gt;TODAY())),AND(R235&lt;&gt;"",NOT(ISNUMBER(R235))),AND(U235&lt;&gt;"",NOT(ISNUMBER(U235))),AND(AF235&lt;&gt;"",OR(NOT(ISNUMBER(AF235)),AF235&lt;B235,AF235&gt;TODAY()+1)),AND(AG235&lt;&gt;"",OR(NOT(ISNUMBER(AG235)),AG235&lt;B235,AG235&gt;TODAY())),AND(AH235&lt;&gt;"",OR(NOT(ISNUMBER(AH235)),AH235&lt;B235,AH235&gt;TODAY()))),"CHECK DATE",IF(COUNTIF(Setup!$D$4:$D$11,N235)=0,"CHECK STAGE",IF(AND(N235&lt;&gt;"PO WON",N235&lt;&gt;"LOST",N235&lt;&gt;"CANCELLED",Y235=""),"SET NEXT FOLLOW-UP",IF(AND(OR(N235="QUOTED",N235="NEGOTIATION",N235="PO WON"),P235=""),"ADD QUOTE DATE",IF(AND(OR(N235="QUOTED",N235="NEGOTIATION",N235="PO WON"),COUNTIFS(Quotations!$B$5:$B$504,A235,Quotations!$Q$5:$Q$504,"COMPLETE")=0),"ADD QUOTE RECORD",IF(AND(OR(N235="LOST",N235="CANCELLED"),V235=""),"ADD CLOSED REASON",IF(AND(OR(N235="PO WON",N235="LOST",N235="CANCELLED"),AH235=""),"ADD CLOSED DATE",IF(AND(N235="PO WON",COUNTIFS('Orders &amp; Payments'!$B$5:$B$504,A235,'Orders &amp; Payments'!$Q$5:$Q$504,"COMPLETE")+COUNTIFS('Orders &amp; Payments'!$B$5:$B$504,A235,'Orders &amp; Payments'!$Q$5:$Q$504,"OPEN")+COUNTIFS('Orders &amp; Payments'!$B$5:$B$504,A235,'Orders &amp; Payments'!$Q$5:$Q$504,"OPEN — ADD INVOICE")=0),"ADD ORDER RECORD","COMPLETE"))))))))))))</x:f>
      </x:c>
    </x:row>
    <x:row r="236">
      <x:c r="A236" s="730"/>
      <x:c r="B236" s="731"/>
      <x:c r="C236" s="730"/>
      <x:c r="D236" s="730"/>
      <x:c r="E236" s="730"/>
      <x:c r="F236" s="730"/>
      <x:c r="G236" s="730"/>
      <x:c r="H236" s="730"/>
      <x:c r="I236" s="730"/>
      <x:c r="J236" s="730"/>
      <x:c r="K236" s="730"/>
      <x:c r="L236" s="730"/>
      <x:c r="M236" s="730"/>
      <x:c r="N236" s="730"/>
      <x:c r="O236" s="732"/>
      <x:c r="P236" s="731"/>
      <x:c r="Q236" s="731"/>
      <x:c r="R236" s="731"/>
      <x:c r="S236" s="740" t="str">
        <x:f>IF(B236="","",TODAY()-B236)</x:f>
      </x:c>
      <x:c r="T236" s="741" t="str">
        <x:f>IF(A236="","",IF(N236="","STAGE NOT SET",IF(OR(N236="PO WON",N236="LOST",N236="CANCELLED"),N236,IF(Y236="","NOT SET",IF(NOT(ISNUMBER(Y236)),"CHECK DATE",IF(Y236&lt;TODAY(),"OVERDUE",IF(Y236=TODAY(),"DUE TODAY","UPCOMING")))))))</x:f>
      </x:c>
      <x:c r="U236" s="731"/>
      <x:c r="V236" s="730"/>
      <x:c r="W236" s="730"/>
      <x:c r="X236" s="749" t="str">
        <x:f>IF(OR(A236="",B236="",N236="",N236="PO WON",N236="LOST",N236="CANCELLED"),"",IFERROR(IF(Q236="",B236+1,Q236+INDEX(Setup!$T$4:$T$8,MATCH(N236,Setup!$S$4:$S$8,0))),""))</x:f>
      </x:c>
      <x:c r="Y236" s="749" t="str">
        <x:f>IF(A236="","",IF(OR(N236="PO WON",N236="LOST",N236="CANCELLED"),"",IF(R236&lt;&gt;"",R236,X236)))</x:f>
      </x:c>
      <x:c r="Z236" s="750" t="str">
        <x:f>IF(OR(Y236="",NOT(ISNUMBER(Y236))),"",Y236-TODAY())</x:f>
      </x:c>
      <x:c r="AA236" s="750" t="str">
        <x:f>IF(OR(A236="",B236="",C236="",M236="",N236="",N236="PO WON",N236="LOST",N236="CANCELLED"),"",IF(M236="Hot",30,IF(M236="Warm",20,10))+IF(N236="NEGOTIATION",25,IF(N236="QUOTED",20,IF(N236="QUALIFIED",15,IF(OR(N236="NEW",N236="CONTACTED"),10,0))))+IF(S236&lt;=2,20,IF(S236&lt;=7,15,IF(S236&lt;=14,10,5)))+IF(O236&gt;=500000,20,IF(O236&gt;=200000,15,IF(O236&gt;=100000,10,5)))+IF(OR(C236="IndiaMART",C236="TradeIndia"),5,3))</x:f>
      </x:c>
      <x:c r="AB236" s="751" t="str">
        <x:f>IF(A236="","",IF(OR(N236="PO WON",N236="LOST",N236="CANCELLED"),"CLOSED",IF(AA236&gt;=75,"A - PRIORITY",IF(AA236&gt;=55,"B - GOOD",IF(AA236&gt;=35,"C - NURTURE","D - LOW")))))</x:f>
      </x:c>
      <x:c r="AC236" s="751" t="str">
        <x:f>IF(A236="","",IF(AL236="COMPLETE",IF(N236="PO WON","Track invoice + payment",IF(N236="LOST","Consider revival",IF(N236="CANCELLED","No further action",IF(T236="OVERDUE","FOLLOW UP NOW",IF(T236="DUE TODAY","FOLLOW UP TODAY",IFERROR(INDEX(Setup!$V$4:$V$8,MATCH(N236,Setup!$U$4:$U$8,0)),"Review RFQ")))))),IF(AL236="DUPLICATE RFQ ID","Use a unique RFQ ID",IF(AL236="CHECK REQUIRED FIELDS","Complete required fields",IF(AL236="CHECK NUMBERS","Correct quantity or value",IF(AL236="CHECK DATE","Correct invalid date",IF(AL236="CHECK STAGE","Choose a valid stage",IF(AL236="SET NEXT FOLLOW-UP","Set next follow-up",IF(AL236="ADD QUOTE DATE","Add quote date",IF(AL236="ADD QUOTE RECORD","Add or fix quote record",IF(AL236="ADD CLOSED REASON","Add lost/cancelled reason",IF(AL236="ADD CLOSED DATE","Add closed date","Create or fix order record"))))))))))))</x:f>
      </x:c>
      <x:c r="AD236" s="752" t="str">
        <x:f>IF(A236="","",IF(AND(OR(N236="QUOTED",N236="NEGOTIATION"),Y236&lt;&gt;"",Y236&lt;TODAY()),O236,0))</x:f>
      </x:c>
      <x:c r="AE236" s="751" t="str">
        <x:f>IF(A236="","",IF(AND(F236&lt;&gt;"",G236&lt;&gt;""),"COMPLETE",IF(OR(F236&lt;&gt;"",G236&lt;&gt;""),"PARTIAL","MISSING")))</x:f>
      </x:c>
      <x:c r="AF236" s="756"/>
      <x:c r="AG236" s="735"/>
      <x:c r="AH236" s="735"/>
      <x:c r="AI236" s="755" t="str">
        <x:f>IF(OR(B236="",AF236=""),"",ROUND((AF236-B236)*24,1))</x:f>
      </x:c>
      <x:c r="AJ236" s="750" t="str">
        <x:f>IF(P236="","",MAX(TODAY()-P236,0))</x:f>
      </x:c>
      <x:c r="AK236" s="750" t="str">
        <x:f>IF(OR(B236="",AH236=""),"",AH236-B236)</x:f>
      </x:c>
      <x:c r="AL236" s="751" t="str">
        <x:f>IF(A236="","",IF(COUNTIF($A$5:$A$504,A236)&gt;1,"DUPLICATE RFQ ID",IF(OR(B236="",C236="",AND(D236="",E236=""),AND(F236="",G236=""),H236="",I236="",J236="",L236="",M236="",N236=""),"CHECK REQUIRED FIELDS",IF(OR(NOT(ISNUMBER(I236)),I236&lt;=0,AND(O236&lt;&gt;"",OR(NOT(ISNUMBER(O236)),O236&lt;0))),"CHECK NUMBERS",IF(OR(NOT(ISNUMBER(B236)),B236&gt;TODAY(),AND(P236&lt;&gt;"",OR(NOT(ISNUMBER(P236)),P236&gt;TODAY())),AND(Q236&lt;&gt;"",OR(NOT(ISNUMBER(Q236)),Q236&gt;TODAY())),AND(R236&lt;&gt;"",NOT(ISNUMBER(R236))),AND(U236&lt;&gt;"",NOT(ISNUMBER(U236))),AND(AF236&lt;&gt;"",OR(NOT(ISNUMBER(AF236)),AF236&lt;B236,AF236&gt;TODAY()+1)),AND(AG236&lt;&gt;"",OR(NOT(ISNUMBER(AG236)),AG236&lt;B236,AG236&gt;TODAY())),AND(AH236&lt;&gt;"",OR(NOT(ISNUMBER(AH236)),AH236&lt;B236,AH236&gt;TODAY()))),"CHECK DATE",IF(COUNTIF(Setup!$D$4:$D$11,N236)=0,"CHECK STAGE",IF(AND(N236&lt;&gt;"PO WON",N236&lt;&gt;"LOST",N236&lt;&gt;"CANCELLED",Y236=""),"SET NEXT FOLLOW-UP",IF(AND(OR(N236="QUOTED",N236="NEGOTIATION",N236="PO WON"),P236=""),"ADD QUOTE DATE",IF(AND(OR(N236="QUOTED",N236="NEGOTIATION",N236="PO WON"),COUNTIFS(Quotations!$B$5:$B$504,A236,Quotations!$Q$5:$Q$504,"COMPLETE")=0),"ADD QUOTE RECORD",IF(AND(OR(N236="LOST",N236="CANCELLED"),V236=""),"ADD CLOSED REASON",IF(AND(OR(N236="PO WON",N236="LOST",N236="CANCELLED"),AH236=""),"ADD CLOSED DATE",IF(AND(N236="PO WON",COUNTIFS('Orders &amp; Payments'!$B$5:$B$504,A236,'Orders &amp; Payments'!$Q$5:$Q$504,"COMPLETE")+COUNTIFS('Orders &amp; Payments'!$B$5:$B$504,A236,'Orders &amp; Payments'!$Q$5:$Q$504,"OPEN")+COUNTIFS('Orders &amp; Payments'!$B$5:$B$504,A236,'Orders &amp; Payments'!$Q$5:$Q$504,"OPEN — ADD INVOICE")=0),"ADD ORDER RECORD","COMPLETE"))))))))))))</x:f>
      </x:c>
    </x:row>
    <x:row r="237">
      <x:c r="A237" s="730"/>
      <x:c r="B237" s="731"/>
      <x:c r="C237" s="730"/>
      <x:c r="D237" s="730"/>
      <x:c r="E237" s="730"/>
      <x:c r="F237" s="730"/>
      <x:c r="G237" s="730"/>
      <x:c r="H237" s="730"/>
      <x:c r="I237" s="730"/>
      <x:c r="J237" s="730"/>
      <x:c r="K237" s="730"/>
      <x:c r="L237" s="730"/>
      <x:c r="M237" s="730"/>
      <x:c r="N237" s="730"/>
      <x:c r="O237" s="732"/>
      <x:c r="P237" s="731"/>
      <x:c r="Q237" s="731"/>
      <x:c r="R237" s="731"/>
      <x:c r="S237" s="740" t="str">
        <x:f>IF(B237="","",TODAY()-B237)</x:f>
      </x:c>
      <x:c r="T237" s="741" t="str">
        <x:f>IF(A237="","",IF(N237="","STAGE NOT SET",IF(OR(N237="PO WON",N237="LOST",N237="CANCELLED"),N237,IF(Y237="","NOT SET",IF(NOT(ISNUMBER(Y237)),"CHECK DATE",IF(Y237&lt;TODAY(),"OVERDUE",IF(Y237=TODAY(),"DUE TODAY","UPCOMING")))))))</x:f>
      </x:c>
      <x:c r="U237" s="731"/>
      <x:c r="V237" s="730"/>
      <x:c r="W237" s="730"/>
      <x:c r="X237" s="749" t="str">
        <x:f>IF(OR(A237="",B237="",N237="",N237="PO WON",N237="LOST",N237="CANCELLED"),"",IFERROR(IF(Q237="",B237+1,Q237+INDEX(Setup!$T$4:$T$8,MATCH(N237,Setup!$S$4:$S$8,0))),""))</x:f>
      </x:c>
      <x:c r="Y237" s="749" t="str">
        <x:f>IF(A237="","",IF(OR(N237="PO WON",N237="LOST",N237="CANCELLED"),"",IF(R237&lt;&gt;"",R237,X237)))</x:f>
      </x:c>
      <x:c r="Z237" s="750" t="str">
        <x:f>IF(OR(Y237="",NOT(ISNUMBER(Y237))),"",Y237-TODAY())</x:f>
      </x:c>
      <x:c r="AA237" s="750" t="str">
        <x:f>IF(OR(A237="",B237="",C237="",M237="",N237="",N237="PO WON",N237="LOST",N237="CANCELLED"),"",IF(M237="Hot",30,IF(M237="Warm",20,10))+IF(N237="NEGOTIATION",25,IF(N237="QUOTED",20,IF(N237="QUALIFIED",15,IF(OR(N237="NEW",N237="CONTACTED"),10,0))))+IF(S237&lt;=2,20,IF(S237&lt;=7,15,IF(S237&lt;=14,10,5)))+IF(O237&gt;=500000,20,IF(O237&gt;=200000,15,IF(O237&gt;=100000,10,5)))+IF(OR(C237="IndiaMART",C237="TradeIndia"),5,3))</x:f>
      </x:c>
      <x:c r="AB237" s="751" t="str">
        <x:f>IF(A237="","",IF(OR(N237="PO WON",N237="LOST",N237="CANCELLED"),"CLOSED",IF(AA237&gt;=75,"A - PRIORITY",IF(AA237&gt;=55,"B - GOOD",IF(AA237&gt;=35,"C - NURTURE","D - LOW")))))</x:f>
      </x:c>
      <x:c r="AC237" s="751" t="str">
        <x:f>IF(A237="","",IF(AL237="COMPLETE",IF(N237="PO WON","Track invoice + payment",IF(N237="LOST","Consider revival",IF(N237="CANCELLED","No further action",IF(T237="OVERDUE","FOLLOW UP NOW",IF(T237="DUE TODAY","FOLLOW UP TODAY",IFERROR(INDEX(Setup!$V$4:$V$8,MATCH(N237,Setup!$U$4:$U$8,0)),"Review RFQ")))))),IF(AL237="DUPLICATE RFQ ID","Use a unique RFQ ID",IF(AL237="CHECK REQUIRED FIELDS","Complete required fields",IF(AL237="CHECK NUMBERS","Correct quantity or value",IF(AL237="CHECK DATE","Correct invalid date",IF(AL237="CHECK STAGE","Choose a valid stage",IF(AL237="SET NEXT FOLLOW-UP","Set next follow-up",IF(AL237="ADD QUOTE DATE","Add quote date",IF(AL237="ADD QUOTE RECORD","Add or fix quote record",IF(AL237="ADD CLOSED REASON","Add lost/cancelled reason",IF(AL237="ADD CLOSED DATE","Add closed date","Create or fix order record"))))))))))))</x:f>
      </x:c>
      <x:c r="AD237" s="752" t="str">
        <x:f>IF(A237="","",IF(AND(OR(N237="QUOTED",N237="NEGOTIATION"),Y237&lt;&gt;"",Y237&lt;TODAY()),O237,0))</x:f>
      </x:c>
      <x:c r="AE237" s="751" t="str">
        <x:f>IF(A237="","",IF(AND(F237&lt;&gt;"",G237&lt;&gt;""),"COMPLETE",IF(OR(F237&lt;&gt;"",G237&lt;&gt;""),"PARTIAL","MISSING")))</x:f>
      </x:c>
      <x:c r="AF237" s="756"/>
      <x:c r="AG237" s="735"/>
      <x:c r="AH237" s="735"/>
      <x:c r="AI237" s="755" t="str">
        <x:f>IF(OR(B237="",AF237=""),"",ROUND((AF237-B237)*24,1))</x:f>
      </x:c>
      <x:c r="AJ237" s="750" t="str">
        <x:f>IF(P237="","",MAX(TODAY()-P237,0))</x:f>
      </x:c>
      <x:c r="AK237" s="750" t="str">
        <x:f>IF(OR(B237="",AH237=""),"",AH237-B237)</x:f>
      </x:c>
      <x:c r="AL237" s="751" t="str">
        <x:f>IF(A237="","",IF(COUNTIF($A$5:$A$504,A237)&gt;1,"DUPLICATE RFQ ID",IF(OR(B237="",C237="",AND(D237="",E237=""),AND(F237="",G237=""),H237="",I237="",J237="",L237="",M237="",N237=""),"CHECK REQUIRED FIELDS",IF(OR(NOT(ISNUMBER(I237)),I237&lt;=0,AND(O237&lt;&gt;"",OR(NOT(ISNUMBER(O237)),O237&lt;0))),"CHECK NUMBERS",IF(OR(NOT(ISNUMBER(B237)),B237&gt;TODAY(),AND(P237&lt;&gt;"",OR(NOT(ISNUMBER(P237)),P237&gt;TODAY())),AND(Q237&lt;&gt;"",OR(NOT(ISNUMBER(Q237)),Q237&gt;TODAY())),AND(R237&lt;&gt;"",NOT(ISNUMBER(R237))),AND(U237&lt;&gt;"",NOT(ISNUMBER(U237))),AND(AF237&lt;&gt;"",OR(NOT(ISNUMBER(AF237)),AF237&lt;B237,AF237&gt;TODAY()+1)),AND(AG237&lt;&gt;"",OR(NOT(ISNUMBER(AG237)),AG237&lt;B237,AG237&gt;TODAY())),AND(AH237&lt;&gt;"",OR(NOT(ISNUMBER(AH237)),AH237&lt;B237,AH237&gt;TODAY()))),"CHECK DATE",IF(COUNTIF(Setup!$D$4:$D$11,N237)=0,"CHECK STAGE",IF(AND(N237&lt;&gt;"PO WON",N237&lt;&gt;"LOST",N237&lt;&gt;"CANCELLED",Y237=""),"SET NEXT FOLLOW-UP",IF(AND(OR(N237="QUOTED",N237="NEGOTIATION",N237="PO WON"),P237=""),"ADD QUOTE DATE",IF(AND(OR(N237="QUOTED",N237="NEGOTIATION",N237="PO WON"),COUNTIFS(Quotations!$B$5:$B$504,A237,Quotations!$Q$5:$Q$504,"COMPLETE")=0),"ADD QUOTE RECORD",IF(AND(OR(N237="LOST",N237="CANCELLED"),V237=""),"ADD CLOSED REASON",IF(AND(OR(N237="PO WON",N237="LOST",N237="CANCELLED"),AH237=""),"ADD CLOSED DATE",IF(AND(N237="PO WON",COUNTIFS('Orders &amp; Payments'!$B$5:$B$504,A237,'Orders &amp; Payments'!$Q$5:$Q$504,"COMPLETE")+COUNTIFS('Orders &amp; Payments'!$B$5:$B$504,A237,'Orders &amp; Payments'!$Q$5:$Q$504,"OPEN")+COUNTIFS('Orders &amp; Payments'!$B$5:$B$504,A237,'Orders &amp; Payments'!$Q$5:$Q$504,"OPEN — ADD INVOICE")=0),"ADD ORDER RECORD","COMPLETE"))))))))))))</x:f>
      </x:c>
    </x:row>
    <x:row r="238">
      <x:c r="A238" s="730"/>
      <x:c r="B238" s="731"/>
      <x:c r="C238" s="730"/>
      <x:c r="D238" s="730"/>
      <x:c r="E238" s="730"/>
      <x:c r="F238" s="730"/>
      <x:c r="G238" s="730"/>
      <x:c r="H238" s="730"/>
      <x:c r="I238" s="730"/>
      <x:c r="J238" s="730"/>
      <x:c r="K238" s="730"/>
      <x:c r="L238" s="730"/>
      <x:c r="M238" s="730"/>
      <x:c r="N238" s="730"/>
      <x:c r="O238" s="732"/>
      <x:c r="P238" s="731"/>
      <x:c r="Q238" s="731"/>
      <x:c r="R238" s="731"/>
      <x:c r="S238" s="740" t="str">
        <x:f>IF(B238="","",TODAY()-B238)</x:f>
      </x:c>
      <x:c r="T238" s="741" t="str">
        <x:f>IF(A238="","",IF(N238="","STAGE NOT SET",IF(OR(N238="PO WON",N238="LOST",N238="CANCELLED"),N238,IF(Y238="","NOT SET",IF(NOT(ISNUMBER(Y238)),"CHECK DATE",IF(Y238&lt;TODAY(),"OVERDUE",IF(Y238=TODAY(),"DUE TODAY","UPCOMING")))))))</x:f>
      </x:c>
      <x:c r="U238" s="731"/>
      <x:c r="V238" s="730"/>
      <x:c r="W238" s="730"/>
      <x:c r="X238" s="749" t="str">
        <x:f>IF(OR(A238="",B238="",N238="",N238="PO WON",N238="LOST",N238="CANCELLED"),"",IFERROR(IF(Q238="",B238+1,Q238+INDEX(Setup!$T$4:$T$8,MATCH(N238,Setup!$S$4:$S$8,0))),""))</x:f>
      </x:c>
      <x:c r="Y238" s="749" t="str">
        <x:f>IF(A238="","",IF(OR(N238="PO WON",N238="LOST",N238="CANCELLED"),"",IF(R238&lt;&gt;"",R238,X238)))</x:f>
      </x:c>
      <x:c r="Z238" s="750" t="str">
        <x:f>IF(OR(Y238="",NOT(ISNUMBER(Y238))),"",Y238-TODAY())</x:f>
      </x:c>
      <x:c r="AA238" s="750" t="str">
        <x:f>IF(OR(A238="",B238="",C238="",M238="",N238="",N238="PO WON",N238="LOST",N238="CANCELLED"),"",IF(M238="Hot",30,IF(M238="Warm",20,10))+IF(N238="NEGOTIATION",25,IF(N238="QUOTED",20,IF(N238="QUALIFIED",15,IF(OR(N238="NEW",N238="CONTACTED"),10,0))))+IF(S238&lt;=2,20,IF(S238&lt;=7,15,IF(S238&lt;=14,10,5)))+IF(O238&gt;=500000,20,IF(O238&gt;=200000,15,IF(O238&gt;=100000,10,5)))+IF(OR(C238="IndiaMART",C238="TradeIndia"),5,3))</x:f>
      </x:c>
      <x:c r="AB238" s="751" t="str">
        <x:f>IF(A238="","",IF(OR(N238="PO WON",N238="LOST",N238="CANCELLED"),"CLOSED",IF(AA238&gt;=75,"A - PRIORITY",IF(AA238&gt;=55,"B - GOOD",IF(AA238&gt;=35,"C - NURTURE","D - LOW")))))</x:f>
      </x:c>
      <x:c r="AC238" s="751" t="str">
        <x:f>IF(A238="","",IF(AL238="COMPLETE",IF(N238="PO WON","Track invoice + payment",IF(N238="LOST","Consider revival",IF(N238="CANCELLED","No further action",IF(T238="OVERDUE","FOLLOW UP NOW",IF(T238="DUE TODAY","FOLLOW UP TODAY",IFERROR(INDEX(Setup!$V$4:$V$8,MATCH(N238,Setup!$U$4:$U$8,0)),"Review RFQ")))))),IF(AL238="DUPLICATE RFQ ID","Use a unique RFQ ID",IF(AL238="CHECK REQUIRED FIELDS","Complete required fields",IF(AL238="CHECK NUMBERS","Correct quantity or value",IF(AL238="CHECK DATE","Correct invalid date",IF(AL238="CHECK STAGE","Choose a valid stage",IF(AL238="SET NEXT FOLLOW-UP","Set next follow-up",IF(AL238="ADD QUOTE DATE","Add quote date",IF(AL238="ADD QUOTE RECORD","Add or fix quote record",IF(AL238="ADD CLOSED REASON","Add lost/cancelled reason",IF(AL238="ADD CLOSED DATE","Add closed date","Create or fix order record"))))))))))))</x:f>
      </x:c>
      <x:c r="AD238" s="752" t="str">
        <x:f>IF(A238="","",IF(AND(OR(N238="QUOTED",N238="NEGOTIATION"),Y238&lt;&gt;"",Y238&lt;TODAY()),O238,0))</x:f>
      </x:c>
      <x:c r="AE238" s="751" t="str">
        <x:f>IF(A238="","",IF(AND(F238&lt;&gt;"",G238&lt;&gt;""),"COMPLETE",IF(OR(F238&lt;&gt;"",G238&lt;&gt;""),"PARTIAL","MISSING")))</x:f>
      </x:c>
      <x:c r="AF238" s="756"/>
      <x:c r="AG238" s="735"/>
      <x:c r="AH238" s="735"/>
      <x:c r="AI238" s="755" t="str">
        <x:f>IF(OR(B238="",AF238=""),"",ROUND((AF238-B238)*24,1))</x:f>
      </x:c>
      <x:c r="AJ238" s="750" t="str">
        <x:f>IF(P238="","",MAX(TODAY()-P238,0))</x:f>
      </x:c>
      <x:c r="AK238" s="750" t="str">
        <x:f>IF(OR(B238="",AH238=""),"",AH238-B238)</x:f>
      </x:c>
      <x:c r="AL238" s="751" t="str">
        <x:f>IF(A238="","",IF(COUNTIF($A$5:$A$504,A238)&gt;1,"DUPLICATE RFQ ID",IF(OR(B238="",C238="",AND(D238="",E238=""),AND(F238="",G238=""),H238="",I238="",J238="",L238="",M238="",N238=""),"CHECK REQUIRED FIELDS",IF(OR(NOT(ISNUMBER(I238)),I238&lt;=0,AND(O238&lt;&gt;"",OR(NOT(ISNUMBER(O238)),O238&lt;0))),"CHECK NUMBERS",IF(OR(NOT(ISNUMBER(B238)),B238&gt;TODAY(),AND(P238&lt;&gt;"",OR(NOT(ISNUMBER(P238)),P238&gt;TODAY())),AND(Q238&lt;&gt;"",OR(NOT(ISNUMBER(Q238)),Q238&gt;TODAY())),AND(R238&lt;&gt;"",NOT(ISNUMBER(R238))),AND(U238&lt;&gt;"",NOT(ISNUMBER(U238))),AND(AF238&lt;&gt;"",OR(NOT(ISNUMBER(AF238)),AF238&lt;B238,AF238&gt;TODAY()+1)),AND(AG238&lt;&gt;"",OR(NOT(ISNUMBER(AG238)),AG238&lt;B238,AG238&gt;TODAY())),AND(AH238&lt;&gt;"",OR(NOT(ISNUMBER(AH238)),AH238&lt;B238,AH238&gt;TODAY()))),"CHECK DATE",IF(COUNTIF(Setup!$D$4:$D$11,N238)=0,"CHECK STAGE",IF(AND(N238&lt;&gt;"PO WON",N238&lt;&gt;"LOST",N238&lt;&gt;"CANCELLED",Y238=""),"SET NEXT FOLLOW-UP",IF(AND(OR(N238="QUOTED",N238="NEGOTIATION",N238="PO WON"),P238=""),"ADD QUOTE DATE",IF(AND(OR(N238="QUOTED",N238="NEGOTIATION",N238="PO WON"),COUNTIFS(Quotations!$B$5:$B$504,A238,Quotations!$Q$5:$Q$504,"COMPLETE")=0),"ADD QUOTE RECORD",IF(AND(OR(N238="LOST",N238="CANCELLED"),V238=""),"ADD CLOSED REASON",IF(AND(OR(N238="PO WON",N238="LOST",N238="CANCELLED"),AH238=""),"ADD CLOSED DATE",IF(AND(N238="PO WON",COUNTIFS('Orders &amp; Payments'!$B$5:$B$504,A238,'Orders &amp; Payments'!$Q$5:$Q$504,"COMPLETE")+COUNTIFS('Orders &amp; Payments'!$B$5:$B$504,A238,'Orders &amp; Payments'!$Q$5:$Q$504,"OPEN")+COUNTIFS('Orders &amp; Payments'!$B$5:$B$504,A238,'Orders &amp; Payments'!$Q$5:$Q$504,"OPEN — ADD INVOICE")=0),"ADD ORDER RECORD","COMPLETE"))))))))))))</x:f>
      </x:c>
    </x:row>
    <x:row r="239">
      <x:c r="A239" s="730"/>
      <x:c r="B239" s="731"/>
      <x:c r="C239" s="730"/>
      <x:c r="D239" s="730"/>
      <x:c r="E239" s="730"/>
      <x:c r="F239" s="730"/>
      <x:c r="G239" s="730"/>
      <x:c r="H239" s="730"/>
      <x:c r="I239" s="730"/>
      <x:c r="J239" s="730"/>
      <x:c r="K239" s="730"/>
      <x:c r="L239" s="730"/>
      <x:c r="M239" s="730"/>
      <x:c r="N239" s="730"/>
      <x:c r="O239" s="732"/>
      <x:c r="P239" s="731"/>
      <x:c r="Q239" s="731"/>
      <x:c r="R239" s="731"/>
      <x:c r="S239" s="740" t="str">
        <x:f>IF(B239="","",TODAY()-B239)</x:f>
      </x:c>
      <x:c r="T239" s="741" t="str">
        <x:f>IF(A239="","",IF(N239="","STAGE NOT SET",IF(OR(N239="PO WON",N239="LOST",N239="CANCELLED"),N239,IF(Y239="","NOT SET",IF(NOT(ISNUMBER(Y239)),"CHECK DATE",IF(Y239&lt;TODAY(),"OVERDUE",IF(Y239=TODAY(),"DUE TODAY","UPCOMING")))))))</x:f>
      </x:c>
      <x:c r="U239" s="731"/>
      <x:c r="V239" s="730"/>
      <x:c r="W239" s="730"/>
      <x:c r="X239" s="749" t="str">
        <x:f>IF(OR(A239="",B239="",N239="",N239="PO WON",N239="LOST",N239="CANCELLED"),"",IFERROR(IF(Q239="",B239+1,Q239+INDEX(Setup!$T$4:$T$8,MATCH(N239,Setup!$S$4:$S$8,0))),""))</x:f>
      </x:c>
      <x:c r="Y239" s="749" t="str">
        <x:f>IF(A239="","",IF(OR(N239="PO WON",N239="LOST",N239="CANCELLED"),"",IF(R239&lt;&gt;"",R239,X239)))</x:f>
      </x:c>
      <x:c r="Z239" s="750" t="str">
        <x:f>IF(OR(Y239="",NOT(ISNUMBER(Y239))),"",Y239-TODAY())</x:f>
      </x:c>
      <x:c r="AA239" s="750" t="str">
        <x:f>IF(OR(A239="",B239="",C239="",M239="",N239="",N239="PO WON",N239="LOST",N239="CANCELLED"),"",IF(M239="Hot",30,IF(M239="Warm",20,10))+IF(N239="NEGOTIATION",25,IF(N239="QUOTED",20,IF(N239="QUALIFIED",15,IF(OR(N239="NEW",N239="CONTACTED"),10,0))))+IF(S239&lt;=2,20,IF(S239&lt;=7,15,IF(S239&lt;=14,10,5)))+IF(O239&gt;=500000,20,IF(O239&gt;=200000,15,IF(O239&gt;=100000,10,5)))+IF(OR(C239="IndiaMART",C239="TradeIndia"),5,3))</x:f>
      </x:c>
      <x:c r="AB239" s="751" t="str">
        <x:f>IF(A239="","",IF(OR(N239="PO WON",N239="LOST",N239="CANCELLED"),"CLOSED",IF(AA239&gt;=75,"A - PRIORITY",IF(AA239&gt;=55,"B - GOOD",IF(AA239&gt;=35,"C - NURTURE","D - LOW")))))</x:f>
      </x:c>
      <x:c r="AC239" s="751" t="str">
        <x:f>IF(A239="","",IF(AL239="COMPLETE",IF(N239="PO WON","Track invoice + payment",IF(N239="LOST","Consider revival",IF(N239="CANCELLED","No further action",IF(T239="OVERDUE","FOLLOW UP NOW",IF(T239="DUE TODAY","FOLLOW UP TODAY",IFERROR(INDEX(Setup!$V$4:$V$8,MATCH(N239,Setup!$U$4:$U$8,0)),"Review RFQ")))))),IF(AL239="DUPLICATE RFQ ID","Use a unique RFQ ID",IF(AL239="CHECK REQUIRED FIELDS","Complete required fields",IF(AL239="CHECK NUMBERS","Correct quantity or value",IF(AL239="CHECK DATE","Correct invalid date",IF(AL239="CHECK STAGE","Choose a valid stage",IF(AL239="SET NEXT FOLLOW-UP","Set next follow-up",IF(AL239="ADD QUOTE DATE","Add quote date",IF(AL239="ADD QUOTE RECORD","Add or fix quote record",IF(AL239="ADD CLOSED REASON","Add lost/cancelled reason",IF(AL239="ADD CLOSED DATE","Add closed date","Create or fix order record"))))))))))))</x:f>
      </x:c>
      <x:c r="AD239" s="752" t="str">
        <x:f>IF(A239="","",IF(AND(OR(N239="QUOTED",N239="NEGOTIATION"),Y239&lt;&gt;"",Y239&lt;TODAY()),O239,0))</x:f>
      </x:c>
      <x:c r="AE239" s="751" t="str">
        <x:f>IF(A239="","",IF(AND(F239&lt;&gt;"",G239&lt;&gt;""),"COMPLETE",IF(OR(F239&lt;&gt;"",G239&lt;&gt;""),"PARTIAL","MISSING")))</x:f>
      </x:c>
      <x:c r="AF239" s="756"/>
      <x:c r="AG239" s="735"/>
      <x:c r="AH239" s="735"/>
      <x:c r="AI239" s="755" t="str">
        <x:f>IF(OR(B239="",AF239=""),"",ROUND((AF239-B239)*24,1))</x:f>
      </x:c>
      <x:c r="AJ239" s="750" t="str">
        <x:f>IF(P239="","",MAX(TODAY()-P239,0))</x:f>
      </x:c>
      <x:c r="AK239" s="750" t="str">
        <x:f>IF(OR(B239="",AH239=""),"",AH239-B239)</x:f>
      </x:c>
      <x:c r="AL239" s="751" t="str">
        <x:f>IF(A239="","",IF(COUNTIF($A$5:$A$504,A239)&gt;1,"DUPLICATE RFQ ID",IF(OR(B239="",C239="",AND(D239="",E239=""),AND(F239="",G239=""),H239="",I239="",J239="",L239="",M239="",N239=""),"CHECK REQUIRED FIELDS",IF(OR(NOT(ISNUMBER(I239)),I239&lt;=0,AND(O239&lt;&gt;"",OR(NOT(ISNUMBER(O239)),O239&lt;0))),"CHECK NUMBERS",IF(OR(NOT(ISNUMBER(B239)),B239&gt;TODAY(),AND(P239&lt;&gt;"",OR(NOT(ISNUMBER(P239)),P239&gt;TODAY())),AND(Q239&lt;&gt;"",OR(NOT(ISNUMBER(Q239)),Q239&gt;TODAY())),AND(R239&lt;&gt;"",NOT(ISNUMBER(R239))),AND(U239&lt;&gt;"",NOT(ISNUMBER(U239))),AND(AF239&lt;&gt;"",OR(NOT(ISNUMBER(AF239)),AF239&lt;B239,AF239&gt;TODAY()+1)),AND(AG239&lt;&gt;"",OR(NOT(ISNUMBER(AG239)),AG239&lt;B239,AG239&gt;TODAY())),AND(AH239&lt;&gt;"",OR(NOT(ISNUMBER(AH239)),AH239&lt;B239,AH239&gt;TODAY()))),"CHECK DATE",IF(COUNTIF(Setup!$D$4:$D$11,N239)=0,"CHECK STAGE",IF(AND(N239&lt;&gt;"PO WON",N239&lt;&gt;"LOST",N239&lt;&gt;"CANCELLED",Y239=""),"SET NEXT FOLLOW-UP",IF(AND(OR(N239="QUOTED",N239="NEGOTIATION",N239="PO WON"),P239=""),"ADD QUOTE DATE",IF(AND(OR(N239="QUOTED",N239="NEGOTIATION",N239="PO WON"),COUNTIFS(Quotations!$B$5:$B$504,A239,Quotations!$Q$5:$Q$504,"COMPLETE")=0),"ADD QUOTE RECORD",IF(AND(OR(N239="LOST",N239="CANCELLED"),V239=""),"ADD CLOSED REASON",IF(AND(OR(N239="PO WON",N239="LOST",N239="CANCELLED"),AH239=""),"ADD CLOSED DATE",IF(AND(N239="PO WON",COUNTIFS('Orders &amp; Payments'!$B$5:$B$504,A239,'Orders &amp; Payments'!$Q$5:$Q$504,"COMPLETE")+COUNTIFS('Orders &amp; Payments'!$B$5:$B$504,A239,'Orders &amp; Payments'!$Q$5:$Q$504,"OPEN")+COUNTIFS('Orders &amp; Payments'!$B$5:$B$504,A239,'Orders &amp; Payments'!$Q$5:$Q$504,"OPEN — ADD INVOICE")=0),"ADD ORDER RECORD","COMPLETE"))))))))))))</x:f>
      </x:c>
    </x:row>
    <x:row r="240">
      <x:c r="A240" s="730"/>
      <x:c r="B240" s="731"/>
      <x:c r="C240" s="730"/>
      <x:c r="D240" s="730"/>
      <x:c r="E240" s="730"/>
      <x:c r="F240" s="730"/>
      <x:c r="G240" s="730"/>
      <x:c r="H240" s="730"/>
      <x:c r="I240" s="730"/>
      <x:c r="J240" s="730"/>
      <x:c r="K240" s="730"/>
      <x:c r="L240" s="730"/>
      <x:c r="M240" s="730"/>
      <x:c r="N240" s="730"/>
      <x:c r="O240" s="732"/>
      <x:c r="P240" s="731"/>
      <x:c r="Q240" s="731"/>
      <x:c r="R240" s="731"/>
      <x:c r="S240" s="740" t="str">
        <x:f>IF(B240="","",TODAY()-B240)</x:f>
      </x:c>
      <x:c r="T240" s="741" t="str">
        <x:f>IF(A240="","",IF(N240="","STAGE NOT SET",IF(OR(N240="PO WON",N240="LOST",N240="CANCELLED"),N240,IF(Y240="","NOT SET",IF(NOT(ISNUMBER(Y240)),"CHECK DATE",IF(Y240&lt;TODAY(),"OVERDUE",IF(Y240=TODAY(),"DUE TODAY","UPCOMING")))))))</x:f>
      </x:c>
      <x:c r="U240" s="731"/>
      <x:c r="V240" s="730"/>
      <x:c r="W240" s="730"/>
      <x:c r="X240" s="749" t="str">
        <x:f>IF(OR(A240="",B240="",N240="",N240="PO WON",N240="LOST",N240="CANCELLED"),"",IFERROR(IF(Q240="",B240+1,Q240+INDEX(Setup!$T$4:$T$8,MATCH(N240,Setup!$S$4:$S$8,0))),""))</x:f>
      </x:c>
      <x:c r="Y240" s="749" t="str">
        <x:f>IF(A240="","",IF(OR(N240="PO WON",N240="LOST",N240="CANCELLED"),"",IF(R240&lt;&gt;"",R240,X240)))</x:f>
      </x:c>
      <x:c r="Z240" s="750" t="str">
        <x:f>IF(OR(Y240="",NOT(ISNUMBER(Y240))),"",Y240-TODAY())</x:f>
      </x:c>
      <x:c r="AA240" s="750" t="str">
        <x:f>IF(OR(A240="",B240="",C240="",M240="",N240="",N240="PO WON",N240="LOST",N240="CANCELLED"),"",IF(M240="Hot",30,IF(M240="Warm",20,10))+IF(N240="NEGOTIATION",25,IF(N240="QUOTED",20,IF(N240="QUALIFIED",15,IF(OR(N240="NEW",N240="CONTACTED"),10,0))))+IF(S240&lt;=2,20,IF(S240&lt;=7,15,IF(S240&lt;=14,10,5)))+IF(O240&gt;=500000,20,IF(O240&gt;=200000,15,IF(O240&gt;=100000,10,5)))+IF(OR(C240="IndiaMART",C240="TradeIndia"),5,3))</x:f>
      </x:c>
      <x:c r="AB240" s="751" t="str">
        <x:f>IF(A240="","",IF(OR(N240="PO WON",N240="LOST",N240="CANCELLED"),"CLOSED",IF(AA240&gt;=75,"A - PRIORITY",IF(AA240&gt;=55,"B - GOOD",IF(AA240&gt;=35,"C - NURTURE","D - LOW")))))</x:f>
      </x:c>
      <x:c r="AC240" s="751" t="str">
        <x:f>IF(A240="","",IF(AL240="COMPLETE",IF(N240="PO WON","Track invoice + payment",IF(N240="LOST","Consider revival",IF(N240="CANCELLED","No further action",IF(T240="OVERDUE","FOLLOW UP NOW",IF(T240="DUE TODAY","FOLLOW UP TODAY",IFERROR(INDEX(Setup!$V$4:$V$8,MATCH(N240,Setup!$U$4:$U$8,0)),"Review RFQ")))))),IF(AL240="DUPLICATE RFQ ID","Use a unique RFQ ID",IF(AL240="CHECK REQUIRED FIELDS","Complete required fields",IF(AL240="CHECK NUMBERS","Correct quantity or value",IF(AL240="CHECK DATE","Correct invalid date",IF(AL240="CHECK STAGE","Choose a valid stage",IF(AL240="SET NEXT FOLLOW-UP","Set next follow-up",IF(AL240="ADD QUOTE DATE","Add quote date",IF(AL240="ADD QUOTE RECORD","Add or fix quote record",IF(AL240="ADD CLOSED REASON","Add lost/cancelled reason",IF(AL240="ADD CLOSED DATE","Add closed date","Create or fix order record"))))))))))))</x:f>
      </x:c>
      <x:c r="AD240" s="752" t="str">
        <x:f>IF(A240="","",IF(AND(OR(N240="QUOTED",N240="NEGOTIATION"),Y240&lt;&gt;"",Y240&lt;TODAY()),O240,0))</x:f>
      </x:c>
      <x:c r="AE240" s="751" t="str">
        <x:f>IF(A240="","",IF(AND(F240&lt;&gt;"",G240&lt;&gt;""),"COMPLETE",IF(OR(F240&lt;&gt;"",G240&lt;&gt;""),"PARTIAL","MISSING")))</x:f>
      </x:c>
      <x:c r="AF240" s="756"/>
      <x:c r="AG240" s="735"/>
      <x:c r="AH240" s="735"/>
      <x:c r="AI240" s="755" t="str">
        <x:f>IF(OR(B240="",AF240=""),"",ROUND((AF240-B240)*24,1))</x:f>
      </x:c>
      <x:c r="AJ240" s="750" t="str">
        <x:f>IF(P240="","",MAX(TODAY()-P240,0))</x:f>
      </x:c>
      <x:c r="AK240" s="750" t="str">
        <x:f>IF(OR(B240="",AH240=""),"",AH240-B240)</x:f>
      </x:c>
      <x:c r="AL240" s="751" t="str">
        <x:f>IF(A240="","",IF(COUNTIF($A$5:$A$504,A240)&gt;1,"DUPLICATE RFQ ID",IF(OR(B240="",C240="",AND(D240="",E240=""),AND(F240="",G240=""),H240="",I240="",J240="",L240="",M240="",N240=""),"CHECK REQUIRED FIELDS",IF(OR(NOT(ISNUMBER(I240)),I240&lt;=0,AND(O240&lt;&gt;"",OR(NOT(ISNUMBER(O240)),O240&lt;0))),"CHECK NUMBERS",IF(OR(NOT(ISNUMBER(B240)),B240&gt;TODAY(),AND(P240&lt;&gt;"",OR(NOT(ISNUMBER(P240)),P240&gt;TODAY())),AND(Q240&lt;&gt;"",OR(NOT(ISNUMBER(Q240)),Q240&gt;TODAY())),AND(R240&lt;&gt;"",NOT(ISNUMBER(R240))),AND(U240&lt;&gt;"",NOT(ISNUMBER(U240))),AND(AF240&lt;&gt;"",OR(NOT(ISNUMBER(AF240)),AF240&lt;B240,AF240&gt;TODAY()+1)),AND(AG240&lt;&gt;"",OR(NOT(ISNUMBER(AG240)),AG240&lt;B240,AG240&gt;TODAY())),AND(AH240&lt;&gt;"",OR(NOT(ISNUMBER(AH240)),AH240&lt;B240,AH240&gt;TODAY()))),"CHECK DATE",IF(COUNTIF(Setup!$D$4:$D$11,N240)=0,"CHECK STAGE",IF(AND(N240&lt;&gt;"PO WON",N240&lt;&gt;"LOST",N240&lt;&gt;"CANCELLED",Y240=""),"SET NEXT FOLLOW-UP",IF(AND(OR(N240="QUOTED",N240="NEGOTIATION",N240="PO WON"),P240=""),"ADD QUOTE DATE",IF(AND(OR(N240="QUOTED",N240="NEGOTIATION",N240="PO WON"),COUNTIFS(Quotations!$B$5:$B$504,A240,Quotations!$Q$5:$Q$504,"COMPLETE")=0),"ADD QUOTE RECORD",IF(AND(OR(N240="LOST",N240="CANCELLED"),V240=""),"ADD CLOSED REASON",IF(AND(OR(N240="PO WON",N240="LOST",N240="CANCELLED"),AH240=""),"ADD CLOSED DATE",IF(AND(N240="PO WON",COUNTIFS('Orders &amp; Payments'!$B$5:$B$504,A240,'Orders &amp; Payments'!$Q$5:$Q$504,"COMPLETE")+COUNTIFS('Orders &amp; Payments'!$B$5:$B$504,A240,'Orders &amp; Payments'!$Q$5:$Q$504,"OPEN")+COUNTIFS('Orders &amp; Payments'!$B$5:$B$504,A240,'Orders &amp; Payments'!$Q$5:$Q$504,"OPEN — ADD INVOICE")=0),"ADD ORDER RECORD","COMPLETE"))))))))))))</x:f>
      </x:c>
    </x:row>
    <x:row r="241">
      <x:c r="A241" s="730"/>
      <x:c r="B241" s="731"/>
      <x:c r="C241" s="730"/>
      <x:c r="D241" s="730"/>
      <x:c r="E241" s="730"/>
      <x:c r="F241" s="730"/>
      <x:c r="G241" s="730"/>
      <x:c r="H241" s="730"/>
      <x:c r="I241" s="730"/>
      <x:c r="J241" s="730"/>
      <x:c r="K241" s="730"/>
      <x:c r="L241" s="730"/>
      <x:c r="M241" s="730"/>
      <x:c r="N241" s="730"/>
      <x:c r="O241" s="732"/>
      <x:c r="P241" s="731"/>
      <x:c r="Q241" s="731"/>
      <x:c r="R241" s="731"/>
      <x:c r="S241" s="740" t="str">
        <x:f>IF(B241="","",TODAY()-B241)</x:f>
      </x:c>
      <x:c r="T241" s="741" t="str">
        <x:f>IF(A241="","",IF(N241="","STAGE NOT SET",IF(OR(N241="PO WON",N241="LOST",N241="CANCELLED"),N241,IF(Y241="","NOT SET",IF(NOT(ISNUMBER(Y241)),"CHECK DATE",IF(Y241&lt;TODAY(),"OVERDUE",IF(Y241=TODAY(),"DUE TODAY","UPCOMING")))))))</x:f>
      </x:c>
      <x:c r="U241" s="731"/>
      <x:c r="V241" s="730"/>
      <x:c r="W241" s="730"/>
      <x:c r="X241" s="749" t="str">
        <x:f>IF(OR(A241="",B241="",N241="",N241="PO WON",N241="LOST",N241="CANCELLED"),"",IFERROR(IF(Q241="",B241+1,Q241+INDEX(Setup!$T$4:$T$8,MATCH(N241,Setup!$S$4:$S$8,0))),""))</x:f>
      </x:c>
      <x:c r="Y241" s="749" t="str">
        <x:f>IF(A241="","",IF(OR(N241="PO WON",N241="LOST",N241="CANCELLED"),"",IF(R241&lt;&gt;"",R241,X241)))</x:f>
      </x:c>
      <x:c r="Z241" s="750" t="str">
        <x:f>IF(OR(Y241="",NOT(ISNUMBER(Y241))),"",Y241-TODAY())</x:f>
      </x:c>
      <x:c r="AA241" s="750" t="str">
        <x:f>IF(OR(A241="",B241="",C241="",M241="",N241="",N241="PO WON",N241="LOST",N241="CANCELLED"),"",IF(M241="Hot",30,IF(M241="Warm",20,10))+IF(N241="NEGOTIATION",25,IF(N241="QUOTED",20,IF(N241="QUALIFIED",15,IF(OR(N241="NEW",N241="CONTACTED"),10,0))))+IF(S241&lt;=2,20,IF(S241&lt;=7,15,IF(S241&lt;=14,10,5)))+IF(O241&gt;=500000,20,IF(O241&gt;=200000,15,IF(O241&gt;=100000,10,5)))+IF(OR(C241="IndiaMART",C241="TradeIndia"),5,3))</x:f>
      </x:c>
      <x:c r="AB241" s="751" t="str">
        <x:f>IF(A241="","",IF(OR(N241="PO WON",N241="LOST",N241="CANCELLED"),"CLOSED",IF(AA241&gt;=75,"A - PRIORITY",IF(AA241&gt;=55,"B - GOOD",IF(AA241&gt;=35,"C - NURTURE","D - LOW")))))</x:f>
      </x:c>
      <x:c r="AC241" s="751" t="str">
        <x:f>IF(A241="","",IF(AL241="COMPLETE",IF(N241="PO WON","Track invoice + payment",IF(N241="LOST","Consider revival",IF(N241="CANCELLED","No further action",IF(T241="OVERDUE","FOLLOW UP NOW",IF(T241="DUE TODAY","FOLLOW UP TODAY",IFERROR(INDEX(Setup!$V$4:$V$8,MATCH(N241,Setup!$U$4:$U$8,0)),"Review RFQ")))))),IF(AL241="DUPLICATE RFQ ID","Use a unique RFQ ID",IF(AL241="CHECK REQUIRED FIELDS","Complete required fields",IF(AL241="CHECK NUMBERS","Correct quantity or value",IF(AL241="CHECK DATE","Correct invalid date",IF(AL241="CHECK STAGE","Choose a valid stage",IF(AL241="SET NEXT FOLLOW-UP","Set next follow-up",IF(AL241="ADD QUOTE DATE","Add quote date",IF(AL241="ADD QUOTE RECORD","Add or fix quote record",IF(AL241="ADD CLOSED REASON","Add lost/cancelled reason",IF(AL241="ADD CLOSED DATE","Add closed date","Create or fix order record"))))))))))))</x:f>
      </x:c>
      <x:c r="AD241" s="752" t="str">
        <x:f>IF(A241="","",IF(AND(OR(N241="QUOTED",N241="NEGOTIATION"),Y241&lt;&gt;"",Y241&lt;TODAY()),O241,0))</x:f>
      </x:c>
      <x:c r="AE241" s="751" t="str">
        <x:f>IF(A241="","",IF(AND(F241&lt;&gt;"",G241&lt;&gt;""),"COMPLETE",IF(OR(F241&lt;&gt;"",G241&lt;&gt;""),"PARTIAL","MISSING")))</x:f>
      </x:c>
      <x:c r="AF241" s="756"/>
      <x:c r="AG241" s="735"/>
      <x:c r="AH241" s="735"/>
      <x:c r="AI241" s="755" t="str">
        <x:f>IF(OR(B241="",AF241=""),"",ROUND((AF241-B241)*24,1))</x:f>
      </x:c>
      <x:c r="AJ241" s="750" t="str">
        <x:f>IF(P241="","",MAX(TODAY()-P241,0))</x:f>
      </x:c>
      <x:c r="AK241" s="750" t="str">
        <x:f>IF(OR(B241="",AH241=""),"",AH241-B241)</x:f>
      </x:c>
      <x:c r="AL241" s="751" t="str">
        <x:f>IF(A241="","",IF(COUNTIF($A$5:$A$504,A241)&gt;1,"DUPLICATE RFQ ID",IF(OR(B241="",C241="",AND(D241="",E241=""),AND(F241="",G241=""),H241="",I241="",J241="",L241="",M241="",N241=""),"CHECK REQUIRED FIELDS",IF(OR(NOT(ISNUMBER(I241)),I241&lt;=0,AND(O241&lt;&gt;"",OR(NOT(ISNUMBER(O241)),O241&lt;0))),"CHECK NUMBERS",IF(OR(NOT(ISNUMBER(B241)),B241&gt;TODAY(),AND(P241&lt;&gt;"",OR(NOT(ISNUMBER(P241)),P241&gt;TODAY())),AND(Q241&lt;&gt;"",OR(NOT(ISNUMBER(Q241)),Q241&gt;TODAY())),AND(R241&lt;&gt;"",NOT(ISNUMBER(R241))),AND(U241&lt;&gt;"",NOT(ISNUMBER(U241))),AND(AF241&lt;&gt;"",OR(NOT(ISNUMBER(AF241)),AF241&lt;B241,AF241&gt;TODAY()+1)),AND(AG241&lt;&gt;"",OR(NOT(ISNUMBER(AG241)),AG241&lt;B241,AG241&gt;TODAY())),AND(AH241&lt;&gt;"",OR(NOT(ISNUMBER(AH241)),AH241&lt;B241,AH241&gt;TODAY()))),"CHECK DATE",IF(COUNTIF(Setup!$D$4:$D$11,N241)=0,"CHECK STAGE",IF(AND(N241&lt;&gt;"PO WON",N241&lt;&gt;"LOST",N241&lt;&gt;"CANCELLED",Y241=""),"SET NEXT FOLLOW-UP",IF(AND(OR(N241="QUOTED",N241="NEGOTIATION",N241="PO WON"),P241=""),"ADD QUOTE DATE",IF(AND(OR(N241="QUOTED",N241="NEGOTIATION",N241="PO WON"),COUNTIFS(Quotations!$B$5:$B$504,A241,Quotations!$Q$5:$Q$504,"COMPLETE")=0),"ADD QUOTE RECORD",IF(AND(OR(N241="LOST",N241="CANCELLED"),V241=""),"ADD CLOSED REASON",IF(AND(OR(N241="PO WON",N241="LOST",N241="CANCELLED"),AH241=""),"ADD CLOSED DATE",IF(AND(N241="PO WON",COUNTIFS('Orders &amp; Payments'!$B$5:$B$504,A241,'Orders &amp; Payments'!$Q$5:$Q$504,"COMPLETE")+COUNTIFS('Orders &amp; Payments'!$B$5:$B$504,A241,'Orders &amp; Payments'!$Q$5:$Q$504,"OPEN")+COUNTIFS('Orders &amp; Payments'!$B$5:$B$504,A241,'Orders &amp; Payments'!$Q$5:$Q$504,"OPEN — ADD INVOICE")=0),"ADD ORDER RECORD","COMPLETE"))))))))))))</x:f>
      </x:c>
    </x:row>
    <x:row r="242">
      <x:c r="A242" s="730"/>
      <x:c r="B242" s="731"/>
      <x:c r="C242" s="730"/>
      <x:c r="D242" s="730"/>
      <x:c r="E242" s="730"/>
      <x:c r="F242" s="730"/>
      <x:c r="G242" s="730"/>
      <x:c r="H242" s="730"/>
      <x:c r="I242" s="730"/>
      <x:c r="J242" s="730"/>
      <x:c r="K242" s="730"/>
      <x:c r="L242" s="730"/>
      <x:c r="M242" s="730"/>
      <x:c r="N242" s="730"/>
      <x:c r="O242" s="732"/>
      <x:c r="P242" s="731"/>
      <x:c r="Q242" s="731"/>
      <x:c r="R242" s="731"/>
      <x:c r="S242" s="740" t="str">
        <x:f>IF(B242="","",TODAY()-B242)</x:f>
      </x:c>
      <x:c r="T242" s="741" t="str">
        <x:f>IF(A242="","",IF(N242="","STAGE NOT SET",IF(OR(N242="PO WON",N242="LOST",N242="CANCELLED"),N242,IF(Y242="","NOT SET",IF(NOT(ISNUMBER(Y242)),"CHECK DATE",IF(Y242&lt;TODAY(),"OVERDUE",IF(Y242=TODAY(),"DUE TODAY","UPCOMING")))))))</x:f>
      </x:c>
      <x:c r="U242" s="731"/>
      <x:c r="V242" s="730"/>
      <x:c r="W242" s="730"/>
      <x:c r="X242" s="749" t="str">
        <x:f>IF(OR(A242="",B242="",N242="",N242="PO WON",N242="LOST",N242="CANCELLED"),"",IFERROR(IF(Q242="",B242+1,Q242+INDEX(Setup!$T$4:$T$8,MATCH(N242,Setup!$S$4:$S$8,0))),""))</x:f>
      </x:c>
      <x:c r="Y242" s="749" t="str">
        <x:f>IF(A242="","",IF(OR(N242="PO WON",N242="LOST",N242="CANCELLED"),"",IF(R242&lt;&gt;"",R242,X242)))</x:f>
      </x:c>
      <x:c r="Z242" s="750" t="str">
        <x:f>IF(OR(Y242="",NOT(ISNUMBER(Y242))),"",Y242-TODAY())</x:f>
      </x:c>
      <x:c r="AA242" s="750" t="str">
        <x:f>IF(OR(A242="",B242="",C242="",M242="",N242="",N242="PO WON",N242="LOST",N242="CANCELLED"),"",IF(M242="Hot",30,IF(M242="Warm",20,10))+IF(N242="NEGOTIATION",25,IF(N242="QUOTED",20,IF(N242="QUALIFIED",15,IF(OR(N242="NEW",N242="CONTACTED"),10,0))))+IF(S242&lt;=2,20,IF(S242&lt;=7,15,IF(S242&lt;=14,10,5)))+IF(O242&gt;=500000,20,IF(O242&gt;=200000,15,IF(O242&gt;=100000,10,5)))+IF(OR(C242="IndiaMART",C242="TradeIndia"),5,3))</x:f>
      </x:c>
      <x:c r="AB242" s="751" t="str">
        <x:f>IF(A242="","",IF(OR(N242="PO WON",N242="LOST",N242="CANCELLED"),"CLOSED",IF(AA242&gt;=75,"A - PRIORITY",IF(AA242&gt;=55,"B - GOOD",IF(AA242&gt;=35,"C - NURTURE","D - LOW")))))</x:f>
      </x:c>
      <x:c r="AC242" s="751" t="str">
        <x:f>IF(A242="","",IF(AL242="COMPLETE",IF(N242="PO WON","Track invoice + payment",IF(N242="LOST","Consider revival",IF(N242="CANCELLED","No further action",IF(T242="OVERDUE","FOLLOW UP NOW",IF(T242="DUE TODAY","FOLLOW UP TODAY",IFERROR(INDEX(Setup!$V$4:$V$8,MATCH(N242,Setup!$U$4:$U$8,0)),"Review RFQ")))))),IF(AL242="DUPLICATE RFQ ID","Use a unique RFQ ID",IF(AL242="CHECK REQUIRED FIELDS","Complete required fields",IF(AL242="CHECK NUMBERS","Correct quantity or value",IF(AL242="CHECK DATE","Correct invalid date",IF(AL242="CHECK STAGE","Choose a valid stage",IF(AL242="SET NEXT FOLLOW-UP","Set next follow-up",IF(AL242="ADD QUOTE DATE","Add quote date",IF(AL242="ADD QUOTE RECORD","Add or fix quote record",IF(AL242="ADD CLOSED REASON","Add lost/cancelled reason",IF(AL242="ADD CLOSED DATE","Add closed date","Create or fix order record"))))))))))))</x:f>
      </x:c>
      <x:c r="AD242" s="752" t="str">
        <x:f>IF(A242="","",IF(AND(OR(N242="QUOTED",N242="NEGOTIATION"),Y242&lt;&gt;"",Y242&lt;TODAY()),O242,0))</x:f>
      </x:c>
      <x:c r="AE242" s="751" t="str">
        <x:f>IF(A242="","",IF(AND(F242&lt;&gt;"",G242&lt;&gt;""),"COMPLETE",IF(OR(F242&lt;&gt;"",G242&lt;&gt;""),"PARTIAL","MISSING")))</x:f>
      </x:c>
      <x:c r="AF242" s="756"/>
      <x:c r="AG242" s="735"/>
      <x:c r="AH242" s="735"/>
      <x:c r="AI242" s="755" t="str">
        <x:f>IF(OR(B242="",AF242=""),"",ROUND((AF242-B242)*24,1))</x:f>
      </x:c>
      <x:c r="AJ242" s="750" t="str">
        <x:f>IF(P242="","",MAX(TODAY()-P242,0))</x:f>
      </x:c>
      <x:c r="AK242" s="750" t="str">
        <x:f>IF(OR(B242="",AH242=""),"",AH242-B242)</x:f>
      </x:c>
      <x:c r="AL242" s="751" t="str">
        <x:f>IF(A242="","",IF(COUNTIF($A$5:$A$504,A242)&gt;1,"DUPLICATE RFQ ID",IF(OR(B242="",C242="",AND(D242="",E242=""),AND(F242="",G242=""),H242="",I242="",J242="",L242="",M242="",N242=""),"CHECK REQUIRED FIELDS",IF(OR(NOT(ISNUMBER(I242)),I242&lt;=0,AND(O242&lt;&gt;"",OR(NOT(ISNUMBER(O242)),O242&lt;0))),"CHECK NUMBERS",IF(OR(NOT(ISNUMBER(B242)),B242&gt;TODAY(),AND(P242&lt;&gt;"",OR(NOT(ISNUMBER(P242)),P242&gt;TODAY())),AND(Q242&lt;&gt;"",OR(NOT(ISNUMBER(Q242)),Q242&gt;TODAY())),AND(R242&lt;&gt;"",NOT(ISNUMBER(R242))),AND(U242&lt;&gt;"",NOT(ISNUMBER(U242))),AND(AF242&lt;&gt;"",OR(NOT(ISNUMBER(AF242)),AF242&lt;B242,AF242&gt;TODAY()+1)),AND(AG242&lt;&gt;"",OR(NOT(ISNUMBER(AG242)),AG242&lt;B242,AG242&gt;TODAY())),AND(AH242&lt;&gt;"",OR(NOT(ISNUMBER(AH242)),AH242&lt;B242,AH242&gt;TODAY()))),"CHECK DATE",IF(COUNTIF(Setup!$D$4:$D$11,N242)=0,"CHECK STAGE",IF(AND(N242&lt;&gt;"PO WON",N242&lt;&gt;"LOST",N242&lt;&gt;"CANCELLED",Y242=""),"SET NEXT FOLLOW-UP",IF(AND(OR(N242="QUOTED",N242="NEGOTIATION",N242="PO WON"),P242=""),"ADD QUOTE DATE",IF(AND(OR(N242="QUOTED",N242="NEGOTIATION",N242="PO WON"),COUNTIFS(Quotations!$B$5:$B$504,A242,Quotations!$Q$5:$Q$504,"COMPLETE")=0),"ADD QUOTE RECORD",IF(AND(OR(N242="LOST",N242="CANCELLED"),V242=""),"ADD CLOSED REASON",IF(AND(OR(N242="PO WON",N242="LOST",N242="CANCELLED"),AH242=""),"ADD CLOSED DATE",IF(AND(N242="PO WON",COUNTIFS('Orders &amp; Payments'!$B$5:$B$504,A242,'Orders &amp; Payments'!$Q$5:$Q$504,"COMPLETE")+COUNTIFS('Orders &amp; Payments'!$B$5:$B$504,A242,'Orders &amp; Payments'!$Q$5:$Q$504,"OPEN")+COUNTIFS('Orders &amp; Payments'!$B$5:$B$504,A242,'Orders &amp; Payments'!$Q$5:$Q$504,"OPEN — ADD INVOICE")=0),"ADD ORDER RECORD","COMPLETE"))))))))))))</x:f>
      </x:c>
    </x:row>
    <x:row r="243">
      <x:c r="A243" s="730"/>
      <x:c r="B243" s="731"/>
      <x:c r="C243" s="730"/>
      <x:c r="D243" s="730"/>
      <x:c r="E243" s="730"/>
      <x:c r="F243" s="730"/>
      <x:c r="G243" s="730"/>
      <x:c r="H243" s="730"/>
      <x:c r="I243" s="730"/>
      <x:c r="J243" s="730"/>
      <x:c r="K243" s="730"/>
      <x:c r="L243" s="730"/>
      <x:c r="M243" s="730"/>
      <x:c r="N243" s="730"/>
      <x:c r="O243" s="732"/>
      <x:c r="P243" s="731"/>
      <x:c r="Q243" s="731"/>
      <x:c r="R243" s="731"/>
      <x:c r="S243" s="740" t="str">
        <x:f>IF(B243="","",TODAY()-B243)</x:f>
      </x:c>
      <x:c r="T243" s="741" t="str">
        <x:f>IF(A243="","",IF(N243="","STAGE NOT SET",IF(OR(N243="PO WON",N243="LOST",N243="CANCELLED"),N243,IF(Y243="","NOT SET",IF(NOT(ISNUMBER(Y243)),"CHECK DATE",IF(Y243&lt;TODAY(),"OVERDUE",IF(Y243=TODAY(),"DUE TODAY","UPCOMING")))))))</x:f>
      </x:c>
      <x:c r="U243" s="731"/>
      <x:c r="V243" s="730"/>
      <x:c r="W243" s="730"/>
      <x:c r="X243" s="749" t="str">
        <x:f>IF(OR(A243="",B243="",N243="",N243="PO WON",N243="LOST",N243="CANCELLED"),"",IFERROR(IF(Q243="",B243+1,Q243+INDEX(Setup!$T$4:$T$8,MATCH(N243,Setup!$S$4:$S$8,0))),""))</x:f>
      </x:c>
      <x:c r="Y243" s="749" t="str">
        <x:f>IF(A243="","",IF(OR(N243="PO WON",N243="LOST",N243="CANCELLED"),"",IF(R243&lt;&gt;"",R243,X243)))</x:f>
      </x:c>
      <x:c r="Z243" s="750" t="str">
        <x:f>IF(OR(Y243="",NOT(ISNUMBER(Y243))),"",Y243-TODAY())</x:f>
      </x:c>
      <x:c r="AA243" s="750" t="str">
        <x:f>IF(OR(A243="",B243="",C243="",M243="",N243="",N243="PO WON",N243="LOST",N243="CANCELLED"),"",IF(M243="Hot",30,IF(M243="Warm",20,10))+IF(N243="NEGOTIATION",25,IF(N243="QUOTED",20,IF(N243="QUALIFIED",15,IF(OR(N243="NEW",N243="CONTACTED"),10,0))))+IF(S243&lt;=2,20,IF(S243&lt;=7,15,IF(S243&lt;=14,10,5)))+IF(O243&gt;=500000,20,IF(O243&gt;=200000,15,IF(O243&gt;=100000,10,5)))+IF(OR(C243="IndiaMART",C243="TradeIndia"),5,3))</x:f>
      </x:c>
      <x:c r="AB243" s="751" t="str">
        <x:f>IF(A243="","",IF(OR(N243="PO WON",N243="LOST",N243="CANCELLED"),"CLOSED",IF(AA243&gt;=75,"A - PRIORITY",IF(AA243&gt;=55,"B - GOOD",IF(AA243&gt;=35,"C - NURTURE","D - LOW")))))</x:f>
      </x:c>
      <x:c r="AC243" s="751" t="str">
        <x:f>IF(A243="","",IF(AL243="COMPLETE",IF(N243="PO WON","Track invoice + payment",IF(N243="LOST","Consider revival",IF(N243="CANCELLED","No further action",IF(T243="OVERDUE","FOLLOW UP NOW",IF(T243="DUE TODAY","FOLLOW UP TODAY",IFERROR(INDEX(Setup!$V$4:$V$8,MATCH(N243,Setup!$U$4:$U$8,0)),"Review RFQ")))))),IF(AL243="DUPLICATE RFQ ID","Use a unique RFQ ID",IF(AL243="CHECK REQUIRED FIELDS","Complete required fields",IF(AL243="CHECK NUMBERS","Correct quantity or value",IF(AL243="CHECK DATE","Correct invalid date",IF(AL243="CHECK STAGE","Choose a valid stage",IF(AL243="SET NEXT FOLLOW-UP","Set next follow-up",IF(AL243="ADD QUOTE DATE","Add quote date",IF(AL243="ADD QUOTE RECORD","Add or fix quote record",IF(AL243="ADD CLOSED REASON","Add lost/cancelled reason",IF(AL243="ADD CLOSED DATE","Add closed date","Create or fix order record"))))))))))))</x:f>
      </x:c>
      <x:c r="AD243" s="752" t="str">
        <x:f>IF(A243="","",IF(AND(OR(N243="QUOTED",N243="NEGOTIATION"),Y243&lt;&gt;"",Y243&lt;TODAY()),O243,0))</x:f>
      </x:c>
      <x:c r="AE243" s="751" t="str">
        <x:f>IF(A243="","",IF(AND(F243&lt;&gt;"",G243&lt;&gt;""),"COMPLETE",IF(OR(F243&lt;&gt;"",G243&lt;&gt;""),"PARTIAL","MISSING")))</x:f>
      </x:c>
      <x:c r="AF243" s="756"/>
      <x:c r="AG243" s="735"/>
      <x:c r="AH243" s="735"/>
      <x:c r="AI243" s="755" t="str">
        <x:f>IF(OR(B243="",AF243=""),"",ROUND((AF243-B243)*24,1))</x:f>
      </x:c>
      <x:c r="AJ243" s="750" t="str">
        <x:f>IF(P243="","",MAX(TODAY()-P243,0))</x:f>
      </x:c>
      <x:c r="AK243" s="750" t="str">
        <x:f>IF(OR(B243="",AH243=""),"",AH243-B243)</x:f>
      </x:c>
      <x:c r="AL243" s="751" t="str">
        <x:f>IF(A243="","",IF(COUNTIF($A$5:$A$504,A243)&gt;1,"DUPLICATE RFQ ID",IF(OR(B243="",C243="",AND(D243="",E243=""),AND(F243="",G243=""),H243="",I243="",J243="",L243="",M243="",N243=""),"CHECK REQUIRED FIELDS",IF(OR(NOT(ISNUMBER(I243)),I243&lt;=0,AND(O243&lt;&gt;"",OR(NOT(ISNUMBER(O243)),O243&lt;0))),"CHECK NUMBERS",IF(OR(NOT(ISNUMBER(B243)),B243&gt;TODAY(),AND(P243&lt;&gt;"",OR(NOT(ISNUMBER(P243)),P243&gt;TODAY())),AND(Q243&lt;&gt;"",OR(NOT(ISNUMBER(Q243)),Q243&gt;TODAY())),AND(R243&lt;&gt;"",NOT(ISNUMBER(R243))),AND(U243&lt;&gt;"",NOT(ISNUMBER(U243))),AND(AF243&lt;&gt;"",OR(NOT(ISNUMBER(AF243)),AF243&lt;B243,AF243&gt;TODAY()+1)),AND(AG243&lt;&gt;"",OR(NOT(ISNUMBER(AG243)),AG243&lt;B243,AG243&gt;TODAY())),AND(AH243&lt;&gt;"",OR(NOT(ISNUMBER(AH243)),AH243&lt;B243,AH243&gt;TODAY()))),"CHECK DATE",IF(COUNTIF(Setup!$D$4:$D$11,N243)=0,"CHECK STAGE",IF(AND(N243&lt;&gt;"PO WON",N243&lt;&gt;"LOST",N243&lt;&gt;"CANCELLED",Y243=""),"SET NEXT FOLLOW-UP",IF(AND(OR(N243="QUOTED",N243="NEGOTIATION",N243="PO WON"),P243=""),"ADD QUOTE DATE",IF(AND(OR(N243="QUOTED",N243="NEGOTIATION",N243="PO WON"),COUNTIFS(Quotations!$B$5:$B$504,A243,Quotations!$Q$5:$Q$504,"COMPLETE")=0),"ADD QUOTE RECORD",IF(AND(OR(N243="LOST",N243="CANCELLED"),V243=""),"ADD CLOSED REASON",IF(AND(OR(N243="PO WON",N243="LOST",N243="CANCELLED"),AH243=""),"ADD CLOSED DATE",IF(AND(N243="PO WON",COUNTIFS('Orders &amp; Payments'!$B$5:$B$504,A243,'Orders &amp; Payments'!$Q$5:$Q$504,"COMPLETE")+COUNTIFS('Orders &amp; Payments'!$B$5:$B$504,A243,'Orders &amp; Payments'!$Q$5:$Q$504,"OPEN")+COUNTIFS('Orders &amp; Payments'!$B$5:$B$504,A243,'Orders &amp; Payments'!$Q$5:$Q$504,"OPEN — ADD INVOICE")=0),"ADD ORDER RECORD","COMPLETE"))))))))))))</x:f>
      </x:c>
    </x:row>
    <x:row r="244">
      <x:c r="A244" s="730"/>
      <x:c r="B244" s="731"/>
      <x:c r="C244" s="730"/>
      <x:c r="D244" s="730"/>
      <x:c r="E244" s="730"/>
      <x:c r="F244" s="730"/>
      <x:c r="G244" s="730"/>
      <x:c r="H244" s="730"/>
      <x:c r="I244" s="730"/>
      <x:c r="J244" s="730"/>
      <x:c r="K244" s="730"/>
      <x:c r="L244" s="730"/>
      <x:c r="M244" s="730"/>
      <x:c r="N244" s="730"/>
      <x:c r="O244" s="732"/>
      <x:c r="P244" s="731"/>
      <x:c r="Q244" s="731"/>
      <x:c r="R244" s="731"/>
      <x:c r="S244" s="740" t="str">
        <x:f>IF(B244="","",TODAY()-B244)</x:f>
      </x:c>
      <x:c r="T244" s="741" t="str">
        <x:f>IF(A244="","",IF(N244="","STAGE NOT SET",IF(OR(N244="PO WON",N244="LOST",N244="CANCELLED"),N244,IF(Y244="","NOT SET",IF(NOT(ISNUMBER(Y244)),"CHECK DATE",IF(Y244&lt;TODAY(),"OVERDUE",IF(Y244=TODAY(),"DUE TODAY","UPCOMING")))))))</x:f>
      </x:c>
      <x:c r="U244" s="731"/>
      <x:c r="V244" s="730"/>
      <x:c r="W244" s="730"/>
      <x:c r="X244" s="749" t="str">
        <x:f>IF(OR(A244="",B244="",N244="",N244="PO WON",N244="LOST",N244="CANCELLED"),"",IFERROR(IF(Q244="",B244+1,Q244+INDEX(Setup!$T$4:$T$8,MATCH(N244,Setup!$S$4:$S$8,0))),""))</x:f>
      </x:c>
      <x:c r="Y244" s="749" t="str">
        <x:f>IF(A244="","",IF(OR(N244="PO WON",N244="LOST",N244="CANCELLED"),"",IF(R244&lt;&gt;"",R244,X244)))</x:f>
      </x:c>
      <x:c r="Z244" s="750" t="str">
        <x:f>IF(OR(Y244="",NOT(ISNUMBER(Y244))),"",Y244-TODAY())</x:f>
      </x:c>
      <x:c r="AA244" s="750" t="str">
        <x:f>IF(OR(A244="",B244="",C244="",M244="",N244="",N244="PO WON",N244="LOST",N244="CANCELLED"),"",IF(M244="Hot",30,IF(M244="Warm",20,10))+IF(N244="NEGOTIATION",25,IF(N244="QUOTED",20,IF(N244="QUALIFIED",15,IF(OR(N244="NEW",N244="CONTACTED"),10,0))))+IF(S244&lt;=2,20,IF(S244&lt;=7,15,IF(S244&lt;=14,10,5)))+IF(O244&gt;=500000,20,IF(O244&gt;=200000,15,IF(O244&gt;=100000,10,5)))+IF(OR(C244="IndiaMART",C244="TradeIndia"),5,3))</x:f>
      </x:c>
      <x:c r="AB244" s="751" t="str">
        <x:f>IF(A244="","",IF(OR(N244="PO WON",N244="LOST",N244="CANCELLED"),"CLOSED",IF(AA244&gt;=75,"A - PRIORITY",IF(AA244&gt;=55,"B - GOOD",IF(AA244&gt;=35,"C - NURTURE","D - LOW")))))</x:f>
      </x:c>
      <x:c r="AC244" s="751" t="str">
        <x:f>IF(A244="","",IF(AL244="COMPLETE",IF(N244="PO WON","Track invoice + payment",IF(N244="LOST","Consider revival",IF(N244="CANCELLED","No further action",IF(T244="OVERDUE","FOLLOW UP NOW",IF(T244="DUE TODAY","FOLLOW UP TODAY",IFERROR(INDEX(Setup!$V$4:$V$8,MATCH(N244,Setup!$U$4:$U$8,0)),"Review RFQ")))))),IF(AL244="DUPLICATE RFQ ID","Use a unique RFQ ID",IF(AL244="CHECK REQUIRED FIELDS","Complete required fields",IF(AL244="CHECK NUMBERS","Correct quantity or value",IF(AL244="CHECK DATE","Correct invalid date",IF(AL244="CHECK STAGE","Choose a valid stage",IF(AL244="SET NEXT FOLLOW-UP","Set next follow-up",IF(AL244="ADD QUOTE DATE","Add quote date",IF(AL244="ADD QUOTE RECORD","Add or fix quote record",IF(AL244="ADD CLOSED REASON","Add lost/cancelled reason",IF(AL244="ADD CLOSED DATE","Add closed date","Create or fix order record"))))))))))))</x:f>
      </x:c>
      <x:c r="AD244" s="752" t="str">
        <x:f>IF(A244="","",IF(AND(OR(N244="QUOTED",N244="NEGOTIATION"),Y244&lt;&gt;"",Y244&lt;TODAY()),O244,0))</x:f>
      </x:c>
      <x:c r="AE244" s="751" t="str">
        <x:f>IF(A244="","",IF(AND(F244&lt;&gt;"",G244&lt;&gt;""),"COMPLETE",IF(OR(F244&lt;&gt;"",G244&lt;&gt;""),"PARTIAL","MISSING")))</x:f>
      </x:c>
      <x:c r="AF244" s="756"/>
      <x:c r="AG244" s="735"/>
      <x:c r="AH244" s="735"/>
      <x:c r="AI244" s="755" t="str">
        <x:f>IF(OR(B244="",AF244=""),"",ROUND((AF244-B244)*24,1))</x:f>
      </x:c>
      <x:c r="AJ244" s="750" t="str">
        <x:f>IF(P244="","",MAX(TODAY()-P244,0))</x:f>
      </x:c>
      <x:c r="AK244" s="750" t="str">
        <x:f>IF(OR(B244="",AH244=""),"",AH244-B244)</x:f>
      </x:c>
      <x:c r="AL244" s="751" t="str">
        <x:f>IF(A244="","",IF(COUNTIF($A$5:$A$504,A244)&gt;1,"DUPLICATE RFQ ID",IF(OR(B244="",C244="",AND(D244="",E244=""),AND(F244="",G244=""),H244="",I244="",J244="",L244="",M244="",N244=""),"CHECK REQUIRED FIELDS",IF(OR(NOT(ISNUMBER(I244)),I244&lt;=0,AND(O244&lt;&gt;"",OR(NOT(ISNUMBER(O244)),O244&lt;0))),"CHECK NUMBERS",IF(OR(NOT(ISNUMBER(B244)),B244&gt;TODAY(),AND(P244&lt;&gt;"",OR(NOT(ISNUMBER(P244)),P244&gt;TODAY())),AND(Q244&lt;&gt;"",OR(NOT(ISNUMBER(Q244)),Q244&gt;TODAY())),AND(R244&lt;&gt;"",NOT(ISNUMBER(R244))),AND(U244&lt;&gt;"",NOT(ISNUMBER(U244))),AND(AF244&lt;&gt;"",OR(NOT(ISNUMBER(AF244)),AF244&lt;B244,AF244&gt;TODAY()+1)),AND(AG244&lt;&gt;"",OR(NOT(ISNUMBER(AG244)),AG244&lt;B244,AG244&gt;TODAY())),AND(AH244&lt;&gt;"",OR(NOT(ISNUMBER(AH244)),AH244&lt;B244,AH244&gt;TODAY()))),"CHECK DATE",IF(COUNTIF(Setup!$D$4:$D$11,N244)=0,"CHECK STAGE",IF(AND(N244&lt;&gt;"PO WON",N244&lt;&gt;"LOST",N244&lt;&gt;"CANCELLED",Y244=""),"SET NEXT FOLLOW-UP",IF(AND(OR(N244="QUOTED",N244="NEGOTIATION",N244="PO WON"),P244=""),"ADD QUOTE DATE",IF(AND(OR(N244="QUOTED",N244="NEGOTIATION",N244="PO WON"),COUNTIFS(Quotations!$B$5:$B$504,A244,Quotations!$Q$5:$Q$504,"COMPLETE")=0),"ADD QUOTE RECORD",IF(AND(OR(N244="LOST",N244="CANCELLED"),V244=""),"ADD CLOSED REASON",IF(AND(OR(N244="PO WON",N244="LOST",N244="CANCELLED"),AH244=""),"ADD CLOSED DATE",IF(AND(N244="PO WON",COUNTIFS('Orders &amp; Payments'!$B$5:$B$504,A244,'Orders &amp; Payments'!$Q$5:$Q$504,"COMPLETE")+COUNTIFS('Orders &amp; Payments'!$B$5:$B$504,A244,'Orders &amp; Payments'!$Q$5:$Q$504,"OPEN")+COUNTIFS('Orders &amp; Payments'!$B$5:$B$504,A244,'Orders &amp; Payments'!$Q$5:$Q$504,"OPEN — ADD INVOICE")=0),"ADD ORDER RECORD","COMPLETE"))))))))))))</x:f>
      </x:c>
    </x:row>
    <x:row r="245">
      <x:c r="A245" s="730"/>
      <x:c r="B245" s="731"/>
      <x:c r="C245" s="730"/>
      <x:c r="D245" s="730"/>
      <x:c r="E245" s="730"/>
      <x:c r="F245" s="730"/>
      <x:c r="G245" s="730"/>
      <x:c r="H245" s="730"/>
      <x:c r="I245" s="730"/>
      <x:c r="J245" s="730"/>
      <x:c r="K245" s="730"/>
      <x:c r="L245" s="730"/>
      <x:c r="M245" s="730"/>
      <x:c r="N245" s="730"/>
      <x:c r="O245" s="732"/>
      <x:c r="P245" s="731"/>
      <x:c r="Q245" s="731"/>
      <x:c r="R245" s="731"/>
      <x:c r="S245" s="740" t="str">
        <x:f>IF(B245="","",TODAY()-B245)</x:f>
      </x:c>
      <x:c r="T245" s="741" t="str">
        <x:f>IF(A245="","",IF(N245="","STAGE NOT SET",IF(OR(N245="PO WON",N245="LOST",N245="CANCELLED"),N245,IF(Y245="","NOT SET",IF(NOT(ISNUMBER(Y245)),"CHECK DATE",IF(Y245&lt;TODAY(),"OVERDUE",IF(Y245=TODAY(),"DUE TODAY","UPCOMING")))))))</x:f>
      </x:c>
      <x:c r="U245" s="731"/>
      <x:c r="V245" s="730"/>
      <x:c r="W245" s="730"/>
      <x:c r="X245" s="749" t="str">
        <x:f>IF(OR(A245="",B245="",N245="",N245="PO WON",N245="LOST",N245="CANCELLED"),"",IFERROR(IF(Q245="",B245+1,Q245+INDEX(Setup!$T$4:$T$8,MATCH(N245,Setup!$S$4:$S$8,0))),""))</x:f>
      </x:c>
      <x:c r="Y245" s="749" t="str">
        <x:f>IF(A245="","",IF(OR(N245="PO WON",N245="LOST",N245="CANCELLED"),"",IF(R245&lt;&gt;"",R245,X245)))</x:f>
      </x:c>
      <x:c r="Z245" s="750" t="str">
        <x:f>IF(OR(Y245="",NOT(ISNUMBER(Y245))),"",Y245-TODAY())</x:f>
      </x:c>
      <x:c r="AA245" s="750" t="str">
        <x:f>IF(OR(A245="",B245="",C245="",M245="",N245="",N245="PO WON",N245="LOST",N245="CANCELLED"),"",IF(M245="Hot",30,IF(M245="Warm",20,10))+IF(N245="NEGOTIATION",25,IF(N245="QUOTED",20,IF(N245="QUALIFIED",15,IF(OR(N245="NEW",N245="CONTACTED"),10,0))))+IF(S245&lt;=2,20,IF(S245&lt;=7,15,IF(S245&lt;=14,10,5)))+IF(O245&gt;=500000,20,IF(O245&gt;=200000,15,IF(O245&gt;=100000,10,5)))+IF(OR(C245="IndiaMART",C245="TradeIndia"),5,3))</x:f>
      </x:c>
      <x:c r="AB245" s="751" t="str">
        <x:f>IF(A245="","",IF(OR(N245="PO WON",N245="LOST",N245="CANCELLED"),"CLOSED",IF(AA245&gt;=75,"A - PRIORITY",IF(AA245&gt;=55,"B - GOOD",IF(AA245&gt;=35,"C - NURTURE","D - LOW")))))</x:f>
      </x:c>
      <x:c r="AC245" s="751" t="str">
        <x:f>IF(A245="","",IF(AL245="COMPLETE",IF(N245="PO WON","Track invoice + payment",IF(N245="LOST","Consider revival",IF(N245="CANCELLED","No further action",IF(T245="OVERDUE","FOLLOW UP NOW",IF(T245="DUE TODAY","FOLLOW UP TODAY",IFERROR(INDEX(Setup!$V$4:$V$8,MATCH(N245,Setup!$U$4:$U$8,0)),"Review RFQ")))))),IF(AL245="DUPLICATE RFQ ID","Use a unique RFQ ID",IF(AL245="CHECK REQUIRED FIELDS","Complete required fields",IF(AL245="CHECK NUMBERS","Correct quantity or value",IF(AL245="CHECK DATE","Correct invalid date",IF(AL245="CHECK STAGE","Choose a valid stage",IF(AL245="SET NEXT FOLLOW-UP","Set next follow-up",IF(AL245="ADD QUOTE DATE","Add quote date",IF(AL245="ADD QUOTE RECORD","Add or fix quote record",IF(AL245="ADD CLOSED REASON","Add lost/cancelled reason",IF(AL245="ADD CLOSED DATE","Add closed date","Create or fix order record"))))))))))))</x:f>
      </x:c>
      <x:c r="AD245" s="752" t="str">
        <x:f>IF(A245="","",IF(AND(OR(N245="QUOTED",N245="NEGOTIATION"),Y245&lt;&gt;"",Y245&lt;TODAY()),O245,0))</x:f>
      </x:c>
      <x:c r="AE245" s="751" t="str">
        <x:f>IF(A245="","",IF(AND(F245&lt;&gt;"",G245&lt;&gt;""),"COMPLETE",IF(OR(F245&lt;&gt;"",G245&lt;&gt;""),"PARTIAL","MISSING")))</x:f>
      </x:c>
      <x:c r="AF245" s="756"/>
      <x:c r="AG245" s="735"/>
      <x:c r="AH245" s="735"/>
      <x:c r="AI245" s="755" t="str">
        <x:f>IF(OR(B245="",AF245=""),"",ROUND((AF245-B245)*24,1))</x:f>
      </x:c>
      <x:c r="AJ245" s="750" t="str">
        <x:f>IF(P245="","",MAX(TODAY()-P245,0))</x:f>
      </x:c>
      <x:c r="AK245" s="750" t="str">
        <x:f>IF(OR(B245="",AH245=""),"",AH245-B245)</x:f>
      </x:c>
      <x:c r="AL245" s="751" t="str">
        <x:f>IF(A245="","",IF(COUNTIF($A$5:$A$504,A245)&gt;1,"DUPLICATE RFQ ID",IF(OR(B245="",C245="",AND(D245="",E245=""),AND(F245="",G245=""),H245="",I245="",J245="",L245="",M245="",N245=""),"CHECK REQUIRED FIELDS",IF(OR(NOT(ISNUMBER(I245)),I245&lt;=0,AND(O245&lt;&gt;"",OR(NOT(ISNUMBER(O245)),O245&lt;0))),"CHECK NUMBERS",IF(OR(NOT(ISNUMBER(B245)),B245&gt;TODAY(),AND(P245&lt;&gt;"",OR(NOT(ISNUMBER(P245)),P245&gt;TODAY())),AND(Q245&lt;&gt;"",OR(NOT(ISNUMBER(Q245)),Q245&gt;TODAY())),AND(R245&lt;&gt;"",NOT(ISNUMBER(R245))),AND(U245&lt;&gt;"",NOT(ISNUMBER(U245))),AND(AF245&lt;&gt;"",OR(NOT(ISNUMBER(AF245)),AF245&lt;B245,AF245&gt;TODAY()+1)),AND(AG245&lt;&gt;"",OR(NOT(ISNUMBER(AG245)),AG245&lt;B245,AG245&gt;TODAY())),AND(AH245&lt;&gt;"",OR(NOT(ISNUMBER(AH245)),AH245&lt;B245,AH245&gt;TODAY()))),"CHECK DATE",IF(COUNTIF(Setup!$D$4:$D$11,N245)=0,"CHECK STAGE",IF(AND(N245&lt;&gt;"PO WON",N245&lt;&gt;"LOST",N245&lt;&gt;"CANCELLED",Y245=""),"SET NEXT FOLLOW-UP",IF(AND(OR(N245="QUOTED",N245="NEGOTIATION",N245="PO WON"),P245=""),"ADD QUOTE DATE",IF(AND(OR(N245="QUOTED",N245="NEGOTIATION",N245="PO WON"),COUNTIFS(Quotations!$B$5:$B$504,A245,Quotations!$Q$5:$Q$504,"COMPLETE")=0),"ADD QUOTE RECORD",IF(AND(OR(N245="LOST",N245="CANCELLED"),V245=""),"ADD CLOSED REASON",IF(AND(OR(N245="PO WON",N245="LOST",N245="CANCELLED"),AH245=""),"ADD CLOSED DATE",IF(AND(N245="PO WON",COUNTIFS('Orders &amp; Payments'!$B$5:$B$504,A245,'Orders &amp; Payments'!$Q$5:$Q$504,"COMPLETE")+COUNTIFS('Orders &amp; Payments'!$B$5:$B$504,A245,'Orders &amp; Payments'!$Q$5:$Q$504,"OPEN")+COUNTIFS('Orders &amp; Payments'!$B$5:$B$504,A245,'Orders &amp; Payments'!$Q$5:$Q$504,"OPEN — ADD INVOICE")=0),"ADD ORDER RECORD","COMPLETE"))))))))))))</x:f>
      </x:c>
    </x:row>
    <x:row r="246">
      <x:c r="A246" s="730"/>
      <x:c r="B246" s="731"/>
      <x:c r="C246" s="730"/>
      <x:c r="D246" s="730"/>
      <x:c r="E246" s="730"/>
      <x:c r="F246" s="730"/>
      <x:c r="G246" s="730"/>
      <x:c r="H246" s="730"/>
      <x:c r="I246" s="730"/>
      <x:c r="J246" s="730"/>
      <x:c r="K246" s="730"/>
      <x:c r="L246" s="730"/>
      <x:c r="M246" s="730"/>
      <x:c r="N246" s="730"/>
      <x:c r="O246" s="732"/>
      <x:c r="P246" s="731"/>
      <x:c r="Q246" s="731"/>
      <x:c r="R246" s="731"/>
      <x:c r="S246" s="740" t="str">
        <x:f>IF(B246="","",TODAY()-B246)</x:f>
      </x:c>
      <x:c r="T246" s="741" t="str">
        <x:f>IF(A246="","",IF(N246="","STAGE NOT SET",IF(OR(N246="PO WON",N246="LOST",N246="CANCELLED"),N246,IF(Y246="","NOT SET",IF(NOT(ISNUMBER(Y246)),"CHECK DATE",IF(Y246&lt;TODAY(),"OVERDUE",IF(Y246=TODAY(),"DUE TODAY","UPCOMING")))))))</x:f>
      </x:c>
      <x:c r="U246" s="731"/>
      <x:c r="V246" s="730"/>
      <x:c r="W246" s="730"/>
      <x:c r="X246" s="749" t="str">
        <x:f>IF(OR(A246="",B246="",N246="",N246="PO WON",N246="LOST",N246="CANCELLED"),"",IFERROR(IF(Q246="",B246+1,Q246+INDEX(Setup!$T$4:$T$8,MATCH(N246,Setup!$S$4:$S$8,0))),""))</x:f>
      </x:c>
      <x:c r="Y246" s="749" t="str">
        <x:f>IF(A246="","",IF(OR(N246="PO WON",N246="LOST",N246="CANCELLED"),"",IF(R246&lt;&gt;"",R246,X246)))</x:f>
      </x:c>
      <x:c r="Z246" s="750" t="str">
        <x:f>IF(OR(Y246="",NOT(ISNUMBER(Y246))),"",Y246-TODAY())</x:f>
      </x:c>
      <x:c r="AA246" s="750" t="str">
        <x:f>IF(OR(A246="",B246="",C246="",M246="",N246="",N246="PO WON",N246="LOST",N246="CANCELLED"),"",IF(M246="Hot",30,IF(M246="Warm",20,10))+IF(N246="NEGOTIATION",25,IF(N246="QUOTED",20,IF(N246="QUALIFIED",15,IF(OR(N246="NEW",N246="CONTACTED"),10,0))))+IF(S246&lt;=2,20,IF(S246&lt;=7,15,IF(S246&lt;=14,10,5)))+IF(O246&gt;=500000,20,IF(O246&gt;=200000,15,IF(O246&gt;=100000,10,5)))+IF(OR(C246="IndiaMART",C246="TradeIndia"),5,3))</x:f>
      </x:c>
      <x:c r="AB246" s="751" t="str">
        <x:f>IF(A246="","",IF(OR(N246="PO WON",N246="LOST",N246="CANCELLED"),"CLOSED",IF(AA246&gt;=75,"A - PRIORITY",IF(AA246&gt;=55,"B - GOOD",IF(AA246&gt;=35,"C - NURTURE","D - LOW")))))</x:f>
      </x:c>
      <x:c r="AC246" s="751" t="str">
        <x:f>IF(A246="","",IF(AL246="COMPLETE",IF(N246="PO WON","Track invoice + payment",IF(N246="LOST","Consider revival",IF(N246="CANCELLED","No further action",IF(T246="OVERDUE","FOLLOW UP NOW",IF(T246="DUE TODAY","FOLLOW UP TODAY",IFERROR(INDEX(Setup!$V$4:$V$8,MATCH(N246,Setup!$U$4:$U$8,0)),"Review RFQ")))))),IF(AL246="DUPLICATE RFQ ID","Use a unique RFQ ID",IF(AL246="CHECK REQUIRED FIELDS","Complete required fields",IF(AL246="CHECK NUMBERS","Correct quantity or value",IF(AL246="CHECK DATE","Correct invalid date",IF(AL246="CHECK STAGE","Choose a valid stage",IF(AL246="SET NEXT FOLLOW-UP","Set next follow-up",IF(AL246="ADD QUOTE DATE","Add quote date",IF(AL246="ADD QUOTE RECORD","Add or fix quote record",IF(AL246="ADD CLOSED REASON","Add lost/cancelled reason",IF(AL246="ADD CLOSED DATE","Add closed date","Create or fix order record"))))))))))))</x:f>
      </x:c>
      <x:c r="AD246" s="752" t="str">
        <x:f>IF(A246="","",IF(AND(OR(N246="QUOTED",N246="NEGOTIATION"),Y246&lt;&gt;"",Y246&lt;TODAY()),O246,0))</x:f>
      </x:c>
      <x:c r="AE246" s="751" t="str">
        <x:f>IF(A246="","",IF(AND(F246&lt;&gt;"",G246&lt;&gt;""),"COMPLETE",IF(OR(F246&lt;&gt;"",G246&lt;&gt;""),"PARTIAL","MISSING")))</x:f>
      </x:c>
      <x:c r="AF246" s="756"/>
      <x:c r="AG246" s="735"/>
      <x:c r="AH246" s="735"/>
      <x:c r="AI246" s="755" t="str">
        <x:f>IF(OR(B246="",AF246=""),"",ROUND((AF246-B246)*24,1))</x:f>
      </x:c>
      <x:c r="AJ246" s="750" t="str">
        <x:f>IF(P246="","",MAX(TODAY()-P246,0))</x:f>
      </x:c>
      <x:c r="AK246" s="750" t="str">
        <x:f>IF(OR(B246="",AH246=""),"",AH246-B246)</x:f>
      </x:c>
      <x:c r="AL246" s="751" t="str">
        <x:f>IF(A246="","",IF(COUNTIF($A$5:$A$504,A246)&gt;1,"DUPLICATE RFQ ID",IF(OR(B246="",C246="",AND(D246="",E246=""),AND(F246="",G246=""),H246="",I246="",J246="",L246="",M246="",N246=""),"CHECK REQUIRED FIELDS",IF(OR(NOT(ISNUMBER(I246)),I246&lt;=0,AND(O246&lt;&gt;"",OR(NOT(ISNUMBER(O246)),O246&lt;0))),"CHECK NUMBERS",IF(OR(NOT(ISNUMBER(B246)),B246&gt;TODAY(),AND(P246&lt;&gt;"",OR(NOT(ISNUMBER(P246)),P246&gt;TODAY())),AND(Q246&lt;&gt;"",OR(NOT(ISNUMBER(Q246)),Q246&gt;TODAY())),AND(R246&lt;&gt;"",NOT(ISNUMBER(R246))),AND(U246&lt;&gt;"",NOT(ISNUMBER(U246))),AND(AF246&lt;&gt;"",OR(NOT(ISNUMBER(AF246)),AF246&lt;B246,AF246&gt;TODAY()+1)),AND(AG246&lt;&gt;"",OR(NOT(ISNUMBER(AG246)),AG246&lt;B246,AG246&gt;TODAY())),AND(AH246&lt;&gt;"",OR(NOT(ISNUMBER(AH246)),AH246&lt;B246,AH246&gt;TODAY()))),"CHECK DATE",IF(COUNTIF(Setup!$D$4:$D$11,N246)=0,"CHECK STAGE",IF(AND(N246&lt;&gt;"PO WON",N246&lt;&gt;"LOST",N246&lt;&gt;"CANCELLED",Y246=""),"SET NEXT FOLLOW-UP",IF(AND(OR(N246="QUOTED",N246="NEGOTIATION",N246="PO WON"),P246=""),"ADD QUOTE DATE",IF(AND(OR(N246="QUOTED",N246="NEGOTIATION",N246="PO WON"),COUNTIFS(Quotations!$B$5:$B$504,A246,Quotations!$Q$5:$Q$504,"COMPLETE")=0),"ADD QUOTE RECORD",IF(AND(OR(N246="LOST",N246="CANCELLED"),V246=""),"ADD CLOSED REASON",IF(AND(OR(N246="PO WON",N246="LOST",N246="CANCELLED"),AH246=""),"ADD CLOSED DATE",IF(AND(N246="PO WON",COUNTIFS('Orders &amp; Payments'!$B$5:$B$504,A246,'Orders &amp; Payments'!$Q$5:$Q$504,"COMPLETE")+COUNTIFS('Orders &amp; Payments'!$B$5:$B$504,A246,'Orders &amp; Payments'!$Q$5:$Q$504,"OPEN")+COUNTIFS('Orders &amp; Payments'!$B$5:$B$504,A246,'Orders &amp; Payments'!$Q$5:$Q$504,"OPEN — ADD INVOICE")=0),"ADD ORDER RECORD","COMPLETE"))))))))))))</x:f>
      </x:c>
    </x:row>
    <x:row r="247">
      <x:c r="A247" s="730"/>
      <x:c r="B247" s="731"/>
      <x:c r="C247" s="730"/>
      <x:c r="D247" s="730"/>
      <x:c r="E247" s="730"/>
      <x:c r="F247" s="730"/>
      <x:c r="G247" s="730"/>
      <x:c r="H247" s="730"/>
      <x:c r="I247" s="730"/>
      <x:c r="J247" s="730"/>
      <x:c r="K247" s="730"/>
      <x:c r="L247" s="730"/>
      <x:c r="M247" s="730"/>
      <x:c r="N247" s="730"/>
      <x:c r="O247" s="732"/>
      <x:c r="P247" s="731"/>
      <x:c r="Q247" s="731"/>
      <x:c r="R247" s="731"/>
      <x:c r="S247" s="740" t="str">
        <x:f>IF(B247="","",TODAY()-B247)</x:f>
      </x:c>
      <x:c r="T247" s="741" t="str">
        <x:f>IF(A247="","",IF(N247="","STAGE NOT SET",IF(OR(N247="PO WON",N247="LOST",N247="CANCELLED"),N247,IF(Y247="","NOT SET",IF(NOT(ISNUMBER(Y247)),"CHECK DATE",IF(Y247&lt;TODAY(),"OVERDUE",IF(Y247=TODAY(),"DUE TODAY","UPCOMING")))))))</x:f>
      </x:c>
      <x:c r="U247" s="731"/>
      <x:c r="V247" s="730"/>
      <x:c r="W247" s="730"/>
      <x:c r="X247" s="749" t="str">
        <x:f>IF(OR(A247="",B247="",N247="",N247="PO WON",N247="LOST",N247="CANCELLED"),"",IFERROR(IF(Q247="",B247+1,Q247+INDEX(Setup!$T$4:$T$8,MATCH(N247,Setup!$S$4:$S$8,0))),""))</x:f>
      </x:c>
      <x:c r="Y247" s="749" t="str">
        <x:f>IF(A247="","",IF(OR(N247="PO WON",N247="LOST",N247="CANCELLED"),"",IF(R247&lt;&gt;"",R247,X247)))</x:f>
      </x:c>
      <x:c r="Z247" s="750" t="str">
        <x:f>IF(OR(Y247="",NOT(ISNUMBER(Y247))),"",Y247-TODAY())</x:f>
      </x:c>
      <x:c r="AA247" s="750" t="str">
        <x:f>IF(OR(A247="",B247="",C247="",M247="",N247="",N247="PO WON",N247="LOST",N247="CANCELLED"),"",IF(M247="Hot",30,IF(M247="Warm",20,10))+IF(N247="NEGOTIATION",25,IF(N247="QUOTED",20,IF(N247="QUALIFIED",15,IF(OR(N247="NEW",N247="CONTACTED"),10,0))))+IF(S247&lt;=2,20,IF(S247&lt;=7,15,IF(S247&lt;=14,10,5)))+IF(O247&gt;=500000,20,IF(O247&gt;=200000,15,IF(O247&gt;=100000,10,5)))+IF(OR(C247="IndiaMART",C247="TradeIndia"),5,3))</x:f>
      </x:c>
      <x:c r="AB247" s="751" t="str">
        <x:f>IF(A247="","",IF(OR(N247="PO WON",N247="LOST",N247="CANCELLED"),"CLOSED",IF(AA247&gt;=75,"A - PRIORITY",IF(AA247&gt;=55,"B - GOOD",IF(AA247&gt;=35,"C - NURTURE","D - LOW")))))</x:f>
      </x:c>
      <x:c r="AC247" s="751" t="str">
        <x:f>IF(A247="","",IF(AL247="COMPLETE",IF(N247="PO WON","Track invoice + payment",IF(N247="LOST","Consider revival",IF(N247="CANCELLED","No further action",IF(T247="OVERDUE","FOLLOW UP NOW",IF(T247="DUE TODAY","FOLLOW UP TODAY",IFERROR(INDEX(Setup!$V$4:$V$8,MATCH(N247,Setup!$U$4:$U$8,0)),"Review RFQ")))))),IF(AL247="DUPLICATE RFQ ID","Use a unique RFQ ID",IF(AL247="CHECK REQUIRED FIELDS","Complete required fields",IF(AL247="CHECK NUMBERS","Correct quantity or value",IF(AL247="CHECK DATE","Correct invalid date",IF(AL247="CHECK STAGE","Choose a valid stage",IF(AL247="SET NEXT FOLLOW-UP","Set next follow-up",IF(AL247="ADD QUOTE DATE","Add quote date",IF(AL247="ADD QUOTE RECORD","Add or fix quote record",IF(AL247="ADD CLOSED REASON","Add lost/cancelled reason",IF(AL247="ADD CLOSED DATE","Add closed date","Create or fix order record"))))))))))))</x:f>
      </x:c>
      <x:c r="AD247" s="752" t="str">
        <x:f>IF(A247="","",IF(AND(OR(N247="QUOTED",N247="NEGOTIATION"),Y247&lt;&gt;"",Y247&lt;TODAY()),O247,0))</x:f>
      </x:c>
      <x:c r="AE247" s="751" t="str">
        <x:f>IF(A247="","",IF(AND(F247&lt;&gt;"",G247&lt;&gt;""),"COMPLETE",IF(OR(F247&lt;&gt;"",G247&lt;&gt;""),"PARTIAL","MISSING")))</x:f>
      </x:c>
      <x:c r="AF247" s="756"/>
      <x:c r="AG247" s="735"/>
      <x:c r="AH247" s="735"/>
      <x:c r="AI247" s="755" t="str">
        <x:f>IF(OR(B247="",AF247=""),"",ROUND((AF247-B247)*24,1))</x:f>
      </x:c>
      <x:c r="AJ247" s="750" t="str">
        <x:f>IF(P247="","",MAX(TODAY()-P247,0))</x:f>
      </x:c>
      <x:c r="AK247" s="750" t="str">
        <x:f>IF(OR(B247="",AH247=""),"",AH247-B247)</x:f>
      </x:c>
      <x:c r="AL247" s="751" t="str">
        <x:f>IF(A247="","",IF(COUNTIF($A$5:$A$504,A247)&gt;1,"DUPLICATE RFQ ID",IF(OR(B247="",C247="",AND(D247="",E247=""),AND(F247="",G247=""),H247="",I247="",J247="",L247="",M247="",N247=""),"CHECK REQUIRED FIELDS",IF(OR(NOT(ISNUMBER(I247)),I247&lt;=0,AND(O247&lt;&gt;"",OR(NOT(ISNUMBER(O247)),O247&lt;0))),"CHECK NUMBERS",IF(OR(NOT(ISNUMBER(B247)),B247&gt;TODAY(),AND(P247&lt;&gt;"",OR(NOT(ISNUMBER(P247)),P247&gt;TODAY())),AND(Q247&lt;&gt;"",OR(NOT(ISNUMBER(Q247)),Q247&gt;TODAY())),AND(R247&lt;&gt;"",NOT(ISNUMBER(R247))),AND(U247&lt;&gt;"",NOT(ISNUMBER(U247))),AND(AF247&lt;&gt;"",OR(NOT(ISNUMBER(AF247)),AF247&lt;B247,AF247&gt;TODAY()+1)),AND(AG247&lt;&gt;"",OR(NOT(ISNUMBER(AG247)),AG247&lt;B247,AG247&gt;TODAY())),AND(AH247&lt;&gt;"",OR(NOT(ISNUMBER(AH247)),AH247&lt;B247,AH247&gt;TODAY()))),"CHECK DATE",IF(COUNTIF(Setup!$D$4:$D$11,N247)=0,"CHECK STAGE",IF(AND(N247&lt;&gt;"PO WON",N247&lt;&gt;"LOST",N247&lt;&gt;"CANCELLED",Y247=""),"SET NEXT FOLLOW-UP",IF(AND(OR(N247="QUOTED",N247="NEGOTIATION",N247="PO WON"),P247=""),"ADD QUOTE DATE",IF(AND(OR(N247="QUOTED",N247="NEGOTIATION",N247="PO WON"),COUNTIFS(Quotations!$B$5:$B$504,A247,Quotations!$Q$5:$Q$504,"COMPLETE")=0),"ADD QUOTE RECORD",IF(AND(OR(N247="LOST",N247="CANCELLED"),V247=""),"ADD CLOSED REASON",IF(AND(OR(N247="PO WON",N247="LOST",N247="CANCELLED"),AH247=""),"ADD CLOSED DATE",IF(AND(N247="PO WON",COUNTIFS('Orders &amp; Payments'!$B$5:$B$504,A247,'Orders &amp; Payments'!$Q$5:$Q$504,"COMPLETE")+COUNTIFS('Orders &amp; Payments'!$B$5:$B$504,A247,'Orders &amp; Payments'!$Q$5:$Q$504,"OPEN")+COUNTIFS('Orders &amp; Payments'!$B$5:$B$504,A247,'Orders &amp; Payments'!$Q$5:$Q$504,"OPEN — ADD INVOICE")=0),"ADD ORDER RECORD","COMPLETE"))))))))))))</x:f>
      </x:c>
    </x:row>
    <x:row r="248">
      <x:c r="A248" s="730"/>
      <x:c r="B248" s="731"/>
      <x:c r="C248" s="730"/>
      <x:c r="D248" s="730"/>
      <x:c r="E248" s="730"/>
      <x:c r="F248" s="730"/>
      <x:c r="G248" s="730"/>
      <x:c r="H248" s="730"/>
      <x:c r="I248" s="730"/>
      <x:c r="J248" s="730"/>
      <x:c r="K248" s="730"/>
      <x:c r="L248" s="730"/>
      <x:c r="M248" s="730"/>
      <x:c r="N248" s="730"/>
      <x:c r="O248" s="732"/>
      <x:c r="P248" s="731"/>
      <x:c r="Q248" s="731"/>
      <x:c r="R248" s="731"/>
      <x:c r="S248" s="740" t="str">
        <x:f>IF(B248="","",TODAY()-B248)</x:f>
      </x:c>
      <x:c r="T248" s="741" t="str">
        <x:f>IF(A248="","",IF(N248="","STAGE NOT SET",IF(OR(N248="PO WON",N248="LOST",N248="CANCELLED"),N248,IF(Y248="","NOT SET",IF(NOT(ISNUMBER(Y248)),"CHECK DATE",IF(Y248&lt;TODAY(),"OVERDUE",IF(Y248=TODAY(),"DUE TODAY","UPCOMING")))))))</x:f>
      </x:c>
      <x:c r="U248" s="731"/>
      <x:c r="V248" s="730"/>
      <x:c r="W248" s="730"/>
      <x:c r="X248" s="749" t="str">
        <x:f>IF(OR(A248="",B248="",N248="",N248="PO WON",N248="LOST",N248="CANCELLED"),"",IFERROR(IF(Q248="",B248+1,Q248+INDEX(Setup!$T$4:$T$8,MATCH(N248,Setup!$S$4:$S$8,0))),""))</x:f>
      </x:c>
      <x:c r="Y248" s="749" t="str">
        <x:f>IF(A248="","",IF(OR(N248="PO WON",N248="LOST",N248="CANCELLED"),"",IF(R248&lt;&gt;"",R248,X248)))</x:f>
      </x:c>
      <x:c r="Z248" s="750" t="str">
        <x:f>IF(OR(Y248="",NOT(ISNUMBER(Y248))),"",Y248-TODAY())</x:f>
      </x:c>
      <x:c r="AA248" s="750" t="str">
        <x:f>IF(OR(A248="",B248="",C248="",M248="",N248="",N248="PO WON",N248="LOST",N248="CANCELLED"),"",IF(M248="Hot",30,IF(M248="Warm",20,10))+IF(N248="NEGOTIATION",25,IF(N248="QUOTED",20,IF(N248="QUALIFIED",15,IF(OR(N248="NEW",N248="CONTACTED"),10,0))))+IF(S248&lt;=2,20,IF(S248&lt;=7,15,IF(S248&lt;=14,10,5)))+IF(O248&gt;=500000,20,IF(O248&gt;=200000,15,IF(O248&gt;=100000,10,5)))+IF(OR(C248="IndiaMART",C248="TradeIndia"),5,3))</x:f>
      </x:c>
      <x:c r="AB248" s="751" t="str">
        <x:f>IF(A248="","",IF(OR(N248="PO WON",N248="LOST",N248="CANCELLED"),"CLOSED",IF(AA248&gt;=75,"A - PRIORITY",IF(AA248&gt;=55,"B - GOOD",IF(AA248&gt;=35,"C - NURTURE","D - LOW")))))</x:f>
      </x:c>
      <x:c r="AC248" s="751" t="str">
        <x:f>IF(A248="","",IF(AL248="COMPLETE",IF(N248="PO WON","Track invoice + payment",IF(N248="LOST","Consider revival",IF(N248="CANCELLED","No further action",IF(T248="OVERDUE","FOLLOW UP NOW",IF(T248="DUE TODAY","FOLLOW UP TODAY",IFERROR(INDEX(Setup!$V$4:$V$8,MATCH(N248,Setup!$U$4:$U$8,0)),"Review RFQ")))))),IF(AL248="DUPLICATE RFQ ID","Use a unique RFQ ID",IF(AL248="CHECK REQUIRED FIELDS","Complete required fields",IF(AL248="CHECK NUMBERS","Correct quantity or value",IF(AL248="CHECK DATE","Correct invalid date",IF(AL248="CHECK STAGE","Choose a valid stage",IF(AL248="SET NEXT FOLLOW-UP","Set next follow-up",IF(AL248="ADD QUOTE DATE","Add quote date",IF(AL248="ADD QUOTE RECORD","Add or fix quote record",IF(AL248="ADD CLOSED REASON","Add lost/cancelled reason",IF(AL248="ADD CLOSED DATE","Add closed date","Create or fix order record"))))))))))))</x:f>
      </x:c>
      <x:c r="AD248" s="752" t="str">
        <x:f>IF(A248="","",IF(AND(OR(N248="QUOTED",N248="NEGOTIATION"),Y248&lt;&gt;"",Y248&lt;TODAY()),O248,0))</x:f>
      </x:c>
      <x:c r="AE248" s="751" t="str">
        <x:f>IF(A248="","",IF(AND(F248&lt;&gt;"",G248&lt;&gt;""),"COMPLETE",IF(OR(F248&lt;&gt;"",G248&lt;&gt;""),"PARTIAL","MISSING")))</x:f>
      </x:c>
      <x:c r="AF248" s="756"/>
      <x:c r="AG248" s="735"/>
      <x:c r="AH248" s="735"/>
      <x:c r="AI248" s="755" t="str">
        <x:f>IF(OR(B248="",AF248=""),"",ROUND((AF248-B248)*24,1))</x:f>
      </x:c>
      <x:c r="AJ248" s="750" t="str">
        <x:f>IF(P248="","",MAX(TODAY()-P248,0))</x:f>
      </x:c>
      <x:c r="AK248" s="750" t="str">
        <x:f>IF(OR(B248="",AH248=""),"",AH248-B248)</x:f>
      </x:c>
      <x:c r="AL248" s="751" t="str">
        <x:f>IF(A248="","",IF(COUNTIF($A$5:$A$504,A248)&gt;1,"DUPLICATE RFQ ID",IF(OR(B248="",C248="",AND(D248="",E248=""),AND(F248="",G248=""),H248="",I248="",J248="",L248="",M248="",N248=""),"CHECK REQUIRED FIELDS",IF(OR(NOT(ISNUMBER(I248)),I248&lt;=0,AND(O248&lt;&gt;"",OR(NOT(ISNUMBER(O248)),O248&lt;0))),"CHECK NUMBERS",IF(OR(NOT(ISNUMBER(B248)),B248&gt;TODAY(),AND(P248&lt;&gt;"",OR(NOT(ISNUMBER(P248)),P248&gt;TODAY())),AND(Q248&lt;&gt;"",OR(NOT(ISNUMBER(Q248)),Q248&gt;TODAY())),AND(R248&lt;&gt;"",NOT(ISNUMBER(R248))),AND(U248&lt;&gt;"",NOT(ISNUMBER(U248))),AND(AF248&lt;&gt;"",OR(NOT(ISNUMBER(AF248)),AF248&lt;B248,AF248&gt;TODAY()+1)),AND(AG248&lt;&gt;"",OR(NOT(ISNUMBER(AG248)),AG248&lt;B248,AG248&gt;TODAY())),AND(AH248&lt;&gt;"",OR(NOT(ISNUMBER(AH248)),AH248&lt;B248,AH248&gt;TODAY()))),"CHECK DATE",IF(COUNTIF(Setup!$D$4:$D$11,N248)=0,"CHECK STAGE",IF(AND(N248&lt;&gt;"PO WON",N248&lt;&gt;"LOST",N248&lt;&gt;"CANCELLED",Y248=""),"SET NEXT FOLLOW-UP",IF(AND(OR(N248="QUOTED",N248="NEGOTIATION",N248="PO WON"),P248=""),"ADD QUOTE DATE",IF(AND(OR(N248="QUOTED",N248="NEGOTIATION",N248="PO WON"),COUNTIFS(Quotations!$B$5:$B$504,A248,Quotations!$Q$5:$Q$504,"COMPLETE")=0),"ADD QUOTE RECORD",IF(AND(OR(N248="LOST",N248="CANCELLED"),V248=""),"ADD CLOSED REASON",IF(AND(OR(N248="PO WON",N248="LOST",N248="CANCELLED"),AH248=""),"ADD CLOSED DATE",IF(AND(N248="PO WON",COUNTIFS('Orders &amp; Payments'!$B$5:$B$504,A248,'Orders &amp; Payments'!$Q$5:$Q$504,"COMPLETE")+COUNTIFS('Orders &amp; Payments'!$B$5:$B$504,A248,'Orders &amp; Payments'!$Q$5:$Q$504,"OPEN")+COUNTIFS('Orders &amp; Payments'!$B$5:$B$504,A248,'Orders &amp; Payments'!$Q$5:$Q$504,"OPEN — ADD INVOICE")=0),"ADD ORDER RECORD","COMPLETE"))))))))))))</x:f>
      </x:c>
    </x:row>
    <x:row r="249">
      <x:c r="A249" s="730"/>
      <x:c r="B249" s="731"/>
      <x:c r="C249" s="730"/>
      <x:c r="D249" s="730"/>
      <x:c r="E249" s="730"/>
      <x:c r="F249" s="730"/>
      <x:c r="G249" s="730"/>
      <x:c r="H249" s="730"/>
      <x:c r="I249" s="730"/>
      <x:c r="J249" s="730"/>
      <x:c r="K249" s="730"/>
      <x:c r="L249" s="730"/>
      <x:c r="M249" s="730"/>
      <x:c r="N249" s="730"/>
      <x:c r="O249" s="732"/>
      <x:c r="P249" s="731"/>
      <x:c r="Q249" s="731"/>
      <x:c r="R249" s="731"/>
      <x:c r="S249" s="740" t="str">
        <x:f>IF(B249="","",TODAY()-B249)</x:f>
      </x:c>
      <x:c r="T249" s="741" t="str">
        <x:f>IF(A249="","",IF(N249="","STAGE NOT SET",IF(OR(N249="PO WON",N249="LOST",N249="CANCELLED"),N249,IF(Y249="","NOT SET",IF(NOT(ISNUMBER(Y249)),"CHECK DATE",IF(Y249&lt;TODAY(),"OVERDUE",IF(Y249=TODAY(),"DUE TODAY","UPCOMING")))))))</x:f>
      </x:c>
      <x:c r="U249" s="731"/>
      <x:c r="V249" s="730"/>
      <x:c r="W249" s="730"/>
      <x:c r="X249" s="749" t="str">
        <x:f>IF(OR(A249="",B249="",N249="",N249="PO WON",N249="LOST",N249="CANCELLED"),"",IFERROR(IF(Q249="",B249+1,Q249+INDEX(Setup!$T$4:$T$8,MATCH(N249,Setup!$S$4:$S$8,0))),""))</x:f>
      </x:c>
      <x:c r="Y249" s="749" t="str">
        <x:f>IF(A249="","",IF(OR(N249="PO WON",N249="LOST",N249="CANCELLED"),"",IF(R249&lt;&gt;"",R249,X249)))</x:f>
      </x:c>
      <x:c r="Z249" s="750" t="str">
        <x:f>IF(OR(Y249="",NOT(ISNUMBER(Y249))),"",Y249-TODAY())</x:f>
      </x:c>
      <x:c r="AA249" s="750" t="str">
        <x:f>IF(OR(A249="",B249="",C249="",M249="",N249="",N249="PO WON",N249="LOST",N249="CANCELLED"),"",IF(M249="Hot",30,IF(M249="Warm",20,10))+IF(N249="NEGOTIATION",25,IF(N249="QUOTED",20,IF(N249="QUALIFIED",15,IF(OR(N249="NEW",N249="CONTACTED"),10,0))))+IF(S249&lt;=2,20,IF(S249&lt;=7,15,IF(S249&lt;=14,10,5)))+IF(O249&gt;=500000,20,IF(O249&gt;=200000,15,IF(O249&gt;=100000,10,5)))+IF(OR(C249="IndiaMART",C249="TradeIndia"),5,3))</x:f>
      </x:c>
      <x:c r="AB249" s="751" t="str">
        <x:f>IF(A249="","",IF(OR(N249="PO WON",N249="LOST",N249="CANCELLED"),"CLOSED",IF(AA249&gt;=75,"A - PRIORITY",IF(AA249&gt;=55,"B - GOOD",IF(AA249&gt;=35,"C - NURTURE","D - LOW")))))</x:f>
      </x:c>
      <x:c r="AC249" s="751" t="str">
        <x:f>IF(A249="","",IF(AL249="COMPLETE",IF(N249="PO WON","Track invoice + payment",IF(N249="LOST","Consider revival",IF(N249="CANCELLED","No further action",IF(T249="OVERDUE","FOLLOW UP NOW",IF(T249="DUE TODAY","FOLLOW UP TODAY",IFERROR(INDEX(Setup!$V$4:$V$8,MATCH(N249,Setup!$U$4:$U$8,0)),"Review RFQ")))))),IF(AL249="DUPLICATE RFQ ID","Use a unique RFQ ID",IF(AL249="CHECK REQUIRED FIELDS","Complete required fields",IF(AL249="CHECK NUMBERS","Correct quantity or value",IF(AL249="CHECK DATE","Correct invalid date",IF(AL249="CHECK STAGE","Choose a valid stage",IF(AL249="SET NEXT FOLLOW-UP","Set next follow-up",IF(AL249="ADD QUOTE DATE","Add quote date",IF(AL249="ADD QUOTE RECORD","Add or fix quote record",IF(AL249="ADD CLOSED REASON","Add lost/cancelled reason",IF(AL249="ADD CLOSED DATE","Add closed date","Create or fix order record"))))))))))))</x:f>
      </x:c>
      <x:c r="AD249" s="752" t="str">
        <x:f>IF(A249="","",IF(AND(OR(N249="QUOTED",N249="NEGOTIATION"),Y249&lt;&gt;"",Y249&lt;TODAY()),O249,0))</x:f>
      </x:c>
      <x:c r="AE249" s="751" t="str">
        <x:f>IF(A249="","",IF(AND(F249&lt;&gt;"",G249&lt;&gt;""),"COMPLETE",IF(OR(F249&lt;&gt;"",G249&lt;&gt;""),"PARTIAL","MISSING")))</x:f>
      </x:c>
      <x:c r="AF249" s="756"/>
      <x:c r="AG249" s="735"/>
      <x:c r="AH249" s="735"/>
      <x:c r="AI249" s="755" t="str">
        <x:f>IF(OR(B249="",AF249=""),"",ROUND((AF249-B249)*24,1))</x:f>
      </x:c>
      <x:c r="AJ249" s="750" t="str">
        <x:f>IF(P249="","",MAX(TODAY()-P249,0))</x:f>
      </x:c>
      <x:c r="AK249" s="750" t="str">
        <x:f>IF(OR(B249="",AH249=""),"",AH249-B249)</x:f>
      </x:c>
      <x:c r="AL249" s="751" t="str">
        <x:f>IF(A249="","",IF(COUNTIF($A$5:$A$504,A249)&gt;1,"DUPLICATE RFQ ID",IF(OR(B249="",C249="",AND(D249="",E249=""),AND(F249="",G249=""),H249="",I249="",J249="",L249="",M249="",N249=""),"CHECK REQUIRED FIELDS",IF(OR(NOT(ISNUMBER(I249)),I249&lt;=0,AND(O249&lt;&gt;"",OR(NOT(ISNUMBER(O249)),O249&lt;0))),"CHECK NUMBERS",IF(OR(NOT(ISNUMBER(B249)),B249&gt;TODAY(),AND(P249&lt;&gt;"",OR(NOT(ISNUMBER(P249)),P249&gt;TODAY())),AND(Q249&lt;&gt;"",OR(NOT(ISNUMBER(Q249)),Q249&gt;TODAY())),AND(R249&lt;&gt;"",NOT(ISNUMBER(R249))),AND(U249&lt;&gt;"",NOT(ISNUMBER(U249))),AND(AF249&lt;&gt;"",OR(NOT(ISNUMBER(AF249)),AF249&lt;B249,AF249&gt;TODAY()+1)),AND(AG249&lt;&gt;"",OR(NOT(ISNUMBER(AG249)),AG249&lt;B249,AG249&gt;TODAY())),AND(AH249&lt;&gt;"",OR(NOT(ISNUMBER(AH249)),AH249&lt;B249,AH249&gt;TODAY()))),"CHECK DATE",IF(COUNTIF(Setup!$D$4:$D$11,N249)=0,"CHECK STAGE",IF(AND(N249&lt;&gt;"PO WON",N249&lt;&gt;"LOST",N249&lt;&gt;"CANCELLED",Y249=""),"SET NEXT FOLLOW-UP",IF(AND(OR(N249="QUOTED",N249="NEGOTIATION",N249="PO WON"),P249=""),"ADD QUOTE DATE",IF(AND(OR(N249="QUOTED",N249="NEGOTIATION",N249="PO WON"),COUNTIFS(Quotations!$B$5:$B$504,A249,Quotations!$Q$5:$Q$504,"COMPLETE")=0),"ADD QUOTE RECORD",IF(AND(OR(N249="LOST",N249="CANCELLED"),V249=""),"ADD CLOSED REASON",IF(AND(OR(N249="PO WON",N249="LOST",N249="CANCELLED"),AH249=""),"ADD CLOSED DATE",IF(AND(N249="PO WON",COUNTIFS('Orders &amp; Payments'!$B$5:$B$504,A249,'Orders &amp; Payments'!$Q$5:$Q$504,"COMPLETE")+COUNTIFS('Orders &amp; Payments'!$B$5:$B$504,A249,'Orders &amp; Payments'!$Q$5:$Q$504,"OPEN")+COUNTIFS('Orders &amp; Payments'!$B$5:$B$504,A249,'Orders &amp; Payments'!$Q$5:$Q$504,"OPEN — ADD INVOICE")=0),"ADD ORDER RECORD","COMPLETE"))))))))))))</x:f>
      </x:c>
    </x:row>
    <x:row r="250">
      <x:c r="A250" s="730"/>
      <x:c r="B250" s="731"/>
      <x:c r="C250" s="730"/>
      <x:c r="D250" s="730"/>
      <x:c r="E250" s="730"/>
      <x:c r="F250" s="730"/>
      <x:c r="G250" s="730"/>
      <x:c r="H250" s="730"/>
      <x:c r="I250" s="730"/>
      <x:c r="J250" s="730"/>
      <x:c r="K250" s="730"/>
      <x:c r="L250" s="730"/>
      <x:c r="M250" s="730"/>
      <x:c r="N250" s="730"/>
      <x:c r="O250" s="732"/>
      <x:c r="P250" s="731"/>
      <x:c r="Q250" s="731"/>
      <x:c r="R250" s="731"/>
      <x:c r="S250" s="740" t="str">
        <x:f>IF(B250="","",TODAY()-B250)</x:f>
      </x:c>
      <x:c r="T250" s="741" t="str">
        <x:f>IF(A250="","",IF(N250="","STAGE NOT SET",IF(OR(N250="PO WON",N250="LOST",N250="CANCELLED"),N250,IF(Y250="","NOT SET",IF(NOT(ISNUMBER(Y250)),"CHECK DATE",IF(Y250&lt;TODAY(),"OVERDUE",IF(Y250=TODAY(),"DUE TODAY","UPCOMING")))))))</x:f>
      </x:c>
      <x:c r="U250" s="731"/>
      <x:c r="V250" s="730"/>
      <x:c r="W250" s="730"/>
      <x:c r="X250" s="749" t="str">
        <x:f>IF(OR(A250="",B250="",N250="",N250="PO WON",N250="LOST",N250="CANCELLED"),"",IFERROR(IF(Q250="",B250+1,Q250+INDEX(Setup!$T$4:$T$8,MATCH(N250,Setup!$S$4:$S$8,0))),""))</x:f>
      </x:c>
      <x:c r="Y250" s="749" t="str">
        <x:f>IF(A250="","",IF(OR(N250="PO WON",N250="LOST",N250="CANCELLED"),"",IF(R250&lt;&gt;"",R250,X250)))</x:f>
      </x:c>
      <x:c r="Z250" s="750" t="str">
        <x:f>IF(OR(Y250="",NOT(ISNUMBER(Y250))),"",Y250-TODAY())</x:f>
      </x:c>
      <x:c r="AA250" s="750" t="str">
        <x:f>IF(OR(A250="",B250="",C250="",M250="",N250="",N250="PO WON",N250="LOST",N250="CANCELLED"),"",IF(M250="Hot",30,IF(M250="Warm",20,10))+IF(N250="NEGOTIATION",25,IF(N250="QUOTED",20,IF(N250="QUALIFIED",15,IF(OR(N250="NEW",N250="CONTACTED"),10,0))))+IF(S250&lt;=2,20,IF(S250&lt;=7,15,IF(S250&lt;=14,10,5)))+IF(O250&gt;=500000,20,IF(O250&gt;=200000,15,IF(O250&gt;=100000,10,5)))+IF(OR(C250="IndiaMART",C250="TradeIndia"),5,3))</x:f>
      </x:c>
      <x:c r="AB250" s="751" t="str">
        <x:f>IF(A250="","",IF(OR(N250="PO WON",N250="LOST",N250="CANCELLED"),"CLOSED",IF(AA250&gt;=75,"A - PRIORITY",IF(AA250&gt;=55,"B - GOOD",IF(AA250&gt;=35,"C - NURTURE","D - LOW")))))</x:f>
      </x:c>
      <x:c r="AC250" s="751" t="str">
        <x:f>IF(A250="","",IF(AL250="COMPLETE",IF(N250="PO WON","Track invoice + payment",IF(N250="LOST","Consider revival",IF(N250="CANCELLED","No further action",IF(T250="OVERDUE","FOLLOW UP NOW",IF(T250="DUE TODAY","FOLLOW UP TODAY",IFERROR(INDEX(Setup!$V$4:$V$8,MATCH(N250,Setup!$U$4:$U$8,0)),"Review RFQ")))))),IF(AL250="DUPLICATE RFQ ID","Use a unique RFQ ID",IF(AL250="CHECK REQUIRED FIELDS","Complete required fields",IF(AL250="CHECK NUMBERS","Correct quantity or value",IF(AL250="CHECK DATE","Correct invalid date",IF(AL250="CHECK STAGE","Choose a valid stage",IF(AL250="SET NEXT FOLLOW-UP","Set next follow-up",IF(AL250="ADD QUOTE DATE","Add quote date",IF(AL250="ADD QUOTE RECORD","Add or fix quote record",IF(AL250="ADD CLOSED REASON","Add lost/cancelled reason",IF(AL250="ADD CLOSED DATE","Add closed date","Create or fix order record"))))))))))))</x:f>
      </x:c>
      <x:c r="AD250" s="752" t="str">
        <x:f>IF(A250="","",IF(AND(OR(N250="QUOTED",N250="NEGOTIATION"),Y250&lt;&gt;"",Y250&lt;TODAY()),O250,0))</x:f>
      </x:c>
      <x:c r="AE250" s="751" t="str">
        <x:f>IF(A250="","",IF(AND(F250&lt;&gt;"",G250&lt;&gt;""),"COMPLETE",IF(OR(F250&lt;&gt;"",G250&lt;&gt;""),"PARTIAL","MISSING")))</x:f>
      </x:c>
      <x:c r="AF250" s="756"/>
      <x:c r="AG250" s="735"/>
      <x:c r="AH250" s="735"/>
      <x:c r="AI250" s="755" t="str">
        <x:f>IF(OR(B250="",AF250=""),"",ROUND((AF250-B250)*24,1))</x:f>
      </x:c>
      <x:c r="AJ250" s="750" t="str">
        <x:f>IF(P250="","",MAX(TODAY()-P250,0))</x:f>
      </x:c>
      <x:c r="AK250" s="750" t="str">
        <x:f>IF(OR(B250="",AH250=""),"",AH250-B250)</x:f>
      </x:c>
      <x:c r="AL250" s="751" t="str">
        <x:f>IF(A250="","",IF(COUNTIF($A$5:$A$504,A250)&gt;1,"DUPLICATE RFQ ID",IF(OR(B250="",C250="",AND(D250="",E250=""),AND(F250="",G250=""),H250="",I250="",J250="",L250="",M250="",N250=""),"CHECK REQUIRED FIELDS",IF(OR(NOT(ISNUMBER(I250)),I250&lt;=0,AND(O250&lt;&gt;"",OR(NOT(ISNUMBER(O250)),O250&lt;0))),"CHECK NUMBERS",IF(OR(NOT(ISNUMBER(B250)),B250&gt;TODAY(),AND(P250&lt;&gt;"",OR(NOT(ISNUMBER(P250)),P250&gt;TODAY())),AND(Q250&lt;&gt;"",OR(NOT(ISNUMBER(Q250)),Q250&gt;TODAY())),AND(R250&lt;&gt;"",NOT(ISNUMBER(R250))),AND(U250&lt;&gt;"",NOT(ISNUMBER(U250))),AND(AF250&lt;&gt;"",OR(NOT(ISNUMBER(AF250)),AF250&lt;B250,AF250&gt;TODAY()+1)),AND(AG250&lt;&gt;"",OR(NOT(ISNUMBER(AG250)),AG250&lt;B250,AG250&gt;TODAY())),AND(AH250&lt;&gt;"",OR(NOT(ISNUMBER(AH250)),AH250&lt;B250,AH250&gt;TODAY()))),"CHECK DATE",IF(COUNTIF(Setup!$D$4:$D$11,N250)=0,"CHECK STAGE",IF(AND(N250&lt;&gt;"PO WON",N250&lt;&gt;"LOST",N250&lt;&gt;"CANCELLED",Y250=""),"SET NEXT FOLLOW-UP",IF(AND(OR(N250="QUOTED",N250="NEGOTIATION",N250="PO WON"),P250=""),"ADD QUOTE DATE",IF(AND(OR(N250="QUOTED",N250="NEGOTIATION",N250="PO WON"),COUNTIFS(Quotations!$B$5:$B$504,A250,Quotations!$Q$5:$Q$504,"COMPLETE")=0),"ADD QUOTE RECORD",IF(AND(OR(N250="LOST",N250="CANCELLED"),V250=""),"ADD CLOSED REASON",IF(AND(OR(N250="PO WON",N250="LOST",N250="CANCELLED"),AH250=""),"ADD CLOSED DATE",IF(AND(N250="PO WON",COUNTIFS('Orders &amp; Payments'!$B$5:$B$504,A250,'Orders &amp; Payments'!$Q$5:$Q$504,"COMPLETE")+COUNTIFS('Orders &amp; Payments'!$B$5:$B$504,A250,'Orders &amp; Payments'!$Q$5:$Q$504,"OPEN")+COUNTIFS('Orders &amp; Payments'!$B$5:$B$504,A250,'Orders &amp; Payments'!$Q$5:$Q$504,"OPEN — ADD INVOICE")=0),"ADD ORDER RECORD","COMPLETE"))))))))))))</x:f>
      </x:c>
    </x:row>
    <x:row r="251">
      <x:c r="A251" s="730"/>
      <x:c r="B251" s="731"/>
      <x:c r="C251" s="730"/>
      <x:c r="D251" s="730"/>
      <x:c r="E251" s="730"/>
      <x:c r="F251" s="730"/>
      <x:c r="G251" s="730"/>
      <x:c r="H251" s="730"/>
      <x:c r="I251" s="730"/>
      <x:c r="J251" s="730"/>
      <x:c r="K251" s="730"/>
      <x:c r="L251" s="730"/>
      <x:c r="M251" s="730"/>
      <x:c r="N251" s="730"/>
      <x:c r="O251" s="732"/>
      <x:c r="P251" s="731"/>
      <x:c r="Q251" s="731"/>
      <x:c r="R251" s="731"/>
      <x:c r="S251" s="740" t="str">
        <x:f>IF(B251="","",TODAY()-B251)</x:f>
      </x:c>
      <x:c r="T251" s="741" t="str">
        <x:f>IF(A251="","",IF(N251="","STAGE NOT SET",IF(OR(N251="PO WON",N251="LOST",N251="CANCELLED"),N251,IF(Y251="","NOT SET",IF(NOT(ISNUMBER(Y251)),"CHECK DATE",IF(Y251&lt;TODAY(),"OVERDUE",IF(Y251=TODAY(),"DUE TODAY","UPCOMING")))))))</x:f>
      </x:c>
      <x:c r="U251" s="731"/>
      <x:c r="V251" s="730"/>
      <x:c r="W251" s="730"/>
      <x:c r="X251" s="749" t="str">
        <x:f>IF(OR(A251="",B251="",N251="",N251="PO WON",N251="LOST",N251="CANCELLED"),"",IFERROR(IF(Q251="",B251+1,Q251+INDEX(Setup!$T$4:$T$8,MATCH(N251,Setup!$S$4:$S$8,0))),""))</x:f>
      </x:c>
      <x:c r="Y251" s="749" t="str">
        <x:f>IF(A251="","",IF(OR(N251="PO WON",N251="LOST",N251="CANCELLED"),"",IF(R251&lt;&gt;"",R251,X251)))</x:f>
      </x:c>
      <x:c r="Z251" s="750" t="str">
        <x:f>IF(OR(Y251="",NOT(ISNUMBER(Y251))),"",Y251-TODAY())</x:f>
      </x:c>
      <x:c r="AA251" s="750" t="str">
        <x:f>IF(OR(A251="",B251="",C251="",M251="",N251="",N251="PO WON",N251="LOST",N251="CANCELLED"),"",IF(M251="Hot",30,IF(M251="Warm",20,10))+IF(N251="NEGOTIATION",25,IF(N251="QUOTED",20,IF(N251="QUALIFIED",15,IF(OR(N251="NEW",N251="CONTACTED"),10,0))))+IF(S251&lt;=2,20,IF(S251&lt;=7,15,IF(S251&lt;=14,10,5)))+IF(O251&gt;=500000,20,IF(O251&gt;=200000,15,IF(O251&gt;=100000,10,5)))+IF(OR(C251="IndiaMART",C251="TradeIndia"),5,3))</x:f>
      </x:c>
      <x:c r="AB251" s="751" t="str">
        <x:f>IF(A251="","",IF(OR(N251="PO WON",N251="LOST",N251="CANCELLED"),"CLOSED",IF(AA251&gt;=75,"A - PRIORITY",IF(AA251&gt;=55,"B - GOOD",IF(AA251&gt;=35,"C - NURTURE","D - LOW")))))</x:f>
      </x:c>
      <x:c r="AC251" s="751" t="str">
        <x:f>IF(A251="","",IF(AL251="COMPLETE",IF(N251="PO WON","Track invoice + payment",IF(N251="LOST","Consider revival",IF(N251="CANCELLED","No further action",IF(T251="OVERDUE","FOLLOW UP NOW",IF(T251="DUE TODAY","FOLLOW UP TODAY",IFERROR(INDEX(Setup!$V$4:$V$8,MATCH(N251,Setup!$U$4:$U$8,0)),"Review RFQ")))))),IF(AL251="DUPLICATE RFQ ID","Use a unique RFQ ID",IF(AL251="CHECK REQUIRED FIELDS","Complete required fields",IF(AL251="CHECK NUMBERS","Correct quantity or value",IF(AL251="CHECK DATE","Correct invalid date",IF(AL251="CHECK STAGE","Choose a valid stage",IF(AL251="SET NEXT FOLLOW-UP","Set next follow-up",IF(AL251="ADD QUOTE DATE","Add quote date",IF(AL251="ADD QUOTE RECORD","Add or fix quote record",IF(AL251="ADD CLOSED REASON","Add lost/cancelled reason",IF(AL251="ADD CLOSED DATE","Add closed date","Create or fix order record"))))))))))))</x:f>
      </x:c>
      <x:c r="AD251" s="752" t="str">
        <x:f>IF(A251="","",IF(AND(OR(N251="QUOTED",N251="NEGOTIATION"),Y251&lt;&gt;"",Y251&lt;TODAY()),O251,0))</x:f>
      </x:c>
      <x:c r="AE251" s="751" t="str">
        <x:f>IF(A251="","",IF(AND(F251&lt;&gt;"",G251&lt;&gt;""),"COMPLETE",IF(OR(F251&lt;&gt;"",G251&lt;&gt;""),"PARTIAL","MISSING")))</x:f>
      </x:c>
      <x:c r="AF251" s="756"/>
      <x:c r="AG251" s="735"/>
      <x:c r="AH251" s="735"/>
      <x:c r="AI251" s="755" t="str">
        <x:f>IF(OR(B251="",AF251=""),"",ROUND((AF251-B251)*24,1))</x:f>
      </x:c>
      <x:c r="AJ251" s="750" t="str">
        <x:f>IF(P251="","",MAX(TODAY()-P251,0))</x:f>
      </x:c>
      <x:c r="AK251" s="750" t="str">
        <x:f>IF(OR(B251="",AH251=""),"",AH251-B251)</x:f>
      </x:c>
      <x:c r="AL251" s="751" t="str">
        <x:f>IF(A251="","",IF(COUNTIF($A$5:$A$504,A251)&gt;1,"DUPLICATE RFQ ID",IF(OR(B251="",C251="",AND(D251="",E251=""),AND(F251="",G251=""),H251="",I251="",J251="",L251="",M251="",N251=""),"CHECK REQUIRED FIELDS",IF(OR(NOT(ISNUMBER(I251)),I251&lt;=0,AND(O251&lt;&gt;"",OR(NOT(ISNUMBER(O251)),O251&lt;0))),"CHECK NUMBERS",IF(OR(NOT(ISNUMBER(B251)),B251&gt;TODAY(),AND(P251&lt;&gt;"",OR(NOT(ISNUMBER(P251)),P251&gt;TODAY())),AND(Q251&lt;&gt;"",OR(NOT(ISNUMBER(Q251)),Q251&gt;TODAY())),AND(R251&lt;&gt;"",NOT(ISNUMBER(R251))),AND(U251&lt;&gt;"",NOT(ISNUMBER(U251))),AND(AF251&lt;&gt;"",OR(NOT(ISNUMBER(AF251)),AF251&lt;B251,AF251&gt;TODAY()+1)),AND(AG251&lt;&gt;"",OR(NOT(ISNUMBER(AG251)),AG251&lt;B251,AG251&gt;TODAY())),AND(AH251&lt;&gt;"",OR(NOT(ISNUMBER(AH251)),AH251&lt;B251,AH251&gt;TODAY()))),"CHECK DATE",IF(COUNTIF(Setup!$D$4:$D$11,N251)=0,"CHECK STAGE",IF(AND(N251&lt;&gt;"PO WON",N251&lt;&gt;"LOST",N251&lt;&gt;"CANCELLED",Y251=""),"SET NEXT FOLLOW-UP",IF(AND(OR(N251="QUOTED",N251="NEGOTIATION",N251="PO WON"),P251=""),"ADD QUOTE DATE",IF(AND(OR(N251="QUOTED",N251="NEGOTIATION",N251="PO WON"),COUNTIFS(Quotations!$B$5:$B$504,A251,Quotations!$Q$5:$Q$504,"COMPLETE")=0),"ADD QUOTE RECORD",IF(AND(OR(N251="LOST",N251="CANCELLED"),V251=""),"ADD CLOSED REASON",IF(AND(OR(N251="PO WON",N251="LOST",N251="CANCELLED"),AH251=""),"ADD CLOSED DATE",IF(AND(N251="PO WON",COUNTIFS('Orders &amp; Payments'!$B$5:$B$504,A251,'Orders &amp; Payments'!$Q$5:$Q$504,"COMPLETE")+COUNTIFS('Orders &amp; Payments'!$B$5:$B$504,A251,'Orders &amp; Payments'!$Q$5:$Q$504,"OPEN")+COUNTIFS('Orders &amp; Payments'!$B$5:$B$504,A251,'Orders &amp; Payments'!$Q$5:$Q$504,"OPEN — ADD INVOICE")=0),"ADD ORDER RECORD","COMPLETE"))))))))))))</x:f>
      </x:c>
    </x:row>
    <x:row r="252">
      <x:c r="A252" s="730"/>
      <x:c r="B252" s="731"/>
      <x:c r="C252" s="730"/>
      <x:c r="D252" s="730"/>
      <x:c r="E252" s="730"/>
      <x:c r="F252" s="730"/>
      <x:c r="G252" s="730"/>
      <x:c r="H252" s="730"/>
      <x:c r="I252" s="730"/>
      <x:c r="J252" s="730"/>
      <x:c r="K252" s="730"/>
      <x:c r="L252" s="730"/>
      <x:c r="M252" s="730"/>
      <x:c r="N252" s="730"/>
      <x:c r="O252" s="732"/>
      <x:c r="P252" s="731"/>
      <x:c r="Q252" s="731"/>
      <x:c r="R252" s="731"/>
      <x:c r="S252" s="740" t="str">
        <x:f>IF(B252="","",TODAY()-B252)</x:f>
      </x:c>
      <x:c r="T252" s="741" t="str">
        <x:f>IF(A252="","",IF(N252="","STAGE NOT SET",IF(OR(N252="PO WON",N252="LOST",N252="CANCELLED"),N252,IF(Y252="","NOT SET",IF(NOT(ISNUMBER(Y252)),"CHECK DATE",IF(Y252&lt;TODAY(),"OVERDUE",IF(Y252=TODAY(),"DUE TODAY","UPCOMING")))))))</x:f>
      </x:c>
      <x:c r="U252" s="731"/>
      <x:c r="V252" s="730"/>
      <x:c r="W252" s="730"/>
      <x:c r="X252" s="749" t="str">
        <x:f>IF(OR(A252="",B252="",N252="",N252="PO WON",N252="LOST",N252="CANCELLED"),"",IFERROR(IF(Q252="",B252+1,Q252+INDEX(Setup!$T$4:$T$8,MATCH(N252,Setup!$S$4:$S$8,0))),""))</x:f>
      </x:c>
      <x:c r="Y252" s="749" t="str">
        <x:f>IF(A252="","",IF(OR(N252="PO WON",N252="LOST",N252="CANCELLED"),"",IF(R252&lt;&gt;"",R252,X252)))</x:f>
      </x:c>
      <x:c r="Z252" s="750" t="str">
        <x:f>IF(OR(Y252="",NOT(ISNUMBER(Y252))),"",Y252-TODAY())</x:f>
      </x:c>
      <x:c r="AA252" s="750" t="str">
        <x:f>IF(OR(A252="",B252="",C252="",M252="",N252="",N252="PO WON",N252="LOST",N252="CANCELLED"),"",IF(M252="Hot",30,IF(M252="Warm",20,10))+IF(N252="NEGOTIATION",25,IF(N252="QUOTED",20,IF(N252="QUALIFIED",15,IF(OR(N252="NEW",N252="CONTACTED"),10,0))))+IF(S252&lt;=2,20,IF(S252&lt;=7,15,IF(S252&lt;=14,10,5)))+IF(O252&gt;=500000,20,IF(O252&gt;=200000,15,IF(O252&gt;=100000,10,5)))+IF(OR(C252="IndiaMART",C252="TradeIndia"),5,3))</x:f>
      </x:c>
      <x:c r="AB252" s="751" t="str">
        <x:f>IF(A252="","",IF(OR(N252="PO WON",N252="LOST",N252="CANCELLED"),"CLOSED",IF(AA252&gt;=75,"A - PRIORITY",IF(AA252&gt;=55,"B - GOOD",IF(AA252&gt;=35,"C - NURTURE","D - LOW")))))</x:f>
      </x:c>
      <x:c r="AC252" s="751" t="str">
        <x:f>IF(A252="","",IF(AL252="COMPLETE",IF(N252="PO WON","Track invoice + payment",IF(N252="LOST","Consider revival",IF(N252="CANCELLED","No further action",IF(T252="OVERDUE","FOLLOW UP NOW",IF(T252="DUE TODAY","FOLLOW UP TODAY",IFERROR(INDEX(Setup!$V$4:$V$8,MATCH(N252,Setup!$U$4:$U$8,0)),"Review RFQ")))))),IF(AL252="DUPLICATE RFQ ID","Use a unique RFQ ID",IF(AL252="CHECK REQUIRED FIELDS","Complete required fields",IF(AL252="CHECK NUMBERS","Correct quantity or value",IF(AL252="CHECK DATE","Correct invalid date",IF(AL252="CHECK STAGE","Choose a valid stage",IF(AL252="SET NEXT FOLLOW-UP","Set next follow-up",IF(AL252="ADD QUOTE DATE","Add quote date",IF(AL252="ADD QUOTE RECORD","Add or fix quote record",IF(AL252="ADD CLOSED REASON","Add lost/cancelled reason",IF(AL252="ADD CLOSED DATE","Add closed date","Create or fix order record"))))))))))))</x:f>
      </x:c>
      <x:c r="AD252" s="752" t="str">
        <x:f>IF(A252="","",IF(AND(OR(N252="QUOTED",N252="NEGOTIATION"),Y252&lt;&gt;"",Y252&lt;TODAY()),O252,0))</x:f>
      </x:c>
      <x:c r="AE252" s="751" t="str">
        <x:f>IF(A252="","",IF(AND(F252&lt;&gt;"",G252&lt;&gt;""),"COMPLETE",IF(OR(F252&lt;&gt;"",G252&lt;&gt;""),"PARTIAL","MISSING")))</x:f>
      </x:c>
      <x:c r="AF252" s="756"/>
      <x:c r="AG252" s="735"/>
      <x:c r="AH252" s="735"/>
      <x:c r="AI252" s="755" t="str">
        <x:f>IF(OR(B252="",AF252=""),"",ROUND((AF252-B252)*24,1))</x:f>
      </x:c>
      <x:c r="AJ252" s="750" t="str">
        <x:f>IF(P252="","",MAX(TODAY()-P252,0))</x:f>
      </x:c>
      <x:c r="AK252" s="750" t="str">
        <x:f>IF(OR(B252="",AH252=""),"",AH252-B252)</x:f>
      </x:c>
      <x:c r="AL252" s="751" t="str">
        <x:f>IF(A252="","",IF(COUNTIF($A$5:$A$504,A252)&gt;1,"DUPLICATE RFQ ID",IF(OR(B252="",C252="",AND(D252="",E252=""),AND(F252="",G252=""),H252="",I252="",J252="",L252="",M252="",N252=""),"CHECK REQUIRED FIELDS",IF(OR(NOT(ISNUMBER(I252)),I252&lt;=0,AND(O252&lt;&gt;"",OR(NOT(ISNUMBER(O252)),O252&lt;0))),"CHECK NUMBERS",IF(OR(NOT(ISNUMBER(B252)),B252&gt;TODAY(),AND(P252&lt;&gt;"",OR(NOT(ISNUMBER(P252)),P252&gt;TODAY())),AND(Q252&lt;&gt;"",OR(NOT(ISNUMBER(Q252)),Q252&gt;TODAY())),AND(R252&lt;&gt;"",NOT(ISNUMBER(R252))),AND(U252&lt;&gt;"",NOT(ISNUMBER(U252))),AND(AF252&lt;&gt;"",OR(NOT(ISNUMBER(AF252)),AF252&lt;B252,AF252&gt;TODAY()+1)),AND(AG252&lt;&gt;"",OR(NOT(ISNUMBER(AG252)),AG252&lt;B252,AG252&gt;TODAY())),AND(AH252&lt;&gt;"",OR(NOT(ISNUMBER(AH252)),AH252&lt;B252,AH252&gt;TODAY()))),"CHECK DATE",IF(COUNTIF(Setup!$D$4:$D$11,N252)=0,"CHECK STAGE",IF(AND(N252&lt;&gt;"PO WON",N252&lt;&gt;"LOST",N252&lt;&gt;"CANCELLED",Y252=""),"SET NEXT FOLLOW-UP",IF(AND(OR(N252="QUOTED",N252="NEGOTIATION",N252="PO WON"),P252=""),"ADD QUOTE DATE",IF(AND(OR(N252="QUOTED",N252="NEGOTIATION",N252="PO WON"),COUNTIFS(Quotations!$B$5:$B$504,A252,Quotations!$Q$5:$Q$504,"COMPLETE")=0),"ADD QUOTE RECORD",IF(AND(OR(N252="LOST",N252="CANCELLED"),V252=""),"ADD CLOSED REASON",IF(AND(OR(N252="PO WON",N252="LOST",N252="CANCELLED"),AH252=""),"ADD CLOSED DATE",IF(AND(N252="PO WON",COUNTIFS('Orders &amp; Payments'!$B$5:$B$504,A252,'Orders &amp; Payments'!$Q$5:$Q$504,"COMPLETE")+COUNTIFS('Orders &amp; Payments'!$B$5:$B$504,A252,'Orders &amp; Payments'!$Q$5:$Q$504,"OPEN")+COUNTIFS('Orders &amp; Payments'!$B$5:$B$504,A252,'Orders &amp; Payments'!$Q$5:$Q$504,"OPEN — ADD INVOICE")=0),"ADD ORDER RECORD","COMPLETE"))))))))))))</x:f>
      </x:c>
    </x:row>
    <x:row r="253">
      <x:c r="A253" s="730"/>
      <x:c r="B253" s="731"/>
      <x:c r="C253" s="730"/>
      <x:c r="D253" s="730"/>
      <x:c r="E253" s="730"/>
      <x:c r="F253" s="730"/>
      <x:c r="G253" s="730"/>
      <x:c r="H253" s="730"/>
      <x:c r="I253" s="730"/>
      <x:c r="J253" s="730"/>
      <x:c r="K253" s="730"/>
      <x:c r="L253" s="730"/>
      <x:c r="M253" s="730"/>
      <x:c r="N253" s="730"/>
      <x:c r="O253" s="732"/>
      <x:c r="P253" s="731"/>
      <x:c r="Q253" s="731"/>
      <x:c r="R253" s="731"/>
      <x:c r="S253" s="740" t="str">
        <x:f>IF(B253="","",TODAY()-B253)</x:f>
      </x:c>
      <x:c r="T253" s="741" t="str">
        <x:f>IF(A253="","",IF(N253="","STAGE NOT SET",IF(OR(N253="PO WON",N253="LOST",N253="CANCELLED"),N253,IF(Y253="","NOT SET",IF(NOT(ISNUMBER(Y253)),"CHECK DATE",IF(Y253&lt;TODAY(),"OVERDUE",IF(Y253=TODAY(),"DUE TODAY","UPCOMING")))))))</x:f>
      </x:c>
      <x:c r="U253" s="731"/>
      <x:c r="V253" s="730"/>
      <x:c r="W253" s="730"/>
      <x:c r="X253" s="749" t="str">
        <x:f>IF(OR(A253="",B253="",N253="",N253="PO WON",N253="LOST",N253="CANCELLED"),"",IFERROR(IF(Q253="",B253+1,Q253+INDEX(Setup!$T$4:$T$8,MATCH(N253,Setup!$S$4:$S$8,0))),""))</x:f>
      </x:c>
      <x:c r="Y253" s="749" t="str">
        <x:f>IF(A253="","",IF(OR(N253="PO WON",N253="LOST",N253="CANCELLED"),"",IF(R253&lt;&gt;"",R253,X253)))</x:f>
      </x:c>
      <x:c r="Z253" s="750" t="str">
        <x:f>IF(OR(Y253="",NOT(ISNUMBER(Y253))),"",Y253-TODAY())</x:f>
      </x:c>
      <x:c r="AA253" s="750" t="str">
        <x:f>IF(OR(A253="",B253="",C253="",M253="",N253="",N253="PO WON",N253="LOST",N253="CANCELLED"),"",IF(M253="Hot",30,IF(M253="Warm",20,10))+IF(N253="NEGOTIATION",25,IF(N253="QUOTED",20,IF(N253="QUALIFIED",15,IF(OR(N253="NEW",N253="CONTACTED"),10,0))))+IF(S253&lt;=2,20,IF(S253&lt;=7,15,IF(S253&lt;=14,10,5)))+IF(O253&gt;=500000,20,IF(O253&gt;=200000,15,IF(O253&gt;=100000,10,5)))+IF(OR(C253="IndiaMART",C253="TradeIndia"),5,3))</x:f>
      </x:c>
      <x:c r="AB253" s="751" t="str">
        <x:f>IF(A253="","",IF(OR(N253="PO WON",N253="LOST",N253="CANCELLED"),"CLOSED",IF(AA253&gt;=75,"A - PRIORITY",IF(AA253&gt;=55,"B - GOOD",IF(AA253&gt;=35,"C - NURTURE","D - LOW")))))</x:f>
      </x:c>
      <x:c r="AC253" s="751" t="str">
        <x:f>IF(A253="","",IF(AL253="COMPLETE",IF(N253="PO WON","Track invoice + payment",IF(N253="LOST","Consider revival",IF(N253="CANCELLED","No further action",IF(T253="OVERDUE","FOLLOW UP NOW",IF(T253="DUE TODAY","FOLLOW UP TODAY",IFERROR(INDEX(Setup!$V$4:$V$8,MATCH(N253,Setup!$U$4:$U$8,0)),"Review RFQ")))))),IF(AL253="DUPLICATE RFQ ID","Use a unique RFQ ID",IF(AL253="CHECK REQUIRED FIELDS","Complete required fields",IF(AL253="CHECK NUMBERS","Correct quantity or value",IF(AL253="CHECK DATE","Correct invalid date",IF(AL253="CHECK STAGE","Choose a valid stage",IF(AL253="SET NEXT FOLLOW-UP","Set next follow-up",IF(AL253="ADD QUOTE DATE","Add quote date",IF(AL253="ADD QUOTE RECORD","Add or fix quote record",IF(AL253="ADD CLOSED REASON","Add lost/cancelled reason",IF(AL253="ADD CLOSED DATE","Add closed date","Create or fix order record"))))))))))))</x:f>
      </x:c>
      <x:c r="AD253" s="752" t="str">
        <x:f>IF(A253="","",IF(AND(OR(N253="QUOTED",N253="NEGOTIATION"),Y253&lt;&gt;"",Y253&lt;TODAY()),O253,0))</x:f>
      </x:c>
      <x:c r="AE253" s="751" t="str">
        <x:f>IF(A253="","",IF(AND(F253&lt;&gt;"",G253&lt;&gt;""),"COMPLETE",IF(OR(F253&lt;&gt;"",G253&lt;&gt;""),"PARTIAL","MISSING")))</x:f>
      </x:c>
      <x:c r="AF253" s="756"/>
      <x:c r="AG253" s="735"/>
      <x:c r="AH253" s="735"/>
      <x:c r="AI253" s="755" t="str">
        <x:f>IF(OR(B253="",AF253=""),"",ROUND((AF253-B253)*24,1))</x:f>
      </x:c>
      <x:c r="AJ253" s="750" t="str">
        <x:f>IF(P253="","",MAX(TODAY()-P253,0))</x:f>
      </x:c>
      <x:c r="AK253" s="750" t="str">
        <x:f>IF(OR(B253="",AH253=""),"",AH253-B253)</x:f>
      </x:c>
      <x:c r="AL253" s="751" t="str">
        <x:f>IF(A253="","",IF(COUNTIF($A$5:$A$504,A253)&gt;1,"DUPLICATE RFQ ID",IF(OR(B253="",C253="",AND(D253="",E253=""),AND(F253="",G253=""),H253="",I253="",J253="",L253="",M253="",N253=""),"CHECK REQUIRED FIELDS",IF(OR(NOT(ISNUMBER(I253)),I253&lt;=0,AND(O253&lt;&gt;"",OR(NOT(ISNUMBER(O253)),O253&lt;0))),"CHECK NUMBERS",IF(OR(NOT(ISNUMBER(B253)),B253&gt;TODAY(),AND(P253&lt;&gt;"",OR(NOT(ISNUMBER(P253)),P253&gt;TODAY())),AND(Q253&lt;&gt;"",OR(NOT(ISNUMBER(Q253)),Q253&gt;TODAY())),AND(R253&lt;&gt;"",NOT(ISNUMBER(R253))),AND(U253&lt;&gt;"",NOT(ISNUMBER(U253))),AND(AF253&lt;&gt;"",OR(NOT(ISNUMBER(AF253)),AF253&lt;B253,AF253&gt;TODAY()+1)),AND(AG253&lt;&gt;"",OR(NOT(ISNUMBER(AG253)),AG253&lt;B253,AG253&gt;TODAY())),AND(AH253&lt;&gt;"",OR(NOT(ISNUMBER(AH253)),AH253&lt;B253,AH253&gt;TODAY()))),"CHECK DATE",IF(COUNTIF(Setup!$D$4:$D$11,N253)=0,"CHECK STAGE",IF(AND(N253&lt;&gt;"PO WON",N253&lt;&gt;"LOST",N253&lt;&gt;"CANCELLED",Y253=""),"SET NEXT FOLLOW-UP",IF(AND(OR(N253="QUOTED",N253="NEGOTIATION",N253="PO WON"),P253=""),"ADD QUOTE DATE",IF(AND(OR(N253="QUOTED",N253="NEGOTIATION",N253="PO WON"),COUNTIFS(Quotations!$B$5:$B$504,A253,Quotations!$Q$5:$Q$504,"COMPLETE")=0),"ADD QUOTE RECORD",IF(AND(OR(N253="LOST",N253="CANCELLED"),V253=""),"ADD CLOSED REASON",IF(AND(OR(N253="PO WON",N253="LOST",N253="CANCELLED"),AH253=""),"ADD CLOSED DATE",IF(AND(N253="PO WON",COUNTIFS('Orders &amp; Payments'!$B$5:$B$504,A253,'Orders &amp; Payments'!$Q$5:$Q$504,"COMPLETE")+COUNTIFS('Orders &amp; Payments'!$B$5:$B$504,A253,'Orders &amp; Payments'!$Q$5:$Q$504,"OPEN")+COUNTIFS('Orders &amp; Payments'!$B$5:$B$504,A253,'Orders &amp; Payments'!$Q$5:$Q$504,"OPEN — ADD INVOICE")=0),"ADD ORDER RECORD","COMPLETE"))))))))))))</x:f>
      </x:c>
    </x:row>
    <x:row r="254">
      <x:c r="A254" s="730"/>
      <x:c r="B254" s="731"/>
      <x:c r="C254" s="730"/>
      <x:c r="D254" s="730"/>
      <x:c r="E254" s="730"/>
      <x:c r="F254" s="730"/>
      <x:c r="G254" s="730"/>
      <x:c r="H254" s="730"/>
      <x:c r="I254" s="730"/>
      <x:c r="J254" s="730"/>
      <x:c r="K254" s="730"/>
      <x:c r="L254" s="730"/>
      <x:c r="M254" s="730"/>
      <x:c r="N254" s="730"/>
      <x:c r="O254" s="732"/>
      <x:c r="P254" s="731"/>
      <x:c r="Q254" s="731"/>
      <x:c r="R254" s="731"/>
      <x:c r="S254" s="740" t="str">
        <x:f>IF(B254="","",TODAY()-B254)</x:f>
      </x:c>
      <x:c r="T254" s="741" t="str">
        <x:f>IF(A254="","",IF(N254="","STAGE NOT SET",IF(OR(N254="PO WON",N254="LOST",N254="CANCELLED"),N254,IF(Y254="","NOT SET",IF(NOT(ISNUMBER(Y254)),"CHECK DATE",IF(Y254&lt;TODAY(),"OVERDUE",IF(Y254=TODAY(),"DUE TODAY","UPCOMING")))))))</x:f>
      </x:c>
      <x:c r="U254" s="731"/>
      <x:c r="V254" s="730"/>
      <x:c r="W254" s="730"/>
      <x:c r="X254" s="749" t="str">
        <x:f>IF(OR(A254="",B254="",N254="",N254="PO WON",N254="LOST",N254="CANCELLED"),"",IFERROR(IF(Q254="",B254+1,Q254+INDEX(Setup!$T$4:$T$8,MATCH(N254,Setup!$S$4:$S$8,0))),""))</x:f>
      </x:c>
      <x:c r="Y254" s="749" t="str">
        <x:f>IF(A254="","",IF(OR(N254="PO WON",N254="LOST",N254="CANCELLED"),"",IF(R254&lt;&gt;"",R254,X254)))</x:f>
      </x:c>
      <x:c r="Z254" s="750" t="str">
        <x:f>IF(OR(Y254="",NOT(ISNUMBER(Y254))),"",Y254-TODAY())</x:f>
      </x:c>
      <x:c r="AA254" s="750" t="str">
        <x:f>IF(OR(A254="",B254="",C254="",M254="",N254="",N254="PO WON",N254="LOST",N254="CANCELLED"),"",IF(M254="Hot",30,IF(M254="Warm",20,10))+IF(N254="NEGOTIATION",25,IF(N254="QUOTED",20,IF(N254="QUALIFIED",15,IF(OR(N254="NEW",N254="CONTACTED"),10,0))))+IF(S254&lt;=2,20,IF(S254&lt;=7,15,IF(S254&lt;=14,10,5)))+IF(O254&gt;=500000,20,IF(O254&gt;=200000,15,IF(O254&gt;=100000,10,5)))+IF(OR(C254="IndiaMART",C254="TradeIndia"),5,3))</x:f>
      </x:c>
      <x:c r="AB254" s="751" t="str">
        <x:f>IF(A254="","",IF(OR(N254="PO WON",N254="LOST",N254="CANCELLED"),"CLOSED",IF(AA254&gt;=75,"A - PRIORITY",IF(AA254&gt;=55,"B - GOOD",IF(AA254&gt;=35,"C - NURTURE","D - LOW")))))</x:f>
      </x:c>
      <x:c r="AC254" s="751" t="str">
        <x:f>IF(A254="","",IF(AL254="COMPLETE",IF(N254="PO WON","Track invoice + payment",IF(N254="LOST","Consider revival",IF(N254="CANCELLED","No further action",IF(T254="OVERDUE","FOLLOW UP NOW",IF(T254="DUE TODAY","FOLLOW UP TODAY",IFERROR(INDEX(Setup!$V$4:$V$8,MATCH(N254,Setup!$U$4:$U$8,0)),"Review RFQ")))))),IF(AL254="DUPLICATE RFQ ID","Use a unique RFQ ID",IF(AL254="CHECK REQUIRED FIELDS","Complete required fields",IF(AL254="CHECK NUMBERS","Correct quantity or value",IF(AL254="CHECK DATE","Correct invalid date",IF(AL254="CHECK STAGE","Choose a valid stage",IF(AL254="SET NEXT FOLLOW-UP","Set next follow-up",IF(AL254="ADD QUOTE DATE","Add quote date",IF(AL254="ADD QUOTE RECORD","Add or fix quote record",IF(AL254="ADD CLOSED REASON","Add lost/cancelled reason",IF(AL254="ADD CLOSED DATE","Add closed date","Create or fix order record"))))))))))))</x:f>
      </x:c>
      <x:c r="AD254" s="752" t="str">
        <x:f>IF(A254="","",IF(AND(OR(N254="QUOTED",N254="NEGOTIATION"),Y254&lt;&gt;"",Y254&lt;TODAY()),O254,0))</x:f>
      </x:c>
      <x:c r="AE254" s="751" t="str">
        <x:f>IF(A254="","",IF(AND(F254&lt;&gt;"",G254&lt;&gt;""),"COMPLETE",IF(OR(F254&lt;&gt;"",G254&lt;&gt;""),"PARTIAL","MISSING")))</x:f>
      </x:c>
      <x:c r="AF254" s="756"/>
      <x:c r="AG254" s="735"/>
      <x:c r="AH254" s="735"/>
      <x:c r="AI254" s="755" t="str">
        <x:f>IF(OR(B254="",AF254=""),"",ROUND((AF254-B254)*24,1))</x:f>
      </x:c>
      <x:c r="AJ254" s="750" t="str">
        <x:f>IF(P254="","",MAX(TODAY()-P254,0))</x:f>
      </x:c>
      <x:c r="AK254" s="750" t="str">
        <x:f>IF(OR(B254="",AH254=""),"",AH254-B254)</x:f>
      </x:c>
      <x:c r="AL254" s="751" t="str">
        <x:f>IF(A254="","",IF(COUNTIF($A$5:$A$504,A254)&gt;1,"DUPLICATE RFQ ID",IF(OR(B254="",C254="",AND(D254="",E254=""),AND(F254="",G254=""),H254="",I254="",J254="",L254="",M254="",N254=""),"CHECK REQUIRED FIELDS",IF(OR(NOT(ISNUMBER(I254)),I254&lt;=0,AND(O254&lt;&gt;"",OR(NOT(ISNUMBER(O254)),O254&lt;0))),"CHECK NUMBERS",IF(OR(NOT(ISNUMBER(B254)),B254&gt;TODAY(),AND(P254&lt;&gt;"",OR(NOT(ISNUMBER(P254)),P254&gt;TODAY())),AND(Q254&lt;&gt;"",OR(NOT(ISNUMBER(Q254)),Q254&gt;TODAY())),AND(R254&lt;&gt;"",NOT(ISNUMBER(R254))),AND(U254&lt;&gt;"",NOT(ISNUMBER(U254))),AND(AF254&lt;&gt;"",OR(NOT(ISNUMBER(AF254)),AF254&lt;B254,AF254&gt;TODAY()+1)),AND(AG254&lt;&gt;"",OR(NOT(ISNUMBER(AG254)),AG254&lt;B254,AG254&gt;TODAY())),AND(AH254&lt;&gt;"",OR(NOT(ISNUMBER(AH254)),AH254&lt;B254,AH254&gt;TODAY()))),"CHECK DATE",IF(COUNTIF(Setup!$D$4:$D$11,N254)=0,"CHECK STAGE",IF(AND(N254&lt;&gt;"PO WON",N254&lt;&gt;"LOST",N254&lt;&gt;"CANCELLED",Y254=""),"SET NEXT FOLLOW-UP",IF(AND(OR(N254="QUOTED",N254="NEGOTIATION",N254="PO WON"),P254=""),"ADD QUOTE DATE",IF(AND(OR(N254="QUOTED",N254="NEGOTIATION",N254="PO WON"),COUNTIFS(Quotations!$B$5:$B$504,A254,Quotations!$Q$5:$Q$504,"COMPLETE")=0),"ADD QUOTE RECORD",IF(AND(OR(N254="LOST",N254="CANCELLED"),V254=""),"ADD CLOSED REASON",IF(AND(OR(N254="PO WON",N254="LOST",N254="CANCELLED"),AH254=""),"ADD CLOSED DATE",IF(AND(N254="PO WON",COUNTIFS('Orders &amp; Payments'!$B$5:$B$504,A254,'Orders &amp; Payments'!$Q$5:$Q$504,"COMPLETE")+COUNTIFS('Orders &amp; Payments'!$B$5:$B$504,A254,'Orders &amp; Payments'!$Q$5:$Q$504,"OPEN")+COUNTIFS('Orders &amp; Payments'!$B$5:$B$504,A254,'Orders &amp; Payments'!$Q$5:$Q$504,"OPEN — ADD INVOICE")=0),"ADD ORDER RECORD","COMPLETE"))))))))))))</x:f>
      </x:c>
    </x:row>
    <x:row r="255">
      <x:c r="A255" s="730"/>
      <x:c r="B255" s="731"/>
      <x:c r="C255" s="730"/>
      <x:c r="D255" s="730"/>
      <x:c r="E255" s="730"/>
      <x:c r="F255" s="730"/>
      <x:c r="G255" s="730"/>
      <x:c r="H255" s="730"/>
      <x:c r="I255" s="730"/>
      <x:c r="J255" s="730"/>
      <x:c r="K255" s="730"/>
      <x:c r="L255" s="730"/>
      <x:c r="M255" s="730"/>
      <x:c r="N255" s="730"/>
      <x:c r="O255" s="732"/>
      <x:c r="P255" s="731"/>
      <x:c r="Q255" s="731"/>
      <x:c r="R255" s="731"/>
      <x:c r="S255" s="740" t="str">
        <x:f>IF(B255="","",TODAY()-B255)</x:f>
      </x:c>
      <x:c r="T255" s="741" t="str">
        <x:f>IF(A255="","",IF(N255="","STAGE NOT SET",IF(OR(N255="PO WON",N255="LOST",N255="CANCELLED"),N255,IF(Y255="","NOT SET",IF(NOT(ISNUMBER(Y255)),"CHECK DATE",IF(Y255&lt;TODAY(),"OVERDUE",IF(Y255=TODAY(),"DUE TODAY","UPCOMING")))))))</x:f>
      </x:c>
      <x:c r="U255" s="731"/>
      <x:c r="V255" s="730"/>
      <x:c r="W255" s="730"/>
      <x:c r="X255" s="749" t="str">
        <x:f>IF(OR(A255="",B255="",N255="",N255="PO WON",N255="LOST",N255="CANCELLED"),"",IFERROR(IF(Q255="",B255+1,Q255+INDEX(Setup!$T$4:$T$8,MATCH(N255,Setup!$S$4:$S$8,0))),""))</x:f>
      </x:c>
      <x:c r="Y255" s="749" t="str">
        <x:f>IF(A255="","",IF(OR(N255="PO WON",N255="LOST",N255="CANCELLED"),"",IF(R255&lt;&gt;"",R255,X255)))</x:f>
      </x:c>
      <x:c r="Z255" s="750" t="str">
        <x:f>IF(OR(Y255="",NOT(ISNUMBER(Y255))),"",Y255-TODAY())</x:f>
      </x:c>
      <x:c r="AA255" s="750" t="str">
        <x:f>IF(OR(A255="",B255="",C255="",M255="",N255="",N255="PO WON",N255="LOST",N255="CANCELLED"),"",IF(M255="Hot",30,IF(M255="Warm",20,10))+IF(N255="NEGOTIATION",25,IF(N255="QUOTED",20,IF(N255="QUALIFIED",15,IF(OR(N255="NEW",N255="CONTACTED"),10,0))))+IF(S255&lt;=2,20,IF(S255&lt;=7,15,IF(S255&lt;=14,10,5)))+IF(O255&gt;=500000,20,IF(O255&gt;=200000,15,IF(O255&gt;=100000,10,5)))+IF(OR(C255="IndiaMART",C255="TradeIndia"),5,3))</x:f>
      </x:c>
      <x:c r="AB255" s="751" t="str">
        <x:f>IF(A255="","",IF(OR(N255="PO WON",N255="LOST",N255="CANCELLED"),"CLOSED",IF(AA255&gt;=75,"A - PRIORITY",IF(AA255&gt;=55,"B - GOOD",IF(AA255&gt;=35,"C - NURTURE","D - LOW")))))</x:f>
      </x:c>
      <x:c r="AC255" s="751" t="str">
        <x:f>IF(A255="","",IF(AL255="COMPLETE",IF(N255="PO WON","Track invoice + payment",IF(N255="LOST","Consider revival",IF(N255="CANCELLED","No further action",IF(T255="OVERDUE","FOLLOW UP NOW",IF(T255="DUE TODAY","FOLLOW UP TODAY",IFERROR(INDEX(Setup!$V$4:$V$8,MATCH(N255,Setup!$U$4:$U$8,0)),"Review RFQ")))))),IF(AL255="DUPLICATE RFQ ID","Use a unique RFQ ID",IF(AL255="CHECK REQUIRED FIELDS","Complete required fields",IF(AL255="CHECK NUMBERS","Correct quantity or value",IF(AL255="CHECK DATE","Correct invalid date",IF(AL255="CHECK STAGE","Choose a valid stage",IF(AL255="SET NEXT FOLLOW-UP","Set next follow-up",IF(AL255="ADD QUOTE DATE","Add quote date",IF(AL255="ADD QUOTE RECORD","Add or fix quote record",IF(AL255="ADD CLOSED REASON","Add lost/cancelled reason",IF(AL255="ADD CLOSED DATE","Add closed date","Create or fix order record"))))))))))))</x:f>
      </x:c>
      <x:c r="AD255" s="752" t="str">
        <x:f>IF(A255="","",IF(AND(OR(N255="QUOTED",N255="NEGOTIATION"),Y255&lt;&gt;"",Y255&lt;TODAY()),O255,0))</x:f>
      </x:c>
      <x:c r="AE255" s="751" t="str">
        <x:f>IF(A255="","",IF(AND(F255&lt;&gt;"",G255&lt;&gt;""),"COMPLETE",IF(OR(F255&lt;&gt;"",G255&lt;&gt;""),"PARTIAL","MISSING")))</x:f>
      </x:c>
      <x:c r="AF255" s="756"/>
      <x:c r="AG255" s="735"/>
      <x:c r="AH255" s="735"/>
      <x:c r="AI255" s="755" t="str">
        <x:f>IF(OR(B255="",AF255=""),"",ROUND((AF255-B255)*24,1))</x:f>
      </x:c>
      <x:c r="AJ255" s="750" t="str">
        <x:f>IF(P255="","",MAX(TODAY()-P255,0))</x:f>
      </x:c>
      <x:c r="AK255" s="750" t="str">
        <x:f>IF(OR(B255="",AH255=""),"",AH255-B255)</x:f>
      </x:c>
      <x:c r="AL255" s="751" t="str">
        <x:f>IF(A255="","",IF(COUNTIF($A$5:$A$504,A255)&gt;1,"DUPLICATE RFQ ID",IF(OR(B255="",C255="",AND(D255="",E255=""),AND(F255="",G255=""),H255="",I255="",J255="",L255="",M255="",N255=""),"CHECK REQUIRED FIELDS",IF(OR(NOT(ISNUMBER(I255)),I255&lt;=0,AND(O255&lt;&gt;"",OR(NOT(ISNUMBER(O255)),O255&lt;0))),"CHECK NUMBERS",IF(OR(NOT(ISNUMBER(B255)),B255&gt;TODAY(),AND(P255&lt;&gt;"",OR(NOT(ISNUMBER(P255)),P255&gt;TODAY())),AND(Q255&lt;&gt;"",OR(NOT(ISNUMBER(Q255)),Q255&gt;TODAY())),AND(R255&lt;&gt;"",NOT(ISNUMBER(R255))),AND(U255&lt;&gt;"",NOT(ISNUMBER(U255))),AND(AF255&lt;&gt;"",OR(NOT(ISNUMBER(AF255)),AF255&lt;B255,AF255&gt;TODAY()+1)),AND(AG255&lt;&gt;"",OR(NOT(ISNUMBER(AG255)),AG255&lt;B255,AG255&gt;TODAY())),AND(AH255&lt;&gt;"",OR(NOT(ISNUMBER(AH255)),AH255&lt;B255,AH255&gt;TODAY()))),"CHECK DATE",IF(COUNTIF(Setup!$D$4:$D$11,N255)=0,"CHECK STAGE",IF(AND(N255&lt;&gt;"PO WON",N255&lt;&gt;"LOST",N255&lt;&gt;"CANCELLED",Y255=""),"SET NEXT FOLLOW-UP",IF(AND(OR(N255="QUOTED",N255="NEGOTIATION",N255="PO WON"),P255=""),"ADD QUOTE DATE",IF(AND(OR(N255="QUOTED",N255="NEGOTIATION",N255="PO WON"),COUNTIFS(Quotations!$B$5:$B$504,A255,Quotations!$Q$5:$Q$504,"COMPLETE")=0),"ADD QUOTE RECORD",IF(AND(OR(N255="LOST",N255="CANCELLED"),V255=""),"ADD CLOSED REASON",IF(AND(OR(N255="PO WON",N255="LOST",N255="CANCELLED"),AH255=""),"ADD CLOSED DATE",IF(AND(N255="PO WON",COUNTIFS('Orders &amp; Payments'!$B$5:$B$504,A255,'Orders &amp; Payments'!$Q$5:$Q$504,"COMPLETE")+COUNTIFS('Orders &amp; Payments'!$B$5:$B$504,A255,'Orders &amp; Payments'!$Q$5:$Q$504,"OPEN")+COUNTIFS('Orders &amp; Payments'!$B$5:$B$504,A255,'Orders &amp; Payments'!$Q$5:$Q$504,"OPEN — ADD INVOICE")=0),"ADD ORDER RECORD","COMPLETE"))))))))))))</x:f>
      </x:c>
    </x:row>
    <x:row r="256">
      <x:c r="A256" s="730"/>
      <x:c r="B256" s="731"/>
      <x:c r="C256" s="730"/>
      <x:c r="D256" s="730"/>
      <x:c r="E256" s="730"/>
      <x:c r="F256" s="730"/>
      <x:c r="G256" s="730"/>
      <x:c r="H256" s="730"/>
      <x:c r="I256" s="730"/>
      <x:c r="J256" s="730"/>
      <x:c r="K256" s="730"/>
      <x:c r="L256" s="730"/>
      <x:c r="M256" s="730"/>
      <x:c r="N256" s="730"/>
      <x:c r="O256" s="732"/>
      <x:c r="P256" s="731"/>
      <x:c r="Q256" s="731"/>
      <x:c r="R256" s="731"/>
      <x:c r="S256" s="740" t="str">
        <x:f>IF(B256="","",TODAY()-B256)</x:f>
      </x:c>
      <x:c r="T256" s="741" t="str">
        <x:f>IF(A256="","",IF(N256="","STAGE NOT SET",IF(OR(N256="PO WON",N256="LOST",N256="CANCELLED"),N256,IF(Y256="","NOT SET",IF(NOT(ISNUMBER(Y256)),"CHECK DATE",IF(Y256&lt;TODAY(),"OVERDUE",IF(Y256=TODAY(),"DUE TODAY","UPCOMING")))))))</x:f>
      </x:c>
      <x:c r="U256" s="731"/>
      <x:c r="V256" s="730"/>
      <x:c r="W256" s="730"/>
      <x:c r="X256" s="749" t="str">
        <x:f>IF(OR(A256="",B256="",N256="",N256="PO WON",N256="LOST",N256="CANCELLED"),"",IFERROR(IF(Q256="",B256+1,Q256+INDEX(Setup!$T$4:$T$8,MATCH(N256,Setup!$S$4:$S$8,0))),""))</x:f>
      </x:c>
      <x:c r="Y256" s="749" t="str">
        <x:f>IF(A256="","",IF(OR(N256="PO WON",N256="LOST",N256="CANCELLED"),"",IF(R256&lt;&gt;"",R256,X256)))</x:f>
      </x:c>
      <x:c r="Z256" s="750" t="str">
        <x:f>IF(OR(Y256="",NOT(ISNUMBER(Y256))),"",Y256-TODAY())</x:f>
      </x:c>
      <x:c r="AA256" s="750" t="str">
        <x:f>IF(OR(A256="",B256="",C256="",M256="",N256="",N256="PO WON",N256="LOST",N256="CANCELLED"),"",IF(M256="Hot",30,IF(M256="Warm",20,10))+IF(N256="NEGOTIATION",25,IF(N256="QUOTED",20,IF(N256="QUALIFIED",15,IF(OR(N256="NEW",N256="CONTACTED"),10,0))))+IF(S256&lt;=2,20,IF(S256&lt;=7,15,IF(S256&lt;=14,10,5)))+IF(O256&gt;=500000,20,IF(O256&gt;=200000,15,IF(O256&gt;=100000,10,5)))+IF(OR(C256="IndiaMART",C256="TradeIndia"),5,3))</x:f>
      </x:c>
      <x:c r="AB256" s="751" t="str">
        <x:f>IF(A256="","",IF(OR(N256="PO WON",N256="LOST",N256="CANCELLED"),"CLOSED",IF(AA256&gt;=75,"A - PRIORITY",IF(AA256&gt;=55,"B - GOOD",IF(AA256&gt;=35,"C - NURTURE","D - LOW")))))</x:f>
      </x:c>
      <x:c r="AC256" s="751" t="str">
        <x:f>IF(A256="","",IF(AL256="COMPLETE",IF(N256="PO WON","Track invoice + payment",IF(N256="LOST","Consider revival",IF(N256="CANCELLED","No further action",IF(T256="OVERDUE","FOLLOW UP NOW",IF(T256="DUE TODAY","FOLLOW UP TODAY",IFERROR(INDEX(Setup!$V$4:$V$8,MATCH(N256,Setup!$U$4:$U$8,0)),"Review RFQ")))))),IF(AL256="DUPLICATE RFQ ID","Use a unique RFQ ID",IF(AL256="CHECK REQUIRED FIELDS","Complete required fields",IF(AL256="CHECK NUMBERS","Correct quantity or value",IF(AL256="CHECK DATE","Correct invalid date",IF(AL256="CHECK STAGE","Choose a valid stage",IF(AL256="SET NEXT FOLLOW-UP","Set next follow-up",IF(AL256="ADD QUOTE DATE","Add quote date",IF(AL256="ADD QUOTE RECORD","Add or fix quote record",IF(AL256="ADD CLOSED REASON","Add lost/cancelled reason",IF(AL256="ADD CLOSED DATE","Add closed date","Create or fix order record"))))))))))))</x:f>
      </x:c>
      <x:c r="AD256" s="752" t="str">
        <x:f>IF(A256="","",IF(AND(OR(N256="QUOTED",N256="NEGOTIATION"),Y256&lt;&gt;"",Y256&lt;TODAY()),O256,0))</x:f>
      </x:c>
      <x:c r="AE256" s="751" t="str">
        <x:f>IF(A256="","",IF(AND(F256&lt;&gt;"",G256&lt;&gt;""),"COMPLETE",IF(OR(F256&lt;&gt;"",G256&lt;&gt;""),"PARTIAL","MISSING")))</x:f>
      </x:c>
      <x:c r="AF256" s="756"/>
      <x:c r="AG256" s="735"/>
      <x:c r="AH256" s="735"/>
      <x:c r="AI256" s="755" t="str">
        <x:f>IF(OR(B256="",AF256=""),"",ROUND((AF256-B256)*24,1))</x:f>
      </x:c>
      <x:c r="AJ256" s="750" t="str">
        <x:f>IF(P256="","",MAX(TODAY()-P256,0))</x:f>
      </x:c>
      <x:c r="AK256" s="750" t="str">
        <x:f>IF(OR(B256="",AH256=""),"",AH256-B256)</x:f>
      </x:c>
      <x:c r="AL256" s="751" t="str">
        <x:f>IF(A256="","",IF(COUNTIF($A$5:$A$504,A256)&gt;1,"DUPLICATE RFQ ID",IF(OR(B256="",C256="",AND(D256="",E256=""),AND(F256="",G256=""),H256="",I256="",J256="",L256="",M256="",N256=""),"CHECK REQUIRED FIELDS",IF(OR(NOT(ISNUMBER(I256)),I256&lt;=0,AND(O256&lt;&gt;"",OR(NOT(ISNUMBER(O256)),O256&lt;0))),"CHECK NUMBERS",IF(OR(NOT(ISNUMBER(B256)),B256&gt;TODAY(),AND(P256&lt;&gt;"",OR(NOT(ISNUMBER(P256)),P256&gt;TODAY())),AND(Q256&lt;&gt;"",OR(NOT(ISNUMBER(Q256)),Q256&gt;TODAY())),AND(R256&lt;&gt;"",NOT(ISNUMBER(R256))),AND(U256&lt;&gt;"",NOT(ISNUMBER(U256))),AND(AF256&lt;&gt;"",OR(NOT(ISNUMBER(AF256)),AF256&lt;B256,AF256&gt;TODAY()+1)),AND(AG256&lt;&gt;"",OR(NOT(ISNUMBER(AG256)),AG256&lt;B256,AG256&gt;TODAY())),AND(AH256&lt;&gt;"",OR(NOT(ISNUMBER(AH256)),AH256&lt;B256,AH256&gt;TODAY()))),"CHECK DATE",IF(COUNTIF(Setup!$D$4:$D$11,N256)=0,"CHECK STAGE",IF(AND(N256&lt;&gt;"PO WON",N256&lt;&gt;"LOST",N256&lt;&gt;"CANCELLED",Y256=""),"SET NEXT FOLLOW-UP",IF(AND(OR(N256="QUOTED",N256="NEGOTIATION",N256="PO WON"),P256=""),"ADD QUOTE DATE",IF(AND(OR(N256="QUOTED",N256="NEGOTIATION",N256="PO WON"),COUNTIFS(Quotations!$B$5:$B$504,A256,Quotations!$Q$5:$Q$504,"COMPLETE")=0),"ADD QUOTE RECORD",IF(AND(OR(N256="LOST",N256="CANCELLED"),V256=""),"ADD CLOSED REASON",IF(AND(OR(N256="PO WON",N256="LOST",N256="CANCELLED"),AH256=""),"ADD CLOSED DATE",IF(AND(N256="PO WON",COUNTIFS('Orders &amp; Payments'!$B$5:$B$504,A256,'Orders &amp; Payments'!$Q$5:$Q$504,"COMPLETE")+COUNTIFS('Orders &amp; Payments'!$B$5:$B$504,A256,'Orders &amp; Payments'!$Q$5:$Q$504,"OPEN")+COUNTIFS('Orders &amp; Payments'!$B$5:$B$504,A256,'Orders &amp; Payments'!$Q$5:$Q$504,"OPEN — ADD INVOICE")=0),"ADD ORDER RECORD","COMPLETE"))))))))))))</x:f>
      </x:c>
    </x:row>
    <x:row r="257">
      <x:c r="A257" s="730"/>
      <x:c r="B257" s="731"/>
      <x:c r="C257" s="730"/>
      <x:c r="D257" s="730"/>
      <x:c r="E257" s="730"/>
      <x:c r="F257" s="730"/>
      <x:c r="G257" s="730"/>
      <x:c r="H257" s="730"/>
      <x:c r="I257" s="730"/>
      <x:c r="J257" s="730"/>
      <x:c r="K257" s="730"/>
      <x:c r="L257" s="730"/>
      <x:c r="M257" s="730"/>
      <x:c r="N257" s="730"/>
      <x:c r="O257" s="732"/>
      <x:c r="P257" s="731"/>
      <x:c r="Q257" s="731"/>
      <x:c r="R257" s="731"/>
      <x:c r="S257" s="740" t="str">
        <x:f>IF(B257="","",TODAY()-B257)</x:f>
      </x:c>
      <x:c r="T257" s="741" t="str">
        <x:f>IF(A257="","",IF(N257="","STAGE NOT SET",IF(OR(N257="PO WON",N257="LOST",N257="CANCELLED"),N257,IF(Y257="","NOT SET",IF(NOT(ISNUMBER(Y257)),"CHECK DATE",IF(Y257&lt;TODAY(),"OVERDUE",IF(Y257=TODAY(),"DUE TODAY","UPCOMING")))))))</x:f>
      </x:c>
      <x:c r="U257" s="731"/>
      <x:c r="V257" s="730"/>
      <x:c r="W257" s="730"/>
      <x:c r="X257" s="749" t="str">
        <x:f>IF(OR(A257="",B257="",N257="",N257="PO WON",N257="LOST",N257="CANCELLED"),"",IFERROR(IF(Q257="",B257+1,Q257+INDEX(Setup!$T$4:$T$8,MATCH(N257,Setup!$S$4:$S$8,0))),""))</x:f>
      </x:c>
      <x:c r="Y257" s="749" t="str">
        <x:f>IF(A257="","",IF(OR(N257="PO WON",N257="LOST",N257="CANCELLED"),"",IF(R257&lt;&gt;"",R257,X257)))</x:f>
      </x:c>
      <x:c r="Z257" s="750" t="str">
        <x:f>IF(OR(Y257="",NOT(ISNUMBER(Y257))),"",Y257-TODAY())</x:f>
      </x:c>
      <x:c r="AA257" s="750" t="str">
        <x:f>IF(OR(A257="",B257="",C257="",M257="",N257="",N257="PO WON",N257="LOST",N257="CANCELLED"),"",IF(M257="Hot",30,IF(M257="Warm",20,10))+IF(N257="NEGOTIATION",25,IF(N257="QUOTED",20,IF(N257="QUALIFIED",15,IF(OR(N257="NEW",N257="CONTACTED"),10,0))))+IF(S257&lt;=2,20,IF(S257&lt;=7,15,IF(S257&lt;=14,10,5)))+IF(O257&gt;=500000,20,IF(O257&gt;=200000,15,IF(O257&gt;=100000,10,5)))+IF(OR(C257="IndiaMART",C257="TradeIndia"),5,3))</x:f>
      </x:c>
      <x:c r="AB257" s="751" t="str">
        <x:f>IF(A257="","",IF(OR(N257="PO WON",N257="LOST",N257="CANCELLED"),"CLOSED",IF(AA257&gt;=75,"A - PRIORITY",IF(AA257&gt;=55,"B - GOOD",IF(AA257&gt;=35,"C - NURTURE","D - LOW")))))</x:f>
      </x:c>
      <x:c r="AC257" s="751" t="str">
        <x:f>IF(A257="","",IF(AL257="COMPLETE",IF(N257="PO WON","Track invoice + payment",IF(N257="LOST","Consider revival",IF(N257="CANCELLED","No further action",IF(T257="OVERDUE","FOLLOW UP NOW",IF(T257="DUE TODAY","FOLLOW UP TODAY",IFERROR(INDEX(Setup!$V$4:$V$8,MATCH(N257,Setup!$U$4:$U$8,0)),"Review RFQ")))))),IF(AL257="DUPLICATE RFQ ID","Use a unique RFQ ID",IF(AL257="CHECK REQUIRED FIELDS","Complete required fields",IF(AL257="CHECK NUMBERS","Correct quantity or value",IF(AL257="CHECK DATE","Correct invalid date",IF(AL257="CHECK STAGE","Choose a valid stage",IF(AL257="SET NEXT FOLLOW-UP","Set next follow-up",IF(AL257="ADD QUOTE DATE","Add quote date",IF(AL257="ADD QUOTE RECORD","Add or fix quote record",IF(AL257="ADD CLOSED REASON","Add lost/cancelled reason",IF(AL257="ADD CLOSED DATE","Add closed date","Create or fix order record"))))))))))))</x:f>
      </x:c>
      <x:c r="AD257" s="752" t="str">
        <x:f>IF(A257="","",IF(AND(OR(N257="QUOTED",N257="NEGOTIATION"),Y257&lt;&gt;"",Y257&lt;TODAY()),O257,0))</x:f>
      </x:c>
      <x:c r="AE257" s="751" t="str">
        <x:f>IF(A257="","",IF(AND(F257&lt;&gt;"",G257&lt;&gt;""),"COMPLETE",IF(OR(F257&lt;&gt;"",G257&lt;&gt;""),"PARTIAL","MISSING")))</x:f>
      </x:c>
      <x:c r="AF257" s="756"/>
      <x:c r="AG257" s="735"/>
      <x:c r="AH257" s="735"/>
      <x:c r="AI257" s="755" t="str">
        <x:f>IF(OR(B257="",AF257=""),"",ROUND((AF257-B257)*24,1))</x:f>
      </x:c>
      <x:c r="AJ257" s="750" t="str">
        <x:f>IF(P257="","",MAX(TODAY()-P257,0))</x:f>
      </x:c>
      <x:c r="AK257" s="750" t="str">
        <x:f>IF(OR(B257="",AH257=""),"",AH257-B257)</x:f>
      </x:c>
      <x:c r="AL257" s="751" t="str">
        <x:f>IF(A257="","",IF(COUNTIF($A$5:$A$504,A257)&gt;1,"DUPLICATE RFQ ID",IF(OR(B257="",C257="",AND(D257="",E257=""),AND(F257="",G257=""),H257="",I257="",J257="",L257="",M257="",N257=""),"CHECK REQUIRED FIELDS",IF(OR(NOT(ISNUMBER(I257)),I257&lt;=0,AND(O257&lt;&gt;"",OR(NOT(ISNUMBER(O257)),O257&lt;0))),"CHECK NUMBERS",IF(OR(NOT(ISNUMBER(B257)),B257&gt;TODAY(),AND(P257&lt;&gt;"",OR(NOT(ISNUMBER(P257)),P257&gt;TODAY())),AND(Q257&lt;&gt;"",OR(NOT(ISNUMBER(Q257)),Q257&gt;TODAY())),AND(R257&lt;&gt;"",NOT(ISNUMBER(R257))),AND(U257&lt;&gt;"",NOT(ISNUMBER(U257))),AND(AF257&lt;&gt;"",OR(NOT(ISNUMBER(AF257)),AF257&lt;B257,AF257&gt;TODAY()+1)),AND(AG257&lt;&gt;"",OR(NOT(ISNUMBER(AG257)),AG257&lt;B257,AG257&gt;TODAY())),AND(AH257&lt;&gt;"",OR(NOT(ISNUMBER(AH257)),AH257&lt;B257,AH257&gt;TODAY()))),"CHECK DATE",IF(COUNTIF(Setup!$D$4:$D$11,N257)=0,"CHECK STAGE",IF(AND(N257&lt;&gt;"PO WON",N257&lt;&gt;"LOST",N257&lt;&gt;"CANCELLED",Y257=""),"SET NEXT FOLLOW-UP",IF(AND(OR(N257="QUOTED",N257="NEGOTIATION",N257="PO WON"),P257=""),"ADD QUOTE DATE",IF(AND(OR(N257="QUOTED",N257="NEGOTIATION",N257="PO WON"),COUNTIFS(Quotations!$B$5:$B$504,A257,Quotations!$Q$5:$Q$504,"COMPLETE")=0),"ADD QUOTE RECORD",IF(AND(OR(N257="LOST",N257="CANCELLED"),V257=""),"ADD CLOSED REASON",IF(AND(OR(N257="PO WON",N257="LOST",N257="CANCELLED"),AH257=""),"ADD CLOSED DATE",IF(AND(N257="PO WON",COUNTIFS('Orders &amp; Payments'!$B$5:$B$504,A257,'Orders &amp; Payments'!$Q$5:$Q$504,"COMPLETE")+COUNTIFS('Orders &amp; Payments'!$B$5:$B$504,A257,'Orders &amp; Payments'!$Q$5:$Q$504,"OPEN")+COUNTIFS('Orders &amp; Payments'!$B$5:$B$504,A257,'Orders &amp; Payments'!$Q$5:$Q$504,"OPEN — ADD INVOICE")=0),"ADD ORDER RECORD","COMPLETE"))))))))))))</x:f>
      </x:c>
    </x:row>
    <x:row r="258">
      <x:c r="A258" s="730"/>
      <x:c r="B258" s="731"/>
      <x:c r="C258" s="730"/>
      <x:c r="D258" s="730"/>
      <x:c r="E258" s="730"/>
      <x:c r="F258" s="730"/>
      <x:c r="G258" s="730"/>
      <x:c r="H258" s="730"/>
      <x:c r="I258" s="730"/>
      <x:c r="J258" s="730"/>
      <x:c r="K258" s="730"/>
      <x:c r="L258" s="730"/>
      <x:c r="M258" s="730"/>
      <x:c r="N258" s="730"/>
      <x:c r="O258" s="732"/>
      <x:c r="P258" s="731"/>
      <x:c r="Q258" s="731"/>
      <x:c r="R258" s="731"/>
      <x:c r="S258" s="740" t="str">
        <x:f>IF(B258="","",TODAY()-B258)</x:f>
      </x:c>
      <x:c r="T258" s="741" t="str">
        <x:f>IF(A258="","",IF(N258="","STAGE NOT SET",IF(OR(N258="PO WON",N258="LOST",N258="CANCELLED"),N258,IF(Y258="","NOT SET",IF(NOT(ISNUMBER(Y258)),"CHECK DATE",IF(Y258&lt;TODAY(),"OVERDUE",IF(Y258=TODAY(),"DUE TODAY","UPCOMING")))))))</x:f>
      </x:c>
      <x:c r="U258" s="731"/>
      <x:c r="V258" s="730"/>
      <x:c r="W258" s="730"/>
      <x:c r="X258" s="749" t="str">
        <x:f>IF(OR(A258="",B258="",N258="",N258="PO WON",N258="LOST",N258="CANCELLED"),"",IFERROR(IF(Q258="",B258+1,Q258+INDEX(Setup!$T$4:$T$8,MATCH(N258,Setup!$S$4:$S$8,0))),""))</x:f>
      </x:c>
      <x:c r="Y258" s="749" t="str">
        <x:f>IF(A258="","",IF(OR(N258="PO WON",N258="LOST",N258="CANCELLED"),"",IF(R258&lt;&gt;"",R258,X258)))</x:f>
      </x:c>
      <x:c r="Z258" s="750" t="str">
        <x:f>IF(OR(Y258="",NOT(ISNUMBER(Y258))),"",Y258-TODAY())</x:f>
      </x:c>
      <x:c r="AA258" s="750" t="str">
        <x:f>IF(OR(A258="",B258="",C258="",M258="",N258="",N258="PO WON",N258="LOST",N258="CANCELLED"),"",IF(M258="Hot",30,IF(M258="Warm",20,10))+IF(N258="NEGOTIATION",25,IF(N258="QUOTED",20,IF(N258="QUALIFIED",15,IF(OR(N258="NEW",N258="CONTACTED"),10,0))))+IF(S258&lt;=2,20,IF(S258&lt;=7,15,IF(S258&lt;=14,10,5)))+IF(O258&gt;=500000,20,IF(O258&gt;=200000,15,IF(O258&gt;=100000,10,5)))+IF(OR(C258="IndiaMART",C258="TradeIndia"),5,3))</x:f>
      </x:c>
      <x:c r="AB258" s="751" t="str">
        <x:f>IF(A258="","",IF(OR(N258="PO WON",N258="LOST",N258="CANCELLED"),"CLOSED",IF(AA258&gt;=75,"A - PRIORITY",IF(AA258&gt;=55,"B - GOOD",IF(AA258&gt;=35,"C - NURTURE","D - LOW")))))</x:f>
      </x:c>
      <x:c r="AC258" s="751" t="str">
        <x:f>IF(A258="","",IF(AL258="COMPLETE",IF(N258="PO WON","Track invoice + payment",IF(N258="LOST","Consider revival",IF(N258="CANCELLED","No further action",IF(T258="OVERDUE","FOLLOW UP NOW",IF(T258="DUE TODAY","FOLLOW UP TODAY",IFERROR(INDEX(Setup!$V$4:$V$8,MATCH(N258,Setup!$U$4:$U$8,0)),"Review RFQ")))))),IF(AL258="DUPLICATE RFQ ID","Use a unique RFQ ID",IF(AL258="CHECK REQUIRED FIELDS","Complete required fields",IF(AL258="CHECK NUMBERS","Correct quantity or value",IF(AL258="CHECK DATE","Correct invalid date",IF(AL258="CHECK STAGE","Choose a valid stage",IF(AL258="SET NEXT FOLLOW-UP","Set next follow-up",IF(AL258="ADD QUOTE DATE","Add quote date",IF(AL258="ADD QUOTE RECORD","Add or fix quote record",IF(AL258="ADD CLOSED REASON","Add lost/cancelled reason",IF(AL258="ADD CLOSED DATE","Add closed date","Create or fix order record"))))))))))))</x:f>
      </x:c>
      <x:c r="AD258" s="752" t="str">
        <x:f>IF(A258="","",IF(AND(OR(N258="QUOTED",N258="NEGOTIATION"),Y258&lt;&gt;"",Y258&lt;TODAY()),O258,0))</x:f>
      </x:c>
      <x:c r="AE258" s="751" t="str">
        <x:f>IF(A258="","",IF(AND(F258&lt;&gt;"",G258&lt;&gt;""),"COMPLETE",IF(OR(F258&lt;&gt;"",G258&lt;&gt;""),"PARTIAL","MISSING")))</x:f>
      </x:c>
      <x:c r="AF258" s="756"/>
      <x:c r="AG258" s="735"/>
      <x:c r="AH258" s="735"/>
      <x:c r="AI258" s="755" t="str">
        <x:f>IF(OR(B258="",AF258=""),"",ROUND((AF258-B258)*24,1))</x:f>
      </x:c>
      <x:c r="AJ258" s="750" t="str">
        <x:f>IF(P258="","",MAX(TODAY()-P258,0))</x:f>
      </x:c>
      <x:c r="AK258" s="750" t="str">
        <x:f>IF(OR(B258="",AH258=""),"",AH258-B258)</x:f>
      </x:c>
      <x:c r="AL258" s="751" t="str">
        <x:f>IF(A258="","",IF(COUNTIF($A$5:$A$504,A258)&gt;1,"DUPLICATE RFQ ID",IF(OR(B258="",C258="",AND(D258="",E258=""),AND(F258="",G258=""),H258="",I258="",J258="",L258="",M258="",N258=""),"CHECK REQUIRED FIELDS",IF(OR(NOT(ISNUMBER(I258)),I258&lt;=0,AND(O258&lt;&gt;"",OR(NOT(ISNUMBER(O258)),O258&lt;0))),"CHECK NUMBERS",IF(OR(NOT(ISNUMBER(B258)),B258&gt;TODAY(),AND(P258&lt;&gt;"",OR(NOT(ISNUMBER(P258)),P258&gt;TODAY())),AND(Q258&lt;&gt;"",OR(NOT(ISNUMBER(Q258)),Q258&gt;TODAY())),AND(R258&lt;&gt;"",NOT(ISNUMBER(R258))),AND(U258&lt;&gt;"",NOT(ISNUMBER(U258))),AND(AF258&lt;&gt;"",OR(NOT(ISNUMBER(AF258)),AF258&lt;B258,AF258&gt;TODAY()+1)),AND(AG258&lt;&gt;"",OR(NOT(ISNUMBER(AG258)),AG258&lt;B258,AG258&gt;TODAY())),AND(AH258&lt;&gt;"",OR(NOT(ISNUMBER(AH258)),AH258&lt;B258,AH258&gt;TODAY()))),"CHECK DATE",IF(COUNTIF(Setup!$D$4:$D$11,N258)=0,"CHECK STAGE",IF(AND(N258&lt;&gt;"PO WON",N258&lt;&gt;"LOST",N258&lt;&gt;"CANCELLED",Y258=""),"SET NEXT FOLLOW-UP",IF(AND(OR(N258="QUOTED",N258="NEGOTIATION",N258="PO WON"),P258=""),"ADD QUOTE DATE",IF(AND(OR(N258="QUOTED",N258="NEGOTIATION",N258="PO WON"),COUNTIFS(Quotations!$B$5:$B$504,A258,Quotations!$Q$5:$Q$504,"COMPLETE")=0),"ADD QUOTE RECORD",IF(AND(OR(N258="LOST",N258="CANCELLED"),V258=""),"ADD CLOSED REASON",IF(AND(OR(N258="PO WON",N258="LOST",N258="CANCELLED"),AH258=""),"ADD CLOSED DATE",IF(AND(N258="PO WON",COUNTIFS('Orders &amp; Payments'!$B$5:$B$504,A258,'Orders &amp; Payments'!$Q$5:$Q$504,"COMPLETE")+COUNTIFS('Orders &amp; Payments'!$B$5:$B$504,A258,'Orders &amp; Payments'!$Q$5:$Q$504,"OPEN")+COUNTIFS('Orders &amp; Payments'!$B$5:$B$504,A258,'Orders &amp; Payments'!$Q$5:$Q$504,"OPEN — ADD INVOICE")=0),"ADD ORDER RECORD","COMPLETE"))))))))))))</x:f>
      </x:c>
    </x:row>
    <x:row r="259">
      <x:c r="A259" s="730"/>
      <x:c r="B259" s="731"/>
      <x:c r="C259" s="730"/>
      <x:c r="D259" s="730"/>
      <x:c r="E259" s="730"/>
      <x:c r="F259" s="730"/>
      <x:c r="G259" s="730"/>
      <x:c r="H259" s="730"/>
      <x:c r="I259" s="730"/>
      <x:c r="J259" s="730"/>
      <x:c r="K259" s="730"/>
      <x:c r="L259" s="730"/>
      <x:c r="M259" s="730"/>
      <x:c r="N259" s="730"/>
      <x:c r="O259" s="732"/>
      <x:c r="P259" s="731"/>
      <x:c r="Q259" s="731"/>
      <x:c r="R259" s="731"/>
      <x:c r="S259" s="740" t="str">
        <x:f>IF(B259="","",TODAY()-B259)</x:f>
      </x:c>
      <x:c r="T259" s="741" t="str">
        <x:f>IF(A259="","",IF(N259="","STAGE NOT SET",IF(OR(N259="PO WON",N259="LOST",N259="CANCELLED"),N259,IF(Y259="","NOT SET",IF(NOT(ISNUMBER(Y259)),"CHECK DATE",IF(Y259&lt;TODAY(),"OVERDUE",IF(Y259=TODAY(),"DUE TODAY","UPCOMING")))))))</x:f>
      </x:c>
      <x:c r="U259" s="731"/>
      <x:c r="V259" s="730"/>
      <x:c r="W259" s="730"/>
      <x:c r="X259" s="749" t="str">
        <x:f>IF(OR(A259="",B259="",N259="",N259="PO WON",N259="LOST",N259="CANCELLED"),"",IFERROR(IF(Q259="",B259+1,Q259+INDEX(Setup!$T$4:$T$8,MATCH(N259,Setup!$S$4:$S$8,0))),""))</x:f>
      </x:c>
      <x:c r="Y259" s="749" t="str">
        <x:f>IF(A259="","",IF(OR(N259="PO WON",N259="LOST",N259="CANCELLED"),"",IF(R259&lt;&gt;"",R259,X259)))</x:f>
      </x:c>
      <x:c r="Z259" s="750" t="str">
        <x:f>IF(OR(Y259="",NOT(ISNUMBER(Y259))),"",Y259-TODAY())</x:f>
      </x:c>
      <x:c r="AA259" s="750" t="str">
        <x:f>IF(OR(A259="",B259="",C259="",M259="",N259="",N259="PO WON",N259="LOST",N259="CANCELLED"),"",IF(M259="Hot",30,IF(M259="Warm",20,10))+IF(N259="NEGOTIATION",25,IF(N259="QUOTED",20,IF(N259="QUALIFIED",15,IF(OR(N259="NEW",N259="CONTACTED"),10,0))))+IF(S259&lt;=2,20,IF(S259&lt;=7,15,IF(S259&lt;=14,10,5)))+IF(O259&gt;=500000,20,IF(O259&gt;=200000,15,IF(O259&gt;=100000,10,5)))+IF(OR(C259="IndiaMART",C259="TradeIndia"),5,3))</x:f>
      </x:c>
      <x:c r="AB259" s="751" t="str">
        <x:f>IF(A259="","",IF(OR(N259="PO WON",N259="LOST",N259="CANCELLED"),"CLOSED",IF(AA259&gt;=75,"A - PRIORITY",IF(AA259&gt;=55,"B - GOOD",IF(AA259&gt;=35,"C - NURTURE","D - LOW")))))</x:f>
      </x:c>
      <x:c r="AC259" s="751" t="str">
        <x:f>IF(A259="","",IF(AL259="COMPLETE",IF(N259="PO WON","Track invoice + payment",IF(N259="LOST","Consider revival",IF(N259="CANCELLED","No further action",IF(T259="OVERDUE","FOLLOW UP NOW",IF(T259="DUE TODAY","FOLLOW UP TODAY",IFERROR(INDEX(Setup!$V$4:$V$8,MATCH(N259,Setup!$U$4:$U$8,0)),"Review RFQ")))))),IF(AL259="DUPLICATE RFQ ID","Use a unique RFQ ID",IF(AL259="CHECK REQUIRED FIELDS","Complete required fields",IF(AL259="CHECK NUMBERS","Correct quantity or value",IF(AL259="CHECK DATE","Correct invalid date",IF(AL259="CHECK STAGE","Choose a valid stage",IF(AL259="SET NEXT FOLLOW-UP","Set next follow-up",IF(AL259="ADD QUOTE DATE","Add quote date",IF(AL259="ADD QUOTE RECORD","Add or fix quote record",IF(AL259="ADD CLOSED REASON","Add lost/cancelled reason",IF(AL259="ADD CLOSED DATE","Add closed date","Create or fix order record"))))))))))))</x:f>
      </x:c>
      <x:c r="AD259" s="752" t="str">
        <x:f>IF(A259="","",IF(AND(OR(N259="QUOTED",N259="NEGOTIATION"),Y259&lt;&gt;"",Y259&lt;TODAY()),O259,0))</x:f>
      </x:c>
      <x:c r="AE259" s="751" t="str">
        <x:f>IF(A259="","",IF(AND(F259&lt;&gt;"",G259&lt;&gt;""),"COMPLETE",IF(OR(F259&lt;&gt;"",G259&lt;&gt;""),"PARTIAL","MISSING")))</x:f>
      </x:c>
      <x:c r="AF259" s="756"/>
      <x:c r="AG259" s="735"/>
      <x:c r="AH259" s="735"/>
      <x:c r="AI259" s="755" t="str">
        <x:f>IF(OR(B259="",AF259=""),"",ROUND((AF259-B259)*24,1))</x:f>
      </x:c>
      <x:c r="AJ259" s="750" t="str">
        <x:f>IF(P259="","",MAX(TODAY()-P259,0))</x:f>
      </x:c>
      <x:c r="AK259" s="750" t="str">
        <x:f>IF(OR(B259="",AH259=""),"",AH259-B259)</x:f>
      </x:c>
      <x:c r="AL259" s="751" t="str">
        <x:f>IF(A259="","",IF(COUNTIF($A$5:$A$504,A259)&gt;1,"DUPLICATE RFQ ID",IF(OR(B259="",C259="",AND(D259="",E259=""),AND(F259="",G259=""),H259="",I259="",J259="",L259="",M259="",N259=""),"CHECK REQUIRED FIELDS",IF(OR(NOT(ISNUMBER(I259)),I259&lt;=0,AND(O259&lt;&gt;"",OR(NOT(ISNUMBER(O259)),O259&lt;0))),"CHECK NUMBERS",IF(OR(NOT(ISNUMBER(B259)),B259&gt;TODAY(),AND(P259&lt;&gt;"",OR(NOT(ISNUMBER(P259)),P259&gt;TODAY())),AND(Q259&lt;&gt;"",OR(NOT(ISNUMBER(Q259)),Q259&gt;TODAY())),AND(R259&lt;&gt;"",NOT(ISNUMBER(R259))),AND(U259&lt;&gt;"",NOT(ISNUMBER(U259))),AND(AF259&lt;&gt;"",OR(NOT(ISNUMBER(AF259)),AF259&lt;B259,AF259&gt;TODAY()+1)),AND(AG259&lt;&gt;"",OR(NOT(ISNUMBER(AG259)),AG259&lt;B259,AG259&gt;TODAY())),AND(AH259&lt;&gt;"",OR(NOT(ISNUMBER(AH259)),AH259&lt;B259,AH259&gt;TODAY()))),"CHECK DATE",IF(COUNTIF(Setup!$D$4:$D$11,N259)=0,"CHECK STAGE",IF(AND(N259&lt;&gt;"PO WON",N259&lt;&gt;"LOST",N259&lt;&gt;"CANCELLED",Y259=""),"SET NEXT FOLLOW-UP",IF(AND(OR(N259="QUOTED",N259="NEGOTIATION",N259="PO WON"),P259=""),"ADD QUOTE DATE",IF(AND(OR(N259="QUOTED",N259="NEGOTIATION",N259="PO WON"),COUNTIFS(Quotations!$B$5:$B$504,A259,Quotations!$Q$5:$Q$504,"COMPLETE")=0),"ADD QUOTE RECORD",IF(AND(OR(N259="LOST",N259="CANCELLED"),V259=""),"ADD CLOSED REASON",IF(AND(OR(N259="PO WON",N259="LOST",N259="CANCELLED"),AH259=""),"ADD CLOSED DATE",IF(AND(N259="PO WON",COUNTIFS('Orders &amp; Payments'!$B$5:$B$504,A259,'Orders &amp; Payments'!$Q$5:$Q$504,"COMPLETE")+COUNTIFS('Orders &amp; Payments'!$B$5:$B$504,A259,'Orders &amp; Payments'!$Q$5:$Q$504,"OPEN")+COUNTIFS('Orders &amp; Payments'!$B$5:$B$504,A259,'Orders &amp; Payments'!$Q$5:$Q$504,"OPEN — ADD INVOICE")=0),"ADD ORDER RECORD","COMPLETE"))))))))))))</x:f>
      </x:c>
    </x:row>
    <x:row r="260">
      <x:c r="A260" s="730"/>
      <x:c r="B260" s="731"/>
      <x:c r="C260" s="730"/>
      <x:c r="D260" s="730"/>
      <x:c r="E260" s="730"/>
      <x:c r="F260" s="730"/>
      <x:c r="G260" s="730"/>
      <x:c r="H260" s="730"/>
      <x:c r="I260" s="730"/>
      <x:c r="J260" s="730"/>
      <x:c r="K260" s="730"/>
      <x:c r="L260" s="730"/>
      <x:c r="M260" s="730"/>
      <x:c r="N260" s="730"/>
      <x:c r="O260" s="732"/>
      <x:c r="P260" s="731"/>
      <x:c r="Q260" s="731"/>
      <x:c r="R260" s="731"/>
      <x:c r="S260" s="740" t="str">
        <x:f>IF(B260="","",TODAY()-B260)</x:f>
      </x:c>
      <x:c r="T260" s="741" t="str">
        <x:f>IF(A260="","",IF(N260="","STAGE NOT SET",IF(OR(N260="PO WON",N260="LOST",N260="CANCELLED"),N260,IF(Y260="","NOT SET",IF(NOT(ISNUMBER(Y260)),"CHECK DATE",IF(Y260&lt;TODAY(),"OVERDUE",IF(Y260=TODAY(),"DUE TODAY","UPCOMING")))))))</x:f>
      </x:c>
      <x:c r="U260" s="731"/>
      <x:c r="V260" s="730"/>
      <x:c r="W260" s="730"/>
      <x:c r="X260" s="749" t="str">
        <x:f>IF(OR(A260="",B260="",N260="",N260="PO WON",N260="LOST",N260="CANCELLED"),"",IFERROR(IF(Q260="",B260+1,Q260+INDEX(Setup!$T$4:$T$8,MATCH(N260,Setup!$S$4:$S$8,0))),""))</x:f>
      </x:c>
      <x:c r="Y260" s="749" t="str">
        <x:f>IF(A260="","",IF(OR(N260="PO WON",N260="LOST",N260="CANCELLED"),"",IF(R260&lt;&gt;"",R260,X260)))</x:f>
      </x:c>
      <x:c r="Z260" s="750" t="str">
        <x:f>IF(OR(Y260="",NOT(ISNUMBER(Y260))),"",Y260-TODAY())</x:f>
      </x:c>
      <x:c r="AA260" s="750" t="str">
        <x:f>IF(OR(A260="",B260="",C260="",M260="",N260="",N260="PO WON",N260="LOST",N260="CANCELLED"),"",IF(M260="Hot",30,IF(M260="Warm",20,10))+IF(N260="NEGOTIATION",25,IF(N260="QUOTED",20,IF(N260="QUALIFIED",15,IF(OR(N260="NEW",N260="CONTACTED"),10,0))))+IF(S260&lt;=2,20,IF(S260&lt;=7,15,IF(S260&lt;=14,10,5)))+IF(O260&gt;=500000,20,IF(O260&gt;=200000,15,IF(O260&gt;=100000,10,5)))+IF(OR(C260="IndiaMART",C260="TradeIndia"),5,3))</x:f>
      </x:c>
      <x:c r="AB260" s="751" t="str">
        <x:f>IF(A260="","",IF(OR(N260="PO WON",N260="LOST",N260="CANCELLED"),"CLOSED",IF(AA260&gt;=75,"A - PRIORITY",IF(AA260&gt;=55,"B - GOOD",IF(AA260&gt;=35,"C - NURTURE","D - LOW")))))</x:f>
      </x:c>
      <x:c r="AC260" s="751" t="str">
        <x:f>IF(A260="","",IF(AL260="COMPLETE",IF(N260="PO WON","Track invoice + payment",IF(N260="LOST","Consider revival",IF(N260="CANCELLED","No further action",IF(T260="OVERDUE","FOLLOW UP NOW",IF(T260="DUE TODAY","FOLLOW UP TODAY",IFERROR(INDEX(Setup!$V$4:$V$8,MATCH(N260,Setup!$U$4:$U$8,0)),"Review RFQ")))))),IF(AL260="DUPLICATE RFQ ID","Use a unique RFQ ID",IF(AL260="CHECK REQUIRED FIELDS","Complete required fields",IF(AL260="CHECK NUMBERS","Correct quantity or value",IF(AL260="CHECK DATE","Correct invalid date",IF(AL260="CHECK STAGE","Choose a valid stage",IF(AL260="SET NEXT FOLLOW-UP","Set next follow-up",IF(AL260="ADD QUOTE DATE","Add quote date",IF(AL260="ADD QUOTE RECORD","Add or fix quote record",IF(AL260="ADD CLOSED REASON","Add lost/cancelled reason",IF(AL260="ADD CLOSED DATE","Add closed date","Create or fix order record"))))))))))))</x:f>
      </x:c>
      <x:c r="AD260" s="752" t="str">
        <x:f>IF(A260="","",IF(AND(OR(N260="QUOTED",N260="NEGOTIATION"),Y260&lt;&gt;"",Y260&lt;TODAY()),O260,0))</x:f>
      </x:c>
      <x:c r="AE260" s="751" t="str">
        <x:f>IF(A260="","",IF(AND(F260&lt;&gt;"",G260&lt;&gt;""),"COMPLETE",IF(OR(F260&lt;&gt;"",G260&lt;&gt;""),"PARTIAL","MISSING")))</x:f>
      </x:c>
      <x:c r="AF260" s="756"/>
      <x:c r="AG260" s="735"/>
      <x:c r="AH260" s="735"/>
      <x:c r="AI260" s="755" t="str">
        <x:f>IF(OR(B260="",AF260=""),"",ROUND((AF260-B260)*24,1))</x:f>
      </x:c>
      <x:c r="AJ260" s="750" t="str">
        <x:f>IF(P260="","",MAX(TODAY()-P260,0))</x:f>
      </x:c>
      <x:c r="AK260" s="750" t="str">
        <x:f>IF(OR(B260="",AH260=""),"",AH260-B260)</x:f>
      </x:c>
      <x:c r="AL260" s="751" t="str">
        <x:f>IF(A260="","",IF(COUNTIF($A$5:$A$504,A260)&gt;1,"DUPLICATE RFQ ID",IF(OR(B260="",C260="",AND(D260="",E260=""),AND(F260="",G260=""),H260="",I260="",J260="",L260="",M260="",N260=""),"CHECK REQUIRED FIELDS",IF(OR(NOT(ISNUMBER(I260)),I260&lt;=0,AND(O260&lt;&gt;"",OR(NOT(ISNUMBER(O260)),O260&lt;0))),"CHECK NUMBERS",IF(OR(NOT(ISNUMBER(B260)),B260&gt;TODAY(),AND(P260&lt;&gt;"",OR(NOT(ISNUMBER(P260)),P260&gt;TODAY())),AND(Q260&lt;&gt;"",OR(NOT(ISNUMBER(Q260)),Q260&gt;TODAY())),AND(R260&lt;&gt;"",NOT(ISNUMBER(R260))),AND(U260&lt;&gt;"",NOT(ISNUMBER(U260))),AND(AF260&lt;&gt;"",OR(NOT(ISNUMBER(AF260)),AF260&lt;B260,AF260&gt;TODAY()+1)),AND(AG260&lt;&gt;"",OR(NOT(ISNUMBER(AG260)),AG260&lt;B260,AG260&gt;TODAY())),AND(AH260&lt;&gt;"",OR(NOT(ISNUMBER(AH260)),AH260&lt;B260,AH260&gt;TODAY()))),"CHECK DATE",IF(COUNTIF(Setup!$D$4:$D$11,N260)=0,"CHECK STAGE",IF(AND(N260&lt;&gt;"PO WON",N260&lt;&gt;"LOST",N260&lt;&gt;"CANCELLED",Y260=""),"SET NEXT FOLLOW-UP",IF(AND(OR(N260="QUOTED",N260="NEGOTIATION",N260="PO WON"),P260=""),"ADD QUOTE DATE",IF(AND(OR(N260="QUOTED",N260="NEGOTIATION",N260="PO WON"),COUNTIFS(Quotations!$B$5:$B$504,A260,Quotations!$Q$5:$Q$504,"COMPLETE")=0),"ADD QUOTE RECORD",IF(AND(OR(N260="LOST",N260="CANCELLED"),V260=""),"ADD CLOSED REASON",IF(AND(OR(N260="PO WON",N260="LOST",N260="CANCELLED"),AH260=""),"ADD CLOSED DATE",IF(AND(N260="PO WON",COUNTIFS('Orders &amp; Payments'!$B$5:$B$504,A260,'Orders &amp; Payments'!$Q$5:$Q$504,"COMPLETE")+COUNTIFS('Orders &amp; Payments'!$B$5:$B$504,A260,'Orders &amp; Payments'!$Q$5:$Q$504,"OPEN")+COUNTIFS('Orders &amp; Payments'!$B$5:$B$504,A260,'Orders &amp; Payments'!$Q$5:$Q$504,"OPEN — ADD INVOICE")=0),"ADD ORDER RECORD","COMPLETE"))))))))))))</x:f>
      </x:c>
    </x:row>
    <x:row r="261">
      <x:c r="A261" s="730"/>
      <x:c r="B261" s="731"/>
      <x:c r="C261" s="730"/>
      <x:c r="D261" s="730"/>
      <x:c r="E261" s="730"/>
      <x:c r="F261" s="730"/>
      <x:c r="G261" s="730"/>
      <x:c r="H261" s="730"/>
      <x:c r="I261" s="730"/>
      <x:c r="J261" s="730"/>
      <x:c r="K261" s="730"/>
      <x:c r="L261" s="730"/>
      <x:c r="M261" s="730"/>
      <x:c r="N261" s="730"/>
      <x:c r="O261" s="732"/>
      <x:c r="P261" s="731"/>
      <x:c r="Q261" s="731"/>
      <x:c r="R261" s="731"/>
      <x:c r="S261" s="740" t="str">
        <x:f>IF(B261="","",TODAY()-B261)</x:f>
      </x:c>
      <x:c r="T261" s="741" t="str">
        <x:f>IF(A261="","",IF(N261="","STAGE NOT SET",IF(OR(N261="PO WON",N261="LOST",N261="CANCELLED"),N261,IF(Y261="","NOT SET",IF(NOT(ISNUMBER(Y261)),"CHECK DATE",IF(Y261&lt;TODAY(),"OVERDUE",IF(Y261=TODAY(),"DUE TODAY","UPCOMING")))))))</x:f>
      </x:c>
      <x:c r="U261" s="731"/>
      <x:c r="V261" s="730"/>
      <x:c r="W261" s="730"/>
      <x:c r="X261" s="749" t="str">
        <x:f>IF(OR(A261="",B261="",N261="",N261="PO WON",N261="LOST",N261="CANCELLED"),"",IFERROR(IF(Q261="",B261+1,Q261+INDEX(Setup!$T$4:$T$8,MATCH(N261,Setup!$S$4:$S$8,0))),""))</x:f>
      </x:c>
      <x:c r="Y261" s="749" t="str">
        <x:f>IF(A261="","",IF(OR(N261="PO WON",N261="LOST",N261="CANCELLED"),"",IF(R261&lt;&gt;"",R261,X261)))</x:f>
      </x:c>
      <x:c r="Z261" s="750" t="str">
        <x:f>IF(OR(Y261="",NOT(ISNUMBER(Y261))),"",Y261-TODAY())</x:f>
      </x:c>
      <x:c r="AA261" s="750" t="str">
        <x:f>IF(OR(A261="",B261="",C261="",M261="",N261="",N261="PO WON",N261="LOST",N261="CANCELLED"),"",IF(M261="Hot",30,IF(M261="Warm",20,10))+IF(N261="NEGOTIATION",25,IF(N261="QUOTED",20,IF(N261="QUALIFIED",15,IF(OR(N261="NEW",N261="CONTACTED"),10,0))))+IF(S261&lt;=2,20,IF(S261&lt;=7,15,IF(S261&lt;=14,10,5)))+IF(O261&gt;=500000,20,IF(O261&gt;=200000,15,IF(O261&gt;=100000,10,5)))+IF(OR(C261="IndiaMART",C261="TradeIndia"),5,3))</x:f>
      </x:c>
      <x:c r="AB261" s="751" t="str">
        <x:f>IF(A261="","",IF(OR(N261="PO WON",N261="LOST",N261="CANCELLED"),"CLOSED",IF(AA261&gt;=75,"A - PRIORITY",IF(AA261&gt;=55,"B - GOOD",IF(AA261&gt;=35,"C - NURTURE","D - LOW")))))</x:f>
      </x:c>
      <x:c r="AC261" s="751" t="str">
        <x:f>IF(A261="","",IF(AL261="COMPLETE",IF(N261="PO WON","Track invoice + payment",IF(N261="LOST","Consider revival",IF(N261="CANCELLED","No further action",IF(T261="OVERDUE","FOLLOW UP NOW",IF(T261="DUE TODAY","FOLLOW UP TODAY",IFERROR(INDEX(Setup!$V$4:$V$8,MATCH(N261,Setup!$U$4:$U$8,0)),"Review RFQ")))))),IF(AL261="DUPLICATE RFQ ID","Use a unique RFQ ID",IF(AL261="CHECK REQUIRED FIELDS","Complete required fields",IF(AL261="CHECK NUMBERS","Correct quantity or value",IF(AL261="CHECK DATE","Correct invalid date",IF(AL261="CHECK STAGE","Choose a valid stage",IF(AL261="SET NEXT FOLLOW-UP","Set next follow-up",IF(AL261="ADD QUOTE DATE","Add quote date",IF(AL261="ADD QUOTE RECORD","Add or fix quote record",IF(AL261="ADD CLOSED REASON","Add lost/cancelled reason",IF(AL261="ADD CLOSED DATE","Add closed date","Create or fix order record"))))))))))))</x:f>
      </x:c>
      <x:c r="AD261" s="752" t="str">
        <x:f>IF(A261="","",IF(AND(OR(N261="QUOTED",N261="NEGOTIATION"),Y261&lt;&gt;"",Y261&lt;TODAY()),O261,0))</x:f>
      </x:c>
      <x:c r="AE261" s="751" t="str">
        <x:f>IF(A261="","",IF(AND(F261&lt;&gt;"",G261&lt;&gt;""),"COMPLETE",IF(OR(F261&lt;&gt;"",G261&lt;&gt;""),"PARTIAL","MISSING")))</x:f>
      </x:c>
      <x:c r="AF261" s="756"/>
      <x:c r="AG261" s="735"/>
      <x:c r="AH261" s="735"/>
      <x:c r="AI261" s="755" t="str">
        <x:f>IF(OR(B261="",AF261=""),"",ROUND((AF261-B261)*24,1))</x:f>
      </x:c>
      <x:c r="AJ261" s="750" t="str">
        <x:f>IF(P261="","",MAX(TODAY()-P261,0))</x:f>
      </x:c>
      <x:c r="AK261" s="750" t="str">
        <x:f>IF(OR(B261="",AH261=""),"",AH261-B261)</x:f>
      </x:c>
      <x:c r="AL261" s="751" t="str">
        <x:f>IF(A261="","",IF(COUNTIF($A$5:$A$504,A261)&gt;1,"DUPLICATE RFQ ID",IF(OR(B261="",C261="",AND(D261="",E261=""),AND(F261="",G261=""),H261="",I261="",J261="",L261="",M261="",N261=""),"CHECK REQUIRED FIELDS",IF(OR(NOT(ISNUMBER(I261)),I261&lt;=0,AND(O261&lt;&gt;"",OR(NOT(ISNUMBER(O261)),O261&lt;0))),"CHECK NUMBERS",IF(OR(NOT(ISNUMBER(B261)),B261&gt;TODAY(),AND(P261&lt;&gt;"",OR(NOT(ISNUMBER(P261)),P261&gt;TODAY())),AND(Q261&lt;&gt;"",OR(NOT(ISNUMBER(Q261)),Q261&gt;TODAY())),AND(R261&lt;&gt;"",NOT(ISNUMBER(R261))),AND(U261&lt;&gt;"",NOT(ISNUMBER(U261))),AND(AF261&lt;&gt;"",OR(NOT(ISNUMBER(AF261)),AF261&lt;B261,AF261&gt;TODAY()+1)),AND(AG261&lt;&gt;"",OR(NOT(ISNUMBER(AG261)),AG261&lt;B261,AG261&gt;TODAY())),AND(AH261&lt;&gt;"",OR(NOT(ISNUMBER(AH261)),AH261&lt;B261,AH261&gt;TODAY()))),"CHECK DATE",IF(COUNTIF(Setup!$D$4:$D$11,N261)=0,"CHECK STAGE",IF(AND(N261&lt;&gt;"PO WON",N261&lt;&gt;"LOST",N261&lt;&gt;"CANCELLED",Y261=""),"SET NEXT FOLLOW-UP",IF(AND(OR(N261="QUOTED",N261="NEGOTIATION",N261="PO WON"),P261=""),"ADD QUOTE DATE",IF(AND(OR(N261="QUOTED",N261="NEGOTIATION",N261="PO WON"),COUNTIFS(Quotations!$B$5:$B$504,A261,Quotations!$Q$5:$Q$504,"COMPLETE")=0),"ADD QUOTE RECORD",IF(AND(OR(N261="LOST",N261="CANCELLED"),V261=""),"ADD CLOSED REASON",IF(AND(OR(N261="PO WON",N261="LOST",N261="CANCELLED"),AH261=""),"ADD CLOSED DATE",IF(AND(N261="PO WON",COUNTIFS('Orders &amp; Payments'!$B$5:$B$504,A261,'Orders &amp; Payments'!$Q$5:$Q$504,"COMPLETE")+COUNTIFS('Orders &amp; Payments'!$B$5:$B$504,A261,'Orders &amp; Payments'!$Q$5:$Q$504,"OPEN")+COUNTIFS('Orders &amp; Payments'!$B$5:$B$504,A261,'Orders &amp; Payments'!$Q$5:$Q$504,"OPEN — ADD INVOICE")=0),"ADD ORDER RECORD","COMPLETE"))))))))))))</x:f>
      </x:c>
    </x:row>
    <x:row r="262">
      <x:c r="A262" s="730"/>
      <x:c r="B262" s="731"/>
      <x:c r="C262" s="730"/>
      <x:c r="D262" s="730"/>
      <x:c r="E262" s="730"/>
      <x:c r="F262" s="730"/>
      <x:c r="G262" s="730"/>
      <x:c r="H262" s="730"/>
      <x:c r="I262" s="730"/>
      <x:c r="J262" s="730"/>
      <x:c r="K262" s="730"/>
      <x:c r="L262" s="730"/>
      <x:c r="M262" s="730"/>
      <x:c r="N262" s="730"/>
      <x:c r="O262" s="732"/>
      <x:c r="P262" s="731"/>
      <x:c r="Q262" s="731"/>
      <x:c r="R262" s="731"/>
      <x:c r="S262" s="740" t="str">
        <x:f>IF(B262="","",TODAY()-B262)</x:f>
      </x:c>
      <x:c r="T262" s="741" t="str">
        <x:f>IF(A262="","",IF(N262="","STAGE NOT SET",IF(OR(N262="PO WON",N262="LOST",N262="CANCELLED"),N262,IF(Y262="","NOT SET",IF(NOT(ISNUMBER(Y262)),"CHECK DATE",IF(Y262&lt;TODAY(),"OVERDUE",IF(Y262=TODAY(),"DUE TODAY","UPCOMING")))))))</x:f>
      </x:c>
      <x:c r="U262" s="731"/>
      <x:c r="V262" s="730"/>
      <x:c r="W262" s="730"/>
      <x:c r="X262" s="749" t="str">
        <x:f>IF(OR(A262="",B262="",N262="",N262="PO WON",N262="LOST",N262="CANCELLED"),"",IFERROR(IF(Q262="",B262+1,Q262+INDEX(Setup!$T$4:$T$8,MATCH(N262,Setup!$S$4:$S$8,0))),""))</x:f>
      </x:c>
      <x:c r="Y262" s="749" t="str">
        <x:f>IF(A262="","",IF(OR(N262="PO WON",N262="LOST",N262="CANCELLED"),"",IF(R262&lt;&gt;"",R262,X262)))</x:f>
      </x:c>
      <x:c r="Z262" s="750" t="str">
        <x:f>IF(OR(Y262="",NOT(ISNUMBER(Y262))),"",Y262-TODAY())</x:f>
      </x:c>
      <x:c r="AA262" s="750" t="str">
        <x:f>IF(OR(A262="",B262="",C262="",M262="",N262="",N262="PO WON",N262="LOST",N262="CANCELLED"),"",IF(M262="Hot",30,IF(M262="Warm",20,10))+IF(N262="NEGOTIATION",25,IF(N262="QUOTED",20,IF(N262="QUALIFIED",15,IF(OR(N262="NEW",N262="CONTACTED"),10,0))))+IF(S262&lt;=2,20,IF(S262&lt;=7,15,IF(S262&lt;=14,10,5)))+IF(O262&gt;=500000,20,IF(O262&gt;=200000,15,IF(O262&gt;=100000,10,5)))+IF(OR(C262="IndiaMART",C262="TradeIndia"),5,3))</x:f>
      </x:c>
      <x:c r="AB262" s="751" t="str">
        <x:f>IF(A262="","",IF(OR(N262="PO WON",N262="LOST",N262="CANCELLED"),"CLOSED",IF(AA262&gt;=75,"A - PRIORITY",IF(AA262&gt;=55,"B - GOOD",IF(AA262&gt;=35,"C - NURTURE","D - LOW")))))</x:f>
      </x:c>
      <x:c r="AC262" s="751" t="str">
        <x:f>IF(A262="","",IF(AL262="COMPLETE",IF(N262="PO WON","Track invoice + payment",IF(N262="LOST","Consider revival",IF(N262="CANCELLED","No further action",IF(T262="OVERDUE","FOLLOW UP NOW",IF(T262="DUE TODAY","FOLLOW UP TODAY",IFERROR(INDEX(Setup!$V$4:$V$8,MATCH(N262,Setup!$U$4:$U$8,0)),"Review RFQ")))))),IF(AL262="DUPLICATE RFQ ID","Use a unique RFQ ID",IF(AL262="CHECK REQUIRED FIELDS","Complete required fields",IF(AL262="CHECK NUMBERS","Correct quantity or value",IF(AL262="CHECK DATE","Correct invalid date",IF(AL262="CHECK STAGE","Choose a valid stage",IF(AL262="SET NEXT FOLLOW-UP","Set next follow-up",IF(AL262="ADD QUOTE DATE","Add quote date",IF(AL262="ADD QUOTE RECORD","Add or fix quote record",IF(AL262="ADD CLOSED REASON","Add lost/cancelled reason",IF(AL262="ADD CLOSED DATE","Add closed date","Create or fix order record"))))))))))))</x:f>
      </x:c>
      <x:c r="AD262" s="752" t="str">
        <x:f>IF(A262="","",IF(AND(OR(N262="QUOTED",N262="NEGOTIATION"),Y262&lt;&gt;"",Y262&lt;TODAY()),O262,0))</x:f>
      </x:c>
      <x:c r="AE262" s="751" t="str">
        <x:f>IF(A262="","",IF(AND(F262&lt;&gt;"",G262&lt;&gt;""),"COMPLETE",IF(OR(F262&lt;&gt;"",G262&lt;&gt;""),"PARTIAL","MISSING")))</x:f>
      </x:c>
      <x:c r="AF262" s="756"/>
      <x:c r="AG262" s="735"/>
      <x:c r="AH262" s="735"/>
      <x:c r="AI262" s="755" t="str">
        <x:f>IF(OR(B262="",AF262=""),"",ROUND((AF262-B262)*24,1))</x:f>
      </x:c>
      <x:c r="AJ262" s="750" t="str">
        <x:f>IF(P262="","",MAX(TODAY()-P262,0))</x:f>
      </x:c>
      <x:c r="AK262" s="750" t="str">
        <x:f>IF(OR(B262="",AH262=""),"",AH262-B262)</x:f>
      </x:c>
      <x:c r="AL262" s="751" t="str">
        <x:f>IF(A262="","",IF(COUNTIF($A$5:$A$504,A262)&gt;1,"DUPLICATE RFQ ID",IF(OR(B262="",C262="",AND(D262="",E262=""),AND(F262="",G262=""),H262="",I262="",J262="",L262="",M262="",N262=""),"CHECK REQUIRED FIELDS",IF(OR(NOT(ISNUMBER(I262)),I262&lt;=0,AND(O262&lt;&gt;"",OR(NOT(ISNUMBER(O262)),O262&lt;0))),"CHECK NUMBERS",IF(OR(NOT(ISNUMBER(B262)),B262&gt;TODAY(),AND(P262&lt;&gt;"",OR(NOT(ISNUMBER(P262)),P262&gt;TODAY())),AND(Q262&lt;&gt;"",OR(NOT(ISNUMBER(Q262)),Q262&gt;TODAY())),AND(R262&lt;&gt;"",NOT(ISNUMBER(R262))),AND(U262&lt;&gt;"",NOT(ISNUMBER(U262))),AND(AF262&lt;&gt;"",OR(NOT(ISNUMBER(AF262)),AF262&lt;B262,AF262&gt;TODAY()+1)),AND(AG262&lt;&gt;"",OR(NOT(ISNUMBER(AG262)),AG262&lt;B262,AG262&gt;TODAY())),AND(AH262&lt;&gt;"",OR(NOT(ISNUMBER(AH262)),AH262&lt;B262,AH262&gt;TODAY()))),"CHECK DATE",IF(COUNTIF(Setup!$D$4:$D$11,N262)=0,"CHECK STAGE",IF(AND(N262&lt;&gt;"PO WON",N262&lt;&gt;"LOST",N262&lt;&gt;"CANCELLED",Y262=""),"SET NEXT FOLLOW-UP",IF(AND(OR(N262="QUOTED",N262="NEGOTIATION",N262="PO WON"),P262=""),"ADD QUOTE DATE",IF(AND(OR(N262="QUOTED",N262="NEGOTIATION",N262="PO WON"),COUNTIFS(Quotations!$B$5:$B$504,A262,Quotations!$Q$5:$Q$504,"COMPLETE")=0),"ADD QUOTE RECORD",IF(AND(OR(N262="LOST",N262="CANCELLED"),V262=""),"ADD CLOSED REASON",IF(AND(OR(N262="PO WON",N262="LOST",N262="CANCELLED"),AH262=""),"ADD CLOSED DATE",IF(AND(N262="PO WON",COUNTIFS('Orders &amp; Payments'!$B$5:$B$504,A262,'Orders &amp; Payments'!$Q$5:$Q$504,"COMPLETE")+COUNTIFS('Orders &amp; Payments'!$B$5:$B$504,A262,'Orders &amp; Payments'!$Q$5:$Q$504,"OPEN")+COUNTIFS('Orders &amp; Payments'!$B$5:$B$504,A262,'Orders &amp; Payments'!$Q$5:$Q$504,"OPEN — ADD INVOICE")=0),"ADD ORDER RECORD","COMPLETE"))))))))))))</x:f>
      </x:c>
    </x:row>
    <x:row r="263">
      <x:c r="A263" s="730"/>
      <x:c r="B263" s="731"/>
      <x:c r="C263" s="730"/>
      <x:c r="D263" s="730"/>
      <x:c r="E263" s="730"/>
      <x:c r="F263" s="730"/>
      <x:c r="G263" s="730"/>
      <x:c r="H263" s="730"/>
      <x:c r="I263" s="730"/>
      <x:c r="J263" s="730"/>
      <x:c r="K263" s="730"/>
      <x:c r="L263" s="730"/>
      <x:c r="M263" s="730"/>
      <x:c r="N263" s="730"/>
      <x:c r="O263" s="732"/>
      <x:c r="P263" s="731"/>
      <x:c r="Q263" s="731"/>
      <x:c r="R263" s="731"/>
      <x:c r="S263" s="740" t="str">
        <x:f>IF(B263="","",TODAY()-B263)</x:f>
      </x:c>
      <x:c r="T263" s="741" t="str">
        <x:f>IF(A263="","",IF(N263="","STAGE NOT SET",IF(OR(N263="PO WON",N263="LOST",N263="CANCELLED"),N263,IF(Y263="","NOT SET",IF(NOT(ISNUMBER(Y263)),"CHECK DATE",IF(Y263&lt;TODAY(),"OVERDUE",IF(Y263=TODAY(),"DUE TODAY","UPCOMING")))))))</x:f>
      </x:c>
      <x:c r="U263" s="731"/>
      <x:c r="V263" s="730"/>
      <x:c r="W263" s="730"/>
      <x:c r="X263" s="749" t="str">
        <x:f>IF(OR(A263="",B263="",N263="",N263="PO WON",N263="LOST",N263="CANCELLED"),"",IFERROR(IF(Q263="",B263+1,Q263+INDEX(Setup!$T$4:$T$8,MATCH(N263,Setup!$S$4:$S$8,0))),""))</x:f>
      </x:c>
      <x:c r="Y263" s="749" t="str">
        <x:f>IF(A263="","",IF(OR(N263="PO WON",N263="LOST",N263="CANCELLED"),"",IF(R263&lt;&gt;"",R263,X263)))</x:f>
      </x:c>
      <x:c r="Z263" s="750" t="str">
        <x:f>IF(OR(Y263="",NOT(ISNUMBER(Y263))),"",Y263-TODAY())</x:f>
      </x:c>
      <x:c r="AA263" s="750" t="str">
        <x:f>IF(OR(A263="",B263="",C263="",M263="",N263="",N263="PO WON",N263="LOST",N263="CANCELLED"),"",IF(M263="Hot",30,IF(M263="Warm",20,10))+IF(N263="NEGOTIATION",25,IF(N263="QUOTED",20,IF(N263="QUALIFIED",15,IF(OR(N263="NEW",N263="CONTACTED"),10,0))))+IF(S263&lt;=2,20,IF(S263&lt;=7,15,IF(S263&lt;=14,10,5)))+IF(O263&gt;=500000,20,IF(O263&gt;=200000,15,IF(O263&gt;=100000,10,5)))+IF(OR(C263="IndiaMART",C263="TradeIndia"),5,3))</x:f>
      </x:c>
      <x:c r="AB263" s="751" t="str">
        <x:f>IF(A263="","",IF(OR(N263="PO WON",N263="LOST",N263="CANCELLED"),"CLOSED",IF(AA263&gt;=75,"A - PRIORITY",IF(AA263&gt;=55,"B - GOOD",IF(AA263&gt;=35,"C - NURTURE","D - LOW")))))</x:f>
      </x:c>
      <x:c r="AC263" s="751" t="str">
        <x:f>IF(A263="","",IF(AL263="COMPLETE",IF(N263="PO WON","Track invoice + payment",IF(N263="LOST","Consider revival",IF(N263="CANCELLED","No further action",IF(T263="OVERDUE","FOLLOW UP NOW",IF(T263="DUE TODAY","FOLLOW UP TODAY",IFERROR(INDEX(Setup!$V$4:$V$8,MATCH(N263,Setup!$U$4:$U$8,0)),"Review RFQ")))))),IF(AL263="DUPLICATE RFQ ID","Use a unique RFQ ID",IF(AL263="CHECK REQUIRED FIELDS","Complete required fields",IF(AL263="CHECK NUMBERS","Correct quantity or value",IF(AL263="CHECK DATE","Correct invalid date",IF(AL263="CHECK STAGE","Choose a valid stage",IF(AL263="SET NEXT FOLLOW-UP","Set next follow-up",IF(AL263="ADD QUOTE DATE","Add quote date",IF(AL263="ADD QUOTE RECORD","Add or fix quote record",IF(AL263="ADD CLOSED REASON","Add lost/cancelled reason",IF(AL263="ADD CLOSED DATE","Add closed date","Create or fix order record"))))))))))))</x:f>
      </x:c>
      <x:c r="AD263" s="752" t="str">
        <x:f>IF(A263="","",IF(AND(OR(N263="QUOTED",N263="NEGOTIATION"),Y263&lt;&gt;"",Y263&lt;TODAY()),O263,0))</x:f>
      </x:c>
      <x:c r="AE263" s="751" t="str">
        <x:f>IF(A263="","",IF(AND(F263&lt;&gt;"",G263&lt;&gt;""),"COMPLETE",IF(OR(F263&lt;&gt;"",G263&lt;&gt;""),"PARTIAL","MISSING")))</x:f>
      </x:c>
      <x:c r="AF263" s="756"/>
      <x:c r="AG263" s="735"/>
      <x:c r="AH263" s="735"/>
      <x:c r="AI263" s="755" t="str">
        <x:f>IF(OR(B263="",AF263=""),"",ROUND((AF263-B263)*24,1))</x:f>
      </x:c>
      <x:c r="AJ263" s="750" t="str">
        <x:f>IF(P263="","",MAX(TODAY()-P263,0))</x:f>
      </x:c>
      <x:c r="AK263" s="750" t="str">
        <x:f>IF(OR(B263="",AH263=""),"",AH263-B263)</x:f>
      </x:c>
      <x:c r="AL263" s="751" t="str">
        <x:f>IF(A263="","",IF(COUNTIF($A$5:$A$504,A263)&gt;1,"DUPLICATE RFQ ID",IF(OR(B263="",C263="",AND(D263="",E263=""),AND(F263="",G263=""),H263="",I263="",J263="",L263="",M263="",N263=""),"CHECK REQUIRED FIELDS",IF(OR(NOT(ISNUMBER(I263)),I263&lt;=0,AND(O263&lt;&gt;"",OR(NOT(ISNUMBER(O263)),O263&lt;0))),"CHECK NUMBERS",IF(OR(NOT(ISNUMBER(B263)),B263&gt;TODAY(),AND(P263&lt;&gt;"",OR(NOT(ISNUMBER(P263)),P263&gt;TODAY())),AND(Q263&lt;&gt;"",OR(NOT(ISNUMBER(Q263)),Q263&gt;TODAY())),AND(R263&lt;&gt;"",NOT(ISNUMBER(R263))),AND(U263&lt;&gt;"",NOT(ISNUMBER(U263))),AND(AF263&lt;&gt;"",OR(NOT(ISNUMBER(AF263)),AF263&lt;B263,AF263&gt;TODAY()+1)),AND(AG263&lt;&gt;"",OR(NOT(ISNUMBER(AG263)),AG263&lt;B263,AG263&gt;TODAY())),AND(AH263&lt;&gt;"",OR(NOT(ISNUMBER(AH263)),AH263&lt;B263,AH263&gt;TODAY()))),"CHECK DATE",IF(COUNTIF(Setup!$D$4:$D$11,N263)=0,"CHECK STAGE",IF(AND(N263&lt;&gt;"PO WON",N263&lt;&gt;"LOST",N263&lt;&gt;"CANCELLED",Y263=""),"SET NEXT FOLLOW-UP",IF(AND(OR(N263="QUOTED",N263="NEGOTIATION",N263="PO WON"),P263=""),"ADD QUOTE DATE",IF(AND(OR(N263="QUOTED",N263="NEGOTIATION",N263="PO WON"),COUNTIFS(Quotations!$B$5:$B$504,A263,Quotations!$Q$5:$Q$504,"COMPLETE")=0),"ADD QUOTE RECORD",IF(AND(OR(N263="LOST",N263="CANCELLED"),V263=""),"ADD CLOSED REASON",IF(AND(OR(N263="PO WON",N263="LOST",N263="CANCELLED"),AH263=""),"ADD CLOSED DATE",IF(AND(N263="PO WON",COUNTIFS('Orders &amp; Payments'!$B$5:$B$504,A263,'Orders &amp; Payments'!$Q$5:$Q$504,"COMPLETE")+COUNTIFS('Orders &amp; Payments'!$B$5:$B$504,A263,'Orders &amp; Payments'!$Q$5:$Q$504,"OPEN")+COUNTIFS('Orders &amp; Payments'!$B$5:$B$504,A263,'Orders &amp; Payments'!$Q$5:$Q$504,"OPEN — ADD INVOICE")=0),"ADD ORDER RECORD","COMPLETE"))))))))))))</x:f>
      </x:c>
    </x:row>
    <x:row r="264">
      <x:c r="A264" s="730"/>
      <x:c r="B264" s="731"/>
      <x:c r="C264" s="730"/>
      <x:c r="D264" s="730"/>
      <x:c r="E264" s="730"/>
      <x:c r="F264" s="730"/>
      <x:c r="G264" s="730"/>
      <x:c r="H264" s="730"/>
      <x:c r="I264" s="730"/>
      <x:c r="J264" s="730"/>
      <x:c r="K264" s="730"/>
      <x:c r="L264" s="730"/>
      <x:c r="M264" s="730"/>
      <x:c r="N264" s="730"/>
      <x:c r="O264" s="732"/>
      <x:c r="P264" s="731"/>
      <x:c r="Q264" s="731"/>
      <x:c r="R264" s="731"/>
      <x:c r="S264" s="740" t="str">
        <x:f>IF(B264="","",TODAY()-B264)</x:f>
      </x:c>
      <x:c r="T264" s="741" t="str">
        <x:f>IF(A264="","",IF(N264="","STAGE NOT SET",IF(OR(N264="PO WON",N264="LOST",N264="CANCELLED"),N264,IF(Y264="","NOT SET",IF(NOT(ISNUMBER(Y264)),"CHECK DATE",IF(Y264&lt;TODAY(),"OVERDUE",IF(Y264=TODAY(),"DUE TODAY","UPCOMING")))))))</x:f>
      </x:c>
      <x:c r="U264" s="731"/>
      <x:c r="V264" s="730"/>
      <x:c r="W264" s="730"/>
      <x:c r="X264" s="749" t="str">
        <x:f>IF(OR(A264="",B264="",N264="",N264="PO WON",N264="LOST",N264="CANCELLED"),"",IFERROR(IF(Q264="",B264+1,Q264+INDEX(Setup!$T$4:$T$8,MATCH(N264,Setup!$S$4:$S$8,0))),""))</x:f>
      </x:c>
      <x:c r="Y264" s="749" t="str">
        <x:f>IF(A264="","",IF(OR(N264="PO WON",N264="LOST",N264="CANCELLED"),"",IF(R264&lt;&gt;"",R264,X264)))</x:f>
      </x:c>
      <x:c r="Z264" s="750" t="str">
        <x:f>IF(OR(Y264="",NOT(ISNUMBER(Y264))),"",Y264-TODAY())</x:f>
      </x:c>
      <x:c r="AA264" s="750" t="str">
        <x:f>IF(OR(A264="",B264="",C264="",M264="",N264="",N264="PO WON",N264="LOST",N264="CANCELLED"),"",IF(M264="Hot",30,IF(M264="Warm",20,10))+IF(N264="NEGOTIATION",25,IF(N264="QUOTED",20,IF(N264="QUALIFIED",15,IF(OR(N264="NEW",N264="CONTACTED"),10,0))))+IF(S264&lt;=2,20,IF(S264&lt;=7,15,IF(S264&lt;=14,10,5)))+IF(O264&gt;=500000,20,IF(O264&gt;=200000,15,IF(O264&gt;=100000,10,5)))+IF(OR(C264="IndiaMART",C264="TradeIndia"),5,3))</x:f>
      </x:c>
      <x:c r="AB264" s="751" t="str">
        <x:f>IF(A264="","",IF(OR(N264="PO WON",N264="LOST",N264="CANCELLED"),"CLOSED",IF(AA264&gt;=75,"A - PRIORITY",IF(AA264&gt;=55,"B - GOOD",IF(AA264&gt;=35,"C - NURTURE","D - LOW")))))</x:f>
      </x:c>
      <x:c r="AC264" s="751" t="str">
        <x:f>IF(A264="","",IF(AL264="COMPLETE",IF(N264="PO WON","Track invoice + payment",IF(N264="LOST","Consider revival",IF(N264="CANCELLED","No further action",IF(T264="OVERDUE","FOLLOW UP NOW",IF(T264="DUE TODAY","FOLLOW UP TODAY",IFERROR(INDEX(Setup!$V$4:$V$8,MATCH(N264,Setup!$U$4:$U$8,0)),"Review RFQ")))))),IF(AL264="DUPLICATE RFQ ID","Use a unique RFQ ID",IF(AL264="CHECK REQUIRED FIELDS","Complete required fields",IF(AL264="CHECK NUMBERS","Correct quantity or value",IF(AL264="CHECK DATE","Correct invalid date",IF(AL264="CHECK STAGE","Choose a valid stage",IF(AL264="SET NEXT FOLLOW-UP","Set next follow-up",IF(AL264="ADD QUOTE DATE","Add quote date",IF(AL264="ADD QUOTE RECORD","Add or fix quote record",IF(AL264="ADD CLOSED REASON","Add lost/cancelled reason",IF(AL264="ADD CLOSED DATE","Add closed date","Create or fix order record"))))))))))))</x:f>
      </x:c>
      <x:c r="AD264" s="752" t="str">
        <x:f>IF(A264="","",IF(AND(OR(N264="QUOTED",N264="NEGOTIATION"),Y264&lt;&gt;"",Y264&lt;TODAY()),O264,0))</x:f>
      </x:c>
      <x:c r="AE264" s="751" t="str">
        <x:f>IF(A264="","",IF(AND(F264&lt;&gt;"",G264&lt;&gt;""),"COMPLETE",IF(OR(F264&lt;&gt;"",G264&lt;&gt;""),"PARTIAL","MISSING")))</x:f>
      </x:c>
      <x:c r="AF264" s="756"/>
      <x:c r="AG264" s="735"/>
      <x:c r="AH264" s="735"/>
      <x:c r="AI264" s="755" t="str">
        <x:f>IF(OR(B264="",AF264=""),"",ROUND((AF264-B264)*24,1))</x:f>
      </x:c>
      <x:c r="AJ264" s="750" t="str">
        <x:f>IF(P264="","",MAX(TODAY()-P264,0))</x:f>
      </x:c>
      <x:c r="AK264" s="750" t="str">
        <x:f>IF(OR(B264="",AH264=""),"",AH264-B264)</x:f>
      </x:c>
      <x:c r="AL264" s="751" t="str">
        <x:f>IF(A264="","",IF(COUNTIF($A$5:$A$504,A264)&gt;1,"DUPLICATE RFQ ID",IF(OR(B264="",C264="",AND(D264="",E264=""),AND(F264="",G264=""),H264="",I264="",J264="",L264="",M264="",N264=""),"CHECK REQUIRED FIELDS",IF(OR(NOT(ISNUMBER(I264)),I264&lt;=0,AND(O264&lt;&gt;"",OR(NOT(ISNUMBER(O264)),O264&lt;0))),"CHECK NUMBERS",IF(OR(NOT(ISNUMBER(B264)),B264&gt;TODAY(),AND(P264&lt;&gt;"",OR(NOT(ISNUMBER(P264)),P264&gt;TODAY())),AND(Q264&lt;&gt;"",OR(NOT(ISNUMBER(Q264)),Q264&gt;TODAY())),AND(R264&lt;&gt;"",NOT(ISNUMBER(R264))),AND(U264&lt;&gt;"",NOT(ISNUMBER(U264))),AND(AF264&lt;&gt;"",OR(NOT(ISNUMBER(AF264)),AF264&lt;B264,AF264&gt;TODAY()+1)),AND(AG264&lt;&gt;"",OR(NOT(ISNUMBER(AG264)),AG264&lt;B264,AG264&gt;TODAY())),AND(AH264&lt;&gt;"",OR(NOT(ISNUMBER(AH264)),AH264&lt;B264,AH264&gt;TODAY()))),"CHECK DATE",IF(COUNTIF(Setup!$D$4:$D$11,N264)=0,"CHECK STAGE",IF(AND(N264&lt;&gt;"PO WON",N264&lt;&gt;"LOST",N264&lt;&gt;"CANCELLED",Y264=""),"SET NEXT FOLLOW-UP",IF(AND(OR(N264="QUOTED",N264="NEGOTIATION",N264="PO WON"),P264=""),"ADD QUOTE DATE",IF(AND(OR(N264="QUOTED",N264="NEGOTIATION",N264="PO WON"),COUNTIFS(Quotations!$B$5:$B$504,A264,Quotations!$Q$5:$Q$504,"COMPLETE")=0),"ADD QUOTE RECORD",IF(AND(OR(N264="LOST",N264="CANCELLED"),V264=""),"ADD CLOSED REASON",IF(AND(OR(N264="PO WON",N264="LOST",N264="CANCELLED"),AH264=""),"ADD CLOSED DATE",IF(AND(N264="PO WON",COUNTIFS('Orders &amp; Payments'!$B$5:$B$504,A264,'Orders &amp; Payments'!$Q$5:$Q$504,"COMPLETE")+COUNTIFS('Orders &amp; Payments'!$B$5:$B$504,A264,'Orders &amp; Payments'!$Q$5:$Q$504,"OPEN")+COUNTIFS('Orders &amp; Payments'!$B$5:$B$504,A264,'Orders &amp; Payments'!$Q$5:$Q$504,"OPEN — ADD INVOICE")=0),"ADD ORDER RECORD","COMPLETE"))))))))))))</x:f>
      </x:c>
    </x:row>
    <x:row r="265">
      <x:c r="A265" s="730"/>
      <x:c r="B265" s="731"/>
      <x:c r="C265" s="730"/>
      <x:c r="D265" s="730"/>
      <x:c r="E265" s="730"/>
      <x:c r="F265" s="730"/>
      <x:c r="G265" s="730"/>
      <x:c r="H265" s="730"/>
      <x:c r="I265" s="730"/>
      <x:c r="J265" s="730"/>
      <x:c r="K265" s="730"/>
      <x:c r="L265" s="730"/>
      <x:c r="M265" s="730"/>
      <x:c r="N265" s="730"/>
      <x:c r="O265" s="732"/>
      <x:c r="P265" s="731"/>
      <x:c r="Q265" s="731"/>
      <x:c r="R265" s="731"/>
      <x:c r="S265" s="740" t="str">
        <x:f>IF(B265="","",TODAY()-B265)</x:f>
      </x:c>
      <x:c r="T265" s="741" t="str">
        <x:f>IF(A265="","",IF(N265="","STAGE NOT SET",IF(OR(N265="PO WON",N265="LOST",N265="CANCELLED"),N265,IF(Y265="","NOT SET",IF(NOT(ISNUMBER(Y265)),"CHECK DATE",IF(Y265&lt;TODAY(),"OVERDUE",IF(Y265=TODAY(),"DUE TODAY","UPCOMING")))))))</x:f>
      </x:c>
      <x:c r="U265" s="731"/>
      <x:c r="V265" s="730"/>
      <x:c r="W265" s="730"/>
      <x:c r="X265" s="749" t="str">
        <x:f>IF(OR(A265="",B265="",N265="",N265="PO WON",N265="LOST",N265="CANCELLED"),"",IFERROR(IF(Q265="",B265+1,Q265+INDEX(Setup!$T$4:$T$8,MATCH(N265,Setup!$S$4:$S$8,0))),""))</x:f>
      </x:c>
      <x:c r="Y265" s="749" t="str">
        <x:f>IF(A265="","",IF(OR(N265="PO WON",N265="LOST",N265="CANCELLED"),"",IF(R265&lt;&gt;"",R265,X265)))</x:f>
      </x:c>
      <x:c r="Z265" s="750" t="str">
        <x:f>IF(OR(Y265="",NOT(ISNUMBER(Y265))),"",Y265-TODAY())</x:f>
      </x:c>
      <x:c r="AA265" s="750" t="str">
        <x:f>IF(OR(A265="",B265="",C265="",M265="",N265="",N265="PO WON",N265="LOST",N265="CANCELLED"),"",IF(M265="Hot",30,IF(M265="Warm",20,10))+IF(N265="NEGOTIATION",25,IF(N265="QUOTED",20,IF(N265="QUALIFIED",15,IF(OR(N265="NEW",N265="CONTACTED"),10,0))))+IF(S265&lt;=2,20,IF(S265&lt;=7,15,IF(S265&lt;=14,10,5)))+IF(O265&gt;=500000,20,IF(O265&gt;=200000,15,IF(O265&gt;=100000,10,5)))+IF(OR(C265="IndiaMART",C265="TradeIndia"),5,3))</x:f>
      </x:c>
      <x:c r="AB265" s="751" t="str">
        <x:f>IF(A265="","",IF(OR(N265="PO WON",N265="LOST",N265="CANCELLED"),"CLOSED",IF(AA265&gt;=75,"A - PRIORITY",IF(AA265&gt;=55,"B - GOOD",IF(AA265&gt;=35,"C - NURTURE","D - LOW")))))</x:f>
      </x:c>
      <x:c r="AC265" s="751" t="str">
        <x:f>IF(A265="","",IF(AL265="COMPLETE",IF(N265="PO WON","Track invoice + payment",IF(N265="LOST","Consider revival",IF(N265="CANCELLED","No further action",IF(T265="OVERDUE","FOLLOW UP NOW",IF(T265="DUE TODAY","FOLLOW UP TODAY",IFERROR(INDEX(Setup!$V$4:$V$8,MATCH(N265,Setup!$U$4:$U$8,0)),"Review RFQ")))))),IF(AL265="DUPLICATE RFQ ID","Use a unique RFQ ID",IF(AL265="CHECK REQUIRED FIELDS","Complete required fields",IF(AL265="CHECK NUMBERS","Correct quantity or value",IF(AL265="CHECK DATE","Correct invalid date",IF(AL265="CHECK STAGE","Choose a valid stage",IF(AL265="SET NEXT FOLLOW-UP","Set next follow-up",IF(AL265="ADD QUOTE DATE","Add quote date",IF(AL265="ADD QUOTE RECORD","Add or fix quote record",IF(AL265="ADD CLOSED REASON","Add lost/cancelled reason",IF(AL265="ADD CLOSED DATE","Add closed date","Create or fix order record"))))))))))))</x:f>
      </x:c>
      <x:c r="AD265" s="752" t="str">
        <x:f>IF(A265="","",IF(AND(OR(N265="QUOTED",N265="NEGOTIATION"),Y265&lt;&gt;"",Y265&lt;TODAY()),O265,0))</x:f>
      </x:c>
      <x:c r="AE265" s="751" t="str">
        <x:f>IF(A265="","",IF(AND(F265&lt;&gt;"",G265&lt;&gt;""),"COMPLETE",IF(OR(F265&lt;&gt;"",G265&lt;&gt;""),"PARTIAL","MISSING")))</x:f>
      </x:c>
      <x:c r="AF265" s="756"/>
      <x:c r="AG265" s="735"/>
      <x:c r="AH265" s="735"/>
      <x:c r="AI265" s="755" t="str">
        <x:f>IF(OR(B265="",AF265=""),"",ROUND((AF265-B265)*24,1))</x:f>
      </x:c>
      <x:c r="AJ265" s="750" t="str">
        <x:f>IF(P265="","",MAX(TODAY()-P265,0))</x:f>
      </x:c>
      <x:c r="AK265" s="750" t="str">
        <x:f>IF(OR(B265="",AH265=""),"",AH265-B265)</x:f>
      </x:c>
      <x:c r="AL265" s="751" t="str">
        <x:f>IF(A265="","",IF(COUNTIF($A$5:$A$504,A265)&gt;1,"DUPLICATE RFQ ID",IF(OR(B265="",C265="",AND(D265="",E265=""),AND(F265="",G265=""),H265="",I265="",J265="",L265="",M265="",N265=""),"CHECK REQUIRED FIELDS",IF(OR(NOT(ISNUMBER(I265)),I265&lt;=0,AND(O265&lt;&gt;"",OR(NOT(ISNUMBER(O265)),O265&lt;0))),"CHECK NUMBERS",IF(OR(NOT(ISNUMBER(B265)),B265&gt;TODAY(),AND(P265&lt;&gt;"",OR(NOT(ISNUMBER(P265)),P265&gt;TODAY())),AND(Q265&lt;&gt;"",OR(NOT(ISNUMBER(Q265)),Q265&gt;TODAY())),AND(R265&lt;&gt;"",NOT(ISNUMBER(R265))),AND(U265&lt;&gt;"",NOT(ISNUMBER(U265))),AND(AF265&lt;&gt;"",OR(NOT(ISNUMBER(AF265)),AF265&lt;B265,AF265&gt;TODAY()+1)),AND(AG265&lt;&gt;"",OR(NOT(ISNUMBER(AG265)),AG265&lt;B265,AG265&gt;TODAY())),AND(AH265&lt;&gt;"",OR(NOT(ISNUMBER(AH265)),AH265&lt;B265,AH265&gt;TODAY()))),"CHECK DATE",IF(COUNTIF(Setup!$D$4:$D$11,N265)=0,"CHECK STAGE",IF(AND(N265&lt;&gt;"PO WON",N265&lt;&gt;"LOST",N265&lt;&gt;"CANCELLED",Y265=""),"SET NEXT FOLLOW-UP",IF(AND(OR(N265="QUOTED",N265="NEGOTIATION",N265="PO WON"),P265=""),"ADD QUOTE DATE",IF(AND(OR(N265="QUOTED",N265="NEGOTIATION",N265="PO WON"),COUNTIFS(Quotations!$B$5:$B$504,A265,Quotations!$Q$5:$Q$504,"COMPLETE")=0),"ADD QUOTE RECORD",IF(AND(OR(N265="LOST",N265="CANCELLED"),V265=""),"ADD CLOSED REASON",IF(AND(OR(N265="PO WON",N265="LOST",N265="CANCELLED"),AH265=""),"ADD CLOSED DATE",IF(AND(N265="PO WON",COUNTIFS('Orders &amp; Payments'!$B$5:$B$504,A265,'Orders &amp; Payments'!$Q$5:$Q$504,"COMPLETE")+COUNTIFS('Orders &amp; Payments'!$B$5:$B$504,A265,'Orders &amp; Payments'!$Q$5:$Q$504,"OPEN")+COUNTIFS('Orders &amp; Payments'!$B$5:$B$504,A265,'Orders &amp; Payments'!$Q$5:$Q$504,"OPEN — ADD INVOICE")=0),"ADD ORDER RECORD","COMPLETE"))))))))))))</x:f>
      </x:c>
    </x:row>
    <x:row r="266">
      <x:c r="A266" s="730"/>
      <x:c r="B266" s="731"/>
      <x:c r="C266" s="730"/>
      <x:c r="D266" s="730"/>
      <x:c r="E266" s="730"/>
      <x:c r="F266" s="730"/>
      <x:c r="G266" s="730"/>
      <x:c r="H266" s="730"/>
      <x:c r="I266" s="730"/>
      <x:c r="J266" s="730"/>
      <x:c r="K266" s="730"/>
      <x:c r="L266" s="730"/>
      <x:c r="M266" s="730"/>
      <x:c r="N266" s="730"/>
      <x:c r="O266" s="732"/>
      <x:c r="P266" s="731"/>
      <x:c r="Q266" s="731"/>
      <x:c r="R266" s="731"/>
      <x:c r="S266" s="740" t="str">
        <x:f>IF(B266="","",TODAY()-B266)</x:f>
      </x:c>
      <x:c r="T266" s="741" t="str">
        <x:f>IF(A266="","",IF(N266="","STAGE NOT SET",IF(OR(N266="PO WON",N266="LOST",N266="CANCELLED"),N266,IF(Y266="","NOT SET",IF(NOT(ISNUMBER(Y266)),"CHECK DATE",IF(Y266&lt;TODAY(),"OVERDUE",IF(Y266=TODAY(),"DUE TODAY","UPCOMING")))))))</x:f>
      </x:c>
      <x:c r="U266" s="731"/>
      <x:c r="V266" s="730"/>
      <x:c r="W266" s="730"/>
      <x:c r="X266" s="749" t="str">
        <x:f>IF(OR(A266="",B266="",N266="",N266="PO WON",N266="LOST",N266="CANCELLED"),"",IFERROR(IF(Q266="",B266+1,Q266+INDEX(Setup!$T$4:$T$8,MATCH(N266,Setup!$S$4:$S$8,0))),""))</x:f>
      </x:c>
      <x:c r="Y266" s="749" t="str">
        <x:f>IF(A266="","",IF(OR(N266="PO WON",N266="LOST",N266="CANCELLED"),"",IF(R266&lt;&gt;"",R266,X266)))</x:f>
      </x:c>
      <x:c r="Z266" s="750" t="str">
        <x:f>IF(OR(Y266="",NOT(ISNUMBER(Y266))),"",Y266-TODAY())</x:f>
      </x:c>
      <x:c r="AA266" s="750" t="str">
        <x:f>IF(OR(A266="",B266="",C266="",M266="",N266="",N266="PO WON",N266="LOST",N266="CANCELLED"),"",IF(M266="Hot",30,IF(M266="Warm",20,10))+IF(N266="NEGOTIATION",25,IF(N266="QUOTED",20,IF(N266="QUALIFIED",15,IF(OR(N266="NEW",N266="CONTACTED"),10,0))))+IF(S266&lt;=2,20,IF(S266&lt;=7,15,IF(S266&lt;=14,10,5)))+IF(O266&gt;=500000,20,IF(O266&gt;=200000,15,IF(O266&gt;=100000,10,5)))+IF(OR(C266="IndiaMART",C266="TradeIndia"),5,3))</x:f>
      </x:c>
      <x:c r="AB266" s="751" t="str">
        <x:f>IF(A266="","",IF(OR(N266="PO WON",N266="LOST",N266="CANCELLED"),"CLOSED",IF(AA266&gt;=75,"A - PRIORITY",IF(AA266&gt;=55,"B - GOOD",IF(AA266&gt;=35,"C - NURTURE","D - LOW")))))</x:f>
      </x:c>
      <x:c r="AC266" s="751" t="str">
        <x:f>IF(A266="","",IF(AL266="COMPLETE",IF(N266="PO WON","Track invoice + payment",IF(N266="LOST","Consider revival",IF(N266="CANCELLED","No further action",IF(T266="OVERDUE","FOLLOW UP NOW",IF(T266="DUE TODAY","FOLLOW UP TODAY",IFERROR(INDEX(Setup!$V$4:$V$8,MATCH(N266,Setup!$U$4:$U$8,0)),"Review RFQ")))))),IF(AL266="DUPLICATE RFQ ID","Use a unique RFQ ID",IF(AL266="CHECK REQUIRED FIELDS","Complete required fields",IF(AL266="CHECK NUMBERS","Correct quantity or value",IF(AL266="CHECK DATE","Correct invalid date",IF(AL266="CHECK STAGE","Choose a valid stage",IF(AL266="SET NEXT FOLLOW-UP","Set next follow-up",IF(AL266="ADD QUOTE DATE","Add quote date",IF(AL266="ADD QUOTE RECORD","Add or fix quote record",IF(AL266="ADD CLOSED REASON","Add lost/cancelled reason",IF(AL266="ADD CLOSED DATE","Add closed date","Create or fix order record"))))))))))))</x:f>
      </x:c>
      <x:c r="AD266" s="752" t="str">
        <x:f>IF(A266="","",IF(AND(OR(N266="QUOTED",N266="NEGOTIATION"),Y266&lt;&gt;"",Y266&lt;TODAY()),O266,0))</x:f>
      </x:c>
      <x:c r="AE266" s="751" t="str">
        <x:f>IF(A266="","",IF(AND(F266&lt;&gt;"",G266&lt;&gt;""),"COMPLETE",IF(OR(F266&lt;&gt;"",G266&lt;&gt;""),"PARTIAL","MISSING")))</x:f>
      </x:c>
      <x:c r="AF266" s="756"/>
      <x:c r="AG266" s="735"/>
      <x:c r="AH266" s="735"/>
      <x:c r="AI266" s="755" t="str">
        <x:f>IF(OR(B266="",AF266=""),"",ROUND((AF266-B266)*24,1))</x:f>
      </x:c>
      <x:c r="AJ266" s="750" t="str">
        <x:f>IF(P266="","",MAX(TODAY()-P266,0))</x:f>
      </x:c>
      <x:c r="AK266" s="750" t="str">
        <x:f>IF(OR(B266="",AH266=""),"",AH266-B266)</x:f>
      </x:c>
      <x:c r="AL266" s="751" t="str">
        <x:f>IF(A266="","",IF(COUNTIF($A$5:$A$504,A266)&gt;1,"DUPLICATE RFQ ID",IF(OR(B266="",C266="",AND(D266="",E266=""),AND(F266="",G266=""),H266="",I266="",J266="",L266="",M266="",N266=""),"CHECK REQUIRED FIELDS",IF(OR(NOT(ISNUMBER(I266)),I266&lt;=0,AND(O266&lt;&gt;"",OR(NOT(ISNUMBER(O266)),O266&lt;0))),"CHECK NUMBERS",IF(OR(NOT(ISNUMBER(B266)),B266&gt;TODAY(),AND(P266&lt;&gt;"",OR(NOT(ISNUMBER(P266)),P266&gt;TODAY())),AND(Q266&lt;&gt;"",OR(NOT(ISNUMBER(Q266)),Q266&gt;TODAY())),AND(R266&lt;&gt;"",NOT(ISNUMBER(R266))),AND(U266&lt;&gt;"",NOT(ISNUMBER(U266))),AND(AF266&lt;&gt;"",OR(NOT(ISNUMBER(AF266)),AF266&lt;B266,AF266&gt;TODAY()+1)),AND(AG266&lt;&gt;"",OR(NOT(ISNUMBER(AG266)),AG266&lt;B266,AG266&gt;TODAY())),AND(AH266&lt;&gt;"",OR(NOT(ISNUMBER(AH266)),AH266&lt;B266,AH266&gt;TODAY()))),"CHECK DATE",IF(COUNTIF(Setup!$D$4:$D$11,N266)=0,"CHECK STAGE",IF(AND(N266&lt;&gt;"PO WON",N266&lt;&gt;"LOST",N266&lt;&gt;"CANCELLED",Y266=""),"SET NEXT FOLLOW-UP",IF(AND(OR(N266="QUOTED",N266="NEGOTIATION",N266="PO WON"),P266=""),"ADD QUOTE DATE",IF(AND(OR(N266="QUOTED",N266="NEGOTIATION",N266="PO WON"),COUNTIFS(Quotations!$B$5:$B$504,A266,Quotations!$Q$5:$Q$504,"COMPLETE")=0),"ADD QUOTE RECORD",IF(AND(OR(N266="LOST",N266="CANCELLED"),V266=""),"ADD CLOSED REASON",IF(AND(OR(N266="PO WON",N266="LOST",N266="CANCELLED"),AH266=""),"ADD CLOSED DATE",IF(AND(N266="PO WON",COUNTIFS('Orders &amp; Payments'!$B$5:$B$504,A266,'Orders &amp; Payments'!$Q$5:$Q$504,"COMPLETE")+COUNTIFS('Orders &amp; Payments'!$B$5:$B$504,A266,'Orders &amp; Payments'!$Q$5:$Q$504,"OPEN")+COUNTIFS('Orders &amp; Payments'!$B$5:$B$504,A266,'Orders &amp; Payments'!$Q$5:$Q$504,"OPEN — ADD INVOICE")=0),"ADD ORDER RECORD","COMPLETE"))))))))))))</x:f>
      </x:c>
    </x:row>
    <x:row r="267">
      <x:c r="A267" s="730"/>
      <x:c r="B267" s="731"/>
      <x:c r="C267" s="730"/>
      <x:c r="D267" s="730"/>
      <x:c r="E267" s="730"/>
      <x:c r="F267" s="730"/>
      <x:c r="G267" s="730"/>
      <x:c r="H267" s="730"/>
      <x:c r="I267" s="730"/>
      <x:c r="J267" s="730"/>
      <x:c r="K267" s="730"/>
      <x:c r="L267" s="730"/>
      <x:c r="M267" s="730"/>
      <x:c r="N267" s="730"/>
      <x:c r="O267" s="732"/>
      <x:c r="P267" s="731"/>
      <x:c r="Q267" s="731"/>
      <x:c r="R267" s="731"/>
      <x:c r="S267" s="740" t="str">
        <x:f>IF(B267="","",TODAY()-B267)</x:f>
      </x:c>
      <x:c r="T267" s="741" t="str">
        <x:f>IF(A267="","",IF(N267="","STAGE NOT SET",IF(OR(N267="PO WON",N267="LOST",N267="CANCELLED"),N267,IF(Y267="","NOT SET",IF(NOT(ISNUMBER(Y267)),"CHECK DATE",IF(Y267&lt;TODAY(),"OVERDUE",IF(Y267=TODAY(),"DUE TODAY","UPCOMING")))))))</x:f>
      </x:c>
      <x:c r="U267" s="731"/>
      <x:c r="V267" s="730"/>
      <x:c r="W267" s="730"/>
      <x:c r="X267" s="749" t="str">
        <x:f>IF(OR(A267="",B267="",N267="",N267="PO WON",N267="LOST",N267="CANCELLED"),"",IFERROR(IF(Q267="",B267+1,Q267+INDEX(Setup!$T$4:$T$8,MATCH(N267,Setup!$S$4:$S$8,0))),""))</x:f>
      </x:c>
      <x:c r="Y267" s="749" t="str">
        <x:f>IF(A267="","",IF(OR(N267="PO WON",N267="LOST",N267="CANCELLED"),"",IF(R267&lt;&gt;"",R267,X267)))</x:f>
      </x:c>
      <x:c r="Z267" s="750" t="str">
        <x:f>IF(OR(Y267="",NOT(ISNUMBER(Y267))),"",Y267-TODAY())</x:f>
      </x:c>
      <x:c r="AA267" s="750" t="str">
        <x:f>IF(OR(A267="",B267="",C267="",M267="",N267="",N267="PO WON",N267="LOST",N267="CANCELLED"),"",IF(M267="Hot",30,IF(M267="Warm",20,10))+IF(N267="NEGOTIATION",25,IF(N267="QUOTED",20,IF(N267="QUALIFIED",15,IF(OR(N267="NEW",N267="CONTACTED"),10,0))))+IF(S267&lt;=2,20,IF(S267&lt;=7,15,IF(S267&lt;=14,10,5)))+IF(O267&gt;=500000,20,IF(O267&gt;=200000,15,IF(O267&gt;=100000,10,5)))+IF(OR(C267="IndiaMART",C267="TradeIndia"),5,3))</x:f>
      </x:c>
      <x:c r="AB267" s="751" t="str">
        <x:f>IF(A267="","",IF(OR(N267="PO WON",N267="LOST",N267="CANCELLED"),"CLOSED",IF(AA267&gt;=75,"A - PRIORITY",IF(AA267&gt;=55,"B - GOOD",IF(AA267&gt;=35,"C - NURTURE","D - LOW")))))</x:f>
      </x:c>
      <x:c r="AC267" s="751" t="str">
        <x:f>IF(A267="","",IF(AL267="COMPLETE",IF(N267="PO WON","Track invoice + payment",IF(N267="LOST","Consider revival",IF(N267="CANCELLED","No further action",IF(T267="OVERDUE","FOLLOW UP NOW",IF(T267="DUE TODAY","FOLLOW UP TODAY",IFERROR(INDEX(Setup!$V$4:$V$8,MATCH(N267,Setup!$U$4:$U$8,0)),"Review RFQ")))))),IF(AL267="DUPLICATE RFQ ID","Use a unique RFQ ID",IF(AL267="CHECK REQUIRED FIELDS","Complete required fields",IF(AL267="CHECK NUMBERS","Correct quantity or value",IF(AL267="CHECK DATE","Correct invalid date",IF(AL267="CHECK STAGE","Choose a valid stage",IF(AL267="SET NEXT FOLLOW-UP","Set next follow-up",IF(AL267="ADD QUOTE DATE","Add quote date",IF(AL267="ADD QUOTE RECORD","Add or fix quote record",IF(AL267="ADD CLOSED REASON","Add lost/cancelled reason",IF(AL267="ADD CLOSED DATE","Add closed date","Create or fix order record"))))))))))))</x:f>
      </x:c>
      <x:c r="AD267" s="752" t="str">
        <x:f>IF(A267="","",IF(AND(OR(N267="QUOTED",N267="NEGOTIATION"),Y267&lt;&gt;"",Y267&lt;TODAY()),O267,0))</x:f>
      </x:c>
      <x:c r="AE267" s="751" t="str">
        <x:f>IF(A267="","",IF(AND(F267&lt;&gt;"",G267&lt;&gt;""),"COMPLETE",IF(OR(F267&lt;&gt;"",G267&lt;&gt;""),"PARTIAL","MISSING")))</x:f>
      </x:c>
      <x:c r="AF267" s="756"/>
      <x:c r="AG267" s="735"/>
      <x:c r="AH267" s="735"/>
      <x:c r="AI267" s="755" t="str">
        <x:f>IF(OR(B267="",AF267=""),"",ROUND((AF267-B267)*24,1))</x:f>
      </x:c>
      <x:c r="AJ267" s="750" t="str">
        <x:f>IF(P267="","",MAX(TODAY()-P267,0))</x:f>
      </x:c>
      <x:c r="AK267" s="750" t="str">
        <x:f>IF(OR(B267="",AH267=""),"",AH267-B267)</x:f>
      </x:c>
      <x:c r="AL267" s="751" t="str">
        <x:f>IF(A267="","",IF(COUNTIF($A$5:$A$504,A267)&gt;1,"DUPLICATE RFQ ID",IF(OR(B267="",C267="",AND(D267="",E267=""),AND(F267="",G267=""),H267="",I267="",J267="",L267="",M267="",N267=""),"CHECK REQUIRED FIELDS",IF(OR(NOT(ISNUMBER(I267)),I267&lt;=0,AND(O267&lt;&gt;"",OR(NOT(ISNUMBER(O267)),O267&lt;0))),"CHECK NUMBERS",IF(OR(NOT(ISNUMBER(B267)),B267&gt;TODAY(),AND(P267&lt;&gt;"",OR(NOT(ISNUMBER(P267)),P267&gt;TODAY())),AND(Q267&lt;&gt;"",OR(NOT(ISNUMBER(Q267)),Q267&gt;TODAY())),AND(R267&lt;&gt;"",NOT(ISNUMBER(R267))),AND(U267&lt;&gt;"",NOT(ISNUMBER(U267))),AND(AF267&lt;&gt;"",OR(NOT(ISNUMBER(AF267)),AF267&lt;B267,AF267&gt;TODAY()+1)),AND(AG267&lt;&gt;"",OR(NOT(ISNUMBER(AG267)),AG267&lt;B267,AG267&gt;TODAY())),AND(AH267&lt;&gt;"",OR(NOT(ISNUMBER(AH267)),AH267&lt;B267,AH267&gt;TODAY()))),"CHECK DATE",IF(COUNTIF(Setup!$D$4:$D$11,N267)=0,"CHECK STAGE",IF(AND(N267&lt;&gt;"PO WON",N267&lt;&gt;"LOST",N267&lt;&gt;"CANCELLED",Y267=""),"SET NEXT FOLLOW-UP",IF(AND(OR(N267="QUOTED",N267="NEGOTIATION",N267="PO WON"),P267=""),"ADD QUOTE DATE",IF(AND(OR(N267="QUOTED",N267="NEGOTIATION",N267="PO WON"),COUNTIFS(Quotations!$B$5:$B$504,A267,Quotations!$Q$5:$Q$504,"COMPLETE")=0),"ADD QUOTE RECORD",IF(AND(OR(N267="LOST",N267="CANCELLED"),V267=""),"ADD CLOSED REASON",IF(AND(OR(N267="PO WON",N267="LOST",N267="CANCELLED"),AH267=""),"ADD CLOSED DATE",IF(AND(N267="PO WON",COUNTIFS('Orders &amp; Payments'!$B$5:$B$504,A267,'Orders &amp; Payments'!$Q$5:$Q$504,"COMPLETE")+COUNTIFS('Orders &amp; Payments'!$B$5:$B$504,A267,'Orders &amp; Payments'!$Q$5:$Q$504,"OPEN")+COUNTIFS('Orders &amp; Payments'!$B$5:$B$504,A267,'Orders &amp; Payments'!$Q$5:$Q$504,"OPEN — ADD INVOICE")=0),"ADD ORDER RECORD","COMPLETE"))))))))))))</x:f>
      </x:c>
    </x:row>
    <x:row r="268">
      <x:c r="A268" s="730"/>
      <x:c r="B268" s="731"/>
      <x:c r="C268" s="730"/>
      <x:c r="D268" s="730"/>
      <x:c r="E268" s="730"/>
      <x:c r="F268" s="730"/>
      <x:c r="G268" s="730"/>
      <x:c r="H268" s="730"/>
      <x:c r="I268" s="730"/>
      <x:c r="J268" s="730"/>
      <x:c r="K268" s="730"/>
      <x:c r="L268" s="730"/>
      <x:c r="M268" s="730"/>
      <x:c r="N268" s="730"/>
      <x:c r="O268" s="732"/>
      <x:c r="P268" s="731"/>
      <x:c r="Q268" s="731"/>
      <x:c r="R268" s="731"/>
      <x:c r="S268" s="740" t="str">
        <x:f>IF(B268="","",TODAY()-B268)</x:f>
      </x:c>
      <x:c r="T268" s="741" t="str">
        <x:f>IF(A268="","",IF(N268="","STAGE NOT SET",IF(OR(N268="PO WON",N268="LOST",N268="CANCELLED"),N268,IF(Y268="","NOT SET",IF(NOT(ISNUMBER(Y268)),"CHECK DATE",IF(Y268&lt;TODAY(),"OVERDUE",IF(Y268=TODAY(),"DUE TODAY","UPCOMING")))))))</x:f>
      </x:c>
      <x:c r="U268" s="731"/>
      <x:c r="V268" s="730"/>
      <x:c r="W268" s="730"/>
      <x:c r="X268" s="749" t="str">
        <x:f>IF(OR(A268="",B268="",N268="",N268="PO WON",N268="LOST",N268="CANCELLED"),"",IFERROR(IF(Q268="",B268+1,Q268+INDEX(Setup!$T$4:$T$8,MATCH(N268,Setup!$S$4:$S$8,0))),""))</x:f>
      </x:c>
      <x:c r="Y268" s="749" t="str">
        <x:f>IF(A268="","",IF(OR(N268="PO WON",N268="LOST",N268="CANCELLED"),"",IF(R268&lt;&gt;"",R268,X268)))</x:f>
      </x:c>
      <x:c r="Z268" s="750" t="str">
        <x:f>IF(OR(Y268="",NOT(ISNUMBER(Y268))),"",Y268-TODAY())</x:f>
      </x:c>
      <x:c r="AA268" s="750" t="str">
        <x:f>IF(OR(A268="",B268="",C268="",M268="",N268="",N268="PO WON",N268="LOST",N268="CANCELLED"),"",IF(M268="Hot",30,IF(M268="Warm",20,10))+IF(N268="NEGOTIATION",25,IF(N268="QUOTED",20,IF(N268="QUALIFIED",15,IF(OR(N268="NEW",N268="CONTACTED"),10,0))))+IF(S268&lt;=2,20,IF(S268&lt;=7,15,IF(S268&lt;=14,10,5)))+IF(O268&gt;=500000,20,IF(O268&gt;=200000,15,IF(O268&gt;=100000,10,5)))+IF(OR(C268="IndiaMART",C268="TradeIndia"),5,3))</x:f>
      </x:c>
      <x:c r="AB268" s="751" t="str">
        <x:f>IF(A268="","",IF(OR(N268="PO WON",N268="LOST",N268="CANCELLED"),"CLOSED",IF(AA268&gt;=75,"A - PRIORITY",IF(AA268&gt;=55,"B - GOOD",IF(AA268&gt;=35,"C - NURTURE","D - LOW")))))</x:f>
      </x:c>
      <x:c r="AC268" s="751" t="str">
        <x:f>IF(A268="","",IF(AL268="COMPLETE",IF(N268="PO WON","Track invoice + payment",IF(N268="LOST","Consider revival",IF(N268="CANCELLED","No further action",IF(T268="OVERDUE","FOLLOW UP NOW",IF(T268="DUE TODAY","FOLLOW UP TODAY",IFERROR(INDEX(Setup!$V$4:$V$8,MATCH(N268,Setup!$U$4:$U$8,0)),"Review RFQ")))))),IF(AL268="DUPLICATE RFQ ID","Use a unique RFQ ID",IF(AL268="CHECK REQUIRED FIELDS","Complete required fields",IF(AL268="CHECK NUMBERS","Correct quantity or value",IF(AL268="CHECK DATE","Correct invalid date",IF(AL268="CHECK STAGE","Choose a valid stage",IF(AL268="SET NEXT FOLLOW-UP","Set next follow-up",IF(AL268="ADD QUOTE DATE","Add quote date",IF(AL268="ADD QUOTE RECORD","Add or fix quote record",IF(AL268="ADD CLOSED REASON","Add lost/cancelled reason",IF(AL268="ADD CLOSED DATE","Add closed date","Create or fix order record"))))))))))))</x:f>
      </x:c>
      <x:c r="AD268" s="752" t="str">
        <x:f>IF(A268="","",IF(AND(OR(N268="QUOTED",N268="NEGOTIATION"),Y268&lt;&gt;"",Y268&lt;TODAY()),O268,0))</x:f>
      </x:c>
      <x:c r="AE268" s="751" t="str">
        <x:f>IF(A268="","",IF(AND(F268&lt;&gt;"",G268&lt;&gt;""),"COMPLETE",IF(OR(F268&lt;&gt;"",G268&lt;&gt;""),"PARTIAL","MISSING")))</x:f>
      </x:c>
      <x:c r="AF268" s="756"/>
      <x:c r="AG268" s="735"/>
      <x:c r="AH268" s="735"/>
      <x:c r="AI268" s="755" t="str">
        <x:f>IF(OR(B268="",AF268=""),"",ROUND((AF268-B268)*24,1))</x:f>
      </x:c>
      <x:c r="AJ268" s="750" t="str">
        <x:f>IF(P268="","",MAX(TODAY()-P268,0))</x:f>
      </x:c>
      <x:c r="AK268" s="750" t="str">
        <x:f>IF(OR(B268="",AH268=""),"",AH268-B268)</x:f>
      </x:c>
      <x:c r="AL268" s="751" t="str">
        <x:f>IF(A268="","",IF(COUNTIF($A$5:$A$504,A268)&gt;1,"DUPLICATE RFQ ID",IF(OR(B268="",C268="",AND(D268="",E268=""),AND(F268="",G268=""),H268="",I268="",J268="",L268="",M268="",N268=""),"CHECK REQUIRED FIELDS",IF(OR(NOT(ISNUMBER(I268)),I268&lt;=0,AND(O268&lt;&gt;"",OR(NOT(ISNUMBER(O268)),O268&lt;0))),"CHECK NUMBERS",IF(OR(NOT(ISNUMBER(B268)),B268&gt;TODAY(),AND(P268&lt;&gt;"",OR(NOT(ISNUMBER(P268)),P268&gt;TODAY())),AND(Q268&lt;&gt;"",OR(NOT(ISNUMBER(Q268)),Q268&gt;TODAY())),AND(R268&lt;&gt;"",NOT(ISNUMBER(R268))),AND(U268&lt;&gt;"",NOT(ISNUMBER(U268))),AND(AF268&lt;&gt;"",OR(NOT(ISNUMBER(AF268)),AF268&lt;B268,AF268&gt;TODAY()+1)),AND(AG268&lt;&gt;"",OR(NOT(ISNUMBER(AG268)),AG268&lt;B268,AG268&gt;TODAY())),AND(AH268&lt;&gt;"",OR(NOT(ISNUMBER(AH268)),AH268&lt;B268,AH268&gt;TODAY()))),"CHECK DATE",IF(COUNTIF(Setup!$D$4:$D$11,N268)=0,"CHECK STAGE",IF(AND(N268&lt;&gt;"PO WON",N268&lt;&gt;"LOST",N268&lt;&gt;"CANCELLED",Y268=""),"SET NEXT FOLLOW-UP",IF(AND(OR(N268="QUOTED",N268="NEGOTIATION",N268="PO WON"),P268=""),"ADD QUOTE DATE",IF(AND(OR(N268="QUOTED",N268="NEGOTIATION",N268="PO WON"),COUNTIFS(Quotations!$B$5:$B$504,A268,Quotations!$Q$5:$Q$504,"COMPLETE")=0),"ADD QUOTE RECORD",IF(AND(OR(N268="LOST",N268="CANCELLED"),V268=""),"ADD CLOSED REASON",IF(AND(OR(N268="PO WON",N268="LOST",N268="CANCELLED"),AH268=""),"ADD CLOSED DATE",IF(AND(N268="PO WON",COUNTIFS('Orders &amp; Payments'!$B$5:$B$504,A268,'Orders &amp; Payments'!$Q$5:$Q$504,"COMPLETE")+COUNTIFS('Orders &amp; Payments'!$B$5:$B$504,A268,'Orders &amp; Payments'!$Q$5:$Q$504,"OPEN")+COUNTIFS('Orders &amp; Payments'!$B$5:$B$504,A268,'Orders &amp; Payments'!$Q$5:$Q$504,"OPEN — ADD INVOICE")=0),"ADD ORDER RECORD","COMPLETE"))))))))))))</x:f>
      </x:c>
    </x:row>
    <x:row r="269">
      <x:c r="A269" s="730"/>
      <x:c r="B269" s="731"/>
      <x:c r="C269" s="730"/>
      <x:c r="D269" s="730"/>
      <x:c r="E269" s="730"/>
      <x:c r="F269" s="730"/>
      <x:c r="G269" s="730"/>
      <x:c r="H269" s="730"/>
      <x:c r="I269" s="730"/>
      <x:c r="J269" s="730"/>
      <x:c r="K269" s="730"/>
      <x:c r="L269" s="730"/>
      <x:c r="M269" s="730"/>
      <x:c r="N269" s="730"/>
      <x:c r="O269" s="732"/>
      <x:c r="P269" s="731"/>
      <x:c r="Q269" s="731"/>
      <x:c r="R269" s="731"/>
      <x:c r="S269" s="740" t="str">
        <x:f>IF(B269="","",TODAY()-B269)</x:f>
      </x:c>
      <x:c r="T269" s="741" t="str">
        <x:f>IF(A269="","",IF(N269="","STAGE NOT SET",IF(OR(N269="PO WON",N269="LOST",N269="CANCELLED"),N269,IF(Y269="","NOT SET",IF(NOT(ISNUMBER(Y269)),"CHECK DATE",IF(Y269&lt;TODAY(),"OVERDUE",IF(Y269=TODAY(),"DUE TODAY","UPCOMING")))))))</x:f>
      </x:c>
      <x:c r="U269" s="731"/>
      <x:c r="V269" s="730"/>
      <x:c r="W269" s="730"/>
      <x:c r="X269" s="749" t="str">
        <x:f>IF(OR(A269="",B269="",N269="",N269="PO WON",N269="LOST",N269="CANCELLED"),"",IFERROR(IF(Q269="",B269+1,Q269+INDEX(Setup!$T$4:$T$8,MATCH(N269,Setup!$S$4:$S$8,0))),""))</x:f>
      </x:c>
      <x:c r="Y269" s="749" t="str">
        <x:f>IF(A269="","",IF(OR(N269="PO WON",N269="LOST",N269="CANCELLED"),"",IF(R269&lt;&gt;"",R269,X269)))</x:f>
      </x:c>
      <x:c r="Z269" s="750" t="str">
        <x:f>IF(OR(Y269="",NOT(ISNUMBER(Y269))),"",Y269-TODAY())</x:f>
      </x:c>
      <x:c r="AA269" s="750" t="str">
        <x:f>IF(OR(A269="",B269="",C269="",M269="",N269="",N269="PO WON",N269="LOST",N269="CANCELLED"),"",IF(M269="Hot",30,IF(M269="Warm",20,10))+IF(N269="NEGOTIATION",25,IF(N269="QUOTED",20,IF(N269="QUALIFIED",15,IF(OR(N269="NEW",N269="CONTACTED"),10,0))))+IF(S269&lt;=2,20,IF(S269&lt;=7,15,IF(S269&lt;=14,10,5)))+IF(O269&gt;=500000,20,IF(O269&gt;=200000,15,IF(O269&gt;=100000,10,5)))+IF(OR(C269="IndiaMART",C269="TradeIndia"),5,3))</x:f>
      </x:c>
      <x:c r="AB269" s="751" t="str">
        <x:f>IF(A269="","",IF(OR(N269="PO WON",N269="LOST",N269="CANCELLED"),"CLOSED",IF(AA269&gt;=75,"A - PRIORITY",IF(AA269&gt;=55,"B - GOOD",IF(AA269&gt;=35,"C - NURTURE","D - LOW")))))</x:f>
      </x:c>
      <x:c r="AC269" s="751" t="str">
        <x:f>IF(A269="","",IF(AL269="COMPLETE",IF(N269="PO WON","Track invoice + payment",IF(N269="LOST","Consider revival",IF(N269="CANCELLED","No further action",IF(T269="OVERDUE","FOLLOW UP NOW",IF(T269="DUE TODAY","FOLLOW UP TODAY",IFERROR(INDEX(Setup!$V$4:$V$8,MATCH(N269,Setup!$U$4:$U$8,0)),"Review RFQ")))))),IF(AL269="DUPLICATE RFQ ID","Use a unique RFQ ID",IF(AL269="CHECK REQUIRED FIELDS","Complete required fields",IF(AL269="CHECK NUMBERS","Correct quantity or value",IF(AL269="CHECK DATE","Correct invalid date",IF(AL269="CHECK STAGE","Choose a valid stage",IF(AL269="SET NEXT FOLLOW-UP","Set next follow-up",IF(AL269="ADD QUOTE DATE","Add quote date",IF(AL269="ADD QUOTE RECORD","Add or fix quote record",IF(AL269="ADD CLOSED REASON","Add lost/cancelled reason",IF(AL269="ADD CLOSED DATE","Add closed date","Create or fix order record"))))))))))))</x:f>
      </x:c>
      <x:c r="AD269" s="752" t="str">
        <x:f>IF(A269="","",IF(AND(OR(N269="QUOTED",N269="NEGOTIATION"),Y269&lt;&gt;"",Y269&lt;TODAY()),O269,0))</x:f>
      </x:c>
      <x:c r="AE269" s="751" t="str">
        <x:f>IF(A269="","",IF(AND(F269&lt;&gt;"",G269&lt;&gt;""),"COMPLETE",IF(OR(F269&lt;&gt;"",G269&lt;&gt;""),"PARTIAL","MISSING")))</x:f>
      </x:c>
      <x:c r="AF269" s="756"/>
      <x:c r="AG269" s="735"/>
      <x:c r="AH269" s="735"/>
      <x:c r="AI269" s="755" t="str">
        <x:f>IF(OR(B269="",AF269=""),"",ROUND((AF269-B269)*24,1))</x:f>
      </x:c>
      <x:c r="AJ269" s="750" t="str">
        <x:f>IF(P269="","",MAX(TODAY()-P269,0))</x:f>
      </x:c>
      <x:c r="AK269" s="750" t="str">
        <x:f>IF(OR(B269="",AH269=""),"",AH269-B269)</x:f>
      </x:c>
      <x:c r="AL269" s="751" t="str">
        <x:f>IF(A269="","",IF(COUNTIF($A$5:$A$504,A269)&gt;1,"DUPLICATE RFQ ID",IF(OR(B269="",C269="",AND(D269="",E269=""),AND(F269="",G269=""),H269="",I269="",J269="",L269="",M269="",N269=""),"CHECK REQUIRED FIELDS",IF(OR(NOT(ISNUMBER(I269)),I269&lt;=0,AND(O269&lt;&gt;"",OR(NOT(ISNUMBER(O269)),O269&lt;0))),"CHECK NUMBERS",IF(OR(NOT(ISNUMBER(B269)),B269&gt;TODAY(),AND(P269&lt;&gt;"",OR(NOT(ISNUMBER(P269)),P269&gt;TODAY())),AND(Q269&lt;&gt;"",OR(NOT(ISNUMBER(Q269)),Q269&gt;TODAY())),AND(R269&lt;&gt;"",NOT(ISNUMBER(R269))),AND(U269&lt;&gt;"",NOT(ISNUMBER(U269))),AND(AF269&lt;&gt;"",OR(NOT(ISNUMBER(AF269)),AF269&lt;B269,AF269&gt;TODAY()+1)),AND(AG269&lt;&gt;"",OR(NOT(ISNUMBER(AG269)),AG269&lt;B269,AG269&gt;TODAY())),AND(AH269&lt;&gt;"",OR(NOT(ISNUMBER(AH269)),AH269&lt;B269,AH269&gt;TODAY()))),"CHECK DATE",IF(COUNTIF(Setup!$D$4:$D$11,N269)=0,"CHECK STAGE",IF(AND(N269&lt;&gt;"PO WON",N269&lt;&gt;"LOST",N269&lt;&gt;"CANCELLED",Y269=""),"SET NEXT FOLLOW-UP",IF(AND(OR(N269="QUOTED",N269="NEGOTIATION",N269="PO WON"),P269=""),"ADD QUOTE DATE",IF(AND(OR(N269="QUOTED",N269="NEGOTIATION",N269="PO WON"),COUNTIFS(Quotations!$B$5:$B$504,A269,Quotations!$Q$5:$Q$504,"COMPLETE")=0),"ADD QUOTE RECORD",IF(AND(OR(N269="LOST",N269="CANCELLED"),V269=""),"ADD CLOSED REASON",IF(AND(OR(N269="PO WON",N269="LOST",N269="CANCELLED"),AH269=""),"ADD CLOSED DATE",IF(AND(N269="PO WON",COUNTIFS('Orders &amp; Payments'!$B$5:$B$504,A269,'Orders &amp; Payments'!$Q$5:$Q$504,"COMPLETE")+COUNTIFS('Orders &amp; Payments'!$B$5:$B$504,A269,'Orders &amp; Payments'!$Q$5:$Q$504,"OPEN")+COUNTIFS('Orders &amp; Payments'!$B$5:$B$504,A269,'Orders &amp; Payments'!$Q$5:$Q$504,"OPEN — ADD INVOICE")=0),"ADD ORDER RECORD","COMPLETE"))))))))))))</x:f>
      </x:c>
    </x:row>
    <x:row r="270">
      <x:c r="A270" s="730"/>
      <x:c r="B270" s="731"/>
      <x:c r="C270" s="730"/>
      <x:c r="D270" s="730"/>
      <x:c r="E270" s="730"/>
      <x:c r="F270" s="730"/>
      <x:c r="G270" s="730"/>
      <x:c r="H270" s="730"/>
      <x:c r="I270" s="730"/>
      <x:c r="J270" s="730"/>
      <x:c r="K270" s="730"/>
      <x:c r="L270" s="730"/>
      <x:c r="M270" s="730"/>
      <x:c r="N270" s="730"/>
      <x:c r="O270" s="732"/>
      <x:c r="P270" s="731"/>
      <x:c r="Q270" s="731"/>
      <x:c r="R270" s="731"/>
      <x:c r="S270" s="740" t="str">
        <x:f>IF(B270="","",TODAY()-B270)</x:f>
      </x:c>
      <x:c r="T270" s="741" t="str">
        <x:f>IF(A270="","",IF(N270="","STAGE NOT SET",IF(OR(N270="PO WON",N270="LOST",N270="CANCELLED"),N270,IF(Y270="","NOT SET",IF(NOT(ISNUMBER(Y270)),"CHECK DATE",IF(Y270&lt;TODAY(),"OVERDUE",IF(Y270=TODAY(),"DUE TODAY","UPCOMING")))))))</x:f>
      </x:c>
      <x:c r="U270" s="731"/>
      <x:c r="V270" s="730"/>
      <x:c r="W270" s="730"/>
      <x:c r="X270" s="749" t="str">
        <x:f>IF(OR(A270="",B270="",N270="",N270="PO WON",N270="LOST",N270="CANCELLED"),"",IFERROR(IF(Q270="",B270+1,Q270+INDEX(Setup!$T$4:$T$8,MATCH(N270,Setup!$S$4:$S$8,0))),""))</x:f>
      </x:c>
      <x:c r="Y270" s="749" t="str">
        <x:f>IF(A270="","",IF(OR(N270="PO WON",N270="LOST",N270="CANCELLED"),"",IF(R270&lt;&gt;"",R270,X270)))</x:f>
      </x:c>
      <x:c r="Z270" s="750" t="str">
        <x:f>IF(OR(Y270="",NOT(ISNUMBER(Y270))),"",Y270-TODAY())</x:f>
      </x:c>
      <x:c r="AA270" s="750" t="str">
        <x:f>IF(OR(A270="",B270="",C270="",M270="",N270="",N270="PO WON",N270="LOST",N270="CANCELLED"),"",IF(M270="Hot",30,IF(M270="Warm",20,10))+IF(N270="NEGOTIATION",25,IF(N270="QUOTED",20,IF(N270="QUALIFIED",15,IF(OR(N270="NEW",N270="CONTACTED"),10,0))))+IF(S270&lt;=2,20,IF(S270&lt;=7,15,IF(S270&lt;=14,10,5)))+IF(O270&gt;=500000,20,IF(O270&gt;=200000,15,IF(O270&gt;=100000,10,5)))+IF(OR(C270="IndiaMART",C270="TradeIndia"),5,3))</x:f>
      </x:c>
      <x:c r="AB270" s="751" t="str">
        <x:f>IF(A270="","",IF(OR(N270="PO WON",N270="LOST",N270="CANCELLED"),"CLOSED",IF(AA270&gt;=75,"A - PRIORITY",IF(AA270&gt;=55,"B - GOOD",IF(AA270&gt;=35,"C - NURTURE","D - LOW")))))</x:f>
      </x:c>
      <x:c r="AC270" s="751" t="str">
        <x:f>IF(A270="","",IF(AL270="COMPLETE",IF(N270="PO WON","Track invoice + payment",IF(N270="LOST","Consider revival",IF(N270="CANCELLED","No further action",IF(T270="OVERDUE","FOLLOW UP NOW",IF(T270="DUE TODAY","FOLLOW UP TODAY",IFERROR(INDEX(Setup!$V$4:$V$8,MATCH(N270,Setup!$U$4:$U$8,0)),"Review RFQ")))))),IF(AL270="DUPLICATE RFQ ID","Use a unique RFQ ID",IF(AL270="CHECK REQUIRED FIELDS","Complete required fields",IF(AL270="CHECK NUMBERS","Correct quantity or value",IF(AL270="CHECK DATE","Correct invalid date",IF(AL270="CHECK STAGE","Choose a valid stage",IF(AL270="SET NEXT FOLLOW-UP","Set next follow-up",IF(AL270="ADD QUOTE DATE","Add quote date",IF(AL270="ADD QUOTE RECORD","Add or fix quote record",IF(AL270="ADD CLOSED REASON","Add lost/cancelled reason",IF(AL270="ADD CLOSED DATE","Add closed date","Create or fix order record"))))))))))))</x:f>
      </x:c>
      <x:c r="AD270" s="752" t="str">
        <x:f>IF(A270="","",IF(AND(OR(N270="QUOTED",N270="NEGOTIATION"),Y270&lt;&gt;"",Y270&lt;TODAY()),O270,0))</x:f>
      </x:c>
      <x:c r="AE270" s="751" t="str">
        <x:f>IF(A270="","",IF(AND(F270&lt;&gt;"",G270&lt;&gt;""),"COMPLETE",IF(OR(F270&lt;&gt;"",G270&lt;&gt;""),"PARTIAL","MISSING")))</x:f>
      </x:c>
      <x:c r="AF270" s="756"/>
      <x:c r="AG270" s="735"/>
      <x:c r="AH270" s="735"/>
      <x:c r="AI270" s="755" t="str">
        <x:f>IF(OR(B270="",AF270=""),"",ROUND((AF270-B270)*24,1))</x:f>
      </x:c>
      <x:c r="AJ270" s="750" t="str">
        <x:f>IF(P270="","",MAX(TODAY()-P270,0))</x:f>
      </x:c>
      <x:c r="AK270" s="750" t="str">
        <x:f>IF(OR(B270="",AH270=""),"",AH270-B270)</x:f>
      </x:c>
      <x:c r="AL270" s="751" t="str">
        <x:f>IF(A270="","",IF(COUNTIF($A$5:$A$504,A270)&gt;1,"DUPLICATE RFQ ID",IF(OR(B270="",C270="",AND(D270="",E270=""),AND(F270="",G270=""),H270="",I270="",J270="",L270="",M270="",N270=""),"CHECK REQUIRED FIELDS",IF(OR(NOT(ISNUMBER(I270)),I270&lt;=0,AND(O270&lt;&gt;"",OR(NOT(ISNUMBER(O270)),O270&lt;0))),"CHECK NUMBERS",IF(OR(NOT(ISNUMBER(B270)),B270&gt;TODAY(),AND(P270&lt;&gt;"",OR(NOT(ISNUMBER(P270)),P270&gt;TODAY())),AND(Q270&lt;&gt;"",OR(NOT(ISNUMBER(Q270)),Q270&gt;TODAY())),AND(R270&lt;&gt;"",NOT(ISNUMBER(R270))),AND(U270&lt;&gt;"",NOT(ISNUMBER(U270))),AND(AF270&lt;&gt;"",OR(NOT(ISNUMBER(AF270)),AF270&lt;B270,AF270&gt;TODAY()+1)),AND(AG270&lt;&gt;"",OR(NOT(ISNUMBER(AG270)),AG270&lt;B270,AG270&gt;TODAY())),AND(AH270&lt;&gt;"",OR(NOT(ISNUMBER(AH270)),AH270&lt;B270,AH270&gt;TODAY()))),"CHECK DATE",IF(COUNTIF(Setup!$D$4:$D$11,N270)=0,"CHECK STAGE",IF(AND(N270&lt;&gt;"PO WON",N270&lt;&gt;"LOST",N270&lt;&gt;"CANCELLED",Y270=""),"SET NEXT FOLLOW-UP",IF(AND(OR(N270="QUOTED",N270="NEGOTIATION",N270="PO WON"),P270=""),"ADD QUOTE DATE",IF(AND(OR(N270="QUOTED",N270="NEGOTIATION",N270="PO WON"),COUNTIFS(Quotations!$B$5:$B$504,A270,Quotations!$Q$5:$Q$504,"COMPLETE")=0),"ADD QUOTE RECORD",IF(AND(OR(N270="LOST",N270="CANCELLED"),V270=""),"ADD CLOSED REASON",IF(AND(OR(N270="PO WON",N270="LOST",N270="CANCELLED"),AH270=""),"ADD CLOSED DATE",IF(AND(N270="PO WON",COUNTIFS('Orders &amp; Payments'!$B$5:$B$504,A270,'Orders &amp; Payments'!$Q$5:$Q$504,"COMPLETE")+COUNTIFS('Orders &amp; Payments'!$B$5:$B$504,A270,'Orders &amp; Payments'!$Q$5:$Q$504,"OPEN")+COUNTIFS('Orders &amp; Payments'!$B$5:$B$504,A270,'Orders &amp; Payments'!$Q$5:$Q$504,"OPEN — ADD INVOICE")=0),"ADD ORDER RECORD","COMPLETE"))))))))))))</x:f>
      </x:c>
    </x:row>
    <x:row r="271">
      <x:c r="A271" s="730"/>
      <x:c r="B271" s="731"/>
      <x:c r="C271" s="730"/>
      <x:c r="D271" s="730"/>
      <x:c r="E271" s="730"/>
      <x:c r="F271" s="730"/>
      <x:c r="G271" s="730"/>
      <x:c r="H271" s="730"/>
      <x:c r="I271" s="730"/>
      <x:c r="J271" s="730"/>
      <x:c r="K271" s="730"/>
      <x:c r="L271" s="730"/>
      <x:c r="M271" s="730"/>
      <x:c r="N271" s="730"/>
      <x:c r="O271" s="732"/>
      <x:c r="P271" s="731"/>
      <x:c r="Q271" s="731"/>
      <x:c r="R271" s="731"/>
      <x:c r="S271" s="740" t="str">
        <x:f>IF(B271="","",TODAY()-B271)</x:f>
      </x:c>
      <x:c r="T271" s="741" t="str">
        <x:f>IF(A271="","",IF(N271="","STAGE NOT SET",IF(OR(N271="PO WON",N271="LOST",N271="CANCELLED"),N271,IF(Y271="","NOT SET",IF(NOT(ISNUMBER(Y271)),"CHECK DATE",IF(Y271&lt;TODAY(),"OVERDUE",IF(Y271=TODAY(),"DUE TODAY","UPCOMING")))))))</x:f>
      </x:c>
      <x:c r="U271" s="731"/>
      <x:c r="V271" s="730"/>
      <x:c r="W271" s="730"/>
      <x:c r="X271" s="749" t="str">
        <x:f>IF(OR(A271="",B271="",N271="",N271="PO WON",N271="LOST",N271="CANCELLED"),"",IFERROR(IF(Q271="",B271+1,Q271+INDEX(Setup!$T$4:$T$8,MATCH(N271,Setup!$S$4:$S$8,0))),""))</x:f>
      </x:c>
      <x:c r="Y271" s="749" t="str">
        <x:f>IF(A271="","",IF(OR(N271="PO WON",N271="LOST",N271="CANCELLED"),"",IF(R271&lt;&gt;"",R271,X271)))</x:f>
      </x:c>
      <x:c r="Z271" s="750" t="str">
        <x:f>IF(OR(Y271="",NOT(ISNUMBER(Y271))),"",Y271-TODAY())</x:f>
      </x:c>
      <x:c r="AA271" s="750" t="str">
        <x:f>IF(OR(A271="",B271="",C271="",M271="",N271="",N271="PO WON",N271="LOST",N271="CANCELLED"),"",IF(M271="Hot",30,IF(M271="Warm",20,10))+IF(N271="NEGOTIATION",25,IF(N271="QUOTED",20,IF(N271="QUALIFIED",15,IF(OR(N271="NEW",N271="CONTACTED"),10,0))))+IF(S271&lt;=2,20,IF(S271&lt;=7,15,IF(S271&lt;=14,10,5)))+IF(O271&gt;=500000,20,IF(O271&gt;=200000,15,IF(O271&gt;=100000,10,5)))+IF(OR(C271="IndiaMART",C271="TradeIndia"),5,3))</x:f>
      </x:c>
      <x:c r="AB271" s="751" t="str">
        <x:f>IF(A271="","",IF(OR(N271="PO WON",N271="LOST",N271="CANCELLED"),"CLOSED",IF(AA271&gt;=75,"A - PRIORITY",IF(AA271&gt;=55,"B - GOOD",IF(AA271&gt;=35,"C - NURTURE","D - LOW")))))</x:f>
      </x:c>
      <x:c r="AC271" s="751" t="str">
        <x:f>IF(A271="","",IF(AL271="COMPLETE",IF(N271="PO WON","Track invoice + payment",IF(N271="LOST","Consider revival",IF(N271="CANCELLED","No further action",IF(T271="OVERDUE","FOLLOW UP NOW",IF(T271="DUE TODAY","FOLLOW UP TODAY",IFERROR(INDEX(Setup!$V$4:$V$8,MATCH(N271,Setup!$U$4:$U$8,0)),"Review RFQ")))))),IF(AL271="DUPLICATE RFQ ID","Use a unique RFQ ID",IF(AL271="CHECK REQUIRED FIELDS","Complete required fields",IF(AL271="CHECK NUMBERS","Correct quantity or value",IF(AL271="CHECK DATE","Correct invalid date",IF(AL271="CHECK STAGE","Choose a valid stage",IF(AL271="SET NEXT FOLLOW-UP","Set next follow-up",IF(AL271="ADD QUOTE DATE","Add quote date",IF(AL271="ADD QUOTE RECORD","Add or fix quote record",IF(AL271="ADD CLOSED REASON","Add lost/cancelled reason",IF(AL271="ADD CLOSED DATE","Add closed date","Create or fix order record"))))))))))))</x:f>
      </x:c>
      <x:c r="AD271" s="752" t="str">
        <x:f>IF(A271="","",IF(AND(OR(N271="QUOTED",N271="NEGOTIATION"),Y271&lt;&gt;"",Y271&lt;TODAY()),O271,0))</x:f>
      </x:c>
      <x:c r="AE271" s="751" t="str">
        <x:f>IF(A271="","",IF(AND(F271&lt;&gt;"",G271&lt;&gt;""),"COMPLETE",IF(OR(F271&lt;&gt;"",G271&lt;&gt;""),"PARTIAL","MISSING")))</x:f>
      </x:c>
      <x:c r="AF271" s="756"/>
      <x:c r="AG271" s="735"/>
      <x:c r="AH271" s="735"/>
      <x:c r="AI271" s="755" t="str">
        <x:f>IF(OR(B271="",AF271=""),"",ROUND((AF271-B271)*24,1))</x:f>
      </x:c>
      <x:c r="AJ271" s="750" t="str">
        <x:f>IF(P271="","",MAX(TODAY()-P271,0))</x:f>
      </x:c>
      <x:c r="AK271" s="750" t="str">
        <x:f>IF(OR(B271="",AH271=""),"",AH271-B271)</x:f>
      </x:c>
      <x:c r="AL271" s="751" t="str">
        <x:f>IF(A271="","",IF(COUNTIF($A$5:$A$504,A271)&gt;1,"DUPLICATE RFQ ID",IF(OR(B271="",C271="",AND(D271="",E271=""),AND(F271="",G271=""),H271="",I271="",J271="",L271="",M271="",N271=""),"CHECK REQUIRED FIELDS",IF(OR(NOT(ISNUMBER(I271)),I271&lt;=0,AND(O271&lt;&gt;"",OR(NOT(ISNUMBER(O271)),O271&lt;0))),"CHECK NUMBERS",IF(OR(NOT(ISNUMBER(B271)),B271&gt;TODAY(),AND(P271&lt;&gt;"",OR(NOT(ISNUMBER(P271)),P271&gt;TODAY())),AND(Q271&lt;&gt;"",OR(NOT(ISNUMBER(Q271)),Q271&gt;TODAY())),AND(R271&lt;&gt;"",NOT(ISNUMBER(R271))),AND(U271&lt;&gt;"",NOT(ISNUMBER(U271))),AND(AF271&lt;&gt;"",OR(NOT(ISNUMBER(AF271)),AF271&lt;B271,AF271&gt;TODAY()+1)),AND(AG271&lt;&gt;"",OR(NOT(ISNUMBER(AG271)),AG271&lt;B271,AG271&gt;TODAY())),AND(AH271&lt;&gt;"",OR(NOT(ISNUMBER(AH271)),AH271&lt;B271,AH271&gt;TODAY()))),"CHECK DATE",IF(COUNTIF(Setup!$D$4:$D$11,N271)=0,"CHECK STAGE",IF(AND(N271&lt;&gt;"PO WON",N271&lt;&gt;"LOST",N271&lt;&gt;"CANCELLED",Y271=""),"SET NEXT FOLLOW-UP",IF(AND(OR(N271="QUOTED",N271="NEGOTIATION",N271="PO WON"),P271=""),"ADD QUOTE DATE",IF(AND(OR(N271="QUOTED",N271="NEGOTIATION",N271="PO WON"),COUNTIFS(Quotations!$B$5:$B$504,A271,Quotations!$Q$5:$Q$504,"COMPLETE")=0),"ADD QUOTE RECORD",IF(AND(OR(N271="LOST",N271="CANCELLED"),V271=""),"ADD CLOSED REASON",IF(AND(OR(N271="PO WON",N271="LOST",N271="CANCELLED"),AH271=""),"ADD CLOSED DATE",IF(AND(N271="PO WON",COUNTIFS('Orders &amp; Payments'!$B$5:$B$504,A271,'Orders &amp; Payments'!$Q$5:$Q$504,"COMPLETE")+COUNTIFS('Orders &amp; Payments'!$B$5:$B$504,A271,'Orders &amp; Payments'!$Q$5:$Q$504,"OPEN")+COUNTIFS('Orders &amp; Payments'!$B$5:$B$504,A271,'Orders &amp; Payments'!$Q$5:$Q$504,"OPEN — ADD INVOICE")=0),"ADD ORDER RECORD","COMPLETE"))))))))))))</x:f>
      </x:c>
    </x:row>
    <x:row r="272">
      <x:c r="A272" s="730"/>
      <x:c r="B272" s="731"/>
      <x:c r="C272" s="730"/>
      <x:c r="D272" s="730"/>
      <x:c r="E272" s="730"/>
      <x:c r="F272" s="730"/>
      <x:c r="G272" s="730"/>
      <x:c r="H272" s="730"/>
      <x:c r="I272" s="730"/>
      <x:c r="J272" s="730"/>
      <x:c r="K272" s="730"/>
      <x:c r="L272" s="730"/>
      <x:c r="M272" s="730"/>
      <x:c r="N272" s="730"/>
      <x:c r="O272" s="732"/>
      <x:c r="P272" s="731"/>
      <x:c r="Q272" s="731"/>
      <x:c r="R272" s="731"/>
      <x:c r="S272" s="740" t="str">
        <x:f>IF(B272="","",TODAY()-B272)</x:f>
      </x:c>
      <x:c r="T272" s="741" t="str">
        <x:f>IF(A272="","",IF(N272="","STAGE NOT SET",IF(OR(N272="PO WON",N272="LOST",N272="CANCELLED"),N272,IF(Y272="","NOT SET",IF(NOT(ISNUMBER(Y272)),"CHECK DATE",IF(Y272&lt;TODAY(),"OVERDUE",IF(Y272=TODAY(),"DUE TODAY","UPCOMING")))))))</x:f>
      </x:c>
      <x:c r="U272" s="731"/>
      <x:c r="V272" s="730"/>
      <x:c r="W272" s="730"/>
      <x:c r="X272" s="749" t="str">
        <x:f>IF(OR(A272="",B272="",N272="",N272="PO WON",N272="LOST",N272="CANCELLED"),"",IFERROR(IF(Q272="",B272+1,Q272+INDEX(Setup!$T$4:$T$8,MATCH(N272,Setup!$S$4:$S$8,0))),""))</x:f>
      </x:c>
      <x:c r="Y272" s="749" t="str">
        <x:f>IF(A272="","",IF(OR(N272="PO WON",N272="LOST",N272="CANCELLED"),"",IF(R272&lt;&gt;"",R272,X272)))</x:f>
      </x:c>
      <x:c r="Z272" s="750" t="str">
        <x:f>IF(OR(Y272="",NOT(ISNUMBER(Y272))),"",Y272-TODAY())</x:f>
      </x:c>
      <x:c r="AA272" s="750" t="str">
        <x:f>IF(OR(A272="",B272="",C272="",M272="",N272="",N272="PO WON",N272="LOST",N272="CANCELLED"),"",IF(M272="Hot",30,IF(M272="Warm",20,10))+IF(N272="NEGOTIATION",25,IF(N272="QUOTED",20,IF(N272="QUALIFIED",15,IF(OR(N272="NEW",N272="CONTACTED"),10,0))))+IF(S272&lt;=2,20,IF(S272&lt;=7,15,IF(S272&lt;=14,10,5)))+IF(O272&gt;=500000,20,IF(O272&gt;=200000,15,IF(O272&gt;=100000,10,5)))+IF(OR(C272="IndiaMART",C272="TradeIndia"),5,3))</x:f>
      </x:c>
      <x:c r="AB272" s="751" t="str">
        <x:f>IF(A272="","",IF(OR(N272="PO WON",N272="LOST",N272="CANCELLED"),"CLOSED",IF(AA272&gt;=75,"A - PRIORITY",IF(AA272&gt;=55,"B - GOOD",IF(AA272&gt;=35,"C - NURTURE","D - LOW")))))</x:f>
      </x:c>
      <x:c r="AC272" s="751" t="str">
        <x:f>IF(A272="","",IF(AL272="COMPLETE",IF(N272="PO WON","Track invoice + payment",IF(N272="LOST","Consider revival",IF(N272="CANCELLED","No further action",IF(T272="OVERDUE","FOLLOW UP NOW",IF(T272="DUE TODAY","FOLLOW UP TODAY",IFERROR(INDEX(Setup!$V$4:$V$8,MATCH(N272,Setup!$U$4:$U$8,0)),"Review RFQ")))))),IF(AL272="DUPLICATE RFQ ID","Use a unique RFQ ID",IF(AL272="CHECK REQUIRED FIELDS","Complete required fields",IF(AL272="CHECK NUMBERS","Correct quantity or value",IF(AL272="CHECK DATE","Correct invalid date",IF(AL272="CHECK STAGE","Choose a valid stage",IF(AL272="SET NEXT FOLLOW-UP","Set next follow-up",IF(AL272="ADD QUOTE DATE","Add quote date",IF(AL272="ADD QUOTE RECORD","Add or fix quote record",IF(AL272="ADD CLOSED REASON","Add lost/cancelled reason",IF(AL272="ADD CLOSED DATE","Add closed date","Create or fix order record"))))))))))))</x:f>
      </x:c>
      <x:c r="AD272" s="752" t="str">
        <x:f>IF(A272="","",IF(AND(OR(N272="QUOTED",N272="NEGOTIATION"),Y272&lt;&gt;"",Y272&lt;TODAY()),O272,0))</x:f>
      </x:c>
      <x:c r="AE272" s="751" t="str">
        <x:f>IF(A272="","",IF(AND(F272&lt;&gt;"",G272&lt;&gt;""),"COMPLETE",IF(OR(F272&lt;&gt;"",G272&lt;&gt;""),"PARTIAL","MISSING")))</x:f>
      </x:c>
      <x:c r="AF272" s="756"/>
      <x:c r="AG272" s="735"/>
      <x:c r="AH272" s="735"/>
      <x:c r="AI272" s="755" t="str">
        <x:f>IF(OR(B272="",AF272=""),"",ROUND((AF272-B272)*24,1))</x:f>
      </x:c>
      <x:c r="AJ272" s="750" t="str">
        <x:f>IF(P272="","",MAX(TODAY()-P272,0))</x:f>
      </x:c>
      <x:c r="AK272" s="750" t="str">
        <x:f>IF(OR(B272="",AH272=""),"",AH272-B272)</x:f>
      </x:c>
      <x:c r="AL272" s="751" t="str">
        <x:f>IF(A272="","",IF(COUNTIF($A$5:$A$504,A272)&gt;1,"DUPLICATE RFQ ID",IF(OR(B272="",C272="",AND(D272="",E272=""),AND(F272="",G272=""),H272="",I272="",J272="",L272="",M272="",N272=""),"CHECK REQUIRED FIELDS",IF(OR(NOT(ISNUMBER(I272)),I272&lt;=0,AND(O272&lt;&gt;"",OR(NOT(ISNUMBER(O272)),O272&lt;0))),"CHECK NUMBERS",IF(OR(NOT(ISNUMBER(B272)),B272&gt;TODAY(),AND(P272&lt;&gt;"",OR(NOT(ISNUMBER(P272)),P272&gt;TODAY())),AND(Q272&lt;&gt;"",OR(NOT(ISNUMBER(Q272)),Q272&gt;TODAY())),AND(R272&lt;&gt;"",NOT(ISNUMBER(R272))),AND(U272&lt;&gt;"",NOT(ISNUMBER(U272))),AND(AF272&lt;&gt;"",OR(NOT(ISNUMBER(AF272)),AF272&lt;B272,AF272&gt;TODAY()+1)),AND(AG272&lt;&gt;"",OR(NOT(ISNUMBER(AG272)),AG272&lt;B272,AG272&gt;TODAY())),AND(AH272&lt;&gt;"",OR(NOT(ISNUMBER(AH272)),AH272&lt;B272,AH272&gt;TODAY()))),"CHECK DATE",IF(COUNTIF(Setup!$D$4:$D$11,N272)=0,"CHECK STAGE",IF(AND(N272&lt;&gt;"PO WON",N272&lt;&gt;"LOST",N272&lt;&gt;"CANCELLED",Y272=""),"SET NEXT FOLLOW-UP",IF(AND(OR(N272="QUOTED",N272="NEGOTIATION",N272="PO WON"),P272=""),"ADD QUOTE DATE",IF(AND(OR(N272="QUOTED",N272="NEGOTIATION",N272="PO WON"),COUNTIFS(Quotations!$B$5:$B$504,A272,Quotations!$Q$5:$Q$504,"COMPLETE")=0),"ADD QUOTE RECORD",IF(AND(OR(N272="LOST",N272="CANCELLED"),V272=""),"ADD CLOSED REASON",IF(AND(OR(N272="PO WON",N272="LOST",N272="CANCELLED"),AH272=""),"ADD CLOSED DATE",IF(AND(N272="PO WON",COUNTIFS('Orders &amp; Payments'!$B$5:$B$504,A272,'Orders &amp; Payments'!$Q$5:$Q$504,"COMPLETE")+COUNTIFS('Orders &amp; Payments'!$B$5:$B$504,A272,'Orders &amp; Payments'!$Q$5:$Q$504,"OPEN")+COUNTIFS('Orders &amp; Payments'!$B$5:$B$504,A272,'Orders &amp; Payments'!$Q$5:$Q$504,"OPEN — ADD INVOICE")=0),"ADD ORDER RECORD","COMPLETE"))))))))))))</x:f>
      </x:c>
    </x:row>
    <x:row r="273">
      <x:c r="A273" s="730"/>
      <x:c r="B273" s="731"/>
      <x:c r="C273" s="730"/>
      <x:c r="D273" s="730"/>
      <x:c r="E273" s="730"/>
      <x:c r="F273" s="730"/>
      <x:c r="G273" s="730"/>
      <x:c r="H273" s="730"/>
      <x:c r="I273" s="730"/>
      <x:c r="J273" s="730"/>
      <x:c r="K273" s="730"/>
      <x:c r="L273" s="730"/>
      <x:c r="M273" s="730"/>
      <x:c r="N273" s="730"/>
      <x:c r="O273" s="732"/>
      <x:c r="P273" s="731"/>
      <x:c r="Q273" s="731"/>
      <x:c r="R273" s="731"/>
      <x:c r="S273" s="740" t="str">
        <x:f>IF(B273="","",TODAY()-B273)</x:f>
      </x:c>
      <x:c r="T273" s="741" t="str">
        <x:f>IF(A273="","",IF(N273="","STAGE NOT SET",IF(OR(N273="PO WON",N273="LOST",N273="CANCELLED"),N273,IF(Y273="","NOT SET",IF(NOT(ISNUMBER(Y273)),"CHECK DATE",IF(Y273&lt;TODAY(),"OVERDUE",IF(Y273=TODAY(),"DUE TODAY","UPCOMING")))))))</x:f>
      </x:c>
      <x:c r="U273" s="731"/>
      <x:c r="V273" s="730"/>
      <x:c r="W273" s="730"/>
      <x:c r="X273" s="749" t="str">
        <x:f>IF(OR(A273="",B273="",N273="",N273="PO WON",N273="LOST",N273="CANCELLED"),"",IFERROR(IF(Q273="",B273+1,Q273+INDEX(Setup!$T$4:$T$8,MATCH(N273,Setup!$S$4:$S$8,0))),""))</x:f>
      </x:c>
      <x:c r="Y273" s="749" t="str">
        <x:f>IF(A273="","",IF(OR(N273="PO WON",N273="LOST",N273="CANCELLED"),"",IF(R273&lt;&gt;"",R273,X273)))</x:f>
      </x:c>
      <x:c r="Z273" s="750" t="str">
        <x:f>IF(OR(Y273="",NOT(ISNUMBER(Y273))),"",Y273-TODAY())</x:f>
      </x:c>
      <x:c r="AA273" s="750" t="str">
        <x:f>IF(OR(A273="",B273="",C273="",M273="",N273="",N273="PO WON",N273="LOST",N273="CANCELLED"),"",IF(M273="Hot",30,IF(M273="Warm",20,10))+IF(N273="NEGOTIATION",25,IF(N273="QUOTED",20,IF(N273="QUALIFIED",15,IF(OR(N273="NEW",N273="CONTACTED"),10,0))))+IF(S273&lt;=2,20,IF(S273&lt;=7,15,IF(S273&lt;=14,10,5)))+IF(O273&gt;=500000,20,IF(O273&gt;=200000,15,IF(O273&gt;=100000,10,5)))+IF(OR(C273="IndiaMART",C273="TradeIndia"),5,3))</x:f>
      </x:c>
      <x:c r="AB273" s="751" t="str">
        <x:f>IF(A273="","",IF(OR(N273="PO WON",N273="LOST",N273="CANCELLED"),"CLOSED",IF(AA273&gt;=75,"A - PRIORITY",IF(AA273&gt;=55,"B - GOOD",IF(AA273&gt;=35,"C - NURTURE","D - LOW")))))</x:f>
      </x:c>
      <x:c r="AC273" s="751" t="str">
        <x:f>IF(A273="","",IF(AL273="COMPLETE",IF(N273="PO WON","Track invoice + payment",IF(N273="LOST","Consider revival",IF(N273="CANCELLED","No further action",IF(T273="OVERDUE","FOLLOW UP NOW",IF(T273="DUE TODAY","FOLLOW UP TODAY",IFERROR(INDEX(Setup!$V$4:$V$8,MATCH(N273,Setup!$U$4:$U$8,0)),"Review RFQ")))))),IF(AL273="DUPLICATE RFQ ID","Use a unique RFQ ID",IF(AL273="CHECK REQUIRED FIELDS","Complete required fields",IF(AL273="CHECK NUMBERS","Correct quantity or value",IF(AL273="CHECK DATE","Correct invalid date",IF(AL273="CHECK STAGE","Choose a valid stage",IF(AL273="SET NEXT FOLLOW-UP","Set next follow-up",IF(AL273="ADD QUOTE DATE","Add quote date",IF(AL273="ADD QUOTE RECORD","Add or fix quote record",IF(AL273="ADD CLOSED REASON","Add lost/cancelled reason",IF(AL273="ADD CLOSED DATE","Add closed date","Create or fix order record"))))))))))))</x:f>
      </x:c>
      <x:c r="AD273" s="752" t="str">
        <x:f>IF(A273="","",IF(AND(OR(N273="QUOTED",N273="NEGOTIATION"),Y273&lt;&gt;"",Y273&lt;TODAY()),O273,0))</x:f>
      </x:c>
      <x:c r="AE273" s="751" t="str">
        <x:f>IF(A273="","",IF(AND(F273&lt;&gt;"",G273&lt;&gt;""),"COMPLETE",IF(OR(F273&lt;&gt;"",G273&lt;&gt;""),"PARTIAL","MISSING")))</x:f>
      </x:c>
      <x:c r="AF273" s="756"/>
      <x:c r="AG273" s="735"/>
      <x:c r="AH273" s="735"/>
      <x:c r="AI273" s="755" t="str">
        <x:f>IF(OR(B273="",AF273=""),"",ROUND((AF273-B273)*24,1))</x:f>
      </x:c>
      <x:c r="AJ273" s="750" t="str">
        <x:f>IF(P273="","",MAX(TODAY()-P273,0))</x:f>
      </x:c>
      <x:c r="AK273" s="750" t="str">
        <x:f>IF(OR(B273="",AH273=""),"",AH273-B273)</x:f>
      </x:c>
      <x:c r="AL273" s="751" t="str">
        <x:f>IF(A273="","",IF(COUNTIF($A$5:$A$504,A273)&gt;1,"DUPLICATE RFQ ID",IF(OR(B273="",C273="",AND(D273="",E273=""),AND(F273="",G273=""),H273="",I273="",J273="",L273="",M273="",N273=""),"CHECK REQUIRED FIELDS",IF(OR(NOT(ISNUMBER(I273)),I273&lt;=0,AND(O273&lt;&gt;"",OR(NOT(ISNUMBER(O273)),O273&lt;0))),"CHECK NUMBERS",IF(OR(NOT(ISNUMBER(B273)),B273&gt;TODAY(),AND(P273&lt;&gt;"",OR(NOT(ISNUMBER(P273)),P273&gt;TODAY())),AND(Q273&lt;&gt;"",OR(NOT(ISNUMBER(Q273)),Q273&gt;TODAY())),AND(R273&lt;&gt;"",NOT(ISNUMBER(R273))),AND(U273&lt;&gt;"",NOT(ISNUMBER(U273))),AND(AF273&lt;&gt;"",OR(NOT(ISNUMBER(AF273)),AF273&lt;B273,AF273&gt;TODAY()+1)),AND(AG273&lt;&gt;"",OR(NOT(ISNUMBER(AG273)),AG273&lt;B273,AG273&gt;TODAY())),AND(AH273&lt;&gt;"",OR(NOT(ISNUMBER(AH273)),AH273&lt;B273,AH273&gt;TODAY()))),"CHECK DATE",IF(COUNTIF(Setup!$D$4:$D$11,N273)=0,"CHECK STAGE",IF(AND(N273&lt;&gt;"PO WON",N273&lt;&gt;"LOST",N273&lt;&gt;"CANCELLED",Y273=""),"SET NEXT FOLLOW-UP",IF(AND(OR(N273="QUOTED",N273="NEGOTIATION",N273="PO WON"),P273=""),"ADD QUOTE DATE",IF(AND(OR(N273="QUOTED",N273="NEGOTIATION",N273="PO WON"),COUNTIFS(Quotations!$B$5:$B$504,A273,Quotations!$Q$5:$Q$504,"COMPLETE")=0),"ADD QUOTE RECORD",IF(AND(OR(N273="LOST",N273="CANCELLED"),V273=""),"ADD CLOSED REASON",IF(AND(OR(N273="PO WON",N273="LOST",N273="CANCELLED"),AH273=""),"ADD CLOSED DATE",IF(AND(N273="PO WON",COUNTIFS('Orders &amp; Payments'!$B$5:$B$504,A273,'Orders &amp; Payments'!$Q$5:$Q$504,"COMPLETE")+COUNTIFS('Orders &amp; Payments'!$B$5:$B$504,A273,'Orders &amp; Payments'!$Q$5:$Q$504,"OPEN")+COUNTIFS('Orders &amp; Payments'!$B$5:$B$504,A273,'Orders &amp; Payments'!$Q$5:$Q$504,"OPEN — ADD INVOICE")=0),"ADD ORDER RECORD","COMPLETE"))))))))))))</x:f>
      </x:c>
    </x:row>
    <x:row r="274">
      <x:c r="A274" s="730"/>
      <x:c r="B274" s="731"/>
      <x:c r="C274" s="730"/>
      <x:c r="D274" s="730"/>
      <x:c r="E274" s="730"/>
      <x:c r="F274" s="730"/>
      <x:c r="G274" s="730"/>
      <x:c r="H274" s="730"/>
      <x:c r="I274" s="730"/>
      <x:c r="J274" s="730"/>
      <x:c r="K274" s="730"/>
      <x:c r="L274" s="730"/>
      <x:c r="M274" s="730"/>
      <x:c r="N274" s="730"/>
      <x:c r="O274" s="732"/>
      <x:c r="P274" s="731"/>
      <x:c r="Q274" s="731"/>
      <x:c r="R274" s="731"/>
      <x:c r="S274" s="740" t="str">
        <x:f>IF(B274="","",TODAY()-B274)</x:f>
      </x:c>
      <x:c r="T274" s="741" t="str">
        <x:f>IF(A274="","",IF(N274="","STAGE NOT SET",IF(OR(N274="PO WON",N274="LOST",N274="CANCELLED"),N274,IF(Y274="","NOT SET",IF(NOT(ISNUMBER(Y274)),"CHECK DATE",IF(Y274&lt;TODAY(),"OVERDUE",IF(Y274=TODAY(),"DUE TODAY","UPCOMING")))))))</x:f>
      </x:c>
      <x:c r="U274" s="731"/>
      <x:c r="V274" s="730"/>
      <x:c r="W274" s="730"/>
      <x:c r="X274" s="749" t="str">
        <x:f>IF(OR(A274="",B274="",N274="",N274="PO WON",N274="LOST",N274="CANCELLED"),"",IFERROR(IF(Q274="",B274+1,Q274+INDEX(Setup!$T$4:$T$8,MATCH(N274,Setup!$S$4:$S$8,0))),""))</x:f>
      </x:c>
      <x:c r="Y274" s="749" t="str">
        <x:f>IF(A274="","",IF(OR(N274="PO WON",N274="LOST",N274="CANCELLED"),"",IF(R274&lt;&gt;"",R274,X274)))</x:f>
      </x:c>
      <x:c r="Z274" s="750" t="str">
        <x:f>IF(OR(Y274="",NOT(ISNUMBER(Y274))),"",Y274-TODAY())</x:f>
      </x:c>
      <x:c r="AA274" s="750" t="str">
        <x:f>IF(OR(A274="",B274="",C274="",M274="",N274="",N274="PO WON",N274="LOST",N274="CANCELLED"),"",IF(M274="Hot",30,IF(M274="Warm",20,10))+IF(N274="NEGOTIATION",25,IF(N274="QUOTED",20,IF(N274="QUALIFIED",15,IF(OR(N274="NEW",N274="CONTACTED"),10,0))))+IF(S274&lt;=2,20,IF(S274&lt;=7,15,IF(S274&lt;=14,10,5)))+IF(O274&gt;=500000,20,IF(O274&gt;=200000,15,IF(O274&gt;=100000,10,5)))+IF(OR(C274="IndiaMART",C274="TradeIndia"),5,3))</x:f>
      </x:c>
      <x:c r="AB274" s="751" t="str">
        <x:f>IF(A274="","",IF(OR(N274="PO WON",N274="LOST",N274="CANCELLED"),"CLOSED",IF(AA274&gt;=75,"A - PRIORITY",IF(AA274&gt;=55,"B - GOOD",IF(AA274&gt;=35,"C - NURTURE","D - LOW")))))</x:f>
      </x:c>
      <x:c r="AC274" s="751" t="str">
        <x:f>IF(A274="","",IF(AL274="COMPLETE",IF(N274="PO WON","Track invoice + payment",IF(N274="LOST","Consider revival",IF(N274="CANCELLED","No further action",IF(T274="OVERDUE","FOLLOW UP NOW",IF(T274="DUE TODAY","FOLLOW UP TODAY",IFERROR(INDEX(Setup!$V$4:$V$8,MATCH(N274,Setup!$U$4:$U$8,0)),"Review RFQ")))))),IF(AL274="DUPLICATE RFQ ID","Use a unique RFQ ID",IF(AL274="CHECK REQUIRED FIELDS","Complete required fields",IF(AL274="CHECK NUMBERS","Correct quantity or value",IF(AL274="CHECK DATE","Correct invalid date",IF(AL274="CHECK STAGE","Choose a valid stage",IF(AL274="SET NEXT FOLLOW-UP","Set next follow-up",IF(AL274="ADD QUOTE DATE","Add quote date",IF(AL274="ADD QUOTE RECORD","Add or fix quote record",IF(AL274="ADD CLOSED REASON","Add lost/cancelled reason",IF(AL274="ADD CLOSED DATE","Add closed date","Create or fix order record"))))))))))))</x:f>
      </x:c>
      <x:c r="AD274" s="752" t="str">
        <x:f>IF(A274="","",IF(AND(OR(N274="QUOTED",N274="NEGOTIATION"),Y274&lt;&gt;"",Y274&lt;TODAY()),O274,0))</x:f>
      </x:c>
      <x:c r="AE274" s="751" t="str">
        <x:f>IF(A274="","",IF(AND(F274&lt;&gt;"",G274&lt;&gt;""),"COMPLETE",IF(OR(F274&lt;&gt;"",G274&lt;&gt;""),"PARTIAL","MISSING")))</x:f>
      </x:c>
      <x:c r="AF274" s="756"/>
      <x:c r="AG274" s="735"/>
      <x:c r="AH274" s="735"/>
      <x:c r="AI274" s="755" t="str">
        <x:f>IF(OR(B274="",AF274=""),"",ROUND((AF274-B274)*24,1))</x:f>
      </x:c>
      <x:c r="AJ274" s="750" t="str">
        <x:f>IF(P274="","",MAX(TODAY()-P274,0))</x:f>
      </x:c>
      <x:c r="AK274" s="750" t="str">
        <x:f>IF(OR(B274="",AH274=""),"",AH274-B274)</x:f>
      </x:c>
      <x:c r="AL274" s="751" t="str">
        <x:f>IF(A274="","",IF(COUNTIF($A$5:$A$504,A274)&gt;1,"DUPLICATE RFQ ID",IF(OR(B274="",C274="",AND(D274="",E274=""),AND(F274="",G274=""),H274="",I274="",J274="",L274="",M274="",N274=""),"CHECK REQUIRED FIELDS",IF(OR(NOT(ISNUMBER(I274)),I274&lt;=0,AND(O274&lt;&gt;"",OR(NOT(ISNUMBER(O274)),O274&lt;0))),"CHECK NUMBERS",IF(OR(NOT(ISNUMBER(B274)),B274&gt;TODAY(),AND(P274&lt;&gt;"",OR(NOT(ISNUMBER(P274)),P274&gt;TODAY())),AND(Q274&lt;&gt;"",OR(NOT(ISNUMBER(Q274)),Q274&gt;TODAY())),AND(R274&lt;&gt;"",NOT(ISNUMBER(R274))),AND(U274&lt;&gt;"",NOT(ISNUMBER(U274))),AND(AF274&lt;&gt;"",OR(NOT(ISNUMBER(AF274)),AF274&lt;B274,AF274&gt;TODAY()+1)),AND(AG274&lt;&gt;"",OR(NOT(ISNUMBER(AG274)),AG274&lt;B274,AG274&gt;TODAY())),AND(AH274&lt;&gt;"",OR(NOT(ISNUMBER(AH274)),AH274&lt;B274,AH274&gt;TODAY()))),"CHECK DATE",IF(COUNTIF(Setup!$D$4:$D$11,N274)=0,"CHECK STAGE",IF(AND(N274&lt;&gt;"PO WON",N274&lt;&gt;"LOST",N274&lt;&gt;"CANCELLED",Y274=""),"SET NEXT FOLLOW-UP",IF(AND(OR(N274="QUOTED",N274="NEGOTIATION",N274="PO WON"),P274=""),"ADD QUOTE DATE",IF(AND(OR(N274="QUOTED",N274="NEGOTIATION",N274="PO WON"),COUNTIFS(Quotations!$B$5:$B$504,A274,Quotations!$Q$5:$Q$504,"COMPLETE")=0),"ADD QUOTE RECORD",IF(AND(OR(N274="LOST",N274="CANCELLED"),V274=""),"ADD CLOSED REASON",IF(AND(OR(N274="PO WON",N274="LOST",N274="CANCELLED"),AH274=""),"ADD CLOSED DATE",IF(AND(N274="PO WON",COUNTIFS('Orders &amp; Payments'!$B$5:$B$504,A274,'Orders &amp; Payments'!$Q$5:$Q$504,"COMPLETE")+COUNTIFS('Orders &amp; Payments'!$B$5:$B$504,A274,'Orders &amp; Payments'!$Q$5:$Q$504,"OPEN")+COUNTIFS('Orders &amp; Payments'!$B$5:$B$504,A274,'Orders &amp; Payments'!$Q$5:$Q$504,"OPEN — ADD INVOICE")=0),"ADD ORDER RECORD","COMPLETE"))))))))))))</x:f>
      </x:c>
    </x:row>
    <x:row r="275">
      <x:c r="A275" s="730"/>
      <x:c r="B275" s="731"/>
      <x:c r="C275" s="730"/>
      <x:c r="D275" s="730"/>
      <x:c r="E275" s="730"/>
      <x:c r="F275" s="730"/>
      <x:c r="G275" s="730"/>
      <x:c r="H275" s="730"/>
      <x:c r="I275" s="730"/>
      <x:c r="J275" s="730"/>
      <x:c r="K275" s="730"/>
      <x:c r="L275" s="730"/>
      <x:c r="M275" s="730"/>
      <x:c r="N275" s="730"/>
      <x:c r="O275" s="732"/>
      <x:c r="P275" s="731"/>
      <x:c r="Q275" s="731"/>
      <x:c r="R275" s="731"/>
      <x:c r="S275" s="740" t="str">
        <x:f>IF(B275="","",TODAY()-B275)</x:f>
      </x:c>
      <x:c r="T275" s="741" t="str">
        <x:f>IF(A275="","",IF(N275="","STAGE NOT SET",IF(OR(N275="PO WON",N275="LOST",N275="CANCELLED"),N275,IF(Y275="","NOT SET",IF(NOT(ISNUMBER(Y275)),"CHECK DATE",IF(Y275&lt;TODAY(),"OVERDUE",IF(Y275=TODAY(),"DUE TODAY","UPCOMING")))))))</x:f>
      </x:c>
      <x:c r="U275" s="731"/>
      <x:c r="V275" s="730"/>
      <x:c r="W275" s="730"/>
      <x:c r="X275" s="749" t="str">
        <x:f>IF(OR(A275="",B275="",N275="",N275="PO WON",N275="LOST",N275="CANCELLED"),"",IFERROR(IF(Q275="",B275+1,Q275+INDEX(Setup!$T$4:$T$8,MATCH(N275,Setup!$S$4:$S$8,0))),""))</x:f>
      </x:c>
      <x:c r="Y275" s="749" t="str">
        <x:f>IF(A275="","",IF(OR(N275="PO WON",N275="LOST",N275="CANCELLED"),"",IF(R275&lt;&gt;"",R275,X275)))</x:f>
      </x:c>
      <x:c r="Z275" s="750" t="str">
        <x:f>IF(OR(Y275="",NOT(ISNUMBER(Y275))),"",Y275-TODAY())</x:f>
      </x:c>
      <x:c r="AA275" s="750" t="str">
        <x:f>IF(OR(A275="",B275="",C275="",M275="",N275="",N275="PO WON",N275="LOST",N275="CANCELLED"),"",IF(M275="Hot",30,IF(M275="Warm",20,10))+IF(N275="NEGOTIATION",25,IF(N275="QUOTED",20,IF(N275="QUALIFIED",15,IF(OR(N275="NEW",N275="CONTACTED"),10,0))))+IF(S275&lt;=2,20,IF(S275&lt;=7,15,IF(S275&lt;=14,10,5)))+IF(O275&gt;=500000,20,IF(O275&gt;=200000,15,IF(O275&gt;=100000,10,5)))+IF(OR(C275="IndiaMART",C275="TradeIndia"),5,3))</x:f>
      </x:c>
      <x:c r="AB275" s="751" t="str">
        <x:f>IF(A275="","",IF(OR(N275="PO WON",N275="LOST",N275="CANCELLED"),"CLOSED",IF(AA275&gt;=75,"A - PRIORITY",IF(AA275&gt;=55,"B - GOOD",IF(AA275&gt;=35,"C - NURTURE","D - LOW")))))</x:f>
      </x:c>
      <x:c r="AC275" s="751" t="str">
        <x:f>IF(A275="","",IF(AL275="COMPLETE",IF(N275="PO WON","Track invoice + payment",IF(N275="LOST","Consider revival",IF(N275="CANCELLED","No further action",IF(T275="OVERDUE","FOLLOW UP NOW",IF(T275="DUE TODAY","FOLLOW UP TODAY",IFERROR(INDEX(Setup!$V$4:$V$8,MATCH(N275,Setup!$U$4:$U$8,0)),"Review RFQ")))))),IF(AL275="DUPLICATE RFQ ID","Use a unique RFQ ID",IF(AL275="CHECK REQUIRED FIELDS","Complete required fields",IF(AL275="CHECK NUMBERS","Correct quantity or value",IF(AL275="CHECK DATE","Correct invalid date",IF(AL275="CHECK STAGE","Choose a valid stage",IF(AL275="SET NEXT FOLLOW-UP","Set next follow-up",IF(AL275="ADD QUOTE DATE","Add quote date",IF(AL275="ADD QUOTE RECORD","Add or fix quote record",IF(AL275="ADD CLOSED REASON","Add lost/cancelled reason",IF(AL275="ADD CLOSED DATE","Add closed date","Create or fix order record"))))))))))))</x:f>
      </x:c>
      <x:c r="AD275" s="752" t="str">
        <x:f>IF(A275="","",IF(AND(OR(N275="QUOTED",N275="NEGOTIATION"),Y275&lt;&gt;"",Y275&lt;TODAY()),O275,0))</x:f>
      </x:c>
      <x:c r="AE275" s="751" t="str">
        <x:f>IF(A275="","",IF(AND(F275&lt;&gt;"",G275&lt;&gt;""),"COMPLETE",IF(OR(F275&lt;&gt;"",G275&lt;&gt;""),"PARTIAL","MISSING")))</x:f>
      </x:c>
      <x:c r="AF275" s="756"/>
      <x:c r="AG275" s="735"/>
      <x:c r="AH275" s="735"/>
      <x:c r="AI275" s="755" t="str">
        <x:f>IF(OR(B275="",AF275=""),"",ROUND((AF275-B275)*24,1))</x:f>
      </x:c>
      <x:c r="AJ275" s="750" t="str">
        <x:f>IF(P275="","",MAX(TODAY()-P275,0))</x:f>
      </x:c>
      <x:c r="AK275" s="750" t="str">
        <x:f>IF(OR(B275="",AH275=""),"",AH275-B275)</x:f>
      </x:c>
      <x:c r="AL275" s="751" t="str">
        <x:f>IF(A275="","",IF(COUNTIF($A$5:$A$504,A275)&gt;1,"DUPLICATE RFQ ID",IF(OR(B275="",C275="",AND(D275="",E275=""),AND(F275="",G275=""),H275="",I275="",J275="",L275="",M275="",N275=""),"CHECK REQUIRED FIELDS",IF(OR(NOT(ISNUMBER(I275)),I275&lt;=0,AND(O275&lt;&gt;"",OR(NOT(ISNUMBER(O275)),O275&lt;0))),"CHECK NUMBERS",IF(OR(NOT(ISNUMBER(B275)),B275&gt;TODAY(),AND(P275&lt;&gt;"",OR(NOT(ISNUMBER(P275)),P275&gt;TODAY())),AND(Q275&lt;&gt;"",OR(NOT(ISNUMBER(Q275)),Q275&gt;TODAY())),AND(R275&lt;&gt;"",NOT(ISNUMBER(R275))),AND(U275&lt;&gt;"",NOT(ISNUMBER(U275))),AND(AF275&lt;&gt;"",OR(NOT(ISNUMBER(AF275)),AF275&lt;B275,AF275&gt;TODAY()+1)),AND(AG275&lt;&gt;"",OR(NOT(ISNUMBER(AG275)),AG275&lt;B275,AG275&gt;TODAY())),AND(AH275&lt;&gt;"",OR(NOT(ISNUMBER(AH275)),AH275&lt;B275,AH275&gt;TODAY()))),"CHECK DATE",IF(COUNTIF(Setup!$D$4:$D$11,N275)=0,"CHECK STAGE",IF(AND(N275&lt;&gt;"PO WON",N275&lt;&gt;"LOST",N275&lt;&gt;"CANCELLED",Y275=""),"SET NEXT FOLLOW-UP",IF(AND(OR(N275="QUOTED",N275="NEGOTIATION",N275="PO WON"),P275=""),"ADD QUOTE DATE",IF(AND(OR(N275="QUOTED",N275="NEGOTIATION",N275="PO WON"),COUNTIFS(Quotations!$B$5:$B$504,A275,Quotations!$Q$5:$Q$504,"COMPLETE")=0),"ADD QUOTE RECORD",IF(AND(OR(N275="LOST",N275="CANCELLED"),V275=""),"ADD CLOSED REASON",IF(AND(OR(N275="PO WON",N275="LOST",N275="CANCELLED"),AH275=""),"ADD CLOSED DATE",IF(AND(N275="PO WON",COUNTIFS('Orders &amp; Payments'!$B$5:$B$504,A275,'Orders &amp; Payments'!$Q$5:$Q$504,"COMPLETE")+COUNTIFS('Orders &amp; Payments'!$B$5:$B$504,A275,'Orders &amp; Payments'!$Q$5:$Q$504,"OPEN")+COUNTIFS('Orders &amp; Payments'!$B$5:$B$504,A275,'Orders &amp; Payments'!$Q$5:$Q$504,"OPEN — ADD INVOICE")=0),"ADD ORDER RECORD","COMPLETE"))))))))))))</x:f>
      </x:c>
    </x:row>
    <x:row r="276">
      <x:c r="A276" s="730"/>
      <x:c r="B276" s="731"/>
      <x:c r="C276" s="730"/>
      <x:c r="D276" s="730"/>
      <x:c r="E276" s="730"/>
      <x:c r="F276" s="730"/>
      <x:c r="G276" s="730"/>
      <x:c r="H276" s="730"/>
      <x:c r="I276" s="730"/>
      <x:c r="J276" s="730"/>
      <x:c r="K276" s="730"/>
      <x:c r="L276" s="730"/>
      <x:c r="M276" s="730"/>
      <x:c r="N276" s="730"/>
      <x:c r="O276" s="732"/>
      <x:c r="P276" s="731"/>
      <x:c r="Q276" s="731"/>
      <x:c r="R276" s="731"/>
      <x:c r="S276" s="740" t="str">
        <x:f>IF(B276="","",TODAY()-B276)</x:f>
      </x:c>
      <x:c r="T276" s="741" t="str">
        <x:f>IF(A276="","",IF(N276="","STAGE NOT SET",IF(OR(N276="PO WON",N276="LOST",N276="CANCELLED"),N276,IF(Y276="","NOT SET",IF(NOT(ISNUMBER(Y276)),"CHECK DATE",IF(Y276&lt;TODAY(),"OVERDUE",IF(Y276=TODAY(),"DUE TODAY","UPCOMING")))))))</x:f>
      </x:c>
      <x:c r="U276" s="731"/>
      <x:c r="V276" s="730"/>
      <x:c r="W276" s="730"/>
      <x:c r="X276" s="749" t="str">
        <x:f>IF(OR(A276="",B276="",N276="",N276="PO WON",N276="LOST",N276="CANCELLED"),"",IFERROR(IF(Q276="",B276+1,Q276+INDEX(Setup!$T$4:$T$8,MATCH(N276,Setup!$S$4:$S$8,0))),""))</x:f>
      </x:c>
      <x:c r="Y276" s="749" t="str">
        <x:f>IF(A276="","",IF(OR(N276="PO WON",N276="LOST",N276="CANCELLED"),"",IF(R276&lt;&gt;"",R276,X276)))</x:f>
      </x:c>
      <x:c r="Z276" s="750" t="str">
        <x:f>IF(OR(Y276="",NOT(ISNUMBER(Y276))),"",Y276-TODAY())</x:f>
      </x:c>
      <x:c r="AA276" s="750" t="str">
        <x:f>IF(OR(A276="",B276="",C276="",M276="",N276="",N276="PO WON",N276="LOST",N276="CANCELLED"),"",IF(M276="Hot",30,IF(M276="Warm",20,10))+IF(N276="NEGOTIATION",25,IF(N276="QUOTED",20,IF(N276="QUALIFIED",15,IF(OR(N276="NEW",N276="CONTACTED"),10,0))))+IF(S276&lt;=2,20,IF(S276&lt;=7,15,IF(S276&lt;=14,10,5)))+IF(O276&gt;=500000,20,IF(O276&gt;=200000,15,IF(O276&gt;=100000,10,5)))+IF(OR(C276="IndiaMART",C276="TradeIndia"),5,3))</x:f>
      </x:c>
      <x:c r="AB276" s="751" t="str">
        <x:f>IF(A276="","",IF(OR(N276="PO WON",N276="LOST",N276="CANCELLED"),"CLOSED",IF(AA276&gt;=75,"A - PRIORITY",IF(AA276&gt;=55,"B - GOOD",IF(AA276&gt;=35,"C - NURTURE","D - LOW")))))</x:f>
      </x:c>
      <x:c r="AC276" s="751" t="str">
        <x:f>IF(A276="","",IF(AL276="COMPLETE",IF(N276="PO WON","Track invoice + payment",IF(N276="LOST","Consider revival",IF(N276="CANCELLED","No further action",IF(T276="OVERDUE","FOLLOW UP NOW",IF(T276="DUE TODAY","FOLLOW UP TODAY",IFERROR(INDEX(Setup!$V$4:$V$8,MATCH(N276,Setup!$U$4:$U$8,0)),"Review RFQ")))))),IF(AL276="DUPLICATE RFQ ID","Use a unique RFQ ID",IF(AL276="CHECK REQUIRED FIELDS","Complete required fields",IF(AL276="CHECK NUMBERS","Correct quantity or value",IF(AL276="CHECK DATE","Correct invalid date",IF(AL276="CHECK STAGE","Choose a valid stage",IF(AL276="SET NEXT FOLLOW-UP","Set next follow-up",IF(AL276="ADD QUOTE DATE","Add quote date",IF(AL276="ADD QUOTE RECORD","Add or fix quote record",IF(AL276="ADD CLOSED REASON","Add lost/cancelled reason",IF(AL276="ADD CLOSED DATE","Add closed date","Create or fix order record"))))))))))))</x:f>
      </x:c>
      <x:c r="AD276" s="752" t="str">
        <x:f>IF(A276="","",IF(AND(OR(N276="QUOTED",N276="NEGOTIATION"),Y276&lt;&gt;"",Y276&lt;TODAY()),O276,0))</x:f>
      </x:c>
      <x:c r="AE276" s="751" t="str">
        <x:f>IF(A276="","",IF(AND(F276&lt;&gt;"",G276&lt;&gt;""),"COMPLETE",IF(OR(F276&lt;&gt;"",G276&lt;&gt;""),"PARTIAL","MISSING")))</x:f>
      </x:c>
      <x:c r="AF276" s="756"/>
      <x:c r="AG276" s="735"/>
      <x:c r="AH276" s="735"/>
      <x:c r="AI276" s="755" t="str">
        <x:f>IF(OR(B276="",AF276=""),"",ROUND((AF276-B276)*24,1))</x:f>
      </x:c>
      <x:c r="AJ276" s="750" t="str">
        <x:f>IF(P276="","",MAX(TODAY()-P276,0))</x:f>
      </x:c>
      <x:c r="AK276" s="750" t="str">
        <x:f>IF(OR(B276="",AH276=""),"",AH276-B276)</x:f>
      </x:c>
      <x:c r="AL276" s="751" t="str">
        <x:f>IF(A276="","",IF(COUNTIF($A$5:$A$504,A276)&gt;1,"DUPLICATE RFQ ID",IF(OR(B276="",C276="",AND(D276="",E276=""),AND(F276="",G276=""),H276="",I276="",J276="",L276="",M276="",N276=""),"CHECK REQUIRED FIELDS",IF(OR(NOT(ISNUMBER(I276)),I276&lt;=0,AND(O276&lt;&gt;"",OR(NOT(ISNUMBER(O276)),O276&lt;0))),"CHECK NUMBERS",IF(OR(NOT(ISNUMBER(B276)),B276&gt;TODAY(),AND(P276&lt;&gt;"",OR(NOT(ISNUMBER(P276)),P276&gt;TODAY())),AND(Q276&lt;&gt;"",OR(NOT(ISNUMBER(Q276)),Q276&gt;TODAY())),AND(R276&lt;&gt;"",NOT(ISNUMBER(R276))),AND(U276&lt;&gt;"",NOT(ISNUMBER(U276))),AND(AF276&lt;&gt;"",OR(NOT(ISNUMBER(AF276)),AF276&lt;B276,AF276&gt;TODAY()+1)),AND(AG276&lt;&gt;"",OR(NOT(ISNUMBER(AG276)),AG276&lt;B276,AG276&gt;TODAY())),AND(AH276&lt;&gt;"",OR(NOT(ISNUMBER(AH276)),AH276&lt;B276,AH276&gt;TODAY()))),"CHECK DATE",IF(COUNTIF(Setup!$D$4:$D$11,N276)=0,"CHECK STAGE",IF(AND(N276&lt;&gt;"PO WON",N276&lt;&gt;"LOST",N276&lt;&gt;"CANCELLED",Y276=""),"SET NEXT FOLLOW-UP",IF(AND(OR(N276="QUOTED",N276="NEGOTIATION",N276="PO WON"),P276=""),"ADD QUOTE DATE",IF(AND(OR(N276="QUOTED",N276="NEGOTIATION",N276="PO WON"),COUNTIFS(Quotations!$B$5:$B$504,A276,Quotations!$Q$5:$Q$504,"COMPLETE")=0),"ADD QUOTE RECORD",IF(AND(OR(N276="LOST",N276="CANCELLED"),V276=""),"ADD CLOSED REASON",IF(AND(OR(N276="PO WON",N276="LOST",N276="CANCELLED"),AH276=""),"ADD CLOSED DATE",IF(AND(N276="PO WON",COUNTIFS('Orders &amp; Payments'!$B$5:$B$504,A276,'Orders &amp; Payments'!$Q$5:$Q$504,"COMPLETE")+COUNTIFS('Orders &amp; Payments'!$B$5:$B$504,A276,'Orders &amp; Payments'!$Q$5:$Q$504,"OPEN")+COUNTIFS('Orders &amp; Payments'!$B$5:$B$504,A276,'Orders &amp; Payments'!$Q$5:$Q$504,"OPEN — ADD INVOICE")=0),"ADD ORDER RECORD","COMPLETE"))))))))))))</x:f>
      </x:c>
    </x:row>
    <x:row r="277">
      <x:c r="A277" s="730"/>
      <x:c r="B277" s="731"/>
      <x:c r="C277" s="730"/>
      <x:c r="D277" s="730"/>
      <x:c r="E277" s="730"/>
      <x:c r="F277" s="730"/>
      <x:c r="G277" s="730"/>
      <x:c r="H277" s="730"/>
      <x:c r="I277" s="730"/>
      <x:c r="J277" s="730"/>
      <x:c r="K277" s="730"/>
      <x:c r="L277" s="730"/>
      <x:c r="M277" s="730"/>
      <x:c r="N277" s="730"/>
      <x:c r="O277" s="732"/>
      <x:c r="P277" s="731"/>
      <x:c r="Q277" s="731"/>
      <x:c r="R277" s="731"/>
      <x:c r="S277" s="740" t="str">
        <x:f>IF(B277="","",TODAY()-B277)</x:f>
      </x:c>
      <x:c r="T277" s="741" t="str">
        <x:f>IF(A277="","",IF(N277="","STAGE NOT SET",IF(OR(N277="PO WON",N277="LOST",N277="CANCELLED"),N277,IF(Y277="","NOT SET",IF(NOT(ISNUMBER(Y277)),"CHECK DATE",IF(Y277&lt;TODAY(),"OVERDUE",IF(Y277=TODAY(),"DUE TODAY","UPCOMING")))))))</x:f>
      </x:c>
      <x:c r="U277" s="731"/>
      <x:c r="V277" s="730"/>
      <x:c r="W277" s="730"/>
      <x:c r="X277" s="749" t="str">
        <x:f>IF(OR(A277="",B277="",N277="",N277="PO WON",N277="LOST",N277="CANCELLED"),"",IFERROR(IF(Q277="",B277+1,Q277+INDEX(Setup!$T$4:$T$8,MATCH(N277,Setup!$S$4:$S$8,0))),""))</x:f>
      </x:c>
      <x:c r="Y277" s="749" t="str">
        <x:f>IF(A277="","",IF(OR(N277="PO WON",N277="LOST",N277="CANCELLED"),"",IF(R277&lt;&gt;"",R277,X277)))</x:f>
      </x:c>
      <x:c r="Z277" s="750" t="str">
        <x:f>IF(OR(Y277="",NOT(ISNUMBER(Y277))),"",Y277-TODAY())</x:f>
      </x:c>
      <x:c r="AA277" s="750" t="str">
        <x:f>IF(OR(A277="",B277="",C277="",M277="",N277="",N277="PO WON",N277="LOST",N277="CANCELLED"),"",IF(M277="Hot",30,IF(M277="Warm",20,10))+IF(N277="NEGOTIATION",25,IF(N277="QUOTED",20,IF(N277="QUALIFIED",15,IF(OR(N277="NEW",N277="CONTACTED"),10,0))))+IF(S277&lt;=2,20,IF(S277&lt;=7,15,IF(S277&lt;=14,10,5)))+IF(O277&gt;=500000,20,IF(O277&gt;=200000,15,IF(O277&gt;=100000,10,5)))+IF(OR(C277="IndiaMART",C277="TradeIndia"),5,3))</x:f>
      </x:c>
      <x:c r="AB277" s="751" t="str">
        <x:f>IF(A277="","",IF(OR(N277="PO WON",N277="LOST",N277="CANCELLED"),"CLOSED",IF(AA277&gt;=75,"A - PRIORITY",IF(AA277&gt;=55,"B - GOOD",IF(AA277&gt;=35,"C - NURTURE","D - LOW")))))</x:f>
      </x:c>
      <x:c r="AC277" s="751" t="str">
        <x:f>IF(A277="","",IF(AL277="COMPLETE",IF(N277="PO WON","Track invoice + payment",IF(N277="LOST","Consider revival",IF(N277="CANCELLED","No further action",IF(T277="OVERDUE","FOLLOW UP NOW",IF(T277="DUE TODAY","FOLLOW UP TODAY",IFERROR(INDEX(Setup!$V$4:$V$8,MATCH(N277,Setup!$U$4:$U$8,0)),"Review RFQ")))))),IF(AL277="DUPLICATE RFQ ID","Use a unique RFQ ID",IF(AL277="CHECK REQUIRED FIELDS","Complete required fields",IF(AL277="CHECK NUMBERS","Correct quantity or value",IF(AL277="CHECK DATE","Correct invalid date",IF(AL277="CHECK STAGE","Choose a valid stage",IF(AL277="SET NEXT FOLLOW-UP","Set next follow-up",IF(AL277="ADD QUOTE DATE","Add quote date",IF(AL277="ADD QUOTE RECORD","Add or fix quote record",IF(AL277="ADD CLOSED REASON","Add lost/cancelled reason",IF(AL277="ADD CLOSED DATE","Add closed date","Create or fix order record"))))))))))))</x:f>
      </x:c>
      <x:c r="AD277" s="752" t="str">
        <x:f>IF(A277="","",IF(AND(OR(N277="QUOTED",N277="NEGOTIATION"),Y277&lt;&gt;"",Y277&lt;TODAY()),O277,0))</x:f>
      </x:c>
      <x:c r="AE277" s="751" t="str">
        <x:f>IF(A277="","",IF(AND(F277&lt;&gt;"",G277&lt;&gt;""),"COMPLETE",IF(OR(F277&lt;&gt;"",G277&lt;&gt;""),"PARTIAL","MISSING")))</x:f>
      </x:c>
      <x:c r="AF277" s="756"/>
      <x:c r="AG277" s="735"/>
      <x:c r="AH277" s="735"/>
      <x:c r="AI277" s="755" t="str">
        <x:f>IF(OR(B277="",AF277=""),"",ROUND((AF277-B277)*24,1))</x:f>
      </x:c>
      <x:c r="AJ277" s="750" t="str">
        <x:f>IF(P277="","",MAX(TODAY()-P277,0))</x:f>
      </x:c>
      <x:c r="AK277" s="750" t="str">
        <x:f>IF(OR(B277="",AH277=""),"",AH277-B277)</x:f>
      </x:c>
      <x:c r="AL277" s="751" t="str">
        <x:f>IF(A277="","",IF(COUNTIF($A$5:$A$504,A277)&gt;1,"DUPLICATE RFQ ID",IF(OR(B277="",C277="",AND(D277="",E277=""),AND(F277="",G277=""),H277="",I277="",J277="",L277="",M277="",N277=""),"CHECK REQUIRED FIELDS",IF(OR(NOT(ISNUMBER(I277)),I277&lt;=0,AND(O277&lt;&gt;"",OR(NOT(ISNUMBER(O277)),O277&lt;0))),"CHECK NUMBERS",IF(OR(NOT(ISNUMBER(B277)),B277&gt;TODAY(),AND(P277&lt;&gt;"",OR(NOT(ISNUMBER(P277)),P277&gt;TODAY())),AND(Q277&lt;&gt;"",OR(NOT(ISNUMBER(Q277)),Q277&gt;TODAY())),AND(R277&lt;&gt;"",NOT(ISNUMBER(R277))),AND(U277&lt;&gt;"",NOT(ISNUMBER(U277))),AND(AF277&lt;&gt;"",OR(NOT(ISNUMBER(AF277)),AF277&lt;B277,AF277&gt;TODAY()+1)),AND(AG277&lt;&gt;"",OR(NOT(ISNUMBER(AG277)),AG277&lt;B277,AG277&gt;TODAY())),AND(AH277&lt;&gt;"",OR(NOT(ISNUMBER(AH277)),AH277&lt;B277,AH277&gt;TODAY()))),"CHECK DATE",IF(COUNTIF(Setup!$D$4:$D$11,N277)=0,"CHECK STAGE",IF(AND(N277&lt;&gt;"PO WON",N277&lt;&gt;"LOST",N277&lt;&gt;"CANCELLED",Y277=""),"SET NEXT FOLLOW-UP",IF(AND(OR(N277="QUOTED",N277="NEGOTIATION",N277="PO WON"),P277=""),"ADD QUOTE DATE",IF(AND(OR(N277="QUOTED",N277="NEGOTIATION",N277="PO WON"),COUNTIFS(Quotations!$B$5:$B$504,A277,Quotations!$Q$5:$Q$504,"COMPLETE")=0),"ADD QUOTE RECORD",IF(AND(OR(N277="LOST",N277="CANCELLED"),V277=""),"ADD CLOSED REASON",IF(AND(OR(N277="PO WON",N277="LOST",N277="CANCELLED"),AH277=""),"ADD CLOSED DATE",IF(AND(N277="PO WON",COUNTIFS('Orders &amp; Payments'!$B$5:$B$504,A277,'Orders &amp; Payments'!$Q$5:$Q$504,"COMPLETE")+COUNTIFS('Orders &amp; Payments'!$B$5:$B$504,A277,'Orders &amp; Payments'!$Q$5:$Q$504,"OPEN")+COUNTIFS('Orders &amp; Payments'!$B$5:$B$504,A277,'Orders &amp; Payments'!$Q$5:$Q$504,"OPEN — ADD INVOICE")=0),"ADD ORDER RECORD","COMPLETE"))))))))))))</x:f>
      </x:c>
    </x:row>
    <x:row r="278">
      <x:c r="A278" s="730"/>
      <x:c r="B278" s="731"/>
      <x:c r="C278" s="730"/>
      <x:c r="D278" s="730"/>
      <x:c r="E278" s="730"/>
      <x:c r="F278" s="730"/>
      <x:c r="G278" s="730"/>
      <x:c r="H278" s="730"/>
      <x:c r="I278" s="730"/>
      <x:c r="J278" s="730"/>
      <x:c r="K278" s="730"/>
      <x:c r="L278" s="730"/>
      <x:c r="M278" s="730"/>
      <x:c r="N278" s="730"/>
      <x:c r="O278" s="732"/>
      <x:c r="P278" s="731"/>
      <x:c r="Q278" s="731"/>
      <x:c r="R278" s="731"/>
      <x:c r="S278" s="740" t="str">
        <x:f>IF(B278="","",TODAY()-B278)</x:f>
      </x:c>
      <x:c r="T278" s="741" t="str">
        <x:f>IF(A278="","",IF(N278="","STAGE NOT SET",IF(OR(N278="PO WON",N278="LOST",N278="CANCELLED"),N278,IF(Y278="","NOT SET",IF(NOT(ISNUMBER(Y278)),"CHECK DATE",IF(Y278&lt;TODAY(),"OVERDUE",IF(Y278=TODAY(),"DUE TODAY","UPCOMING")))))))</x:f>
      </x:c>
      <x:c r="U278" s="731"/>
      <x:c r="V278" s="730"/>
      <x:c r="W278" s="730"/>
      <x:c r="X278" s="749" t="str">
        <x:f>IF(OR(A278="",B278="",N278="",N278="PO WON",N278="LOST",N278="CANCELLED"),"",IFERROR(IF(Q278="",B278+1,Q278+INDEX(Setup!$T$4:$T$8,MATCH(N278,Setup!$S$4:$S$8,0))),""))</x:f>
      </x:c>
      <x:c r="Y278" s="749" t="str">
        <x:f>IF(A278="","",IF(OR(N278="PO WON",N278="LOST",N278="CANCELLED"),"",IF(R278&lt;&gt;"",R278,X278)))</x:f>
      </x:c>
      <x:c r="Z278" s="750" t="str">
        <x:f>IF(OR(Y278="",NOT(ISNUMBER(Y278))),"",Y278-TODAY())</x:f>
      </x:c>
      <x:c r="AA278" s="750" t="str">
        <x:f>IF(OR(A278="",B278="",C278="",M278="",N278="",N278="PO WON",N278="LOST",N278="CANCELLED"),"",IF(M278="Hot",30,IF(M278="Warm",20,10))+IF(N278="NEGOTIATION",25,IF(N278="QUOTED",20,IF(N278="QUALIFIED",15,IF(OR(N278="NEW",N278="CONTACTED"),10,0))))+IF(S278&lt;=2,20,IF(S278&lt;=7,15,IF(S278&lt;=14,10,5)))+IF(O278&gt;=500000,20,IF(O278&gt;=200000,15,IF(O278&gt;=100000,10,5)))+IF(OR(C278="IndiaMART",C278="TradeIndia"),5,3))</x:f>
      </x:c>
      <x:c r="AB278" s="751" t="str">
        <x:f>IF(A278="","",IF(OR(N278="PO WON",N278="LOST",N278="CANCELLED"),"CLOSED",IF(AA278&gt;=75,"A - PRIORITY",IF(AA278&gt;=55,"B - GOOD",IF(AA278&gt;=35,"C - NURTURE","D - LOW")))))</x:f>
      </x:c>
      <x:c r="AC278" s="751" t="str">
        <x:f>IF(A278="","",IF(AL278="COMPLETE",IF(N278="PO WON","Track invoice + payment",IF(N278="LOST","Consider revival",IF(N278="CANCELLED","No further action",IF(T278="OVERDUE","FOLLOW UP NOW",IF(T278="DUE TODAY","FOLLOW UP TODAY",IFERROR(INDEX(Setup!$V$4:$V$8,MATCH(N278,Setup!$U$4:$U$8,0)),"Review RFQ")))))),IF(AL278="DUPLICATE RFQ ID","Use a unique RFQ ID",IF(AL278="CHECK REQUIRED FIELDS","Complete required fields",IF(AL278="CHECK NUMBERS","Correct quantity or value",IF(AL278="CHECK DATE","Correct invalid date",IF(AL278="CHECK STAGE","Choose a valid stage",IF(AL278="SET NEXT FOLLOW-UP","Set next follow-up",IF(AL278="ADD QUOTE DATE","Add quote date",IF(AL278="ADD QUOTE RECORD","Add or fix quote record",IF(AL278="ADD CLOSED REASON","Add lost/cancelled reason",IF(AL278="ADD CLOSED DATE","Add closed date","Create or fix order record"))))))))))))</x:f>
      </x:c>
      <x:c r="AD278" s="752" t="str">
        <x:f>IF(A278="","",IF(AND(OR(N278="QUOTED",N278="NEGOTIATION"),Y278&lt;&gt;"",Y278&lt;TODAY()),O278,0))</x:f>
      </x:c>
      <x:c r="AE278" s="751" t="str">
        <x:f>IF(A278="","",IF(AND(F278&lt;&gt;"",G278&lt;&gt;""),"COMPLETE",IF(OR(F278&lt;&gt;"",G278&lt;&gt;""),"PARTIAL","MISSING")))</x:f>
      </x:c>
      <x:c r="AF278" s="756"/>
      <x:c r="AG278" s="735"/>
      <x:c r="AH278" s="735"/>
      <x:c r="AI278" s="755" t="str">
        <x:f>IF(OR(B278="",AF278=""),"",ROUND((AF278-B278)*24,1))</x:f>
      </x:c>
      <x:c r="AJ278" s="750" t="str">
        <x:f>IF(P278="","",MAX(TODAY()-P278,0))</x:f>
      </x:c>
      <x:c r="AK278" s="750" t="str">
        <x:f>IF(OR(B278="",AH278=""),"",AH278-B278)</x:f>
      </x:c>
      <x:c r="AL278" s="751" t="str">
        <x:f>IF(A278="","",IF(COUNTIF($A$5:$A$504,A278)&gt;1,"DUPLICATE RFQ ID",IF(OR(B278="",C278="",AND(D278="",E278=""),AND(F278="",G278=""),H278="",I278="",J278="",L278="",M278="",N278=""),"CHECK REQUIRED FIELDS",IF(OR(NOT(ISNUMBER(I278)),I278&lt;=0,AND(O278&lt;&gt;"",OR(NOT(ISNUMBER(O278)),O278&lt;0))),"CHECK NUMBERS",IF(OR(NOT(ISNUMBER(B278)),B278&gt;TODAY(),AND(P278&lt;&gt;"",OR(NOT(ISNUMBER(P278)),P278&gt;TODAY())),AND(Q278&lt;&gt;"",OR(NOT(ISNUMBER(Q278)),Q278&gt;TODAY())),AND(R278&lt;&gt;"",NOT(ISNUMBER(R278))),AND(U278&lt;&gt;"",NOT(ISNUMBER(U278))),AND(AF278&lt;&gt;"",OR(NOT(ISNUMBER(AF278)),AF278&lt;B278,AF278&gt;TODAY()+1)),AND(AG278&lt;&gt;"",OR(NOT(ISNUMBER(AG278)),AG278&lt;B278,AG278&gt;TODAY())),AND(AH278&lt;&gt;"",OR(NOT(ISNUMBER(AH278)),AH278&lt;B278,AH278&gt;TODAY()))),"CHECK DATE",IF(COUNTIF(Setup!$D$4:$D$11,N278)=0,"CHECK STAGE",IF(AND(N278&lt;&gt;"PO WON",N278&lt;&gt;"LOST",N278&lt;&gt;"CANCELLED",Y278=""),"SET NEXT FOLLOW-UP",IF(AND(OR(N278="QUOTED",N278="NEGOTIATION",N278="PO WON"),P278=""),"ADD QUOTE DATE",IF(AND(OR(N278="QUOTED",N278="NEGOTIATION",N278="PO WON"),COUNTIFS(Quotations!$B$5:$B$504,A278,Quotations!$Q$5:$Q$504,"COMPLETE")=0),"ADD QUOTE RECORD",IF(AND(OR(N278="LOST",N278="CANCELLED"),V278=""),"ADD CLOSED REASON",IF(AND(OR(N278="PO WON",N278="LOST",N278="CANCELLED"),AH278=""),"ADD CLOSED DATE",IF(AND(N278="PO WON",COUNTIFS('Orders &amp; Payments'!$B$5:$B$504,A278,'Orders &amp; Payments'!$Q$5:$Q$504,"COMPLETE")+COUNTIFS('Orders &amp; Payments'!$B$5:$B$504,A278,'Orders &amp; Payments'!$Q$5:$Q$504,"OPEN")+COUNTIFS('Orders &amp; Payments'!$B$5:$B$504,A278,'Orders &amp; Payments'!$Q$5:$Q$504,"OPEN — ADD INVOICE")=0),"ADD ORDER RECORD","COMPLETE"))))))))))))</x:f>
      </x:c>
    </x:row>
    <x:row r="279">
      <x:c r="A279" s="730"/>
      <x:c r="B279" s="731"/>
      <x:c r="C279" s="730"/>
      <x:c r="D279" s="730"/>
      <x:c r="E279" s="730"/>
      <x:c r="F279" s="730"/>
      <x:c r="G279" s="730"/>
      <x:c r="H279" s="730"/>
      <x:c r="I279" s="730"/>
      <x:c r="J279" s="730"/>
      <x:c r="K279" s="730"/>
      <x:c r="L279" s="730"/>
      <x:c r="M279" s="730"/>
      <x:c r="N279" s="730"/>
      <x:c r="O279" s="732"/>
      <x:c r="P279" s="731"/>
      <x:c r="Q279" s="731"/>
      <x:c r="R279" s="731"/>
      <x:c r="S279" s="740" t="str">
        <x:f>IF(B279="","",TODAY()-B279)</x:f>
      </x:c>
      <x:c r="T279" s="741" t="str">
        <x:f>IF(A279="","",IF(N279="","STAGE NOT SET",IF(OR(N279="PO WON",N279="LOST",N279="CANCELLED"),N279,IF(Y279="","NOT SET",IF(NOT(ISNUMBER(Y279)),"CHECK DATE",IF(Y279&lt;TODAY(),"OVERDUE",IF(Y279=TODAY(),"DUE TODAY","UPCOMING")))))))</x:f>
      </x:c>
      <x:c r="U279" s="731"/>
      <x:c r="V279" s="730"/>
      <x:c r="W279" s="730"/>
      <x:c r="X279" s="749" t="str">
        <x:f>IF(OR(A279="",B279="",N279="",N279="PO WON",N279="LOST",N279="CANCELLED"),"",IFERROR(IF(Q279="",B279+1,Q279+INDEX(Setup!$T$4:$T$8,MATCH(N279,Setup!$S$4:$S$8,0))),""))</x:f>
      </x:c>
      <x:c r="Y279" s="749" t="str">
        <x:f>IF(A279="","",IF(OR(N279="PO WON",N279="LOST",N279="CANCELLED"),"",IF(R279&lt;&gt;"",R279,X279)))</x:f>
      </x:c>
      <x:c r="Z279" s="750" t="str">
        <x:f>IF(OR(Y279="",NOT(ISNUMBER(Y279))),"",Y279-TODAY())</x:f>
      </x:c>
      <x:c r="AA279" s="750" t="str">
        <x:f>IF(OR(A279="",B279="",C279="",M279="",N279="",N279="PO WON",N279="LOST",N279="CANCELLED"),"",IF(M279="Hot",30,IF(M279="Warm",20,10))+IF(N279="NEGOTIATION",25,IF(N279="QUOTED",20,IF(N279="QUALIFIED",15,IF(OR(N279="NEW",N279="CONTACTED"),10,0))))+IF(S279&lt;=2,20,IF(S279&lt;=7,15,IF(S279&lt;=14,10,5)))+IF(O279&gt;=500000,20,IF(O279&gt;=200000,15,IF(O279&gt;=100000,10,5)))+IF(OR(C279="IndiaMART",C279="TradeIndia"),5,3))</x:f>
      </x:c>
      <x:c r="AB279" s="751" t="str">
        <x:f>IF(A279="","",IF(OR(N279="PO WON",N279="LOST",N279="CANCELLED"),"CLOSED",IF(AA279&gt;=75,"A - PRIORITY",IF(AA279&gt;=55,"B - GOOD",IF(AA279&gt;=35,"C - NURTURE","D - LOW")))))</x:f>
      </x:c>
      <x:c r="AC279" s="751" t="str">
        <x:f>IF(A279="","",IF(AL279="COMPLETE",IF(N279="PO WON","Track invoice + payment",IF(N279="LOST","Consider revival",IF(N279="CANCELLED","No further action",IF(T279="OVERDUE","FOLLOW UP NOW",IF(T279="DUE TODAY","FOLLOW UP TODAY",IFERROR(INDEX(Setup!$V$4:$V$8,MATCH(N279,Setup!$U$4:$U$8,0)),"Review RFQ")))))),IF(AL279="DUPLICATE RFQ ID","Use a unique RFQ ID",IF(AL279="CHECK REQUIRED FIELDS","Complete required fields",IF(AL279="CHECK NUMBERS","Correct quantity or value",IF(AL279="CHECK DATE","Correct invalid date",IF(AL279="CHECK STAGE","Choose a valid stage",IF(AL279="SET NEXT FOLLOW-UP","Set next follow-up",IF(AL279="ADD QUOTE DATE","Add quote date",IF(AL279="ADD QUOTE RECORD","Add or fix quote record",IF(AL279="ADD CLOSED REASON","Add lost/cancelled reason",IF(AL279="ADD CLOSED DATE","Add closed date","Create or fix order record"))))))))))))</x:f>
      </x:c>
      <x:c r="AD279" s="752" t="str">
        <x:f>IF(A279="","",IF(AND(OR(N279="QUOTED",N279="NEGOTIATION"),Y279&lt;&gt;"",Y279&lt;TODAY()),O279,0))</x:f>
      </x:c>
      <x:c r="AE279" s="751" t="str">
        <x:f>IF(A279="","",IF(AND(F279&lt;&gt;"",G279&lt;&gt;""),"COMPLETE",IF(OR(F279&lt;&gt;"",G279&lt;&gt;""),"PARTIAL","MISSING")))</x:f>
      </x:c>
      <x:c r="AF279" s="756"/>
      <x:c r="AG279" s="735"/>
      <x:c r="AH279" s="735"/>
      <x:c r="AI279" s="755" t="str">
        <x:f>IF(OR(B279="",AF279=""),"",ROUND((AF279-B279)*24,1))</x:f>
      </x:c>
      <x:c r="AJ279" s="750" t="str">
        <x:f>IF(P279="","",MAX(TODAY()-P279,0))</x:f>
      </x:c>
      <x:c r="AK279" s="750" t="str">
        <x:f>IF(OR(B279="",AH279=""),"",AH279-B279)</x:f>
      </x:c>
      <x:c r="AL279" s="751" t="str">
        <x:f>IF(A279="","",IF(COUNTIF($A$5:$A$504,A279)&gt;1,"DUPLICATE RFQ ID",IF(OR(B279="",C279="",AND(D279="",E279=""),AND(F279="",G279=""),H279="",I279="",J279="",L279="",M279="",N279=""),"CHECK REQUIRED FIELDS",IF(OR(NOT(ISNUMBER(I279)),I279&lt;=0,AND(O279&lt;&gt;"",OR(NOT(ISNUMBER(O279)),O279&lt;0))),"CHECK NUMBERS",IF(OR(NOT(ISNUMBER(B279)),B279&gt;TODAY(),AND(P279&lt;&gt;"",OR(NOT(ISNUMBER(P279)),P279&gt;TODAY())),AND(Q279&lt;&gt;"",OR(NOT(ISNUMBER(Q279)),Q279&gt;TODAY())),AND(R279&lt;&gt;"",NOT(ISNUMBER(R279))),AND(U279&lt;&gt;"",NOT(ISNUMBER(U279))),AND(AF279&lt;&gt;"",OR(NOT(ISNUMBER(AF279)),AF279&lt;B279,AF279&gt;TODAY()+1)),AND(AG279&lt;&gt;"",OR(NOT(ISNUMBER(AG279)),AG279&lt;B279,AG279&gt;TODAY())),AND(AH279&lt;&gt;"",OR(NOT(ISNUMBER(AH279)),AH279&lt;B279,AH279&gt;TODAY()))),"CHECK DATE",IF(COUNTIF(Setup!$D$4:$D$11,N279)=0,"CHECK STAGE",IF(AND(N279&lt;&gt;"PO WON",N279&lt;&gt;"LOST",N279&lt;&gt;"CANCELLED",Y279=""),"SET NEXT FOLLOW-UP",IF(AND(OR(N279="QUOTED",N279="NEGOTIATION",N279="PO WON"),P279=""),"ADD QUOTE DATE",IF(AND(OR(N279="QUOTED",N279="NEGOTIATION",N279="PO WON"),COUNTIFS(Quotations!$B$5:$B$504,A279,Quotations!$Q$5:$Q$504,"COMPLETE")=0),"ADD QUOTE RECORD",IF(AND(OR(N279="LOST",N279="CANCELLED"),V279=""),"ADD CLOSED REASON",IF(AND(OR(N279="PO WON",N279="LOST",N279="CANCELLED"),AH279=""),"ADD CLOSED DATE",IF(AND(N279="PO WON",COUNTIFS('Orders &amp; Payments'!$B$5:$B$504,A279,'Orders &amp; Payments'!$Q$5:$Q$504,"COMPLETE")+COUNTIFS('Orders &amp; Payments'!$B$5:$B$504,A279,'Orders &amp; Payments'!$Q$5:$Q$504,"OPEN")+COUNTIFS('Orders &amp; Payments'!$B$5:$B$504,A279,'Orders &amp; Payments'!$Q$5:$Q$504,"OPEN — ADD INVOICE")=0),"ADD ORDER RECORD","COMPLETE"))))))))))))</x:f>
      </x:c>
    </x:row>
    <x:row r="280">
      <x:c r="A280" s="730"/>
      <x:c r="B280" s="731"/>
      <x:c r="C280" s="730"/>
      <x:c r="D280" s="730"/>
      <x:c r="E280" s="730"/>
      <x:c r="F280" s="730"/>
      <x:c r="G280" s="730"/>
      <x:c r="H280" s="730"/>
      <x:c r="I280" s="730"/>
      <x:c r="J280" s="730"/>
      <x:c r="K280" s="730"/>
      <x:c r="L280" s="730"/>
      <x:c r="M280" s="730"/>
      <x:c r="N280" s="730"/>
      <x:c r="O280" s="732"/>
      <x:c r="P280" s="731"/>
      <x:c r="Q280" s="731"/>
      <x:c r="R280" s="731"/>
      <x:c r="S280" s="740" t="str">
        <x:f>IF(B280="","",TODAY()-B280)</x:f>
      </x:c>
      <x:c r="T280" s="741" t="str">
        <x:f>IF(A280="","",IF(N280="","STAGE NOT SET",IF(OR(N280="PO WON",N280="LOST",N280="CANCELLED"),N280,IF(Y280="","NOT SET",IF(NOT(ISNUMBER(Y280)),"CHECK DATE",IF(Y280&lt;TODAY(),"OVERDUE",IF(Y280=TODAY(),"DUE TODAY","UPCOMING")))))))</x:f>
      </x:c>
      <x:c r="U280" s="731"/>
      <x:c r="V280" s="730"/>
      <x:c r="W280" s="730"/>
      <x:c r="X280" s="749" t="str">
        <x:f>IF(OR(A280="",B280="",N280="",N280="PO WON",N280="LOST",N280="CANCELLED"),"",IFERROR(IF(Q280="",B280+1,Q280+INDEX(Setup!$T$4:$T$8,MATCH(N280,Setup!$S$4:$S$8,0))),""))</x:f>
      </x:c>
      <x:c r="Y280" s="749" t="str">
        <x:f>IF(A280="","",IF(OR(N280="PO WON",N280="LOST",N280="CANCELLED"),"",IF(R280&lt;&gt;"",R280,X280)))</x:f>
      </x:c>
      <x:c r="Z280" s="750" t="str">
        <x:f>IF(OR(Y280="",NOT(ISNUMBER(Y280))),"",Y280-TODAY())</x:f>
      </x:c>
      <x:c r="AA280" s="750" t="str">
        <x:f>IF(OR(A280="",B280="",C280="",M280="",N280="",N280="PO WON",N280="LOST",N280="CANCELLED"),"",IF(M280="Hot",30,IF(M280="Warm",20,10))+IF(N280="NEGOTIATION",25,IF(N280="QUOTED",20,IF(N280="QUALIFIED",15,IF(OR(N280="NEW",N280="CONTACTED"),10,0))))+IF(S280&lt;=2,20,IF(S280&lt;=7,15,IF(S280&lt;=14,10,5)))+IF(O280&gt;=500000,20,IF(O280&gt;=200000,15,IF(O280&gt;=100000,10,5)))+IF(OR(C280="IndiaMART",C280="TradeIndia"),5,3))</x:f>
      </x:c>
      <x:c r="AB280" s="751" t="str">
        <x:f>IF(A280="","",IF(OR(N280="PO WON",N280="LOST",N280="CANCELLED"),"CLOSED",IF(AA280&gt;=75,"A - PRIORITY",IF(AA280&gt;=55,"B - GOOD",IF(AA280&gt;=35,"C - NURTURE","D - LOW")))))</x:f>
      </x:c>
      <x:c r="AC280" s="751" t="str">
        <x:f>IF(A280="","",IF(AL280="COMPLETE",IF(N280="PO WON","Track invoice + payment",IF(N280="LOST","Consider revival",IF(N280="CANCELLED","No further action",IF(T280="OVERDUE","FOLLOW UP NOW",IF(T280="DUE TODAY","FOLLOW UP TODAY",IFERROR(INDEX(Setup!$V$4:$V$8,MATCH(N280,Setup!$U$4:$U$8,0)),"Review RFQ")))))),IF(AL280="DUPLICATE RFQ ID","Use a unique RFQ ID",IF(AL280="CHECK REQUIRED FIELDS","Complete required fields",IF(AL280="CHECK NUMBERS","Correct quantity or value",IF(AL280="CHECK DATE","Correct invalid date",IF(AL280="CHECK STAGE","Choose a valid stage",IF(AL280="SET NEXT FOLLOW-UP","Set next follow-up",IF(AL280="ADD QUOTE DATE","Add quote date",IF(AL280="ADD QUOTE RECORD","Add or fix quote record",IF(AL280="ADD CLOSED REASON","Add lost/cancelled reason",IF(AL280="ADD CLOSED DATE","Add closed date","Create or fix order record"))))))))))))</x:f>
      </x:c>
      <x:c r="AD280" s="752" t="str">
        <x:f>IF(A280="","",IF(AND(OR(N280="QUOTED",N280="NEGOTIATION"),Y280&lt;&gt;"",Y280&lt;TODAY()),O280,0))</x:f>
      </x:c>
      <x:c r="AE280" s="751" t="str">
        <x:f>IF(A280="","",IF(AND(F280&lt;&gt;"",G280&lt;&gt;""),"COMPLETE",IF(OR(F280&lt;&gt;"",G280&lt;&gt;""),"PARTIAL","MISSING")))</x:f>
      </x:c>
      <x:c r="AF280" s="756"/>
      <x:c r="AG280" s="735"/>
      <x:c r="AH280" s="735"/>
      <x:c r="AI280" s="755" t="str">
        <x:f>IF(OR(B280="",AF280=""),"",ROUND((AF280-B280)*24,1))</x:f>
      </x:c>
      <x:c r="AJ280" s="750" t="str">
        <x:f>IF(P280="","",MAX(TODAY()-P280,0))</x:f>
      </x:c>
      <x:c r="AK280" s="750" t="str">
        <x:f>IF(OR(B280="",AH280=""),"",AH280-B280)</x:f>
      </x:c>
      <x:c r="AL280" s="751" t="str">
        <x:f>IF(A280="","",IF(COUNTIF($A$5:$A$504,A280)&gt;1,"DUPLICATE RFQ ID",IF(OR(B280="",C280="",AND(D280="",E280=""),AND(F280="",G280=""),H280="",I280="",J280="",L280="",M280="",N280=""),"CHECK REQUIRED FIELDS",IF(OR(NOT(ISNUMBER(I280)),I280&lt;=0,AND(O280&lt;&gt;"",OR(NOT(ISNUMBER(O280)),O280&lt;0))),"CHECK NUMBERS",IF(OR(NOT(ISNUMBER(B280)),B280&gt;TODAY(),AND(P280&lt;&gt;"",OR(NOT(ISNUMBER(P280)),P280&gt;TODAY())),AND(Q280&lt;&gt;"",OR(NOT(ISNUMBER(Q280)),Q280&gt;TODAY())),AND(R280&lt;&gt;"",NOT(ISNUMBER(R280))),AND(U280&lt;&gt;"",NOT(ISNUMBER(U280))),AND(AF280&lt;&gt;"",OR(NOT(ISNUMBER(AF280)),AF280&lt;B280,AF280&gt;TODAY()+1)),AND(AG280&lt;&gt;"",OR(NOT(ISNUMBER(AG280)),AG280&lt;B280,AG280&gt;TODAY())),AND(AH280&lt;&gt;"",OR(NOT(ISNUMBER(AH280)),AH280&lt;B280,AH280&gt;TODAY()))),"CHECK DATE",IF(COUNTIF(Setup!$D$4:$D$11,N280)=0,"CHECK STAGE",IF(AND(N280&lt;&gt;"PO WON",N280&lt;&gt;"LOST",N280&lt;&gt;"CANCELLED",Y280=""),"SET NEXT FOLLOW-UP",IF(AND(OR(N280="QUOTED",N280="NEGOTIATION",N280="PO WON"),P280=""),"ADD QUOTE DATE",IF(AND(OR(N280="QUOTED",N280="NEGOTIATION",N280="PO WON"),COUNTIFS(Quotations!$B$5:$B$504,A280,Quotations!$Q$5:$Q$504,"COMPLETE")=0),"ADD QUOTE RECORD",IF(AND(OR(N280="LOST",N280="CANCELLED"),V280=""),"ADD CLOSED REASON",IF(AND(OR(N280="PO WON",N280="LOST",N280="CANCELLED"),AH280=""),"ADD CLOSED DATE",IF(AND(N280="PO WON",COUNTIFS('Orders &amp; Payments'!$B$5:$B$504,A280,'Orders &amp; Payments'!$Q$5:$Q$504,"COMPLETE")+COUNTIFS('Orders &amp; Payments'!$B$5:$B$504,A280,'Orders &amp; Payments'!$Q$5:$Q$504,"OPEN")+COUNTIFS('Orders &amp; Payments'!$B$5:$B$504,A280,'Orders &amp; Payments'!$Q$5:$Q$504,"OPEN — ADD INVOICE")=0),"ADD ORDER RECORD","COMPLETE"))))))))))))</x:f>
      </x:c>
    </x:row>
    <x:row r="281">
      <x:c r="A281" s="730"/>
      <x:c r="B281" s="731"/>
      <x:c r="C281" s="730"/>
      <x:c r="D281" s="730"/>
      <x:c r="E281" s="730"/>
      <x:c r="F281" s="730"/>
      <x:c r="G281" s="730"/>
      <x:c r="H281" s="730"/>
      <x:c r="I281" s="730"/>
      <x:c r="J281" s="730"/>
      <x:c r="K281" s="730"/>
      <x:c r="L281" s="730"/>
      <x:c r="M281" s="730"/>
      <x:c r="N281" s="730"/>
      <x:c r="O281" s="732"/>
      <x:c r="P281" s="731"/>
      <x:c r="Q281" s="731"/>
      <x:c r="R281" s="731"/>
      <x:c r="S281" s="740" t="str">
        <x:f>IF(B281="","",TODAY()-B281)</x:f>
      </x:c>
      <x:c r="T281" s="741" t="str">
        <x:f>IF(A281="","",IF(N281="","STAGE NOT SET",IF(OR(N281="PO WON",N281="LOST",N281="CANCELLED"),N281,IF(Y281="","NOT SET",IF(NOT(ISNUMBER(Y281)),"CHECK DATE",IF(Y281&lt;TODAY(),"OVERDUE",IF(Y281=TODAY(),"DUE TODAY","UPCOMING")))))))</x:f>
      </x:c>
      <x:c r="U281" s="731"/>
      <x:c r="V281" s="730"/>
      <x:c r="W281" s="730"/>
      <x:c r="X281" s="749" t="str">
        <x:f>IF(OR(A281="",B281="",N281="",N281="PO WON",N281="LOST",N281="CANCELLED"),"",IFERROR(IF(Q281="",B281+1,Q281+INDEX(Setup!$T$4:$T$8,MATCH(N281,Setup!$S$4:$S$8,0))),""))</x:f>
      </x:c>
      <x:c r="Y281" s="749" t="str">
        <x:f>IF(A281="","",IF(OR(N281="PO WON",N281="LOST",N281="CANCELLED"),"",IF(R281&lt;&gt;"",R281,X281)))</x:f>
      </x:c>
      <x:c r="Z281" s="750" t="str">
        <x:f>IF(OR(Y281="",NOT(ISNUMBER(Y281))),"",Y281-TODAY())</x:f>
      </x:c>
      <x:c r="AA281" s="750" t="str">
        <x:f>IF(OR(A281="",B281="",C281="",M281="",N281="",N281="PO WON",N281="LOST",N281="CANCELLED"),"",IF(M281="Hot",30,IF(M281="Warm",20,10))+IF(N281="NEGOTIATION",25,IF(N281="QUOTED",20,IF(N281="QUALIFIED",15,IF(OR(N281="NEW",N281="CONTACTED"),10,0))))+IF(S281&lt;=2,20,IF(S281&lt;=7,15,IF(S281&lt;=14,10,5)))+IF(O281&gt;=500000,20,IF(O281&gt;=200000,15,IF(O281&gt;=100000,10,5)))+IF(OR(C281="IndiaMART",C281="TradeIndia"),5,3))</x:f>
      </x:c>
      <x:c r="AB281" s="751" t="str">
        <x:f>IF(A281="","",IF(OR(N281="PO WON",N281="LOST",N281="CANCELLED"),"CLOSED",IF(AA281&gt;=75,"A - PRIORITY",IF(AA281&gt;=55,"B - GOOD",IF(AA281&gt;=35,"C - NURTURE","D - LOW")))))</x:f>
      </x:c>
      <x:c r="AC281" s="751" t="str">
        <x:f>IF(A281="","",IF(AL281="COMPLETE",IF(N281="PO WON","Track invoice + payment",IF(N281="LOST","Consider revival",IF(N281="CANCELLED","No further action",IF(T281="OVERDUE","FOLLOW UP NOW",IF(T281="DUE TODAY","FOLLOW UP TODAY",IFERROR(INDEX(Setup!$V$4:$V$8,MATCH(N281,Setup!$U$4:$U$8,0)),"Review RFQ")))))),IF(AL281="DUPLICATE RFQ ID","Use a unique RFQ ID",IF(AL281="CHECK REQUIRED FIELDS","Complete required fields",IF(AL281="CHECK NUMBERS","Correct quantity or value",IF(AL281="CHECK DATE","Correct invalid date",IF(AL281="CHECK STAGE","Choose a valid stage",IF(AL281="SET NEXT FOLLOW-UP","Set next follow-up",IF(AL281="ADD QUOTE DATE","Add quote date",IF(AL281="ADD QUOTE RECORD","Add or fix quote record",IF(AL281="ADD CLOSED REASON","Add lost/cancelled reason",IF(AL281="ADD CLOSED DATE","Add closed date","Create or fix order record"))))))))))))</x:f>
      </x:c>
      <x:c r="AD281" s="752" t="str">
        <x:f>IF(A281="","",IF(AND(OR(N281="QUOTED",N281="NEGOTIATION"),Y281&lt;&gt;"",Y281&lt;TODAY()),O281,0))</x:f>
      </x:c>
      <x:c r="AE281" s="751" t="str">
        <x:f>IF(A281="","",IF(AND(F281&lt;&gt;"",G281&lt;&gt;""),"COMPLETE",IF(OR(F281&lt;&gt;"",G281&lt;&gt;""),"PARTIAL","MISSING")))</x:f>
      </x:c>
      <x:c r="AF281" s="756"/>
      <x:c r="AG281" s="735"/>
      <x:c r="AH281" s="735"/>
      <x:c r="AI281" s="755" t="str">
        <x:f>IF(OR(B281="",AF281=""),"",ROUND((AF281-B281)*24,1))</x:f>
      </x:c>
      <x:c r="AJ281" s="750" t="str">
        <x:f>IF(P281="","",MAX(TODAY()-P281,0))</x:f>
      </x:c>
      <x:c r="AK281" s="750" t="str">
        <x:f>IF(OR(B281="",AH281=""),"",AH281-B281)</x:f>
      </x:c>
      <x:c r="AL281" s="751" t="str">
        <x:f>IF(A281="","",IF(COUNTIF($A$5:$A$504,A281)&gt;1,"DUPLICATE RFQ ID",IF(OR(B281="",C281="",AND(D281="",E281=""),AND(F281="",G281=""),H281="",I281="",J281="",L281="",M281="",N281=""),"CHECK REQUIRED FIELDS",IF(OR(NOT(ISNUMBER(I281)),I281&lt;=0,AND(O281&lt;&gt;"",OR(NOT(ISNUMBER(O281)),O281&lt;0))),"CHECK NUMBERS",IF(OR(NOT(ISNUMBER(B281)),B281&gt;TODAY(),AND(P281&lt;&gt;"",OR(NOT(ISNUMBER(P281)),P281&gt;TODAY())),AND(Q281&lt;&gt;"",OR(NOT(ISNUMBER(Q281)),Q281&gt;TODAY())),AND(R281&lt;&gt;"",NOT(ISNUMBER(R281))),AND(U281&lt;&gt;"",NOT(ISNUMBER(U281))),AND(AF281&lt;&gt;"",OR(NOT(ISNUMBER(AF281)),AF281&lt;B281,AF281&gt;TODAY()+1)),AND(AG281&lt;&gt;"",OR(NOT(ISNUMBER(AG281)),AG281&lt;B281,AG281&gt;TODAY())),AND(AH281&lt;&gt;"",OR(NOT(ISNUMBER(AH281)),AH281&lt;B281,AH281&gt;TODAY()))),"CHECK DATE",IF(COUNTIF(Setup!$D$4:$D$11,N281)=0,"CHECK STAGE",IF(AND(N281&lt;&gt;"PO WON",N281&lt;&gt;"LOST",N281&lt;&gt;"CANCELLED",Y281=""),"SET NEXT FOLLOW-UP",IF(AND(OR(N281="QUOTED",N281="NEGOTIATION",N281="PO WON"),P281=""),"ADD QUOTE DATE",IF(AND(OR(N281="QUOTED",N281="NEGOTIATION",N281="PO WON"),COUNTIFS(Quotations!$B$5:$B$504,A281,Quotations!$Q$5:$Q$504,"COMPLETE")=0),"ADD QUOTE RECORD",IF(AND(OR(N281="LOST",N281="CANCELLED"),V281=""),"ADD CLOSED REASON",IF(AND(OR(N281="PO WON",N281="LOST",N281="CANCELLED"),AH281=""),"ADD CLOSED DATE",IF(AND(N281="PO WON",COUNTIFS('Orders &amp; Payments'!$B$5:$B$504,A281,'Orders &amp; Payments'!$Q$5:$Q$504,"COMPLETE")+COUNTIFS('Orders &amp; Payments'!$B$5:$B$504,A281,'Orders &amp; Payments'!$Q$5:$Q$504,"OPEN")+COUNTIFS('Orders &amp; Payments'!$B$5:$B$504,A281,'Orders &amp; Payments'!$Q$5:$Q$504,"OPEN — ADD INVOICE")=0),"ADD ORDER RECORD","COMPLETE"))))))))))))</x:f>
      </x:c>
    </x:row>
    <x:row r="282">
      <x:c r="A282" s="730"/>
      <x:c r="B282" s="731"/>
      <x:c r="C282" s="730"/>
      <x:c r="D282" s="730"/>
      <x:c r="E282" s="730"/>
      <x:c r="F282" s="730"/>
      <x:c r="G282" s="730"/>
      <x:c r="H282" s="730"/>
      <x:c r="I282" s="730"/>
      <x:c r="J282" s="730"/>
      <x:c r="K282" s="730"/>
      <x:c r="L282" s="730"/>
      <x:c r="M282" s="730"/>
      <x:c r="N282" s="730"/>
      <x:c r="O282" s="732"/>
      <x:c r="P282" s="731"/>
      <x:c r="Q282" s="731"/>
      <x:c r="R282" s="731"/>
      <x:c r="S282" s="740" t="str">
        <x:f>IF(B282="","",TODAY()-B282)</x:f>
      </x:c>
      <x:c r="T282" s="741" t="str">
        <x:f>IF(A282="","",IF(N282="","STAGE NOT SET",IF(OR(N282="PO WON",N282="LOST",N282="CANCELLED"),N282,IF(Y282="","NOT SET",IF(NOT(ISNUMBER(Y282)),"CHECK DATE",IF(Y282&lt;TODAY(),"OVERDUE",IF(Y282=TODAY(),"DUE TODAY","UPCOMING")))))))</x:f>
      </x:c>
      <x:c r="U282" s="731"/>
      <x:c r="V282" s="730"/>
      <x:c r="W282" s="730"/>
      <x:c r="X282" s="749" t="str">
        <x:f>IF(OR(A282="",B282="",N282="",N282="PO WON",N282="LOST",N282="CANCELLED"),"",IFERROR(IF(Q282="",B282+1,Q282+INDEX(Setup!$T$4:$T$8,MATCH(N282,Setup!$S$4:$S$8,0))),""))</x:f>
      </x:c>
      <x:c r="Y282" s="749" t="str">
        <x:f>IF(A282="","",IF(OR(N282="PO WON",N282="LOST",N282="CANCELLED"),"",IF(R282&lt;&gt;"",R282,X282)))</x:f>
      </x:c>
      <x:c r="Z282" s="750" t="str">
        <x:f>IF(OR(Y282="",NOT(ISNUMBER(Y282))),"",Y282-TODAY())</x:f>
      </x:c>
      <x:c r="AA282" s="750" t="str">
        <x:f>IF(OR(A282="",B282="",C282="",M282="",N282="",N282="PO WON",N282="LOST",N282="CANCELLED"),"",IF(M282="Hot",30,IF(M282="Warm",20,10))+IF(N282="NEGOTIATION",25,IF(N282="QUOTED",20,IF(N282="QUALIFIED",15,IF(OR(N282="NEW",N282="CONTACTED"),10,0))))+IF(S282&lt;=2,20,IF(S282&lt;=7,15,IF(S282&lt;=14,10,5)))+IF(O282&gt;=500000,20,IF(O282&gt;=200000,15,IF(O282&gt;=100000,10,5)))+IF(OR(C282="IndiaMART",C282="TradeIndia"),5,3))</x:f>
      </x:c>
      <x:c r="AB282" s="751" t="str">
        <x:f>IF(A282="","",IF(OR(N282="PO WON",N282="LOST",N282="CANCELLED"),"CLOSED",IF(AA282&gt;=75,"A - PRIORITY",IF(AA282&gt;=55,"B - GOOD",IF(AA282&gt;=35,"C - NURTURE","D - LOW")))))</x:f>
      </x:c>
      <x:c r="AC282" s="751" t="str">
        <x:f>IF(A282="","",IF(AL282="COMPLETE",IF(N282="PO WON","Track invoice + payment",IF(N282="LOST","Consider revival",IF(N282="CANCELLED","No further action",IF(T282="OVERDUE","FOLLOW UP NOW",IF(T282="DUE TODAY","FOLLOW UP TODAY",IFERROR(INDEX(Setup!$V$4:$V$8,MATCH(N282,Setup!$U$4:$U$8,0)),"Review RFQ")))))),IF(AL282="DUPLICATE RFQ ID","Use a unique RFQ ID",IF(AL282="CHECK REQUIRED FIELDS","Complete required fields",IF(AL282="CHECK NUMBERS","Correct quantity or value",IF(AL282="CHECK DATE","Correct invalid date",IF(AL282="CHECK STAGE","Choose a valid stage",IF(AL282="SET NEXT FOLLOW-UP","Set next follow-up",IF(AL282="ADD QUOTE DATE","Add quote date",IF(AL282="ADD QUOTE RECORD","Add or fix quote record",IF(AL282="ADD CLOSED REASON","Add lost/cancelled reason",IF(AL282="ADD CLOSED DATE","Add closed date","Create or fix order record"))))))))))))</x:f>
      </x:c>
      <x:c r="AD282" s="752" t="str">
        <x:f>IF(A282="","",IF(AND(OR(N282="QUOTED",N282="NEGOTIATION"),Y282&lt;&gt;"",Y282&lt;TODAY()),O282,0))</x:f>
      </x:c>
      <x:c r="AE282" s="751" t="str">
        <x:f>IF(A282="","",IF(AND(F282&lt;&gt;"",G282&lt;&gt;""),"COMPLETE",IF(OR(F282&lt;&gt;"",G282&lt;&gt;""),"PARTIAL","MISSING")))</x:f>
      </x:c>
      <x:c r="AF282" s="756"/>
      <x:c r="AG282" s="735"/>
      <x:c r="AH282" s="735"/>
      <x:c r="AI282" s="755" t="str">
        <x:f>IF(OR(B282="",AF282=""),"",ROUND((AF282-B282)*24,1))</x:f>
      </x:c>
      <x:c r="AJ282" s="750" t="str">
        <x:f>IF(P282="","",MAX(TODAY()-P282,0))</x:f>
      </x:c>
      <x:c r="AK282" s="750" t="str">
        <x:f>IF(OR(B282="",AH282=""),"",AH282-B282)</x:f>
      </x:c>
      <x:c r="AL282" s="751" t="str">
        <x:f>IF(A282="","",IF(COUNTIF($A$5:$A$504,A282)&gt;1,"DUPLICATE RFQ ID",IF(OR(B282="",C282="",AND(D282="",E282=""),AND(F282="",G282=""),H282="",I282="",J282="",L282="",M282="",N282=""),"CHECK REQUIRED FIELDS",IF(OR(NOT(ISNUMBER(I282)),I282&lt;=0,AND(O282&lt;&gt;"",OR(NOT(ISNUMBER(O282)),O282&lt;0))),"CHECK NUMBERS",IF(OR(NOT(ISNUMBER(B282)),B282&gt;TODAY(),AND(P282&lt;&gt;"",OR(NOT(ISNUMBER(P282)),P282&gt;TODAY())),AND(Q282&lt;&gt;"",OR(NOT(ISNUMBER(Q282)),Q282&gt;TODAY())),AND(R282&lt;&gt;"",NOT(ISNUMBER(R282))),AND(U282&lt;&gt;"",NOT(ISNUMBER(U282))),AND(AF282&lt;&gt;"",OR(NOT(ISNUMBER(AF282)),AF282&lt;B282,AF282&gt;TODAY()+1)),AND(AG282&lt;&gt;"",OR(NOT(ISNUMBER(AG282)),AG282&lt;B282,AG282&gt;TODAY())),AND(AH282&lt;&gt;"",OR(NOT(ISNUMBER(AH282)),AH282&lt;B282,AH282&gt;TODAY()))),"CHECK DATE",IF(COUNTIF(Setup!$D$4:$D$11,N282)=0,"CHECK STAGE",IF(AND(N282&lt;&gt;"PO WON",N282&lt;&gt;"LOST",N282&lt;&gt;"CANCELLED",Y282=""),"SET NEXT FOLLOW-UP",IF(AND(OR(N282="QUOTED",N282="NEGOTIATION",N282="PO WON"),P282=""),"ADD QUOTE DATE",IF(AND(OR(N282="QUOTED",N282="NEGOTIATION",N282="PO WON"),COUNTIFS(Quotations!$B$5:$B$504,A282,Quotations!$Q$5:$Q$504,"COMPLETE")=0),"ADD QUOTE RECORD",IF(AND(OR(N282="LOST",N282="CANCELLED"),V282=""),"ADD CLOSED REASON",IF(AND(OR(N282="PO WON",N282="LOST",N282="CANCELLED"),AH282=""),"ADD CLOSED DATE",IF(AND(N282="PO WON",COUNTIFS('Orders &amp; Payments'!$B$5:$B$504,A282,'Orders &amp; Payments'!$Q$5:$Q$504,"COMPLETE")+COUNTIFS('Orders &amp; Payments'!$B$5:$B$504,A282,'Orders &amp; Payments'!$Q$5:$Q$504,"OPEN")+COUNTIFS('Orders &amp; Payments'!$B$5:$B$504,A282,'Orders &amp; Payments'!$Q$5:$Q$504,"OPEN — ADD INVOICE")=0),"ADD ORDER RECORD","COMPLETE"))))))))))))</x:f>
      </x:c>
    </x:row>
    <x:row r="283">
      <x:c r="A283" s="730"/>
      <x:c r="B283" s="731"/>
      <x:c r="C283" s="730"/>
      <x:c r="D283" s="730"/>
      <x:c r="E283" s="730"/>
      <x:c r="F283" s="730"/>
      <x:c r="G283" s="730"/>
      <x:c r="H283" s="730"/>
      <x:c r="I283" s="730"/>
      <x:c r="J283" s="730"/>
      <x:c r="K283" s="730"/>
      <x:c r="L283" s="730"/>
      <x:c r="M283" s="730"/>
      <x:c r="N283" s="730"/>
      <x:c r="O283" s="732"/>
      <x:c r="P283" s="731"/>
      <x:c r="Q283" s="731"/>
      <x:c r="R283" s="731"/>
      <x:c r="S283" s="740" t="str">
        <x:f>IF(B283="","",TODAY()-B283)</x:f>
      </x:c>
      <x:c r="T283" s="741" t="str">
        <x:f>IF(A283="","",IF(N283="","STAGE NOT SET",IF(OR(N283="PO WON",N283="LOST",N283="CANCELLED"),N283,IF(Y283="","NOT SET",IF(NOT(ISNUMBER(Y283)),"CHECK DATE",IF(Y283&lt;TODAY(),"OVERDUE",IF(Y283=TODAY(),"DUE TODAY","UPCOMING")))))))</x:f>
      </x:c>
      <x:c r="U283" s="731"/>
      <x:c r="V283" s="730"/>
      <x:c r="W283" s="730"/>
      <x:c r="X283" s="749" t="str">
        <x:f>IF(OR(A283="",B283="",N283="",N283="PO WON",N283="LOST",N283="CANCELLED"),"",IFERROR(IF(Q283="",B283+1,Q283+INDEX(Setup!$T$4:$T$8,MATCH(N283,Setup!$S$4:$S$8,0))),""))</x:f>
      </x:c>
      <x:c r="Y283" s="749" t="str">
        <x:f>IF(A283="","",IF(OR(N283="PO WON",N283="LOST",N283="CANCELLED"),"",IF(R283&lt;&gt;"",R283,X283)))</x:f>
      </x:c>
      <x:c r="Z283" s="750" t="str">
        <x:f>IF(OR(Y283="",NOT(ISNUMBER(Y283))),"",Y283-TODAY())</x:f>
      </x:c>
      <x:c r="AA283" s="750" t="str">
        <x:f>IF(OR(A283="",B283="",C283="",M283="",N283="",N283="PO WON",N283="LOST",N283="CANCELLED"),"",IF(M283="Hot",30,IF(M283="Warm",20,10))+IF(N283="NEGOTIATION",25,IF(N283="QUOTED",20,IF(N283="QUALIFIED",15,IF(OR(N283="NEW",N283="CONTACTED"),10,0))))+IF(S283&lt;=2,20,IF(S283&lt;=7,15,IF(S283&lt;=14,10,5)))+IF(O283&gt;=500000,20,IF(O283&gt;=200000,15,IF(O283&gt;=100000,10,5)))+IF(OR(C283="IndiaMART",C283="TradeIndia"),5,3))</x:f>
      </x:c>
      <x:c r="AB283" s="751" t="str">
        <x:f>IF(A283="","",IF(OR(N283="PO WON",N283="LOST",N283="CANCELLED"),"CLOSED",IF(AA283&gt;=75,"A - PRIORITY",IF(AA283&gt;=55,"B - GOOD",IF(AA283&gt;=35,"C - NURTURE","D - LOW")))))</x:f>
      </x:c>
      <x:c r="AC283" s="751" t="str">
        <x:f>IF(A283="","",IF(AL283="COMPLETE",IF(N283="PO WON","Track invoice + payment",IF(N283="LOST","Consider revival",IF(N283="CANCELLED","No further action",IF(T283="OVERDUE","FOLLOW UP NOW",IF(T283="DUE TODAY","FOLLOW UP TODAY",IFERROR(INDEX(Setup!$V$4:$V$8,MATCH(N283,Setup!$U$4:$U$8,0)),"Review RFQ")))))),IF(AL283="DUPLICATE RFQ ID","Use a unique RFQ ID",IF(AL283="CHECK REQUIRED FIELDS","Complete required fields",IF(AL283="CHECK NUMBERS","Correct quantity or value",IF(AL283="CHECK DATE","Correct invalid date",IF(AL283="CHECK STAGE","Choose a valid stage",IF(AL283="SET NEXT FOLLOW-UP","Set next follow-up",IF(AL283="ADD QUOTE DATE","Add quote date",IF(AL283="ADD QUOTE RECORD","Add or fix quote record",IF(AL283="ADD CLOSED REASON","Add lost/cancelled reason",IF(AL283="ADD CLOSED DATE","Add closed date","Create or fix order record"))))))))))))</x:f>
      </x:c>
      <x:c r="AD283" s="752" t="str">
        <x:f>IF(A283="","",IF(AND(OR(N283="QUOTED",N283="NEGOTIATION"),Y283&lt;&gt;"",Y283&lt;TODAY()),O283,0))</x:f>
      </x:c>
      <x:c r="AE283" s="751" t="str">
        <x:f>IF(A283="","",IF(AND(F283&lt;&gt;"",G283&lt;&gt;""),"COMPLETE",IF(OR(F283&lt;&gt;"",G283&lt;&gt;""),"PARTIAL","MISSING")))</x:f>
      </x:c>
      <x:c r="AF283" s="756"/>
      <x:c r="AG283" s="735"/>
      <x:c r="AH283" s="735"/>
      <x:c r="AI283" s="755" t="str">
        <x:f>IF(OR(B283="",AF283=""),"",ROUND((AF283-B283)*24,1))</x:f>
      </x:c>
      <x:c r="AJ283" s="750" t="str">
        <x:f>IF(P283="","",MAX(TODAY()-P283,0))</x:f>
      </x:c>
      <x:c r="AK283" s="750" t="str">
        <x:f>IF(OR(B283="",AH283=""),"",AH283-B283)</x:f>
      </x:c>
      <x:c r="AL283" s="751" t="str">
        <x:f>IF(A283="","",IF(COUNTIF($A$5:$A$504,A283)&gt;1,"DUPLICATE RFQ ID",IF(OR(B283="",C283="",AND(D283="",E283=""),AND(F283="",G283=""),H283="",I283="",J283="",L283="",M283="",N283=""),"CHECK REQUIRED FIELDS",IF(OR(NOT(ISNUMBER(I283)),I283&lt;=0,AND(O283&lt;&gt;"",OR(NOT(ISNUMBER(O283)),O283&lt;0))),"CHECK NUMBERS",IF(OR(NOT(ISNUMBER(B283)),B283&gt;TODAY(),AND(P283&lt;&gt;"",OR(NOT(ISNUMBER(P283)),P283&gt;TODAY())),AND(Q283&lt;&gt;"",OR(NOT(ISNUMBER(Q283)),Q283&gt;TODAY())),AND(R283&lt;&gt;"",NOT(ISNUMBER(R283))),AND(U283&lt;&gt;"",NOT(ISNUMBER(U283))),AND(AF283&lt;&gt;"",OR(NOT(ISNUMBER(AF283)),AF283&lt;B283,AF283&gt;TODAY()+1)),AND(AG283&lt;&gt;"",OR(NOT(ISNUMBER(AG283)),AG283&lt;B283,AG283&gt;TODAY())),AND(AH283&lt;&gt;"",OR(NOT(ISNUMBER(AH283)),AH283&lt;B283,AH283&gt;TODAY()))),"CHECK DATE",IF(COUNTIF(Setup!$D$4:$D$11,N283)=0,"CHECK STAGE",IF(AND(N283&lt;&gt;"PO WON",N283&lt;&gt;"LOST",N283&lt;&gt;"CANCELLED",Y283=""),"SET NEXT FOLLOW-UP",IF(AND(OR(N283="QUOTED",N283="NEGOTIATION",N283="PO WON"),P283=""),"ADD QUOTE DATE",IF(AND(OR(N283="QUOTED",N283="NEGOTIATION",N283="PO WON"),COUNTIFS(Quotations!$B$5:$B$504,A283,Quotations!$Q$5:$Q$504,"COMPLETE")=0),"ADD QUOTE RECORD",IF(AND(OR(N283="LOST",N283="CANCELLED"),V283=""),"ADD CLOSED REASON",IF(AND(OR(N283="PO WON",N283="LOST",N283="CANCELLED"),AH283=""),"ADD CLOSED DATE",IF(AND(N283="PO WON",COUNTIFS('Orders &amp; Payments'!$B$5:$B$504,A283,'Orders &amp; Payments'!$Q$5:$Q$504,"COMPLETE")+COUNTIFS('Orders &amp; Payments'!$B$5:$B$504,A283,'Orders &amp; Payments'!$Q$5:$Q$504,"OPEN")+COUNTIFS('Orders &amp; Payments'!$B$5:$B$504,A283,'Orders &amp; Payments'!$Q$5:$Q$504,"OPEN — ADD INVOICE")=0),"ADD ORDER RECORD","COMPLETE"))))))))))))</x:f>
      </x:c>
    </x:row>
    <x:row r="284">
      <x:c r="A284" s="730"/>
      <x:c r="B284" s="731"/>
      <x:c r="C284" s="730"/>
      <x:c r="D284" s="730"/>
      <x:c r="E284" s="730"/>
      <x:c r="F284" s="730"/>
      <x:c r="G284" s="730"/>
      <x:c r="H284" s="730"/>
      <x:c r="I284" s="730"/>
      <x:c r="J284" s="730"/>
      <x:c r="K284" s="730"/>
      <x:c r="L284" s="730"/>
      <x:c r="M284" s="730"/>
      <x:c r="N284" s="730"/>
      <x:c r="O284" s="732"/>
      <x:c r="P284" s="731"/>
      <x:c r="Q284" s="731"/>
      <x:c r="R284" s="731"/>
      <x:c r="S284" s="740" t="str">
        <x:f>IF(B284="","",TODAY()-B284)</x:f>
      </x:c>
      <x:c r="T284" s="741" t="str">
        <x:f>IF(A284="","",IF(N284="","STAGE NOT SET",IF(OR(N284="PO WON",N284="LOST",N284="CANCELLED"),N284,IF(Y284="","NOT SET",IF(NOT(ISNUMBER(Y284)),"CHECK DATE",IF(Y284&lt;TODAY(),"OVERDUE",IF(Y284=TODAY(),"DUE TODAY","UPCOMING")))))))</x:f>
      </x:c>
      <x:c r="U284" s="731"/>
      <x:c r="V284" s="730"/>
      <x:c r="W284" s="730"/>
      <x:c r="X284" s="749" t="str">
        <x:f>IF(OR(A284="",B284="",N284="",N284="PO WON",N284="LOST",N284="CANCELLED"),"",IFERROR(IF(Q284="",B284+1,Q284+INDEX(Setup!$T$4:$T$8,MATCH(N284,Setup!$S$4:$S$8,0))),""))</x:f>
      </x:c>
      <x:c r="Y284" s="749" t="str">
        <x:f>IF(A284="","",IF(OR(N284="PO WON",N284="LOST",N284="CANCELLED"),"",IF(R284&lt;&gt;"",R284,X284)))</x:f>
      </x:c>
      <x:c r="Z284" s="750" t="str">
        <x:f>IF(OR(Y284="",NOT(ISNUMBER(Y284))),"",Y284-TODAY())</x:f>
      </x:c>
      <x:c r="AA284" s="750" t="str">
        <x:f>IF(OR(A284="",B284="",C284="",M284="",N284="",N284="PO WON",N284="LOST",N284="CANCELLED"),"",IF(M284="Hot",30,IF(M284="Warm",20,10))+IF(N284="NEGOTIATION",25,IF(N284="QUOTED",20,IF(N284="QUALIFIED",15,IF(OR(N284="NEW",N284="CONTACTED"),10,0))))+IF(S284&lt;=2,20,IF(S284&lt;=7,15,IF(S284&lt;=14,10,5)))+IF(O284&gt;=500000,20,IF(O284&gt;=200000,15,IF(O284&gt;=100000,10,5)))+IF(OR(C284="IndiaMART",C284="TradeIndia"),5,3))</x:f>
      </x:c>
      <x:c r="AB284" s="751" t="str">
        <x:f>IF(A284="","",IF(OR(N284="PO WON",N284="LOST",N284="CANCELLED"),"CLOSED",IF(AA284&gt;=75,"A - PRIORITY",IF(AA284&gt;=55,"B - GOOD",IF(AA284&gt;=35,"C - NURTURE","D - LOW")))))</x:f>
      </x:c>
      <x:c r="AC284" s="751" t="str">
        <x:f>IF(A284="","",IF(AL284="COMPLETE",IF(N284="PO WON","Track invoice + payment",IF(N284="LOST","Consider revival",IF(N284="CANCELLED","No further action",IF(T284="OVERDUE","FOLLOW UP NOW",IF(T284="DUE TODAY","FOLLOW UP TODAY",IFERROR(INDEX(Setup!$V$4:$V$8,MATCH(N284,Setup!$U$4:$U$8,0)),"Review RFQ")))))),IF(AL284="DUPLICATE RFQ ID","Use a unique RFQ ID",IF(AL284="CHECK REQUIRED FIELDS","Complete required fields",IF(AL284="CHECK NUMBERS","Correct quantity or value",IF(AL284="CHECK DATE","Correct invalid date",IF(AL284="CHECK STAGE","Choose a valid stage",IF(AL284="SET NEXT FOLLOW-UP","Set next follow-up",IF(AL284="ADD QUOTE DATE","Add quote date",IF(AL284="ADD QUOTE RECORD","Add or fix quote record",IF(AL284="ADD CLOSED REASON","Add lost/cancelled reason",IF(AL284="ADD CLOSED DATE","Add closed date","Create or fix order record"))))))))))))</x:f>
      </x:c>
      <x:c r="AD284" s="752" t="str">
        <x:f>IF(A284="","",IF(AND(OR(N284="QUOTED",N284="NEGOTIATION"),Y284&lt;&gt;"",Y284&lt;TODAY()),O284,0))</x:f>
      </x:c>
      <x:c r="AE284" s="751" t="str">
        <x:f>IF(A284="","",IF(AND(F284&lt;&gt;"",G284&lt;&gt;""),"COMPLETE",IF(OR(F284&lt;&gt;"",G284&lt;&gt;""),"PARTIAL","MISSING")))</x:f>
      </x:c>
      <x:c r="AF284" s="756"/>
      <x:c r="AG284" s="735"/>
      <x:c r="AH284" s="735"/>
      <x:c r="AI284" s="755" t="str">
        <x:f>IF(OR(B284="",AF284=""),"",ROUND((AF284-B284)*24,1))</x:f>
      </x:c>
      <x:c r="AJ284" s="750" t="str">
        <x:f>IF(P284="","",MAX(TODAY()-P284,0))</x:f>
      </x:c>
      <x:c r="AK284" s="750" t="str">
        <x:f>IF(OR(B284="",AH284=""),"",AH284-B284)</x:f>
      </x:c>
      <x:c r="AL284" s="751" t="str">
        <x:f>IF(A284="","",IF(COUNTIF($A$5:$A$504,A284)&gt;1,"DUPLICATE RFQ ID",IF(OR(B284="",C284="",AND(D284="",E284=""),AND(F284="",G284=""),H284="",I284="",J284="",L284="",M284="",N284=""),"CHECK REQUIRED FIELDS",IF(OR(NOT(ISNUMBER(I284)),I284&lt;=0,AND(O284&lt;&gt;"",OR(NOT(ISNUMBER(O284)),O284&lt;0))),"CHECK NUMBERS",IF(OR(NOT(ISNUMBER(B284)),B284&gt;TODAY(),AND(P284&lt;&gt;"",OR(NOT(ISNUMBER(P284)),P284&gt;TODAY())),AND(Q284&lt;&gt;"",OR(NOT(ISNUMBER(Q284)),Q284&gt;TODAY())),AND(R284&lt;&gt;"",NOT(ISNUMBER(R284))),AND(U284&lt;&gt;"",NOT(ISNUMBER(U284))),AND(AF284&lt;&gt;"",OR(NOT(ISNUMBER(AF284)),AF284&lt;B284,AF284&gt;TODAY()+1)),AND(AG284&lt;&gt;"",OR(NOT(ISNUMBER(AG284)),AG284&lt;B284,AG284&gt;TODAY())),AND(AH284&lt;&gt;"",OR(NOT(ISNUMBER(AH284)),AH284&lt;B284,AH284&gt;TODAY()))),"CHECK DATE",IF(COUNTIF(Setup!$D$4:$D$11,N284)=0,"CHECK STAGE",IF(AND(N284&lt;&gt;"PO WON",N284&lt;&gt;"LOST",N284&lt;&gt;"CANCELLED",Y284=""),"SET NEXT FOLLOW-UP",IF(AND(OR(N284="QUOTED",N284="NEGOTIATION",N284="PO WON"),P284=""),"ADD QUOTE DATE",IF(AND(OR(N284="QUOTED",N284="NEGOTIATION",N284="PO WON"),COUNTIFS(Quotations!$B$5:$B$504,A284,Quotations!$Q$5:$Q$504,"COMPLETE")=0),"ADD QUOTE RECORD",IF(AND(OR(N284="LOST",N284="CANCELLED"),V284=""),"ADD CLOSED REASON",IF(AND(OR(N284="PO WON",N284="LOST",N284="CANCELLED"),AH284=""),"ADD CLOSED DATE",IF(AND(N284="PO WON",COUNTIFS('Orders &amp; Payments'!$B$5:$B$504,A284,'Orders &amp; Payments'!$Q$5:$Q$504,"COMPLETE")+COUNTIFS('Orders &amp; Payments'!$B$5:$B$504,A284,'Orders &amp; Payments'!$Q$5:$Q$504,"OPEN")+COUNTIFS('Orders &amp; Payments'!$B$5:$B$504,A284,'Orders &amp; Payments'!$Q$5:$Q$504,"OPEN — ADD INVOICE")=0),"ADD ORDER RECORD","COMPLETE"))))))))))))</x:f>
      </x:c>
    </x:row>
    <x:row r="285">
      <x:c r="A285" s="730"/>
      <x:c r="B285" s="731"/>
      <x:c r="C285" s="730"/>
      <x:c r="D285" s="730"/>
      <x:c r="E285" s="730"/>
      <x:c r="F285" s="730"/>
      <x:c r="G285" s="730"/>
      <x:c r="H285" s="730"/>
      <x:c r="I285" s="730"/>
      <x:c r="J285" s="730"/>
      <x:c r="K285" s="730"/>
      <x:c r="L285" s="730"/>
      <x:c r="M285" s="730"/>
      <x:c r="N285" s="730"/>
      <x:c r="O285" s="732"/>
      <x:c r="P285" s="731"/>
      <x:c r="Q285" s="731"/>
      <x:c r="R285" s="731"/>
      <x:c r="S285" s="740" t="str">
        <x:f>IF(B285="","",TODAY()-B285)</x:f>
      </x:c>
      <x:c r="T285" s="741" t="str">
        <x:f>IF(A285="","",IF(N285="","STAGE NOT SET",IF(OR(N285="PO WON",N285="LOST",N285="CANCELLED"),N285,IF(Y285="","NOT SET",IF(NOT(ISNUMBER(Y285)),"CHECK DATE",IF(Y285&lt;TODAY(),"OVERDUE",IF(Y285=TODAY(),"DUE TODAY","UPCOMING")))))))</x:f>
      </x:c>
      <x:c r="U285" s="731"/>
      <x:c r="V285" s="730"/>
      <x:c r="W285" s="730"/>
      <x:c r="X285" s="749" t="str">
        <x:f>IF(OR(A285="",B285="",N285="",N285="PO WON",N285="LOST",N285="CANCELLED"),"",IFERROR(IF(Q285="",B285+1,Q285+INDEX(Setup!$T$4:$T$8,MATCH(N285,Setup!$S$4:$S$8,0))),""))</x:f>
      </x:c>
      <x:c r="Y285" s="749" t="str">
        <x:f>IF(A285="","",IF(OR(N285="PO WON",N285="LOST",N285="CANCELLED"),"",IF(R285&lt;&gt;"",R285,X285)))</x:f>
      </x:c>
      <x:c r="Z285" s="750" t="str">
        <x:f>IF(OR(Y285="",NOT(ISNUMBER(Y285))),"",Y285-TODAY())</x:f>
      </x:c>
      <x:c r="AA285" s="750" t="str">
        <x:f>IF(OR(A285="",B285="",C285="",M285="",N285="",N285="PO WON",N285="LOST",N285="CANCELLED"),"",IF(M285="Hot",30,IF(M285="Warm",20,10))+IF(N285="NEGOTIATION",25,IF(N285="QUOTED",20,IF(N285="QUALIFIED",15,IF(OR(N285="NEW",N285="CONTACTED"),10,0))))+IF(S285&lt;=2,20,IF(S285&lt;=7,15,IF(S285&lt;=14,10,5)))+IF(O285&gt;=500000,20,IF(O285&gt;=200000,15,IF(O285&gt;=100000,10,5)))+IF(OR(C285="IndiaMART",C285="TradeIndia"),5,3))</x:f>
      </x:c>
      <x:c r="AB285" s="751" t="str">
        <x:f>IF(A285="","",IF(OR(N285="PO WON",N285="LOST",N285="CANCELLED"),"CLOSED",IF(AA285&gt;=75,"A - PRIORITY",IF(AA285&gt;=55,"B - GOOD",IF(AA285&gt;=35,"C - NURTURE","D - LOW")))))</x:f>
      </x:c>
      <x:c r="AC285" s="751" t="str">
        <x:f>IF(A285="","",IF(AL285="COMPLETE",IF(N285="PO WON","Track invoice + payment",IF(N285="LOST","Consider revival",IF(N285="CANCELLED","No further action",IF(T285="OVERDUE","FOLLOW UP NOW",IF(T285="DUE TODAY","FOLLOW UP TODAY",IFERROR(INDEX(Setup!$V$4:$V$8,MATCH(N285,Setup!$U$4:$U$8,0)),"Review RFQ")))))),IF(AL285="DUPLICATE RFQ ID","Use a unique RFQ ID",IF(AL285="CHECK REQUIRED FIELDS","Complete required fields",IF(AL285="CHECK NUMBERS","Correct quantity or value",IF(AL285="CHECK DATE","Correct invalid date",IF(AL285="CHECK STAGE","Choose a valid stage",IF(AL285="SET NEXT FOLLOW-UP","Set next follow-up",IF(AL285="ADD QUOTE DATE","Add quote date",IF(AL285="ADD QUOTE RECORD","Add or fix quote record",IF(AL285="ADD CLOSED REASON","Add lost/cancelled reason",IF(AL285="ADD CLOSED DATE","Add closed date","Create or fix order record"))))))))))))</x:f>
      </x:c>
      <x:c r="AD285" s="752" t="str">
        <x:f>IF(A285="","",IF(AND(OR(N285="QUOTED",N285="NEGOTIATION"),Y285&lt;&gt;"",Y285&lt;TODAY()),O285,0))</x:f>
      </x:c>
      <x:c r="AE285" s="751" t="str">
        <x:f>IF(A285="","",IF(AND(F285&lt;&gt;"",G285&lt;&gt;""),"COMPLETE",IF(OR(F285&lt;&gt;"",G285&lt;&gt;""),"PARTIAL","MISSING")))</x:f>
      </x:c>
      <x:c r="AF285" s="756"/>
      <x:c r="AG285" s="735"/>
      <x:c r="AH285" s="735"/>
      <x:c r="AI285" s="755" t="str">
        <x:f>IF(OR(B285="",AF285=""),"",ROUND((AF285-B285)*24,1))</x:f>
      </x:c>
      <x:c r="AJ285" s="750" t="str">
        <x:f>IF(P285="","",MAX(TODAY()-P285,0))</x:f>
      </x:c>
      <x:c r="AK285" s="750" t="str">
        <x:f>IF(OR(B285="",AH285=""),"",AH285-B285)</x:f>
      </x:c>
      <x:c r="AL285" s="751" t="str">
        <x:f>IF(A285="","",IF(COUNTIF($A$5:$A$504,A285)&gt;1,"DUPLICATE RFQ ID",IF(OR(B285="",C285="",AND(D285="",E285=""),AND(F285="",G285=""),H285="",I285="",J285="",L285="",M285="",N285=""),"CHECK REQUIRED FIELDS",IF(OR(NOT(ISNUMBER(I285)),I285&lt;=0,AND(O285&lt;&gt;"",OR(NOT(ISNUMBER(O285)),O285&lt;0))),"CHECK NUMBERS",IF(OR(NOT(ISNUMBER(B285)),B285&gt;TODAY(),AND(P285&lt;&gt;"",OR(NOT(ISNUMBER(P285)),P285&gt;TODAY())),AND(Q285&lt;&gt;"",OR(NOT(ISNUMBER(Q285)),Q285&gt;TODAY())),AND(R285&lt;&gt;"",NOT(ISNUMBER(R285))),AND(U285&lt;&gt;"",NOT(ISNUMBER(U285))),AND(AF285&lt;&gt;"",OR(NOT(ISNUMBER(AF285)),AF285&lt;B285,AF285&gt;TODAY()+1)),AND(AG285&lt;&gt;"",OR(NOT(ISNUMBER(AG285)),AG285&lt;B285,AG285&gt;TODAY())),AND(AH285&lt;&gt;"",OR(NOT(ISNUMBER(AH285)),AH285&lt;B285,AH285&gt;TODAY()))),"CHECK DATE",IF(COUNTIF(Setup!$D$4:$D$11,N285)=0,"CHECK STAGE",IF(AND(N285&lt;&gt;"PO WON",N285&lt;&gt;"LOST",N285&lt;&gt;"CANCELLED",Y285=""),"SET NEXT FOLLOW-UP",IF(AND(OR(N285="QUOTED",N285="NEGOTIATION",N285="PO WON"),P285=""),"ADD QUOTE DATE",IF(AND(OR(N285="QUOTED",N285="NEGOTIATION",N285="PO WON"),COUNTIFS(Quotations!$B$5:$B$504,A285,Quotations!$Q$5:$Q$504,"COMPLETE")=0),"ADD QUOTE RECORD",IF(AND(OR(N285="LOST",N285="CANCELLED"),V285=""),"ADD CLOSED REASON",IF(AND(OR(N285="PO WON",N285="LOST",N285="CANCELLED"),AH285=""),"ADD CLOSED DATE",IF(AND(N285="PO WON",COUNTIFS('Orders &amp; Payments'!$B$5:$B$504,A285,'Orders &amp; Payments'!$Q$5:$Q$504,"COMPLETE")+COUNTIFS('Orders &amp; Payments'!$B$5:$B$504,A285,'Orders &amp; Payments'!$Q$5:$Q$504,"OPEN")+COUNTIFS('Orders &amp; Payments'!$B$5:$B$504,A285,'Orders &amp; Payments'!$Q$5:$Q$504,"OPEN — ADD INVOICE")=0),"ADD ORDER RECORD","COMPLETE"))))))))))))</x:f>
      </x:c>
    </x:row>
    <x:row r="286">
      <x:c r="A286" s="730"/>
      <x:c r="B286" s="731"/>
      <x:c r="C286" s="730"/>
      <x:c r="D286" s="730"/>
      <x:c r="E286" s="730"/>
      <x:c r="F286" s="730"/>
      <x:c r="G286" s="730"/>
      <x:c r="H286" s="730"/>
      <x:c r="I286" s="730"/>
      <x:c r="J286" s="730"/>
      <x:c r="K286" s="730"/>
      <x:c r="L286" s="730"/>
      <x:c r="M286" s="730"/>
      <x:c r="N286" s="730"/>
      <x:c r="O286" s="732"/>
      <x:c r="P286" s="731"/>
      <x:c r="Q286" s="731"/>
      <x:c r="R286" s="731"/>
      <x:c r="S286" s="740" t="str">
        <x:f>IF(B286="","",TODAY()-B286)</x:f>
      </x:c>
      <x:c r="T286" s="741" t="str">
        <x:f>IF(A286="","",IF(N286="","STAGE NOT SET",IF(OR(N286="PO WON",N286="LOST",N286="CANCELLED"),N286,IF(Y286="","NOT SET",IF(NOT(ISNUMBER(Y286)),"CHECK DATE",IF(Y286&lt;TODAY(),"OVERDUE",IF(Y286=TODAY(),"DUE TODAY","UPCOMING")))))))</x:f>
      </x:c>
      <x:c r="U286" s="731"/>
      <x:c r="V286" s="730"/>
      <x:c r="W286" s="730"/>
      <x:c r="X286" s="749" t="str">
        <x:f>IF(OR(A286="",B286="",N286="",N286="PO WON",N286="LOST",N286="CANCELLED"),"",IFERROR(IF(Q286="",B286+1,Q286+INDEX(Setup!$T$4:$T$8,MATCH(N286,Setup!$S$4:$S$8,0))),""))</x:f>
      </x:c>
      <x:c r="Y286" s="749" t="str">
        <x:f>IF(A286="","",IF(OR(N286="PO WON",N286="LOST",N286="CANCELLED"),"",IF(R286&lt;&gt;"",R286,X286)))</x:f>
      </x:c>
      <x:c r="Z286" s="750" t="str">
        <x:f>IF(OR(Y286="",NOT(ISNUMBER(Y286))),"",Y286-TODAY())</x:f>
      </x:c>
      <x:c r="AA286" s="750" t="str">
        <x:f>IF(OR(A286="",B286="",C286="",M286="",N286="",N286="PO WON",N286="LOST",N286="CANCELLED"),"",IF(M286="Hot",30,IF(M286="Warm",20,10))+IF(N286="NEGOTIATION",25,IF(N286="QUOTED",20,IF(N286="QUALIFIED",15,IF(OR(N286="NEW",N286="CONTACTED"),10,0))))+IF(S286&lt;=2,20,IF(S286&lt;=7,15,IF(S286&lt;=14,10,5)))+IF(O286&gt;=500000,20,IF(O286&gt;=200000,15,IF(O286&gt;=100000,10,5)))+IF(OR(C286="IndiaMART",C286="TradeIndia"),5,3))</x:f>
      </x:c>
      <x:c r="AB286" s="751" t="str">
        <x:f>IF(A286="","",IF(OR(N286="PO WON",N286="LOST",N286="CANCELLED"),"CLOSED",IF(AA286&gt;=75,"A - PRIORITY",IF(AA286&gt;=55,"B - GOOD",IF(AA286&gt;=35,"C - NURTURE","D - LOW")))))</x:f>
      </x:c>
      <x:c r="AC286" s="751" t="str">
        <x:f>IF(A286="","",IF(AL286="COMPLETE",IF(N286="PO WON","Track invoice + payment",IF(N286="LOST","Consider revival",IF(N286="CANCELLED","No further action",IF(T286="OVERDUE","FOLLOW UP NOW",IF(T286="DUE TODAY","FOLLOW UP TODAY",IFERROR(INDEX(Setup!$V$4:$V$8,MATCH(N286,Setup!$U$4:$U$8,0)),"Review RFQ")))))),IF(AL286="DUPLICATE RFQ ID","Use a unique RFQ ID",IF(AL286="CHECK REQUIRED FIELDS","Complete required fields",IF(AL286="CHECK NUMBERS","Correct quantity or value",IF(AL286="CHECK DATE","Correct invalid date",IF(AL286="CHECK STAGE","Choose a valid stage",IF(AL286="SET NEXT FOLLOW-UP","Set next follow-up",IF(AL286="ADD QUOTE DATE","Add quote date",IF(AL286="ADD QUOTE RECORD","Add or fix quote record",IF(AL286="ADD CLOSED REASON","Add lost/cancelled reason",IF(AL286="ADD CLOSED DATE","Add closed date","Create or fix order record"))))))))))))</x:f>
      </x:c>
      <x:c r="AD286" s="752" t="str">
        <x:f>IF(A286="","",IF(AND(OR(N286="QUOTED",N286="NEGOTIATION"),Y286&lt;&gt;"",Y286&lt;TODAY()),O286,0))</x:f>
      </x:c>
      <x:c r="AE286" s="751" t="str">
        <x:f>IF(A286="","",IF(AND(F286&lt;&gt;"",G286&lt;&gt;""),"COMPLETE",IF(OR(F286&lt;&gt;"",G286&lt;&gt;""),"PARTIAL","MISSING")))</x:f>
      </x:c>
      <x:c r="AF286" s="756"/>
      <x:c r="AG286" s="735"/>
      <x:c r="AH286" s="735"/>
      <x:c r="AI286" s="755" t="str">
        <x:f>IF(OR(B286="",AF286=""),"",ROUND((AF286-B286)*24,1))</x:f>
      </x:c>
      <x:c r="AJ286" s="750" t="str">
        <x:f>IF(P286="","",MAX(TODAY()-P286,0))</x:f>
      </x:c>
      <x:c r="AK286" s="750" t="str">
        <x:f>IF(OR(B286="",AH286=""),"",AH286-B286)</x:f>
      </x:c>
      <x:c r="AL286" s="751" t="str">
        <x:f>IF(A286="","",IF(COUNTIF($A$5:$A$504,A286)&gt;1,"DUPLICATE RFQ ID",IF(OR(B286="",C286="",AND(D286="",E286=""),AND(F286="",G286=""),H286="",I286="",J286="",L286="",M286="",N286=""),"CHECK REQUIRED FIELDS",IF(OR(NOT(ISNUMBER(I286)),I286&lt;=0,AND(O286&lt;&gt;"",OR(NOT(ISNUMBER(O286)),O286&lt;0))),"CHECK NUMBERS",IF(OR(NOT(ISNUMBER(B286)),B286&gt;TODAY(),AND(P286&lt;&gt;"",OR(NOT(ISNUMBER(P286)),P286&gt;TODAY())),AND(Q286&lt;&gt;"",OR(NOT(ISNUMBER(Q286)),Q286&gt;TODAY())),AND(R286&lt;&gt;"",NOT(ISNUMBER(R286))),AND(U286&lt;&gt;"",NOT(ISNUMBER(U286))),AND(AF286&lt;&gt;"",OR(NOT(ISNUMBER(AF286)),AF286&lt;B286,AF286&gt;TODAY()+1)),AND(AG286&lt;&gt;"",OR(NOT(ISNUMBER(AG286)),AG286&lt;B286,AG286&gt;TODAY())),AND(AH286&lt;&gt;"",OR(NOT(ISNUMBER(AH286)),AH286&lt;B286,AH286&gt;TODAY()))),"CHECK DATE",IF(COUNTIF(Setup!$D$4:$D$11,N286)=0,"CHECK STAGE",IF(AND(N286&lt;&gt;"PO WON",N286&lt;&gt;"LOST",N286&lt;&gt;"CANCELLED",Y286=""),"SET NEXT FOLLOW-UP",IF(AND(OR(N286="QUOTED",N286="NEGOTIATION",N286="PO WON"),P286=""),"ADD QUOTE DATE",IF(AND(OR(N286="QUOTED",N286="NEGOTIATION",N286="PO WON"),COUNTIFS(Quotations!$B$5:$B$504,A286,Quotations!$Q$5:$Q$504,"COMPLETE")=0),"ADD QUOTE RECORD",IF(AND(OR(N286="LOST",N286="CANCELLED"),V286=""),"ADD CLOSED REASON",IF(AND(OR(N286="PO WON",N286="LOST",N286="CANCELLED"),AH286=""),"ADD CLOSED DATE",IF(AND(N286="PO WON",COUNTIFS('Orders &amp; Payments'!$B$5:$B$504,A286,'Orders &amp; Payments'!$Q$5:$Q$504,"COMPLETE")+COUNTIFS('Orders &amp; Payments'!$B$5:$B$504,A286,'Orders &amp; Payments'!$Q$5:$Q$504,"OPEN")+COUNTIFS('Orders &amp; Payments'!$B$5:$B$504,A286,'Orders &amp; Payments'!$Q$5:$Q$504,"OPEN — ADD INVOICE")=0),"ADD ORDER RECORD","COMPLETE"))))))))))))</x:f>
      </x:c>
    </x:row>
    <x:row r="287">
      <x:c r="A287" s="730"/>
      <x:c r="B287" s="731"/>
      <x:c r="C287" s="730"/>
      <x:c r="D287" s="730"/>
      <x:c r="E287" s="730"/>
      <x:c r="F287" s="730"/>
      <x:c r="G287" s="730"/>
      <x:c r="H287" s="730"/>
      <x:c r="I287" s="730"/>
      <x:c r="J287" s="730"/>
      <x:c r="K287" s="730"/>
      <x:c r="L287" s="730"/>
      <x:c r="M287" s="730"/>
      <x:c r="N287" s="730"/>
      <x:c r="O287" s="732"/>
      <x:c r="P287" s="731"/>
      <x:c r="Q287" s="731"/>
      <x:c r="R287" s="731"/>
      <x:c r="S287" s="740" t="str">
        <x:f>IF(B287="","",TODAY()-B287)</x:f>
      </x:c>
      <x:c r="T287" s="741" t="str">
        <x:f>IF(A287="","",IF(N287="","STAGE NOT SET",IF(OR(N287="PO WON",N287="LOST",N287="CANCELLED"),N287,IF(Y287="","NOT SET",IF(NOT(ISNUMBER(Y287)),"CHECK DATE",IF(Y287&lt;TODAY(),"OVERDUE",IF(Y287=TODAY(),"DUE TODAY","UPCOMING")))))))</x:f>
      </x:c>
      <x:c r="U287" s="731"/>
      <x:c r="V287" s="730"/>
      <x:c r="W287" s="730"/>
      <x:c r="X287" s="749" t="str">
        <x:f>IF(OR(A287="",B287="",N287="",N287="PO WON",N287="LOST",N287="CANCELLED"),"",IFERROR(IF(Q287="",B287+1,Q287+INDEX(Setup!$T$4:$T$8,MATCH(N287,Setup!$S$4:$S$8,0))),""))</x:f>
      </x:c>
      <x:c r="Y287" s="749" t="str">
        <x:f>IF(A287="","",IF(OR(N287="PO WON",N287="LOST",N287="CANCELLED"),"",IF(R287&lt;&gt;"",R287,X287)))</x:f>
      </x:c>
      <x:c r="Z287" s="750" t="str">
        <x:f>IF(OR(Y287="",NOT(ISNUMBER(Y287))),"",Y287-TODAY())</x:f>
      </x:c>
      <x:c r="AA287" s="750" t="str">
        <x:f>IF(OR(A287="",B287="",C287="",M287="",N287="",N287="PO WON",N287="LOST",N287="CANCELLED"),"",IF(M287="Hot",30,IF(M287="Warm",20,10))+IF(N287="NEGOTIATION",25,IF(N287="QUOTED",20,IF(N287="QUALIFIED",15,IF(OR(N287="NEW",N287="CONTACTED"),10,0))))+IF(S287&lt;=2,20,IF(S287&lt;=7,15,IF(S287&lt;=14,10,5)))+IF(O287&gt;=500000,20,IF(O287&gt;=200000,15,IF(O287&gt;=100000,10,5)))+IF(OR(C287="IndiaMART",C287="TradeIndia"),5,3))</x:f>
      </x:c>
      <x:c r="AB287" s="751" t="str">
        <x:f>IF(A287="","",IF(OR(N287="PO WON",N287="LOST",N287="CANCELLED"),"CLOSED",IF(AA287&gt;=75,"A - PRIORITY",IF(AA287&gt;=55,"B - GOOD",IF(AA287&gt;=35,"C - NURTURE","D - LOW")))))</x:f>
      </x:c>
      <x:c r="AC287" s="751" t="str">
        <x:f>IF(A287="","",IF(AL287="COMPLETE",IF(N287="PO WON","Track invoice + payment",IF(N287="LOST","Consider revival",IF(N287="CANCELLED","No further action",IF(T287="OVERDUE","FOLLOW UP NOW",IF(T287="DUE TODAY","FOLLOW UP TODAY",IFERROR(INDEX(Setup!$V$4:$V$8,MATCH(N287,Setup!$U$4:$U$8,0)),"Review RFQ")))))),IF(AL287="DUPLICATE RFQ ID","Use a unique RFQ ID",IF(AL287="CHECK REQUIRED FIELDS","Complete required fields",IF(AL287="CHECK NUMBERS","Correct quantity or value",IF(AL287="CHECK DATE","Correct invalid date",IF(AL287="CHECK STAGE","Choose a valid stage",IF(AL287="SET NEXT FOLLOW-UP","Set next follow-up",IF(AL287="ADD QUOTE DATE","Add quote date",IF(AL287="ADD QUOTE RECORD","Add or fix quote record",IF(AL287="ADD CLOSED REASON","Add lost/cancelled reason",IF(AL287="ADD CLOSED DATE","Add closed date","Create or fix order record"))))))))))))</x:f>
      </x:c>
      <x:c r="AD287" s="752" t="str">
        <x:f>IF(A287="","",IF(AND(OR(N287="QUOTED",N287="NEGOTIATION"),Y287&lt;&gt;"",Y287&lt;TODAY()),O287,0))</x:f>
      </x:c>
      <x:c r="AE287" s="751" t="str">
        <x:f>IF(A287="","",IF(AND(F287&lt;&gt;"",G287&lt;&gt;""),"COMPLETE",IF(OR(F287&lt;&gt;"",G287&lt;&gt;""),"PARTIAL","MISSING")))</x:f>
      </x:c>
      <x:c r="AF287" s="756"/>
      <x:c r="AG287" s="735"/>
      <x:c r="AH287" s="735"/>
      <x:c r="AI287" s="755" t="str">
        <x:f>IF(OR(B287="",AF287=""),"",ROUND((AF287-B287)*24,1))</x:f>
      </x:c>
      <x:c r="AJ287" s="750" t="str">
        <x:f>IF(P287="","",MAX(TODAY()-P287,0))</x:f>
      </x:c>
      <x:c r="AK287" s="750" t="str">
        <x:f>IF(OR(B287="",AH287=""),"",AH287-B287)</x:f>
      </x:c>
      <x:c r="AL287" s="751" t="str">
        <x:f>IF(A287="","",IF(COUNTIF($A$5:$A$504,A287)&gt;1,"DUPLICATE RFQ ID",IF(OR(B287="",C287="",AND(D287="",E287=""),AND(F287="",G287=""),H287="",I287="",J287="",L287="",M287="",N287=""),"CHECK REQUIRED FIELDS",IF(OR(NOT(ISNUMBER(I287)),I287&lt;=0,AND(O287&lt;&gt;"",OR(NOT(ISNUMBER(O287)),O287&lt;0))),"CHECK NUMBERS",IF(OR(NOT(ISNUMBER(B287)),B287&gt;TODAY(),AND(P287&lt;&gt;"",OR(NOT(ISNUMBER(P287)),P287&gt;TODAY())),AND(Q287&lt;&gt;"",OR(NOT(ISNUMBER(Q287)),Q287&gt;TODAY())),AND(R287&lt;&gt;"",NOT(ISNUMBER(R287))),AND(U287&lt;&gt;"",NOT(ISNUMBER(U287))),AND(AF287&lt;&gt;"",OR(NOT(ISNUMBER(AF287)),AF287&lt;B287,AF287&gt;TODAY()+1)),AND(AG287&lt;&gt;"",OR(NOT(ISNUMBER(AG287)),AG287&lt;B287,AG287&gt;TODAY())),AND(AH287&lt;&gt;"",OR(NOT(ISNUMBER(AH287)),AH287&lt;B287,AH287&gt;TODAY()))),"CHECK DATE",IF(COUNTIF(Setup!$D$4:$D$11,N287)=0,"CHECK STAGE",IF(AND(N287&lt;&gt;"PO WON",N287&lt;&gt;"LOST",N287&lt;&gt;"CANCELLED",Y287=""),"SET NEXT FOLLOW-UP",IF(AND(OR(N287="QUOTED",N287="NEGOTIATION",N287="PO WON"),P287=""),"ADD QUOTE DATE",IF(AND(OR(N287="QUOTED",N287="NEGOTIATION",N287="PO WON"),COUNTIFS(Quotations!$B$5:$B$504,A287,Quotations!$Q$5:$Q$504,"COMPLETE")=0),"ADD QUOTE RECORD",IF(AND(OR(N287="LOST",N287="CANCELLED"),V287=""),"ADD CLOSED REASON",IF(AND(OR(N287="PO WON",N287="LOST",N287="CANCELLED"),AH287=""),"ADD CLOSED DATE",IF(AND(N287="PO WON",COUNTIFS('Orders &amp; Payments'!$B$5:$B$504,A287,'Orders &amp; Payments'!$Q$5:$Q$504,"COMPLETE")+COUNTIFS('Orders &amp; Payments'!$B$5:$B$504,A287,'Orders &amp; Payments'!$Q$5:$Q$504,"OPEN")+COUNTIFS('Orders &amp; Payments'!$B$5:$B$504,A287,'Orders &amp; Payments'!$Q$5:$Q$504,"OPEN — ADD INVOICE")=0),"ADD ORDER RECORD","COMPLETE"))))))))))))</x:f>
      </x:c>
    </x:row>
    <x:row r="288">
      <x:c r="A288" s="730"/>
      <x:c r="B288" s="731"/>
      <x:c r="C288" s="730"/>
      <x:c r="D288" s="730"/>
      <x:c r="E288" s="730"/>
      <x:c r="F288" s="730"/>
      <x:c r="G288" s="730"/>
      <x:c r="H288" s="730"/>
      <x:c r="I288" s="730"/>
      <x:c r="J288" s="730"/>
      <x:c r="K288" s="730"/>
      <x:c r="L288" s="730"/>
      <x:c r="M288" s="730"/>
      <x:c r="N288" s="730"/>
      <x:c r="O288" s="732"/>
      <x:c r="P288" s="731"/>
      <x:c r="Q288" s="731"/>
      <x:c r="R288" s="731"/>
      <x:c r="S288" s="740" t="str">
        <x:f>IF(B288="","",TODAY()-B288)</x:f>
      </x:c>
      <x:c r="T288" s="741" t="str">
        <x:f>IF(A288="","",IF(N288="","STAGE NOT SET",IF(OR(N288="PO WON",N288="LOST",N288="CANCELLED"),N288,IF(Y288="","NOT SET",IF(NOT(ISNUMBER(Y288)),"CHECK DATE",IF(Y288&lt;TODAY(),"OVERDUE",IF(Y288=TODAY(),"DUE TODAY","UPCOMING")))))))</x:f>
      </x:c>
      <x:c r="U288" s="731"/>
      <x:c r="V288" s="730"/>
      <x:c r="W288" s="730"/>
      <x:c r="X288" s="749" t="str">
        <x:f>IF(OR(A288="",B288="",N288="",N288="PO WON",N288="LOST",N288="CANCELLED"),"",IFERROR(IF(Q288="",B288+1,Q288+INDEX(Setup!$T$4:$T$8,MATCH(N288,Setup!$S$4:$S$8,0))),""))</x:f>
      </x:c>
      <x:c r="Y288" s="749" t="str">
        <x:f>IF(A288="","",IF(OR(N288="PO WON",N288="LOST",N288="CANCELLED"),"",IF(R288&lt;&gt;"",R288,X288)))</x:f>
      </x:c>
      <x:c r="Z288" s="750" t="str">
        <x:f>IF(OR(Y288="",NOT(ISNUMBER(Y288))),"",Y288-TODAY())</x:f>
      </x:c>
      <x:c r="AA288" s="750" t="str">
        <x:f>IF(OR(A288="",B288="",C288="",M288="",N288="",N288="PO WON",N288="LOST",N288="CANCELLED"),"",IF(M288="Hot",30,IF(M288="Warm",20,10))+IF(N288="NEGOTIATION",25,IF(N288="QUOTED",20,IF(N288="QUALIFIED",15,IF(OR(N288="NEW",N288="CONTACTED"),10,0))))+IF(S288&lt;=2,20,IF(S288&lt;=7,15,IF(S288&lt;=14,10,5)))+IF(O288&gt;=500000,20,IF(O288&gt;=200000,15,IF(O288&gt;=100000,10,5)))+IF(OR(C288="IndiaMART",C288="TradeIndia"),5,3))</x:f>
      </x:c>
      <x:c r="AB288" s="751" t="str">
        <x:f>IF(A288="","",IF(OR(N288="PO WON",N288="LOST",N288="CANCELLED"),"CLOSED",IF(AA288&gt;=75,"A - PRIORITY",IF(AA288&gt;=55,"B - GOOD",IF(AA288&gt;=35,"C - NURTURE","D - LOW")))))</x:f>
      </x:c>
      <x:c r="AC288" s="751" t="str">
        <x:f>IF(A288="","",IF(AL288="COMPLETE",IF(N288="PO WON","Track invoice + payment",IF(N288="LOST","Consider revival",IF(N288="CANCELLED","No further action",IF(T288="OVERDUE","FOLLOW UP NOW",IF(T288="DUE TODAY","FOLLOW UP TODAY",IFERROR(INDEX(Setup!$V$4:$V$8,MATCH(N288,Setup!$U$4:$U$8,0)),"Review RFQ")))))),IF(AL288="DUPLICATE RFQ ID","Use a unique RFQ ID",IF(AL288="CHECK REQUIRED FIELDS","Complete required fields",IF(AL288="CHECK NUMBERS","Correct quantity or value",IF(AL288="CHECK DATE","Correct invalid date",IF(AL288="CHECK STAGE","Choose a valid stage",IF(AL288="SET NEXT FOLLOW-UP","Set next follow-up",IF(AL288="ADD QUOTE DATE","Add quote date",IF(AL288="ADD QUOTE RECORD","Add or fix quote record",IF(AL288="ADD CLOSED REASON","Add lost/cancelled reason",IF(AL288="ADD CLOSED DATE","Add closed date","Create or fix order record"))))))))))))</x:f>
      </x:c>
      <x:c r="AD288" s="752" t="str">
        <x:f>IF(A288="","",IF(AND(OR(N288="QUOTED",N288="NEGOTIATION"),Y288&lt;&gt;"",Y288&lt;TODAY()),O288,0))</x:f>
      </x:c>
      <x:c r="AE288" s="751" t="str">
        <x:f>IF(A288="","",IF(AND(F288&lt;&gt;"",G288&lt;&gt;""),"COMPLETE",IF(OR(F288&lt;&gt;"",G288&lt;&gt;""),"PARTIAL","MISSING")))</x:f>
      </x:c>
      <x:c r="AF288" s="756"/>
      <x:c r="AG288" s="735"/>
      <x:c r="AH288" s="735"/>
      <x:c r="AI288" s="755" t="str">
        <x:f>IF(OR(B288="",AF288=""),"",ROUND((AF288-B288)*24,1))</x:f>
      </x:c>
      <x:c r="AJ288" s="750" t="str">
        <x:f>IF(P288="","",MAX(TODAY()-P288,0))</x:f>
      </x:c>
      <x:c r="AK288" s="750" t="str">
        <x:f>IF(OR(B288="",AH288=""),"",AH288-B288)</x:f>
      </x:c>
      <x:c r="AL288" s="751" t="str">
        <x:f>IF(A288="","",IF(COUNTIF($A$5:$A$504,A288)&gt;1,"DUPLICATE RFQ ID",IF(OR(B288="",C288="",AND(D288="",E288=""),AND(F288="",G288=""),H288="",I288="",J288="",L288="",M288="",N288=""),"CHECK REQUIRED FIELDS",IF(OR(NOT(ISNUMBER(I288)),I288&lt;=0,AND(O288&lt;&gt;"",OR(NOT(ISNUMBER(O288)),O288&lt;0))),"CHECK NUMBERS",IF(OR(NOT(ISNUMBER(B288)),B288&gt;TODAY(),AND(P288&lt;&gt;"",OR(NOT(ISNUMBER(P288)),P288&gt;TODAY())),AND(Q288&lt;&gt;"",OR(NOT(ISNUMBER(Q288)),Q288&gt;TODAY())),AND(R288&lt;&gt;"",NOT(ISNUMBER(R288))),AND(U288&lt;&gt;"",NOT(ISNUMBER(U288))),AND(AF288&lt;&gt;"",OR(NOT(ISNUMBER(AF288)),AF288&lt;B288,AF288&gt;TODAY()+1)),AND(AG288&lt;&gt;"",OR(NOT(ISNUMBER(AG288)),AG288&lt;B288,AG288&gt;TODAY())),AND(AH288&lt;&gt;"",OR(NOT(ISNUMBER(AH288)),AH288&lt;B288,AH288&gt;TODAY()))),"CHECK DATE",IF(COUNTIF(Setup!$D$4:$D$11,N288)=0,"CHECK STAGE",IF(AND(N288&lt;&gt;"PO WON",N288&lt;&gt;"LOST",N288&lt;&gt;"CANCELLED",Y288=""),"SET NEXT FOLLOW-UP",IF(AND(OR(N288="QUOTED",N288="NEGOTIATION",N288="PO WON"),P288=""),"ADD QUOTE DATE",IF(AND(OR(N288="QUOTED",N288="NEGOTIATION",N288="PO WON"),COUNTIFS(Quotations!$B$5:$B$504,A288,Quotations!$Q$5:$Q$504,"COMPLETE")=0),"ADD QUOTE RECORD",IF(AND(OR(N288="LOST",N288="CANCELLED"),V288=""),"ADD CLOSED REASON",IF(AND(OR(N288="PO WON",N288="LOST",N288="CANCELLED"),AH288=""),"ADD CLOSED DATE",IF(AND(N288="PO WON",COUNTIFS('Orders &amp; Payments'!$B$5:$B$504,A288,'Orders &amp; Payments'!$Q$5:$Q$504,"COMPLETE")+COUNTIFS('Orders &amp; Payments'!$B$5:$B$504,A288,'Orders &amp; Payments'!$Q$5:$Q$504,"OPEN")+COUNTIFS('Orders &amp; Payments'!$B$5:$B$504,A288,'Orders &amp; Payments'!$Q$5:$Q$504,"OPEN — ADD INVOICE")=0),"ADD ORDER RECORD","COMPLETE"))))))))))))</x:f>
      </x:c>
    </x:row>
    <x:row r="289">
      <x:c r="A289" s="730"/>
      <x:c r="B289" s="731"/>
      <x:c r="C289" s="730"/>
      <x:c r="D289" s="730"/>
      <x:c r="E289" s="730"/>
      <x:c r="F289" s="730"/>
      <x:c r="G289" s="730"/>
      <x:c r="H289" s="730"/>
      <x:c r="I289" s="730"/>
      <x:c r="J289" s="730"/>
      <x:c r="K289" s="730"/>
      <x:c r="L289" s="730"/>
      <x:c r="M289" s="730"/>
      <x:c r="N289" s="730"/>
      <x:c r="O289" s="732"/>
      <x:c r="P289" s="731"/>
      <x:c r="Q289" s="731"/>
      <x:c r="R289" s="731"/>
      <x:c r="S289" s="740" t="str">
        <x:f>IF(B289="","",TODAY()-B289)</x:f>
      </x:c>
      <x:c r="T289" s="741" t="str">
        <x:f>IF(A289="","",IF(N289="","STAGE NOT SET",IF(OR(N289="PO WON",N289="LOST",N289="CANCELLED"),N289,IF(Y289="","NOT SET",IF(NOT(ISNUMBER(Y289)),"CHECK DATE",IF(Y289&lt;TODAY(),"OVERDUE",IF(Y289=TODAY(),"DUE TODAY","UPCOMING")))))))</x:f>
      </x:c>
      <x:c r="U289" s="731"/>
      <x:c r="V289" s="730"/>
      <x:c r="W289" s="730"/>
      <x:c r="X289" s="749" t="str">
        <x:f>IF(OR(A289="",B289="",N289="",N289="PO WON",N289="LOST",N289="CANCELLED"),"",IFERROR(IF(Q289="",B289+1,Q289+INDEX(Setup!$T$4:$T$8,MATCH(N289,Setup!$S$4:$S$8,0))),""))</x:f>
      </x:c>
      <x:c r="Y289" s="749" t="str">
        <x:f>IF(A289="","",IF(OR(N289="PO WON",N289="LOST",N289="CANCELLED"),"",IF(R289&lt;&gt;"",R289,X289)))</x:f>
      </x:c>
      <x:c r="Z289" s="750" t="str">
        <x:f>IF(OR(Y289="",NOT(ISNUMBER(Y289))),"",Y289-TODAY())</x:f>
      </x:c>
      <x:c r="AA289" s="750" t="str">
        <x:f>IF(OR(A289="",B289="",C289="",M289="",N289="",N289="PO WON",N289="LOST",N289="CANCELLED"),"",IF(M289="Hot",30,IF(M289="Warm",20,10))+IF(N289="NEGOTIATION",25,IF(N289="QUOTED",20,IF(N289="QUALIFIED",15,IF(OR(N289="NEW",N289="CONTACTED"),10,0))))+IF(S289&lt;=2,20,IF(S289&lt;=7,15,IF(S289&lt;=14,10,5)))+IF(O289&gt;=500000,20,IF(O289&gt;=200000,15,IF(O289&gt;=100000,10,5)))+IF(OR(C289="IndiaMART",C289="TradeIndia"),5,3))</x:f>
      </x:c>
      <x:c r="AB289" s="751" t="str">
        <x:f>IF(A289="","",IF(OR(N289="PO WON",N289="LOST",N289="CANCELLED"),"CLOSED",IF(AA289&gt;=75,"A - PRIORITY",IF(AA289&gt;=55,"B - GOOD",IF(AA289&gt;=35,"C - NURTURE","D - LOW")))))</x:f>
      </x:c>
      <x:c r="AC289" s="751" t="str">
        <x:f>IF(A289="","",IF(AL289="COMPLETE",IF(N289="PO WON","Track invoice + payment",IF(N289="LOST","Consider revival",IF(N289="CANCELLED","No further action",IF(T289="OVERDUE","FOLLOW UP NOW",IF(T289="DUE TODAY","FOLLOW UP TODAY",IFERROR(INDEX(Setup!$V$4:$V$8,MATCH(N289,Setup!$U$4:$U$8,0)),"Review RFQ")))))),IF(AL289="DUPLICATE RFQ ID","Use a unique RFQ ID",IF(AL289="CHECK REQUIRED FIELDS","Complete required fields",IF(AL289="CHECK NUMBERS","Correct quantity or value",IF(AL289="CHECK DATE","Correct invalid date",IF(AL289="CHECK STAGE","Choose a valid stage",IF(AL289="SET NEXT FOLLOW-UP","Set next follow-up",IF(AL289="ADD QUOTE DATE","Add quote date",IF(AL289="ADD QUOTE RECORD","Add or fix quote record",IF(AL289="ADD CLOSED REASON","Add lost/cancelled reason",IF(AL289="ADD CLOSED DATE","Add closed date","Create or fix order record"))))))))))))</x:f>
      </x:c>
      <x:c r="AD289" s="752" t="str">
        <x:f>IF(A289="","",IF(AND(OR(N289="QUOTED",N289="NEGOTIATION"),Y289&lt;&gt;"",Y289&lt;TODAY()),O289,0))</x:f>
      </x:c>
      <x:c r="AE289" s="751" t="str">
        <x:f>IF(A289="","",IF(AND(F289&lt;&gt;"",G289&lt;&gt;""),"COMPLETE",IF(OR(F289&lt;&gt;"",G289&lt;&gt;""),"PARTIAL","MISSING")))</x:f>
      </x:c>
      <x:c r="AF289" s="756"/>
      <x:c r="AG289" s="735"/>
      <x:c r="AH289" s="735"/>
      <x:c r="AI289" s="755" t="str">
        <x:f>IF(OR(B289="",AF289=""),"",ROUND((AF289-B289)*24,1))</x:f>
      </x:c>
      <x:c r="AJ289" s="750" t="str">
        <x:f>IF(P289="","",MAX(TODAY()-P289,0))</x:f>
      </x:c>
      <x:c r="AK289" s="750" t="str">
        <x:f>IF(OR(B289="",AH289=""),"",AH289-B289)</x:f>
      </x:c>
      <x:c r="AL289" s="751" t="str">
        <x:f>IF(A289="","",IF(COUNTIF($A$5:$A$504,A289)&gt;1,"DUPLICATE RFQ ID",IF(OR(B289="",C289="",AND(D289="",E289=""),AND(F289="",G289=""),H289="",I289="",J289="",L289="",M289="",N289=""),"CHECK REQUIRED FIELDS",IF(OR(NOT(ISNUMBER(I289)),I289&lt;=0,AND(O289&lt;&gt;"",OR(NOT(ISNUMBER(O289)),O289&lt;0))),"CHECK NUMBERS",IF(OR(NOT(ISNUMBER(B289)),B289&gt;TODAY(),AND(P289&lt;&gt;"",OR(NOT(ISNUMBER(P289)),P289&gt;TODAY())),AND(Q289&lt;&gt;"",OR(NOT(ISNUMBER(Q289)),Q289&gt;TODAY())),AND(R289&lt;&gt;"",NOT(ISNUMBER(R289))),AND(U289&lt;&gt;"",NOT(ISNUMBER(U289))),AND(AF289&lt;&gt;"",OR(NOT(ISNUMBER(AF289)),AF289&lt;B289,AF289&gt;TODAY()+1)),AND(AG289&lt;&gt;"",OR(NOT(ISNUMBER(AG289)),AG289&lt;B289,AG289&gt;TODAY())),AND(AH289&lt;&gt;"",OR(NOT(ISNUMBER(AH289)),AH289&lt;B289,AH289&gt;TODAY()))),"CHECK DATE",IF(COUNTIF(Setup!$D$4:$D$11,N289)=0,"CHECK STAGE",IF(AND(N289&lt;&gt;"PO WON",N289&lt;&gt;"LOST",N289&lt;&gt;"CANCELLED",Y289=""),"SET NEXT FOLLOW-UP",IF(AND(OR(N289="QUOTED",N289="NEGOTIATION",N289="PO WON"),P289=""),"ADD QUOTE DATE",IF(AND(OR(N289="QUOTED",N289="NEGOTIATION",N289="PO WON"),COUNTIFS(Quotations!$B$5:$B$504,A289,Quotations!$Q$5:$Q$504,"COMPLETE")=0),"ADD QUOTE RECORD",IF(AND(OR(N289="LOST",N289="CANCELLED"),V289=""),"ADD CLOSED REASON",IF(AND(OR(N289="PO WON",N289="LOST",N289="CANCELLED"),AH289=""),"ADD CLOSED DATE",IF(AND(N289="PO WON",COUNTIFS('Orders &amp; Payments'!$B$5:$B$504,A289,'Orders &amp; Payments'!$Q$5:$Q$504,"COMPLETE")+COUNTIFS('Orders &amp; Payments'!$B$5:$B$504,A289,'Orders &amp; Payments'!$Q$5:$Q$504,"OPEN")+COUNTIFS('Orders &amp; Payments'!$B$5:$B$504,A289,'Orders &amp; Payments'!$Q$5:$Q$504,"OPEN — ADD INVOICE")=0),"ADD ORDER RECORD","COMPLETE"))))))))))))</x:f>
      </x:c>
    </x:row>
    <x:row r="290">
      <x:c r="A290" s="730"/>
      <x:c r="B290" s="731"/>
      <x:c r="C290" s="730"/>
      <x:c r="D290" s="730"/>
      <x:c r="E290" s="730"/>
      <x:c r="F290" s="730"/>
      <x:c r="G290" s="730"/>
      <x:c r="H290" s="730"/>
      <x:c r="I290" s="730"/>
      <x:c r="J290" s="730"/>
      <x:c r="K290" s="730"/>
      <x:c r="L290" s="730"/>
      <x:c r="M290" s="730"/>
      <x:c r="N290" s="730"/>
      <x:c r="O290" s="732"/>
      <x:c r="P290" s="731"/>
      <x:c r="Q290" s="731"/>
      <x:c r="R290" s="731"/>
      <x:c r="S290" s="740" t="str">
        <x:f>IF(B290="","",TODAY()-B290)</x:f>
      </x:c>
      <x:c r="T290" s="741" t="str">
        <x:f>IF(A290="","",IF(N290="","STAGE NOT SET",IF(OR(N290="PO WON",N290="LOST",N290="CANCELLED"),N290,IF(Y290="","NOT SET",IF(NOT(ISNUMBER(Y290)),"CHECK DATE",IF(Y290&lt;TODAY(),"OVERDUE",IF(Y290=TODAY(),"DUE TODAY","UPCOMING")))))))</x:f>
      </x:c>
      <x:c r="U290" s="731"/>
      <x:c r="V290" s="730"/>
      <x:c r="W290" s="730"/>
      <x:c r="X290" s="749" t="str">
        <x:f>IF(OR(A290="",B290="",N290="",N290="PO WON",N290="LOST",N290="CANCELLED"),"",IFERROR(IF(Q290="",B290+1,Q290+INDEX(Setup!$T$4:$T$8,MATCH(N290,Setup!$S$4:$S$8,0))),""))</x:f>
      </x:c>
      <x:c r="Y290" s="749" t="str">
        <x:f>IF(A290="","",IF(OR(N290="PO WON",N290="LOST",N290="CANCELLED"),"",IF(R290&lt;&gt;"",R290,X290)))</x:f>
      </x:c>
      <x:c r="Z290" s="750" t="str">
        <x:f>IF(OR(Y290="",NOT(ISNUMBER(Y290))),"",Y290-TODAY())</x:f>
      </x:c>
      <x:c r="AA290" s="750" t="str">
        <x:f>IF(OR(A290="",B290="",C290="",M290="",N290="",N290="PO WON",N290="LOST",N290="CANCELLED"),"",IF(M290="Hot",30,IF(M290="Warm",20,10))+IF(N290="NEGOTIATION",25,IF(N290="QUOTED",20,IF(N290="QUALIFIED",15,IF(OR(N290="NEW",N290="CONTACTED"),10,0))))+IF(S290&lt;=2,20,IF(S290&lt;=7,15,IF(S290&lt;=14,10,5)))+IF(O290&gt;=500000,20,IF(O290&gt;=200000,15,IF(O290&gt;=100000,10,5)))+IF(OR(C290="IndiaMART",C290="TradeIndia"),5,3))</x:f>
      </x:c>
      <x:c r="AB290" s="751" t="str">
        <x:f>IF(A290="","",IF(OR(N290="PO WON",N290="LOST",N290="CANCELLED"),"CLOSED",IF(AA290&gt;=75,"A - PRIORITY",IF(AA290&gt;=55,"B - GOOD",IF(AA290&gt;=35,"C - NURTURE","D - LOW")))))</x:f>
      </x:c>
      <x:c r="AC290" s="751" t="str">
        <x:f>IF(A290="","",IF(AL290="COMPLETE",IF(N290="PO WON","Track invoice + payment",IF(N290="LOST","Consider revival",IF(N290="CANCELLED","No further action",IF(T290="OVERDUE","FOLLOW UP NOW",IF(T290="DUE TODAY","FOLLOW UP TODAY",IFERROR(INDEX(Setup!$V$4:$V$8,MATCH(N290,Setup!$U$4:$U$8,0)),"Review RFQ")))))),IF(AL290="DUPLICATE RFQ ID","Use a unique RFQ ID",IF(AL290="CHECK REQUIRED FIELDS","Complete required fields",IF(AL290="CHECK NUMBERS","Correct quantity or value",IF(AL290="CHECK DATE","Correct invalid date",IF(AL290="CHECK STAGE","Choose a valid stage",IF(AL290="SET NEXT FOLLOW-UP","Set next follow-up",IF(AL290="ADD QUOTE DATE","Add quote date",IF(AL290="ADD QUOTE RECORD","Add or fix quote record",IF(AL290="ADD CLOSED REASON","Add lost/cancelled reason",IF(AL290="ADD CLOSED DATE","Add closed date","Create or fix order record"))))))))))))</x:f>
      </x:c>
      <x:c r="AD290" s="752" t="str">
        <x:f>IF(A290="","",IF(AND(OR(N290="QUOTED",N290="NEGOTIATION"),Y290&lt;&gt;"",Y290&lt;TODAY()),O290,0))</x:f>
      </x:c>
      <x:c r="AE290" s="751" t="str">
        <x:f>IF(A290="","",IF(AND(F290&lt;&gt;"",G290&lt;&gt;""),"COMPLETE",IF(OR(F290&lt;&gt;"",G290&lt;&gt;""),"PARTIAL","MISSING")))</x:f>
      </x:c>
      <x:c r="AF290" s="756"/>
      <x:c r="AG290" s="735"/>
      <x:c r="AH290" s="735"/>
      <x:c r="AI290" s="755" t="str">
        <x:f>IF(OR(B290="",AF290=""),"",ROUND((AF290-B290)*24,1))</x:f>
      </x:c>
      <x:c r="AJ290" s="750" t="str">
        <x:f>IF(P290="","",MAX(TODAY()-P290,0))</x:f>
      </x:c>
      <x:c r="AK290" s="750" t="str">
        <x:f>IF(OR(B290="",AH290=""),"",AH290-B290)</x:f>
      </x:c>
      <x:c r="AL290" s="751" t="str">
        <x:f>IF(A290="","",IF(COUNTIF($A$5:$A$504,A290)&gt;1,"DUPLICATE RFQ ID",IF(OR(B290="",C290="",AND(D290="",E290=""),AND(F290="",G290=""),H290="",I290="",J290="",L290="",M290="",N290=""),"CHECK REQUIRED FIELDS",IF(OR(NOT(ISNUMBER(I290)),I290&lt;=0,AND(O290&lt;&gt;"",OR(NOT(ISNUMBER(O290)),O290&lt;0))),"CHECK NUMBERS",IF(OR(NOT(ISNUMBER(B290)),B290&gt;TODAY(),AND(P290&lt;&gt;"",OR(NOT(ISNUMBER(P290)),P290&gt;TODAY())),AND(Q290&lt;&gt;"",OR(NOT(ISNUMBER(Q290)),Q290&gt;TODAY())),AND(R290&lt;&gt;"",NOT(ISNUMBER(R290))),AND(U290&lt;&gt;"",NOT(ISNUMBER(U290))),AND(AF290&lt;&gt;"",OR(NOT(ISNUMBER(AF290)),AF290&lt;B290,AF290&gt;TODAY()+1)),AND(AG290&lt;&gt;"",OR(NOT(ISNUMBER(AG290)),AG290&lt;B290,AG290&gt;TODAY())),AND(AH290&lt;&gt;"",OR(NOT(ISNUMBER(AH290)),AH290&lt;B290,AH290&gt;TODAY()))),"CHECK DATE",IF(COUNTIF(Setup!$D$4:$D$11,N290)=0,"CHECK STAGE",IF(AND(N290&lt;&gt;"PO WON",N290&lt;&gt;"LOST",N290&lt;&gt;"CANCELLED",Y290=""),"SET NEXT FOLLOW-UP",IF(AND(OR(N290="QUOTED",N290="NEGOTIATION",N290="PO WON"),P290=""),"ADD QUOTE DATE",IF(AND(OR(N290="QUOTED",N290="NEGOTIATION",N290="PO WON"),COUNTIFS(Quotations!$B$5:$B$504,A290,Quotations!$Q$5:$Q$504,"COMPLETE")=0),"ADD QUOTE RECORD",IF(AND(OR(N290="LOST",N290="CANCELLED"),V290=""),"ADD CLOSED REASON",IF(AND(OR(N290="PO WON",N290="LOST",N290="CANCELLED"),AH290=""),"ADD CLOSED DATE",IF(AND(N290="PO WON",COUNTIFS('Orders &amp; Payments'!$B$5:$B$504,A290,'Orders &amp; Payments'!$Q$5:$Q$504,"COMPLETE")+COUNTIFS('Orders &amp; Payments'!$B$5:$B$504,A290,'Orders &amp; Payments'!$Q$5:$Q$504,"OPEN")+COUNTIFS('Orders &amp; Payments'!$B$5:$B$504,A290,'Orders &amp; Payments'!$Q$5:$Q$504,"OPEN — ADD INVOICE")=0),"ADD ORDER RECORD","COMPLETE"))))))))))))</x:f>
      </x:c>
    </x:row>
    <x:row r="291">
      <x:c r="A291" s="730"/>
      <x:c r="B291" s="731"/>
      <x:c r="C291" s="730"/>
      <x:c r="D291" s="730"/>
      <x:c r="E291" s="730"/>
      <x:c r="F291" s="730"/>
      <x:c r="G291" s="730"/>
      <x:c r="H291" s="730"/>
      <x:c r="I291" s="730"/>
      <x:c r="J291" s="730"/>
      <x:c r="K291" s="730"/>
      <x:c r="L291" s="730"/>
      <x:c r="M291" s="730"/>
      <x:c r="N291" s="730"/>
      <x:c r="O291" s="732"/>
      <x:c r="P291" s="731"/>
      <x:c r="Q291" s="731"/>
      <x:c r="R291" s="731"/>
      <x:c r="S291" s="740" t="str">
        <x:f>IF(B291="","",TODAY()-B291)</x:f>
      </x:c>
      <x:c r="T291" s="741" t="str">
        <x:f>IF(A291="","",IF(N291="","STAGE NOT SET",IF(OR(N291="PO WON",N291="LOST",N291="CANCELLED"),N291,IF(Y291="","NOT SET",IF(NOT(ISNUMBER(Y291)),"CHECK DATE",IF(Y291&lt;TODAY(),"OVERDUE",IF(Y291=TODAY(),"DUE TODAY","UPCOMING")))))))</x:f>
      </x:c>
      <x:c r="U291" s="731"/>
      <x:c r="V291" s="730"/>
      <x:c r="W291" s="730"/>
      <x:c r="X291" s="749" t="str">
        <x:f>IF(OR(A291="",B291="",N291="",N291="PO WON",N291="LOST",N291="CANCELLED"),"",IFERROR(IF(Q291="",B291+1,Q291+INDEX(Setup!$T$4:$T$8,MATCH(N291,Setup!$S$4:$S$8,0))),""))</x:f>
      </x:c>
      <x:c r="Y291" s="749" t="str">
        <x:f>IF(A291="","",IF(OR(N291="PO WON",N291="LOST",N291="CANCELLED"),"",IF(R291&lt;&gt;"",R291,X291)))</x:f>
      </x:c>
      <x:c r="Z291" s="750" t="str">
        <x:f>IF(OR(Y291="",NOT(ISNUMBER(Y291))),"",Y291-TODAY())</x:f>
      </x:c>
      <x:c r="AA291" s="750" t="str">
        <x:f>IF(OR(A291="",B291="",C291="",M291="",N291="",N291="PO WON",N291="LOST",N291="CANCELLED"),"",IF(M291="Hot",30,IF(M291="Warm",20,10))+IF(N291="NEGOTIATION",25,IF(N291="QUOTED",20,IF(N291="QUALIFIED",15,IF(OR(N291="NEW",N291="CONTACTED"),10,0))))+IF(S291&lt;=2,20,IF(S291&lt;=7,15,IF(S291&lt;=14,10,5)))+IF(O291&gt;=500000,20,IF(O291&gt;=200000,15,IF(O291&gt;=100000,10,5)))+IF(OR(C291="IndiaMART",C291="TradeIndia"),5,3))</x:f>
      </x:c>
      <x:c r="AB291" s="751" t="str">
        <x:f>IF(A291="","",IF(OR(N291="PO WON",N291="LOST",N291="CANCELLED"),"CLOSED",IF(AA291&gt;=75,"A - PRIORITY",IF(AA291&gt;=55,"B - GOOD",IF(AA291&gt;=35,"C - NURTURE","D - LOW")))))</x:f>
      </x:c>
      <x:c r="AC291" s="751" t="str">
        <x:f>IF(A291="","",IF(AL291="COMPLETE",IF(N291="PO WON","Track invoice + payment",IF(N291="LOST","Consider revival",IF(N291="CANCELLED","No further action",IF(T291="OVERDUE","FOLLOW UP NOW",IF(T291="DUE TODAY","FOLLOW UP TODAY",IFERROR(INDEX(Setup!$V$4:$V$8,MATCH(N291,Setup!$U$4:$U$8,0)),"Review RFQ")))))),IF(AL291="DUPLICATE RFQ ID","Use a unique RFQ ID",IF(AL291="CHECK REQUIRED FIELDS","Complete required fields",IF(AL291="CHECK NUMBERS","Correct quantity or value",IF(AL291="CHECK DATE","Correct invalid date",IF(AL291="CHECK STAGE","Choose a valid stage",IF(AL291="SET NEXT FOLLOW-UP","Set next follow-up",IF(AL291="ADD QUOTE DATE","Add quote date",IF(AL291="ADD QUOTE RECORD","Add or fix quote record",IF(AL291="ADD CLOSED REASON","Add lost/cancelled reason",IF(AL291="ADD CLOSED DATE","Add closed date","Create or fix order record"))))))))))))</x:f>
      </x:c>
      <x:c r="AD291" s="752" t="str">
        <x:f>IF(A291="","",IF(AND(OR(N291="QUOTED",N291="NEGOTIATION"),Y291&lt;&gt;"",Y291&lt;TODAY()),O291,0))</x:f>
      </x:c>
      <x:c r="AE291" s="751" t="str">
        <x:f>IF(A291="","",IF(AND(F291&lt;&gt;"",G291&lt;&gt;""),"COMPLETE",IF(OR(F291&lt;&gt;"",G291&lt;&gt;""),"PARTIAL","MISSING")))</x:f>
      </x:c>
      <x:c r="AF291" s="756"/>
      <x:c r="AG291" s="735"/>
      <x:c r="AH291" s="735"/>
      <x:c r="AI291" s="755" t="str">
        <x:f>IF(OR(B291="",AF291=""),"",ROUND((AF291-B291)*24,1))</x:f>
      </x:c>
      <x:c r="AJ291" s="750" t="str">
        <x:f>IF(P291="","",MAX(TODAY()-P291,0))</x:f>
      </x:c>
      <x:c r="AK291" s="750" t="str">
        <x:f>IF(OR(B291="",AH291=""),"",AH291-B291)</x:f>
      </x:c>
      <x:c r="AL291" s="751" t="str">
        <x:f>IF(A291="","",IF(COUNTIF($A$5:$A$504,A291)&gt;1,"DUPLICATE RFQ ID",IF(OR(B291="",C291="",AND(D291="",E291=""),AND(F291="",G291=""),H291="",I291="",J291="",L291="",M291="",N291=""),"CHECK REQUIRED FIELDS",IF(OR(NOT(ISNUMBER(I291)),I291&lt;=0,AND(O291&lt;&gt;"",OR(NOT(ISNUMBER(O291)),O291&lt;0))),"CHECK NUMBERS",IF(OR(NOT(ISNUMBER(B291)),B291&gt;TODAY(),AND(P291&lt;&gt;"",OR(NOT(ISNUMBER(P291)),P291&gt;TODAY())),AND(Q291&lt;&gt;"",OR(NOT(ISNUMBER(Q291)),Q291&gt;TODAY())),AND(R291&lt;&gt;"",NOT(ISNUMBER(R291))),AND(U291&lt;&gt;"",NOT(ISNUMBER(U291))),AND(AF291&lt;&gt;"",OR(NOT(ISNUMBER(AF291)),AF291&lt;B291,AF291&gt;TODAY()+1)),AND(AG291&lt;&gt;"",OR(NOT(ISNUMBER(AG291)),AG291&lt;B291,AG291&gt;TODAY())),AND(AH291&lt;&gt;"",OR(NOT(ISNUMBER(AH291)),AH291&lt;B291,AH291&gt;TODAY()))),"CHECK DATE",IF(COUNTIF(Setup!$D$4:$D$11,N291)=0,"CHECK STAGE",IF(AND(N291&lt;&gt;"PO WON",N291&lt;&gt;"LOST",N291&lt;&gt;"CANCELLED",Y291=""),"SET NEXT FOLLOW-UP",IF(AND(OR(N291="QUOTED",N291="NEGOTIATION",N291="PO WON"),P291=""),"ADD QUOTE DATE",IF(AND(OR(N291="QUOTED",N291="NEGOTIATION",N291="PO WON"),COUNTIFS(Quotations!$B$5:$B$504,A291,Quotations!$Q$5:$Q$504,"COMPLETE")=0),"ADD QUOTE RECORD",IF(AND(OR(N291="LOST",N291="CANCELLED"),V291=""),"ADD CLOSED REASON",IF(AND(OR(N291="PO WON",N291="LOST",N291="CANCELLED"),AH291=""),"ADD CLOSED DATE",IF(AND(N291="PO WON",COUNTIFS('Orders &amp; Payments'!$B$5:$B$504,A291,'Orders &amp; Payments'!$Q$5:$Q$504,"COMPLETE")+COUNTIFS('Orders &amp; Payments'!$B$5:$B$504,A291,'Orders &amp; Payments'!$Q$5:$Q$504,"OPEN")+COUNTIFS('Orders &amp; Payments'!$B$5:$B$504,A291,'Orders &amp; Payments'!$Q$5:$Q$504,"OPEN — ADD INVOICE")=0),"ADD ORDER RECORD","COMPLETE"))))))))))))</x:f>
      </x:c>
    </x:row>
    <x:row r="292">
      <x:c r="A292" s="730"/>
      <x:c r="B292" s="731"/>
      <x:c r="C292" s="730"/>
      <x:c r="D292" s="730"/>
      <x:c r="E292" s="730"/>
      <x:c r="F292" s="730"/>
      <x:c r="G292" s="730"/>
      <x:c r="H292" s="730"/>
      <x:c r="I292" s="730"/>
      <x:c r="J292" s="730"/>
      <x:c r="K292" s="730"/>
      <x:c r="L292" s="730"/>
      <x:c r="M292" s="730"/>
      <x:c r="N292" s="730"/>
      <x:c r="O292" s="732"/>
      <x:c r="P292" s="731"/>
      <x:c r="Q292" s="731"/>
      <x:c r="R292" s="731"/>
      <x:c r="S292" s="740" t="str">
        <x:f>IF(B292="","",TODAY()-B292)</x:f>
      </x:c>
      <x:c r="T292" s="741" t="str">
        <x:f>IF(A292="","",IF(N292="","STAGE NOT SET",IF(OR(N292="PO WON",N292="LOST",N292="CANCELLED"),N292,IF(Y292="","NOT SET",IF(NOT(ISNUMBER(Y292)),"CHECK DATE",IF(Y292&lt;TODAY(),"OVERDUE",IF(Y292=TODAY(),"DUE TODAY","UPCOMING")))))))</x:f>
      </x:c>
      <x:c r="U292" s="731"/>
      <x:c r="V292" s="730"/>
      <x:c r="W292" s="730"/>
      <x:c r="X292" s="749" t="str">
        <x:f>IF(OR(A292="",B292="",N292="",N292="PO WON",N292="LOST",N292="CANCELLED"),"",IFERROR(IF(Q292="",B292+1,Q292+INDEX(Setup!$T$4:$T$8,MATCH(N292,Setup!$S$4:$S$8,0))),""))</x:f>
      </x:c>
      <x:c r="Y292" s="749" t="str">
        <x:f>IF(A292="","",IF(OR(N292="PO WON",N292="LOST",N292="CANCELLED"),"",IF(R292&lt;&gt;"",R292,X292)))</x:f>
      </x:c>
      <x:c r="Z292" s="750" t="str">
        <x:f>IF(OR(Y292="",NOT(ISNUMBER(Y292))),"",Y292-TODAY())</x:f>
      </x:c>
      <x:c r="AA292" s="750" t="str">
        <x:f>IF(OR(A292="",B292="",C292="",M292="",N292="",N292="PO WON",N292="LOST",N292="CANCELLED"),"",IF(M292="Hot",30,IF(M292="Warm",20,10))+IF(N292="NEGOTIATION",25,IF(N292="QUOTED",20,IF(N292="QUALIFIED",15,IF(OR(N292="NEW",N292="CONTACTED"),10,0))))+IF(S292&lt;=2,20,IF(S292&lt;=7,15,IF(S292&lt;=14,10,5)))+IF(O292&gt;=500000,20,IF(O292&gt;=200000,15,IF(O292&gt;=100000,10,5)))+IF(OR(C292="IndiaMART",C292="TradeIndia"),5,3))</x:f>
      </x:c>
      <x:c r="AB292" s="751" t="str">
        <x:f>IF(A292="","",IF(OR(N292="PO WON",N292="LOST",N292="CANCELLED"),"CLOSED",IF(AA292&gt;=75,"A - PRIORITY",IF(AA292&gt;=55,"B - GOOD",IF(AA292&gt;=35,"C - NURTURE","D - LOW")))))</x:f>
      </x:c>
      <x:c r="AC292" s="751" t="str">
        <x:f>IF(A292="","",IF(AL292="COMPLETE",IF(N292="PO WON","Track invoice + payment",IF(N292="LOST","Consider revival",IF(N292="CANCELLED","No further action",IF(T292="OVERDUE","FOLLOW UP NOW",IF(T292="DUE TODAY","FOLLOW UP TODAY",IFERROR(INDEX(Setup!$V$4:$V$8,MATCH(N292,Setup!$U$4:$U$8,0)),"Review RFQ")))))),IF(AL292="DUPLICATE RFQ ID","Use a unique RFQ ID",IF(AL292="CHECK REQUIRED FIELDS","Complete required fields",IF(AL292="CHECK NUMBERS","Correct quantity or value",IF(AL292="CHECK DATE","Correct invalid date",IF(AL292="CHECK STAGE","Choose a valid stage",IF(AL292="SET NEXT FOLLOW-UP","Set next follow-up",IF(AL292="ADD QUOTE DATE","Add quote date",IF(AL292="ADD QUOTE RECORD","Add or fix quote record",IF(AL292="ADD CLOSED REASON","Add lost/cancelled reason",IF(AL292="ADD CLOSED DATE","Add closed date","Create or fix order record"))))))))))))</x:f>
      </x:c>
      <x:c r="AD292" s="752" t="str">
        <x:f>IF(A292="","",IF(AND(OR(N292="QUOTED",N292="NEGOTIATION"),Y292&lt;&gt;"",Y292&lt;TODAY()),O292,0))</x:f>
      </x:c>
      <x:c r="AE292" s="751" t="str">
        <x:f>IF(A292="","",IF(AND(F292&lt;&gt;"",G292&lt;&gt;""),"COMPLETE",IF(OR(F292&lt;&gt;"",G292&lt;&gt;""),"PARTIAL","MISSING")))</x:f>
      </x:c>
      <x:c r="AF292" s="756"/>
      <x:c r="AG292" s="735"/>
      <x:c r="AH292" s="735"/>
      <x:c r="AI292" s="755" t="str">
        <x:f>IF(OR(B292="",AF292=""),"",ROUND((AF292-B292)*24,1))</x:f>
      </x:c>
      <x:c r="AJ292" s="750" t="str">
        <x:f>IF(P292="","",MAX(TODAY()-P292,0))</x:f>
      </x:c>
      <x:c r="AK292" s="750" t="str">
        <x:f>IF(OR(B292="",AH292=""),"",AH292-B292)</x:f>
      </x:c>
      <x:c r="AL292" s="751" t="str">
        <x:f>IF(A292="","",IF(COUNTIF($A$5:$A$504,A292)&gt;1,"DUPLICATE RFQ ID",IF(OR(B292="",C292="",AND(D292="",E292=""),AND(F292="",G292=""),H292="",I292="",J292="",L292="",M292="",N292=""),"CHECK REQUIRED FIELDS",IF(OR(NOT(ISNUMBER(I292)),I292&lt;=0,AND(O292&lt;&gt;"",OR(NOT(ISNUMBER(O292)),O292&lt;0))),"CHECK NUMBERS",IF(OR(NOT(ISNUMBER(B292)),B292&gt;TODAY(),AND(P292&lt;&gt;"",OR(NOT(ISNUMBER(P292)),P292&gt;TODAY())),AND(Q292&lt;&gt;"",OR(NOT(ISNUMBER(Q292)),Q292&gt;TODAY())),AND(R292&lt;&gt;"",NOT(ISNUMBER(R292))),AND(U292&lt;&gt;"",NOT(ISNUMBER(U292))),AND(AF292&lt;&gt;"",OR(NOT(ISNUMBER(AF292)),AF292&lt;B292,AF292&gt;TODAY()+1)),AND(AG292&lt;&gt;"",OR(NOT(ISNUMBER(AG292)),AG292&lt;B292,AG292&gt;TODAY())),AND(AH292&lt;&gt;"",OR(NOT(ISNUMBER(AH292)),AH292&lt;B292,AH292&gt;TODAY()))),"CHECK DATE",IF(COUNTIF(Setup!$D$4:$D$11,N292)=0,"CHECK STAGE",IF(AND(N292&lt;&gt;"PO WON",N292&lt;&gt;"LOST",N292&lt;&gt;"CANCELLED",Y292=""),"SET NEXT FOLLOW-UP",IF(AND(OR(N292="QUOTED",N292="NEGOTIATION",N292="PO WON"),P292=""),"ADD QUOTE DATE",IF(AND(OR(N292="QUOTED",N292="NEGOTIATION",N292="PO WON"),COUNTIFS(Quotations!$B$5:$B$504,A292,Quotations!$Q$5:$Q$504,"COMPLETE")=0),"ADD QUOTE RECORD",IF(AND(OR(N292="LOST",N292="CANCELLED"),V292=""),"ADD CLOSED REASON",IF(AND(OR(N292="PO WON",N292="LOST",N292="CANCELLED"),AH292=""),"ADD CLOSED DATE",IF(AND(N292="PO WON",COUNTIFS('Orders &amp; Payments'!$B$5:$B$504,A292,'Orders &amp; Payments'!$Q$5:$Q$504,"COMPLETE")+COUNTIFS('Orders &amp; Payments'!$B$5:$B$504,A292,'Orders &amp; Payments'!$Q$5:$Q$504,"OPEN")+COUNTIFS('Orders &amp; Payments'!$B$5:$B$504,A292,'Orders &amp; Payments'!$Q$5:$Q$504,"OPEN — ADD INVOICE")=0),"ADD ORDER RECORD","COMPLETE"))))))))))))</x:f>
      </x:c>
    </x:row>
    <x:row r="293">
      <x:c r="A293" s="730"/>
      <x:c r="B293" s="731"/>
      <x:c r="C293" s="730"/>
      <x:c r="D293" s="730"/>
      <x:c r="E293" s="730"/>
      <x:c r="F293" s="730"/>
      <x:c r="G293" s="730"/>
      <x:c r="H293" s="730"/>
      <x:c r="I293" s="730"/>
      <x:c r="J293" s="730"/>
      <x:c r="K293" s="730"/>
      <x:c r="L293" s="730"/>
      <x:c r="M293" s="730"/>
      <x:c r="N293" s="730"/>
      <x:c r="O293" s="732"/>
      <x:c r="P293" s="731"/>
      <x:c r="Q293" s="731"/>
      <x:c r="R293" s="731"/>
      <x:c r="S293" s="740" t="str">
        <x:f>IF(B293="","",TODAY()-B293)</x:f>
      </x:c>
      <x:c r="T293" s="741" t="str">
        <x:f>IF(A293="","",IF(N293="","STAGE NOT SET",IF(OR(N293="PO WON",N293="LOST",N293="CANCELLED"),N293,IF(Y293="","NOT SET",IF(NOT(ISNUMBER(Y293)),"CHECK DATE",IF(Y293&lt;TODAY(),"OVERDUE",IF(Y293=TODAY(),"DUE TODAY","UPCOMING")))))))</x:f>
      </x:c>
      <x:c r="U293" s="731"/>
      <x:c r="V293" s="730"/>
      <x:c r="W293" s="730"/>
      <x:c r="X293" s="749" t="str">
        <x:f>IF(OR(A293="",B293="",N293="",N293="PO WON",N293="LOST",N293="CANCELLED"),"",IFERROR(IF(Q293="",B293+1,Q293+INDEX(Setup!$T$4:$T$8,MATCH(N293,Setup!$S$4:$S$8,0))),""))</x:f>
      </x:c>
      <x:c r="Y293" s="749" t="str">
        <x:f>IF(A293="","",IF(OR(N293="PO WON",N293="LOST",N293="CANCELLED"),"",IF(R293&lt;&gt;"",R293,X293)))</x:f>
      </x:c>
      <x:c r="Z293" s="750" t="str">
        <x:f>IF(OR(Y293="",NOT(ISNUMBER(Y293))),"",Y293-TODAY())</x:f>
      </x:c>
      <x:c r="AA293" s="750" t="str">
        <x:f>IF(OR(A293="",B293="",C293="",M293="",N293="",N293="PO WON",N293="LOST",N293="CANCELLED"),"",IF(M293="Hot",30,IF(M293="Warm",20,10))+IF(N293="NEGOTIATION",25,IF(N293="QUOTED",20,IF(N293="QUALIFIED",15,IF(OR(N293="NEW",N293="CONTACTED"),10,0))))+IF(S293&lt;=2,20,IF(S293&lt;=7,15,IF(S293&lt;=14,10,5)))+IF(O293&gt;=500000,20,IF(O293&gt;=200000,15,IF(O293&gt;=100000,10,5)))+IF(OR(C293="IndiaMART",C293="TradeIndia"),5,3))</x:f>
      </x:c>
      <x:c r="AB293" s="751" t="str">
        <x:f>IF(A293="","",IF(OR(N293="PO WON",N293="LOST",N293="CANCELLED"),"CLOSED",IF(AA293&gt;=75,"A - PRIORITY",IF(AA293&gt;=55,"B - GOOD",IF(AA293&gt;=35,"C - NURTURE","D - LOW")))))</x:f>
      </x:c>
      <x:c r="AC293" s="751" t="str">
        <x:f>IF(A293="","",IF(AL293="COMPLETE",IF(N293="PO WON","Track invoice + payment",IF(N293="LOST","Consider revival",IF(N293="CANCELLED","No further action",IF(T293="OVERDUE","FOLLOW UP NOW",IF(T293="DUE TODAY","FOLLOW UP TODAY",IFERROR(INDEX(Setup!$V$4:$V$8,MATCH(N293,Setup!$U$4:$U$8,0)),"Review RFQ")))))),IF(AL293="DUPLICATE RFQ ID","Use a unique RFQ ID",IF(AL293="CHECK REQUIRED FIELDS","Complete required fields",IF(AL293="CHECK NUMBERS","Correct quantity or value",IF(AL293="CHECK DATE","Correct invalid date",IF(AL293="CHECK STAGE","Choose a valid stage",IF(AL293="SET NEXT FOLLOW-UP","Set next follow-up",IF(AL293="ADD QUOTE DATE","Add quote date",IF(AL293="ADD QUOTE RECORD","Add or fix quote record",IF(AL293="ADD CLOSED REASON","Add lost/cancelled reason",IF(AL293="ADD CLOSED DATE","Add closed date","Create or fix order record"))))))))))))</x:f>
      </x:c>
      <x:c r="AD293" s="752" t="str">
        <x:f>IF(A293="","",IF(AND(OR(N293="QUOTED",N293="NEGOTIATION"),Y293&lt;&gt;"",Y293&lt;TODAY()),O293,0))</x:f>
      </x:c>
      <x:c r="AE293" s="751" t="str">
        <x:f>IF(A293="","",IF(AND(F293&lt;&gt;"",G293&lt;&gt;""),"COMPLETE",IF(OR(F293&lt;&gt;"",G293&lt;&gt;""),"PARTIAL","MISSING")))</x:f>
      </x:c>
      <x:c r="AF293" s="756"/>
      <x:c r="AG293" s="735"/>
      <x:c r="AH293" s="735"/>
      <x:c r="AI293" s="755" t="str">
        <x:f>IF(OR(B293="",AF293=""),"",ROUND((AF293-B293)*24,1))</x:f>
      </x:c>
      <x:c r="AJ293" s="750" t="str">
        <x:f>IF(P293="","",MAX(TODAY()-P293,0))</x:f>
      </x:c>
      <x:c r="AK293" s="750" t="str">
        <x:f>IF(OR(B293="",AH293=""),"",AH293-B293)</x:f>
      </x:c>
      <x:c r="AL293" s="751" t="str">
        <x:f>IF(A293="","",IF(COUNTIF($A$5:$A$504,A293)&gt;1,"DUPLICATE RFQ ID",IF(OR(B293="",C293="",AND(D293="",E293=""),AND(F293="",G293=""),H293="",I293="",J293="",L293="",M293="",N293=""),"CHECK REQUIRED FIELDS",IF(OR(NOT(ISNUMBER(I293)),I293&lt;=0,AND(O293&lt;&gt;"",OR(NOT(ISNUMBER(O293)),O293&lt;0))),"CHECK NUMBERS",IF(OR(NOT(ISNUMBER(B293)),B293&gt;TODAY(),AND(P293&lt;&gt;"",OR(NOT(ISNUMBER(P293)),P293&gt;TODAY())),AND(Q293&lt;&gt;"",OR(NOT(ISNUMBER(Q293)),Q293&gt;TODAY())),AND(R293&lt;&gt;"",NOT(ISNUMBER(R293))),AND(U293&lt;&gt;"",NOT(ISNUMBER(U293))),AND(AF293&lt;&gt;"",OR(NOT(ISNUMBER(AF293)),AF293&lt;B293,AF293&gt;TODAY()+1)),AND(AG293&lt;&gt;"",OR(NOT(ISNUMBER(AG293)),AG293&lt;B293,AG293&gt;TODAY())),AND(AH293&lt;&gt;"",OR(NOT(ISNUMBER(AH293)),AH293&lt;B293,AH293&gt;TODAY()))),"CHECK DATE",IF(COUNTIF(Setup!$D$4:$D$11,N293)=0,"CHECK STAGE",IF(AND(N293&lt;&gt;"PO WON",N293&lt;&gt;"LOST",N293&lt;&gt;"CANCELLED",Y293=""),"SET NEXT FOLLOW-UP",IF(AND(OR(N293="QUOTED",N293="NEGOTIATION",N293="PO WON"),P293=""),"ADD QUOTE DATE",IF(AND(OR(N293="QUOTED",N293="NEGOTIATION",N293="PO WON"),COUNTIFS(Quotations!$B$5:$B$504,A293,Quotations!$Q$5:$Q$504,"COMPLETE")=0),"ADD QUOTE RECORD",IF(AND(OR(N293="LOST",N293="CANCELLED"),V293=""),"ADD CLOSED REASON",IF(AND(OR(N293="PO WON",N293="LOST",N293="CANCELLED"),AH293=""),"ADD CLOSED DATE",IF(AND(N293="PO WON",COUNTIFS('Orders &amp; Payments'!$B$5:$B$504,A293,'Orders &amp; Payments'!$Q$5:$Q$504,"COMPLETE")+COUNTIFS('Orders &amp; Payments'!$B$5:$B$504,A293,'Orders &amp; Payments'!$Q$5:$Q$504,"OPEN")+COUNTIFS('Orders &amp; Payments'!$B$5:$B$504,A293,'Orders &amp; Payments'!$Q$5:$Q$504,"OPEN — ADD INVOICE")=0),"ADD ORDER RECORD","COMPLETE"))))))))))))</x:f>
      </x:c>
    </x:row>
    <x:row r="294">
      <x:c r="A294" s="730"/>
      <x:c r="B294" s="731"/>
      <x:c r="C294" s="730"/>
      <x:c r="D294" s="730"/>
      <x:c r="E294" s="730"/>
      <x:c r="F294" s="730"/>
      <x:c r="G294" s="730"/>
      <x:c r="H294" s="730"/>
      <x:c r="I294" s="730"/>
      <x:c r="J294" s="730"/>
      <x:c r="K294" s="730"/>
      <x:c r="L294" s="730"/>
      <x:c r="M294" s="730"/>
      <x:c r="N294" s="730"/>
      <x:c r="O294" s="732"/>
      <x:c r="P294" s="731"/>
      <x:c r="Q294" s="731"/>
      <x:c r="R294" s="731"/>
      <x:c r="S294" s="740" t="str">
        <x:f>IF(B294="","",TODAY()-B294)</x:f>
      </x:c>
      <x:c r="T294" s="741" t="str">
        <x:f>IF(A294="","",IF(N294="","STAGE NOT SET",IF(OR(N294="PO WON",N294="LOST",N294="CANCELLED"),N294,IF(Y294="","NOT SET",IF(NOT(ISNUMBER(Y294)),"CHECK DATE",IF(Y294&lt;TODAY(),"OVERDUE",IF(Y294=TODAY(),"DUE TODAY","UPCOMING")))))))</x:f>
      </x:c>
      <x:c r="U294" s="731"/>
      <x:c r="V294" s="730"/>
      <x:c r="W294" s="730"/>
      <x:c r="X294" s="749" t="str">
        <x:f>IF(OR(A294="",B294="",N294="",N294="PO WON",N294="LOST",N294="CANCELLED"),"",IFERROR(IF(Q294="",B294+1,Q294+INDEX(Setup!$T$4:$T$8,MATCH(N294,Setup!$S$4:$S$8,0))),""))</x:f>
      </x:c>
      <x:c r="Y294" s="749" t="str">
        <x:f>IF(A294="","",IF(OR(N294="PO WON",N294="LOST",N294="CANCELLED"),"",IF(R294&lt;&gt;"",R294,X294)))</x:f>
      </x:c>
      <x:c r="Z294" s="750" t="str">
        <x:f>IF(OR(Y294="",NOT(ISNUMBER(Y294))),"",Y294-TODAY())</x:f>
      </x:c>
      <x:c r="AA294" s="750" t="str">
        <x:f>IF(OR(A294="",B294="",C294="",M294="",N294="",N294="PO WON",N294="LOST",N294="CANCELLED"),"",IF(M294="Hot",30,IF(M294="Warm",20,10))+IF(N294="NEGOTIATION",25,IF(N294="QUOTED",20,IF(N294="QUALIFIED",15,IF(OR(N294="NEW",N294="CONTACTED"),10,0))))+IF(S294&lt;=2,20,IF(S294&lt;=7,15,IF(S294&lt;=14,10,5)))+IF(O294&gt;=500000,20,IF(O294&gt;=200000,15,IF(O294&gt;=100000,10,5)))+IF(OR(C294="IndiaMART",C294="TradeIndia"),5,3))</x:f>
      </x:c>
      <x:c r="AB294" s="751" t="str">
        <x:f>IF(A294="","",IF(OR(N294="PO WON",N294="LOST",N294="CANCELLED"),"CLOSED",IF(AA294&gt;=75,"A - PRIORITY",IF(AA294&gt;=55,"B - GOOD",IF(AA294&gt;=35,"C - NURTURE","D - LOW")))))</x:f>
      </x:c>
      <x:c r="AC294" s="751" t="str">
        <x:f>IF(A294="","",IF(AL294="COMPLETE",IF(N294="PO WON","Track invoice + payment",IF(N294="LOST","Consider revival",IF(N294="CANCELLED","No further action",IF(T294="OVERDUE","FOLLOW UP NOW",IF(T294="DUE TODAY","FOLLOW UP TODAY",IFERROR(INDEX(Setup!$V$4:$V$8,MATCH(N294,Setup!$U$4:$U$8,0)),"Review RFQ")))))),IF(AL294="DUPLICATE RFQ ID","Use a unique RFQ ID",IF(AL294="CHECK REQUIRED FIELDS","Complete required fields",IF(AL294="CHECK NUMBERS","Correct quantity or value",IF(AL294="CHECK DATE","Correct invalid date",IF(AL294="CHECK STAGE","Choose a valid stage",IF(AL294="SET NEXT FOLLOW-UP","Set next follow-up",IF(AL294="ADD QUOTE DATE","Add quote date",IF(AL294="ADD QUOTE RECORD","Add or fix quote record",IF(AL294="ADD CLOSED REASON","Add lost/cancelled reason",IF(AL294="ADD CLOSED DATE","Add closed date","Create or fix order record"))))))))))))</x:f>
      </x:c>
      <x:c r="AD294" s="752" t="str">
        <x:f>IF(A294="","",IF(AND(OR(N294="QUOTED",N294="NEGOTIATION"),Y294&lt;&gt;"",Y294&lt;TODAY()),O294,0))</x:f>
      </x:c>
      <x:c r="AE294" s="751" t="str">
        <x:f>IF(A294="","",IF(AND(F294&lt;&gt;"",G294&lt;&gt;""),"COMPLETE",IF(OR(F294&lt;&gt;"",G294&lt;&gt;""),"PARTIAL","MISSING")))</x:f>
      </x:c>
      <x:c r="AF294" s="756"/>
      <x:c r="AG294" s="735"/>
      <x:c r="AH294" s="735"/>
      <x:c r="AI294" s="755" t="str">
        <x:f>IF(OR(B294="",AF294=""),"",ROUND((AF294-B294)*24,1))</x:f>
      </x:c>
      <x:c r="AJ294" s="750" t="str">
        <x:f>IF(P294="","",MAX(TODAY()-P294,0))</x:f>
      </x:c>
      <x:c r="AK294" s="750" t="str">
        <x:f>IF(OR(B294="",AH294=""),"",AH294-B294)</x:f>
      </x:c>
      <x:c r="AL294" s="751" t="str">
        <x:f>IF(A294="","",IF(COUNTIF($A$5:$A$504,A294)&gt;1,"DUPLICATE RFQ ID",IF(OR(B294="",C294="",AND(D294="",E294=""),AND(F294="",G294=""),H294="",I294="",J294="",L294="",M294="",N294=""),"CHECK REQUIRED FIELDS",IF(OR(NOT(ISNUMBER(I294)),I294&lt;=0,AND(O294&lt;&gt;"",OR(NOT(ISNUMBER(O294)),O294&lt;0))),"CHECK NUMBERS",IF(OR(NOT(ISNUMBER(B294)),B294&gt;TODAY(),AND(P294&lt;&gt;"",OR(NOT(ISNUMBER(P294)),P294&gt;TODAY())),AND(Q294&lt;&gt;"",OR(NOT(ISNUMBER(Q294)),Q294&gt;TODAY())),AND(R294&lt;&gt;"",NOT(ISNUMBER(R294))),AND(U294&lt;&gt;"",NOT(ISNUMBER(U294))),AND(AF294&lt;&gt;"",OR(NOT(ISNUMBER(AF294)),AF294&lt;B294,AF294&gt;TODAY()+1)),AND(AG294&lt;&gt;"",OR(NOT(ISNUMBER(AG294)),AG294&lt;B294,AG294&gt;TODAY())),AND(AH294&lt;&gt;"",OR(NOT(ISNUMBER(AH294)),AH294&lt;B294,AH294&gt;TODAY()))),"CHECK DATE",IF(COUNTIF(Setup!$D$4:$D$11,N294)=0,"CHECK STAGE",IF(AND(N294&lt;&gt;"PO WON",N294&lt;&gt;"LOST",N294&lt;&gt;"CANCELLED",Y294=""),"SET NEXT FOLLOW-UP",IF(AND(OR(N294="QUOTED",N294="NEGOTIATION",N294="PO WON"),P294=""),"ADD QUOTE DATE",IF(AND(OR(N294="QUOTED",N294="NEGOTIATION",N294="PO WON"),COUNTIFS(Quotations!$B$5:$B$504,A294,Quotations!$Q$5:$Q$504,"COMPLETE")=0),"ADD QUOTE RECORD",IF(AND(OR(N294="LOST",N294="CANCELLED"),V294=""),"ADD CLOSED REASON",IF(AND(OR(N294="PO WON",N294="LOST",N294="CANCELLED"),AH294=""),"ADD CLOSED DATE",IF(AND(N294="PO WON",COUNTIFS('Orders &amp; Payments'!$B$5:$B$504,A294,'Orders &amp; Payments'!$Q$5:$Q$504,"COMPLETE")+COUNTIFS('Orders &amp; Payments'!$B$5:$B$504,A294,'Orders &amp; Payments'!$Q$5:$Q$504,"OPEN")+COUNTIFS('Orders &amp; Payments'!$B$5:$B$504,A294,'Orders &amp; Payments'!$Q$5:$Q$504,"OPEN — ADD INVOICE")=0),"ADD ORDER RECORD","COMPLETE"))))))))))))</x:f>
      </x:c>
    </x:row>
    <x:row r="295">
      <x:c r="A295" s="730"/>
      <x:c r="B295" s="731"/>
      <x:c r="C295" s="730"/>
      <x:c r="D295" s="730"/>
      <x:c r="E295" s="730"/>
      <x:c r="F295" s="730"/>
      <x:c r="G295" s="730"/>
      <x:c r="H295" s="730"/>
      <x:c r="I295" s="730"/>
      <x:c r="J295" s="730"/>
      <x:c r="K295" s="730"/>
      <x:c r="L295" s="730"/>
      <x:c r="M295" s="730"/>
      <x:c r="N295" s="730"/>
      <x:c r="O295" s="732"/>
      <x:c r="P295" s="731"/>
      <x:c r="Q295" s="731"/>
      <x:c r="R295" s="731"/>
      <x:c r="S295" s="740" t="str">
        <x:f>IF(B295="","",TODAY()-B295)</x:f>
      </x:c>
      <x:c r="T295" s="741" t="str">
        <x:f>IF(A295="","",IF(N295="","STAGE NOT SET",IF(OR(N295="PO WON",N295="LOST",N295="CANCELLED"),N295,IF(Y295="","NOT SET",IF(NOT(ISNUMBER(Y295)),"CHECK DATE",IF(Y295&lt;TODAY(),"OVERDUE",IF(Y295=TODAY(),"DUE TODAY","UPCOMING")))))))</x:f>
      </x:c>
      <x:c r="U295" s="731"/>
      <x:c r="V295" s="730"/>
      <x:c r="W295" s="730"/>
      <x:c r="X295" s="749" t="str">
        <x:f>IF(OR(A295="",B295="",N295="",N295="PO WON",N295="LOST",N295="CANCELLED"),"",IFERROR(IF(Q295="",B295+1,Q295+INDEX(Setup!$T$4:$T$8,MATCH(N295,Setup!$S$4:$S$8,0))),""))</x:f>
      </x:c>
      <x:c r="Y295" s="749" t="str">
        <x:f>IF(A295="","",IF(OR(N295="PO WON",N295="LOST",N295="CANCELLED"),"",IF(R295&lt;&gt;"",R295,X295)))</x:f>
      </x:c>
      <x:c r="Z295" s="750" t="str">
        <x:f>IF(OR(Y295="",NOT(ISNUMBER(Y295))),"",Y295-TODAY())</x:f>
      </x:c>
      <x:c r="AA295" s="750" t="str">
        <x:f>IF(OR(A295="",B295="",C295="",M295="",N295="",N295="PO WON",N295="LOST",N295="CANCELLED"),"",IF(M295="Hot",30,IF(M295="Warm",20,10))+IF(N295="NEGOTIATION",25,IF(N295="QUOTED",20,IF(N295="QUALIFIED",15,IF(OR(N295="NEW",N295="CONTACTED"),10,0))))+IF(S295&lt;=2,20,IF(S295&lt;=7,15,IF(S295&lt;=14,10,5)))+IF(O295&gt;=500000,20,IF(O295&gt;=200000,15,IF(O295&gt;=100000,10,5)))+IF(OR(C295="IndiaMART",C295="TradeIndia"),5,3))</x:f>
      </x:c>
      <x:c r="AB295" s="751" t="str">
        <x:f>IF(A295="","",IF(OR(N295="PO WON",N295="LOST",N295="CANCELLED"),"CLOSED",IF(AA295&gt;=75,"A - PRIORITY",IF(AA295&gt;=55,"B - GOOD",IF(AA295&gt;=35,"C - NURTURE","D - LOW")))))</x:f>
      </x:c>
      <x:c r="AC295" s="751" t="str">
        <x:f>IF(A295="","",IF(AL295="COMPLETE",IF(N295="PO WON","Track invoice + payment",IF(N295="LOST","Consider revival",IF(N295="CANCELLED","No further action",IF(T295="OVERDUE","FOLLOW UP NOW",IF(T295="DUE TODAY","FOLLOW UP TODAY",IFERROR(INDEX(Setup!$V$4:$V$8,MATCH(N295,Setup!$U$4:$U$8,0)),"Review RFQ")))))),IF(AL295="DUPLICATE RFQ ID","Use a unique RFQ ID",IF(AL295="CHECK REQUIRED FIELDS","Complete required fields",IF(AL295="CHECK NUMBERS","Correct quantity or value",IF(AL295="CHECK DATE","Correct invalid date",IF(AL295="CHECK STAGE","Choose a valid stage",IF(AL295="SET NEXT FOLLOW-UP","Set next follow-up",IF(AL295="ADD QUOTE DATE","Add quote date",IF(AL295="ADD QUOTE RECORD","Add or fix quote record",IF(AL295="ADD CLOSED REASON","Add lost/cancelled reason",IF(AL295="ADD CLOSED DATE","Add closed date","Create or fix order record"))))))))))))</x:f>
      </x:c>
      <x:c r="AD295" s="752" t="str">
        <x:f>IF(A295="","",IF(AND(OR(N295="QUOTED",N295="NEGOTIATION"),Y295&lt;&gt;"",Y295&lt;TODAY()),O295,0))</x:f>
      </x:c>
      <x:c r="AE295" s="751" t="str">
        <x:f>IF(A295="","",IF(AND(F295&lt;&gt;"",G295&lt;&gt;""),"COMPLETE",IF(OR(F295&lt;&gt;"",G295&lt;&gt;""),"PARTIAL","MISSING")))</x:f>
      </x:c>
      <x:c r="AF295" s="756"/>
      <x:c r="AG295" s="735"/>
      <x:c r="AH295" s="735"/>
      <x:c r="AI295" s="755" t="str">
        <x:f>IF(OR(B295="",AF295=""),"",ROUND((AF295-B295)*24,1))</x:f>
      </x:c>
      <x:c r="AJ295" s="750" t="str">
        <x:f>IF(P295="","",MAX(TODAY()-P295,0))</x:f>
      </x:c>
      <x:c r="AK295" s="750" t="str">
        <x:f>IF(OR(B295="",AH295=""),"",AH295-B295)</x:f>
      </x:c>
      <x:c r="AL295" s="751" t="str">
        <x:f>IF(A295="","",IF(COUNTIF($A$5:$A$504,A295)&gt;1,"DUPLICATE RFQ ID",IF(OR(B295="",C295="",AND(D295="",E295=""),AND(F295="",G295=""),H295="",I295="",J295="",L295="",M295="",N295=""),"CHECK REQUIRED FIELDS",IF(OR(NOT(ISNUMBER(I295)),I295&lt;=0,AND(O295&lt;&gt;"",OR(NOT(ISNUMBER(O295)),O295&lt;0))),"CHECK NUMBERS",IF(OR(NOT(ISNUMBER(B295)),B295&gt;TODAY(),AND(P295&lt;&gt;"",OR(NOT(ISNUMBER(P295)),P295&gt;TODAY())),AND(Q295&lt;&gt;"",OR(NOT(ISNUMBER(Q295)),Q295&gt;TODAY())),AND(R295&lt;&gt;"",NOT(ISNUMBER(R295))),AND(U295&lt;&gt;"",NOT(ISNUMBER(U295))),AND(AF295&lt;&gt;"",OR(NOT(ISNUMBER(AF295)),AF295&lt;B295,AF295&gt;TODAY()+1)),AND(AG295&lt;&gt;"",OR(NOT(ISNUMBER(AG295)),AG295&lt;B295,AG295&gt;TODAY())),AND(AH295&lt;&gt;"",OR(NOT(ISNUMBER(AH295)),AH295&lt;B295,AH295&gt;TODAY()))),"CHECK DATE",IF(COUNTIF(Setup!$D$4:$D$11,N295)=0,"CHECK STAGE",IF(AND(N295&lt;&gt;"PO WON",N295&lt;&gt;"LOST",N295&lt;&gt;"CANCELLED",Y295=""),"SET NEXT FOLLOW-UP",IF(AND(OR(N295="QUOTED",N295="NEGOTIATION",N295="PO WON"),P295=""),"ADD QUOTE DATE",IF(AND(OR(N295="QUOTED",N295="NEGOTIATION",N295="PO WON"),COUNTIFS(Quotations!$B$5:$B$504,A295,Quotations!$Q$5:$Q$504,"COMPLETE")=0),"ADD QUOTE RECORD",IF(AND(OR(N295="LOST",N295="CANCELLED"),V295=""),"ADD CLOSED REASON",IF(AND(OR(N295="PO WON",N295="LOST",N295="CANCELLED"),AH295=""),"ADD CLOSED DATE",IF(AND(N295="PO WON",COUNTIFS('Orders &amp; Payments'!$B$5:$B$504,A295,'Orders &amp; Payments'!$Q$5:$Q$504,"COMPLETE")+COUNTIFS('Orders &amp; Payments'!$B$5:$B$504,A295,'Orders &amp; Payments'!$Q$5:$Q$504,"OPEN")+COUNTIFS('Orders &amp; Payments'!$B$5:$B$504,A295,'Orders &amp; Payments'!$Q$5:$Q$504,"OPEN — ADD INVOICE")=0),"ADD ORDER RECORD","COMPLETE"))))))))))))</x:f>
      </x:c>
    </x:row>
    <x:row r="296">
      <x:c r="A296" s="730"/>
      <x:c r="B296" s="731"/>
      <x:c r="C296" s="730"/>
      <x:c r="D296" s="730"/>
      <x:c r="E296" s="730"/>
      <x:c r="F296" s="730"/>
      <x:c r="G296" s="730"/>
      <x:c r="H296" s="730"/>
      <x:c r="I296" s="730"/>
      <x:c r="J296" s="730"/>
      <x:c r="K296" s="730"/>
      <x:c r="L296" s="730"/>
      <x:c r="M296" s="730"/>
      <x:c r="N296" s="730"/>
      <x:c r="O296" s="732"/>
      <x:c r="P296" s="731"/>
      <x:c r="Q296" s="731"/>
      <x:c r="R296" s="731"/>
      <x:c r="S296" s="740" t="str">
        <x:f>IF(B296="","",TODAY()-B296)</x:f>
      </x:c>
      <x:c r="T296" s="741" t="str">
        <x:f>IF(A296="","",IF(N296="","STAGE NOT SET",IF(OR(N296="PO WON",N296="LOST",N296="CANCELLED"),N296,IF(Y296="","NOT SET",IF(NOT(ISNUMBER(Y296)),"CHECK DATE",IF(Y296&lt;TODAY(),"OVERDUE",IF(Y296=TODAY(),"DUE TODAY","UPCOMING")))))))</x:f>
      </x:c>
      <x:c r="U296" s="731"/>
      <x:c r="V296" s="730"/>
      <x:c r="W296" s="730"/>
      <x:c r="X296" s="749" t="str">
        <x:f>IF(OR(A296="",B296="",N296="",N296="PO WON",N296="LOST",N296="CANCELLED"),"",IFERROR(IF(Q296="",B296+1,Q296+INDEX(Setup!$T$4:$T$8,MATCH(N296,Setup!$S$4:$S$8,0))),""))</x:f>
      </x:c>
      <x:c r="Y296" s="749" t="str">
        <x:f>IF(A296="","",IF(OR(N296="PO WON",N296="LOST",N296="CANCELLED"),"",IF(R296&lt;&gt;"",R296,X296)))</x:f>
      </x:c>
      <x:c r="Z296" s="750" t="str">
        <x:f>IF(OR(Y296="",NOT(ISNUMBER(Y296))),"",Y296-TODAY())</x:f>
      </x:c>
      <x:c r="AA296" s="750" t="str">
        <x:f>IF(OR(A296="",B296="",C296="",M296="",N296="",N296="PO WON",N296="LOST",N296="CANCELLED"),"",IF(M296="Hot",30,IF(M296="Warm",20,10))+IF(N296="NEGOTIATION",25,IF(N296="QUOTED",20,IF(N296="QUALIFIED",15,IF(OR(N296="NEW",N296="CONTACTED"),10,0))))+IF(S296&lt;=2,20,IF(S296&lt;=7,15,IF(S296&lt;=14,10,5)))+IF(O296&gt;=500000,20,IF(O296&gt;=200000,15,IF(O296&gt;=100000,10,5)))+IF(OR(C296="IndiaMART",C296="TradeIndia"),5,3))</x:f>
      </x:c>
      <x:c r="AB296" s="751" t="str">
        <x:f>IF(A296="","",IF(OR(N296="PO WON",N296="LOST",N296="CANCELLED"),"CLOSED",IF(AA296&gt;=75,"A - PRIORITY",IF(AA296&gt;=55,"B - GOOD",IF(AA296&gt;=35,"C - NURTURE","D - LOW")))))</x:f>
      </x:c>
      <x:c r="AC296" s="751" t="str">
        <x:f>IF(A296="","",IF(AL296="COMPLETE",IF(N296="PO WON","Track invoice + payment",IF(N296="LOST","Consider revival",IF(N296="CANCELLED","No further action",IF(T296="OVERDUE","FOLLOW UP NOW",IF(T296="DUE TODAY","FOLLOW UP TODAY",IFERROR(INDEX(Setup!$V$4:$V$8,MATCH(N296,Setup!$U$4:$U$8,0)),"Review RFQ")))))),IF(AL296="DUPLICATE RFQ ID","Use a unique RFQ ID",IF(AL296="CHECK REQUIRED FIELDS","Complete required fields",IF(AL296="CHECK NUMBERS","Correct quantity or value",IF(AL296="CHECK DATE","Correct invalid date",IF(AL296="CHECK STAGE","Choose a valid stage",IF(AL296="SET NEXT FOLLOW-UP","Set next follow-up",IF(AL296="ADD QUOTE DATE","Add quote date",IF(AL296="ADD QUOTE RECORD","Add or fix quote record",IF(AL296="ADD CLOSED REASON","Add lost/cancelled reason",IF(AL296="ADD CLOSED DATE","Add closed date","Create or fix order record"))))))))))))</x:f>
      </x:c>
      <x:c r="AD296" s="752" t="str">
        <x:f>IF(A296="","",IF(AND(OR(N296="QUOTED",N296="NEGOTIATION"),Y296&lt;&gt;"",Y296&lt;TODAY()),O296,0))</x:f>
      </x:c>
      <x:c r="AE296" s="751" t="str">
        <x:f>IF(A296="","",IF(AND(F296&lt;&gt;"",G296&lt;&gt;""),"COMPLETE",IF(OR(F296&lt;&gt;"",G296&lt;&gt;""),"PARTIAL","MISSING")))</x:f>
      </x:c>
      <x:c r="AF296" s="756"/>
      <x:c r="AG296" s="735"/>
      <x:c r="AH296" s="735"/>
      <x:c r="AI296" s="755" t="str">
        <x:f>IF(OR(B296="",AF296=""),"",ROUND((AF296-B296)*24,1))</x:f>
      </x:c>
      <x:c r="AJ296" s="750" t="str">
        <x:f>IF(P296="","",MAX(TODAY()-P296,0))</x:f>
      </x:c>
      <x:c r="AK296" s="750" t="str">
        <x:f>IF(OR(B296="",AH296=""),"",AH296-B296)</x:f>
      </x:c>
      <x:c r="AL296" s="751" t="str">
        <x:f>IF(A296="","",IF(COUNTIF($A$5:$A$504,A296)&gt;1,"DUPLICATE RFQ ID",IF(OR(B296="",C296="",AND(D296="",E296=""),AND(F296="",G296=""),H296="",I296="",J296="",L296="",M296="",N296=""),"CHECK REQUIRED FIELDS",IF(OR(NOT(ISNUMBER(I296)),I296&lt;=0,AND(O296&lt;&gt;"",OR(NOT(ISNUMBER(O296)),O296&lt;0))),"CHECK NUMBERS",IF(OR(NOT(ISNUMBER(B296)),B296&gt;TODAY(),AND(P296&lt;&gt;"",OR(NOT(ISNUMBER(P296)),P296&gt;TODAY())),AND(Q296&lt;&gt;"",OR(NOT(ISNUMBER(Q296)),Q296&gt;TODAY())),AND(R296&lt;&gt;"",NOT(ISNUMBER(R296))),AND(U296&lt;&gt;"",NOT(ISNUMBER(U296))),AND(AF296&lt;&gt;"",OR(NOT(ISNUMBER(AF296)),AF296&lt;B296,AF296&gt;TODAY()+1)),AND(AG296&lt;&gt;"",OR(NOT(ISNUMBER(AG296)),AG296&lt;B296,AG296&gt;TODAY())),AND(AH296&lt;&gt;"",OR(NOT(ISNUMBER(AH296)),AH296&lt;B296,AH296&gt;TODAY()))),"CHECK DATE",IF(COUNTIF(Setup!$D$4:$D$11,N296)=0,"CHECK STAGE",IF(AND(N296&lt;&gt;"PO WON",N296&lt;&gt;"LOST",N296&lt;&gt;"CANCELLED",Y296=""),"SET NEXT FOLLOW-UP",IF(AND(OR(N296="QUOTED",N296="NEGOTIATION",N296="PO WON"),P296=""),"ADD QUOTE DATE",IF(AND(OR(N296="QUOTED",N296="NEGOTIATION",N296="PO WON"),COUNTIFS(Quotations!$B$5:$B$504,A296,Quotations!$Q$5:$Q$504,"COMPLETE")=0),"ADD QUOTE RECORD",IF(AND(OR(N296="LOST",N296="CANCELLED"),V296=""),"ADD CLOSED REASON",IF(AND(OR(N296="PO WON",N296="LOST",N296="CANCELLED"),AH296=""),"ADD CLOSED DATE",IF(AND(N296="PO WON",COUNTIFS('Orders &amp; Payments'!$B$5:$B$504,A296,'Orders &amp; Payments'!$Q$5:$Q$504,"COMPLETE")+COUNTIFS('Orders &amp; Payments'!$B$5:$B$504,A296,'Orders &amp; Payments'!$Q$5:$Q$504,"OPEN")+COUNTIFS('Orders &amp; Payments'!$B$5:$B$504,A296,'Orders &amp; Payments'!$Q$5:$Q$504,"OPEN — ADD INVOICE")=0),"ADD ORDER RECORD","COMPLETE"))))))))))))</x:f>
      </x:c>
    </x:row>
    <x:row r="297">
      <x:c r="A297" s="730"/>
      <x:c r="B297" s="731"/>
      <x:c r="C297" s="730"/>
      <x:c r="D297" s="730"/>
      <x:c r="E297" s="730"/>
      <x:c r="F297" s="730"/>
      <x:c r="G297" s="730"/>
      <x:c r="H297" s="730"/>
      <x:c r="I297" s="730"/>
      <x:c r="J297" s="730"/>
      <x:c r="K297" s="730"/>
      <x:c r="L297" s="730"/>
      <x:c r="M297" s="730"/>
      <x:c r="N297" s="730"/>
      <x:c r="O297" s="732"/>
      <x:c r="P297" s="731"/>
      <x:c r="Q297" s="731"/>
      <x:c r="R297" s="731"/>
      <x:c r="S297" s="740" t="str">
        <x:f>IF(B297="","",TODAY()-B297)</x:f>
      </x:c>
      <x:c r="T297" s="741" t="str">
        <x:f>IF(A297="","",IF(N297="","STAGE NOT SET",IF(OR(N297="PO WON",N297="LOST",N297="CANCELLED"),N297,IF(Y297="","NOT SET",IF(NOT(ISNUMBER(Y297)),"CHECK DATE",IF(Y297&lt;TODAY(),"OVERDUE",IF(Y297=TODAY(),"DUE TODAY","UPCOMING")))))))</x:f>
      </x:c>
      <x:c r="U297" s="731"/>
      <x:c r="V297" s="730"/>
      <x:c r="W297" s="730"/>
      <x:c r="X297" s="749" t="str">
        <x:f>IF(OR(A297="",B297="",N297="",N297="PO WON",N297="LOST",N297="CANCELLED"),"",IFERROR(IF(Q297="",B297+1,Q297+INDEX(Setup!$T$4:$T$8,MATCH(N297,Setup!$S$4:$S$8,0))),""))</x:f>
      </x:c>
      <x:c r="Y297" s="749" t="str">
        <x:f>IF(A297="","",IF(OR(N297="PO WON",N297="LOST",N297="CANCELLED"),"",IF(R297&lt;&gt;"",R297,X297)))</x:f>
      </x:c>
      <x:c r="Z297" s="750" t="str">
        <x:f>IF(OR(Y297="",NOT(ISNUMBER(Y297))),"",Y297-TODAY())</x:f>
      </x:c>
      <x:c r="AA297" s="750" t="str">
        <x:f>IF(OR(A297="",B297="",C297="",M297="",N297="",N297="PO WON",N297="LOST",N297="CANCELLED"),"",IF(M297="Hot",30,IF(M297="Warm",20,10))+IF(N297="NEGOTIATION",25,IF(N297="QUOTED",20,IF(N297="QUALIFIED",15,IF(OR(N297="NEW",N297="CONTACTED"),10,0))))+IF(S297&lt;=2,20,IF(S297&lt;=7,15,IF(S297&lt;=14,10,5)))+IF(O297&gt;=500000,20,IF(O297&gt;=200000,15,IF(O297&gt;=100000,10,5)))+IF(OR(C297="IndiaMART",C297="TradeIndia"),5,3))</x:f>
      </x:c>
      <x:c r="AB297" s="751" t="str">
        <x:f>IF(A297="","",IF(OR(N297="PO WON",N297="LOST",N297="CANCELLED"),"CLOSED",IF(AA297&gt;=75,"A - PRIORITY",IF(AA297&gt;=55,"B - GOOD",IF(AA297&gt;=35,"C - NURTURE","D - LOW")))))</x:f>
      </x:c>
      <x:c r="AC297" s="751" t="str">
        <x:f>IF(A297="","",IF(AL297="COMPLETE",IF(N297="PO WON","Track invoice + payment",IF(N297="LOST","Consider revival",IF(N297="CANCELLED","No further action",IF(T297="OVERDUE","FOLLOW UP NOW",IF(T297="DUE TODAY","FOLLOW UP TODAY",IFERROR(INDEX(Setup!$V$4:$V$8,MATCH(N297,Setup!$U$4:$U$8,0)),"Review RFQ")))))),IF(AL297="DUPLICATE RFQ ID","Use a unique RFQ ID",IF(AL297="CHECK REQUIRED FIELDS","Complete required fields",IF(AL297="CHECK NUMBERS","Correct quantity or value",IF(AL297="CHECK DATE","Correct invalid date",IF(AL297="CHECK STAGE","Choose a valid stage",IF(AL297="SET NEXT FOLLOW-UP","Set next follow-up",IF(AL297="ADD QUOTE DATE","Add quote date",IF(AL297="ADD QUOTE RECORD","Add or fix quote record",IF(AL297="ADD CLOSED REASON","Add lost/cancelled reason",IF(AL297="ADD CLOSED DATE","Add closed date","Create or fix order record"))))))))))))</x:f>
      </x:c>
      <x:c r="AD297" s="752" t="str">
        <x:f>IF(A297="","",IF(AND(OR(N297="QUOTED",N297="NEGOTIATION"),Y297&lt;&gt;"",Y297&lt;TODAY()),O297,0))</x:f>
      </x:c>
      <x:c r="AE297" s="751" t="str">
        <x:f>IF(A297="","",IF(AND(F297&lt;&gt;"",G297&lt;&gt;""),"COMPLETE",IF(OR(F297&lt;&gt;"",G297&lt;&gt;""),"PARTIAL","MISSING")))</x:f>
      </x:c>
      <x:c r="AF297" s="756"/>
      <x:c r="AG297" s="735"/>
      <x:c r="AH297" s="735"/>
      <x:c r="AI297" s="755" t="str">
        <x:f>IF(OR(B297="",AF297=""),"",ROUND((AF297-B297)*24,1))</x:f>
      </x:c>
      <x:c r="AJ297" s="750" t="str">
        <x:f>IF(P297="","",MAX(TODAY()-P297,0))</x:f>
      </x:c>
      <x:c r="AK297" s="750" t="str">
        <x:f>IF(OR(B297="",AH297=""),"",AH297-B297)</x:f>
      </x:c>
      <x:c r="AL297" s="751" t="str">
        <x:f>IF(A297="","",IF(COUNTIF($A$5:$A$504,A297)&gt;1,"DUPLICATE RFQ ID",IF(OR(B297="",C297="",AND(D297="",E297=""),AND(F297="",G297=""),H297="",I297="",J297="",L297="",M297="",N297=""),"CHECK REQUIRED FIELDS",IF(OR(NOT(ISNUMBER(I297)),I297&lt;=0,AND(O297&lt;&gt;"",OR(NOT(ISNUMBER(O297)),O297&lt;0))),"CHECK NUMBERS",IF(OR(NOT(ISNUMBER(B297)),B297&gt;TODAY(),AND(P297&lt;&gt;"",OR(NOT(ISNUMBER(P297)),P297&gt;TODAY())),AND(Q297&lt;&gt;"",OR(NOT(ISNUMBER(Q297)),Q297&gt;TODAY())),AND(R297&lt;&gt;"",NOT(ISNUMBER(R297))),AND(U297&lt;&gt;"",NOT(ISNUMBER(U297))),AND(AF297&lt;&gt;"",OR(NOT(ISNUMBER(AF297)),AF297&lt;B297,AF297&gt;TODAY()+1)),AND(AG297&lt;&gt;"",OR(NOT(ISNUMBER(AG297)),AG297&lt;B297,AG297&gt;TODAY())),AND(AH297&lt;&gt;"",OR(NOT(ISNUMBER(AH297)),AH297&lt;B297,AH297&gt;TODAY()))),"CHECK DATE",IF(COUNTIF(Setup!$D$4:$D$11,N297)=0,"CHECK STAGE",IF(AND(N297&lt;&gt;"PO WON",N297&lt;&gt;"LOST",N297&lt;&gt;"CANCELLED",Y297=""),"SET NEXT FOLLOW-UP",IF(AND(OR(N297="QUOTED",N297="NEGOTIATION",N297="PO WON"),P297=""),"ADD QUOTE DATE",IF(AND(OR(N297="QUOTED",N297="NEGOTIATION",N297="PO WON"),COUNTIFS(Quotations!$B$5:$B$504,A297,Quotations!$Q$5:$Q$504,"COMPLETE")=0),"ADD QUOTE RECORD",IF(AND(OR(N297="LOST",N297="CANCELLED"),V297=""),"ADD CLOSED REASON",IF(AND(OR(N297="PO WON",N297="LOST",N297="CANCELLED"),AH297=""),"ADD CLOSED DATE",IF(AND(N297="PO WON",COUNTIFS('Orders &amp; Payments'!$B$5:$B$504,A297,'Orders &amp; Payments'!$Q$5:$Q$504,"COMPLETE")+COUNTIFS('Orders &amp; Payments'!$B$5:$B$504,A297,'Orders &amp; Payments'!$Q$5:$Q$504,"OPEN")+COUNTIFS('Orders &amp; Payments'!$B$5:$B$504,A297,'Orders &amp; Payments'!$Q$5:$Q$504,"OPEN — ADD INVOICE")=0),"ADD ORDER RECORD","COMPLETE"))))))))))))</x:f>
      </x:c>
    </x:row>
    <x:row r="298">
      <x:c r="A298" s="730"/>
      <x:c r="B298" s="731"/>
      <x:c r="C298" s="730"/>
      <x:c r="D298" s="730"/>
      <x:c r="E298" s="730"/>
      <x:c r="F298" s="730"/>
      <x:c r="G298" s="730"/>
      <x:c r="H298" s="730"/>
      <x:c r="I298" s="730"/>
      <x:c r="J298" s="730"/>
      <x:c r="K298" s="730"/>
      <x:c r="L298" s="730"/>
      <x:c r="M298" s="730"/>
      <x:c r="N298" s="730"/>
      <x:c r="O298" s="732"/>
      <x:c r="P298" s="731"/>
      <x:c r="Q298" s="731"/>
      <x:c r="R298" s="731"/>
      <x:c r="S298" s="740" t="str">
        <x:f>IF(B298="","",TODAY()-B298)</x:f>
      </x:c>
      <x:c r="T298" s="741" t="str">
        <x:f>IF(A298="","",IF(N298="","STAGE NOT SET",IF(OR(N298="PO WON",N298="LOST",N298="CANCELLED"),N298,IF(Y298="","NOT SET",IF(NOT(ISNUMBER(Y298)),"CHECK DATE",IF(Y298&lt;TODAY(),"OVERDUE",IF(Y298=TODAY(),"DUE TODAY","UPCOMING")))))))</x:f>
      </x:c>
      <x:c r="U298" s="731"/>
      <x:c r="V298" s="730"/>
      <x:c r="W298" s="730"/>
      <x:c r="X298" s="749" t="str">
        <x:f>IF(OR(A298="",B298="",N298="",N298="PO WON",N298="LOST",N298="CANCELLED"),"",IFERROR(IF(Q298="",B298+1,Q298+INDEX(Setup!$T$4:$T$8,MATCH(N298,Setup!$S$4:$S$8,0))),""))</x:f>
      </x:c>
      <x:c r="Y298" s="749" t="str">
        <x:f>IF(A298="","",IF(OR(N298="PO WON",N298="LOST",N298="CANCELLED"),"",IF(R298&lt;&gt;"",R298,X298)))</x:f>
      </x:c>
      <x:c r="Z298" s="750" t="str">
        <x:f>IF(OR(Y298="",NOT(ISNUMBER(Y298))),"",Y298-TODAY())</x:f>
      </x:c>
      <x:c r="AA298" s="750" t="str">
        <x:f>IF(OR(A298="",B298="",C298="",M298="",N298="",N298="PO WON",N298="LOST",N298="CANCELLED"),"",IF(M298="Hot",30,IF(M298="Warm",20,10))+IF(N298="NEGOTIATION",25,IF(N298="QUOTED",20,IF(N298="QUALIFIED",15,IF(OR(N298="NEW",N298="CONTACTED"),10,0))))+IF(S298&lt;=2,20,IF(S298&lt;=7,15,IF(S298&lt;=14,10,5)))+IF(O298&gt;=500000,20,IF(O298&gt;=200000,15,IF(O298&gt;=100000,10,5)))+IF(OR(C298="IndiaMART",C298="TradeIndia"),5,3))</x:f>
      </x:c>
      <x:c r="AB298" s="751" t="str">
        <x:f>IF(A298="","",IF(OR(N298="PO WON",N298="LOST",N298="CANCELLED"),"CLOSED",IF(AA298&gt;=75,"A - PRIORITY",IF(AA298&gt;=55,"B - GOOD",IF(AA298&gt;=35,"C - NURTURE","D - LOW")))))</x:f>
      </x:c>
      <x:c r="AC298" s="751" t="str">
        <x:f>IF(A298="","",IF(AL298="COMPLETE",IF(N298="PO WON","Track invoice + payment",IF(N298="LOST","Consider revival",IF(N298="CANCELLED","No further action",IF(T298="OVERDUE","FOLLOW UP NOW",IF(T298="DUE TODAY","FOLLOW UP TODAY",IFERROR(INDEX(Setup!$V$4:$V$8,MATCH(N298,Setup!$U$4:$U$8,0)),"Review RFQ")))))),IF(AL298="DUPLICATE RFQ ID","Use a unique RFQ ID",IF(AL298="CHECK REQUIRED FIELDS","Complete required fields",IF(AL298="CHECK NUMBERS","Correct quantity or value",IF(AL298="CHECK DATE","Correct invalid date",IF(AL298="CHECK STAGE","Choose a valid stage",IF(AL298="SET NEXT FOLLOW-UP","Set next follow-up",IF(AL298="ADD QUOTE DATE","Add quote date",IF(AL298="ADD QUOTE RECORD","Add or fix quote record",IF(AL298="ADD CLOSED REASON","Add lost/cancelled reason",IF(AL298="ADD CLOSED DATE","Add closed date","Create or fix order record"))))))))))))</x:f>
      </x:c>
      <x:c r="AD298" s="752" t="str">
        <x:f>IF(A298="","",IF(AND(OR(N298="QUOTED",N298="NEGOTIATION"),Y298&lt;&gt;"",Y298&lt;TODAY()),O298,0))</x:f>
      </x:c>
      <x:c r="AE298" s="751" t="str">
        <x:f>IF(A298="","",IF(AND(F298&lt;&gt;"",G298&lt;&gt;""),"COMPLETE",IF(OR(F298&lt;&gt;"",G298&lt;&gt;""),"PARTIAL","MISSING")))</x:f>
      </x:c>
      <x:c r="AF298" s="756"/>
      <x:c r="AG298" s="735"/>
      <x:c r="AH298" s="735"/>
      <x:c r="AI298" s="755" t="str">
        <x:f>IF(OR(B298="",AF298=""),"",ROUND((AF298-B298)*24,1))</x:f>
      </x:c>
      <x:c r="AJ298" s="750" t="str">
        <x:f>IF(P298="","",MAX(TODAY()-P298,0))</x:f>
      </x:c>
      <x:c r="AK298" s="750" t="str">
        <x:f>IF(OR(B298="",AH298=""),"",AH298-B298)</x:f>
      </x:c>
      <x:c r="AL298" s="751" t="str">
        <x:f>IF(A298="","",IF(COUNTIF($A$5:$A$504,A298)&gt;1,"DUPLICATE RFQ ID",IF(OR(B298="",C298="",AND(D298="",E298=""),AND(F298="",G298=""),H298="",I298="",J298="",L298="",M298="",N298=""),"CHECK REQUIRED FIELDS",IF(OR(NOT(ISNUMBER(I298)),I298&lt;=0,AND(O298&lt;&gt;"",OR(NOT(ISNUMBER(O298)),O298&lt;0))),"CHECK NUMBERS",IF(OR(NOT(ISNUMBER(B298)),B298&gt;TODAY(),AND(P298&lt;&gt;"",OR(NOT(ISNUMBER(P298)),P298&gt;TODAY())),AND(Q298&lt;&gt;"",OR(NOT(ISNUMBER(Q298)),Q298&gt;TODAY())),AND(R298&lt;&gt;"",NOT(ISNUMBER(R298))),AND(U298&lt;&gt;"",NOT(ISNUMBER(U298))),AND(AF298&lt;&gt;"",OR(NOT(ISNUMBER(AF298)),AF298&lt;B298,AF298&gt;TODAY()+1)),AND(AG298&lt;&gt;"",OR(NOT(ISNUMBER(AG298)),AG298&lt;B298,AG298&gt;TODAY())),AND(AH298&lt;&gt;"",OR(NOT(ISNUMBER(AH298)),AH298&lt;B298,AH298&gt;TODAY()))),"CHECK DATE",IF(COUNTIF(Setup!$D$4:$D$11,N298)=0,"CHECK STAGE",IF(AND(N298&lt;&gt;"PO WON",N298&lt;&gt;"LOST",N298&lt;&gt;"CANCELLED",Y298=""),"SET NEXT FOLLOW-UP",IF(AND(OR(N298="QUOTED",N298="NEGOTIATION",N298="PO WON"),P298=""),"ADD QUOTE DATE",IF(AND(OR(N298="QUOTED",N298="NEGOTIATION",N298="PO WON"),COUNTIFS(Quotations!$B$5:$B$504,A298,Quotations!$Q$5:$Q$504,"COMPLETE")=0),"ADD QUOTE RECORD",IF(AND(OR(N298="LOST",N298="CANCELLED"),V298=""),"ADD CLOSED REASON",IF(AND(OR(N298="PO WON",N298="LOST",N298="CANCELLED"),AH298=""),"ADD CLOSED DATE",IF(AND(N298="PO WON",COUNTIFS('Orders &amp; Payments'!$B$5:$B$504,A298,'Orders &amp; Payments'!$Q$5:$Q$504,"COMPLETE")+COUNTIFS('Orders &amp; Payments'!$B$5:$B$504,A298,'Orders &amp; Payments'!$Q$5:$Q$504,"OPEN")+COUNTIFS('Orders &amp; Payments'!$B$5:$B$504,A298,'Orders &amp; Payments'!$Q$5:$Q$504,"OPEN — ADD INVOICE")=0),"ADD ORDER RECORD","COMPLETE"))))))))))))</x:f>
      </x:c>
    </x:row>
    <x:row r="299">
      <x:c r="A299" s="730"/>
      <x:c r="B299" s="731"/>
      <x:c r="C299" s="730"/>
      <x:c r="D299" s="730"/>
      <x:c r="E299" s="730"/>
      <x:c r="F299" s="730"/>
      <x:c r="G299" s="730"/>
      <x:c r="H299" s="730"/>
      <x:c r="I299" s="730"/>
      <x:c r="J299" s="730"/>
      <x:c r="K299" s="730"/>
      <x:c r="L299" s="730"/>
      <x:c r="M299" s="730"/>
      <x:c r="N299" s="730"/>
      <x:c r="O299" s="732"/>
      <x:c r="P299" s="731"/>
      <x:c r="Q299" s="731"/>
      <x:c r="R299" s="731"/>
      <x:c r="S299" s="740" t="str">
        <x:f>IF(B299="","",TODAY()-B299)</x:f>
      </x:c>
      <x:c r="T299" s="741" t="str">
        <x:f>IF(A299="","",IF(N299="","STAGE NOT SET",IF(OR(N299="PO WON",N299="LOST",N299="CANCELLED"),N299,IF(Y299="","NOT SET",IF(NOT(ISNUMBER(Y299)),"CHECK DATE",IF(Y299&lt;TODAY(),"OVERDUE",IF(Y299=TODAY(),"DUE TODAY","UPCOMING")))))))</x:f>
      </x:c>
      <x:c r="U299" s="731"/>
      <x:c r="V299" s="730"/>
      <x:c r="W299" s="730"/>
      <x:c r="X299" s="749" t="str">
        <x:f>IF(OR(A299="",B299="",N299="",N299="PO WON",N299="LOST",N299="CANCELLED"),"",IFERROR(IF(Q299="",B299+1,Q299+INDEX(Setup!$T$4:$T$8,MATCH(N299,Setup!$S$4:$S$8,0))),""))</x:f>
      </x:c>
      <x:c r="Y299" s="749" t="str">
        <x:f>IF(A299="","",IF(OR(N299="PO WON",N299="LOST",N299="CANCELLED"),"",IF(R299&lt;&gt;"",R299,X299)))</x:f>
      </x:c>
      <x:c r="Z299" s="750" t="str">
        <x:f>IF(OR(Y299="",NOT(ISNUMBER(Y299))),"",Y299-TODAY())</x:f>
      </x:c>
      <x:c r="AA299" s="750" t="str">
        <x:f>IF(OR(A299="",B299="",C299="",M299="",N299="",N299="PO WON",N299="LOST",N299="CANCELLED"),"",IF(M299="Hot",30,IF(M299="Warm",20,10))+IF(N299="NEGOTIATION",25,IF(N299="QUOTED",20,IF(N299="QUALIFIED",15,IF(OR(N299="NEW",N299="CONTACTED"),10,0))))+IF(S299&lt;=2,20,IF(S299&lt;=7,15,IF(S299&lt;=14,10,5)))+IF(O299&gt;=500000,20,IF(O299&gt;=200000,15,IF(O299&gt;=100000,10,5)))+IF(OR(C299="IndiaMART",C299="TradeIndia"),5,3))</x:f>
      </x:c>
      <x:c r="AB299" s="751" t="str">
        <x:f>IF(A299="","",IF(OR(N299="PO WON",N299="LOST",N299="CANCELLED"),"CLOSED",IF(AA299&gt;=75,"A - PRIORITY",IF(AA299&gt;=55,"B - GOOD",IF(AA299&gt;=35,"C - NURTURE","D - LOW")))))</x:f>
      </x:c>
      <x:c r="AC299" s="751" t="str">
        <x:f>IF(A299="","",IF(AL299="COMPLETE",IF(N299="PO WON","Track invoice + payment",IF(N299="LOST","Consider revival",IF(N299="CANCELLED","No further action",IF(T299="OVERDUE","FOLLOW UP NOW",IF(T299="DUE TODAY","FOLLOW UP TODAY",IFERROR(INDEX(Setup!$V$4:$V$8,MATCH(N299,Setup!$U$4:$U$8,0)),"Review RFQ")))))),IF(AL299="DUPLICATE RFQ ID","Use a unique RFQ ID",IF(AL299="CHECK REQUIRED FIELDS","Complete required fields",IF(AL299="CHECK NUMBERS","Correct quantity or value",IF(AL299="CHECK DATE","Correct invalid date",IF(AL299="CHECK STAGE","Choose a valid stage",IF(AL299="SET NEXT FOLLOW-UP","Set next follow-up",IF(AL299="ADD QUOTE DATE","Add quote date",IF(AL299="ADD QUOTE RECORD","Add or fix quote record",IF(AL299="ADD CLOSED REASON","Add lost/cancelled reason",IF(AL299="ADD CLOSED DATE","Add closed date","Create or fix order record"))))))))))))</x:f>
      </x:c>
      <x:c r="AD299" s="752" t="str">
        <x:f>IF(A299="","",IF(AND(OR(N299="QUOTED",N299="NEGOTIATION"),Y299&lt;&gt;"",Y299&lt;TODAY()),O299,0))</x:f>
      </x:c>
      <x:c r="AE299" s="751" t="str">
        <x:f>IF(A299="","",IF(AND(F299&lt;&gt;"",G299&lt;&gt;""),"COMPLETE",IF(OR(F299&lt;&gt;"",G299&lt;&gt;""),"PARTIAL","MISSING")))</x:f>
      </x:c>
      <x:c r="AF299" s="756"/>
      <x:c r="AG299" s="735"/>
      <x:c r="AH299" s="735"/>
      <x:c r="AI299" s="755" t="str">
        <x:f>IF(OR(B299="",AF299=""),"",ROUND((AF299-B299)*24,1))</x:f>
      </x:c>
      <x:c r="AJ299" s="750" t="str">
        <x:f>IF(P299="","",MAX(TODAY()-P299,0))</x:f>
      </x:c>
      <x:c r="AK299" s="750" t="str">
        <x:f>IF(OR(B299="",AH299=""),"",AH299-B299)</x:f>
      </x:c>
      <x:c r="AL299" s="751" t="str">
        <x:f>IF(A299="","",IF(COUNTIF($A$5:$A$504,A299)&gt;1,"DUPLICATE RFQ ID",IF(OR(B299="",C299="",AND(D299="",E299=""),AND(F299="",G299=""),H299="",I299="",J299="",L299="",M299="",N299=""),"CHECK REQUIRED FIELDS",IF(OR(NOT(ISNUMBER(I299)),I299&lt;=0,AND(O299&lt;&gt;"",OR(NOT(ISNUMBER(O299)),O299&lt;0))),"CHECK NUMBERS",IF(OR(NOT(ISNUMBER(B299)),B299&gt;TODAY(),AND(P299&lt;&gt;"",OR(NOT(ISNUMBER(P299)),P299&gt;TODAY())),AND(Q299&lt;&gt;"",OR(NOT(ISNUMBER(Q299)),Q299&gt;TODAY())),AND(R299&lt;&gt;"",NOT(ISNUMBER(R299))),AND(U299&lt;&gt;"",NOT(ISNUMBER(U299))),AND(AF299&lt;&gt;"",OR(NOT(ISNUMBER(AF299)),AF299&lt;B299,AF299&gt;TODAY()+1)),AND(AG299&lt;&gt;"",OR(NOT(ISNUMBER(AG299)),AG299&lt;B299,AG299&gt;TODAY())),AND(AH299&lt;&gt;"",OR(NOT(ISNUMBER(AH299)),AH299&lt;B299,AH299&gt;TODAY()))),"CHECK DATE",IF(COUNTIF(Setup!$D$4:$D$11,N299)=0,"CHECK STAGE",IF(AND(N299&lt;&gt;"PO WON",N299&lt;&gt;"LOST",N299&lt;&gt;"CANCELLED",Y299=""),"SET NEXT FOLLOW-UP",IF(AND(OR(N299="QUOTED",N299="NEGOTIATION",N299="PO WON"),P299=""),"ADD QUOTE DATE",IF(AND(OR(N299="QUOTED",N299="NEGOTIATION",N299="PO WON"),COUNTIFS(Quotations!$B$5:$B$504,A299,Quotations!$Q$5:$Q$504,"COMPLETE")=0),"ADD QUOTE RECORD",IF(AND(OR(N299="LOST",N299="CANCELLED"),V299=""),"ADD CLOSED REASON",IF(AND(OR(N299="PO WON",N299="LOST",N299="CANCELLED"),AH299=""),"ADD CLOSED DATE",IF(AND(N299="PO WON",COUNTIFS('Orders &amp; Payments'!$B$5:$B$504,A299,'Orders &amp; Payments'!$Q$5:$Q$504,"COMPLETE")+COUNTIFS('Orders &amp; Payments'!$B$5:$B$504,A299,'Orders &amp; Payments'!$Q$5:$Q$504,"OPEN")+COUNTIFS('Orders &amp; Payments'!$B$5:$B$504,A299,'Orders &amp; Payments'!$Q$5:$Q$504,"OPEN — ADD INVOICE")=0),"ADD ORDER RECORD","COMPLETE"))))))))))))</x:f>
      </x:c>
    </x:row>
    <x:row r="300">
      <x:c r="A300" s="730"/>
      <x:c r="B300" s="731"/>
      <x:c r="C300" s="730"/>
      <x:c r="D300" s="730"/>
      <x:c r="E300" s="730"/>
      <x:c r="F300" s="730"/>
      <x:c r="G300" s="730"/>
      <x:c r="H300" s="730"/>
      <x:c r="I300" s="730"/>
      <x:c r="J300" s="730"/>
      <x:c r="K300" s="730"/>
      <x:c r="L300" s="730"/>
      <x:c r="M300" s="730"/>
      <x:c r="N300" s="730"/>
      <x:c r="O300" s="732"/>
      <x:c r="P300" s="731"/>
      <x:c r="Q300" s="731"/>
      <x:c r="R300" s="731"/>
      <x:c r="S300" s="740" t="str">
        <x:f>IF(B300="","",TODAY()-B300)</x:f>
      </x:c>
      <x:c r="T300" s="741" t="str">
        <x:f>IF(A300="","",IF(N300="","STAGE NOT SET",IF(OR(N300="PO WON",N300="LOST",N300="CANCELLED"),N300,IF(Y300="","NOT SET",IF(NOT(ISNUMBER(Y300)),"CHECK DATE",IF(Y300&lt;TODAY(),"OVERDUE",IF(Y300=TODAY(),"DUE TODAY","UPCOMING")))))))</x:f>
      </x:c>
      <x:c r="U300" s="731"/>
      <x:c r="V300" s="730"/>
      <x:c r="W300" s="730"/>
      <x:c r="X300" s="749" t="str">
        <x:f>IF(OR(A300="",B300="",N300="",N300="PO WON",N300="LOST",N300="CANCELLED"),"",IFERROR(IF(Q300="",B300+1,Q300+INDEX(Setup!$T$4:$T$8,MATCH(N300,Setup!$S$4:$S$8,0))),""))</x:f>
      </x:c>
      <x:c r="Y300" s="749" t="str">
        <x:f>IF(A300="","",IF(OR(N300="PO WON",N300="LOST",N300="CANCELLED"),"",IF(R300&lt;&gt;"",R300,X300)))</x:f>
      </x:c>
      <x:c r="Z300" s="750" t="str">
        <x:f>IF(OR(Y300="",NOT(ISNUMBER(Y300))),"",Y300-TODAY())</x:f>
      </x:c>
      <x:c r="AA300" s="750" t="str">
        <x:f>IF(OR(A300="",B300="",C300="",M300="",N300="",N300="PO WON",N300="LOST",N300="CANCELLED"),"",IF(M300="Hot",30,IF(M300="Warm",20,10))+IF(N300="NEGOTIATION",25,IF(N300="QUOTED",20,IF(N300="QUALIFIED",15,IF(OR(N300="NEW",N300="CONTACTED"),10,0))))+IF(S300&lt;=2,20,IF(S300&lt;=7,15,IF(S300&lt;=14,10,5)))+IF(O300&gt;=500000,20,IF(O300&gt;=200000,15,IF(O300&gt;=100000,10,5)))+IF(OR(C300="IndiaMART",C300="TradeIndia"),5,3))</x:f>
      </x:c>
      <x:c r="AB300" s="751" t="str">
        <x:f>IF(A300="","",IF(OR(N300="PO WON",N300="LOST",N300="CANCELLED"),"CLOSED",IF(AA300&gt;=75,"A - PRIORITY",IF(AA300&gt;=55,"B - GOOD",IF(AA300&gt;=35,"C - NURTURE","D - LOW")))))</x:f>
      </x:c>
      <x:c r="AC300" s="751" t="str">
        <x:f>IF(A300="","",IF(AL300="COMPLETE",IF(N300="PO WON","Track invoice + payment",IF(N300="LOST","Consider revival",IF(N300="CANCELLED","No further action",IF(T300="OVERDUE","FOLLOW UP NOW",IF(T300="DUE TODAY","FOLLOW UP TODAY",IFERROR(INDEX(Setup!$V$4:$V$8,MATCH(N300,Setup!$U$4:$U$8,0)),"Review RFQ")))))),IF(AL300="DUPLICATE RFQ ID","Use a unique RFQ ID",IF(AL300="CHECK REQUIRED FIELDS","Complete required fields",IF(AL300="CHECK NUMBERS","Correct quantity or value",IF(AL300="CHECK DATE","Correct invalid date",IF(AL300="CHECK STAGE","Choose a valid stage",IF(AL300="SET NEXT FOLLOW-UP","Set next follow-up",IF(AL300="ADD QUOTE DATE","Add quote date",IF(AL300="ADD QUOTE RECORD","Add or fix quote record",IF(AL300="ADD CLOSED REASON","Add lost/cancelled reason",IF(AL300="ADD CLOSED DATE","Add closed date","Create or fix order record"))))))))))))</x:f>
      </x:c>
      <x:c r="AD300" s="752" t="str">
        <x:f>IF(A300="","",IF(AND(OR(N300="QUOTED",N300="NEGOTIATION"),Y300&lt;&gt;"",Y300&lt;TODAY()),O300,0))</x:f>
      </x:c>
      <x:c r="AE300" s="751" t="str">
        <x:f>IF(A300="","",IF(AND(F300&lt;&gt;"",G300&lt;&gt;""),"COMPLETE",IF(OR(F300&lt;&gt;"",G300&lt;&gt;""),"PARTIAL","MISSING")))</x:f>
      </x:c>
      <x:c r="AF300" s="756"/>
      <x:c r="AG300" s="735"/>
      <x:c r="AH300" s="735"/>
      <x:c r="AI300" s="755" t="str">
        <x:f>IF(OR(B300="",AF300=""),"",ROUND((AF300-B300)*24,1))</x:f>
      </x:c>
      <x:c r="AJ300" s="750" t="str">
        <x:f>IF(P300="","",MAX(TODAY()-P300,0))</x:f>
      </x:c>
      <x:c r="AK300" s="750" t="str">
        <x:f>IF(OR(B300="",AH300=""),"",AH300-B300)</x:f>
      </x:c>
      <x:c r="AL300" s="751" t="str">
        <x:f>IF(A300="","",IF(COUNTIF($A$5:$A$504,A300)&gt;1,"DUPLICATE RFQ ID",IF(OR(B300="",C300="",AND(D300="",E300=""),AND(F300="",G300=""),H300="",I300="",J300="",L300="",M300="",N300=""),"CHECK REQUIRED FIELDS",IF(OR(NOT(ISNUMBER(I300)),I300&lt;=0,AND(O300&lt;&gt;"",OR(NOT(ISNUMBER(O300)),O300&lt;0))),"CHECK NUMBERS",IF(OR(NOT(ISNUMBER(B300)),B300&gt;TODAY(),AND(P300&lt;&gt;"",OR(NOT(ISNUMBER(P300)),P300&gt;TODAY())),AND(Q300&lt;&gt;"",OR(NOT(ISNUMBER(Q300)),Q300&gt;TODAY())),AND(R300&lt;&gt;"",NOT(ISNUMBER(R300))),AND(U300&lt;&gt;"",NOT(ISNUMBER(U300))),AND(AF300&lt;&gt;"",OR(NOT(ISNUMBER(AF300)),AF300&lt;B300,AF300&gt;TODAY()+1)),AND(AG300&lt;&gt;"",OR(NOT(ISNUMBER(AG300)),AG300&lt;B300,AG300&gt;TODAY())),AND(AH300&lt;&gt;"",OR(NOT(ISNUMBER(AH300)),AH300&lt;B300,AH300&gt;TODAY()))),"CHECK DATE",IF(COUNTIF(Setup!$D$4:$D$11,N300)=0,"CHECK STAGE",IF(AND(N300&lt;&gt;"PO WON",N300&lt;&gt;"LOST",N300&lt;&gt;"CANCELLED",Y300=""),"SET NEXT FOLLOW-UP",IF(AND(OR(N300="QUOTED",N300="NEGOTIATION",N300="PO WON"),P300=""),"ADD QUOTE DATE",IF(AND(OR(N300="QUOTED",N300="NEGOTIATION",N300="PO WON"),COUNTIFS(Quotations!$B$5:$B$504,A300,Quotations!$Q$5:$Q$504,"COMPLETE")=0),"ADD QUOTE RECORD",IF(AND(OR(N300="LOST",N300="CANCELLED"),V300=""),"ADD CLOSED REASON",IF(AND(OR(N300="PO WON",N300="LOST",N300="CANCELLED"),AH300=""),"ADD CLOSED DATE",IF(AND(N300="PO WON",COUNTIFS('Orders &amp; Payments'!$B$5:$B$504,A300,'Orders &amp; Payments'!$Q$5:$Q$504,"COMPLETE")+COUNTIFS('Orders &amp; Payments'!$B$5:$B$504,A300,'Orders &amp; Payments'!$Q$5:$Q$504,"OPEN")+COUNTIFS('Orders &amp; Payments'!$B$5:$B$504,A300,'Orders &amp; Payments'!$Q$5:$Q$504,"OPEN — ADD INVOICE")=0),"ADD ORDER RECORD","COMPLETE"))))))))))))</x:f>
      </x:c>
    </x:row>
    <x:row r="301">
      <x:c r="A301" s="730"/>
      <x:c r="B301" s="731"/>
      <x:c r="C301" s="730"/>
      <x:c r="D301" s="730"/>
      <x:c r="E301" s="730"/>
      <x:c r="F301" s="730"/>
      <x:c r="G301" s="730"/>
      <x:c r="H301" s="730"/>
      <x:c r="I301" s="730"/>
      <x:c r="J301" s="730"/>
      <x:c r="K301" s="730"/>
      <x:c r="L301" s="730"/>
      <x:c r="M301" s="730"/>
      <x:c r="N301" s="730"/>
      <x:c r="O301" s="732"/>
      <x:c r="P301" s="731"/>
      <x:c r="Q301" s="731"/>
      <x:c r="R301" s="731"/>
      <x:c r="S301" s="740" t="str">
        <x:f>IF(B301="","",TODAY()-B301)</x:f>
      </x:c>
      <x:c r="T301" s="741" t="str">
        <x:f>IF(A301="","",IF(N301="","STAGE NOT SET",IF(OR(N301="PO WON",N301="LOST",N301="CANCELLED"),N301,IF(Y301="","NOT SET",IF(NOT(ISNUMBER(Y301)),"CHECK DATE",IF(Y301&lt;TODAY(),"OVERDUE",IF(Y301=TODAY(),"DUE TODAY","UPCOMING")))))))</x:f>
      </x:c>
      <x:c r="U301" s="731"/>
      <x:c r="V301" s="730"/>
      <x:c r="W301" s="730"/>
      <x:c r="X301" s="749" t="str">
        <x:f>IF(OR(A301="",B301="",N301="",N301="PO WON",N301="LOST",N301="CANCELLED"),"",IFERROR(IF(Q301="",B301+1,Q301+INDEX(Setup!$T$4:$T$8,MATCH(N301,Setup!$S$4:$S$8,0))),""))</x:f>
      </x:c>
      <x:c r="Y301" s="749" t="str">
        <x:f>IF(A301="","",IF(OR(N301="PO WON",N301="LOST",N301="CANCELLED"),"",IF(R301&lt;&gt;"",R301,X301)))</x:f>
      </x:c>
      <x:c r="Z301" s="750" t="str">
        <x:f>IF(OR(Y301="",NOT(ISNUMBER(Y301))),"",Y301-TODAY())</x:f>
      </x:c>
      <x:c r="AA301" s="750" t="str">
        <x:f>IF(OR(A301="",B301="",C301="",M301="",N301="",N301="PO WON",N301="LOST",N301="CANCELLED"),"",IF(M301="Hot",30,IF(M301="Warm",20,10))+IF(N301="NEGOTIATION",25,IF(N301="QUOTED",20,IF(N301="QUALIFIED",15,IF(OR(N301="NEW",N301="CONTACTED"),10,0))))+IF(S301&lt;=2,20,IF(S301&lt;=7,15,IF(S301&lt;=14,10,5)))+IF(O301&gt;=500000,20,IF(O301&gt;=200000,15,IF(O301&gt;=100000,10,5)))+IF(OR(C301="IndiaMART",C301="TradeIndia"),5,3))</x:f>
      </x:c>
      <x:c r="AB301" s="751" t="str">
        <x:f>IF(A301="","",IF(OR(N301="PO WON",N301="LOST",N301="CANCELLED"),"CLOSED",IF(AA301&gt;=75,"A - PRIORITY",IF(AA301&gt;=55,"B - GOOD",IF(AA301&gt;=35,"C - NURTURE","D - LOW")))))</x:f>
      </x:c>
      <x:c r="AC301" s="751" t="str">
        <x:f>IF(A301="","",IF(AL301="COMPLETE",IF(N301="PO WON","Track invoice + payment",IF(N301="LOST","Consider revival",IF(N301="CANCELLED","No further action",IF(T301="OVERDUE","FOLLOW UP NOW",IF(T301="DUE TODAY","FOLLOW UP TODAY",IFERROR(INDEX(Setup!$V$4:$V$8,MATCH(N301,Setup!$U$4:$U$8,0)),"Review RFQ")))))),IF(AL301="DUPLICATE RFQ ID","Use a unique RFQ ID",IF(AL301="CHECK REQUIRED FIELDS","Complete required fields",IF(AL301="CHECK NUMBERS","Correct quantity or value",IF(AL301="CHECK DATE","Correct invalid date",IF(AL301="CHECK STAGE","Choose a valid stage",IF(AL301="SET NEXT FOLLOW-UP","Set next follow-up",IF(AL301="ADD QUOTE DATE","Add quote date",IF(AL301="ADD QUOTE RECORD","Add or fix quote record",IF(AL301="ADD CLOSED REASON","Add lost/cancelled reason",IF(AL301="ADD CLOSED DATE","Add closed date","Create or fix order record"))))))))))))</x:f>
      </x:c>
      <x:c r="AD301" s="752" t="str">
        <x:f>IF(A301="","",IF(AND(OR(N301="QUOTED",N301="NEGOTIATION"),Y301&lt;&gt;"",Y301&lt;TODAY()),O301,0))</x:f>
      </x:c>
      <x:c r="AE301" s="751" t="str">
        <x:f>IF(A301="","",IF(AND(F301&lt;&gt;"",G301&lt;&gt;""),"COMPLETE",IF(OR(F301&lt;&gt;"",G301&lt;&gt;""),"PARTIAL","MISSING")))</x:f>
      </x:c>
      <x:c r="AF301" s="756"/>
      <x:c r="AG301" s="735"/>
      <x:c r="AH301" s="735"/>
      <x:c r="AI301" s="755" t="str">
        <x:f>IF(OR(B301="",AF301=""),"",ROUND((AF301-B301)*24,1))</x:f>
      </x:c>
      <x:c r="AJ301" s="750" t="str">
        <x:f>IF(P301="","",MAX(TODAY()-P301,0))</x:f>
      </x:c>
      <x:c r="AK301" s="750" t="str">
        <x:f>IF(OR(B301="",AH301=""),"",AH301-B301)</x:f>
      </x:c>
      <x:c r="AL301" s="751" t="str">
        <x:f>IF(A301="","",IF(COUNTIF($A$5:$A$504,A301)&gt;1,"DUPLICATE RFQ ID",IF(OR(B301="",C301="",AND(D301="",E301=""),AND(F301="",G301=""),H301="",I301="",J301="",L301="",M301="",N301=""),"CHECK REQUIRED FIELDS",IF(OR(NOT(ISNUMBER(I301)),I301&lt;=0,AND(O301&lt;&gt;"",OR(NOT(ISNUMBER(O301)),O301&lt;0))),"CHECK NUMBERS",IF(OR(NOT(ISNUMBER(B301)),B301&gt;TODAY(),AND(P301&lt;&gt;"",OR(NOT(ISNUMBER(P301)),P301&gt;TODAY())),AND(Q301&lt;&gt;"",OR(NOT(ISNUMBER(Q301)),Q301&gt;TODAY())),AND(R301&lt;&gt;"",NOT(ISNUMBER(R301))),AND(U301&lt;&gt;"",NOT(ISNUMBER(U301))),AND(AF301&lt;&gt;"",OR(NOT(ISNUMBER(AF301)),AF301&lt;B301,AF301&gt;TODAY()+1)),AND(AG301&lt;&gt;"",OR(NOT(ISNUMBER(AG301)),AG301&lt;B301,AG301&gt;TODAY())),AND(AH301&lt;&gt;"",OR(NOT(ISNUMBER(AH301)),AH301&lt;B301,AH301&gt;TODAY()))),"CHECK DATE",IF(COUNTIF(Setup!$D$4:$D$11,N301)=0,"CHECK STAGE",IF(AND(N301&lt;&gt;"PO WON",N301&lt;&gt;"LOST",N301&lt;&gt;"CANCELLED",Y301=""),"SET NEXT FOLLOW-UP",IF(AND(OR(N301="QUOTED",N301="NEGOTIATION",N301="PO WON"),P301=""),"ADD QUOTE DATE",IF(AND(OR(N301="QUOTED",N301="NEGOTIATION",N301="PO WON"),COUNTIFS(Quotations!$B$5:$B$504,A301,Quotations!$Q$5:$Q$504,"COMPLETE")=0),"ADD QUOTE RECORD",IF(AND(OR(N301="LOST",N301="CANCELLED"),V301=""),"ADD CLOSED REASON",IF(AND(OR(N301="PO WON",N301="LOST",N301="CANCELLED"),AH301=""),"ADD CLOSED DATE",IF(AND(N301="PO WON",COUNTIFS('Orders &amp; Payments'!$B$5:$B$504,A301,'Orders &amp; Payments'!$Q$5:$Q$504,"COMPLETE")+COUNTIFS('Orders &amp; Payments'!$B$5:$B$504,A301,'Orders &amp; Payments'!$Q$5:$Q$504,"OPEN")+COUNTIFS('Orders &amp; Payments'!$B$5:$B$504,A301,'Orders &amp; Payments'!$Q$5:$Q$504,"OPEN — ADD INVOICE")=0),"ADD ORDER RECORD","COMPLETE"))))))))))))</x:f>
      </x:c>
    </x:row>
    <x:row r="302">
      <x:c r="A302" s="730"/>
      <x:c r="B302" s="731"/>
      <x:c r="C302" s="730"/>
      <x:c r="D302" s="730"/>
      <x:c r="E302" s="730"/>
      <x:c r="F302" s="730"/>
      <x:c r="G302" s="730"/>
      <x:c r="H302" s="730"/>
      <x:c r="I302" s="730"/>
      <x:c r="J302" s="730"/>
      <x:c r="K302" s="730"/>
      <x:c r="L302" s="730"/>
      <x:c r="M302" s="730"/>
      <x:c r="N302" s="730"/>
      <x:c r="O302" s="732"/>
      <x:c r="P302" s="731"/>
      <x:c r="Q302" s="731"/>
      <x:c r="R302" s="731"/>
      <x:c r="S302" s="740" t="str">
        <x:f>IF(B302="","",TODAY()-B302)</x:f>
      </x:c>
      <x:c r="T302" s="741" t="str">
        <x:f>IF(A302="","",IF(N302="","STAGE NOT SET",IF(OR(N302="PO WON",N302="LOST",N302="CANCELLED"),N302,IF(Y302="","NOT SET",IF(NOT(ISNUMBER(Y302)),"CHECK DATE",IF(Y302&lt;TODAY(),"OVERDUE",IF(Y302=TODAY(),"DUE TODAY","UPCOMING")))))))</x:f>
      </x:c>
      <x:c r="U302" s="731"/>
      <x:c r="V302" s="730"/>
      <x:c r="W302" s="730"/>
      <x:c r="X302" s="749" t="str">
        <x:f>IF(OR(A302="",B302="",N302="",N302="PO WON",N302="LOST",N302="CANCELLED"),"",IFERROR(IF(Q302="",B302+1,Q302+INDEX(Setup!$T$4:$T$8,MATCH(N302,Setup!$S$4:$S$8,0))),""))</x:f>
      </x:c>
      <x:c r="Y302" s="749" t="str">
        <x:f>IF(A302="","",IF(OR(N302="PO WON",N302="LOST",N302="CANCELLED"),"",IF(R302&lt;&gt;"",R302,X302)))</x:f>
      </x:c>
      <x:c r="Z302" s="750" t="str">
        <x:f>IF(OR(Y302="",NOT(ISNUMBER(Y302))),"",Y302-TODAY())</x:f>
      </x:c>
      <x:c r="AA302" s="750" t="str">
        <x:f>IF(OR(A302="",B302="",C302="",M302="",N302="",N302="PO WON",N302="LOST",N302="CANCELLED"),"",IF(M302="Hot",30,IF(M302="Warm",20,10))+IF(N302="NEGOTIATION",25,IF(N302="QUOTED",20,IF(N302="QUALIFIED",15,IF(OR(N302="NEW",N302="CONTACTED"),10,0))))+IF(S302&lt;=2,20,IF(S302&lt;=7,15,IF(S302&lt;=14,10,5)))+IF(O302&gt;=500000,20,IF(O302&gt;=200000,15,IF(O302&gt;=100000,10,5)))+IF(OR(C302="IndiaMART",C302="TradeIndia"),5,3))</x:f>
      </x:c>
      <x:c r="AB302" s="751" t="str">
        <x:f>IF(A302="","",IF(OR(N302="PO WON",N302="LOST",N302="CANCELLED"),"CLOSED",IF(AA302&gt;=75,"A - PRIORITY",IF(AA302&gt;=55,"B - GOOD",IF(AA302&gt;=35,"C - NURTURE","D - LOW")))))</x:f>
      </x:c>
      <x:c r="AC302" s="751" t="str">
        <x:f>IF(A302="","",IF(AL302="COMPLETE",IF(N302="PO WON","Track invoice + payment",IF(N302="LOST","Consider revival",IF(N302="CANCELLED","No further action",IF(T302="OVERDUE","FOLLOW UP NOW",IF(T302="DUE TODAY","FOLLOW UP TODAY",IFERROR(INDEX(Setup!$V$4:$V$8,MATCH(N302,Setup!$U$4:$U$8,0)),"Review RFQ")))))),IF(AL302="DUPLICATE RFQ ID","Use a unique RFQ ID",IF(AL302="CHECK REQUIRED FIELDS","Complete required fields",IF(AL302="CHECK NUMBERS","Correct quantity or value",IF(AL302="CHECK DATE","Correct invalid date",IF(AL302="CHECK STAGE","Choose a valid stage",IF(AL302="SET NEXT FOLLOW-UP","Set next follow-up",IF(AL302="ADD QUOTE DATE","Add quote date",IF(AL302="ADD QUOTE RECORD","Add or fix quote record",IF(AL302="ADD CLOSED REASON","Add lost/cancelled reason",IF(AL302="ADD CLOSED DATE","Add closed date","Create or fix order record"))))))))))))</x:f>
      </x:c>
      <x:c r="AD302" s="752" t="str">
        <x:f>IF(A302="","",IF(AND(OR(N302="QUOTED",N302="NEGOTIATION"),Y302&lt;&gt;"",Y302&lt;TODAY()),O302,0))</x:f>
      </x:c>
      <x:c r="AE302" s="751" t="str">
        <x:f>IF(A302="","",IF(AND(F302&lt;&gt;"",G302&lt;&gt;""),"COMPLETE",IF(OR(F302&lt;&gt;"",G302&lt;&gt;""),"PARTIAL","MISSING")))</x:f>
      </x:c>
      <x:c r="AF302" s="756"/>
      <x:c r="AG302" s="735"/>
      <x:c r="AH302" s="735"/>
      <x:c r="AI302" s="755" t="str">
        <x:f>IF(OR(B302="",AF302=""),"",ROUND((AF302-B302)*24,1))</x:f>
      </x:c>
      <x:c r="AJ302" s="750" t="str">
        <x:f>IF(P302="","",MAX(TODAY()-P302,0))</x:f>
      </x:c>
      <x:c r="AK302" s="750" t="str">
        <x:f>IF(OR(B302="",AH302=""),"",AH302-B302)</x:f>
      </x:c>
      <x:c r="AL302" s="751" t="str">
        <x:f>IF(A302="","",IF(COUNTIF($A$5:$A$504,A302)&gt;1,"DUPLICATE RFQ ID",IF(OR(B302="",C302="",AND(D302="",E302=""),AND(F302="",G302=""),H302="",I302="",J302="",L302="",M302="",N302=""),"CHECK REQUIRED FIELDS",IF(OR(NOT(ISNUMBER(I302)),I302&lt;=0,AND(O302&lt;&gt;"",OR(NOT(ISNUMBER(O302)),O302&lt;0))),"CHECK NUMBERS",IF(OR(NOT(ISNUMBER(B302)),B302&gt;TODAY(),AND(P302&lt;&gt;"",OR(NOT(ISNUMBER(P302)),P302&gt;TODAY())),AND(Q302&lt;&gt;"",OR(NOT(ISNUMBER(Q302)),Q302&gt;TODAY())),AND(R302&lt;&gt;"",NOT(ISNUMBER(R302))),AND(U302&lt;&gt;"",NOT(ISNUMBER(U302))),AND(AF302&lt;&gt;"",OR(NOT(ISNUMBER(AF302)),AF302&lt;B302,AF302&gt;TODAY()+1)),AND(AG302&lt;&gt;"",OR(NOT(ISNUMBER(AG302)),AG302&lt;B302,AG302&gt;TODAY())),AND(AH302&lt;&gt;"",OR(NOT(ISNUMBER(AH302)),AH302&lt;B302,AH302&gt;TODAY()))),"CHECK DATE",IF(COUNTIF(Setup!$D$4:$D$11,N302)=0,"CHECK STAGE",IF(AND(N302&lt;&gt;"PO WON",N302&lt;&gt;"LOST",N302&lt;&gt;"CANCELLED",Y302=""),"SET NEXT FOLLOW-UP",IF(AND(OR(N302="QUOTED",N302="NEGOTIATION",N302="PO WON"),P302=""),"ADD QUOTE DATE",IF(AND(OR(N302="QUOTED",N302="NEGOTIATION",N302="PO WON"),COUNTIFS(Quotations!$B$5:$B$504,A302,Quotations!$Q$5:$Q$504,"COMPLETE")=0),"ADD QUOTE RECORD",IF(AND(OR(N302="LOST",N302="CANCELLED"),V302=""),"ADD CLOSED REASON",IF(AND(OR(N302="PO WON",N302="LOST",N302="CANCELLED"),AH302=""),"ADD CLOSED DATE",IF(AND(N302="PO WON",COUNTIFS('Orders &amp; Payments'!$B$5:$B$504,A302,'Orders &amp; Payments'!$Q$5:$Q$504,"COMPLETE")+COUNTIFS('Orders &amp; Payments'!$B$5:$B$504,A302,'Orders &amp; Payments'!$Q$5:$Q$504,"OPEN")+COUNTIFS('Orders &amp; Payments'!$B$5:$B$504,A302,'Orders &amp; Payments'!$Q$5:$Q$504,"OPEN — ADD INVOICE")=0),"ADD ORDER RECORD","COMPLETE"))))))))))))</x:f>
      </x:c>
    </x:row>
    <x:row r="303">
      <x:c r="A303" s="730"/>
      <x:c r="B303" s="731"/>
      <x:c r="C303" s="730"/>
      <x:c r="D303" s="730"/>
      <x:c r="E303" s="730"/>
      <x:c r="F303" s="730"/>
      <x:c r="G303" s="730"/>
      <x:c r="H303" s="730"/>
      <x:c r="I303" s="730"/>
      <x:c r="J303" s="730"/>
      <x:c r="K303" s="730"/>
      <x:c r="L303" s="730"/>
      <x:c r="M303" s="730"/>
      <x:c r="N303" s="730"/>
      <x:c r="O303" s="732"/>
      <x:c r="P303" s="731"/>
      <x:c r="Q303" s="731"/>
      <x:c r="R303" s="731"/>
      <x:c r="S303" s="740" t="str">
        <x:f>IF(B303="","",TODAY()-B303)</x:f>
      </x:c>
      <x:c r="T303" s="741" t="str">
        <x:f>IF(A303="","",IF(N303="","STAGE NOT SET",IF(OR(N303="PO WON",N303="LOST",N303="CANCELLED"),N303,IF(Y303="","NOT SET",IF(NOT(ISNUMBER(Y303)),"CHECK DATE",IF(Y303&lt;TODAY(),"OVERDUE",IF(Y303=TODAY(),"DUE TODAY","UPCOMING")))))))</x:f>
      </x:c>
      <x:c r="U303" s="731"/>
      <x:c r="V303" s="730"/>
      <x:c r="W303" s="730"/>
      <x:c r="X303" s="749" t="str">
        <x:f>IF(OR(A303="",B303="",N303="",N303="PO WON",N303="LOST",N303="CANCELLED"),"",IFERROR(IF(Q303="",B303+1,Q303+INDEX(Setup!$T$4:$T$8,MATCH(N303,Setup!$S$4:$S$8,0))),""))</x:f>
      </x:c>
      <x:c r="Y303" s="749" t="str">
        <x:f>IF(A303="","",IF(OR(N303="PO WON",N303="LOST",N303="CANCELLED"),"",IF(R303&lt;&gt;"",R303,X303)))</x:f>
      </x:c>
      <x:c r="Z303" s="750" t="str">
        <x:f>IF(OR(Y303="",NOT(ISNUMBER(Y303))),"",Y303-TODAY())</x:f>
      </x:c>
      <x:c r="AA303" s="750" t="str">
        <x:f>IF(OR(A303="",B303="",C303="",M303="",N303="",N303="PO WON",N303="LOST",N303="CANCELLED"),"",IF(M303="Hot",30,IF(M303="Warm",20,10))+IF(N303="NEGOTIATION",25,IF(N303="QUOTED",20,IF(N303="QUALIFIED",15,IF(OR(N303="NEW",N303="CONTACTED"),10,0))))+IF(S303&lt;=2,20,IF(S303&lt;=7,15,IF(S303&lt;=14,10,5)))+IF(O303&gt;=500000,20,IF(O303&gt;=200000,15,IF(O303&gt;=100000,10,5)))+IF(OR(C303="IndiaMART",C303="TradeIndia"),5,3))</x:f>
      </x:c>
      <x:c r="AB303" s="751" t="str">
        <x:f>IF(A303="","",IF(OR(N303="PO WON",N303="LOST",N303="CANCELLED"),"CLOSED",IF(AA303&gt;=75,"A - PRIORITY",IF(AA303&gt;=55,"B - GOOD",IF(AA303&gt;=35,"C - NURTURE","D - LOW")))))</x:f>
      </x:c>
      <x:c r="AC303" s="751" t="str">
        <x:f>IF(A303="","",IF(AL303="COMPLETE",IF(N303="PO WON","Track invoice + payment",IF(N303="LOST","Consider revival",IF(N303="CANCELLED","No further action",IF(T303="OVERDUE","FOLLOW UP NOW",IF(T303="DUE TODAY","FOLLOW UP TODAY",IFERROR(INDEX(Setup!$V$4:$V$8,MATCH(N303,Setup!$U$4:$U$8,0)),"Review RFQ")))))),IF(AL303="DUPLICATE RFQ ID","Use a unique RFQ ID",IF(AL303="CHECK REQUIRED FIELDS","Complete required fields",IF(AL303="CHECK NUMBERS","Correct quantity or value",IF(AL303="CHECK DATE","Correct invalid date",IF(AL303="CHECK STAGE","Choose a valid stage",IF(AL303="SET NEXT FOLLOW-UP","Set next follow-up",IF(AL303="ADD QUOTE DATE","Add quote date",IF(AL303="ADD QUOTE RECORD","Add or fix quote record",IF(AL303="ADD CLOSED REASON","Add lost/cancelled reason",IF(AL303="ADD CLOSED DATE","Add closed date","Create or fix order record"))))))))))))</x:f>
      </x:c>
      <x:c r="AD303" s="752" t="str">
        <x:f>IF(A303="","",IF(AND(OR(N303="QUOTED",N303="NEGOTIATION"),Y303&lt;&gt;"",Y303&lt;TODAY()),O303,0))</x:f>
      </x:c>
      <x:c r="AE303" s="751" t="str">
        <x:f>IF(A303="","",IF(AND(F303&lt;&gt;"",G303&lt;&gt;""),"COMPLETE",IF(OR(F303&lt;&gt;"",G303&lt;&gt;""),"PARTIAL","MISSING")))</x:f>
      </x:c>
      <x:c r="AF303" s="756"/>
      <x:c r="AG303" s="735"/>
      <x:c r="AH303" s="735"/>
      <x:c r="AI303" s="755" t="str">
        <x:f>IF(OR(B303="",AF303=""),"",ROUND((AF303-B303)*24,1))</x:f>
      </x:c>
      <x:c r="AJ303" s="750" t="str">
        <x:f>IF(P303="","",MAX(TODAY()-P303,0))</x:f>
      </x:c>
      <x:c r="AK303" s="750" t="str">
        <x:f>IF(OR(B303="",AH303=""),"",AH303-B303)</x:f>
      </x:c>
      <x:c r="AL303" s="751" t="str">
        <x:f>IF(A303="","",IF(COUNTIF($A$5:$A$504,A303)&gt;1,"DUPLICATE RFQ ID",IF(OR(B303="",C303="",AND(D303="",E303=""),AND(F303="",G303=""),H303="",I303="",J303="",L303="",M303="",N303=""),"CHECK REQUIRED FIELDS",IF(OR(NOT(ISNUMBER(I303)),I303&lt;=0,AND(O303&lt;&gt;"",OR(NOT(ISNUMBER(O303)),O303&lt;0))),"CHECK NUMBERS",IF(OR(NOT(ISNUMBER(B303)),B303&gt;TODAY(),AND(P303&lt;&gt;"",OR(NOT(ISNUMBER(P303)),P303&gt;TODAY())),AND(Q303&lt;&gt;"",OR(NOT(ISNUMBER(Q303)),Q303&gt;TODAY())),AND(R303&lt;&gt;"",NOT(ISNUMBER(R303))),AND(U303&lt;&gt;"",NOT(ISNUMBER(U303))),AND(AF303&lt;&gt;"",OR(NOT(ISNUMBER(AF303)),AF303&lt;B303,AF303&gt;TODAY()+1)),AND(AG303&lt;&gt;"",OR(NOT(ISNUMBER(AG303)),AG303&lt;B303,AG303&gt;TODAY())),AND(AH303&lt;&gt;"",OR(NOT(ISNUMBER(AH303)),AH303&lt;B303,AH303&gt;TODAY()))),"CHECK DATE",IF(COUNTIF(Setup!$D$4:$D$11,N303)=0,"CHECK STAGE",IF(AND(N303&lt;&gt;"PO WON",N303&lt;&gt;"LOST",N303&lt;&gt;"CANCELLED",Y303=""),"SET NEXT FOLLOW-UP",IF(AND(OR(N303="QUOTED",N303="NEGOTIATION",N303="PO WON"),P303=""),"ADD QUOTE DATE",IF(AND(OR(N303="QUOTED",N303="NEGOTIATION",N303="PO WON"),COUNTIFS(Quotations!$B$5:$B$504,A303,Quotations!$Q$5:$Q$504,"COMPLETE")=0),"ADD QUOTE RECORD",IF(AND(OR(N303="LOST",N303="CANCELLED"),V303=""),"ADD CLOSED REASON",IF(AND(OR(N303="PO WON",N303="LOST",N303="CANCELLED"),AH303=""),"ADD CLOSED DATE",IF(AND(N303="PO WON",COUNTIFS('Orders &amp; Payments'!$B$5:$B$504,A303,'Orders &amp; Payments'!$Q$5:$Q$504,"COMPLETE")+COUNTIFS('Orders &amp; Payments'!$B$5:$B$504,A303,'Orders &amp; Payments'!$Q$5:$Q$504,"OPEN")+COUNTIFS('Orders &amp; Payments'!$B$5:$B$504,A303,'Orders &amp; Payments'!$Q$5:$Q$504,"OPEN — ADD INVOICE")=0),"ADD ORDER RECORD","COMPLETE"))))))))))))</x:f>
      </x:c>
    </x:row>
    <x:row r="304">
      <x:c r="A304" s="730"/>
      <x:c r="B304" s="731"/>
      <x:c r="C304" s="730"/>
      <x:c r="D304" s="730"/>
      <x:c r="E304" s="730"/>
      <x:c r="F304" s="730"/>
      <x:c r="G304" s="730"/>
      <x:c r="H304" s="730"/>
      <x:c r="I304" s="730"/>
      <x:c r="J304" s="730"/>
      <x:c r="K304" s="730"/>
      <x:c r="L304" s="730"/>
      <x:c r="M304" s="730"/>
      <x:c r="N304" s="730"/>
      <x:c r="O304" s="732"/>
      <x:c r="P304" s="731"/>
      <x:c r="Q304" s="731"/>
      <x:c r="R304" s="731"/>
      <x:c r="S304" s="740" t="str">
        <x:f>IF(B304="","",TODAY()-B304)</x:f>
      </x:c>
      <x:c r="T304" s="741" t="str">
        <x:f>IF(A304="","",IF(N304="","STAGE NOT SET",IF(OR(N304="PO WON",N304="LOST",N304="CANCELLED"),N304,IF(Y304="","NOT SET",IF(NOT(ISNUMBER(Y304)),"CHECK DATE",IF(Y304&lt;TODAY(),"OVERDUE",IF(Y304=TODAY(),"DUE TODAY","UPCOMING")))))))</x:f>
      </x:c>
      <x:c r="U304" s="731"/>
      <x:c r="V304" s="730"/>
      <x:c r="W304" s="730"/>
      <x:c r="X304" s="749" t="str">
        <x:f>IF(OR(A304="",B304="",N304="",N304="PO WON",N304="LOST",N304="CANCELLED"),"",IFERROR(IF(Q304="",B304+1,Q304+INDEX(Setup!$T$4:$T$8,MATCH(N304,Setup!$S$4:$S$8,0))),""))</x:f>
      </x:c>
      <x:c r="Y304" s="749" t="str">
        <x:f>IF(A304="","",IF(OR(N304="PO WON",N304="LOST",N304="CANCELLED"),"",IF(R304&lt;&gt;"",R304,X304)))</x:f>
      </x:c>
      <x:c r="Z304" s="750" t="str">
        <x:f>IF(OR(Y304="",NOT(ISNUMBER(Y304))),"",Y304-TODAY())</x:f>
      </x:c>
      <x:c r="AA304" s="750" t="str">
        <x:f>IF(OR(A304="",B304="",C304="",M304="",N304="",N304="PO WON",N304="LOST",N304="CANCELLED"),"",IF(M304="Hot",30,IF(M304="Warm",20,10))+IF(N304="NEGOTIATION",25,IF(N304="QUOTED",20,IF(N304="QUALIFIED",15,IF(OR(N304="NEW",N304="CONTACTED"),10,0))))+IF(S304&lt;=2,20,IF(S304&lt;=7,15,IF(S304&lt;=14,10,5)))+IF(O304&gt;=500000,20,IF(O304&gt;=200000,15,IF(O304&gt;=100000,10,5)))+IF(OR(C304="IndiaMART",C304="TradeIndia"),5,3))</x:f>
      </x:c>
      <x:c r="AB304" s="751" t="str">
        <x:f>IF(A304="","",IF(OR(N304="PO WON",N304="LOST",N304="CANCELLED"),"CLOSED",IF(AA304&gt;=75,"A - PRIORITY",IF(AA304&gt;=55,"B - GOOD",IF(AA304&gt;=35,"C - NURTURE","D - LOW")))))</x:f>
      </x:c>
      <x:c r="AC304" s="751" t="str">
        <x:f>IF(A304="","",IF(AL304="COMPLETE",IF(N304="PO WON","Track invoice + payment",IF(N304="LOST","Consider revival",IF(N304="CANCELLED","No further action",IF(T304="OVERDUE","FOLLOW UP NOW",IF(T304="DUE TODAY","FOLLOW UP TODAY",IFERROR(INDEX(Setup!$V$4:$V$8,MATCH(N304,Setup!$U$4:$U$8,0)),"Review RFQ")))))),IF(AL304="DUPLICATE RFQ ID","Use a unique RFQ ID",IF(AL304="CHECK REQUIRED FIELDS","Complete required fields",IF(AL304="CHECK NUMBERS","Correct quantity or value",IF(AL304="CHECK DATE","Correct invalid date",IF(AL304="CHECK STAGE","Choose a valid stage",IF(AL304="SET NEXT FOLLOW-UP","Set next follow-up",IF(AL304="ADD QUOTE DATE","Add quote date",IF(AL304="ADD QUOTE RECORD","Add or fix quote record",IF(AL304="ADD CLOSED REASON","Add lost/cancelled reason",IF(AL304="ADD CLOSED DATE","Add closed date","Create or fix order record"))))))))))))</x:f>
      </x:c>
      <x:c r="AD304" s="752" t="str">
        <x:f>IF(A304="","",IF(AND(OR(N304="QUOTED",N304="NEGOTIATION"),Y304&lt;&gt;"",Y304&lt;TODAY()),O304,0))</x:f>
      </x:c>
      <x:c r="AE304" s="751" t="str">
        <x:f>IF(A304="","",IF(AND(F304&lt;&gt;"",G304&lt;&gt;""),"COMPLETE",IF(OR(F304&lt;&gt;"",G304&lt;&gt;""),"PARTIAL","MISSING")))</x:f>
      </x:c>
      <x:c r="AF304" s="756"/>
      <x:c r="AG304" s="735"/>
      <x:c r="AH304" s="735"/>
      <x:c r="AI304" s="755" t="str">
        <x:f>IF(OR(B304="",AF304=""),"",ROUND((AF304-B304)*24,1))</x:f>
      </x:c>
      <x:c r="AJ304" s="750" t="str">
        <x:f>IF(P304="","",MAX(TODAY()-P304,0))</x:f>
      </x:c>
      <x:c r="AK304" s="750" t="str">
        <x:f>IF(OR(B304="",AH304=""),"",AH304-B304)</x:f>
      </x:c>
      <x:c r="AL304" s="751" t="str">
        <x:f>IF(A304="","",IF(COUNTIF($A$5:$A$504,A304)&gt;1,"DUPLICATE RFQ ID",IF(OR(B304="",C304="",AND(D304="",E304=""),AND(F304="",G304=""),H304="",I304="",J304="",L304="",M304="",N304=""),"CHECK REQUIRED FIELDS",IF(OR(NOT(ISNUMBER(I304)),I304&lt;=0,AND(O304&lt;&gt;"",OR(NOT(ISNUMBER(O304)),O304&lt;0))),"CHECK NUMBERS",IF(OR(NOT(ISNUMBER(B304)),B304&gt;TODAY(),AND(P304&lt;&gt;"",OR(NOT(ISNUMBER(P304)),P304&gt;TODAY())),AND(Q304&lt;&gt;"",OR(NOT(ISNUMBER(Q304)),Q304&gt;TODAY())),AND(R304&lt;&gt;"",NOT(ISNUMBER(R304))),AND(U304&lt;&gt;"",NOT(ISNUMBER(U304))),AND(AF304&lt;&gt;"",OR(NOT(ISNUMBER(AF304)),AF304&lt;B304,AF304&gt;TODAY()+1)),AND(AG304&lt;&gt;"",OR(NOT(ISNUMBER(AG304)),AG304&lt;B304,AG304&gt;TODAY())),AND(AH304&lt;&gt;"",OR(NOT(ISNUMBER(AH304)),AH304&lt;B304,AH304&gt;TODAY()))),"CHECK DATE",IF(COUNTIF(Setup!$D$4:$D$11,N304)=0,"CHECK STAGE",IF(AND(N304&lt;&gt;"PO WON",N304&lt;&gt;"LOST",N304&lt;&gt;"CANCELLED",Y304=""),"SET NEXT FOLLOW-UP",IF(AND(OR(N304="QUOTED",N304="NEGOTIATION",N304="PO WON"),P304=""),"ADD QUOTE DATE",IF(AND(OR(N304="QUOTED",N304="NEGOTIATION",N304="PO WON"),COUNTIFS(Quotations!$B$5:$B$504,A304,Quotations!$Q$5:$Q$504,"COMPLETE")=0),"ADD QUOTE RECORD",IF(AND(OR(N304="LOST",N304="CANCELLED"),V304=""),"ADD CLOSED REASON",IF(AND(OR(N304="PO WON",N304="LOST",N304="CANCELLED"),AH304=""),"ADD CLOSED DATE",IF(AND(N304="PO WON",COUNTIFS('Orders &amp; Payments'!$B$5:$B$504,A304,'Orders &amp; Payments'!$Q$5:$Q$504,"COMPLETE")+COUNTIFS('Orders &amp; Payments'!$B$5:$B$504,A304,'Orders &amp; Payments'!$Q$5:$Q$504,"OPEN")+COUNTIFS('Orders &amp; Payments'!$B$5:$B$504,A304,'Orders &amp; Payments'!$Q$5:$Q$504,"OPEN — ADD INVOICE")=0),"ADD ORDER RECORD","COMPLETE"))))))))))))</x:f>
      </x:c>
    </x:row>
    <x:row r="305">
      <x:c r="A305" s="730"/>
      <x:c r="B305" s="731"/>
      <x:c r="C305" s="730"/>
      <x:c r="D305" s="730"/>
      <x:c r="E305" s="730"/>
      <x:c r="F305" s="730"/>
      <x:c r="G305" s="730"/>
      <x:c r="H305" s="730"/>
      <x:c r="I305" s="730"/>
      <x:c r="J305" s="730"/>
      <x:c r="K305" s="730"/>
      <x:c r="L305" s="730"/>
      <x:c r="M305" s="730"/>
      <x:c r="N305" s="730"/>
      <x:c r="O305" s="732"/>
      <x:c r="P305" s="731"/>
      <x:c r="Q305" s="731"/>
      <x:c r="R305" s="731"/>
      <x:c r="S305" s="740" t="str">
        <x:f>IF(B305="","",TODAY()-B305)</x:f>
      </x:c>
      <x:c r="T305" s="741" t="str">
        <x:f>IF(A305="","",IF(N305="","STAGE NOT SET",IF(OR(N305="PO WON",N305="LOST",N305="CANCELLED"),N305,IF(Y305="","NOT SET",IF(NOT(ISNUMBER(Y305)),"CHECK DATE",IF(Y305&lt;TODAY(),"OVERDUE",IF(Y305=TODAY(),"DUE TODAY","UPCOMING")))))))</x:f>
      </x:c>
      <x:c r="U305" s="731"/>
      <x:c r="V305" s="730"/>
      <x:c r="W305" s="730"/>
      <x:c r="X305" s="749" t="str">
        <x:f>IF(OR(A305="",B305="",N305="",N305="PO WON",N305="LOST",N305="CANCELLED"),"",IFERROR(IF(Q305="",B305+1,Q305+INDEX(Setup!$T$4:$T$8,MATCH(N305,Setup!$S$4:$S$8,0))),""))</x:f>
      </x:c>
      <x:c r="Y305" s="749" t="str">
        <x:f>IF(A305="","",IF(OR(N305="PO WON",N305="LOST",N305="CANCELLED"),"",IF(R305&lt;&gt;"",R305,X305)))</x:f>
      </x:c>
      <x:c r="Z305" s="750" t="str">
        <x:f>IF(OR(Y305="",NOT(ISNUMBER(Y305))),"",Y305-TODAY())</x:f>
      </x:c>
      <x:c r="AA305" s="750" t="str">
        <x:f>IF(OR(A305="",B305="",C305="",M305="",N305="",N305="PO WON",N305="LOST",N305="CANCELLED"),"",IF(M305="Hot",30,IF(M305="Warm",20,10))+IF(N305="NEGOTIATION",25,IF(N305="QUOTED",20,IF(N305="QUALIFIED",15,IF(OR(N305="NEW",N305="CONTACTED"),10,0))))+IF(S305&lt;=2,20,IF(S305&lt;=7,15,IF(S305&lt;=14,10,5)))+IF(O305&gt;=500000,20,IF(O305&gt;=200000,15,IF(O305&gt;=100000,10,5)))+IF(OR(C305="IndiaMART",C305="TradeIndia"),5,3))</x:f>
      </x:c>
      <x:c r="AB305" s="751" t="str">
        <x:f>IF(A305="","",IF(OR(N305="PO WON",N305="LOST",N305="CANCELLED"),"CLOSED",IF(AA305&gt;=75,"A - PRIORITY",IF(AA305&gt;=55,"B - GOOD",IF(AA305&gt;=35,"C - NURTURE","D - LOW")))))</x:f>
      </x:c>
      <x:c r="AC305" s="751" t="str">
        <x:f>IF(A305="","",IF(AL305="COMPLETE",IF(N305="PO WON","Track invoice + payment",IF(N305="LOST","Consider revival",IF(N305="CANCELLED","No further action",IF(T305="OVERDUE","FOLLOW UP NOW",IF(T305="DUE TODAY","FOLLOW UP TODAY",IFERROR(INDEX(Setup!$V$4:$V$8,MATCH(N305,Setup!$U$4:$U$8,0)),"Review RFQ")))))),IF(AL305="DUPLICATE RFQ ID","Use a unique RFQ ID",IF(AL305="CHECK REQUIRED FIELDS","Complete required fields",IF(AL305="CHECK NUMBERS","Correct quantity or value",IF(AL305="CHECK DATE","Correct invalid date",IF(AL305="CHECK STAGE","Choose a valid stage",IF(AL305="SET NEXT FOLLOW-UP","Set next follow-up",IF(AL305="ADD QUOTE DATE","Add quote date",IF(AL305="ADD QUOTE RECORD","Add or fix quote record",IF(AL305="ADD CLOSED REASON","Add lost/cancelled reason",IF(AL305="ADD CLOSED DATE","Add closed date","Create or fix order record"))))))))))))</x:f>
      </x:c>
      <x:c r="AD305" s="752" t="str">
        <x:f>IF(A305="","",IF(AND(OR(N305="QUOTED",N305="NEGOTIATION"),Y305&lt;&gt;"",Y305&lt;TODAY()),O305,0))</x:f>
      </x:c>
      <x:c r="AE305" s="751" t="str">
        <x:f>IF(A305="","",IF(AND(F305&lt;&gt;"",G305&lt;&gt;""),"COMPLETE",IF(OR(F305&lt;&gt;"",G305&lt;&gt;""),"PARTIAL","MISSING")))</x:f>
      </x:c>
      <x:c r="AF305" s="756"/>
      <x:c r="AG305" s="735"/>
      <x:c r="AH305" s="735"/>
      <x:c r="AI305" s="755" t="str">
        <x:f>IF(OR(B305="",AF305=""),"",ROUND((AF305-B305)*24,1))</x:f>
      </x:c>
      <x:c r="AJ305" s="750" t="str">
        <x:f>IF(P305="","",MAX(TODAY()-P305,0))</x:f>
      </x:c>
      <x:c r="AK305" s="750" t="str">
        <x:f>IF(OR(B305="",AH305=""),"",AH305-B305)</x:f>
      </x:c>
      <x:c r="AL305" s="751" t="str">
        <x:f>IF(A305="","",IF(COUNTIF($A$5:$A$504,A305)&gt;1,"DUPLICATE RFQ ID",IF(OR(B305="",C305="",AND(D305="",E305=""),AND(F305="",G305=""),H305="",I305="",J305="",L305="",M305="",N305=""),"CHECK REQUIRED FIELDS",IF(OR(NOT(ISNUMBER(I305)),I305&lt;=0,AND(O305&lt;&gt;"",OR(NOT(ISNUMBER(O305)),O305&lt;0))),"CHECK NUMBERS",IF(OR(NOT(ISNUMBER(B305)),B305&gt;TODAY(),AND(P305&lt;&gt;"",OR(NOT(ISNUMBER(P305)),P305&gt;TODAY())),AND(Q305&lt;&gt;"",OR(NOT(ISNUMBER(Q305)),Q305&gt;TODAY())),AND(R305&lt;&gt;"",NOT(ISNUMBER(R305))),AND(U305&lt;&gt;"",NOT(ISNUMBER(U305))),AND(AF305&lt;&gt;"",OR(NOT(ISNUMBER(AF305)),AF305&lt;B305,AF305&gt;TODAY()+1)),AND(AG305&lt;&gt;"",OR(NOT(ISNUMBER(AG305)),AG305&lt;B305,AG305&gt;TODAY())),AND(AH305&lt;&gt;"",OR(NOT(ISNUMBER(AH305)),AH305&lt;B305,AH305&gt;TODAY()))),"CHECK DATE",IF(COUNTIF(Setup!$D$4:$D$11,N305)=0,"CHECK STAGE",IF(AND(N305&lt;&gt;"PO WON",N305&lt;&gt;"LOST",N305&lt;&gt;"CANCELLED",Y305=""),"SET NEXT FOLLOW-UP",IF(AND(OR(N305="QUOTED",N305="NEGOTIATION",N305="PO WON"),P305=""),"ADD QUOTE DATE",IF(AND(OR(N305="QUOTED",N305="NEGOTIATION",N305="PO WON"),COUNTIFS(Quotations!$B$5:$B$504,A305,Quotations!$Q$5:$Q$504,"COMPLETE")=0),"ADD QUOTE RECORD",IF(AND(OR(N305="LOST",N305="CANCELLED"),V305=""),"ADD CLOSED REASON",IF(AND(OR(N305="PO WON",N305="LOST",N305="CANCELLED"),AH305=""),"ADD CLOSED DATE",IF(AND(N305="PO WON",COUNTIFS('Orders &amp; Payments'!$B$5:$B$504,A305,'Orders &amp; Payments'!$Q$5:$Q$504,"COMPLETE")+COUNTIFS('Orders &amp; Payments'!$B$5:$B$504,A305,'Orders &amp; Payments'!$Q$5:$Q$504,"OPEN")+COUNTIFS('Orders &amp; Payments'!$B$5:$B$504,A305,'Orders &amp; Payments'!$Q$5:$Q$504,"OPEN — ADD INVOICE")=0),"ADD ORDER RECORD","COMPLETE"))))))))))))</x:f>
      </x:c>
    </x:row>
    <x:row r="306">
      <x:c r="A306" s="730"/>
      <x:c r="B306" s="731"/>
      <x:c r="C306" s="730"/>
      <x:c r="D306" s="730"/>
      <x:c r="E306" s="730"/>
      <x:c r="F306" s="730"/>
      <x:c r="G306" s="730"/>
      <x:c r="H306" s="730"/>
      <x:c r="I306" s="730"/>
      <x:c r="J306" s="730"/>
      <x:c r="K306" s="730"/>
      <x:c r="L306" s="730"/>
      <x:c r="M306" s="730"/>
      <x:c r="N306" s="730"/>
      <x:c r="O306" s="732"/>
      <x:c r="P306" s="731"/>
      <x:c r="Q306" s="731"/>
      <x:c r="R306" s="731"/>
      <x:c r="S306" s="740" t="str">
        <x:f>IF(B306="","",TODAY()-B306)</x:f>
      </x:c>
      <x:c r="T306" s="741" t="str">
        <x:f>IF(A306="","",IF(N306="","STAGE NOT SET",IF(OR(N306="PO WON",N306="LOST",N306="CANCELLED"),N306,IF(Y306="","NOT SET",IF(NOT(ISNUMBER(Y306)),"CHECK DATE",IF(Y306&lt;TODAY(),"OVERDUE",IF(Y306=TODAY(),"DUE TODAY","UPCOMING")))))))</x:f>
      </x:c>
      <x:c r="U306" s="731"/>
      <x:c r="V306" s="730"/>
      <x:c r="W306" s="730"/>
      <x:c r="X306" s="749" t="str">
        <x:f>IF(OR(A306="",B306="",N306="",N306="PO WON",N306="LOST",N306="CANCELLED"),"",IFERROR(IF(Q306="",B306+1,Q306+INDEX(Setup!$T$4:$T$8,MATCH(N306,Setup!$S$4:$S$8,0))),""))</x:f>
      </x:c>
      <x:c r="Y306" s="749" t="str">
        <x:f>IF(A306="","",IF(OR(N306="PO WON",N306="LOST",N306="CANCELLED"),"",IF(R306&lt;&gt;"",R306,X306)))</x:f>
      </x:c>
      <x:c r="Z306" s="750" t="str">
        <x:f>IF(OR(Y306="",NOT(ISNUMBER(Y306))),"",Y306-TODAY())</x:f>
      </x:c>
      <x:c r="AA306" s="750" t="str">
        <x:f>IF(OR(A306="",B306="",C306="",M306="",N306="",N306="PO WON",N306="LOST",N306="CANCELLED"),"",IF(M306="Hot",30,IF(M306="Warm",20,10))+IF(N306="NEGOTIATION",25,IF(N306="QUOTED",20,IF(N306="QUALIFIED",15,IF(OR(N306="NEW",N306="CONTACTED"),10,0))))+IF(S306&lt;=2,20,IF(S306&lt;=7,15,IF(S306&lt;=14,10,5)))+IF(O306&gt;=500000,20,IF(O306&gt;=200000,15,IF(O306&gt;=100000,10,5)))+IF(OR(C306="IndiaMART",C306="TradeIndia"),5,3))</x:f>
      </x:c>
      <x:c r="AB306" s="751" t="str">
        <x:f>IF(A306="","",IF(OR(N306="PO WON",N306="LOST",N306="CANCELLED"),"CLOSED",IF(AA306&gt;=75,"A - PRIORITY",IF(AA306&gt;=55,"B - GOOD",IF(AA306&gt;=35,"C - NURTURE","D - LOW")))))</x:f>
      </x:c>
      <x:c r="AC306" s="751" t="str">
        <x:f>IF(A306="","",IF(AL306="COMPLETE",IF(N306="PO WON","Track invoice + payment",IF(N306="LOST","Consider revival",IF(N306="CANCELLED","No further action",IF(T306="OVERDUE","FOLLOW UP NOW",IF(T306="DUE TODAY","FOLLOW UP TODAY",IFERROR(INDEX(Setup!$V$4:$V$8,MATCH(N306,Setup!$U$4:$U$8,0)),"Review RFQ")))))),IF(AL306="DUPLICATE RFQ ID","Use a unique RFQ ID",IF(AL306="CHECK REQUIRED FIELDS","Complete required fields",IF(AL306="CHECK NUMBERS","Correct quantity or value",IF(AL306="CHECK DATE","Correct invalid date",IF(AL306="CHECK STAGE","Choose a valid stage",IF(AL306="SET NEXT FOLLOW-UP","Set next follow-up",IF(AL306="ADD QUOTE DATE","Add quote date",IF(AL306="ADD QUOTE RECORD","Add or fix quote record",IF(AL306="ADD CLOSED REASON","Add lost/cancelled reason",IF(AL306="ADD CLOSED DATE","Add closed date","Create or fix order record"))))))))))))</x:f>
      </x:c>
      <x:c r="AD306" s="752" t="str">
        <x:f>IF(A306="","",IF(AND(OR(N306="QUOTED",N306="NEGOTIATION"),Y306&lt;&gt;"",Y306&lt;TODAY()),O306,0))</x:f>
      </x:c>
      <x:c r="AE306" s="751" t="str">
        <x:f>IF(A306="","",IF(AND(F306&lt;&gt;"",G306&lt;&gt;""),"COMPLETE",IF(OR(F306&lt;&gt;"",G306&lt;&gt;""),"PARTIAL","MISSING")))</x:f>
      </x:c>
      <x:c r="AF306" s="756"/>
      <x:c r="AG306" s="735"/>
      <x:c r="AH306" s="735"/>
      <x:c r="AI306" s="755" t="str">
        <x:f>IF(OR(B306="",AF306=""),"",ROUND((AF306-B306)*24,1))</x:f>
      </x:c>
      <x:c r="AJ306" s="750" t="str">
        <x:f>IF(P306="","",MAX(TODAY()-P306,0))</x:f>
      </x:c>
      <x:c r="AK306" s="750" t="str">
        <x:f>IF(OR(B306="",AH306=""),"",AH306-B306)</x:f>
      </x:c>
      <x:c r="AL306" s="751" t="str">
        <x:f>IF(A306="","",IF(COUNTIF($A$5:$A$504,A306)&gt;1,"DUPLICATE RFQ ID",IF(OR(B306="",C306="",AND(D306="",E306=""),AND(F306="",G306=""),H306="",I306="",J306="",L306="",M306="",N306=""),"CHECK REQUIRED FIELDS",IF(OR(NOT(ISNUMBER(I306)),I306&lt;=0,AND(O306&lt;&gt;"",OR(NOT(ISNUMBER(O306)),O306&lt;0))),"CHECK NUMBERS",IF(OR(NOT(ISNUMBER(B306)),B306&gt;TODAY(),AND(P306&lt;&gt;"",OR(NOT(ISNUMBER(P306)),P306&gt;TODAY())),AND(Q306&lt;&gt;"",OR(NOT(ISNUMBER(Q306)),Q306&gt;TODAY())),AND(R306&lt;&gt;"",NOT(ISNUMBER(R306))),AND(U306&lt;&gt;"",NOT(ISNUMBER(U306))),AND(AF306&lt;&gt;"",OR(NOT(ISNUMBER(AF306)),AF306&lt;B306,AF306&gt;TODAY()+1)),AND(AG306&lt;&gt;"",OR(NOT(ISNUMBER(AG306)),AG306&lt;B306,AG306&gt;TODAY())),AND(AH306&lt;&gt;"",OR(NOT(ISNUMBER(AH306)),AH306&lt;B306,AH306&gt;TODAY()))),"CHECK DATE",IF(COUNTIF(Setup!$D$4:$D$11,N306)=0,"CHECK STAGE",IF(AND(N306&lt;&gt;"PO WON",N306&lt;&gt;"LOST",N306&lt;&gt;"CANCELLED",Y306=""),"SET NEXT FOLLOW-UP",IF(AND(OR(N306="QUOTED",N306="NEGOTIATION",N306="PO WON"),P306=""),"ADD QUOTE DATE",IF(AND(OR(N306="QUOTED",N306="NEGOTIATION",N306="PO WON"),COUNTIFS(Quotations!$B$5:$B$504,A306,Quotations!$Q$5:$Q$504,"COMPLETE")=0),"ADD QUOTE RECORD",IF(AND(OR(N306="LOST",N306="CANCELLED"),V306=""),"ADD CLOSED REASON",IF(AND(OR(N306="PO WON",N306="LOST",N306="CANCELLED"),AH306=""),"ADD CLOSED DATE",IF(AND(N306="PO WON",COUNTIFS('Orders &amp; Payments'!$B$5:$B$504,A306,'Orders &amp; Payments'!$Q$5:$Q$504,"COMPLETE")+COUNTIFS('Orders &amp; Payments'!$B$5:$B$504,A306,'Orders &amp; Payments'!$Q$5:$Q$504,"OPEN")+COUNTIFS('Orders &amp; Payments'!$B$5:$B$504,A306,'Orders &amp; Payments'!$Q$5:$Q$504,"OPEN — ADD INVOICE")=0),"ADD ORDER RECORD","COMPLETE"))))))))))))</x:f>
      </x:c>
    </x:row>
    <x:row r="307">
      <x:c r="A307" s="730"/>
      <x:c r="B307" s="731"/>
      <x:c r="C307" s="730"/>
      <x:c r="D307" s="730"/>
      <x:c r="E307" s="730"/>
      <x:c r="F307" s="730"/>
      <x:c r="G307" s="730"/>
      <x:c r="H307" s="730"/>
      <x:c r="I307" s="730"/>
      <x:c r="J307" s="730"/>
      <x:c r="K307" s="730"/>
      <x:c r="L307" s="730"/>
      <x:c r="M307" s="730"/>
      <x:c r="N307" s="730"/>
      <x:c r="O307" s="732"/>
      <x:c r="P307" s="731"/>
      <x:c r="Q307" s="731"/>
      <x:c r="R307" s="731"/>
      <x:c r="S307" s="740" t="str">
        <x:f>IF(B307="","",TODAY()-B307)</x:f>
      </x:c>
      <x:c r="T307" s="741" t="str">
        <x:f>IF(A307="","",IF(N307="","STAGE NOT SET",IF(OR(N307="PO WON",N307="LOST",N307="CANCELLED"),N307,IF(Y307="","NOT SET",IF(NOT(ISNUMBER(Y307)),"CHECK DATE",IF(Y307&lt;TODAY(),"OVERDUE",IF(Y307=TODAY(),"DUE TODAY","UPCOMING")))))))</x:f>
      </x:c>
      <x:c r="U307" s="731"/>
      <x:c r="V307" s="730"/>
      <x:c r="W307" s="730"/>
      <x:c r="X307" s="749" t="str">
        <x:f>IF(OR(A307="",B307="",N307="",N307="PO WON",N307="LOST",N307="CANCELLED"),"",IFERROR(IF(Q307="",B307+1,Q307+INDEX(Setup!$T$4:$T$8,MATCH(N307,Setup!$S$4:$S$8,0))),""))</x:f>
      </x:c>
      <x:c r="Y307" s="749" t="str">
        <x:f>IF(A307="","",IF(OR(N307="PO WON",N307="LOST",N307="CANCELLED"),"",IF(R307&lt;&gt;"",R307,X307)))</x:f>
      </x:c>
      <x:c r="Z307" s="750" t="str">
        <x:f>IF(OR(Y307="",NOT(ISNUMBER(Y307))),"",Y307-TODAY())</x:f>
      </x:c>
      <x:c r="AA307" s="750" t="str">
        <x:f>IF(OR(A307="",B307="",C307="",M307="",N307="",N307="PO WON",N307="LOST",N307="CANCELLED"),"",IF(M307="Hot",30,IF(M307="Warm",20,10))+IF(N307="NEGOTIATION",25,IF(N307="QUOTED",20,IF(N307="QUALIFIED",15,IF(OR(N307="NEW",N307="CONTACTED"),10,0))))+IF(S307&lt;=2,20,IF(S307&lt;=7,15,IF(S307&lt;=14,10,5)))+IF(O307&gt;=500000,20,IF(O307&gt;=200000,15,IF(O307&gt;=100000,10,5)))+IF(OR(C307="IndiaMART",C307="TradeIndia"),5,3))</x:f>
      </x:c>
      <x:c r="AB307" s="751" t="str">
        <x:f>IF(A307="","",IF(OR(N307="PO WON",N307="LOST",N307="CANCELLED"),"CLOSED",IF(AA307&gt;=75,"A - PRIORITY",IF(AA307&gt;=55,"B - GOOD",IF(AA307&gt;=35,"C - NURTURE","D - LOW")))))</x:f>
      </x:c>
      <x:c r="AC307" s="751" t="str">
        <x:f>IF(A307="","",IF(AL307="COMPLETE",IF(N307="PO WON","Track invoice + payment",IF(N307="LOST","Consider revival",IF(N307="CANCELLED","No further action",IF(T307="OVERDUE","FOLLOW UP NOW",IF(T307="DUE TODAY","FOLLOW UP TODAY",IFERROR(INDEX(Setup!$V$4:$V$8,MATCH(N307,Setup!$U$4:$U$8,0)),"Review RFQ")))))),IF(AL307="DUPLICATE RFQ ID","Use a unique RFQ ID",IF(AL307="CHECK REQUIRED FIELDS","Complete required fields",IF(AL307="CHECK NUMBERS","Correct quantity or value",IF(AL307="CHECK DATE","Correct invalid date",IF(AL307="CHECK STAGE","Choose a valid stage",IF(AL307="SET NEXT FOLLOW-UP","Set next follow-up",IF(AL307="ADD QUOTE DATE","Add quote date",IF(AL307="ADD QUOTE RECORD","Add or fix quote record",IF(AL307="ADD CLOSED REASON","Add lost/cancelled reason",IF(AL307="ADD CLOSED DATE","Add closed date","Create or fix order record"))))))))))))</x:f>
      </x:c>
      <x:c r="AD307" s="752" t="str">
        <x:f>IF(A307="","",IF(AND(OR(N307="QUOTED",N307="NEGOTIATION"),Y307&lt;&gt;"",Y307&lt;TODAY()),O307,0))</x:f>
      </x:c>
      <x:c r="AE307" s="751" t="str">
        <x:f>IF(A307="","",IF(AND(F307&lt;&gt;"",G307&lt;&gt;""),"COMPLETE",IF(OR(F307&lt;&gt;"",G307&lt;&gt;""),"PARTIAL","MISSING")))</x:f>
      </x:c>
      <x:c r="AF307" s="756"/>
      <x:c r="AG307" s="735"/>
      <x:c r="AH307" s="735"/>
      <x:c r="AI307" s="755" t="str">
        <x:f>IF(OR(B307="",AF307=""),"",ROUND((AF307-B307)*24,1))</x:f>
      </x:c>
      <x:c r="AJ307" s="750" t="str">
        <x:f>IF(P307="","",MAX(TODAY()-P307,0))</x:f>
      </x:c>
      <x:c r="AK307" s="750" t="str">
        <x:f>IF(OR(B307="",AH307=""),"",AH307-B307)</x:f>
      </x:c>
      <x:c r="AL307" s="751" t="str">
        <x:f>IF(A307="","",IF(COUNTIF($A$5:$A$504,A307)&gt;1,"DUPLICATE RFQ ID",IF(OR(B307="",C307="",AND(D307="",E307=""),AND(F307="",G307=""),H307="",I307="",J307="",L307="",M307="",N307=""),"CHECK REQUIRED FIELDS",IF(OR(NOT(ISNUMBER(I307)),I307&lt;=0,AND(O307&lt;&gt;"",OR(NOT(ISNUMBER(O307)),O307&lt;0))),"CHECK NUMBERS",IF(OR(NOT(ISNUMBER(B307)),B307&gt;TODAY(),AND(P307&lt;&gt;"",OR(NOT(ISNUMBER(P307)),P307&gt;TODAY())),AND(Q307&lt;&gt;"",OR(NOT(ISNUMBER(Q307)),Q307&gt;TODAY())),AND(R307&lt;&gt;"",NOT(ISNUMBER(R307))),AND(U307&lt;&gt;"",NOT(ISNUMBER(U307))),AND(AF307&lt;&gt;"",OR(NOT(ISNUMBER(AF307)),AF307&lt;B307,AF307&gt;TODAY()+1)),AND(AG307&lt;&gt;"",OR(NOT(ISNUMBER(AG307)),AG307&lt;B307,AG307&gt;TODAY())),AND(AH307&lt;&gt;"",OR(NOT(ISNUMBER(AH307)),AH307&lt;B307,AH307&gt;TODAY()))),"CHECK DATE",IF(COUNTIF(Setup!$D$4:$D$11,N307)=0,"CHECK STAGE",IF(AND(N307&lt;&gt;"PO WON",N307&lt;&gt;"LOST",N307&lt;&gt;"CANCELLED",Y307=""),"SET NEXT FOLLOW-UP",IF(AND(OR(N307="QUOTED",N307="NEGOTIATION",N307="PO WON"),P307=""),"ADD QUOTE DATE",IF(AND(OR(N307="QUOTED",N307="NEGOTIATION",N307="PO WON"),COUNTIFS(Quotations!$B$5:$B$504,A307,Quotations!$Q$5:$Q$504,"COMPLETE")=0),"ADD QUOTE RECORD",IF(AND(OR(N307="LOST",N307="CANCELLED"),V307=""),"ADD CLOSED REASON",IF(AND(OR(N307="PO WON",N307="LOST",N307="CANCELLED"),AH307=""),"ADD CLOSED DATE",IF(AND(N307="PO WON",COUNTIFS('Orders &amp; Payments'!$B$5:$B$504,A307,'Orders &amp; Payments'!$Q$5:$Q$504,"COMPLETE")+COUNTIFS('Orders &amp; Payments'!$B$5:$B$504,A307,'Orders &amp; Payments'!$Q$5:$Q$504,"OPEN")+COUNTIFS('Orders &amp; Payments'!$B$5:$B$504,A307,'Orders &amp; Payments'!$Q$5:$Q$504,"OPEN — ADD INVOICE")=0),"ADD ORDER RECORD","COMPLETE"))))))))))))</x:f>
      </x:c>
    </x:row>
    <x:row r="308">
      <x:c r="A308" s="730"/>
      <x:c r="B308" s="731"/>
      <x:c r="C308" s="730"/>
      <x:c r="D308" s="730"/>
      <x:c r="E308" s="730"/>
      <x:c r="F308" s="730"/>
      <x:c r="G308" s="730"/>
      <x:c r="H308" s="730"/>
      <x:c r="I308" s="730"/>
      <x:c r="J308" s="730"/>
      <x:c r="K308" s="730"/>
      <x:c r="L308" s="730"/>
      <x:c r="M308" s="730"/>
      <x:c r="N308" s="730"/>
      <x:c r="O308" s="732"/>
      <x:c r="P308" s="731"/>
      <x:c r="Q308" s="731"/>
      <x:c r="R308" s="731"/>
      <x:c r="S308" s="740" t="str">
        <x:f>IF(B308="","",TODAY()-B308)</x:f>
      </x:c>
      <x:c r="T308" s="741" t="str">
        <x:f>IF(A308="","",IF(N308="","STAGE NOT SET",IF(OR(N308="PO WON",N308="LOST",N308="CANCELLED"),N308,IF(Y308="","NOT SET",IF(NOT(ISNUMBER(Y308)),"CHECK DATE",IF(Y308&lt;TODAY(),"OVERDUE",IF(Y308=TODAY(),"DUE TODAY","UPCOMING")))))))</x:f>
      </x:c>
      <x:c r="U308" s="731"/>
      <x:c r="V308" s="730"/>
      <x:c r="W308" s="730"/>
      <x:c r="X308" s="749" t="str">
        <x:f>IF(OR(A308="",B308="",N308="",N308="PO WON",N308="LOST",N308="CANCELLED"),"",IFERROR(IF(Q308="",B308+1,Q308+INDEX(Setup!$T$4:$T$8,MATCH(N308,Setup!$S$4:$S$8,0))),""))</x:f>
      </x:c>
      <x:c r="Y308" s="749" t="str">
        <x:f>IF(A308="","",IF(OR(N308="PO WON",N308="LOST",N308="CANCELLED"),"",IF(R308&lt;&gt;"",R308,X308)))</x:f>
      </x:c>
      <x:c r="Z308" s="750" t="str">
        <x:f>IF(OR(Y308="",NOT(ISNUMBER(Y308))),"",Y308-TODAY())</x:f>
      </x:c>
      <x:c r="AA308" s="750" t="str">
        <x:f>IF(OR(A308="",B308="",C308="",M308="",N308="",N308="PO WON",N308="LOST",N308="CANCELLED"),"",IF(M308="Hot",30,IF(M308="Warm",20,10))+IF(N308="NEGOTIATION",25,IF(N308="QUOTED",20,IF(N308="QUALIFIED",15,IF(OR(N308="NEW",N308="CONTACTED"),10,0))))+IF(S308&lt;=2,20,IF(S308&lt;=7,15,IF(S308&lt;=14,10,5)))+IF(O308&gt;=500000,20,IF(O308&gt;=200000,15,IF(O308&gt;=100000,10,5)))+IF(OR(C308="IndiaMART",C308="TradeIndia"),5,3))</x:f>
      </x:c>
      <x:c r="AB308" s="751" t="str">
        <x:f>IF(A308="","",IF(OR(N308="PO WON",N308="LOST",N308="CANCELLED"),"CLOSED",IF(AA308&gt;=75,"A - PRIORITY",IF(AA308&gt;=55,"B - GOOD",IF(AA308&gt;=35,"C - NURTURE","D - LOW")))))</x:f>
      </x:c>
      <x:c r="AC308" s="751" t="str">
        <x:f>IF(A308="","",IF(AL308="COMPLETE",IF(N308="PO WON","Track invoice + payment",IF(N308="LOST","Consider revival",IF(N308="CANCELLED","No further action",IF(T308="OVERDUE","FOLLOW UP NOW",IF(T308="DUE TODAY","FOLLOW UP TODAY",IFERROR(INDEX(Setup!$V$4:$V$8,MATCH(N308,Setup!$U$4:$U$8,0)),"Review RFQ")))))),IF(AL308="DUPLICATE RFQ ID","Use a unique RFQ ID",IF(AL308="CHECK REQUIRED FIELDS","Complete required fields",IF(AL308="CHECK NUMBERS","Correct quantity or value",IF(AL308="CHECK DATE","Correct invalid date",IF(AL308="CHECK STAGE","Choose a valid stage",IF(AL308="SET NEXT FOLLOW-UP","Set next follow-up",IF(AL308="ADD QUOTE DATE","Add quote date",IF(AL308="ADD QUOTE RECORD","Add or fix quote record",IF(AL308="ADD CLOSED REASON","Add lost/cancelled reason",IF(AL308="ADD CLOSED DATE","Add closed date","Create or fix order record"))))))))))))</x:f>
      </x:c>
      <x:c r="AD308" s="752" t="str">
        <x:f>IF(A308="","",IF(AND(OR(N308="QUOTED",N308="NEGOTIATION"),Y308&lt;&gt;"",Y308&lt;TODAY()),O308,0))</x:f>
      </x:c>
      <x:c r="AE308" s="751" t="str">
        <x:f>IF(A308="","",IF(AND(F308&lt;&gt;"",G308&lt;&gt;""),"COMPLETE",IF(OR(F308&lt;&gt;"",G308&lt;&gt;""),"PARTIAL","MISSING")))</x:f>
      </x:c>
      <x:c r="AF308" s="756"/>
      <x:c r="AG308" s="735"/>
      <x:c r="AH308" s="735"/>
      <x:c r="AI308" s="755" t="str">
        <x:f>IF(OR(B308="",AF308=""),"",ROUND((AF308-B308)*24,1))</x:f>
      </x:c>
      <x:c r="AJ308" s="750" t="str">
        <x:f>IF(P308="","",MAX(TODAY()-P308,0))</x:f>
      </x:c>
      <x:c r="AK308" s="750" t="str">
        <x:f>IF(OR(B308="",AH308=""),"",AH308-B308)</x:f>
      </x:c>
      <x:c r="AL308" s="751" t="str">
        <x:f>IF(A308="","",IF(COUNTIF($A$5:$A$504,A308)&gt;1,"DUPLICATE RFQ ID",IF(OR(B308="",C308="",AND(D308="",E308=""),AND(F308="",G308=""),H308="",I308="",J308="",L308="",M308="",N308=""),"CHECK REQUIRED FIELDS",IF(OR(NOT(ISNUMBER(I308)),I308&lt;=0,AND(O308&lt;&gt;"",OR(NOT(ISNUMBER(O308)),O308&lt;0))),"CHECK NUMBERS",IF(OR(NOT(ISNUMBER(B308)),B308&gt;TODAY(),AND(P308&lt;&gt;"",OR(NOT(ISNUMBER(P308)),P308&gt;TODAY())),AND(Q308&lt;&gt;"",OR(NOT(ISNUMBER(Q308)),Q308&gt;TODAY())),AND(R308&lt;&gt;"",NOT(ISNUMBER(R308))),AND(U308&lt;&gt;"",NOT(ISNUMBER(U308))),AND(AF308&lt;&gt;"",OR(NOT(ISNUMBER(AF308)),AF308&lt;B308,AF308&gt;TODAY()+1)),AND(AG308&lt;&gt;"",OR(NOT(ISNUMBER(AG308)),AG308&lt;B308,AG308&gt;TODAY())),AND(AH308&lt;&gt;"",OR(NOT(ISNUMBER(AH308)),AH308&lt;B308,AH308&gt;TODAY()))),"CHECK DATE",IF(COUNTIF(Setup!$D$4:$D$11,N308)=0,"CHECK STAGE",IF(AND(N308&lt;&gt;"PO WON",N308&lt;&gt;"LOST",N308&lt;&gt;"CANCELLED",Y308=""),"SET NEXT FOLLOW-UP",IF(AND(OR(N308="QUOTED",N308="NEGOTIATION",N308="PO WON"),P308=""),"ADD QUOTE DATE",IF(AND(OR(N308="QUOTED",N308="NEGOTIATION",N308="PO WON"),COUNTIFS(Quotations!$B$5:$B$504,A308,Quotations!$Q$5:$Q$504,"COMPLETE")=0),"ADD QUOTE RECORD",IF(AND(OR(N308="LOST",N308="CANCELLED"),V308=""),"ADD CLOSED REASON",IF(AND(OR(N308="PO WON",N308="LOST",N308="CANCELLED"),AH308=""),"ADD CLOSED DATE",IF(AND(N308="PO WON",COUNTIFS('Orders &amp; Payments'!$B$5:$B$504,A308,'Orders &amp; Payments'!$Q$5:$Q$504,"COMPLETE")+COUNTIFS('Orders &amp; Payments'!$B$5:$B$504,A308,'Orders &amp; Payments'!$Q$5:$Q$504,"OPEN")+COUNTIFS('Orders &amp; Payments'!$B$5:$B$504,A308,'Orders &amp; Payments'!$Q$5:$Q$504,"OPEN — ADD INVOICE")=0),"ADD ORDER RECORD","COMPLETE"))))))))))))</x:f>
      </x:c>
    </x:row>
    <x:row r="309">
      <x:c r="A309" s="730"/>
      <x:c r="B309" s="731"/>
      <x:c r="C309" s="730"/>
      <x:c r="D309" s="730"/>
      <x:c r="E309" s="730"/>
      <x:c r="F309" s="730"/>
      <x:c r="G309" s="730"/>
      <x:c r="H309" s="730"/>
      <x:c r="I309" s="730"/>
      <x:c r="J309" s="730"/>
      <x:c r="K309" s="730"/>
      <x:c r="L309" s="730"/>
      <x:c r="M309" s="730"/>
      <x:c r="N309" s="730"/>
      <x:c r="O309" s="732"/>
      <x:c r="P309" s="731"/>
      <x:c r="Q309" s="731"/>
      <x:c r="R309" s="731"/>
      <x:c r="S309" s="740" t="str">
        <x:f>IF(B309="","",TODAY()-B309)</x:f>
      </x:c>
      <x:c r="T309" s="741" t="str">
        <x:f>IF(A309="","",IF(N309="","STAGE NOT SET",IF(OR(N309="PO WON",N309="LOST",N309="CANCELLED"),N309,IF(Y309="","NOT SET",IF(NOT(ISNUMBER(Y309)),"CHECK DATE",IF(Y309&lt;TODAY(),"OVERDUE",IF(Y309=TODAY(),"DUE TODAY","UPCOMING")))))))</x:f>
      </x:c>
      <x:c r="U309" s="731"/>
      <x:c r="V309" s="730"/>
      <x:c r="W309" s="730"/>
      <x:c r="X309" s="749" t="str">
        <x:f>IF(OR(A309="",B309="",N309="",N309="PO WON",N309="LOST",N309="CANCELLED"),"",IFERROR(IF(Q309="",B309+1,Q309+INDEX(Setup!$T$4:$T$8,MATCH(N309,Setup!$S$4:$S$8,0))),""))</x:f>
      </x:c>
      <x:c r="Y309" s="749" t="str">
        <x:f>IF(A309="","",IF(OR(N309="PO WON",N309="LOST",N309="CANCELLED"),"",IF(R309&lt;&gt;"",R309,X309)))</x:f>
      </x:c>
      <x:c r="Z309" s="750" t="str">
        <x:f>IF(OR(Y309="",NOT(ISNUMBER(Y309))),"",Y309-TODAY())</x:f>
      </x:c>
      <x:c r="AA309" s="750" t="str">
        <x:f>IF(OR(A309="",B309="",C309="",M309="",N309="",N309="PO WON",N309="LOST",N309="CANCELLED"),"",IF(M309="Hot",30,IF(M309="Warm",20,10))+IF(N309="NEGOTIATION",25,IF(N309="QUOTED",20,IF(N309="QUALIFIED",15,IF(OR(N309="NEW",N309="CONTACTED"),10,0))))+IF(S309&lt;=2,20,IF(S309&lt;=7,15,IF(S309&lt;=14,10,5)))+IF(O309&gt;=500000,20,IF(O309&gt;=200000,15,IF(O309&gt;=100000,10,5)))+IF(OR(C309="IndiaMART",C309="TradeIndia"),5,3))</x:f>
      </x:c>
      <x:c r="AB309" s="751" t="str">
        <x:f>IF(A309="","",IF(OR(N309="PO WON",N309="LOST",N309="CANCELLED"),"CLOSED",IF(AA309&gt;=75,"A - PRIORITY",IF(AA309&gt;=55,"B - GOOD",IF(AA309&gt;=35,"C - NURTURE","D - LOW")))))</x:f>
      </x:c>
      <x:c r="AC309" s="751" t="str">
        <x:f>IF(A309="","",IF(AL309="COMPLETE",IF(N309="PO WON","Track invoice + payment",IF(N309="LOST","Consider revival",IF(N309="CANCELLED","No further action",IF(T309="OVERDUE","FOLLOW UP NOW",IF(T309="DUE TODAY","FOLLOW UP TODAY",IFERROR(INDEX(Setup!$V$4:$V$8,MATCH(N309,Setup!$U$4:$U$8,0)),"Review RFQ")))))),IF(AL309="DUPLICATE RFQ ID","Use a unique RFQ ID",IF(AL309="CHECK REQUIRED FIELDS","Complete required fields",IF(AL309="CHECK NUMBERS","Correct quantity or value",IF(AL309="CHECK DATE","Correct invalid date",IF(AL309="CHECK STAGE","Choose a valid stage",IF(AL309="SET NEXT FOLLOW-UP","Set next follow-up",IF(AL309="ADD QUOTE DATE","Add quote date",IF(AL309="ADD QUOTE RECORD","Add or fix quote record",IF(AL309="ADD CLOSED REASON","Add lost/cancelled reason",IF(AL309="ADD CLOSED DATE","Add closed date","Create or fix order record"))))))))))))</x:f>
      </x:c>
      <x:c r="AD309" s="752" t="str">
        <x:f>IF(A309="","",IF(AND(OR(N309="QUOTED",N309="NEGOTIATION"),Y309&lt;&gt;"",Y309&lt;TODAY()),O309,0))</x:f>
      </x:c>
      <x:c r="AE309" s="751" t="str">
        <x:f>IF(A309="","",IF(AND(F309&lt;&gt;"",G309&lt;&gt;""),"COMPLETE",IF(OR(F309&lt;&gt;"",G309&lt;&gt;""),"PARTIAL","MISSING")))</x:f>
      </x:c>
      <x:c r="AF309" s="756"/>
      <x:c r="AG309" s="735"/>
      <x:c r="AH309" s="735"/>
      <x:c r="AI309" s="755" t="str">
        <x:f>IF(OR(B309="",AF309=""),"",ROUND((AF309-B309)*24,1))</x:f>
      </x:c>
      <x:c r="AJ309" s="750" t="str">
        <x:f>IF(P309="","",MAX(TODAY()-P309,0))</x:f>
      </x:c>
      <x:c r="AK309" s="750" t="str">
        <x:f>IF(OR(B309="",AH309=""),"",AH309-B309)</x:f>
      </x:c>
      <x:c r="AL309" s="751" t="str">
        <x:f>IF(A309="","",IF(COUNTIF($A$5:$A$504,A309)&gt;1,"DUPLICATE RFQ ID",IF(OR(B309="",C309="",AND(D309="",E309=""),AND(F309="",G309=""),H309="",I309="",J309="",L309="",M309="",N309=""),"CHECK REQUIRED FIELDS",IF(OR(NOT(ISNUMBER(I309)),I309&lt;=0,AND(O309&lt;&gt;"",OR(NOT(ISNUMBER(O309)),O309&lt;0))),"CHECK NUMBERS",IF(OR(NOT(ISNUMBER(B309)),B309&gt;TODAY(),AND(P309&lt;&gt;"",OR(NOT(ISNUMBER(P309)),P309&gt;TODAY())),AND(Q309&lt;&gt;"",OR(NOT(ISNUMBER(Q309)),Q309&gt;TODAY())),AND(R309&lt;&gt;"",NOT(ISNUMBER(R309))),AND(U309&lt;&gt;"",NOT(ISNUMBER(U309))),AND(AF309&lt;&gt;"",OR(NOT(ISNUMBER(AF309)),AF309&lt;B309,AF309&gt;TODAY()+1)),AND(AG309&lt;&gt;"",OR(NOT(ISNUMBER(AG309)),AG309&lt;B309,AG309&gt;TODAY())),AND(AH309&lt;&gt;"",OR(NOT(ISNUMBER(AH309)),AH309&lt;B309,AH309&gt;TODAY()))),"CHECK DATE",IF(COUNTIF(Setup!$D$4:$D$11,N309)=0,"CHECK STAGE",IF(AND(N309&lt;&gt;"PO WON",N309&lt;&gt;"LOST",N309&lt;&gt;"CANCELLED",Y309=""),"SET NEXT FOLLOW-UP",IF(AND(OR(N309="QUOTED",N309="NEGOTIATION",N309="PO WON"),P309=""),"ADD QUOTE DATE",IF(AND(OR(N309="QUOTED",N309="NEGOTIATION",N309="PO WON"),COUNTIFS(Quotations!$B$5:$B$504,A309,Quotations!$Q$5:$Q$504,"COMPLETE")=0),"ADD QUOTE RECORD",IF(AND(OR(N309="LOST",N309="CANCELLED"),V309=""),"ADD CLOSED REASON",IF(AND(OR(N309="PO WON",N309="LOST",N309="CANCELLED"),AH309=""),"ADD CLOSED DATE",IF(AND(N309="PO WON",COUNTIFS('Orders &amp; Payments'!$B$5:$B$504,A309,'Orders &amp; Payments'!$Q$5:$Q$504,"COMPLETE")+COUNTIFS('Orders &amp; Payments'!$B$5:$B$504,A309,'Orders &amp; Payments'!$Q$5:$Q$504,"OPEN")+COUNTIFS('Orders &amp; Payments'!$B$5:$B$504,A309,'Orders &amp; Payments'!$Q$5:$Q$504,"OPEN — ADD INVOICE")=0),"ADD ORDER RECORD","COMPLETE"))))))))))))</x:f>
      </x:c>
    </x:row>
    <x:row r="310">
      <x:c r="A310" s="730"/>
      <x:c r="B310" s="731"/>
      <x:c r="C310" s="730"/>
      <x:c r="D310" s="730"/>
      <x:c r="E310" s="730"/>
      <x:c r="F310" s="730"/>
      <x:c r="G310" s="730"/>
      <x:c r="H310" s="730"/>
      <x:c r="I310" s="730"/>
      <x:c r="J310" s="730"/>
      <x:c r="K310" s="730"/>
      <x:c r="L310" s="730"/>
      <x:c r="M310" s="730"/>
      <x:c r="N310" s="730"/>
      <x:c r="O310" s="732"/>
      <x:c r="P310" s="731"/>
      <x:c r="Q310" s="731"/>
      <x:c r="R310" s="731"/>
      <x:c r="S310" s="740" t="str">
        <x:f>IF(B310="","",TODAY()-B310)</x:f>
      </x:c>
      <x:c r="T310" s="741" t="str">
        <x:f>IF(A310="","",IF(N310="","STAGE NOT SET",IF(OR(N310="PO WON",N310="LOST",N310="CANCELLED"),N310,IF(Y310="","NOT SET",IF(NOT(ISNUMBER(Y310)),"CHECK DATE",IF(Y310&lt;TODAY(),"OVERDUE",IF(Y310=TODAY(),"DUE TODAY","UPCOMING")))))))</x:f>
      </x:c>
      <x:c r="U310" s="731"/>
      <x:c r="V310" s="730"/>
      <x:c r="W310" s="730"/>
      <x:c r="X310" s="749" t="str">
        <x:f>IF(OR(A310="",B310="",N310="",N310="PO WON",N310="LOST",N310="CANCELLED"),"",IFERROR(IF(Q310="",B310+1,Q310+INDEX(Setup!$T$4:$T$8,MATCH(N310,Setup!$S$4:$S$8,0))),""))</x:f>
      </x:c>
      <x:c r="Y310" s="749" t="str">
        <x:f>IF(A310="","",IF(OR(N310="PO WON",N310="LOST",N310="CANCELLED"),"",IF(R310&lt;&gt;"",R310,X310)))</x:f>
      </x:c>
      <x:c r="Z310" s="750" t="str">
        <x:f>IF(OR(Y310="",NOT(ISNUMBER(Y310))),"",Y310-TODAY())</x:f>
      </x:c>
      <x:c r="AA310" s="750" t="str">
        <x:f>IF(OR(A310="",B310="",C310="",M310="",N310="",N310="PO WON",N310="LOST",N310="CANCELLED"),"",IF(M310="Hot",30,IF(M310="Warm",20,10))+IF(N310="NEGOTIATION",25,IF(N310="QUOTED",20,IF(N310="QUALIFIED",15,IF(OR(N310="NEW",N310="CONTACTED"),10,0))))+IF(S310&lt;=2,20,IF(S310&lt;=7,15,IF(S310&lt;=14,10,5)))+IF(O310&gt;=500000,20,IF(O310&gt;=200000,15,IF(O310&gt;=100000,10,5)))+IF(OR(C310="IndiaMART",C310="TradeIndia"),5,3))</x:f>
      </x:c>
      <x:c r="AB310" s="751" t="str">
        <x:f>IF(A310="","",IF(OR(N310="PO WON",N310="LOST",N310="CANCELLED"),"CLOSED",IF(AA310&gt;=75,"A - PRIORITY",IF(AA310&gt;=55,"B - GOOD",IF(AA310&gt;=35,"C - NURTURE","D - LOW")))))</x:f>
      </x:c>
      <x:c r="AC310" s="751" t="str">
        <x:f>IF(A310="","",IF(AL310="COMPLETE",IF(N310="PO WON","Track invoice + payment",IF(N310="LOST","Consider revival",IF(N310="CANCELLED","No further action",IF(T310="OVERDUE","FOLLOW UP NOW",IF(T310="DUE TODAY","FOLLOW UP TODAY",IFERROR(INDEX(Setup!$V$4:$V$8,MATCH(N310,Setup!$U$4:$U$8,0)),"Review RFQ")))))),IF(AL310="DUPLICATE RFQ ID","Use a unique RFQ ID",IF(AL310="CHECK REQUIRED FIELDS","Complete required fields",IF(AL310="CHECK NUMBERS","Correct quantity or value",IF(AL310="CHECK DATE","Correct invalid date",IF(AL310="CHECK STAGE","Choose a valid stage",IF(AL310="SET NEXT FOLLOW-UP","Set next follow-up",IF(AL310="ADD QUOTE DATE","Add quote date",IF(AL310="ADD QUOTE RECORD","Add or fix quote record",IF(AL310="ADD CLOSED REASON","Add lost/cancelled reason",IF(AL310="ADD CLOSED DATE","Add closed date","Create or fix order record"))))))))))))</x:f>
      </x:c>
      <x:c r="AD310" s="752" t="str">
        <x:f>IF(A310="","",IF(AND(OR(N310="QUOTED",N310="NEGOTIATION"),Y310&lt;&gt;"",Y310&lt;TODAY()),O310,0))</x:f>
      </x:c>
      <x:c r="AE310" s="751" t="str">
        <x:f>IF(A310="","",IF(AND(F310&lt;&gt;"",G310&lt;&gt;""),"COMPLETE",IF(OR(F310&lt;&gt;"",G310&lt;&gt;""),"PARTIAL","MISSING")))</x:f>
      </x:c>
      <x:c r="AF310" s="756"/>
      <x:c r="AG310" s="735"/>
      <x:c r="AH310" s="735"/>
      <x:c r="AI310" s="755" t="str">
        <x:f>IF(OR(B310="",AF310=""),"",ROUND((AF310-B310)*24,1))</x:f>
      </x:c>
      <x:c r="AJ310" s="750" t="str">
        <x:f>IF(P310="","",MAX(TODAY()-P310,0))</x:f>
      </x:c>
      <x:c r="AK310" s="750" t="str">
        <x:f>IF(OR(B310="",AH310=""),"",AH310-B310)</x:f>
      </x:c>
      <x:c r="AL310" s="751" t="str">
        <x:f>IF(A310="","",IF(COUNTIF($A$5:$A$504,A310)&gt;1,"DUPLICATE RFQ ID",IF(OR(B310="",C310="",AND(D310="",E310=""),AND(F310="",G310=""),H310="",I310="",J310="",L310="",M310="",N310=""),"CHECK REQUIRED FIELDS",IF(OR(NOT(ISNUMBER(I310)),I310&lt;=0,AND(O310&lt;&gt;"",OR(NOT(ISNUMBER(O310)),O310&lt;0))),"CHECK NUMBERS",IF(OR(NOT(ISNUMBER(B310)),B310&gt;TODAY(),AND(P310&lt;&gt;"",OR(NOT(ISNUMBER(P310)),P310&gt;TODAY())),AND(Q310&lt;&gt;"",OR(NOT(ISNUMBER(Q310)),Q310&gt;TODAY())),AND(R310&lt;&gt;"",NOT(ISNUMBER(R310))),AND(U310&lt;&gt;"",NOT(ISNUMBER(U310))),AND(AF310&lt;&gt;"",OR(NOT(ISNUMBER(AF310)),AF310&lt;B310,AF310&gt;TODAY()+1)),AND(AG310&lt;&gt;"",OR(NOT(ISNUMBER(AG310)),AG310&lt;B310,AG310&gt;TODAY())),AND(AH310&lt;&gt;"",OR(NOT(ISNUMBER(AH310)),AH310&lt;B310,AH310&gt;TODAY()))),"CHECK DATE",IF(COUNTIF(Setup!$D$4:$D$11,N310)=0,"CHECK STAGE",IF(AND(N310&lt;&gt;"PO WON",N310&lt;&gt;"LOST",N310&lt;&gt;"CANCELLED",Y310=""),"SET NEXT FOLLOW-UP",IF(AND(OR(N310="QUOTED",N310="NEGOTIATION",N310="PO WON"),P310=""),"ADD QUOTE DATE",IF(AND(OR(N310="QUOTED",N310="NEGOTIATION",N310="PO WON"),COUNTIFS(Quotations!$B$5:$B$504,A310,Quotations!$Q$5:$Q$504,"COMPLETE")=0),"ADD QUOTE RECORD",IF(AND(OR(N310="LOST",N310="CANCELLED"),V310=""),"ADD CLOSED REASON",IF(AND(OR(N310="PO WON",N310="LOST",N310="CANCELLED"),AH310=""),"ADD CLOSED DATE",IF(AND(N310="PO WON",COUNTIFS('Orders &amp; Payments'!$B$5:$B$504,A310,'Orders &amp; Payments'!$Q$5:$Q$504,"COMPLETE")+COUNTIFS('Orders &amp; Payments'!$B$5:$B$504,A310,'Orders &amp; Payments'!$Q$5:$Q$504,"OPEN")+COUNTIFS('Orders &amp; Payments'!$B$5:$B$504,A310,'Orders &amp; Payments'!$Q$5:$Q$504,"OPEN — ADD INVOICE")=0),"ADD ORDER RECORD","COMPLETE"))))))))))))</x:f>
      </x:c>
    </x:row>
    <x:row r="311">
      <x:c r="A311" s="730"/>
      <x:c r="B311" s="731"/>
      <x:c r="C311" s="730"/>
      <x:c r="D311" s="730"/>
      <x:c r="E311" s="730"/>
      <x:c r="F311" s="730"/>
      <x:c r="G311" s="730"/>
      <x:c r="H311" s="730"/>
      <x:c r="I311" s="730"/>
      <x:c r="J311" s="730"/>
      <x:c r="K311" s="730"/>
      <x:c r="L311" s="730"/>
      <x:c r="M311" s="730"/>
      <x:c r="N311" s="730"/>
      <x:c r="O311" s="732"/>
      <x:c r="P311" s="731"/>
      <x:c r="Q311" s="731"/>
      <x:c r="R311" s="731"/>
      <x:c r="S311" s="740" t="str">
        <x:f>IF(B311="","",TODAY()-B311)</x:f>
      </x:c>
      <x:c r="T311" s="741" t="str">
        <x:f>IF(A311="","",IF(N311="","STAGE NOT SET",IF(OR(N311="PO WON",N311="LOST",N311="CANCELLED"),N311,IF(Y311="","NOT SET",IF(NOT(ISNUMBER(Y311)),"CHECK DATE",IF(Y311&lt;TODAY(),"OVERDUE",IF(Y311=TODAY(),"DUE TODAY","UPCOMING")))))))</x:f>
      </x:c>
      <x:c r="U311" s="731"/>
      <x:c r="V311" s="730"/>
      <x:c r="W311" s="730"/>
      <x:c r="X311" s="749" t="str">
        <x:f>IF(OR(A311="",B311="",N311="",N311="PO WON",N311="LOST",N311="CANCELLED"),"",IFERROR(IF(Q311="",B311+1,Q311+INDEX(Setup!$T$4:$T$8,MATCH(N311,Setup!$S$4:$S$8,0))),""))</x:f>
      </x:c>
      <x:c r="Y311" s="749" t="str">
        <x:f>IF(A311="","",IF(OR(N311="PO WON",N311="LOST",N311="CANCELLED"),"",IF(R311&lt;&gt;"",R311,X311)))</x:f>
      </x:c>
      <x:c r="Z311" s="750" t="str">
        <x:f>IF(OR(Y311="",NOT(ISNUMBER(Y311))),"",Y311-TODAY())</x:f>
      </x:c>
      <x:c r="AA311" s="750" t="str">
        <x:f>IF(OR(A311="",B311="",C311="",M311="",N311="",N311="PO WON",N311="LOST",N311="CANCELLED"),"",IF(M311="Hot",30,IF(M311="Warm",20,10))+IF(N311="NEGOTIATION",25,IF(N311="QUOTED",20,IF(N311="QUALIFIED",15,IF(OR(N311="NEW",N311="CONTACTED"),10,0))))+IF(S311&lt;=2,20,IF(S311&lt;=7,15,IF(S311&lt;=14,10,5)))+IF(O311&gt;=500000,20,IF(O311&gt;=200000,15,IF(O311&gt;=100000,10,5)))+IF(OR(C311="IndiaMART",C311="TradeIndia"),5,3))</x:f>
      </x:c>
      <x:c r="AB311" s="751" t="str">
        <x:f>IF(A311="","",IF(OR(N311="PO WON",N311="LOST",N311="CANCELLED"),"CLOSED",IF(AA311&gt;=75,"A - PRIORITY",IF(AA311&gt;=55,"B - GOOD",IF(AA311&gt;=35,"C - NURTURE","D - LOW")))))</x:f>
      </x:c>
      <x:c r="AC311" s="751" t="str">
        <x:f>IF(A311="","",IF(AL311="COMPLETE",IF(N311="PO WON","Track invoice + payment",IF(N311="LOST","Consider revival",IF(N311="CANCELLED","No further action",IF(T311="OVERDUE","FOLLOW UP NOW",IF(T311="DUE TODAY","FOLLOW UP TODAY",IFERROR(INDEX(Setup!$V$4:$V$8,MATCH(N311,Setup!$U$4:$U$8,0)),"Review RFQ")))))),IF(AL311="DUPLICATE RFQ ID","Use a unique RFQ ID",IF(AL311="CHECK REQUIRED FIELDS","Complete required fields",IF(AL311="CHECK NUMBERS","Correct quantity or value",IF(AL311="CHECK DATE","Correct invalid date",IF(AL311="CHECK STAGE","Choose a valid stage",IF(AL311="SET NEXT FOLLOW-UP","Set next follow-up",IF(AL311="ADD QUOTE DATE","Add quote date",IF(AL311="ADD QUOTE RECORD","Add or fix quote record",IF(AL311="ADD CLOSED REASON","Add lost/cancelled reason",IF(AL311="ADD CLOSED DATE","Add closed date","Create or fix order record"))))))))))))</x:f>
      </x:c>
      <x:c r="AD311" s="752" t="str">
        <x:f>IF(A311="","",IF(AND(OR(N311="QUOTED",N311="NEGOTIATION"),Y311&lt;&gt;"",Y311&lt;TODAY()),O311,0))</x:f>
      </x:c>
      <x:c r="AE311" s="751" t="str">
        <x:f>IF(A311="","",IF(AND(F311&lt;&gt;"",G311&lt;&gt;""),"COMPLETE",IF(OR(F311&lt;&gt;"",G311&lt;&gt;""),"PARTIAL","MISSING")))</x:f>
      </x:c>
      <x:c r="AF311" s="756"/>
      <x:c r="AG311" s="735"/>
      <x:c r="AH311" s="735"/>
      <x:c r="AI311" s="755" t="str">
        <x:f>IF(OR(B311="",AF311=""),"",ROUND((AF311-B311)*24,1))</x:f>
      </x:c>
      <x:c r="AJ311" s="750" t="str">
        <x:f>IF(P311="","",MAX(TODAY()-P311,0))</x:f>
      </x:c>
      <x:c r="AK311" s="750" t="str">
        <x:f>IF(OR(B311="",AH311=""),"",AH311-B311)</x:f>
      </x:c>
      <x:c r="AL311" s="751" t="str">
        <x:f>IF(A311="","",IF(COUNTIF($A$5:$A$504,A311)&gt;1,"DUPLICATE RFQ ID",IF(OR(B311="",C311="",AND(D311="",E311=""),AND(F311="",G311=""),H311="",I311="",J311="",L311="",M311="",N311=""),"CHECK REQUIRED FIELDS",IF(OR(NOT(ISNUMBER(I311)),I311&lt;=0,AND(O311&lt;&gt;"",OR(NOT(ISNUMBER(O311)),O311&lt;0))),"CHECK NUMBERS",IF(OR(NOT(ISNUMBER(B311)),B311&gt;TODAY(),AND(P311&lt;&gt;"",OR(NOT(ISNUMBER(P311)),P311&gt;TODAY())),AND(Q311&lt;&gt;"",OR(NOT(ISNUMBER(Q311)),Q311&gt;TODAY())),AND(R311&lt;&gt;"",NOT(ISNUMBER(R311))),AND(U311&lt;&gt;"",NOT(ISNUMBER(U311))),AND(AF311&lt;&gt;"",OR(NOT(ISNUMBER(AF311)),AF311&lt;B311,AF311&gt;TODAY()+1)),AND(AG311&lt;&gt;"",OR(NOT(ISNUMBER(AG311)),AG311&lt;B311,AG311&gt;TODAY())),AND(AH311&lt;&gt;"",OR(NOT(ISNUMBER(AH311)),AH311&lt;B311,AH311&gt;TODAY()))),"CHECK DATE",IF(COUNTIF(Setup!$D$4:$D$11,N311)=0,"CHECK STAGE",IF(AND(N311&lt;&gt;"PO WON",N311&lt;&gt;"LOST",N311&lt;&gt;"CANCELLED",Y311=""),"SET NEXT FOLLOW-UP",IF(AND(OR(N311="QUOTED",N311="NEGOTIATION",N311="PO WON"),P311=""),"ADD QUOTE DATE",IF(AND(OR(N311="QUOTED",N311="NEGOTIATION",N311="PO WON"),COUNTIFS(Quotations!$B$5:$B$504,A311,Quotations!$Q$5:$Q$504,"COMPLETE")=0),"ADD QUOTE RECORD",IF(AND(OR(N311="LOST",N311="CANCELLED"),V311=""),"ADD CLOSED REASON",IF(AND(OR(N311="PO WON",N311="LOST",N311="CANCELLED"),AH311=""),"ADD CLOSED DATE",IF(AND(N311="PO WON",COUNTIFS('Orders &amp; Payments'!$B$5:$B$504,A311,'Orders &amp; Payments'!$Q$5:$Q$504,"COMPLETE")+COUNTIFS('Orders &amp; Payments'!$B$5:$B$504,A311,'Orders &amp; Payments'!$Q$5:$Q$504,"OPEN")+COUNTIFS('Orders &amp; Payments'!$B$5:$B$504,A311,'Orders &amp; Payments'!$Q$5:$Q$504,"OPEN — ADD INVOICE")=0),"ADD ORDER RECORD","COMPLETE"))))))))))))</x:f>
      </x:c>
    </x:row>
    <x:row r="312">
      <x:c r="A312" s="730"/>
      <x:c r="B312" s="731"/>
      <x:c r="C312" s="730"/>
      <x:c r="D312" s="730"/>
      <x:c r="E312" s="730"/>
      <x:c r="F312" s="730"/>
      <x:c r="G312" s="730"/>
      <x:c r="H312" s="730"/>
      <x:c r="I312" s="730"/>
      <x:c r="J312" s="730"/>
      <x:c r="K312" s="730"/>
      <x:c r="L312" s="730"/>
      <x:c r="M312" s="730"/>
      <x:c r="N312" s="730"/>
      <x:c r="O312" s="732"/>
      <x:c r="P312" s="731"/>
      <x:c r="Q312" s="731"/>
      <x:c r="R312" s="731"/>
      <x:c r="S312" s="740" t="str">
        <x:f>IF(B312="","",TODAY()-B312)</x:f>
      </x:c>
      <x:c r="T312" s="741" t="str">
        <x:f>IF(A312="","",IF(N312="","STAGE NOT SET",IF(OR(N312="PO WON",N312="LOST",N312="CANCELLED"),N312,IF(Y312="","NOT SET",IF(NOT(ISNUMBER(Y312)),"CHECK DATE",IF(Y312&lt;TODAY(),"OVERDUE",IF(Y312=TODAY(),"DUE TODAY","UPCOMING")))))))</x:f>
      </x:c>
      <x:c r="U312" s="731"/>
      <x:c r="V312" s="730"/>
      <x:c r="W312" s="730"/>
      <x:c r="X312" s="749" t="str">
        <x:f>IF(OR(A312="",B312="",N312="",N312="PO WON",N312="LOST",N312="CANCELLED"),"",IFERROR(IF(Q312="",B312+1,Q312+INDEX(Setup!$T$4:$T$8,MATCH(N312,Setup!$S$4:$S$8,0))),""))</x:f>
      </x:c>
      <x:c r="Y312" s="749" t="str">
        <x:f>IF(A312="","",IF(OR(N312="PO WON",N312="LOST",N312="CANCELLED"),"",IF(R312&lt;&gt;"",R312,X312)))</x:f>
      </x:c>
      <x:c r="Z312" s="750" t="str">
        <x:f>IF(OR(Y312="",NOT(ISNUMBER(Y312))),"",Y312-TODAY())</x:f>
      </x:c>
      <x:c r="AA312" s="750" t="str">
        <x:f>IF(OR(A312="",B312="",C312="",M312="",N312="",N312="PO WON",N312="LOST",N312="CANCELLED"),"",IF(M312="Hot",30,IF(M312="Warm",20,10))+IF(N312="NEGOTIATION",25,IF(N312="QUOTED",20,IF(N312="QUALIFIED",15,IF(OR(N312="NEW",N312="CONTACTED"),10,0))))+IF(S312&lt;=2,20,IF(S312&lt;=7,15,IF(S312&lt;=14,10,5)))+IF(O312&gt;=500000,20,IF(O312&gt;=200000,15,IF(O312&gt;=100000,10,5)))+IF(OR(C312="IndiaMART",C312="TradeIndia"),5,3))</x:f>
      </x:c>
      <x:c r="AB312" s="751" t="str">
        <x:f>IF(A312="","",IF(OR(N312="PO WON",N312="LOST",N312="CANCELLED"),"CLOSED",IF(AA312&gt;=75,"A - PRIORITY",IF(AA312&gt;=55,"B - GOOD",IF(AA312&gt;=35,"C - NURTURE","D - LOW")))))</x:f>
      </x:c>
      <x:c r="AC312" s="751" t="str">
        <x:f>IF(A312="","",IF(AL312="COMPLETE",IF(N312="PO WON","Track invoice + payment",IF(N312="LOST","Consider revival",IF(N312="CANCELLED","No further action",IF(T312="OVERDUE","FOLLOW UP NOW",IF(T312="DUE TODAY","FOLLOW UP TODAY",IFERROR(INDEX(Setup!$V$4:$V$8,MATCH(N312,Setup!$U$4:$U$8,0)),"Review RFQ")))))),IF(AL312="DUPLICATE RFQ ID","Use a unique RFQ ID",IF(AL312="CHECK REQUIRED FIELDS","Complete required fields",IF(AL312="CHECK NUMBERS","Correct quantity or value",IF(AL312="CHECK DATE","Correct invalid date",IF(AL312="CHECK STAGE","Choose a valid stage",IF(AL312="SET NEXT FOLLOW-UP","Set next follow-up",IF(AL312="ADD QUOTE DATE","Add quote date",IF(AL312="ADD QUOTE RECORD","Add or fix quote record",IF(AL312="ADD CLOSED REASON","Add lost/cancelled reason",IF(AL312="ADD CLOSED DATE","Add closed date","Create or fix order record"))))))))))))</x:f>
      </x:c>
      <x:c r="AD312" s="752" t="str">
        <x:f>IF(A312="","",IF(AND(OR(N312="QUOTED",N312="NEGOTIATION"),Y312&lt;&gt;"",Y312&lt;TODAY()),O312,0))</x:f>
      </x:c>
      <x:c r="AE312" s="751" t="str">
        <x:f>IF(A312="","",IF(AND(F312&lt;&gt;"",G312&lt;&gt;""),"COMPLETE",IF(OR(F312&lt;&gt;"",G312&lt;&gt;""),"PARTIAL","MISSING")))</x:f>
      </x:c>
      <x:c r="AF312" s="756"/>
      <x:c r="AG312" s="735"/>
      <x:c r="AH312" s="735"/>
      <x:c r="AI312" s="755" t="str">
        <x:f>IF(OR(B312="",AF312=""),"",ROUND((AF312-B312)*24,1))</x:f>
      </x:c>
      <x:c r="AJ312" s="750" t="str">
        <x:f>IF(P312="","",MAX(TODAY()-P312,0))</x:f>
      </x:c>
      <x:c r="AK312" s="750" t="str">
        <x:f>IF(OR(B312="",AH312=""),"",AH312-B312)</x:f>
      </x:c>
      <x:c r="AL312" s="751" t="str">
        <x:f>IF(A312="","",IF(COUNTIF($A$5:$A$504,A312)&gt;1,"DUPLICATE RFQ ID",IF(OR(B312="",C312="",AND(D312="",E312=""),AND(F312="",G312=""),H312="",I312="",J312="",L312="",M312="",N312=""),"CHECK REQUIRED FIELDS",IF(OR(NOT(ISNUMBER(I312)),I312&lt;=0,AND(O312&lt;&gt;"",OR(NOT(ISNUMBER(O312)),O312&lt;0))),"CHECK NUMBERS",IF(OR(NOT(ISNUMBER(B312)),B312&gt;TODAY(),AND(P312&lt;&gt;"",OR(NOT(ISNUMBER(P312)),P312&gt;TODAY())),AND(Q312&lt;&gt;"",OR(NOT(ISNUMBER(Q312)),Q312&gt;TODAY())),AND(R312&lt;&gt;"",NOT(ISNUMBER(R312))),AND(U312&lt;&gt;"",NOT(ISNUMBER(U312))),AND(AF312&lt;&gt;"",OR(NOT(ISNUMBER(AF312)),AF312&lt;B312,AF312&gt;TODAY()+1)),AND(AG312&lt;&gt;"",OR(NOT(ISNUMBER(AG312)),AG312&lt;B312,AG312&gt;TODAY())),AND(AH312&lt;&gt;"",OR(NOT(ISNUMBER(AH312)),AH312&lt;B312,AH312&gt;TODAY()))),"CHECK DATE",IF(COUNTIF(Setup!$D$4:$D$11,N312)=0,"CHECK STAGE",IF(AND(N312&lt;&gt;"PO WON",N312&lt;&gt;"LOST",N312&lt;&gt;"CANCELLED",Y312=""),"SET NEXT FOLLOW-UP",IF(AND(OR(N312="QUOTED",N312="NEGOTIATION",N312="PO WON"),P312=""),"ADD QUOTE DATE",IF(AND(OR(N312="QUOTED",N312="NEGOTIATION",N312="PO WON"),COUNTIFS(Quotations!$B$5:$B$504,A312,Quotations!$Q$5:$Q$504,"COMPLETE")=0),"ADD QUOTE RECORD",IF(AND(OR(N312="LOST",N312="CANCELLED"),V312=""),"ADD CLOSED REASON",IF(AND(OR(N312="PO WON",N312="LOST",N312="CANCELLED"),AH312=""),"ADD CLOSED DATE",IF(AND(N312="PO WON",COUNTIFS('Orders &amp; Payments'!$B$5:$B$504,A312,'Orders &amp; Payments'!$Q$5:$Q$504,"COMPLETE")+COUNTIFS('Orders &amp; Payments'!$B$5:$B$504,A312,'Orders &amp; Payments'!$Q$5:$Q$504,"OPEN")+COUNTIFS('Orders &amp; Payments'!$B$5:$B$504,A312,'Orders &amp; Payments'!$Q$5:$Q$504,"OPEN — ADD INVOICE")=0),"ADD ORDER RECORD","COMPLETE"))))))))))))</x:f>
      </x:c>
    </x:row>
    <x:row r="313">
      <x:c r="A313" s="730"/>
      <x:c r="B313" s="731"/>
      <x:c r="C313" s="730"/>
      <x:c r="D313" s="730"/>
      <x:c r="E313" s="730"/>
      <x:c r="F313" s="730"/>
      <x:c r="G313" s="730"/>
      <x:c r="H313" s="730"/>
      <x:c r="I313" s="730"/>
      <x:c r="J313" s="730"/>
      <x:c r="K313" s="730"/>
      <x:c r="L313" s="730"/>
      <x:c r="M313" s="730"/>
      <x:c r="N313" s="730"/>
      <x:c r="O313" s="732"/>
      <x:c r="P313" s="731"/>
      <x:c r="Q313" s="731"/>
      <x:c r="R313" s="731"/>
      <x:c r="S313" s="740" t="str">
        <x:f>IF(B313="","",TODAY()-B313)</x:f>
      </x:c>
      <x:c r="T313" s="741" t="str">
        <x:f>IF(A313="","",IF(N313="","STAGE NOT SET",IF(OR(N313="PO WON",N313="LOST",N313="CANCELLED"),N313,IF(Y313="","NOT SET",IF(NOT(ISNUMBER(Y313)),"CHECK DATE",IF(Y313&lt;TODAY(),"OVERDUE",IF(Y313=TODAY(),"DUE TODAY","UPCOMING")))))))</x:f>
      </x:c>
      <x:c r="U313" s="731"/>
      <x:c r="V313" s="730"/>
      <x:c r="W313" s="730"/>
      <x:c r="X313" s="749" t="str">
        <x:f>IF(OR(A313="",B313="",N313="",N313="PO WON",N313="LOST",N313="CANCELLED"),"",IFERROR(IF(Q313="",B313+1,Q313+INDEX(Setup!$T$4:$T$8,MATCH(N313,Setup!$S$4:$S$8,0))),""))</x:f>
      </x:c>
      <x:c r="Y313" s="749" t="str">
        <x:f>IF(A313="","",IF(OR(N313="PO WON",N313="LOST",N313="CANCELLED"),"",IF(R313&lt;&gt;"",R313,X313)))</x:f>
      </x:c>
      <x:c r="Z313" s="750" t="str">
        <x:f>IF(OR(Y313="",NOT(ISNUMBER(Y313))),"",Y313-TODAY())</x:f>
      </x:c>
      <x:c r="AA313" s="750" t="str">
        <x:f>IF(OR(A313="",B313="",C313="",M313="",N313="",N313="PO WON",N313="LOST",N313="CANCELLED"),"",IF(M313="Hot",30,IF(M313="Warm",20,10))+IF(N313="NEGOTIATION",25,IF(N313="QUOTED",20,IF(N313="QUALIFIED",15,IF(OR(N313="NEW",N313="CONTACTED"),10,0))))+IF(S313&lt;=2,20,IF(S313&lt;=7,15,IF(S313&lt;=14,10,5)))+IF(O313&gt;=500000,20,IF(O313&gt;=200000,15,IF(O313&gt;=100000,10,5)))+IF(OR(C313="IndiaMART",C313="TradeIndia"),5,3))</x:f>
      </x:c>
      <x:c r="AB313" s="751" t="str">
        <x:f>IF(A313="","",IF(OR(N313="PO WON",N313="LOST",N313="CANCELLED"),"CLOSED",IF(AA313&gt;=75,"A - PRIORITY",IF(AA313&gt;=55,"B - GOOD",IF(AA313&gt;=35,"C - NURTURE","D - LOW")))))</x:f>
      </x:c>
      <x:c r="AC313" s="751" t="str">
        <x:f>IF(A313="","",IF(AL313="COMPLETE",IF(N313="PO WON","Track invoice + payment",IF(N313="LOST","Consider revival",IF(N313="CANCELLED","No further action",IF(T313="OVERDUE","FOLLOW UP NOW",IF(T313="DUE TODAY","FOLLOW UP TODAY",IFERROR(INDEX(Setup!$V$4:$V$8,MATCH(N313,Setup!$U$4:$U$8,0)),"Review RFQ")))))),IF(AL313="DUPLICATE RFQ ID","Use a unique RFQ ID",IF(AL313="CHECK REQUIRED FIELDS","Complete required fields",IF(AL313="CHECK NUMBERS","Correct quantity or value",IF(AL313="CHECK DATE","Correct invalid date",IF(AL313="CHECK STAGE","Choose a valid stage",IF(AL313="SET NEXT FOLLOW-UP","Set next follow-up",IF(AL313="ADD QUOTE DATE","Add quote date",IF(AL313="ADD QUOTE RECORD","Add or fix quote record",IF(AL313="ADD CLOSED REASON","Add lost/cancelled reason",IF(AL313="ADD CLOSED DATE","Add closed date","Create or fix order record"))))))))))))</x:f>
      </x:c>
      <x:c r="AD313" s="752" t="str">
        <x:f>IF(A313="","",IF(AND(OR(N313="QUOTED",N313="NEGOTIATION"),Y313&lt;&gt;"",Y313&lt;TODAY()),O313,0))</x:f>
      </x:c>
      <x:c r="AE313" s="751" t="str">
        <x:f>IF(A313="","",IF(AND(F313&lt;&gt;"",G313&lt;&gt;""),"COMPLETE",IF(OR(F313&lt;&gt;"",G313&lt;&gt;""),"PARTIAL","MISSING")))</x:f>
      </x:c>
      <x:c r="AF313" s="756"/>
      <x:c r="AG313" s="735"/>
      <x:c r="AH313" s="735"/>
      <x:c r="AI313" s="755" t="str">
        <x:f>IF(OR(B313="",AF313=""),"",ROUND((AF313-B313)*24,1))</x:f>
      </x:c>
      <x:c r="AJ313" s="750" t="str">
        <x:f>IF(P313="","",MAX(TODAY()-P313,0))</x:f>
      </x:c>
      <x:c r="AK313" s="750" t="str">
        <x:f>IF(OR(B313="",AH313=""),"",AH313-B313)</x:f>
      </x:c>
      <x:c r="AL313" s="751" t="str">
        <x:f>IF(A313="","",IF(COUNTIF($A$5:$A$504,A313)&gt;1,"DUPLICATE RFQ ID",IF(OR(B313="",C313="",AND(D313="",E313=""),AND(F313="",G313=""),H313="",I313="",J313="",L313="",M313="",N313=""),"CHECK REQUIRED FIELDS",IF(OR(NOT(ISNUMBER(I313)),I313&lt;=0,AND(O313&lt;&gt;"",OR(NOT(ISNUMBER(O313)),O313&lt;0))),"CHECK NUMBERS",IF(OR(NOT(ISNUMBER(B313)),B313&gt;TODAY(),AND(P313&lt;&gt;"",OR(NOT(ISNUMBER(P313)),P313&gt;TODAY())),AND(Q313&lt;&gt;"",OR(NOT(ISNUMBER(Q313)),Q313&gt;TODAY())),AND(R313&lt;&gt;"",NOT(ISNUMBER(R313))),AND(U313&lt;&gt;"",NOT(ISNUMBER(U313))),AND(AF313&lt;&gt;"",OR(NOT(ISNUMBER(AF313)),AF313&lt;B313,AF313&gt;TODAY()+1)),AND(AG313&lt;&gt;"",OR(NOT(ISNUMBER(AG313)),AG313&lt;B313,AG313&gt;TODAY())),AND(AH313&lt;&gt;"",OR(NOT(ISNUMBER(AH313)),AH313&lt;B313,AH313&gt;TODAY()))),"CHECK DATE",IF(COUNTIF(Setup!$D$4:$D$11,N313)=0,"CHECK STAGE",IF(AND(N313&lt;&gt;"PO WON",N313&lt;&gt;"LOST",N313&lt;&gt;"CANCELLED",Y313=""),"SET NEXT FOLLOW-UP",IF(AND(OR(N313="QUOTED",N313="NEGOTIATION",N313="PO WON"),P313=""),"ADD QUOTE DATE",IF(AND(OR(N313="QUOTED",N313="NEGOTIATION",N313="PO WON"),COUNTIFS(Quotations!$B$5:$B$504,A313,Quotations!$Q$5:$Q$504,"COMPLETE")=0),"ADD QUOTE RECORD",IF(AND(OR(N313="LOST",N313="CANCELLED"),V313=""),"ADD CLOSED REASON",IF(AND(OR(N313="PO WON",N313="LOST",N313="CANCELLED"),AH313=""),"ADD CLOSED DATE",IF(AND(N313="PO WON",COUNTIFS('Orders &amp; Payments'!$B$5:$B$504,A313,'Orders &amp; Payments'!$Q$5:$Q$504,"COMPLETE")+COUNTIFS('Orders &amp; Payments'!$B$5:$B$504,A313,'Orders &amp; Payments'!$Q$5:$Q$504,"OPEN")+COUNTIFS('Orders &amp; Payments'!$B$5:$B$504,A313,'Orders &amp; Payments'!$Q$5:$Q$504,"OPEN — ADD INVOICE")=0),"ADD ORDER RECORD","COMPLETE"))))))))))))</x:f>
      </x:c>
    </x:row>
    <x:row r="314">
      <x:c r="A314" s="730"/>
      <x:c r="B314" s="731"/>
      <x:c r="C314" s="730"/>
      <x:c r="D314" s="730"/>
      <x:c r="E314" s="730"/>
      <x:c r="F314" s="730"/>
      <x:c r="G314" s="730"/>
      <x:c r="H314" s="730"/>
      <x:c r="I314" s="730"/>
      <x:c r="J314" s="730"/>
      <x:c r="K314" s="730"/>
      <x:c r="L314" s="730"/>
      <x:c r="M314" s="730"/>
      <x:c r="N314" s="730"/>
      <x:c r="O314" s="732"/>
      <x:c r="P314" s="731"/>
      <x:c r="Q314" s="731"/>
      <x:c r="R314" s="731"/>
      <x:c r="S314" s="740" t="str">
        <x:f>IF(B314="","",TODAY()-B314)</x:f>
      </x:c>
      <x:c r="T314" s="741" t="str">
        <x:f>IF(A314="","",IF(N314="","STAGE NOT SET",IF(OR(N314="PO WON",N314="LOST",N314="CANCELLED"),N314,IF(Y314="","NOT SET",IF(NOT(ISNUMBER(Y314)),"CHECK DATE",IF(Y314&lt;TODAY(),"OVERDUE",IF(Y314=TODAY(),"DUE TODAY","UPCOMING")))))))</x:f>
      </x:c>
      <x:c r="U314" s="731"/>
      <x:c r="V314" s="730"/>
      <x:c r="W314" s="730"/>
      <x:c r="X314" s="749" t="str">
        <x:f>IF(OR(A314="",B314="",N314="",N314="PO WON",N314="LOST",N314="CANCELLED"),"",IFERROR(IF(Q314="",B314+1,Q314+INDEX(Setup!$T$4:$T$8,MATCH(N314,Setup!$S$4:$S$8,0))),""))</x:f>
      </x:c>
      <x:c r="Y314" s="749" t="str">
        <x:f>IF(A314="","",IF(OR(N314="PO WON",N314="LOST",N314="CANCELLED"),"",IF(R314&lt;&gt;"",R314,X314)))</x:f>
      </x:c>
      <x:c r="Z314" s="750" t="str">
        <x:f>IF(OR(Y314="",NOT(ISNUMBER(Y314))),"",Y314-TODAY())</x:f>
      </x:c>
      <x:c r="AA314" s="750" t="str">
        <x:f>IF(OR(A314="",B314="",C314="",M314="",N314="",N314="PO WON",N314="LOST",N314="CANCELLED"),"",IF(M314="Hot",30,IF(M314="Warm",20,10))+IF(N314="NEGOTIATION",25,IF(N314="QUOTED",20,IF(N314="QUALIFIED",15,IF(OR(N314="NEW",N314="CONTACTED"),10,0))))+IF(S314&lt;=2,20,IF(S314&lt;=7,15,IF(S314&lt;=14,10,5)))+IF(O314&gt;=500000,20,IF(O314&gt;=200000,15,IF(O314&gt;=100000,10,5)))+IF(OR(C314="IndiaMART",C314="TradeIndia"),5,3))</x:f>
      </x:c>
      <x:c r="AB314" s="751" t="str">
        <x:f>IF(A314="","",IF(OR(N314="PO WON",N314="LOST",N314="CANCELLED"),"CLOSED",IF(AA314&gt;=75,"A - PRIORITY",IF(AA314&gt;=55,"B - GOOD",IF(AA314&gt;=35,"C - NURTURE","D - LOW")))))</x:f>
      </x:c>
      <x:c r="AC314" s="751" t="str">
        <x:f>IF(A314="","",IF(AL314="COMPLETE",IF(N314="PO WON","Track invoice + payment",IF(N314="LOST","Consider revival",IF(N314="CANCELLED","No further action",IF(T314="OVERDUE","FOLLOW UP NOW",IF(T314="DUE TODAY","FOLLOW UP TODAY",IFERROR(INDEX(Setup!$V$4:$V$8,MATCH(N314,Setup!$U$4:$U$8,0)),"Review RFQ")))))),IF(AL314="DUPLICATE RFQ ID","Use a unique RFQ ID",IF(AL314="CHECK REQUIRED FIELDS","Complete required fields",IF(AL314="CHECK NUMBERS","Correct quantity or value",IF(AL314="CHECK DATE","Correct invalid date",IF(AL314="CHECK STAGE","Choose a valid stage",IF(AL314="SET NEXT FOLLOW-UP","Set next follow-up",IF(AL314="ADD QUOTE DATE","Add quote date",IF(AL314="ADD QUOTE RECORD","Add or fix quote record",IF(AL314="ADD CLOSED REASON","Add lost/cancelled reason",IF(AL314="ADD CLOSED DATE","Add closed date","Create or fix order record"))))))))))))</x:f>
      </x:c>
      <x:c r="AD314" s="752" t="str">
        <x:f>IF(A314="","",IF(AND(OR(N314="QUOTED",N314="NEGOTIATION"),Y314&lt;&gt;"",Y314&lt;TODAY()),O314,0))</x:f>
      </x:c>
      <x:c r="AE314" s="751" t="str">
        <x:f>IF(A314="","",IF(AND(F314&lt;&gt;"",G314&lt;&gt;""),"COMPLETE",IF(OR(F314&lt;&gt;"",G314&lt;&gt;""),"PARTIAL","MISSING")))</x:f>
      </x:c>
      <x:c r="AF314" s="756"/>
      <x:c r="AG314" s="735"/>
      <x:c r="AH314" s="735"/>
      <x:c r="AI314" s="755" t="str">
        <x:f>IF(OR(B314="",AF314=""),"",ROUND((AF314-B314)*24,1))</x:f>
      </x:c>
      <x:c r="AJ314" s="750" t="str">
        <x:f>IF(P314="","",MAX(TODAY()-P314,0))</x:f>
      </x:c>
      <x:c r="AK314" s="750" t="str">
        <x:f>IF(OR(B314="",AH314=""),"",AH314-B314)</x:f>
      </x:c>
      <x:c r="AL314" s="751" t="str">
        <x:f>IF(A314="","",IF(COUNTIF($A$5:$A$504,A314)&gt;1,"DUPLICATE RFQ ID",IF(OR(B314="",C314="",AND(D314="",E314=""),AND(F314="",G314=""),H314="",I314="",J314="",L314="",M314="",N314=""),"CHECK REQUIRED FIELDS",IF(OR(NOT(ISNUMBER(I314)),I314&lt;=0,AND(O314&lt;&gt;"",OR(NOT(ISNUMBER(O314)),O314&lt;0))),"CHECK NUMBERS",IF(OR(NOT(ISNUMBER(B314)),B314&gt;TODAY(),AND(P314&lt;&gt;"",OR(NOT(ISNUMBER(P314)),P314&gt;TODAY())),AND(Q314&lt;&gt;"",OR(NOT(ISNUMBER(Q314)),Q314&gt;TODAY())),AND(R314&lt;&gt;"",NOT(ISNUMBER(R314))),AND(U314&lt;&gt;"",NOT(ISNUMBER(U314))),AND(AF314&lt;&gt;"",OR(NOT(ISNUMBER(AF314)),AF314&lt;B314,AF314&gt;TODAY()+1)),AND(AG314&lt;&gt;"",OR(NOT(ISNUMBER(AG314)),AG314&lt;B314,AG314&gt;TODAY())),AND(AH314&lt;&gt;"",OR(NOT(ISNUMBER(AH314)),AH314&lt;B314,AH314&gt;TODAY()))),"CHECK DATE",IF(COUNTIF(Setup!$D$4:$D$11,N314)=0,"CHECK STAGE",IF(AND(N314&lt;&gt;"PO WON",N314&lt;&gt;"LOST",N314&lt;&gt;"CANCELLED",Y314=""),"SET NEXT FOLLOW-UP",IF(AND(OR(N314="QUOTED",N314="NEGOTIATION",N314="PO WON"),P314=""),"ADD QUOTE DATE",IF(AND(OR(N314="QUOTED",N314="NEGOTIATION",N314="PO WON"),COUNTIFS(Quotations!$B$5:$B$504,A314,Quotations!$Q$5:$Q$504,"COMPLETE")=0),"ADD QUOTE RECORD",IF(AND(OR(N314="LOST",N314="CANCELLED"),V314=""),"ADD CLOSED REASON",IF(AND(OR(N314="PO WON",N314="LOST",N314="CANCELLED"),AH314=""),"ADD CLOSED DATE",IF(AND(N314="PO WON",COUNTIFS('Orders &amp; Payments'!$B$5:$B$504,A314,'Orders &amp; Payments'!$Q$5:$Q$504,"COMPLETE")+COUNTIFS('Orders &amp; Payments'!$B$5:$B$504,A314,'Orders &amp; Payments'!$Q$5:$Q$504,"OPEN")+COUNTIFS('Orders &amp; Payments'!$B$5:$B$504,A314,'Orders &amp; Payments'!$Q$5:$Q$504,"OPEN — ADD INVOICE")=0),"ADD ORDER RECORD","COMPLETE"))))))))))))</x:f>
      </x:c>
    </x:row>
    <x:row r="315">
      <x:c r="A315" s="730"/>
      <x:c r="B315" s="731"/>
      <x:c r="C315" s="730"/>
      <x:c r="D315" s="730"/>
      <x:c r="E315" s="730"/>
      <x:c r="F315" s="730"/>
      <x:c r="G315" s="730"/>
      <x:c r="H315" s="730"/>
      <x:c r="I315" s="730"/>
      <x:c r="J315" s="730"/>
      <x:c r="K315" s="730"/>
      <x:c r="L315" s="730"/>
      <x:c r="M315" s="730"/>
      <x:c r="N315" s="730"/>
      <x:c r="O315" s="732"/>
      <x:c r="P315" s="731"/>
      <x:c r="Q315" s="731"/>
      <x:c r="R315" s="731"/>
      <x:c r="S315" s="740" t="str">
        <x:f>IF(B315="","",TODAY()-B315)</x:f>
      </x:c>
      <x:c r="T315" s="741" t="str">
        <x:f>IF(A315="","",IF(N315="","STAGE NOT SET",IF(OR(N315="PO WON",N315="LOST",N315="CANCELLED"),N315,IF(Y315="","NOT SET",IF(NOT(ISNUMBER(Y315)),"CHECK DATE",IF(Y315&lt;TODAY(),"OVERDUE",IF(Y315=TODAY(),"DUE TODAY","UPCOMING")))))))</x:f>
      </x:c>
      <x:c r="U315" s="731"/>
      <x:c r="V315" s="730"/>
      <x:c r="W315" s="730"/>
      <x:c r="X315" s="749" t="str">
        <x:f>IF(OR(A315="",B315="",N315="",N315="PO WON",N315="LOST",N315="CANCELLED"),"",IFERROR(IF(Q315="",B315+1,Q315+INDEX(Setup!$T$4:$T$8,MATCH(N315,Setup!$S$4:$S$8,0))),""))</x:f>
      </x:c>
      <x:c r="Y315" s="749" t="str">
        <x:f>IF(A315="","",IF(OR(N315="PO WON",N315="LOST",N315="CANCELLED"),"",IF(R315&lt;&gt;"",R315,X315)))</x:f>
      </x:c>
      <x:c r="Z315" s="750" t="str">
        <x:f>IF(OR(Y315="",NOT(ISNUMBER(Y315))),"",Y315-TODAY())</x:f>
      </x:c>
      <x:c r="AA315" s="750" t="str">
        <x:f>IF(OR(A315="",B315="",C315="",M315="",N315="",N315="PO WON",N315="LOST",N315="CANCELLED"),"",IF(M315="Hot",30,IF(M315="Warm",20,10))+IF(N315="NEGOTIATION",25,IF(N315="QUOTED",20,IF(N315="QUALIFIED",15,IF(OR(N315="NEW",N315="CONTACTED"),10,0))))+IF(S315&lt;=2,20,IF(S315&lt;=7,15,IF(S315&lt;=14,10,5)))+IF(O315&gt;=500000,20,IF(O315&gt;=200000,15,IF(O315&gt;=100000,10,5)))+IF(OR(C315="IndiaMART",C315="TradeIndia"),5,3))</x:f>
      </x:c>
      <x:c r="AB315" s="751" t="str">
        <x:f>IF(A315="","",IF(OR(N315="PO WON",N315="LOST",N315="CANCELLED"),"CLOSED",IF(AA315&gt;=75,"A - PRIORITY",IF(AA315&gt;=55,"B - GOOD",IF(AA315&gt;=35,"C - NURTURE","D - LOW")))))</x:f>
      </x:c>
      <x:c r="AC315" s="751" t="str">
        <x:f>IF(A315="","",IF(AL315="COMPLETE",IF(N315="PO WON","Track invoice + payment",IF(N315="LOST","Consider revival",IF(N315="CANCELLED","No further action",IF(T315="OVERDUE","FOLLOW UP NOW",IF(T315="DUE TODAY","FOLLOW UP TODAY",IFERROR(INDEX(Setup!$V$4:$V$8,MATCH(N315,Setup!$U$4:$U$8,0)),"Review RFQ")))))),IF(AL315="DUPLICATE RFQ ID","Use a unique RFQ ID",IF(AL315="CHECK REQUIRED FIELDS","Complete required fields",IF(AL315="CHECK NUMBERS","Correct quantity or value",IF(AL315="CHECK DATE","Correct invalid date",IF(AL315="CHECK STAGE","Choose a valid stage",IF(AL315="SET NEXT FOLLOW-UP","Set next follow-up",IF(AL315="ADD QUOTE DATE","Add quote date",IF(AL315="ADD QUOTE RECORD","Add or fix quote record",IF(AL315="ADD CLOSED REASON","Add lost/cancelled reason",IF(AL315="ADD CLOSED DATE","Add closed date","Create or fix order record"))))))))))))</x:f>
      </x:c>
      <x:c r="AD315" s="752" t="str">
        <x:f>IF(A315="","",IF(AND(OR(N315="QUOTED",N315="NEGOTIATION"),Y315&lt;&gt;"",Y315&lt;TODAY()),O315,0))</x:f>
      </x:c>
      <x:c r="AE315" s="751" t="str">
        <x:f>IF(A315="","",IF(AND(F315&lt;&gt;"",G315&lt;&gt;""),"COMPLETE",IF(OR(F315&lt;&gt;"",G315&lt;&gt;""),"PARTIAL","MISSING")))</x:f>
      </x:c>
      <x:c r="AF315" s="756"/>
      <x:c r="AG315" s="735"/>
      <x:c r="AH315" s="735"/>
      <x:c r="AI315" s="755" t="str">
        <x:f>IF(OR(B315="",AF315=""),"",ROUND((AF315-B315)*24,1))</x:f>
      </x:c>
      <x:c r="AJ315" s="750" t="str">
        <x:f>IF(P315="","",MAX(TODAY()-P315,0))</x:f>
      </x:c>
      <x:c r="AK315" s="750" t="str">
        <x:f>IF(OR(B315="",AH315=""),"",AH315-B315)</x:f>
      </x:c>
      <x:c r="AL315" s="751" t="str">
        <x:f>IF(A315="","",IF(COUNTIF($A$5:$A$504,A315)&gt;1,"DUPLICATE RFQ ID",IF(OR(B315="",C315="",AND(D315="",E315=""),AND(F315="",G315=""),H315="",I315="",J315="",L315="",M315="",N315=""),"CHECK REQUIRED FIELDS",IF(OR(NOT(ISNUMBER(I315)),I315&lt;=0,AND(O315&lt;&gt;"",OR(NOT(ISNUMBER(O315)),O315&lt;0))),"CHECK NUMBERS",IF(OR(NOT(ISNUMBER(B315)),B315&gt;TODAY(),AND(P315&lt;&gt;"",OR(NOT(ISNUMBER(P315)),P315&gt;TODAY())),AND(Q315&lt;&gt;"",OR(NOT(ISNUMBER(Q315)),Q315&gt;TODAY())),AND(R315&lt;&gt;"",NOT(ISNUMBER(R315))),AND(U315&lt;&gt;"",NOT(ISNUMBER(U315))),AND(AF315&lt;&gt;"",OR(NOT(ISNUMBER(AF315)),AF315&lt;B315,AF315&gt;TODAY()+1)),AND(AG315&lt;&gt;"",OR(NOT(ISNUMBER(AG315)),AG315&lt;B315,AG315&gt;TODAY())),AND(AH315&lt;&gt;"",OR(NOT(ISNUMBER(AH315)),AH315&lt;B315,AH315&gt;TODAY()))),"CHECK DATE",IF(COUNTIF(Setup!$D$4:$D$11,N315)=0,"CHECK STAGE",IF(AND(N315&lt;&gt;"PO WON",N315&lt;&gt;"LOST",N315&lt;&gt;"CANCELLED",Y315=""),"SET NEXT FOLLOW-UP",IF(AND(OR(N315="QUOTED",N315="NEGOTIATION",N315="PO WON"),P315=""),"ADD QUOTE DATE",IF(AND(OR(N315="QUOTED",N315="NEGOTIATION",N315="PO WON"),COUNTIFS(Quotations!$B$5:$B$504,A315,Quotations!$Q$5:$Q$504,"COMPLETE")=0),"ADD QUOTE RECORD",IF(AND(OR(N315="LOST",N315="CANCELLED"),V315=""),"ADD CLOSED REASON",IF(AND(OR(N315="PO WON",N315="LOST",N315="CANCELLED"),AH315=""),"ADD CLOSED DATE",IF(AND(N315="PO WON",COUNTIFS('Orders &amp; Payments'!$B$5:$B$504,A315,'Orders &amp; Payments'!$Q$5:$Q$504,"COMPLETE")+COUNTIFS('Orders &amp; Payments'!$B$5:$B$504,A315,'Orders &amp; Payments'!$Q$5:$Q$504,"OPEN")+COUNTIFS('Orders &amp; Payments'!$B$5:$B$504,A315,'Orders &amp; Payments'!$Q$5:$Q$504,"OPEN — ADD INVOICE")=0),"ADD ORDER RECORD","COMPLETE"))))))))))))</x:f>
      </x:c>
    </x:row>
    <x:row r="316">
      <x:c r="A316" s="730"/>
      <x:c r="B316" s="731"/>
      <x:c r="C316" s="730"/>
      <x:c r="D316" s="730"/>
      <x:c r="E316" s="730"/>
      <x:c r="F316" s="730"/>
      <x:c r="G316" s="730"/>
      <x:c r="H316" s="730"/>
      <x:c r="I316" s="730"/>
      <x:c r="J316" s="730"/>
      <x:c r="K316" s="730"/>
      <x:c r="L316" s="730"/>
      <x:c r="M316" s="730"/>
      <x:c r="N316" s="730"/>
      <x:c r="O316" s="732"/>
      <x:c r="P316" s="731"/>
      <x:c r="Q316" s="731"/>
      <x:c r="R316" s="731"/>
      <x:c r="S316" s="740" t="str">
        <x:f>IF(B316="","",TODAY()-B316)</x:f>
      </x:c>
      <x:c r="T316" s="741" t="str">
        <x:f>IF(A316="","",IF(N316="","STAGE NOT SET",IF(OR(N316="PO WON",N316="LOST",N316="CANCELLED"),N316,IF(Y316="","NOT SET",IF(NOT(ISNUMBER(Y316)),"CHECK DATE",IF(Y316&lt;TODAY(),"OVERDUE",IF(Y316=TODAY(),"DUE TODAY","UPCOMING")))))))</x:f>
      </x:c>
      <x:c r="U316" s="731"/>
      <x:c r="V316" s="730"/>
      <x:c r="W316" s="730"/>
      <x:c r="X316" s="749" t="str">
        <x:f>IF(OR(A316="",B316="",N316="",N316="PO WON",N316="LOST",N316="CANCELLED"),"",IFERROR(IF(Q316="",B316+1,Q316+INDEX(Setup!$T$4:$T$8,MATCH(N316,Setup!$S$4:$S$8,0))),""))</x:f>
      </x:c>
      <x:c r="Y316" s="749" t="str">
        <x:f>IF(A316="","",IF(OR(N316="PO WON",N316="LOST",N316="CANCELLED"),"",IF(R316&lt;&gt;"",R316,X316)))</x:f>
      </x:c>
      <x:c r="Z316" s="750" t="str">
        <x:f>IF(OR(Y316="",NOT(ISNUMBER(Y316))),"",Y316-TODAY())</x:f>
      </x:c>
      <x:c r="AA316" s="750" t="str">
        <x:f>IF(OR(A316="",B316="",C316="",M316="",N316="",N316="PO WON",N316="LOST",N316="CANCELLED"),"",IF(M316="Hot",30,IF(M316="Warm",20,10))+IF(N316="NEGOTIATION",25,IF(N316="QUOTED",20,IF(N316="QUALIFIED",15,IF(OR(N316="NEW",N316="CONTACTED"),10,0))))+IF(S316&lt;=2,20,IF(S316&lt;=7,15,IF(S316&lt;=14,10,5)))+IF(O316&gt;=500000,20,IF(O316&gt;=200000,15,IF(O316&gt;=100000,10,5)))+IF(OR(C316="IndiaMART",C316="TradeIndia"),5,3))</x:f>
      </x:c>
      <x:c r="AB316" s="751" t="str">
        <x:f>IF(A316="","",IF(OR(N316="PO WON",N316="LOST",N316="CANCELLED"),"CLOSED",IF(AA316&gt;=75,"A - PRIORITY",IF(AA316&gt;=55,"B - GOOD",IF(AA316&gt;=35,"C - NURTURE","D - LOW")))))</x:f>
      </x:c>
      <x:c r="AC316" s="751" t="str">
        <x:f>IF(A316="","",IF(AL316="COMPLETE",IF(N316="PO WON","Track invoice + payment",IF(N316="LOST","Consider revival",IF(N316="CANCELLED","No further action",IF(T316="OVERDUE","FOLLOW UP NOW",IF(T316="DUE TODAY","FOLLOW UP TODAY",IFERROR(INDEX(Setup!$V$4:$V$8,MATCH(N316,Setup!$U$4:$U$8,0)),"Review RFQ")))))),IF(AL316="DUPLICATE RFQ ID","Use a unique RFQ ID",IF(AL316="CHECK REQUIRED FIELDS","Complete required fields",IF(AL316="CHECK NUMBERS","Correct quantity or value",IF(AL316="CHECK DATE","Correct invalid date",IF(AL316="CHECK STAGE","Choose a valid stage",IF(AL316="SET NEXT FOLLOW-UP","Set next follow-up",IF(AL316="ADD QUOTE DATE","Add quote date",IF(AL316="ADD QUOTE RECORD","Add or fix quote record",IF(AL316="ADD CLOSED REASON","Add lost/cancelled reason",IF(AL316="ADD CLOSED DATE","Add closed date","Create or fix order record"))))))))))))</x:f>
      </x:c>
      <x:c r="AD316" s="752" t="str">
        <x:f>IF(A316="","",IF(AND(OR(N316="QUOTED",N316="NEGOTIATION"),Y316&lt;&gt;"",Y316&lt;TODAY()),O316,0))</x:f>
      </x:c>
      <x:c r="AE316" s="751" t="str">
        <x:f>IF(A316="","",IF(AND(F316&lt;&gt;"",G316&lt;&gt;""),"COMPLETE",IF(OR(F316&lt;&gt;"",G316&lt;&gt;""),"PARTIAL","MISSING")))</x:f>
      </x:c>
      <x:c r="AF316" s="756"/>
      <x:c r="AG316" s="735"/>
      <x:c r="AH316" s="735"/>
      <x:c r="AI316" s="755" t="str">
        <x:f>IF(OR(B316="",AF316=""),"",ROUND((AF316-B316)*24,1))</x:f>
      </x:c>
      <x:c r="AJ316" s="750" t="str">
        <x:f>IF(P316="","",MAX(TODAY()-P316,0))</x:f>
      </x:c>
      <x:c r="AK316" s="750" t="str">
        <x:f>IF(OR(B316="",AH316=""),"",AH316-B316)</x:f>
      </x:c>
      <x:c r="AL316" s="751" t="str">
        <x:f>IF(A316="","",IF(COUNTIF($A$5:$A$504,A316)&gt;1,"DUPLICATE RFQ ID",IF(OR(B316="",C316="",AND(D316="",E316=""),AND(F316="",G316=""),H316="",I316="",J316="",L316="",M316="",N316=""),"CHECK REQUIRED FIELDS",IF(OR(NOT(ISNUMBER(I316)),I316&lt;=0,AND(O316&lt;&gt;"",OR(NOT(ISNUMBER(O316)),O316&lt;0))),"CHECK NUMBERS",IF(OR(NOT(ISNUMBER(B316)),B316&gt;TODAY(),AND(P316&lt;&gt;"",OR(NOT(ISNUMBER(P316)),P316&gt;TODAY())),AND(Q316&lt;&gt;"",OR(NOT(ISNUMBER(Q316)),Q316&gt;TODAY())),AND(R316&lt;&gt;"",NOT(ISNUMBER(R316))),AND(U316&lt;&gt;"",NOT(ISNUMBER(U316))),AND(AF316&lt;&gt;"",OR(NOT(ISNUMBER(AF316)),AF316&lt;B316,AF316&gt;TODAY()+1)),AND(AG316&lt;&gt;"",OR(NOT(ISNUMBER(AG316)),AG316&lt;B316,AG316&gt;TODAY())),AND(AH316&lt;&gt;"",OR(NOT(ISNUMBER(AH316)),AH316&lt;B316,AH316&gt;TODAY()))),"CHECK DATE",IF(COUNTIF(Setup!$D$4:$D$11,N316)=0,"CHECK STAGE",IF(AND(N316&lt;&gt;"PO WON",N316&lt;&gt;"LOST",N316&lt;&gt;"CANCELLED",Y316=""),"SET NEXT FOLLOW-UP",IF(AND(OR(N316="QUOTED",N316="NEGOTIATION",N316="PO WON"),P316=""),"ADD QUOTE DATE",IF(AND(OR(N316="QUOTED",N316="NEGOTIATION",N316="PO WON"),COUNTIFS(Quotations!$B$5:$B$504,A316,Quotations!$Q$5:$Q$504,"COMPLETE")=0),"ADD QUOTE RECORD",IF(AND(OR(N316="LOST",N316="CANCELLED"),V316=""),"ADD CLOSED REASON",IF(AND(OR(N316="PO WON",N316="LOST",N316="CANCELLED"),AH316=""),"ADD CLOSED DATE",IF(AND(N316="PO WON",COUNTIFS('Orders &amp; Payments'!$B$5:$B$504,A316,'Orders &amp; Payments'!$Q$5:$Q$504,"COMPLETE")+COUNTIFS('Orders &amp; Payments'!$B$5:$B$504,A316,'Orders &amp; Payments'!$Q$5:$Q$504,"OPEN")+COUNTIFS('Orders &amp; Payments'!$B$5:$B$504,A316,'Orders &amp; Payments'!$Q$5:$Q$504,"OPEN — ADD INVOICE")=0),"ADD ORDER RECORD","COMPLETE"))))))))))))</x:f>
      </x:c>
    </x:row>
    <x:row r="317">
      <x:c r="A317" s="730"/>
      <x:c r="B317" s="731"/>
      <x:c r="C317" s="730"/>
      <x:c r="D317" s="730"/>
      <x:c r="E317" s="730"/>
      <x:c r="F317" s="730"/>
      <x:c r="G317" s="730"/>
      <x:c r="H317" s="730"/>
      <x:c r="I317" s="730"/>
      <x:c r="J317" s="730"/>
      <x:c r="K317" s="730"/>
      <x:c r="L317" s="730"/>
      <x:c r="M317" s="730"/>
      <x:c r="N317" s="730"/>
      <x:c r="O317" s="732"/>
      <x:c r="P317" s="731"/>
      <x:c r="Q317" s="731"/>
      <x:c r="R317" s="731"/>
      <x:c r="S317" s="740" t="str">
        <x:f>IF(B317="","",TODAY()-B317)</x:f>
      </x:c>
      <x:c r="T317" s="741" t="str">
        <x:f>IF(A317="","",IF(N317="","STAGE NOT SET",IF(OR(N317="PO WON",N317="LOST",N317="CANCELLED"),N317,IF(Y317="","NOT SET",IF(NOT(ISNUMBER(Y317)),"CHECK DATE",IF(Y317&lt;TODAY(),"OVERDUE",IF(Y317=TODAY(),"DUE TODAY","UPCOMING")))))))</x:f>
      </x:c>
      <x:c r="U317" s="731"/>
      <x:c r="V317" s="730"/>
      <x:c r="W317" s="730"/>
      <x:c r="X317" s="749" t="str">
        <x:f>IF(OR(A317="",B317="",N317="",N317="PO WON",N317="LOST",N317="CANCELLED"),"",IFERROR(IF(Q317="",B317+1,Q317+INDEX(Setup!$T$4:$T$8,MATCH(N317,Setup!$S$4:$S$8,0))),""))</x:f>
      </x:c>
      <x:c r="Y317" s="749" t="str">
        <x:f>IF(A317="","",IF(OR(N317="PO WON",N317="LOST",N317="CANCELLED"),"",IF(R317&lt;&gt;"",R317,X317)))</x:f>
      </x:c>
      <x:c r="Z317" s="750" t="str">
        <x:f>IF(OR(Y317="",NOT(ISNUMBER(Y317))),"",Y317-TODAY())</x:f>
      </x:c>
      <x:c r="AA317" s="750" t="str">
        <x:f>IF(OR(A317="",B317="",C317="",M317="",N317="",N317="PO WON",N317="LOST",N317="CANCELLED"),"",IF(M317="Hot",30,IF(M317="Warm",20,10))+IF(N317="NEGOTIATION",25,IF(N317="QUOTED",20,IF(N317="QUALIFIED",15,IF(OR(N317="NEW",N317="CONTACTED"),10,0))))+IF(S317&lt;=2,20,IF(S317&lt;=7,15,IF(S317&lt;=14,10,5)))+IF(O317&gt;=500000,20,IF(O317&gt;=200000,15,IF(O317&gt;=100000,10,5)))+IF(OR(C317="IndiaMART",C317="TradeIndia"),5,3))</x:f>
      </x:c>
      <x:c r="AB317" s="751" t="str">
        <x:f>IF(A317="","",IF(OR(N317="PO WON",N317="LOST",N317="CANCELLED"),"CLOSED",IF(AA317&gt;=75,"A - PRIORITY",IF(AA317&gt;=55,"B - GOOD",IF(AA317&gt;=35,"C - NURTURE","D - LOW")))))</x:f>
      </x:c>
      <x:c r="AC317" s="751" t="str">
        <x:f>IF(A317="","",IF(AL317="COMPLETE",IF(N317="PO WON","Track invoice + payment",IF(N317="LOST","Consider revival",IF(N317="CANCELLED","No further action",IF(T317="OVERDUE","FOLLOW UP NOW",IF(T317="DUE TODAY","FOLLOW UP TODAY",IFERROR(INDEX(Setup!$V$4:$V$8,MATCH(N317,Setup!$U$4:$U$8,0)),"Review RFQ")))))),IF(AL317="DUPLICATE RFQ ID","Use a unique RFQ ID",IF(AL317="CHECK REQUIRED FIELDS","Complete required fields",IF(AL317="CHECK NUMBERS","Correct quantity or value",IF(AL317="CHECK DATE","Correct invalid date",IF(AL317="CHECK STAGE","Choose a valid stage",IF(AL317="SET NEXT FOLLOW-UP","Set next follow-up",IF(AL317="ADD QUOTE DATE","Add quote date",IF(AL317="ADD QUOTE RECORD","Add or fix quote record",IF(AL317="ADD CLOSED REASON","Add lost/cancelled reason",IF(AL317="ADD CLOSED DATE","Add closed date","Create or fix order record"))))))))))))</x:f>
      </x:c>
      <x:c r="AD317" s="752" t="str">
        <x:f>IF(A317="","",IF(AND(OR(N317="QUOTED",N317="NEGOTIATION"),Y317&lt;&gt;"",Y317&lt;TODAY()),O317,0))</x:f>
      </x:c>
      <x:c r="AE317" s="751" t="str">
        <x:f>IF(A317="","",IF(AND(F317&lt;&gt;"",G317&lt;&gt;""),"COMPLETE",IF(OR(F317&lt;&gt;"",G317&lt;&gt;""),"PARTIAL","MISSING")))</x:f>
      </x:c>
      <x:c r="AF317" s="756"/>
      <x:c r="AG317" s="735"/>
      <x:c r="AH317" s="735"/>
      <x:c r="AI317" s="755" t="str">
        <x:f>IF(OR(B317="",AF317=""),"",ROUND((AF317-B317)*24,1))</x:f>
      </x:c>
      <x:c r="AJ317" s="750" t="str">
        <x:f>IF(P317="","",MAX(TODAY()-P317,0))</x:f>
      </x:c>
      <x:c r="AK317" s="750" t="str">
        <x:f>IF(OR(B317="",AH317=""),"",AH317-B317)</x:f>
      </x:c>
      <x:c r="AL317" s="751" t="str">
        <x:f>IF(A317="","",IF(COUNTIF($A$5:$A$504,A317)&gt;1,"DUPLICATE RFQ ID",IF(OR(B317="",C317="",AND(D317="",E317=""),AND(F317="",G317=""),H317="",I317="",J317="",L317="",M317="",N317=""),"CHECK REQUIRED FIELDS",IF(OR(NOT(ISNUMBER(I317)),I317&lt;=0,AND(O317&lt;&gt;"",OR(NOT(ISNUMBER(O317)),O317&lt;0))),"CHECK NUMBERS",IF(OR(NOT(ISNUMBER(B317)),B317&gt;TODAY(),AND(P317&lt;&gt;"",OR(NOT(ISNUMBER(P317)),P317&gt;TODAY())),AND(Q317&lt;&gt;"",OR(NOT(ISNUMBER(Q317)),Q317&gt;TODAY())),AND(R317&lt;&gt;"",NOT(ISNUMBER(R317))),AND(U317&lt;&gt;"",NOT(ISNUMBER(U317))),AND(AF317&lt;&gt;"",OR(NOT(ISNUMBER(AF317)),AF317&lt;B317,AF317&gt;TODAY()+1)),AND(AG317&lt;&gt;"",OR(NOT(ISNUMBER(AG317)),AG317&lt;B317,AG317&gt;TODAY())),AND(AH317&lt;&gt;"",OR(NOT(ISNUMBER(AH317)),AH317&lt;B317,AH317&gt;TODAY()))),"CHECK DATE",IF(COUNTIF(Setup!$D$4:$D$11,N317)=0,"CHECK STAGE",IF(AND(N317&lt;&gt;"PO WON",N317&lt;&gt;"LOST",N317&lt;&gt;"CANCELLED",Y317=""),"SET NEXT FOLLOW-UP",IF(AND(OR(N317="QUOTED",N317="NEGOTIATION",N317="PO WON"),P317=""),"ADD QUOTE DATE",IF(AND(OR(N317="QUOTED",N317="NEGOTIATION",N317="PO WON"),COUNTIFS(Quotations!$B$5:$B$504,A317,Quotations!$Q$5:$Q$504,"COMPLETE")=0),"ADD QUOTE RECORD",IF(AND(OR(N317="LOST",N317="CANCELLED"),V317=""),"ADD CLOSED REASON",IF(AND(OR(N317="PO WON",N317="LOST",N317="CANCELLED"),AH317=""),"ADD CLOSED DATE",IF(AND(N317="PO WON",COUNTIFS('Orders &amp; Payments'!$B$5:$B$504,A317,'Orders &amp; Payments'!$Q$5:$Q$504,"COMPLETE")+COUNTIFS('Orders &amp; Payments'!$B$5:$B$504,A317,'Orders &amp; Payments'!$Q$5:$Q$504,"OPEN")+COUNTIFS('Orders &amp; Payments'!$B$5:$B$504,A317,'Orders &amp; Payments'!$Q$5:$Q$504,"OPEN — ADD INVOICE")=0),"ADD ORDER RECORD","COMPLETE"))))))))))))</x:f>
      </x:c>
    </x:row>
    <x:row r="318">
      <x:c r="A318" s="730"/>
      <x:c r="B318" s="731"/>
      <x:c r="C318" s="730"/>
      <x:c r="D318" s="730"/>
      <x:c r="E318" s="730"/>
      <x:c r="F318" s="730"/>
      <x:c r="G318" s="730"/>
      <x:c r="H318" s="730"/>
      <x:c r="I318" s="730"/>
      <x:c r="J318" s="730"/>
      <x:c r="K318" s="730"/>
      <x:c r="L318" s="730"/>
      <x:c r="M318" s="730"/>
      <x:c r="N318" s="730"/>
      <x:c r="O318" s="732"/>
      <x:c r="P318" s="731"/>
      <x:c r="Q318" s="731"/>
      <x:c r="R318" s="731"/>
      <x:c r="S318" s="740" t="str">
        <x:f>IF(B318="","",TODAY()-B318)</x:f>
      </x:c>
      <x:c r="T318" s="741" t="str">
        <x:f>IF(A318="","",IF(N318="","STAGE NOT SET",IF(OR(N318="PO WON",N318="LOST",N318="CANCELLED"),N318,IF(Y318="","NOT SET",IF(NOT(ISNUMBER(Y318)),"CHECK DATE",IF(Y318&lt;TODAY(),"OVERDUE",IF(Y318=TODAY(),"DUE TODAY","UPCOMING")))))))</x:f>
      </x:c>
      <x:c r="U318" s="731"/>
      <x:c r="V318" s="730"/>
      <x:c r="W318" s="730"/>
      <x:c r="X318" s="749" t="str">
        <x:f>IF(OR(A318="",B318="",N318="",N318="PO WON",N318="LOST",N318="CANCELLED"),"",IFERROR(IF(Q318="",B318+1,Q318+INDEX(Setup!$T$4:$T$8,MATCH(N318,Setup!$S$4:$S$8,0))),""))</x:f>
      </x:c>
      <x:c r="Y318" s="749" t="str">
        <x:f>IF(A318="","",IF(OR(N318="PO WON",N318="LOST",N318="CANCELLED"),"",IF(R318&lt;&gt;"",R318,X318)))</x:f>
      </x:c>
      <x:c r="Z318" s="750" t="str">
        <x:f>IF(OR(Y318="",NOT(ISNUMBER(Y318))),"",Y318-TODAY())</x:f>
      </x:c>
      <x:c r="AA318" s="750" t="str">
        <x:f>IF(OR(A318="",B318="",C318="",M318="",N318="",N318="PO WON",N318="LOST",N318="CANCELLED"),"",IF(M318="Hot",30,IF(M318="Warm",20,10))+IF(N318="NEGOTIATION",25,IF(N318="QUOTED",20,IF(N318="QUALIFIED",15,IF(OR(N318="NEW",N318="CONTACTED"),10,0))))+IF(S318&lt;=2,20,IF(S318&lt;=7,15,IF(S318&lt;=14,10,5)))+IF(O318&gt;=500000,20,IF(O318&gt;=200000,15,IF(O318&gt;=100000,10,5)))+IF(OR(C318="IndiaMART",C318="TradeIndia"),5,3))</x:f>
      </x:c>
      <x:c r="AB318" s="751" t="str">
        <x:f>IF(A318="","",IF(OR(N318="PO WON",N318="LOST",N318="CANCELLED"),"CLOSED",IF(AA318&gt;=75,"A - PRIORITY",IF(AA318&gt;=55,"B - GOOD",IF(AA318&gt;=35,"C - NURTURE","D - LOW")))))</x:f>
      </x:c>
      <x:c r="AC318" s="751" t="str">
        <x:f>IF(A318="","",IF(AL318="COMPLETE",IF(N318="PO WON","Track invoice + payment",IF(N318="LOST","Consider revival",IF(N318="CANCELLED","No further action",IF(T318="OVERDUE","FOLLOW UP NOW",IF(T318="DUE TODAY","FOLLOW UP TODAY",IFERROR(INDEX(Setup!$V$4:$V$8,MATCH(N318,Setup!$U$4:$U$8,0)),"Review RFQ")))))),IF(AL318="DUPLICATE RFQ ID","Use a unique RFQ ID",IF(AL318="CHECK REQUIRED FIELDS","Complete required fields",IF(AL318="CHECK NUMBERS","Correct quantity or value",IF(AL318="CHECK DATE","Correct invalid date",IF(AL318="CHECK STAGE","Choose a valid stage",IF(AL318="SET NEXT FOLLOW-UP","Set next follow-up",IF(AL318="ADD QUOTE DATE","Add quote date",IF(AL318="ADD QUOTE RECORD","Add or fix quote record",IF(AL318="ADD CLOSED REASON","Add lost/cancelled reason",IF(AL318="ADD CLOSED DATE","Add closed date","Create or fix order record"))))))))))))</x:f>
      </x:c>
      <x:c r="AD318" s="752" t="str">
        <x:f>IF(A318="","",IF(AND(OR(N318="QUOTED",N318="NEGOTIATION"),Y318&lt;&gt;"",Y318&lt;TODAY()),O318,0))</x:f>
      </x:c>
      <x:c r="AE318" s="751" t="str">
        <x:f>IF(A318="","",IF(AND(F318&lt;&gt;"",G318&lt;&gt;""),"COMPLETE",IF(OR(F318&lt;&gt;"",G318&lt;&gt;""),"PARTIAL","MISSING")))</x:f>
      </x:c>
      <x:c r="AF318" s="756"/>
      <x:c r="AG318" s="735"/>
      <x:c r="AH318" s="735"/>
      <x:c r="AI318" s="755" t="str">
        <x:f>IF(OR(B318="",AF318=""),"",ROUND((AF318-B318)*24,1))</x:f>
      </x:c>
      <x:c r="AJ318" s="750" t="str">
        <x:f>IF(P318="","",MAX(TODAY()-P318,0))</x:f>
      </x:c>
      <x:c r="AK318" s="750" t="str">
        <x:f>IF(OR(B318="",AH318=""),"",AH318-B318)</x:f>
      </x:c>
      <x:c r="AL318" s="751" t="str">
        <x:f>IF(A318="","",IF(COUNTIF($A$5:$A$504,A318)&gt;1,"DUPLICATE RFQ ID",IF(OR(B318="",C318="",AND(D318="",E318=""),AND(F318="",G318=""),H318="",I318="",J318="",L318="",M318="",N318=""),"CHECK REQUIRED FIELDS",IF(OR(NOT(ISNUMBER(I318)),I318&lt;=0,AND(O318&lt;&gt;"",OR(NOT(ISNUMBER(O318)),O318&lt;0))),"CHECK NUMBERS",IF(OR(NOT(ISNUMBER(B318)),B318&gt;TODAY(),AND(P318&lt;&gt;"",OR(NOT(ISNUMBER(P318)),P318&gt;TODAY())),AND(Q318&lt;&gt;"",OR(NOT(ISNUMBER(Q318)),Q318&gt;TODAY())),AND(R318&lt;&gt;"",NOT(ISNUMBER(R318))),AND(U318&lt;&gt;"",NOT(ISNUMBER(U318))),AND(AF318&lt;&gt;"",OR(NOT(ISNUMBER(AF318)),AF318&lt;B318,AF318&gt;TODAY()+1)),AND(AG318&lt;&gt;"",OR(NOT(ISNUMBER(AG318)),AG318&lt;B318,AG318&gt;TODAY())),AND(AH318&lt;&gt;"",OR(NOT(ISNUMBER(AH318)),AH318&lt;B318,AH318&gt;TODAY()))),"CHECK DATE",IF(COUNTIF(Setup!$D$4:$D$11,N318)=0,"CHECK STAGE",IF(AND(N318&lt;&gt;"PO WON",N318&lt;&gt;"LOST",N318&lt;&gt;"CANCELLED",Y318=""),"SET NEXT FOLLOW-UP",IF(AND(OR(N318="QUOTED",N318="NEGOTIATION",N318="PO WON"),P318=""),"ADD QUOTE DATE",IF(AND(OR(N318="QUOTED",N318="NEGOTIATION",N318="PO WON"),COUNTIFS(Quotations!$B$5:$B$504,A318,Quotations!$Q$5:$Q$504,"COMPLETE")=0),"ADD QUOTE RECORD",IF(AND(OR(N318="LOST",N318="CANCELLED"),V318=""),"ADD CLOSED REASON",IF(AND(OR(N318="PO WON",N318="LOST",N318="CANCELLED"),AH318=""),"ADD CLOSED DATE",IF(AND(N318="PO WON",COUNTIFS('Orders &amp; Payments'!$B$5:$B$504,A318,'Orders &amp; Payments'!$Q$5:$Q$504,"COMPLETE")+COUNTIFS('Orders &amp; Payments'!$B$5:$B$504,A318,'Orders &amp; Payments'!$Q$5:$Q$504,"OPEN")+COUNTIFS('Orders &amp; Payments'!$B$5:$B$504,A318,'Orders &amp; Payments'!$Q$5:$Q$504,"OPEN — ADD INVOICE")=0),"ADD ORDER RECORD","COMPLETE"))))))))))))</x:f>
      </x:c>
    </x:row>
    <x:row r="319">
      <x:c r="A319" s="730"/>
      <x:c r="B319" s="731"/>
      <x:c r="C319" s="730"/>
      <x:c r="D319" s="730"/>
      <x:c r="E319" s="730"/>
      <x:c r="F319" s="730"/>
      <x:c r="G319" s="730"/>
      <x:c r="H319" s="730"/>
      <x:c r="I319" s="730"/>
      <x:c r="J319" s="730"/>
      <x:c r="K319" s="730"/>
      <x:c r="L319" s="730"/>
      <x:c r="M319" s="730"/>
      <x:c r="N319" s="730"/>
      <x:c r="O319" s="732"/>
      <x:c r="P319" s="731"/>
      <x:c r="Q319" s="731"/>
      <x:c r="R319" s="731"/>
      <x:c r="S319" s="740" t="str">
        <x:f>IF(B319="","",TODAY()-B319)</x:f>
      </x:c>
      <x:c r="T319" s="741" t="str">
        <x:f>IF(A319="","",IF(N319="","STAGE NOT SET",IF(OR(N319="PO WON",N319="LOST",N319="CANCELLED"),N319,IF(Y319="","NOT SET",IF(NOT(ISNUMBER(Y319)),"CHECK DATE",IF(Y319&lt;TODAY(),"OVERDUE",IF(Y319=TODAY(),"DUE TODAY","UPCOMING")))))))</x:f>
      </x:c>
      <x:c r="U319" s="731"/>
      <x:c r="V319" s="730"/>
      <x:c r="W319" s="730"/>
      <x:c r="X319" s="749" t="str">
        <x:f>IF(OR(A319="",B319="",N319="",N319="PO WON",N319="LOST",N319="CANCELLED"),"",IFERROR(IF(Q319="",B319+1,Q319+INDEX(Setup!$T$4:$T$8,MATCH(N319,Setup!$S$4:$S$8,0))),""))</x:f>
      </x:c>
      <x:c r="Y319" s="749" t="str">
        <x:f>IF(A319="","",IF(OR(N319="PO WON",N319="LOST",N319="CANCELLED"),"",IF(R319&lt;&gt;"",R319,X319)))</x:f>
      </x:c>
      <x:c r="Z319" s="750" t="str">
        <x:f>IF(OR(Y319="",NOT(ISNUMBER(Y319))),"",Y319-TODAY())</x:f>
      </x:c>
      <x:c r="AA319" s="750" t="str">
        <x:f>IF(OR(A319="",B319="",C319="",M319="",N319="",N319="PO WON",N319="LOST",N319="CANCELLED"),"",IF(M319="Hot",30,IF(M319="Warm",20,10))+IF(N319="NEGOTIATION",25,IF(N319="QUOTED",20,IF(N319="QUALIFIED",15,IF(OR(N319="NEW",N319="CONTACTED"),10,0))))+IF(S319&lt;=2,20,IF(S319&lt;=7,15,IF(S319&lt;=14,10,5)))+IF(O319&gt;=500000,20,IF(O319&gt;=200000,15,IF(O319&gt;=100000,10,5)))+IF(OR(C319="IndiaMART",C319="TradeIndia"),5,3))</x:f>
      </x:c>
      <x:c r="AB319" s="751" t="str">
        <x:f>IF(A319="","",IF(OR(N319="PO WON",N319="LOST",N319="CANCELLED"),"CLOSED",IF(AA319&gt;=75,"A - PRIORITY",IF(AA319&gt;=55,"B - GOOD",IF(AA319&gt;=35,"C - NURTURE","D - LOW")))))</x:f>
      </x:c>
      <x:c r="AC319" s="751" t="str">
        <x:f>IF(A319="","",IF(AL319="COMPLETE",IF(N319="PO WON","Track invoice + payment",IF(N319="LOST","Consider revival",IF(N319="CANCELLED","No further action",IF(T319="OVERDUE","FOLLOW UP NOW",IF(T319="DUE TODAY","FOLLOW UP TODAY",IFERROR(INDEX(Setup!$V$4:$V$8,MATCH(N319,Setup!$U$4:$U$8,0)),"Review RFQ")))))),IF(AL319="DUPLICATE RFQ ID","Use a unique RFQ ID",IF(AL319="CHECK REQUIRED FIELDS","Complete required fields",IF(AL319="CHECK NUMBERS","Correct quantity or value",IF(AL319="CHECK DATE","Correct invalid date",IF(AL319="CHECK STAGE","Choose a valid stage",IF(AL319="SET NEXT FOLLOW-UP","Set next follow-up",IF(AL319="ADD QUOTE DATE","Add quote date",IF(AL319="ADD QUOTE RECORD","Add or fix quote record",IF(AL319="ADD CLOSED REASON","Add lost/cancelled reason",IF(AL319="ADD CLOSED DATE","Add closed date","Create or fix order record"))))))))))))</x:f>
      </x:c>
      <x:c r="AD319" s="752" t="str">
        <x:f>IF(A319="","",IF(AND(OR(N319="QUOTED",N319="NEGOTIATION"),Y319&lt;&gt;"",Y319&lt;TODAY()),O319,0))</x:f>
      </x:c>
      <x:c r="AE319" s="751" t="str">
        <x:f>IF(A319="","",IF(AND(F319&lt;&gt;"",G319&lt;&gt;""),"COMPLETE",IF(OR(F319&lt;&gt;"",G319&lt;&gt;""),"PARTIAL","MISSING")))</x:f>
      </x:c>
      <x:c r="AF319" s="756"/>
      <x:c r="AG319" s="735"/>
      <x:c r="AH319" s="735"/>
      <x:c r="AI319" s="755" t="str">
        <x:f>IF(OR(B319="",AF319=""),"",ROUND((AF319-B319)*24,1))</x:f>
      </x:c>
      <x:c r="AJ319" s="750" t="str">
        <x:f>IF(P319="","",MAX(TODAY()-P319,0))</x:f>
      </x:c>
      <x:c r="AK319" s="750" t="str">
        <x:f>IF(OR(B319="",AH319=""),"",AH319-B319)</x:f>
      </x:c>
      <x:c r="AL319" s="751" t="str">
        <x:f>IF(A319="","",IF(COUNTIF($A$5:$A$504,A319)&gt;1,"DUPLICATE RFQ ID",IF(OR(B319="",C319="",AND(D319="",E319=""),AND(F319="",G319=""),H319="",I319="",J319="",L319="",M319="",N319=""),"CHECK REQUIRED FIELDS",IF(OR(NOT(ISNUMBER(I319)),I319&lt;=0,AND(O319&lt;&gt;"",OR(NOT(ISNUMBER(O319)),O319&lt;0))),"CHECK NUMBERS",IF(OR(NOT(ISNUMBER(B319)),B319&gt;TODAY(),AND(P319&lt;&gt;"",OR(NOT(ISNUMBER(P319)),P319&gt;TODAY())),AND(Q319&lt;&gt;"",OR(NOT(ISNUMBER(Q319)),Q319&gt;TODAY())),AND(R319&lt;&gt;"",NOT(ISNUMBER(R319))),AND(U319&lt;&gt;"",NOT(ISNUMBER(U319))),AND(AF319&lt;&gt;"",OR(NOT(ISNUMBER(AF319)),AF319&lt;B319,AF319&gt;TODAY()+1)),AND(AG319&lt;&gt;"",OR(NOT(ISNUMBER(AG319)),AG319&lt;B319,AG319&gt;TODAY())),AND(AH319&lt;&gt;"",OR(NOT(ISNUMBER(AH319)),AH319&lt;B319,AH319&gt;TODAY()))),"CHECK DATE",IF(COUNTIF(Setup!$D$4:$D$11,N319)=0,"CHECK STAGE",IF(AND(N319&lt;&gt;"PO WON",N319&lt;&gt;"LOST",N319&lt;&gt;"CANCELLED",Y319=""),"SET NEXT FOLLOW-UP",IF(AND(OR(N319="QUOTED",N319="NEGOTIATION",N319="PO WON"),P319=""),"ADD QUOTE DATE",IF(AND(OR(N319="QUOTED",N319="NEGOTIATION",N319="PO WON"),COUNTIFS(Quotations!$B$5:$B$504,A319,Quotations!$Q$5:$Q$504,"COMPLETE")=0),"ADD QUOTE RECORD",IF(AND(OR(N319="LOST",N319="CANCELLED"),V319=""),"ADD CLOSED REASON",IF(AND(OR(N319="PO WON",N319="LOST",N319="CANCELLED"),AH319=""),"ADD CLOSED DATE",IF(AND(N319="PO WON",COUNTIFS('Orders &amp; Payments'!$B$5:$B$504,A319,'Orders &amp; Payments'!$Q$5:$Q$504,"COMPLETE")+COUNTIFS('Orders &amp; Payments'!$B$5:$B$504,A319,'Orders &amp; Payments'!$Q$5:$Q$504,"OPEN")+COUNTIFS('Orders &amp; Payments'!$B$5:$B$504,A319,'Orders &amp; Payments'!$Q$5:$Q$504,"OPEN — ADD INVOICE")=0),"ADD ORDER RECORD","COMPLETE"))))))))))))</x:f>
      </x:c>
    </x:row>
    <x:row r="320">
      <x:c r="A320" s="730"/>
      <x:c r="B320" s="731"/>
      <x:c r="C320" s="730"/>
      <x:c r="D320" s="730"/>
      <x:c r="E320" s="730"/>
      <x:c r="F320" s="730"/>
      <x:c r="G320" s="730"/>
      <x:c r="H320" s="730"/>
      <x:c r="I320" s="730"/>
      <x:c r="J320" s="730"/>
      <x:c r="K320" s="730"/>
      <x:c r="L320" s="730"/>
      <x:c r="M320" s="730"/>
      <x:c r="N320" s="730"/>
      <x:c r="O320" s="732"/>
      <x:c r="P320" s="731"/>
      <x:c r="Q320" s="731"/>
      <x:c r="R320" s="731"/>
      <x:c r="S320" s="740" t="str">
        <x:f>IF(B320="","",TODAY()-B320)</x:f>
      </x:c>
      <x:c r="T320" s="741" t="str">
        <x:f>IF(A320="","",IF(N320="","STAGE NOT SET",IF(OR(N320="PO WON",N320="LOST",N320="CANCELLED"),N320,IF(Y320="","NOT SET",IF(NOT(ISNUMBER(Y320)),"CHECK DATE",IF(Y320&lt;TODAY(),"OVERDUE",IF(Y320=TODAY(),"DUE TODAY","UPCOMING")))))))</x:f>
      </x:c>
      <x:c r="U320" s="731"/>
      <x:c r="V320" s="730"/>
      <x:c r="W320" s="730"/>
      <x:c r="X320" s="749" t="str">
        <x:f>IF(OR(A320="",B320="",N320="",N320="PO WON",N320="LOST",N320="CANCELLED"),"",IFERROR(IF(Q320="",B320+1,Q320+INDEX(Setup!$T$4:$T$8,MATCH(N320,Setup!$S$4:$S$8,0))),""))</x:f>
      </x:c>
      <x:c r="Y320" s="749" t="str">
        <x:f>IF(A320="","",IF(OR(N320="PO WON",N320="LOST",N320="CANCELLED"),"",IF(R320&lt;&gt;"",R320,X320)))</x:f>
      </x:c>
      <x:c r="Z320" s="750" t="str">
        <x:f>IF(OR(Y320="",NOT(ISNUMBER(Y320))),"",Y320-TODAY())</x:f>
      </x:c>
      <x:c r="AA320" s="750" t="str">
        <x:f>IF(OR(A320="",B320="",C320="",M320="",N320="",N320="PO WON",N320="LOST",N320="CANCELLED"),"",IF(M320="Hot",30,IF(M320="Warm",20,10))+IF(N320="NEGOTIATION",25,IF(N320="QUOTED",20,IF(N320="QUALIFIED",15,IF(OR(N320="NEW",N320="CONTACTED"),10,0))))+IF(S320&lt;=2,20,IF(S320&lt;=7,15,IF(S320&lt;=14,10,5)))+IF(O320&gt;=500000,20,IF(O320&gt;=200000,15,IF(O320&gt;=100000,10,5)))+IF(OR(C320="IndiaMART",C320="TradeIndia"),5,3))</x:f>
      </x:c>
      <x:c r="AB320" s="751" t="str">
        <x:f>IF(A320="","",IF(OR(N320="PO WON",N320="LOST",N320="CANCELLED"),"CLOSED",IF(AA320&gt;=75,"A - PRIORITY",IF(AA320&gt;=55,"B - GOOD",IF(AA320&gt;=35,"C - NURTURE","D - LOW")))))</x:f>
      </x:c>
      <x:c r="AC320" s="751" t="str">
        <x:f>IF(A320="","",IF(AL320="COMPLETE",IF(N320="PO WON","Track invoice + payment",IF(N320="LOST","Consider revival",IF(N320="CANCELLED","No further action",IF(T320="OVERDUE","FOLLOW UP NOW",IF(T320="DUE TODAY","FOLLOW UP TODAY",IFERROR(INDEX(Setup!$V$4:$V$8,MATCH(N320,Setup!$U$4:$U$8,0)),"Review RFQ")))))),IF(AL320="DUPLICATE RFQ ID","Use a unique RFQ ID",IF(AL320="CHECK REQUIRED FIELDS","Complete required fields",IF(AL320="CHECK NUMBERS","Correct quantity or value",IF(AL320="CHECK DATE","Correct invalid date",IF(AL320="CHECK STAGE","Choose a valid stage",IF(AL320="SET NEXT FOLLOW-UP","Set next follow-up",IF(AL320="ADD QUOTE DATE","Add quote date",IF(AL320="ADD QUOTE RECORD","Add or fix quote record",IF(AL320="ADD CLOSED REASON","Add lost/cancelled reason",IF(AL320="ADD CLOSED DATE","Add closed date","Create or fix order record"))))))))))))</x:f>
      </x:c>
      <x:c r="AD320" s="752" t="str">
        <x:f>IF(A320="","",IF(AND(OR(N320="QUOTED",N320="NEGOTIATION"),Y320&lt;&gt;"",Y320&lt;TODAY()),O320,0))</x:f>
      </x:c>
      <x:c r="AE320" s="751" t="str">
        <x:f>IF(A320="","",IF(AND(F320&lt;&gt;"",G320&lt;&gt;""),"COMPLETE",IF(OR(F320&lt;&gt;"",G320&lt;&gt;""),"PARTIAL","MISSING")))</x:f>
      </x:c>
      <x:c r="AF320" s="756"/>
      <x:c r="AG320" s="735"/>
      <x:c r="AH320" s="735"/>
      <x:c r="AI320" s="755" t="str">
        <x:f>IF(OR(B320="",AF320=""),"",ROUND((AF320-B320)*24,1))</x:f>
      </x:c>
      <x:c r="AJ320" s="750" t="str">
        <x:f>IF(P320="","",MAX(TODAY()-P320,0))</x:f>
      </x:c>
      <x:c r="AK320" s="750" t="str">
        <x:f>IF(OR(B320="",AH320=""),"",AH320-B320)</x:f>
      </x:c>
      <x:c r="AL320" s="751" t="str">
        <x:f>IF(A320="","",IF(COUNTIF($A$5:$A$504,A320)&gt;1,"DUPLICATE RFQ ID",IF(OR(B320="",C320="",AND(D320="",E320=""),AND(F320="",G320=""),H320="",I320="",J320="",L320="",M320="",N320=""),"CHECK REQUIRED FIELDS",IF(OR(NOT(ISNUMBER(I320)),I320&lt;=0,AND(O320&lt;&gt;"",OR(NOT(ISNUMBER(O320)),O320&lt;0))),"CHECK NUMBERS",IF(OR(NOT(ISNUMBER(B320)),B320&gt;TODAY(),AND(P320&lt;&gt;"",OR(NOT(ISNUMBER(P320)),P320&gt;TODAY())),AND(Q320&lt;&gt;"",OR(NOT(ISNUMBER(Q320)),Q320&gt;TODAY())),AND(R320&lt;&gt;"",NOT(ISNUMBER(R320))),AND(U320&lt;&gt;"",NOT(ISNUMBER(U320))),AND(AF320&lt;&gt;"",OR(NOT(ISNUMBER(AF320)),AF320&lt;B320,AF320&gt;TODAY()+1)),AND(AG320&lt;&gt;"",OR(NOT(ISNUMBER(AG320)),AG320&lt;B320,AG320&gt;TODAY())),AND(AH320&lt;&gt;"",OR(NOT(ISNUMBER(AH320)),AH320&lt;B320,AH320&gt;TODAY()))),"CHECK DATE",IF(COUNTIF(Setup!$D$4:$D$11,N320)=0,"CHECK STAGE",IF(AND(N320&lt;&gt;"PO WON",N320&lt;&gt;"LOST",N320&lt;&gt;"CANCELLED",Y320=""),"SET NEXT FOLLOW-UP",IF(AND(OR(N320="QUOTED",N320="NEGOTIATION",N320="PO WON"),P320=""),"ADD QUOTE DATE",IF(AND(OR(N320="QUOTED",N320="NEGOTIATION",N320="PO WON"),COUNTIFS(Quotations!$B$5:$B$504,A320,Quotations!$Q$5:$Q$504,"COMPLETE")=0),"ADD QUOTE RECORD",IF(AND(OR(N320="LOST",N320="CANCELLED"),V320=""),"ADD CLOSED REASON",IF(AND(OR(N320="PO WON",N320="LOST",N320="CANCELLED"),AH320=""),"ADD CLOSED DATE",IF(AND(N320="PO WON",COUNTIFS('Orders &amp; Payments'!$B$5:$B$504,A320,'Orders &amp; Payments'!$Q$5:$Q$504,"COMPLETE")+COUNTIFS('Orders &amp; Payments'!$B$5:$B$504,A320,'Orders &amp; Payments'!$Q$5:$Q$504,"OPEN")+COUNTIFS('Orders &amp; Payments'!$B$5:$B$504,A320,'Orders &amp; Payments'!$Q$5:$Q$504,"OPEN — ADD INVOICE")=0),"ADD ORDER RECORD","COMPLETE"))))))))))))</x:f>
      </x:c>
    </x:row>
    <x:row r="321">
      <x:c r="A321" s="730"/>
      <x:c r="B321" s="731"/>
      <x:c r="C321" s="730"/>
      <x:c r="D321" s="730"/>
      <x:c r="E321" s="730"/>
      <x:c r="F321" s="730"/>
      <x:c r="G321" s="730"/>
      <x:c r="H321" s="730"/>
      <x:c r="I321" s="730"/>
      <x:c r="J321" s="730"/>
      <x:c r="K321" s="730"/>
      <x:c r="L321" s="730"/>
      <x:c r="M321" s="730"/>
      <x:c r="N321" s="730"/>
      <x:c r="O321" s="732"/>
      <x:c r="P321" s="731"/>
      <x:c r="Q321" s="731"/>
      <x:c r="R321" s="731"/>
      <x:c r="S321" s="740" t="str">
        <x:f>IF(B321="","",TODAY()-B321)</x:f>
      </x:c>
      <x:c r="T321" s="741" t="str">
        <x:f>IF(A321="","",IF(N321="","STAGE NOT SET",IF(OR(N321="PO WON",N321="LOST",N321="CANCELLED"),N321,IF(Y321="","NOT SET",IF(NOT(ISNUMBER(Y321)),"CHECK DATE",IF(Y321&lt;TODAY(),"OVERDUE",IF(Y321=TODAY(),"DUE TODAY","UPCOMING")))))))</x:f>
      </x:c>
      <x:c r="U321" s="731"/>
      <x:c r="V321" s="730"/>
      <x:c r="W321" s="730"/>
      <x:c r="X321" s="749" t="str">
        <x:f>IF(OR(A321="",B321="",N321="",N321="PO WON",N321="LOST",N321="CANCELLED"),"",IFERROR(IF(Q321="",B321+1,Q321+INDEX(Setup!$T$4:$T$8,MATCH(N321,Setup!$S$4:$S$8,0))),""))</x:f>
      </x:c>
      <x:c r="Y321" s="749" t="str">
        <x:f>IF(A321="","",IF(OR(N321="PO WON",N321="LOST",N321="CANCELLED"),"",IF(R321&lt;&gt;"",R321,X321)))</x:f>
      </x:c>
      <x:c r="Z321" s="750" t="str">
        <x:f>IF(OR(Y321="",NOT(ISNUMBER(Y321))),"",Y321-TODAY())</x:f>
      </x:c>
      <x:c r="AA321" s="750" t="str">
        <x:f>IF(OR(A321="",B321="",C321="",M321="",N321="",N321="PO WON",N321="LOST",N321="CANCELLED"),"",IF(M321="Hot",30,IF(M321="Warm",20,10))+IF(N321="NEGOTIATION",25,IF(N321="QUOTED",20,IF(N321="QUALIFIED",15,IF(OR(N321="NEW",N321="CONTACTED"),10,0))))+IF(S321&lt;=2,20,IF(S321&lt;=7,15,IF(S321&lt;=14,10,5)))+IF(O321&gt;=500000,20,IF(O321&gt;=200000,15,IF(O321&gt;=100000,10,5)))+IF(OR(C321="IndiaMART",C321="TradeIndia"),5,3))</x:f>
      </x:c>
      <x:c r="AB321" s="751" t="str">
        <x:f>IF(A321="","",IF(OR(N321="PO WON",N321="LOST",N321="CANCELLED"),"CLOSED",IF(AA321&gt;=75,"A - PRIORITY",IF(AA321&gt;=55,"B - GOOD",IF(AA321&gt;=35,"C - NURTURE","D - LOW")))))</x:f>
      </x:c>
      <x:c r="AC321" s="751" t="str">
        <x:f>IF(A321="","",IF(AL321="COMPLETE",IF(N321="PO WON","Track invoice + payment",IF(N321="LOST","Consider revival",IF(N321="CANCELLED","No further action",IF(T321="OVERDUE","FOLLOW UP NOW",IF(T321="DUE TODAY","FOLLOW UP TODAY",IFERROR(INDEX(Setup!$V$4:$V$8,MATCH(N321,Setup!$U$4:$U$8,0)),"Review RFQ")))))),IF(AL321="DUPLICATE RFQ ID","Use a unique RFQ ID",IF(AL321="CHECK REQUIRED FIELDS","Complete required fields",IF(AL321="CHECK NUMBERS","Correct quantity or value",IF(AL321="CHECK DATE","Correct invalid date",IF(AL321="CHECK STAGE","Choose a valid stage",IF(AL321="SET NEXT FOLLOW-UP","Set next follow-up",IF(AL321="ADD QUOTE DATE","Add quote date",IF(AL321="ADD QUOTE RECORD","Add or fix quote record",IF(AL321="ADD CLOSED REASON","Add lost/cancelled reason",IF(AL321="ADD CLOSED DATE","Add closed date","Create or fix order record"))))))))))))</x:f>
      </x:c>
      <x:c r="AD321" s="752" t="str">
        <x:f>IF(A321="","",IF(AND(OR(N321="QUOTED",N321="NEGOTIATION"),Y321&lt;&gt;"",Y321&lt;TODAY()),O321,0))</x:f>
      </x:c>
      <x:c r="AE321" s="751" t="str">
        <x:f>IF(A321="","",IF(AND(F321&lt;&gt;"",G321&lt;&gt;""),"COMPLETE",IF(OR(F321&lt;&gt;"",G321&lt;&gt;""),"PARTIAL","MISSING")))</x:f>
      </x:c>
      <x:c r="AF321" s="756"/>
      <x:c r="AG321" s="735"/>
      <x:c r="AH321" s="735"/>
      <x:c r="AI321" s="755" t="str">
        <x:f>IF(OR(B321="",AF321=""),"",ROUND((AF321-B321)*24,1))</x:f>
      </x:c>
      <x:c r="AJ321" s="750" t="str">
        <x:f>IF(P321="","",MAX(TODAY()-P321,0))</x:f>
      </x:c>
      <x:c r="AK321" s="750" t="str">
        <x:f>IF(OR(B321="",AH321=""),"",AH321-B321)</x:f>
      </x:c>
      <x:c r="AL321" s="751" t="str">
        <x:f>IF(A321="","",IF(COUNTIF($A$5:$A$504,A321)&gt;1,"DUPLICATE RFQ ID",IF(OR(B321="",C321="",AND(D321="",E321=""),AND(F321="",G321=""),H321="",I321="",J321="",L321="",M321="",N321=""),"CHECK REQUIRED FIELDS",IF(OR(NOT(ISNUMBER(I321)),I321&lt;=0,AND(O321&lt;&gt;"",OR(NOT(ISNUMBER(O321)),O321&lt;0))),"CHECK NUMBERS",IF(OR(NOT(ISNUMBER(B321)),B321&gt;TODAY(),AND(P321&lt;&gt;"",OR(NOT(ISNUMBER(P321)),P321&gt;TODAY())),AND(Q321&lt;&gt;"",OR(NOT(ISNUMBER(Q321)),Q321&gt;TODAY())),AND(R321&lt;&gt;"",NOT(ISNUMBER(R321))),AND(U321&lt;&gt;"",NOT(ISNUMBER(U321))),AND(AF321&lt;&gt;"",OR(NOT(ISNUMBER(AF321)),AF321&lt;B321,AF321&gt;TODAY()+1)),AND(AG321&lt;&gt;"",OR(NOT(ISNUMBER(AG321)),AG321&lt;B321,AG321&gt;TODAY())),AND(AH321&lt;&gt;"",OR(NOT(ISNUMBER(AH321)),AH321&lt;B321,AH321&gt;TODAY()))),"CHECK DATE",IF(COUNTIF(Setup!$D$4:$D$11,N321)=0,"CHECK STAGE",IF(AND(N321&lt;&gt;"PO WON",N321&lt;&gt;"LOST",N321&lt;&gt;"CANCELLED",Y321=""),"SET NEXT FOLLOW-UP",IF(AND(OR(N321="QUOTED",N321="NEGOTIATION",N321="PO WON"),P321=""),"ADD QUOTE DATE",IF(AND(OR(N321="QUOTED",N321="NEGOTIATION",N321="PO WON"),COUNTIFS(Quotations!$B$5:$B$504,A321,Quotations!$Q$5:$Q$504,"COMPLETE")=0),"ADD QUOTE RECORD",IF(AND(OR(N321="LOST",N321="CANCELLED"),V321=""),"ADD CLOSED REASON",IF(AND(OR(N321="PO WON",N321="LOST",N321="CANCELLED"),AH321=""),"ADD CLOSED DATE",IF(AND(N321="PO WON",COUNTIFS('Orders &amp; Payments'!$B$5:$B$504,A321,'Orders &amp; Payments'!$Q$5:$Q$504,"COMPLETE")+COUNTIFS('Orders &amp; Payments'!$B$5:$B$504,A321,'Orders &amp; Payments'!$Q$5:$Q$504,"OPEN")+COUNTIFS('Orders &amp; Payments'!$B$5:$B$504,A321,'Orders &amp; Payments'!$Q$5:$Q$504,"OPEN — ADD INVOICE")=0),"ADD ORDER RECORD","COMPLETE"))))))))))))</x:f>
      </x:c>
    </x:row>
    <x:row r="322">
      <x:c r="A322" s="730"/>
      <x:c r="B322" s="731"/>
      <x:c r="C322" s="730"/>
      <x:c r="D322" s="730"/>
      <x:c r="E322" s="730"/>
      <x:c r="F322" s="730"/>
      <x:c r="G322" s="730"/>
      <x:c r="H322" s="730"/>
      <x:c r="I322" s="730"/>
      <x:c r="J322" s="730"/>
      <x:c r="K322" s="730"/>
      <x:c r="L322" s="730"/>
      <x:c r="M322" s="730"/>
      <x:c r="N322" s="730"/>
      <x:c r="O322" s="732"/>
      <x:c r="P322" s="731"/>
      <x:c r="Q322" s="731"/>
      <x:c r="R322" s="731"/>
      <x:c r="S322" s="740" t="str">
        <x:f>IF(B322="","",TODAY()-B322)</x:f>
      </x:c>
      <x:c r="T322" s="741" t="str">
        <x:f>IF(A322="","",IF(N322="","STAGE NOT SET",IF(OR(N322="PO WON",N322="LOST",N322="CANCELLED"),N322,IF(Y322="","NOT SET",IF(NOT(ISNUMBER(Y322)),"CHECK DATE",IF(Y322&lt;TODAY(),"OVERDUE",IF(Y322=TODAY(),"DUE TODAY","UPCOMING")))))))</x:f>
      </x:c>
      <x:c r="U322" s="731"/>
      <x:c r="V322" s="730"/>
      <x:c r="W322" s="730"/>
      <x:c r="X322" s="749" t="str">
        <x:f>IF(OR(A322="",B322="",N322="",N322="PO WON",N322="LOST",N322="CANCELLED"),"",IFERROR(IF(Q322="",B322+1,Q322+INDEX(Setup!$T$4:$T$8,MATCH(N322,Setup!$S$4:$S$8,0))),""))</x:f>
      </x:c>
      <x:c r="Y322" s="749" t="str">
        <x:f>IF(A322="","",IF(OR(N322="PO WON",N322="LOST",N322="CANCELLED"),"",IF(R322&lt;&gt;"",R322,X322)))</x:f>
      </x:c>
      <x:c r="Z322" s="750" t="str">
        <x:f>IF(OR(Y322="",NOT(ISNUMBER(Y322))),"",Y322-TODAY())</x:f>
      </x:c>
      <x:c r="AA322" s="750" t="str">
        <x:f>IF(OR(A322="",B322="",C322="",M322="",N322="",N322="PO WON",N322="LOST",N322="CANCELLED"),"",IF(M322="Hot",30,IF(M322="Warm",20,10))+IF(N322="NEGOTIATION",25,IF(N322="QUOTED",20,IF(N322="QUALIFIED",15,IF(OR(N322="NEW",N322="CONTACTED"),10,0))))+IF(S322&lt;=2,20,IF(S322&lt;=7,15,IF(S322&lt;=14,10,5)))+IF(O322&gt;=500000,20,IF(O322&gt;=200000,15,IF(O322&gt;=100000,10,5)))+IF(OR(C322="IndiaMART",C322="TradeIndia"),5,3))</x:f>
      </x:c>
      <x:c r="AB322" s="751" t="str">
        <x:f>IF(A322="","",IF(OR(N322="PO WON",N322="LOST",N322="CANCELLED"),"CLOSED",IF(AA322&gt;=75,"A - PRIORITY",IF(AA322&gt;=55,"B - GOOD",IF(AA322&gt;=35,"C - NURTURE","D - LOW")))))</x:f>
      </x:c>
      <x:c r="AC322" s="751" t="str">
        <x:f>IF(A322="","",IF(AL322="COMPLETE",IF(N322="PO WON","Track invoice + payment",IF(N322="LOST","Consider revival",IF(N322="CANCELLED","No further action",IF(T322="OVERDUE","FOLLOW UP NOW",IF(T322="DUE TODAY","FOLLOW UP TODAY",IFERROR(INDEX(Setup!$V$4:$V$8,MATCH(N322,Setup!$U$4:$U$8,0)),"Review RFQ")))))),IF(AL322="DUPLICATE RFQ ID","Use a unique RFQ ID",IF(AL322="CHECK REQUIRED FIELDS","Complete required fields",IF(AL322="CHECK NUMBERS","Correct quantity or value",IF(AL322="CHECK DATE","Correct invalid date",IF(AL322="CHECK STAGE","Choose a valid stage",IF(AL322="SET NEXT FOLLOW-UP","Set next follow-up",IF(AL322="ADD QUOTE DATE","Add quote date",IF(AL322="ADD QUOTE RECORD","Add or fix quote record",IF(AL322="ADD CLOSED REASON","Add lost/cancelled reason",IF(AL322="ADD CLOSED DATE","Add closed date","Create or fix order record"))))))))))))</x:f>
      </x:c>
      <x:c r="AD322" s="752" t="str">
        <x:f>IF(A322="","",IF(AND(OR(N322="QUOTED",N322="NEGOTIATION"),Y322&lt;&gt;"",Y322&lt;TODAY()),O322,0))</x:f>
      </x:c>
      <x:c r="AE322" s="751" t="str">
        <x:f>IF(A322="","",IF(AND(F322&lt;&gt;"",G322&lt;&gt;""),"COMPLETE",IF(OR(F322&lt;&gt;"",G322&lt;&gt;""),"PARTIAL","MISSING")))</x:f>
      </x:c>
      <x:c r="AF322" s="756"/>
      <x:c r="AG322" s="735"/>
      <x:c r="AH322" s="735"/>
      <x:c r="AI322" s="755" t="str">
        <x:f>IF(OR(B322="",AF322=""),"",ROUND((AF322-B322)*24,1))</x:f>
      </x:c>
      <x:c r="AJ322" s="750" t="str">
        <x:f>IF(P322="","",MAX(TODAY()-P322,0))</x:f>
      </x:c>
      <x:c r="AK322" s="750" t="str">
        <x:f>IF(OR(B322="",AH322=""),"",AH322-B322)</x:f>
      </x:c>
      <x:c r="AL322" s="751" t="str">
        <x:f>IF(A322="","",IF(COUNTIF($A$5:$A$504,A322)&gt;1,"DUPLICATE RFQ ID",IF(OR(B322="",C322="",AND(D322="",E322=""),AND(F322="",G322=""),H322="",I322="",J322="",L322="",M322="",N322=""),"CHECK REQUIRED FIELDS",IF(OR(NOT(ISNUMBER(I322)),I322&lt;=0,AND(O322&lt;&gt;"",OR(NOT(ISNUMBER(O322)),O322&lt;0))),"CHECK NUMBERS",IF(OR(NOT(ISNUMBER(B322)),B322&gt;TODAY(),AND(P322&lt;&gt;"",OR(NOT(ISNUMBER(P322)),P322&gt;TODAY())),AND(Q322&lt;&gt;"",OR(NOT(ISNUMBER(Q322)),Q322&gt;TODAY())),AND(R322&lt;&gt;"",NOT(ISNUMBER(R322))),AND(U322&lt;&gt;"",NOT(ISNUMBER(U322))),AND(AF322&lt;&gt;"",OR(NOT(ISNUMBER(AF322)),AF322&lt;B322,AF322&gt;TODAY()+1)),AND(AG322&lt;&gt;"",OR(NOT(ISNUMBER(AG322)),AG322&lt;B322,AG322&gt;TODAY())),AND(AH322&lt;&gt;"",OR(NOT(ISNUMBER(AH322)),AH322&lt;B322,AH322&gt;TODAY()))),"CHECK DATE",IF(COUNTIF(Setup!$D$4:$D$11,N322)=0,"CHECK STAGE",IF(AND(N322&lt;&gt;"PO WON",N322&lt;&gt;"LOST",N322&lt;&gt;"CANCELLED",Y322=""),"SET NEXT FOLLOW-UP",IF(AND(OR(N322="QUOTED",N322="NEGOTIATION",N322="PO WON"),P322=""),"ADD QUOTE DATE",IF(AND(OR(N322="QUOTED",N322="NEGOTIATION",N322="PO WON"),COUNTIFS(Quotations!$B$5:$B$504,A322,Quotations!$Q$5:$Q$504,"COMPLETE")=0),"ADD QUOTE RECORD",IF(AND(OR(N322="LOST",N322="CANCELLED"),V322=""),"ADD CLOSED REASON",IF(AND(OR(N322="PO WON",N322="LOST",N322="CANCELLED"),AH322=""),"ADD CLOSED DATE",IF(AND(N322="PO WON",COUNTIFS('Orders &amp; Payments'!$B$5:$B$504,A322,'Orders &amp; Payments'!$Q$5:$Q$504,"COMPLETE")+COUNTIFS('Orders &amp; Payments'!$B$5:$B$504,A322,'Orders &amp; Payments'!$Q$5:$Q$504,"OPEN")+COUNTIFS('Orders &amp; Payments'!$B$5:$B$504,A322,'Orders &amp; Payments'!$Q$5:$Q$504,"OPEN — ADD INVOICE")=0),"ADD ORDER RECORD","COMPLETE"))))))))))))</x:f>
      </x:c>
    </x:row>
    <x:row r="323">
      <x:c r="A323" s="730"/>
      <x:c r="B323" s="731"/>
      <x:c r="C323" s="730"/>
      <x:c r="D323" s="730"/>
      <x:c r="E323" s="730"/>
      <x:c r="F323" s="730"/>
      <x:c r="G323" s="730"/>
      <x:c r="H323" s="730"/>
      <x:c r="I323" s="730"/>
      <x:c r="J323" s="730"/>
      <x:c r="K323" s="730"/>
      <x:c r="L323" s="730"/>
      <x:c r="M323" s="730"/>
      <x:c r="N323" s="730"/>
      <x:c r="O323" s="732"/>
      <x:c r="P323" s="731"/>
      <x:c r="Q323" s="731"/>
      <x:c r="R323" s="731"/>
      <x:c r="S323" s="740" t="str">
        <x:f>IF(B323="","",TODAY()-B323)</x:f>
      </x:c>
      <x:c r="T323" s="741" t="str">
        <x:f>IF(A323="","",IF(N323="","STAGE NOT SET",IF(OR(N323="PO WON",N323="LOST",N323="CANCELLED"),N323,IF(Y323="","NOT SET",IF(NOT(ISNUMBER(Y323)),"CHECK DATE",IF(Y323&lt;TODAY(),"OVERDUE",IF(Y323=TODAY(),"DUE TODAY","UPCOMING")))))))</x:f>
      </x:c>
      <x:c r="U323" s="731"/>
      <x:c r="V323" s="730"/>
      <x:c r="W323" s="730"/>
      <x:c r="X323" s="749" t="str">
        <x:f>IF(OR(A323="",B323="",N323="",N323="PO WON",N323="LOST",N323="CANCELLED"),"",IFERROR(IF(Q323="",B323+1,Q323+INDEX(Setup!$T$4:$T$8,MATCH(N323,Setup!$S$4:$S$8,0))),""))</x:f>
      </x:c>
      <x:c r="Y323" s="749" t="str">
        <x:f>IF(A323="","",IF(OR(N323="PO WON",N323="LOST",N323="CANCELLED"),"",IF(R323&lt;&gt;"",R323,X323)))</x:f>
      </x:c>
      <x:c r="Z323" s="750" t="str">
        <x:f>IF(OR(Y323="",NOT(ISNUMBER(Y323))),"",Y323-TODAY())</x:f>
      </x:c>
      <x:c r="AA323" s="750" t="str">
        <x:f>IF(OR(A323="",B323="",C323="",M323="",N323="",N323="PO WON",N323="LOST",N323="CANCELLED"),"",IF(M323="Hot",30,IF(M323="Warm",20,10))+IF(N323="NEGOTIATION",25,IF(N323="QUOTED",20,IF(N323="QUALIFIED",15,IF(OR(N323="NEW",N323="CONTACTED"),10,0))))+IF(S323&lt;=2,20,IF(S323&lt;=7,15,IF(S323&lt;=14,10,5)))+IF(O323&gt;=500000,20,IF(O323&gt;=200000,15,IF(O323&gt;=100000,10,5)))+IF(OR(C323="IndiaMART",C323="TradeIndia"),5,3))</x:f>
      </x:c>
      <x:c r="AB323" s="751" t="str">
        <x:f>IF(A323="","",IF(OR(N323="PO WON",N323="LOST",N323="CANCELLED"),"CLOSED",IF(AA323&gt;=75,"A - PRIORITY",IF(AA323&gt;=55,"B - GOOD",IF(AA323&gt;=35,"C - NURTURE","D - LOW")))))</x:f>
      </x:c>
      <x:c r="AC323" s="751" t="str">
        <x:f>IF(A323="","",IF(AL323="COMPLETE",IF(N323="PO WON","Track invoice + payment",IF(N323="LOST","Consider revival",IF(N323="CANCELLED","No further action",IF(T323="OVERDUE","FOLLOW UP NOW",IF(T323="DUE TODAY","FOLLOW UP TODAY",IFERROR(INDEX(Setup!$V$4:$V$8,MATCH(N323,Setup!$U$4:$U$8,0)),"Review RFQ")))))),IF(AL323="DUPLICATE RFQ ID","Use a unique RFQ ID",IF(AL323="CHECK REQUIRED FIELDS","Complete required fields",IF(AL323="CHECK NUMBERS","Correct quantity or value",IF(AL323="CHECK DATE","Correct invalid date",IF(AL323="CHECK STAGE","Choose a valid stage",IF(AL323="SET NEXT FOLLOW-UP","Set next follow-up",IF(AL323="ADD QUOTE DATE","Add quote date",IF(AL323="ADD QUOTE RECORD","Add or fix quote record",IF(AL323="ADD CLOSED REASON","Add lost/cancelled reason",IF(AL323="ADD CLOSED DATE","Add closed date","Create or fix order record"))))))))))))</x:f>
      </x:c>
      <x:c r="AD323" s="752" t="str">
        <x:f>IF(A323="","",IF(AND(OR(N323="QUOTED",N323="NEGOTIATION"),Y323&lt;&gt;"",Y323&lt;TODAY()),O323,0))</x:f>
      </x:c>
      <x:c r="AE323" s="751" t="str">
        <x:f>IF(A323="","",IF(AND(F323&lt;&gt;"",G323&lt;&gt;""),"COMPLETE",IF(OR(F323&lt;&gt;"",G323&lt;&gt;""),"PARTIAL","MISSING")))</x:f>
      </x:c>
      <x:c r="AF323" s="756"/>
      <x:c r="AG323" s="735"/>
      <x:c r="AH323" s="735"/>
      <x:c r="AI323" s="755" t="str">
        <x:f>IF(OR(B323="",AF323=""),"",ROUND((AF323-B323)*24,1))</x:f>
      </x:c>
      <x:c r="AJ323" s="750" t="str">
        <x:f>IF(P323="","",MAX(TODAY()-P323,0))</x:f>
      </x:c>
      <x:c r="AK323" s="750" t="str">
        <x:f>IF(OR(B323="",AH323=""),"",AH323-B323)</x:f>
      </x:c>
      <x:c r="AL323" s="751" t="str">
        <x:f>IF(A323="","",IF(COUNTIF($A$5:$A$504,A323)&gt;1,"DUPLICATE RFQ ID",IF(OR(B323="",C323="",AND(D323="",E323=""),AND(F323="",G323=""),H323="",I323="",J323="",L323="",M323="",N323=""),"CHECK REQUIRED FIELDS",IF(OR(NOT(ISNUMBER(I323)),I323&lt;=0,AND(O323&lt;&gt;"",OR(NOT(ISNUMBER(O323)),O323&lt;0))),"CHECK NUMBERS",IF(OR(NOT(ISNUMBER(B323)),B323&gt;TODAY(),AND(P323&lt;&gt;"",OR(NOT(ISNUMBER(P323)),P323&gt;TODAY())),AND(Q323&lt;&gt;"",OR(NOT(ISNUMBER(Q323)),Q323&gt;TODAY())),AND(R323&lt;&gt;"",NOT(ISNUMBER(R323))),AND(U323&lt;&gt;"",NOT(ISNUMBER(U323))),AND(AF323&lt;&gt;"",OR(NOT(ISNUMBER(AF323)),AF323&lt;B323,AF323&gt;TODAY()+1)),AND(AG323&lt;&gt;"",OR(NOT(ISNUMBER(AG323)),AG323&lt;B323,AG323&gt;TODAY())),AND(AH323&lt;&gt;"",OR(NOT(ISNUMBER(AH323)),AH323&lt;B323,AH323&gt;TODAY()))),"CHECK DATE",IF(COUNTIF(Setup!$D$4:$D$11,N323)=0,"CHECK STAGE",IF(AND(N323&lt;&gt;"PO WON",N323&lt;&gt;"LOST",N323&lt;&gt;"CANCELLED",Y323=""),"SET NEXT FOLLOW-UP",IF(AND(OR(N323="QUOTED",N323="NEGOTIATION",N323="PO WON"),P323=""),"ADD QUOTE DATE",IF(AND(OR(N323="QUOTED",N323="NEGOTIATION",N323="PO WON"),COUNTIFS(Quotations!$B$5:$B$504,A323,Quotations!$Q$5:$Q$504,"COMPLETE")=0),"ADD QUOTE RECORD",IF(AND(OR(N323="LOST",N323="CANCELLED"),V323=""),"ADD CLOSED REASON",IF(AND(OR(N323="PO WON",N323="LOST",N323="CANCELLED"),AH323=""),"ADD CLOSED DATE",IF(AND(N323="PO WON",COUNTIFS('Orders &amp; Payments'!$B$5:$B$504,A323,'Orders &amp; Payments'!$Q$5:$Q$504,"COMPLETE")+COUNTIFS('Orders &amp; Payments'!$B$5:$B$504,A323,'Orders &amp; Payments'!$Q$5:$Q$504,"OPEN")+COUNTIFS('Orders &amp; Payments'!$B$5:$B$504,A323,'Orders &amp; Payments'!$Q$5:$Q$504,"OPEN — ADD INVOICE")=0),"ADD ORDER RECORD","COMPLETE"))))))))))))</x:f>
      </x:c>
    </x:row>
    <x:row r="324">
      <x:c r="A324" s="730"/>
      <x:c r="B324" s="731"/>
      <x:c r="C324" s="730"/>
      <x:c r="D324" s="730"/>
      <x:c r="E324" s="730"/>
      <x:c r="F324" s="730"/>
      <x:c r="G324" s="730"/>
      <x:c r="H324" s="730"/>
      <x:c r="I324" s="730"/>
      <x:c r="J324" s="730"/>
      <x:c r="K324" s="730"/>
      <x:c r="L324" s="730"/>
      <x:c r="M324" s="730"/>
      <x:c r="N324" s="730"/>
      <x:c r="O324" s="732"/>
      <x:c r="P324" s="731"/>
      <x:c r="Q324" s="731"/>
      <x:c r="R324" s="731"/>
      <x:c r="S324" s="740" t="str">
        <x:f>IF(B324="","",TODAY()-B324)</x:f>
      </x:c>
      <x:c r="T324" s="741" t="str">
        <x:f>IF(A324="","",IF(N324="","STAGE NOT SET",IF(OR(N324="PO WON",N324="LOST",N324="CANCELLED"),N324,IF(Y324="","NOT SET",IF(NOT(ISNUMBER(Y324)),"CHECK DATE",IF(Y324&lt;TODAY(),"OVERDUE",IF(Y324=TODAY(),"DUE TODAY","UPCOMING")))))))</x:f>
      </x:c>
      <x:c r="U324" s="731"/>
      <x:c r="V324" s="730"/>
      <x:c r="W324" s="730"/>
      <x:c r="X324" s="749" t="str">
        <x:f>IF(OR(A324="",B324="",N324="",N324="PO WON",N324="LOST",N324="CANCELLED"),"",IFERROR(IF(Q324="",B324+1,Q324+INDEX(Setup!$T$4:$T$8,MATCH(N324,Setup!$S$4:$S$8,0))),""))</x:f>
      </x:c>
      <x:c r="Y324" s="749" t="str">
        <x:f>IF(A324="","",IF(OR(N324="PO WON",N324="LOST",N324="CANCELLED"),"",IF(R324&lt;&gt;"",R324,X324)))</x:f>
      </x:c>
      <x:c r="Z324" s="750" t="str">
        <x:f>IF(OR(Y324="",NOT(ISNUMBER(Y324))),"",Y324-TODAY())</x:f>
      </x:c>
      <x:c r="AA324" s="750" t="str">
        <x:f>IF(OR(A324="",B324="",C324="",M324="",N324="",N324="PO WON",N324="LOST",N324="CANCELLED"),"",IF(M324="Hot",30,IF(M324="Warm",20,10))+IF(N324="NEGOTIATION",25,IF(N324="QUOTED",20,IF(N324="QUALIFIED",15,IF(OR(N324="NEW",N324="CONTACTED"),10,0))))+IF(S324&lt;=2,20,IF(S324&lt;=7,15,IF(S324&lt;=14,10,5)))+IF(O324&gt;=500000,20,IF(O324&gt;=200000,15,IF(O324&gt;=100000,10,5)))+IF(OR(C324="IndiaMART",C324="TradeIndia"),5,3))</x:f>
      </x:c>
      <x:c r="AB324" s="751" t="str">
        <x:f>IF(A324="","",IF(OR(N324="PO WON",N324="LOST",N324="CANCELLED"),"CLOSED",IF(AA324&gt;=75,"A - PRIORITY",IF(AA324&gt;=55,"B - GOOD",IF(AA324&gt;=35,"C - NURTURE","D - LOW")))))</x:f>
      </x:c>
      <x:c r="AC324" s="751" t="str">
        <x:f>IF(A324="","",IF(AL324="COMPLETE",IF(N324="PO WON","Track invoice + payment",IF(N324="LOST","Consider revival",IF(N324="CANCELLED","No further action",IF(T324="OVERDUE","FOLLOW UP NOW",IF(T324="DUE TODAY","FOLLOW UP TODAY",IFERROR(INDEX(Setup!$V$4:$V$8,MATCH(N324,Setup!$U$4:$U$8,0)),"Review RFQ")))))),IF(AL324="DUPLICATE RFQ ID","Use a unique RFQ ID",IF(AL324="CHECK REQUIRED FIELDS","Complete required fields",IF(AL324="CHECK NUMBERS","Correct quantity or value",IF(AL324="CHECK DATE","Correct invalid date",IF(AL324="CHECK STAGE","Choose a valid stage",IF(AL324="SET NEXT FOLLOW-UP","Set next follow-up",IF(AL324="ADD QUOTE DATE","Add quote date",IF(AL324="ADD QUOTE RECORD","Add or fix quote record",IF(AL324="ADD CLOSED REASON","Add lost/cancelled reason",IF(AL324="ADD CLOSED DATE","Add closed date","Create or fix order record"))))))))))))</x:f>
      </x:c>
      <x:c r="AD324" s="752" t="str">
        <x:f>IF(A324="","",IF(AND(OR(N324="QUOTED",N324="NEGOTIATION"),Y324&lt;&gt;"",Y324&lt;TODAY()),O324,0))</x:f>
      </x:c>
      <x:c r="AE324" s="751" t="str">
        <x:f>IF(A324="","",IF(AND(F324&lt;&gt;"",G324&lt;&gt;""),"COMPLETE",IF(OR(F324&lt;&gt;"",G324&lt;&gt;""),"PARTIAL","MISSING")))</x:f>
      </x:c>
      <x:c r="AF324" s="756"/>
      <x:c r="AG324" s="735"/>
      <x:c r="AH324" s="735"/>
      <x:c r="AI324" s="755" t="str">
        <x:f>IF(OR(B324="",AF324=""),"",ROUND((AF324-B324)*24,1))</x:f>
      </x:c>
      <x:c r="AJ324" s="750" t="str">
        <x:f>IF(P324="","",MAX(TODAY()-P324,0))</x:f>
      </x:c>
      <x:c r="AK324" s="750" t="str">
        <x:f>IF(OR(B324="",AH324=""),"",AH324-B324)</x:f>
      </x:c>
      <x:c r="AL324" s="751" t="str">
        <x:f>IF(A324="","",IF(COUNTIF($A$5:$A$504,A324)&gt;1,"DUPLICATE RFQ ID",IF(OR(B324="",C324="",AND(D324="",E324=""),AND(F324="",G324=""),H324="",I324="",J324="",L324="",M324="",N324=""),"CHECK REQUIRED FIELDS",IF(OR(NOT(ISNUMBER(I324)),I324&lt;=0,AND(O324&lt;&gt;"",OR(NOT(ISNUMBER(O324)),O324&lt;0))),"CHECK NUMBERS",IF(OR(NOT(ISNUMBER(B324)),B324&gt;TODAY(),AND(P324&lt;&gt;"",OR(NOT(ISNUMBER(P324)),P324&gt;TODAY())),AND(Q324&lt;&gt;"",OR(NOT(ISNUMBER(Q324)),Q324&gt;TODAY())),AND(R324&lt;&gt;"",NOT(ISNUMBER(R324))),AND(U324&lt;&gt;"",NOT(ISNUMBER(U324))),AND(AF324&lt;&gt;"",OR(NOT(ISNUMBER(AF324)),AF324&lt;B324,AF324&gt;TODAY()+1)),AND(AG324&lt;&gt;"",OR(NOT(ISNUMBER(AG324)),AG324&lt;B324,AG324&gt;TODAY())),AND(AH324&lt;&gt;"",OR(NOT(ISNUMBER(AH324)),AH324&lt;B324,AH324&gt;TODAY()))),"CHECK DATE",IF(COUNTIF(Setup!$D$4:$D$11,N324)=0,"CHECK STAGE",IF(AND(N324&lt;&gt;"PO WON",N324&lt;&gt;"LOST",N324&lt;&gt;"CANCELLED",Y324=""),"SET NEXT FOLLOW-UP",IF(AND(OR(N324="QUOTED",N324="NEGOTIATION",N324="PO WON"),P324=""),"ADD QUOTE DATE",IF(AND(OR(N324="QUOTED",N324="NEGOTIATION",N324="PO WON"),COUNTIFS(Quotations!$B$5:$B$504,A324,Quotations!$Q$5:$Q$504,"COMPLETE")=0),"ADD QUOTE RECORD",IF(AND(OR(N324="LOST",N324="CANCELLED"),V324=""),"ADD CLOSED REASON",IF(AND(OR(N324="PO WON",N324="LOST",N324="CANCELLED"),AH324=""),"ADD CLOSED DATE",IF(AND(N324="PO WON",COUNTIFS('Orders &amp; Payments'!$B$5:$B$504,A324,'Orders &amp; Payments'!$Q$5:$Q$504,"COMPLETE")+COUNTIFS('Orders &amp; Payments'!$B$5:$B$504,A324,'Orders &amp; Payments'!$Q$5:$Q$504,"OPEN")+COUNTIFS('Orders &amp; Payments'!$B$5:$B$504,A324,'Orders &amp; Payments'!$Q$5:$Q$504,"OPEN — ADD INVOICE")=0),"ADD ORDER RECORD","COMPLETE"))))))))))))</x:f>
      </x:c>
    </x:row>
    <x:row r="325">
      <x:c r="A325" s="730"/>
      <x:c r="B325" s="731"/>
      <x:c r="C325" s="730"/>
      <x:c r="D325" s="730"/>
      <x:c r="E325" s="730"/>
      <x:c r="F325" s="730"/>
      <x:c r="G325" s="730"/>
      <x:c r="H325" s="730"/>
      <x:c r="I325" s="730"/>
      <x:c r="J325" s="730"/>
      <x:c r="K325" s="730"/>
      <x:c r="L325" s="730"/>
      <x:c r="M325" s="730"/>
      <x:c r="N325" s="730"/>
      <x:c r="O325" s="732"/>
      <x:c r="P325" s="731"/>
      <x:c r="Q325" s="731"/>
      <x:c r="R325" s="731"/>
      <x:c r="S325" s="740" t="str">
        <x:f>IF(B325="","",TODAY()-B325)</x:f>
      </x:c>
      <x:c r="T325" s="741" t="str">
        <x:f>IF(A325="","",IF(N325="","STAGE NOT SET",IF(OR(N325="PO WON",N325="LOST",N325="CANCELLED"),N325,IF(Y325="","NOT SET",IF(NOT(ISNUMBER(Y325)),"CHECK DATE",IF(Y325&lt;TODAY(),"OVERDUE",IF(Y325=TODAY(),"DUE TODAY","UPCOMING")))))))</x:f>
      </x:c>
      <x:c r="U325" s="731"/>
      <x:c r="V325" s="730"/>
      <x:c r="W325" s="730"/>
      <x:c r="X325" s="749" t="str">
        <x:f>IF(OR(A325="",B325="",N325="",N325="PO WON",N325="LOST",N325="CANCELLED"),"",IFERROR(IF(Q325="",B325+1,Q325+INDEX(Setup!$T$4:$T$8,MATCH(N325,Setup!$S$4:$S$8,0))),""))</x:f>
      </x:c>
      <x:c r="Y325" s="749" t="str">
        <x:f>IF(A325="","",IF(OR(N325="PO WON",N325="LOST",N325="CANCELLED"),"",IF(R325&lt;&gt;"",R325,X325)))</x:f>
      </x:c>
      <x:c r="Z325" s="750" t="str">
        <x:f>IF(OR(Y325="",NOT(ISNUMBER(Y325))),"",Y325-TODAY())</x:f>
      </x:c>
      <x:c r="AA325" s="750" t="str">
        <x:f>IF(OR(A325="",B325="",C325="",M325="",N325="",N325="PO WON",N325="LOST",N325="CANCELLED"),"",IF(M325="Hot",30,IF(M325="Warm",20,10))+IF(N325="NEGOTIATION",25,IF(N325="QUOTED",20,IF(N325="QUALIFIED",15,IF(OR(N325="NEW",N325="CONTACTED"),10,0))))+IF(S325&lt;=2,20,IF(S325&lt;=7,15,IF(S325&lt;=14,10,5)))+IF(O325&gt;=500000,20,IF(O325&gt;=200000,15,IF(O325&gt;=100000,10,5)))+IF(OR(C325="IndiaMART",C325="TradeIndia"),5,3))</x:f>
      </x:c>
      <x:c r="AB325" s="751" t="str">
        <x:f>IF(A325="","",IF(OR(N325="PO WON",N325="LOST",N325="CANCELLED"),"CLOSED",IF(AA325&gt;=75,"A - PRIORITY",IF(AA325&gt;=55,"B - GOOD",IF(AA325&gt;=35,"C - NURTURE","D - LOW")))))</x:f>
      </x:c>
      <x:c r="AC325" s="751" t="str">
        <x:f>IF(A325="","",IF(AL325="COMPLETE",IF(N325="PO WON","Track invoice + payment",IF(N325="LOST","Consider revival",IF(N325="CANCELLED","No further action",IF(T325="OVERDUE","FOLLOW UP NOW",IF(T325="DUE TODAY","FOLLOW UP TODAY",IFERROR(INDEX(Setup!$V$4:$V$8,MATCH(N325,Setup!$U$4:$U$8,0)),"Review RFQ")))))),IF(AL325="DUPLICATE RFQ ID","Use a unique RFQ ID",IF(AL325="CHECK REQUIRED FIELDS","Complete required fields",IF(AL325="CHECK NUMBERS","Correct quantity or value",IF(AL325="CHECK DATE","Correct invalid date",IF(AL325="CHECK STAGE","Choose a valid stage",IF(AL325="SET NEXT FOLLOW-UP","Set next follow-up",IF(AL325="ADD QUOTE DATE","Add quote date",IF(AL325="ADD QUOTE RECORD","Add or fix quote record",IF(AL325="ADD CLOSED REASON","Add lost/cancelled reason",IF(AL325="ADD CLOSED DATE","Add closed date","Create or fix order record"))))))))))))</x:f>
      </x:c>
      <x:c r="AD325" s="752" t="str">
        <x:f>IF(A325="","",IF(AND(OR(N325="QUOTED",N325="NEGOTIATION"),Y325&lt;&gt;"",Y325&lt;TODAY()),O325,0))</x:f>
      </x:c>
      <x:c r="AE325" s="751" t="str">
        <x:f>IF(A325="","",IF(AND(F325&lt;&gt;"",G325&lt;&gt;""),"COMPLETE",IF(OR(F325&lt;&gt;"",G325&lt;&gt;""),"PARTIAL","MISSING")))</x:f>
      </x:c>
      <x:c r="AF325" s="756"/>
      <x:c r="AG325" s="735"/>
      <x:c r="AH325" s="735"/>
      <x:c r="AI325" s="755" t="str">
        <x:f>IF(OR(B325="",AF325=""),"",ROUND((AF325-B325)*24,1))</x:f>
      </x:c>
      <x:c r="AJ325" s="750" t="str">
        <x:f>IF(P325="","",MAX(TODAY()-P325,0))</x:f>
      </x:c>
      <x:c r="AK325" s="750" t="str">
        <x:f>IF(OR(B325="",AH325=""),"",AH325-B325)</x:f>
      </x:c>
      <x:c r="AL325" s="751" t="str">
        <x:f>IF(A325="","",IF(COUNTIF($A$5:$A$504,A325)&gt;1,"DUPLICATE RFQ ID",IF(OR(B325="",C325="",AND(D325="",E325=""),AND(F325="",G325=""),H325="",I325="",J325="",L325="",M325="",N325=""),"CHECK REQUIRED FIELDS",IF(OR(NOT(ISNUMBER(I325)),I325&lt;=0,AND(O325&lt;&gt;"",OR(NOT(ISNUMBER(O325)),O325&lt;0))),"CHECK NUMBERS",IF(OR(NOT(ISNUMBER(B325)),B325&gt;TODAY(),AND(P325&lt;&gt;"",OR(NOT(ISNUMBER(P325)),P325&gt;TODAY())),AND(Q325&lt;&gt;"",OR(NOT(ISNUMBER(Q325)),Q325&gt;TODAY())),AND(R325&lt;&gt;"",NOT(ISNUMBER(R325))),AND(U325&lt;&gt;"",NOT(ISNUMBER(U325))),AND(AF325&lt;&gt;"",OR(NOT(ISNUMBER(AF325)),AF325&lt;B325,AF325&gt;TODAY()+1)),AND(AG325&lt;&gt;"",OR(NOT(ISNUMBER(AG325)),AG325&lt;B325,AG325&gt;TODAY())),AND(AH325&lt;&gt;"",OR(NOT(ISNUMBER(AH325)),AH325&lt;B325,AH325&gt;TODAY()))),"CHECK DATE",IF(COUNTIF(Setup!$D$4:$D$11,N325)=0,"CHECK STAGE",IF(AND(N325&lt;&gt;"PO WON",N325&lt;&gt;"LOST",N325&lt;&gt;"CANCELLED",Y325=""),"SET NEXT FOLLOW-UP",IF(AND(OR(N325="QUOTED",N325="NEGOTIATION",N325="PO WON"),P325=""),"ADD QUOTE DATE",IF(AND(OR(N325="QUOTED",N325="NEGOTIATION",N325="PO WON"),COUNTIFS(Quotations!$B$5:$B$504,A325,Quotations!$Q$5:$Q$504,"COMPLETE")=0),"ADD QUOTE RECORD",IF(AND(OR(N325="LOST",N325="CANCELLED"),V325=""),"ADD CLOSED REASON",IF(AND(OR(N325="PO WON",N325="LOST",N325="CANCELLED"),AH325=""),"ADD CLOSED DATE",IF(AND(N325="PO WON",COUNTIFS('Orders &amp; Payments'!$B$5:$B$504,A325,'Orders &amp; Payments'!$Q$5:$Q$504,"COMPLETE")+COUNTIFS('Orders &amp; Payments'!$B$5:$B$504,A325,'Orders &amp; Payments'!$Q$5:$Q$504,"OPEN")+COUNTIFS('Orders &amp; Payments'!$B$5:$B$504,A325,'Orders &amp; Payments'!$Q$5:$Q$504,"OPEN — ADD INVOICE")=0),"ADD ORDER RECORD","COMPLETE"))))))))))))</x:f>
      </x:c>
    </x:row>
    <x:row r="326">
      <x:c r="A326" s="730"/>
      <x:c r="B326" s="731"/>
      <x:c r="C326" s="730"/>
      <x:c r="D326" s="730"/>
      <x:c r="E326" s="730"/>
      <x:c r="F326" s="730"/>
      <x:c r="G326" s="730"/>
      <x:c r="H326" s="730"/>
      <x:c r="I326" s="730"/>
      <x:c r="J326" s="730"/>
      <x:c r="K326" s="730"/>
      <x:c r="L326" s="730"/>
      <x:c r="M326" s="730"/>
      <x:c r="N326" s="730"/>
      <x:c r="O326" s="732"/>
      <x:c r="P326" s="731"/>
      <x:c r="Q326" s="731"/>
      <x:c r="R326" s="731"/>
      <x:c r="S326" s="740" t="str">
        <x:f>IF(B326="","",TODAY()-B326)</x:f>
      </x:c>
      <x:c r="T326" s="741" t="str">
        <x:f>IF(A326="","",IF(N326="","STAGE NOT SET",IF(OR(N326="PO WON",N326="LOST",N326="CANCELLED"),N326,IF(Y326="","NOT SET",IF(NOT(ISNUMBER(Y326)),"CHECK DATE",IF(Y326&lt;TODAY(),"OVERDUE",IF(Y326=TODAY(),"DUE TODAY","UPCOMING")))))))</x:f>
      </x:c>
      <x:c r="U326" s="731"/>
      <x:c r="V326" s="730"/>
      <x:c r="W326" s="730"/>
      <x:c r="X326" s="749" t="str">
        <x:f>IF(OR(A326="",B326="",N326="",N326="PO WON",N326="LOST",N326="CANCELLED"),"",IFERROR(IF(Q326="",B326+1,Q326+INDEX(Setup!$T$4:$T$8,MATCH(N326,Setup!$S$4:$S$8,0))),""))</x:f>
      </x:c>
      <x:c r="Y326" s="749" t="str">
        <x:f>IF(A326="","",IF(OR(N326="PO WON",N326="LOST",N326="CANCELLED"),"",IF(R326&lt;&gt;"",R326,X326)))</x:f>
      </x:c>
      <x:c r="Z326" s="750" t="str">
        <x:f>IF(OR(Y326="",NOT(ISNUMBER(Y326))),"",Y326-TODAY())</x:f>
      </x:c>
      <x:c r="AA326" s="750" t="str">
        <x:f>IF(OR(A326="",B326="",C326="",M326="",N326="",N326="PO WON",N326="LOST",N326="CANCELLED"),"",IF(M326="Hot",30,IF(M326="Warm",20,10))+IF(N326="NEGOTIATION",25,IF(N326="QUOTED",20,IF(N326="QUALIFIED",15,IF(OR(N326="NEW",N326="CONTACTED"),10,0))))+IF(S326&lt;=2,20,IF(S326&lt;=7,15,IF(S326&lt;=14,10,5)))+IF(O326&gt;=500000,20,IF(O326&gt;=200000,15,IF(O326&gt;=100000,10,5)))+IF(OR(C326="IndiaMART",C326="TradeIndia"),5,3))</x:f>
      </x:c>
      <x:c r="AB326" s="751" t="str">
        <x:f>IF(A326="","",IF(OR(N326="PO WON",N326="LOST",N326="CANCELLED"),"CLOSED",IF(AA326&gt;=75,"A - PRIORITY",IF(AA326&gt;=55,"B - GOOD",IF(AA326&gt;=35,"C - NURTURE","D - LOW")))))</x:f>
      </x:c>
      <x:c r="AC326" s="751" t="str">
        <x:f>IF(A326="","",IF(AL326="COMPLETE",IF(N326="PO WON","Track invoice + payment",IF(N326="LOST","Consider revival",IF(N326="CANCELLED","No further action",IF(T326="OVERDUE","FOLLOW UP NOW",IF(T326="DUE TODAY","FOLLOW UP TODAY",IFERROR(INDEX(Setup!$V$4:$V$8,MATCH(N326,Setup!$U$4:$U$8,0)),"Review RFQ")))))),IF(AL326="DUPLICATE RFQ ID","Use a unique RFQ ID",IF(AL326="CHECK REQUIRED FIELDS","Complete required fields",IF(AL326="CHECK NUMBERS","Correct quantity or value",IF(AL326="CHECK DATE","Correct invalid date",IF(AL326="CHECK STAGE","Choose a valid stage",IF(AL326="SET NEXT FOLLOW-UP","Set next follow-up",IF(AL326="ADD QUOTE DATE","Add quote date",IF(AL326="ADD QUOTE RECORD","Add or fix quote record",IF(AL326="ADD CLOSED REASON","Add lost/cancelled reason",IF(AL326="ADD CLOSED DATE","Add closed date","Create or fix order record"))))))))))))</x:f>
      </x:c>
      <x:c r="AD326" s="752" t="str">
        <x:f>IF(A326="","",IF(AND(OR(N326="QUOTED",N326="NEGOTIATION"),Y326&lt;&gt;"",Y326&lt;TODAY()),O326,0))</x:f>
      </x:c>
      <x:c r="AE326" s="751" t="str">
        <x:f>IF(A326="","",IF(AND(F326&lt;&gt;"",G326&lt;&gt;""),"COMPLETE",IF(OR(F326&lt;&gt;"",G326&lt;&gt;""),"PARTIAL","MISSING")))</x:f>
      </x:c>
      <x:c r="AF326" s="756"/>
      <x:c r="AG326" s="735"/>
      <x:c r="AH326" s="735"/>
      <x:c r="AI326" s="755" t="str">
        <x:f>IF(OR(B326="",AF326=""),"",ROUND((AF326-B326)*24,1))</x:f>
      </x:c>
      <x:c r="AJ326" s="750" t="str">
        <x:f>IF(P326="","",MAX(TODAY()-P326,0))</x:f>
      </x:c>
      <x:c r="AK326" s="750" t="str">
        <x:f>IF(OR(B326="",AH326=""),"",AH326-B326)</x:f>
      </x:c>
      <x:c r="AL326" s="751" t="str">
        <x:f>IF(A326="","",IF(COUNTIF($A$5:$A$504,A326)&gt;1,"DUPLICATE RFQ ID",IF(OR(B326="",C326="",AND(D326="",E326=""),AND(F326="",G326=""),H326="",I326="",J326="",L326="",M326="",N326=""),"CHECK REQUIRED FIELDS",IF(OR(NOT(ISNUMBER(I326)),I326&lt;=0,AND(O326&lt;&gt;"",OR(NOT(ISNUMBER(O326)),O326&lt;0))),"CHECK NUMBERS",IF(OR(NOT(ISNUMBER(B326)),B326&gt;TODAY(),AND(P326&lt;&gt;"",OR(NOT(ISNUMBER(P326)),P326&gt;TODAY())),AND(Q326&lt;&gt;"",OR(NOT(ISNUMBER(Q326)),Q326&gt;TODAY())),AND(R326&lt;&gt;"",NOT(ISNUMBER(R326))),AND(U326&lt;&gt;"",NOT(ISNUMBER(U326))),AND(AF326&lt;&gt;"",OR(NOT(ISNUMBER(AF326)),AF326&lt;B326,AF326&gt;TODAY()+1)),AND(AG326&lt;&gt;"",OR(NOT(ISNUMBER(AG326)),AG326&lt;B326,AG326&gt;TODAY())),AND(AH326&lt;&gt;"",OR(NOT(ISNUMBER(AH326)),AH326&lt;B326,AH326&gt;TODAY()))),"CHECK DATE",IF(COUNTIF(Setup!$D$4:$D$11,N326)=0,"CHECK STAGE",IF(AND(N326&lt;&gt;"PO WON",N326&lt;&gt;"LOST",N326&lt;&gt;"CANCELLED",Y326=""),"SET NEXT FOLLOW-UP",IF(AND(OR(N326="QUOTED",N326="NEGOTIATION",N326="PO WON"),P326=""),"ADD QUOTE DATE",IF(AND(OR(N326="QUOTED",N326="NEGOTIATION",N326="PO WON"),COUNTIFS(Quotations!$B$5:$B$504,A326,Quotations!$Q$5:$Q$504,"COMPLETE")=0),"ADD QUOTE RECORD",IF(AND(OR(N326="LOST",N326="CANCELLED"),V326=""),"ADD CLOSED REASON",IF(AND(OR(N326="PO WON",N326="LOST",N326="CANCELLED"),AH326=""),"ADD CLOSED DATE",IF(AND(N326="PO WON",COUNTIFS('Orders &amp; Payments'!$B$5:$B$504,A326,'Orders &amp; Payments'!$Q$5:$Q$504,"COMPLETE")+COUNTIFS('Orders &amp; Payments'!$B$5:$B$504,A326,'Orders &amp; Payments'!$Q$5:$Q$504,"OPEN")+COUNTIFS('Orders &amp; Payments'!$B$5:$B$504,A326,'Orders &amp; Payments'!$Q$5:$Q$504,"OPEN — ADD INVOICE")=0),"ADD ORDER RECORD","COMPLETE"))))))))))))</x:f>
      </x:c>
    </x:row>
    <x:row r="327">
      <x:c r="A327" s="730"/>
      <x:c r="B327" s="731"/>
      <x:c r="C327" s="730"/>
      <x:c r="D327" s="730"/>
      <x:c r="E327" s="730"/>
      <x:c r="F327" s="730"/>
      <x:c r="G327" s="730"/>
      <x:c r="H327" s="730"/>
      <x:c r="I327" s="730"/>
      <x:c r="J327" s="730"/>
      <x:c r="K327" s="730"/>
      <x:c r="L327" s="730"/>
      <x:c r="M327" s="730"/>
      <x:c r="N327" s="730"/>
      <x:c r="O327" s="732"/>
      <x:c r="P327" s="731"/>
      <x:c r="Q327" s="731"/>
      <x:c r="R327" s="731"/>
      <x:c r="S327" s="740" t="str">
        <x:f>IF(B327="","",TODAY()-B327)</x:f>
      </x:c>
      <x:c r="T327" s="741" t="str">
        <x:f>IF(A327="","",IF(N327="","STAGE NOT SET",IF(OR(N327="PO WON",N327="LOST",N327="CANCELLED"),N327,IF(Y327="","NOT SET",IF(NOT(ISNUMBER(Y327)),"CHECK DATE",IF(Y327&lt;TODAY(),"OVERDUE",IF(Y327=TODAY(),"DUE TODAY","UPCOMING")))))))</x:f>
      </x:c>
      <x:c r="U327" s="731"/>
      <x:c r="V327" s="730"/>
      <x:c r="W327" s="730"/>
      <x:c r="X327" s="749" t="str">
        <x:f>IF(OR(A327="",B327="",N327="",N327="PO WON",N327="LOST",N327="CANCELLED"),"",IFERROR(IF(Q327="",B327+1,Q327+INDEX(Setup!$T$4:$T$8,MATCH(N327,Setup!$S$4:$S$8,0))),""))</x:f>
      </x:c>
      <x:c r="Y327" s="749" t="str">
        <x:f>IF(A327="","",IF(OR(N327="PO WON",N327="LOST",N327="CANCELLED"),"",IF(R327&lt;&gt;"",R327,X327)))</x:f>
      </x:c>
      <x:c r="Z327" s="750" t="str">
        <x:f>IF(OR(Y327="",NOT(ISNUMBER(Y327))),"",Y327-TODAY())</x:f>
      </x:c>
      <x:c r="AA327" s="750" t="str">
        <x:f>IF(OR(A327="",B327="",C327="",M327="",N327="",N327="PO WON",N327="LOST",N327="CANCELLED"),"",IF(M327="Hot",30,IF(M327="Warm",20,10))+IF(N327="NEGOTIATION",25,IF(N327="QUOTED",20,IF(N327="QUALIFIED",15,IF(OR(N327="NEW",N327="CONTACTED"),10,0))))+IF(S327&lt;=2,20,IF(S327&lt;=7,15,IF(S327&lt;=14,10,5)))+IF(O327&gt;=500000,20,IF(O327&gt;=200000,15,IF(O327&gt;=100000,10,5)))+IF(OR(C327="IndiaMART",C327="TradeIndia"),5,3))</x:f>
      </x:c>
      <x:c r="AB327" s="751" t="str">
        <x:f>IF(A327="","",IF(OR(N327="PO WON",N327="LOST",N327="CANCELLED"),"CLOSED",IF(AA327&gt;=75,"A - PRIORITY",IF(AA327&gt;=55,"B - GOOD",IF(AA327&gt;=35,"C - NURTURE","D - LOW")))))</x:f>
      </x:c>
      <x:c r="AC327" s="751" t="str">
        <x:f>IF(A327="","",IF(AL327="COMPLETE",IF(N327="PO WON","Track invoice + payment",IF(N327="LOST","Consider revival",IF(N327="CANCELLED","No further action",IF(T327="OVERDUE","FOLLOW UP NOW",IF(T327="DUE TODAY","FOLLOW UP TODAY",IFERROR(INDEX(Setup!$V$4:$V$8,MATCH(N327,Setup!$U$4:$U$8,0)),"Review RFQ")))))),IF(AL327="DUPLICATE RFQ ID","Use a unique RFQ ID",IF(AL327="CHECK REQUIRED FIELDS","Complete required fields",IF(AL327="CHECK NUMBERS","Correct quantity or value",IF(AL327="CHECK DATE","Correct invalid date",IF(AL327="CHECK STAGE","Choose a valid stage",IF(AL327="SET NEXT FOLLOW-UP","Set next follow-up",IF(AL327="ADD QUOTE DATE","Add quote date",IF(AL327="ADD QUOTE RECORD","Add or fix quote record",IF(AL327="ADD CLOSED REASON","Add lost/cancelled reason",IF(AL327="ADD CLOSED DATE","Add closed date","Create or fix order record"))))))))))))</x:f>
      </x:c>
      <x:c r="AD327" s="752" t="str">
        <x:f>IF(A327="","",IF(AND(OR(N327="QUOTED",N327="NEGOTIATION"),Y327&lt;&gt;"",Y327&lt;TODAY()),O327,0))</x:f>
      </x:c>
      <x:c r="AE327" s="751" t="str">
        <x:f>IF(A327="","",IF(AND(F327&lt;&gt;"",G327&lt;&gt;""),"COMPLETE",IF(OR(F327&lt;&gt;"",G327&lt;&gt;""),"PARTIAL","MISSING")))</x:f>
      </x:c>
      <x:c r="AF327" s="756"/>
      <x:c r="AG327" s="735"/>
      <x:c r="AH327" s="735"/>
      <x:c r="AI327" s="755" t="str">
        <x:f>IF(OR(B327="",AF327=""),"",ROUND((AF327-B327)*24,1))</x:f>
      </x:c>
      <x:c r="AJ327" s="750" t="str">
        <x:f>IF(P327="","",MAX(TODAY()-P327,0))</x:f>
      </x:c>
      <x:c r="AK327" s="750" t="str">
        <x:f>IF(OR(B327="",AH327=""),"",AH327-B327)</x:f>
      </x:c>
      <x:c r="AL327" s="751" t="str">
        <x:f>IF(A327="","",IF(COUNTIF($A$5:$A$504,A327)&gt;1,"DUPLICATE RFQ ID",IF(OR(B327="",C327="",AND(D327="",E327=""),AND(F327="",G327=""),H327="",I327="",J327="",L327="",M327="",N327=""),"CHECK REQUIRED FIELDS",IF(OR(NOT(ISNUMBER(I327)),I327&lt;=0,AND(O327&lt;&gt;"",OR(NOT(ISNUMBER(O327)),O327&lt;0))),"CHECK NUMBERS",IF(OR(NOT(ISNUMBER(B327)),B327&gt;TODAY(),AND(P327&lt;&gt;"",OR(NOT(ISNUMBER(P327)),P327&gt;TODAY())),AND(Q327&lt;&gt;"",OR(NOT(ISNUMBER(Q327)),Q327&gt;TODAY())),AND(R327&lt;&gt;"",NOT(ISNUMBER(R327))),AND(U327&lt;&gt;"",NOT(ISNUMBER(U327))),AND(AF327&lt;&gt;"",OR(NOT(ISNUMBER(AF327)),AF327&lt;B327,AF327&gt;TODAY()+1)),AND(AG327&lt;&gt;"",OR(NOT(ISNUMBER(AG327)),AG327&lt;B327,AG327&gt;TODAY())),AND(AH327&lt;&gt;"",OR(NOT(ISNUMBER(AH327)),AH327&lt;B327,AH327&gt;TODAY()))),"CHECK DATE",IF(COUNTIF(Setup!$D$4:$D$11,N327)=0,"CHECK STAGE",IF(AND(N327&lt;&gt;"PO WON",N327&lt;&gt;"LOST",N327&lt;&gt;"CANCELLED",Y327=""),"SET NEXT FOLLOW-UP",IF(AND(OR(N327="QUOTED",N327="NEGOTIATION",N327="PO WON"),P327=""),"ADD QUOTE DATE",IF(AND(OR(N327="QUOTED",N327="NEGOTIATION",N327="PO WON"),COUNTIFS(Quotations!$B$5:$B$504,A327,Quotations!$Q$5:$Q$504,"COMPLETE")=0),"ADD QUOTE RECORD",IF(AND(OR(N327="LOST",N327="CANCELLED"),V327=""),"ADD CLOSED REASON",IF(AND(OR(N327="PO WON",N327="LOST",N327="CANCELLED"),AH327=""),"ADD CLOSED DATE",IF(AND(N327="PO WON",COUNTIFS('Orders &amp; Payments'!$B$5:$B$504,A327,'Orders &amp; Payments'!$Q$5:$Q$504,"COMPLETE")+COUNTIFS('Orders &amp; Payments'!$B$5:$B$504,A327,'Orders &amp; Payments'!$Q$5:$Q$504,"OPEN")+COUNTIFS('Orders &amp; Payments'!$B$5:$B$504,A327,'Orders &amp; Payments'!$Q$5:$Q$504,"OPEN — ADD INVOICE")=0),"ADD ORDER RECORD","COMPLETE"))))))))))))</x:f>
      </x:c>
    </x:row>
    <x:row r="328">
      <x:c r="A328" s="730"/>
      <x:c r="B328" s="731"/>
      <x:c r="C328" s="730"/>
      <x:c r="D328" s="730"/>
      <x:c r="E328" s="730"/>
      <x:c r="F328" s="730"/>
      <x:c r="G328" s="730"/>
      <x:c r="H328" s="730"/>
      <x:c r="I328" s="730"/>
      <x:c r="J328" s="730"/>
      <x:c r="K328" s="730"/>
      <x:c r="L328" s="730"/>
      <x:c r="M328" s="730"/>
      <x:c r="N328" s="730"/>
      <x:c r="O328" s="732"/>
      <x:c r="P328" s="731"/>
      <x:c r="Q328" s="731"/>
      <x:c r="R328" s="731"/>
      <x:c r="S328" s="740" t="str">
        <x:f>IF(B328="","",TODAY()-B328)</x:f>
      </x:c>
      <x:c r="T328" s="741" t="str">
        <x:f>IF(A328="","",IF(N328="","STAGE NOT SET",IF(OR(N328="PO WON",N328="LOST",N328="CANCELLED"),N328,IF(Y328="","NOT SET",IF(NOT(ISNUMBER(Y328)),"CHECK DATE",IF(Y328&lt;TODAY(),"OVERDUE",IF(Y328=TODAY(),"DUE TODAY","UPCOMING")))))))</x:f>
      </x:c>
      <x:c r="U328" s="731"/>
      <x:c r="V328" s="730"/>
      <x:c r="W328" s="730"/>
      <x:c r="X328" s="749" t="str">
        <x:f>IF(OR(A328="",B328="",N328="",N328="PO WON",N328="LOST",N328="CANCELLED"),"",IFERROR(IF(Q328="",B328+1,Q328+INDEX(Setup!$T$4:$T$8,MATCH(N328,Setup!$S$4:$S$8,0))),""))</x:f>
      </x:c>
      <x:c r="Y328" s="749" t="str">
        <x:f>IF(A328="","",IF(OR(N328="PO WON",N328="LOST",N328="CANCELLED"),"",IF(R328&lt;&gt;"",R328,X328)))</x:f>
      </x:c>
      <x:c r="Z328" s="750" t="str">
        <x:f>IF(OR(Y328="",NOT(ISNUMBER(Y328))),"",Y328-TODAY())</x:f>
      </x:c>
      <x:c r="AA328" s="750" t="str">
        <x:f>IF(OR(A328="",B328="",C328="",M328="",N328="",N328="PO WON",N328="LOST",N328="CANCELLED"),"",IF(M328="Hot",30,IF(M328="Warm",20,10))+IF(N328="NEGOTIATION",25,IF(N328="QUOTED",20,IF(N328="QUALIFIED",15,IF(OR(N328="NEW",N328="CONTACTED"),10,0))))+IF(S328&lt;=2,20,IF(S328&lt;=7,15,IF(S328&lt;=14,10,5)))+IF(O328&gt;=500000,20,IF(O328&gt;=200000,15,IF(O328&gt;=100000,10,5)))+IF(OR(C328="IndiaMART",C328="TradeIndia"),5,3))</x:f>
      </x:c>
      <x:c r="AB328" s="751" t="str">
        <x:f>IF(A328="","",IF(OR(N328="PO WON",N328="LOST",N328="CANCELLED"),"CLOSED",IF(AA328&gt;=75,"A - PRIORITY",IF(AA328&gt;=55,"B - GOOD",IF(AA328&gt;=35,"C - NURTURE","D - LOW")))))</x:f>
      </x:c>
      <x:c r="AC328" s="751" t="str">
        <x:f>IF(A328="","",IF(AL328="COMPLETE",IF(N328="PO WON","Track invoice + payment",IF(N328="LOST","Consider revival",IF(N328="CANCELLED","No further action",IF(T328="OVERDUE","FOLLOW UP NOW",IF(T328="DUE TODAY","FOLLOW UP TODAY",IFERROR(INDEX(Setup!$V$4:$V$8,MATCH(N328,Setup!$U$4:$U$8,0)),"Review RFQ")))))),IF(AL328="DUPLICATE RFQ ID","Use a unique RFQ ID",IF(AL328="CHECK REQUIRED FIELDS","Complete required fields",IF(AL328="CHECK NUMBERS","Correct quantity or value",IF(AL328="CHECK DATE","Correct invalid date",IF(AL328="CHECK STAGE","Choose a valid stage",IF(AL328="SET NEXT FOLLOW-UP","Set next follow-up",IF(AL328="ADD QUOTE DATE","Add quote date",IF(AL328="ADD QUOTE RECORD","Add or fix quote record",IF(AL328="ADD CLOSED REASON","Add lost/cancelled reason",IF(AL328="ADD CLOSED DATE","Add closed date","Create or fix order record"))))))))))))</x:f>
      </x:c>
      <x:c r="AD328" s="752" t="str">
        <x:f>IF(A328="","",IF(AND(OR(N328="QUOTED",N328="NEGOTIATION"),Y328&lt;&gt;"",Y328&lt;TODAY()),O328,0))</x:f>
      </x:c>
      <x:c r="AE328" s="751" t="str">
        <x:f>IF(A328="","",IF(AND(F328&lt;&gt;"",G328&lt;&gt;""),"COMPLETE",IF(OR(F328&lt;&gt;"",G328&lt;&gt;""),"PARTIAL","MISSING")))</x:f>
      </x:c>
      <x:c r="AF328" s="756"/>
      <x:c r="AG328" s="735"/>
      <x:c r="AH328" s="735"/>
      <x:c r="AI328" s="755" t="str">
        <x:f>IF(OR(B328="",AF328=""),"",ROUND((AF328-B328)*24,1))</x:f>
      </x:c>
      <x:c r="AJ328" s="750" t="str">
        <x:f>IF(P328="","",MAX(TODAY()-P328,0))</x:f>
      </x:c>
      <x:c r="AK328" s="750" t="str">
        <x:f>IF(OR(B328="",AH328=""),"",AH328-B328)</x:f>
      </x:c>
      <x:c r="AL328" s="751" t="str">
        <x:f>IF(A328="","",IF(COUNTIF($A$5:$A$504,A328)&gt;1,"DUPLICATE RFQ ID",IF(OR(B328="",C328="",AND(D328="",E328=""),AND(F328="",G328=""),H328="",I328="",J328="",L328="",M328="",N328=""),"CHECK REQUIRED FIELDS",IF(OR(NOT(ISNUMBER(I328)),I328&lt;=0,AND(O328&lt;&gt;"",OR(NOT(ISNUMBER(O328)),O328&lt;0))),"CHECK NUMBERS",IF(OR(NOT(ISNUMBER(B328)),B328&gt;TODAY(),AND(P328&lt;&gt;"",OR(NOT(ISNUMBER(P328)),P328&gt;TODAY())),AND(Q328&lt;&gt;"",OR(NOT(ISNUMBER(Q328)),Q328&gt;TODAY())),AND(R328&lt;&gt;"",NOT(ISNUMBER(R328))),AND(U328&lt;&gt;"",NOT(ISNUMBER(U328))),AND(AF328&lt;&gt;"",OR(NOT(ISNUMBER(AF328)),AF328&lt;B328,AF328&gt;TODAY()+1)),AND(AG328&lt;&gt;"",OR(NOT(ISNUMBER(AG328)),AG328&lt;B328,AG328&gt;TODAY())),AND(AH328&lt;&gt;"",OR(NOT(ISNUMBER(AH328)),AH328&lt;B328,AH328&gt;TODAY()))),"CHECK DATE",IF(COUNTIF(Setup!$D$4:$D$11,N328)=0,"CHECK STAGE",IF(AND(N328&lt;&gt;"PO WON",N328&lt;&gt;"LOST",N328&lt;&gt;"CANCELLED",Y328=""),"SET NEXT FOLLOW-UP",IF(AND(OR(N328="QUOTED",N328="NEGOTIATION",N328="PO WON"),P328=""),"ADD QUOTE DATE",IF(AND(OR(N328="QUOTED",N328="NEGOTIATION",N328="PO WON"),COUNTIFS(Quotations!$B$5:$B$504,A328,Quotations!$Q$5:$Q$504,"COMPLETE")=0),"ADD QUOTE RECORD",IF(AND(OR(N328="LOST",N328="CANCELLED"),V328=""),"ADD CLOSED REASON",IF(AND(OR(N328="PO WON",N328="LOST",N328="CANCELLED"),AH328=""),"ADD CLOSED DATE",IF(AND(N328="PO WON",COUNTIFS('Orders &amp; Payments'!$B$5:$B$504,A328,'Orders &amp; Payments'!$Q$5:$Q$504,"COMPLETE")+COUNTIFS('Orders &amp; Payments'!$B$5:$B$504,A328,'Orders &amp; Payments'!$Q$5:$Q$504,"OPEN")+COUNTIFS('Orders &amp; Payments'!$B$5:$B$504,A328,'Orders &amp; Payments'!$Q$5:$Q$504,"OPEN — ADD INVOICE")=0),"ADD ORDER RECORD","COMPLETE"))))))))))))</x:f>
      </x:c>
    </x:row>
    <x:row r="329">
      <x:c r="A329" s="730"/>
      <x:c r="B329" s="731"/>
      <x:c r="C329" s="730"/>
      <x:c r="D329" s="730"/>
      <x:c r="E329" s="730"/>
      <x:c r="F329" s="730"/>
      <x:c r="G329" s="730"/>
      <x:c r="H329" s="730"/>
      <x:c r="I329" s="730"/>
      <x:c r="J329" s="730"/>
      <x:c r="K329" s="730"/>
      <x:c r="L329" s="730"/>
      <x:c r="M329" s="730"/>
      <x:c r="N329" s="730"/>
      <x:c r="O329" s="732"/>
      <x:c r="P329" s="731"/>
      <x:c r="Q329" s="731"/>
      <x:c r="R329" s="731"/>
      <x:c r="S329" s="740" t="str">
        <x:f>IF(B329="","",TODAY()-B329)</x:f>
      </x:c>
      <x:c r="T329" s="741" t="str">
        <x:f>IF(A329="","",IF(N329="","STAGE NOT SET",IF(OR(N329="PO WON",N329="LOST",N329="CANCELLED"),N329,IF(Y329="","NOT SET",IF(NOT(ISNUMBER(Y329)),"CHECK DATE",IF(Y329&lt;TODAY(),"OVERDUE",IF(Y329=TODAY(),"DUE TODAY","UPCOMING")))))))</x:f>
      </x:c>
      <x:c r="U329" s="731"/>
      <x:c r="V329" s="730"/>
      <x:c r="W329" s="730"/>
      <x:c r="X329" s="749" t="str">
        <x:f>IF(OR(A329="",B329="",N329="",N329="PO WON",N329="LOST",N329="CANCELLED"),"",IFERROR(IF(Q329="",B329+1,Q329+INDEX(Setup!$T$4:$T$8,MATCH(N329,Setup!$S$4:$S$8,0))),""))</x:f>
      </x:c>
      <x:c r="Y329" s="749" t="str">
        <x:f>IF(A329="","",IF(OR(N329="PO WON",N329="LOST",N329="CANCELLED"),"",IF(R329&lt;&gt;"",R329,X329)))</x:f>
      </x:c>
      <x:c r="Z329" s="750" t="str">
        <x:f>IF(OR(Y329="",NOT(ISNUMBER(Y329))),"",Y329-TODAY())</x:f>
      </x:c>
      <x:c r="AA329" s="750" t="str">
        <x:f>IF(OR(A329="",B329="",C329="",M329="",N329="",N329="PO WON",N329="LOST",N329="CANCELLED"),"",IF(M329="Hot",30,IF(M329="Warm",20,10))+IF(N329="NEGOTIATION",25,IF(N329="QUOTED",20,IF(N329="QUALIFIED",15,IF(OR(N329="NEW",N329="CONTACTED"),10,0))))+IF(S329&lt;=2,20,IF(S329&lt;=7,15,IF(S329&lt;=14,10,5)))+IF(O329&gt;=500000,20,IF(O329&gt;=200000,15,IF(O329&gt;=100000,10,5)))+IF(OR(C329="IndiaMART",C329="TradeIndia"),5,3))</x:f>
      </x:c>
      <x:c r="AB329" s="751" t="str">
        <x:f>IF(A329="","",IF(OR(N329="PO WON",N329="LOST",N329="CANCELLED"),"CLOSED",IF(AA329&gt;=75,"A - PRIORITY",IF(AA329&gt;=55,"B - GOOD",IF(AA329&gt;=35,"C - NURTURE","D - LOW")))))</x:f>
      </x:c>
      <x:c r="AC329" s="751" t="str">
        <x:f>IF(A329="","",IF(AL329="COMPLETE",IF(N329="PO WON","Track invoice + payment",IF(N329="LOST","Consider revival",IF(N329="CANCELLED","No further action",IF(T329="OVERDUE","FOLLOW UP NOW",IF(T329="DUE TODAY","FOLLOW UP TODAY",IFERROR(INDEX(Setup!$V$4:$V$8,MATCH(N329,Setup!$U$4:$U$8,0)),"Review RFQ")))))),IF(AL329="DUPLICATE RFQ ID","Use a unique RFQ ID",IF(AL329="CHECK REQUIRED FIELDS","Complete required fields",IF(AL329="CHECK NUMBERS","Correct quantity or value",IF(AL329="CHECK DATE","Correct invalid date",IF(AL329="CHECK STAGE","Choose a valid stage",IF(AL329="SET NEXT FOLLOW-UP","Set next follow-up",IF(AL329="ADD QUOTE DATE","Add quote date",IF(AL329="ADD QUOTE RECORD","Add or fix quote record",IF(AL329="ADD CLOSED REASON","Add lost/cancelled reason",IF(AL329="ADD CLOSED DATE","Add closed date","Create or fix order record"))))))))))))</x:f>
      </x:c>
      <x:c r="AD329" s="752" t="str">
        <x:f>IF(A329="","",IF(AND(OR(N329="QUOTED",N329="NEGOTIATION"),Y329&lt;&gt;"",Y329&lt;TODAY()),O329,0))</x:f>
      </x:c>
      <x:c r="AE329" s="751" t="str">
        <x:f>IF(A329="","",IF(AND(F329&lt;&gt;"",G329&lt;&gt;""),"COMPLETE",IF(OR(F329&lt;&gt;"",G329&lt;&gt;""),"PARTIAL","MISSING")))</x:f>
      </x:c>
      <x:c r="AF329" s="756"/>
      <x:c r="AG329" s="735"/>
      <x:c r="AH329" s="735"/>
      <x:c r="AI329" s="755" t="str">
        <x:f>IF(OR(B329="",AF329=""),"",ROUND((AF329-B329)*24,1))</x:f>
      </x:c>
      <x:c r="AJ329" s="750" t="str">
        <x:f>IF(P329="","",MAX(TODAY()-P329,0))</x:f>
      </x:c>
      <x:c r="AK329" s="750" t="str">
        <x:f>IF(OR(B329="",AH329=""),"",AH329-B329)</x:f>
      </x:c>
      <x:c r="AL329" s="751" t="str">
        <x:f>IF(A329="","",IF(COUNTIF($A$5:$A$504,A329)&gt;1,"DUPLICATE RFQ ID",IF(OR(B329="",C329="",AND(D329="",E329=""),AND(F329="",G329=""),H329="",I329="",J329="",L329="",M329="",N329=""),"CHECK REQUIRED FIELDS",IF(OR(NOT(ISNUMBER(I329)),I329&lt;=0,AND(O329&lt;&gt;"",OR(NOT(ISNUMBER(O329)),O329&lt;0))),"CHECK NUMBERS",IF(OR(NOT(ISNUMBER(B329)),B329&gt;TODAY(),AND(P329&lt;&gt;"",OR(NOT(ISNUMBER(P329)),P329&gt;TODAY())),AND(Q329&lt;&gt;"",OR(NOT(ISNUMBER(Q329)),Q329&gt;TODAY())),AND(R329&lt;&gt;"",NOT(ISNUMBER(R329))),AND(U329&lt;&gt;"",NOT(ISNUMBER(U329))),AND(AF329&lt;&gt;"",OR(NOT(ISNUMBER(AF329)),AF329&lt;B329,AF329&gt;TODAY()+1)),AND(AG329&lt;&gt;"",OR(NOT(ISNUMBER(AG329)),AG329&lt;B329,AG329&gt;TODAY())),AND(AH329&lt;&gt;"",OR(NOT(ISNUMBER(AH329)),AH329&lt;B329,AH329&gt;TODAY()))),"CHECK DATE",IF(COUNTIF(Setup!$D$4:$D$11,N329)=0,"CHECK STAGE",IF(AND(N329&lt;&gt;"PO WON",N329&lt;&gt;"LOST",N329&lt;&gt;"CANCELLED",Y329=""),"SET NEXT FOLLOW-UP",IF(AND(OR(N329="QUOTED",N329="NEGOTIATION",N329="PO WON"),P329=""),"ADD QUOTE DATE",IF(AND(OR(N329="QUOTED",N329="NEGOTIATION",N329="PO WON"),COUNTIFS(Quotations!$B$5:$B$504,A329,Quotations!$Q$5:$Q$504,"COMPLETE")=0),"ADD QUOTE RECORD",IF(AND(OR(N329="LOST",N329="CANCELLED"),V329=""),"ADD CLOSED REASON",IF(AND(OR(N329="PO WON",N329="LOST",N329="CANCELLED"),AH329=""),"ADD CLOSED DATE",IF(AND(N329="PO WON",COUNTIFS('Orders &amp; Payments'!$B$5:$B$504,A329,'Orders &amp; Payments'!$Q$5:$Q$504,"COMPLETE")+COUNTIFS('Orders &amp; Payments'!$B$5:$B$504,A329,'Orders &amp; Payments'!$Q$5:$Q$504,"OPEN")+COUNTIFS('Orders &amp; Payments'!$B$5:$B$504,A329,'Orders &amp; Payments'!$Q$5:$Q$504,"OPEN — ADD INVOICE")=0),"ADD ORDER RECORD","COMPLETE"))))))))))))</x:f>
      </x:c>
    </x:row>
    <x:row r="330">
      <x:c r="A330" s="730"/>
      <x:c r="B330" s="731"/>
      <x:c r="C330" s="730"/>
      <x:c r="D330" s="730"/>
      <x:c r="E330" s="730"/>
      <x:c r="F330" s="730"/>
      <x:c r="G330" s="730"/>
      <x:c r="H330" s="730"/>
      <x:c r="I330" s="730"/>
      <x:c r="J330" s="730"/>
      <x:c r="K330" s="730"/>
      <x:c r="L330" s="730"/>
      <x:c r="M330" s="730"/>
      <x:c r="N330" s="730"/>
      <x:c r="O330" s="732"/>
      <x:c r="P330" s="731"/>
      <x:c r="Q330" s="731"/>
      <x:c r="R330" s="731"/>
      <x:c r="S330" s="740" t="str">
        <x:f>IF(B330="","",TODAY()-B330)</x:f>
      </x:c>
      <x:c r="T330" s="741" t="str">
        <x:f>IF(A330="","",IF(N330="","STAGE NOT SET",IF(OR(N330="PO WON",N330="LOST",N330="CANCELLED"),N330,IF(Y330="","NOT SET",IF(NOT(ISNUMBER(Y330)),"CHECK DATE",IF(Y330&lt;TODAY(),"OVERDUE",IF(Y330=TODAY(),"DUE TODAY","UPCOMING")))))))</x:f>
      </x:c>
      <x:c r="U330" s="731"/>
      <x:c r="V330" s="730"/>
      <x:c r="W330" s="730"/>
      <x:c r="X330" s="749" t="str">
        <x:f>IF(OR(A330="",B330="",N330="",N330="PO WON",N330="LOST",N330="CANCELLED"),"",IFERROR(IF(Q330="",B330+1,Q330+INDEX(Setup!$T$4:$T$8,MATCH(N330,Setup!$S$4:$S$8,0))),""))</x:f>
      </x:c>
      <x:c r="Y330" s="749" t="str">
        <x:f>IF(A330="","",IF(OR(N330="PO WON",N330="LOST",N330="CANCELLED"),"",IF(R330&lt;&gt;"",R330,X330)))</x:f>
      </x:c>
      <x:c r="Z330" s="750" t="str">
        <x:f>IF(OR(Y330="",NOT(ISNUMBER(Y330))),"",Y330-TODAY())</x:f>
      </x:c>
      <x:c r="AA330" s="750" t="str">
        <x:f>IF(OR(A330="",B330="",C330="",M330="",N330="",N330="PO WON",N330="LOST",N330="CANCELLED"),"",IF(M330="Hot",30,IF(M330="Warm",20,10))+IF(N330="NEGOTIATION",25,IF(N330="QUOTED",20,IF(N330="QUALIFIED",15,IF(OR(N330="NEW",N330="CONTACTED"),10,0))))+IF(S330&lt;=2,20,IF(S330&lt;=7,15,IF(S330&lt;=14,10,5)))+IF(O330&gt;=500000,20,IF(O330&gt;=200000,15,IF(O330&gt;=100000,10,5)))+IF(OR(C330="IndiaMART",C330="TradeIndia"),5,3))</x:f>
      </x:c>
      <x:c r="AB330" s="751" t="str">
        <x:f>IF(A330="","",IF(OR(N330="PO WON",N330="LOST",N330="CANCELLED"),"CLOSED",IF(AA330&gt;=75,"A - PRIORITY",IF(AA330&gt;=55,"B - GOOD",IF(AA330&gt;=35,"C - NURTURE","D - LOW")))))</x:f>
      </x:c>
      <x:c r="AC330" s="751" t="str">
        <x:f>IF(A330="","",IF(AL330="COMPLETE",IF(N330="PO WON","Track invoice + payment",IF(N330="LOST","Consider revival",IF(N330="CANCELLED","No further action",IF(T330="OVERDUE","FOLLOW UP NOW",IF(T330="DUE TODAY","FOLLOW UP TODAY",IFERROR(INDEX(Setup!$V$4:$V$8,MATCH(N330,Setup!$U$4:$U$8,0)),"Review RFQ")))))),IF(AL330="DUPLICATE RFQ ID","Use a unique RFQ ID",IF(AL330="CHECK REQUIRED FIELDS","Complete required fields",IF(AL330="CHECK NUMBERS","Correct quantity or value",IF(AL330="CHECK DATE","Correct invalid date",IF(AL330="CHECK STAGE","Choose a valid stage",IF(AL330="SET NEXT FOLLOW-UP","Set next follow-up",IF(AL330="ADD QUOTE DATE","Add quote date",IF(AL330="ADD QUOTE RECORD","Add or fix quote record",IF(AL330="ADD CLOSED REASON","Add lost/cancelled reason",IF(AL330="ADD CLOSED DATE","Add closed date","Create or fix order record"))))))))))))</x:f>
      </x:c>
      <x:c r="AD330" s="752" t="str">
        <x:f>IF(A330="","",IF(AND(OR(N330="QUOTED",N330="NEGOTIATION"),Y330&lt;&gt;"",Y330&lt;TODAY()),O330,0))</x:f>
      </x:c>
      <x:c r="AE330" s="751" t="str">
        <x:f>IF(A330="","",IF(AND(F330&lt;&gt;"",G330&lt;&gt;""),"COMPLETE",IF(OR(F330&lt;&gt;"",G330&lt;&gt;""),"PARTIAL","MISSING")))</x:f>
      </x:c>
      <x:c r="AF330" s="756"/>
      <x:c r="AG330" s="735"/>
      <x:c r="AH330" s="735"/>
      <x:c r="AI330" s="755" t="str">
        <x:f>IF(OR(B330="",AF330=""),"",ROUND((AF330-B330)*24,1))</x:f>
      </x:c>
      <x:c r="AJ330" s="750" t="str">
        <x:f>IF(P330="","",MAX(TODAY()-P330,0))</x:f>
      </x:c>
      <x:c r="AK330" s="750" t="str">
        <x:f>IF(OR(B330="",AH330=""),"",AH330-B330)</x:f>
      </x:c>
      <x:c r="AL330" s="751" t="str">
        <x:f>IF(A330="","",IF(COUNTIF($A$5:$A$504,A330)&gt;1,"DUPLICATE RFQ ID",IF(OR(B330="",C330="",AND(D330="",E330=""),AND(F330="",G330=""),H330="",I330="",J330="",L330="",M330="",N330=""),"CHECK REQUIRED FIELDS",IF(OR(NOT(ISNUMBER(I330)),I330&lt;=0,AND(O330&lt;&gt;"",OR(NOT(ISNUMBER(O330)),O330&lt;0))),"CHECK NUMBERS",IF(OR(NOT(ISNUMBER(B330)),B330&gt;TODAY(),AND(P330&lt;&gt;"",OR(NOT(ISNUMBER(P330)),P330&gt;TODAY())),AND(Q330&lt;&gt;"",OR(NOT(ISNUMBER(Q330)),Q330&gt;TODAY())),AND(R330&lt;&gt;"",NOT(ISNUMBER(R330))),AND(U330&lt;&gt;"",NOT(ISNUMBER(U330))),AND(AF330&lt;&gt;"",OR(NOT(ISNUMBER(AF330)),AF330&lt;B330,AF330&gt;TODAY()+1)),AND(AG330&lt;&gt;"",OR(NOT(ISNUMBER(AG330)),AG330&lt;B330,AG330&gt;TODAY())),AND(AH330&lt;&gt;"",OR(NOT(ISNUMBER(AH330)),AH330&lt;B330,AH330&gt;TODAY()))),"CHECK DATE",IF(COUNTIF(Setup!$D$4:$D$11,N330)=0,"CHECK STAGE",IF(AND(N330&lt;&gt;"PO WON",N330&lt;&gt;"LOST",N330&lt;&gt;"CANCELLED",Y330=""),"SET NEXT FOLLOW-UP",IF(AND(OR(N330="QUOTED",N330="NEGOTIATION",N330="PO WON"),P330=""),"ADD QUOTE DATE",IF(AND(OR(N330="QUOTED",N330="NEGOTIATION",N330="PO WON"),COUNTIFS(Quotations!$B$5:$B$504,A330,Quotations!$Q$5:$Q$504,"COMPLETE")=0),"ADD QUOTE RECORD",IF(AND(OR(N330="LOST",N330="CANCELLED"),V330=""),"ADD CLOSED REASON",IF(AND(OR(N330="PO WON",N330="LOST",N330="CANCELLED"),AH330=""),"ADD CLOSED DATE",IF(AND(N330="PO WON",COUNTIFS('Orders &amp; Payments'!$B$5:$B$504,A330,'Orders &amp; Payments'!$Q$5:$Q$504,"COMPLETE")+COUNTIFS('Orders &amp; Payments'!$B$5:$B$504,A330,'Orders &amp; Payments'!$Q$5:$Q$504,"OPEN")+COUNTIFS('Orders &amp; Payments'!$B$5:$B$504,A330,'Orders &amp; Payments'!$Q$5:$Q$504,"OPEN — ADD INVOICE")=0),"ADD ORDER RECORD","COMPLETE"))))))))))))</x:f>
      </x:c>
    </x:row>
    <x:row r="331">
      <x:c r="A331" s="730"/>
      <x:c r="B331" s="731"/>
      <x:c r="C331" s="730"/>
      <x:c r="D331" s="730"/>
      <x:c r="E331" s="730"/>
      <x:c r="F331" s="730"/>
      <x:c r="G331" s="730"/>
      <x:c r="H331" s="730"/>
      <x:c r="I331" s="730"/>
      <x:c r="J331" s="730"/>
      <x:c r="K331" s="730"/>
      <x:c r="L331" s="730"/>
      <x:c r="M331" s="730"/>
      <x:c r="N331" s="730"/>
      <x:c r="O331" s="732"/>
      <x:c r="P331" s="731"/>
      <x:c r="Q331" s="731"/>
      <x:c r="R331" s="731"/>
      <x:c r="S331" s="740" t="str">
        <x:f>IF(B331="","",TODAY()-B331)</x:f>
      </x:c>
      <x:c r="T331" s="741" t="str">
        <x:f>IF(A331="","",IF(N331="","STAGE NOT SET",IF(OR(N331="PO WON",N331="LOST",N331="CANCELLED"),N331,IF(Y331="","NOT SET",IF(NOT(ISNUMBER(Y331)),"CHECK DATE",IF(Y331&lt;TODAY(),"OVERDUE",IF(Y331=TODAY(),"DUE TODAY","UPCOMING")))))))</x:f>
      </x:c>
      <x:c r="U331" s="731"/>
      <x:c r="V331" s="730"/>
      <x:c r="W331" s="730"/>
      <x:c r="X331" s="749" t="str">
        <x:f>IF(OR(A331="",B331="",N331="",N331="PO WON",N331="LOST",N331="CANCELLED"),"",IFERROR(IF(Q331="",B331+1,Q331+INDEX(Setup!$T$4:$T$8,MATCH(N331,Setup!$S$4:$S$8,0))),""))</x:f>
      </x:c>
      <x:c r="Y331" s="749" t="str">
        <x:f>IF(A331="","",IF(OR(N331="PO WON",N331="LOST",N331="CANCELLED"),"",IF(R331&lt;&gt;"",R331,X331)))</x:f>
      </x:c>
      <x:c r="Z331" s="750" t="str">
        <x:f>IF(OR(Y331="",NOT(ISNUMBER(Y331))),"",Y331-TODAY())</x:f>
      </x:c>
      <x:c r="AA331" s="750" t="str">
        <x:f>IF(OR(A331="",B331="",C331="",M331="",N331="",N331="PO WON",N331="LOST",N331="CANCELLED"),"",IF(M331="Hot",30,IF(M331="Warm",20,10))+IF(N331="NEGOTIATION",25,IF(N331="QUOTED",20,IF(N331="QUALIFIED",15,IF(OR(N331="NEW",N331="CONTACTED"),10,0))))+IF(S331&lt;=2,20,IF(S331&lt;=7,15,IF(S331&lt;=14,10,5)))+IF(O331&gt;=500000,20,IF(O331&gt;=200000,15,IF(O331&gt;=100000,10,5)))+IF(OR(C331="IndiaMART",C331="TradeIndia"),5,3))</x:f>
      </x:c>
      <x:c r="AB331" s="751" t="str">
        <x:f>IF(A331="","",IF(OR(N331="PO WON",N331="LOST",N331="CANCELLED"),"CLOSED",IF(AA331&gt;=75,"A - PRIORITY",IF(AA331&gt;=55,"B - GOOD",IF(AA331&gt;=35,"C - NURTURE","D - LOW")))))</x:f>
      </x:c>
      <x:c r="AC331" s="751" t="str">
        <x:f>IF(A331="","",IF(AL331="COMPLETE",IF(N331="PO WON","Track invoice + payment",IF(N331="LOST","Consider revival",IF(N331="CANCELLED","No further action",IF(T331="OVERDUE","FOLLOW UP NOW",IF(T331="DUE TODAY","FOLLOW UP TODAY",IFERROR(INDEX(Setup!$V$4:$V$8,MATCH(N331,Setup!$U$4:$U$8,0)),"Review RFQ")))))),IF(AL331="DUPLICATE RFQ ID","Use a unique RFQ ID",IF(AL331="CHECK REQUIRED FIELDS","Complete required fields",IF(AL331="CHECK NUMBERS","Correct quantity or value",IF(AL331="CHECK DATE","Correct invalid date",IF(AL331="CHECK STAGE","Choose a valid stage",IF(AL331="SET NEXT FOLLOW-UP","Set next follow-up",IF(AL331="ADD QUOTE DATE","Add quote date",IF(AL331="ADD QUOTE RECORD","Add or fix quote record",IF(AL331="ADD CLOSED REASON","Add lost/cancelled reason",IF(AL331="ADD CLOSED DATE","Add closed date","Create or fix order record"))))))))))))</x:f>
      </x:c>
      <x:c r="AD331" s="752" t="str">
        <x:f>IF(A331="","",IF(AND(OR(N331="QUOTED",N331="NEGOTIATION"),Y331&lt;&gt;"",Y331&lt;TODAY()),O331,0))</x:f>
      </x:c>
      <x:c r="AE331" s="751" t="str">
        <x:f>IF(A331="","",IF(AND(F331&lt;&gt;"",G331&lt;&gt;""),"COMPLETE",IF(OR(F331&lt;&gt;"",G331&lt;&gt;""),"PARTIAL","MISSING")))</x:f>
      </x:c>
      <x:c r="AF331" s="756"/>
      <x:c r="AG331" s="735"/>
      <x:c r="AH331" s="735"/>
      <x:c r="AI331" s="755" t="str">
        <x:f>IF(OR(B331="",AF331=""),"",ROUND((AF331-B331)*24,1))</x:f>
      </x:c>
      <x:c r="AJ331" s="750" t="str">
        <x:f>IF(P331="","",MAX(TODAY()-P331,0))</x:f>
      </x:c>
      <x:c r="AK331" s="750" t="str">
        <x:f>IF(OR(B331="",AH331=""),"",AH331-B331)</x:f>
      </x:c>
      <x:c r="AL331" s="751" t="str">
        <x:f>IF(A331="","",IF(COUNTIF($A$5:$A$504,A331)&gt;1,"DUPLICATE RFQ ID",IF(OR(B331="",C331="",AND(D331="",E331=""),AND(F331="",G331=""),H331="",I331="",J331="",L331="",M331="",N331=""),"CHECK REQUIRED FIELDS",IF(OR(NOT(ISNUMBER(I331)),I331&lt;=0,AND(O331&lt;&gt;"",OR(NOT(ISNUMBER(O331)),O331&lt;0))),"CHECK NUMBERS",IF(OR(NOT(ISNUMBER(B331)),B331&gt;TODAY(),AND(P331&lt;&gt;"",OR(NOT(ISNUMBER(P331)),P331&gt;TODAY())),AND(Q331&lt;&gt;"",OR(NOT(ISNUMBER(Q331)),Q331&gt;TODAY())),AND(R331&lt;&gt;"",NOT(ISNUMBER(R331))),AND(U331&lt;&gt;"",NOT(ISNUMBER(U331))),AND(AF331&lt;&gt;"",OR(NOT(ISNUMBER(AF331)),AF331&lt;B331,AF331&gt;TODAY()+1)),AND(AG331&lt;&gt;"",OR(NOT(ISNUMBER(AG331)),AG331&lt;B331,AG331&gt;TODAY())),AND(AH331&lt;&gt;"",OR(NOT(ISNUMBER(AH331)),AH331&lt;B331,AH331&gt;TODAY()))),"CHECK DATE",IF(COUNTIF(Setup!$D$4:$D$11,N331)=0,"CHECK STAGE",IF(AND(N331&lt;&gt;"PO WON",N331&lt;&gt;"LOST",N331&lt;&gt;"CANCELLED",Y331=""),"SET NEXT FOLLOW-UP",IF(AND(OR(N331="QUOTED",N331="NEGOTIATION",N331="PO WON"),P331=""),"ADD QUOTE DATE",IF(AND(OR(N331="QUOTED",N331="NEGOTIATION",N331="PO WON"),COUNTIFS(Quotations!$B$5:$B$504,A331,Quotations!$Q$5:$Q$504,"COMPLETE")=0),"ADD QUOTE RECORD",IF(AND(OR(N331="LOST",N331="CANCELLED"),V331=""),"ADD CLOSED REASON",IF(AND(OR(N331="PO WON",N331="LOST",N331="CANCELLED"),AH331=""),"ADD CLOSED DATE",IF(AND(N331="PO WON",COUNTIFS('Orders &amp; Payments'!$B$5:$B$504,A331,'Orders &amp; Payments'!$Q$5:$Q$504,"COMPLETE")+COUNTIFS('Orders &amp; Payments'!$B$5:$B$504,A331,'Orders &amp; Payments'!$Q$5:$Q$504,"OPEN")+COUNTIFS('Orders &amp; Payments'!$B$5:$B$504,A331,'Orders &amp; Payments'!$Q$5:$Q$504,"OPEN — ADD INVOICE")=0),"ADD ORDER RECORD","COMPLETE"))))))))))))</x:f>
      </x:c>
    </x:row>
    <x:row r="332">
      <x:c r="A332" s="730"/>
      <x:c r="B332" s="731"/>
      <x:c r="C332" s="730"/>
      <x:c r="D332" s="730"/>
      <x:c r="E332" s="730"/>
      <x:c r="F332" s="730"/>
      <x:c r="G332" s="730"/>
      <x:c r="H332" s="730"/>
      <x:c r="I332" s="730"/>
      <x:c r="J332" s="730"/>
      <x:c r="K332" s="730"/>
      <x:c r="L332" s="730"/>
      <x:c r="M332" s="730"/>
      <x:c r="N332" s="730"/>
      <x:c r="O332" s="732"/>
      <x:c r="P332" s="731"/>
      <x:c r="Q332" s="731"/>
      <x:c r="R332" s="731"/>
      <x:c r="S332" s="740" t="str">
        <x:f>IF(B332="","",TODAY()-B332)</x:f>
      </x:c>
      <x:c r="T332" s="741" t="str">
        <x:f>IF(A332="","",IF(N332="","STAGE NOT SET",IF(OR(N332="PO WON",N332="LOST",N332="CANCELLED"),N332,IF(Y332="","NOT SET",IF(NOT(ISNUMBER(Y332)),"CHECK DATE",IF(Y332&lt;TODAY(),"OVERDUE",IF(Y332=TODAY(),"DUE TODAY","UPCOMING")))))))</x:f>
      </x:c>
      <x:c r="U332" s="731"/>
      <x:c r="V332" s="730"/>
      <x:c r="W332" s="730"/>
      <x:c r="X332" s="749" t="str">
        <x:f>IF(OR(A332="",B332="",N332="",N332="PO WON",N332="LOST",N332="CANCELLED"),"",IFERROR(IF(Q332="",B332+1,Q332+INDEX(Setup!$T$4:$T$8,MATCH(N332,Setup!$S$4:$S$8,0))),""))</x:f>
      </x:c>
      <x:c r="Y332" s="749" t="str">
        <x:f>IF(A332="","",IF(OR(N332="PO WON",N332="LOST",N332="CANCELLED"),"",IF(R332&lt;&gt;"",R332,X332)))</x:f>
      </x:c>
      <x:c r="Z332" s="750" t="str">
        <x:f>IF(OR(Y332="",NOT(ISNUMBER(Y332))),"",Y332-TODAY())</x:f>
      </x:c>
      <x:c r="AA332" s="750" t="str">
        <x:f>IF(OR(A332="",B332="",C332="",M332="",N332="",N332="PO WON",N332="LOST",N332="CANCELLED"),"",IF(M332="Hot",30,IF(M332="Warm",20,10))+IF(N332="NEGOTIATION",25,IF(N332="QUOTED",20,IF(N332="QUALIFIED",15,IF(OR(N332="NEW",N332="CONTACTED"),10,0))))+IF(S332&lt;=2,20,IF(S332&lt;=7,15,IF(S332&lt;=14,10,5)))+IF(O332&gt;=500000,20,IF(O332&gt;=200000,15,IF(O332&gt;=100000,10,5)))+IF(OR(C332="IndiaMART",C332="TradeIndia"),5,3))</x:f>
      </x:c>
      <x:c r="AB332" s="751" t="str">
        <x:f>IF(A332="","",IF(OR(N332="PO WON",N332="LOST",N332="CANCELLED"),"CLOSED",IF(AA332&gt;=75,"A - PRIORITY",IF(AA332&gt;=55,"B - GOOD",IF(AA332&gt;=35,"C - NURTURE","D - LOW")))))</x:f>
      </x:c>
      <x:c r="AC332" s="751" t="str">
        <x:f>IF(A332="","",IF(AL332="COMPLETE",IF(N332="PO WON","Track invoice + payment",IF(N332="LOST","Consider revival",IF(N332="CANCELLED","No further action",IF(T332="OVERDUE","FOLLOW UP NOW",IF(T332="DUE TODAY","FOLLOW UP TODAY",IFERROR(INDEX(Setup!$V$4:$V$8,MATCH(N332,Setup!$U$4:$U$8,0)),"Review RFQ")))))),IF(AL332="DUPLICATE RFQ ID","Use a unique RFQ ID",IF(AL332="CHECK REQUIRED FIELDS","Complete required fields",IF(AL332="CHECK NUMBERS","Correct quantity or value",IF(AL332="CHECK DATE","Correct invalid date",IF(AL332="CHECK STAGE","Choose a valid stage",IF(AL332="SET NEXT FOLLOW-UP","Set next follow-up",IF(AL332="ADD QUOTE DATE","Add quote date",IF(AL332="ADD QUOTE RECORD","Add or fix quote record",IF(AL332="ADD CLOSED REASON","Add lost/cancelled reason",IF(AL332="ADD CLOSED DATE","Add closed date","Create or fix order record"))))))))))))</x:f>
      </x:c>
      <x:c r="AD332" s="752" t="str">
        <x:f>IF(A332="","",IF(AND(OR(N332="QUOTED",N332="NEGOTIATION"),Y332&lt;&gt;"",Y332&lt;TODAY()),O332,0))</x:f>
      </x:c>
      <x:c r="AE332" s="751" t="str">
        <x:f>IF(A332="","",IF(AND(F332&lt;&gt;"",G332&lt;&gt;""),"COMPLETE",IF(OR(F332&lt;&gt;"",G332&lt;&gt;""),"PARTIAL","MISSING")))</x:f>
      </x:c>
      <x:c r="AF332" s="756"/>
      <x:c r="AG332" s="735"/>
      <x:c r="AH332" s="735"/>
      <x:c r="AI332" s="755" t="str">
        <x:f>IF(OR(B332="",AF332=""),"",ROUND((AF332-B332)*24,1))</x:f>
      </x:c>
      <x:c r="AJ332" s="750" t="str">
        <x:f>IF(P332="","",MAX(TODAY()-P332,0))</x:f>
      </x:c>
      <x:c r="AK332" s="750" t="str">
        <x:f>IF(OR(B332="",AH332=""),"",AH332-B332)</x:f>
      </x:c>
      <x:c r="AL332" s="751" t="str">
        <x:f>IF(A332="","",IF(COUNTIF($A$5:$A$504,A332)&gt;1,"DUPLICATE RFQ ID",IF(OR(B332="",C332="",AND(D332="",E332=""),AND(F332="",G332=""),H332="",I332="",J332="",L332="",M332="",N332=""),"CHECK REQUIRED FIELDS",IF(OR(NOT(ISNUMBER(I332)),I332&lt;=0,AND(O332&lt;&gt;"",OR(NOT(ISNUMBER(O332)),O332&lt;0))),"CHECK NUMBERS",IF(OR(NOT(ISNUMBER(B332)),B332&gt;TODAY(),AND(P332&lt;&gt;"",OR(NOT(ISNUMBER(P332)),P332&gt;TODAY())),AND(Q332&lt;&gt;"",OR(NOT(ISNUMBER(Q332)),Q332&gt;TODAY())),AND(R332&lt;&gt;"",NOT(ISNUMBER(R332))),AND(U332&lt;&gt;"",NOT(ISNUMBER(U332))),AND(AF332&lt;&gt;"",OR(NOT(ISNUMBER(AF332)),AF332&lt;B332,AF332&gt;TODAY()+1)),AND(AG332&lt;&gt;"",OR(NOT(ISNUMBER(AG332)),AG332&lt;B332,AG332&gt;TODAY())),AND(AH332&lt;&gt;"",OR(NOT(ISNUMBER(AH332)),AH332&lt;B332,AH332&gt;TODAY()))),"CHECK DATE",IF(COUNTIF(Setup!$D$4:$D$11,N332)=0,"CHECK STAGE",IF(AND(N332&lt;&gt;"PO WON",N332&lt;&gt;"LOST",N332&lt;&gt;"CANCELLED",Y332=""),"SET NEXT FOLLOW-UP",IF(AND(OR(N332="QUOTED",N332="NEGOTIATION",N332="PO WON"),P332=""),"ADD QUOTE DATE",IF(AND(OR(N332="QUOTED",N332="NEGOTIATION",N332="PO WON"),COUNTIFS(Quotations!$B$5:$B$504,A332,Quotations!$Q$5:$Q$504,"COMPLETE")=0),"ADD QUOTE RECORD",IF(AND(OR(N332="LOST",N332="CANCELLED"),V332=""),"ADD CLOSED REASON",IF(AND(OR(N332="PO WON",N332="LOST",N332="CANCELLED"),AH332=""),"ADD CLOSED DATE",IF(AND(N332="PO WON",COUNTIFS('Orders &amp; Payments'!$B$5:$B$504,A332,'Orders &amp; Payments'!$Q$5:$Q$504,"COMPLETE")+COUNTIFS('Orders &amp; Payments'!$B$5:$B$504,A332,'Orders &amp; Payments'!$Q$5:$Q$504,"OPEN")+COUNTIFS('Orders &amp; Payments'!$B$5:$B$504,A332,'Orders &amp; Payments'!$Q$5:$Q$504,"OPEN — ADD INVOICE")=0),"ADD ORDER RECORD","COMPLETE"))))))))))))</x:f>
      </x:c>
    </x:row>
    <x:row r="333">
      <x:c r="A333" s="730"/>
      <x:c r="B333" s="731"/>
      <x:c r="C333" s="730"/>
      <x:c r="D333" s="730"/>
      <x:c r="E333" s="730"/>
      <x:c r="F333" s="730"/>
      <x:c r="G333" s="730"/>
      <x:c r="H333" s="730"/>
      <x:c r="I333" s="730"/>
      <x:c r="J333" s="730"/>
      <x:c r="K333" s="730"/>
      <x:c r="L333" s="730"/>
      <x:c r="M333" s="730"/>
      <x:c r="N333" s="730"/>
      <x:c r="O333" s="732"/>
      <x:c r="P333" s="731"/>
      <x:c r="Q333" s="731"/>
      <x:c r="R333" s="731"/>
      <x:c r="S333" s="740" t="str">
        <x:f>IF(B333="","",TODAY()-B333)</x:f>
      </x:c>
      <x:c r="T333" s="741" t="str">
        <x:f>IF(A333="","",IF(N333="","STAGE NOT SET",IF(OR(N333="PO WON",N333="LOST",N333="CANCELLED"),N333,IF(Y333="","NOT SET",IF(NOT(ISNUMBER(Y333)),"CHECK DATE",IF(Y333&lt;TODAY(),"OVERDUE",IF(Y333=TODAY(),"DUE TODAY","UPCOMING")))))))</x:f>
      </x:c>
      <x:c r="U333" s="731"/>
      <x:c r="V333" s="730"/>
      <x:c r="W333" s="730"/>
      <x:c r="X333" s="749" t="str">
        <x:f>IF(OR(A333="",B333="",N333="",N333="PO WON",N333="LOST",N333="CANCELLED"),"",IFERROR(IF(Q333="",B333+1,Q333+INDEX(Setup!$T$4:$T$8,MATCH(N333,Setup!$S$4:$S$8,0))),""))</x:f>
      </x:c>
      <x:c r="Y333" s="749" t="str">
        <x:f>IF(A333="","",IF(OR(N333="PO WON",N333="LOST",N333="CANCELLED"),"",IF(R333&lt;&gt;"",R333,X333)))</x:f>
      </x:c>
      <x:c r="Z333" s="750" t="str">
        <x:f>IF(OR(Y333="",NOT(ISNUMBER(Y333))),"",Y333-TODAY())</x:f>
      </x:c>
      <x:c r="AA333" s="750" t="str">
        <x:f>IF(OR(A333="",B333="",C333="",M333="",N333="",N333="PO WON",N333="LOST",N333="CANCELLED"),"",IF(M333="Hot",30,IF(M333="Warm",20,10))+IF(N333="NEGOTIATION",25,IF(N333="QUOTED",20,IF(N333="QUALIFIED",15,IF(OR(N333="NEW",N333="CONTACTED"),10,0))))+IF(S333&lt;=2,20,IF(S333&lt;=7,15,IF(S333&lt;=14,10,5)))+IF(O333&gt;=500000,20,IF(O333&gt;=200000,15,IF(O333&gt;=100000,10,5)))+IF(OR(C333="IndiaMART",C333="TradeIndia"),5,3))</x:f>
      </x:c>
      <x:c r="AB333" s="751" t="str">
        <x:f>IF(A333="","",IF(OR(N333="PO WON",N333="LOST",N333="CANCELLED"),"CLOSED",IF(AA333&gt;=75,"A - PRIORITY",IF(AA333&gt;=55,"B - GOOD",IF(AA333&gt;=35,"C - NURTURE","D - LOW")))))</x:f>
      </x:c>
      <x:c r="AC333" s="751" t="str">
        <x:f>IF(A333="","",IF(AL333="COMPLETE",IF(N333="PO WON","Track invoice + payment",IF(N333="LOST","Consider revival",IF(N333="CANCELLED","No further action",IF(T333="OVERDUE","FOLLOW UP NOW",IF(T333="DUE TODAY","FOLLOW UP TODAY",IFERROR(INDEX(Setup!$V$4:$V$8,MATCH(N333,Setup!$U$4:$U$8,0)),"Review RFQ")))))),IF(AL333="DUPLICATE RFQ ID","Use a unique RFQ ID",IF(AL333="CHECK REQUIRED FIELDS","Complete required fields",IF(AL333="CHECK NUMBERS","Correct quantity or value",IF(AL333="CHECK DATE","Correct invalid date",IF(AL333="CHECK STAGE","Choose a valid stage",IF(AL333="SET NEXT FOLLOW-UP","Set next follow-up",IF(AL333="ADD QUOTE DATE","Add quote date",IF(AL333="ADD QUOTE RECORD","Add or fix quote record",IF(AL333="ADD CLOSED REASON","Add lost/cancelled reason",IF(AL333="ADD CLOSED DATE","Add closed date","Create or fix order record"))))))))))))</x:f>
      </x:c>
      <x:c r="AD333" s="752" t="str">
        <x:f>IF(A333="","",IF(AND(OR(N333="QUOTED",N333="NEGOTIATION"),Y333&lt;&gt;"",Y333&lt;TODAY()),O333,0))</x:f>
      </x:c>
      <x:c r="AE333" s="751" t="str">
        <x:f>IF(A333="","",IF(AND(F333&lt;&gt;"",G333&lt;&gt;""),"COMPLETE",IF(OR(F333&lt;&gt;"",G333&lt;&gt;""),"PARTIAL","MISSING")))</x:f>
      </x:c>
      <x:c r="AF333" s="756"/>
      <x:c r="AG333" s="735"/>
      <x:c r="AH333" s="735"/>
      <x:c r="AI333" s="755" t="str">
        <x:f>IF(OR(B333="",AF333=""),"",ROUND((AF333-B333)*24,1))</x:f>
      </x:c>
      <x:c r="AJ333" s="750" t="str">
        <x:f>IF(P333="","",MAX(TODAY()-P333,0))</x:f>
      </x:c>
      <x:c r="AK333" s="750" t="str">
        <x:f>IF(OR(B333="",AH333=""),"",AH333-B333)</x:f>
      </x:c>
      <x:c r="AL333" s="751" t="str">
        <x:f>IF(A333="","",IF(COUNTIF($A$5:$A$504,A333)&gt;1,"DUPLICATE RFQ ID",IF(OR(B333="",C333="",AND(D333="",E333=""),AND(F333="",G333=""),H333="",I333="",J333="",L333="",M333="",N333=""),"CHECK REQUIRED FIELDS",IF(OR(NOT(ISNUMBER(I333)),I333&lt;=0,AND(O333&lt;&gt;"",OR(NOT(ISNUMBER(O333)),O333&lt;0))),"CHECK NUMBERS",IF(OR(NOT(ISNUMBER(B333)),B333&gt;TODAY(),AND(P333&lt;&gt;"",OR(NOT(ISNUMBER(P333)),P333&gt;TODAY())),AND(Q333&lt;&gt;"",OR(NOT(ISNUMBER(Q333)),Q333&gt;TODAY())),AND(R333&lt;&gt;"",NOT(ISNUMBER(R333))),AND(U333&lt;&gt;"",NOT(ISNUMBER(U333))),AND(AF333&lt;&gt;"",OR(NOT(ISNUMBER(AF333)),AF333&lt;B333,AF333&gt;TODAY()+1)),AND(AG333&lt;&gt;"",OR(NOT(ISNUMBER(AG333)),AG333&lt;B333,AG333&gt;TODAY())),AND(AH333&lt;&gt;"",OR(NOT(ISNUMBER(AH333)),AH333&lt;B333,AH333&gt;TODAY()))),"CHECK DATE",IF(COUNTIF(Setup!$D$4:$D$11,N333)=0,"CHECK STAGE",IF(AND(N333&lt;&gt;"PO WON",N333&lt;&gt;"LOST",N333&lt;&gt;"CANCELLED",Y333=""),"SET NEXT FOLLOW-UP",IF(AND(OR(N333="QUOTED",N333="NEGOTIATION",N333="PO WON"),P333=""),"ADD QUOTE DATE",IF(AND(OR(N333="QUOTED",N333="NEGOTIATION",N333="PO WON"),COUNTIFS(Quotations!$B$5:$B$504,A333,Quotations!$Q$5:$Q$504,"COMPLETE")=0),"ADD QUOTE RECORD",IF(AND(OR(N333="LOST",N333="CANCELLED"),V333=""),"ADD CLOSED REASON",IF(AND(OR(N333="PO WON",N333="LOST",N333="CANCELLED"),AH333=""),"ADD CLOSED DATE",IF(AND(N333="PO WON",COUNTIFS('Orders &amp; Payments'!$B$5:$B$504,A333,'Orders &amp; Payments'!$Q$5:$Q$504,"COMPLETE")+COUNTIFS('Orders &amp; Payments'!$B$5:$B$504,A333,'Orders &amp; Payments'!$Q$5:$Q$504,"OPEN")+COUNTIFS('Orders &amp; Payments'!$B$5:$B$504,A333,'Orders &amp; Payments'!$Q$5:$Q$504,"OPEN — ADD INVOICE")=0),"ADD ORDER RECORD","COMPLETE"))))))))))))</x:f>
      </x:c>
    </x:row>
    <x:row r="334">
      <x:c r="A334" s="730"/>
      <x:c r="B334" s="731"/>
      <x:c r="C334" s="730"/>
      <x:c r="D334" s="730"/>
      <x:c r="E334" s="730"/>
      <x:c r="F334" s="730"/>
      <x:c r="G334" s="730"/>
      <x:c r="H334" s="730"/>
      <x:c r="I334" s="730"/>
      <x:c r="J334" s="730"/>
      <x:c r="K334" s="730"/>
      <x:c r="L334" s="730"/>
      <x:c r="M334" s="730"/>
      <x:c r="N334" s="730"/>
      <x:c r="O334" s="732"/>
      <x:c r="P334" s="731"/>
      <x:c r="Q334" s="731"/>
      <x:c r="R334" s="731"/>
      <x:c r="S334" s="740" t="str">
        <x:f>IF(B334="","",TODAY()-B334)</x:f>
      </x:c>
      <x:c r="T334" s="741" t="str">
        <x:f>IF(A334="","",IF(N334="","STAGE NOT SET",IF(OR(N334="PO WON",N334="LOST",N334="CANCELLED"),N334,IF(Y334="","NOT SET",IF(NOT(ISNUMBER(Y334)),"CHECK DATE",IF(Y334&lt;TODAY(),"OVERDUE",IF(Y334=TODAY(),"DUE TODAY","UPCOMING")))))))</x:f>
      </x:c>
      <x:c r="U334" s="731"/>
      <x:c r="V334" s="730"/>
      <x:c r="W334" s="730"/>
      <x:c r="X334" s="749" t="str">
        <x:f>IF(OR(A334="",B334="",N334="",N334="PO WON",N334="LOST",N334="CANCELLED"),"",IFERROR(IF(Q334="",B334+1,Q334+INDEX(Setup!$T$4:$T$8,MATCH(N334,Setup!$S$4:$S$8,0))),""))</x:f>
      </x:c>
      <x:c r="Y334" s="749" t="str">
        <x:f>IF(A334="","",IF(OR(N334="PO WON",N334="LOST",N334="CANCELLED"),"",IF(R334&lt;&gt;"",R334,X334)))</x:f>
      </x:c>
      <x:c r="Z334" s="750" t="str">
        <x:f>IF(OR(Y334="",NOT(ISNUMBER(Y334))),"",Y334-TODAY())</x:f>
      </x:c>
      <x:c r="AA334" s="750" t="str">
        <x:f>IF(OR(A334="",B334="",C334="",M334="",N334="",N334="PO WON",N334="LOST",N334="CANCELLED"),"",IF(M334="Hot",30,IF(M334="Warm",20,10))+IF(N334="NEGOTIATION",25,IF(N334="QUOTED",20,IF(N334="QUALIFIED",15,IF(OR(N334="NEW",N334="CONTACTED"),10,0))))+IF(S334&lt;=2,20,IF(S334&lt;=7,15,IF(S334&lt;=14,10,5)))+IF(O334&gt;=500000,20,IF(O334&gt;=200000,15,IF(O334&gt;=100000,10,5)))+IF(OR(C334="IndiaMART",C334="TradeIndia"),5,3))</x:f>
      </x:c>
      <x:c r="AB334" s="751" t="str">
        <x:f>IF(A334="","",IF(OR(N334="PO WON",N334="LOST",N334="CANCELLED"),"CLOSED",IF(AA334&gt;=75,"A - PRIORITY",IF(AA334&gt;=55,"B - GOOD",IF(AA334&gt;=35,"C - NURTURE","D - LOW")))))</x:f>
      </x:c>
      <x:c r="AC334" s="751" t="str">
        <x:f>IF(A334="","",IF(AL334="COMPLETE",IF(N334="PO WON","Track invoice + payment",IF(N334="LOST","Consider revival",IF(N334="CANCELLED","No further action",IF(T334="OVERDUE","FOLLOW UP NOW",IF(T334="DUE TODAY","FOLLOW UP TODAY",IFERROR(INDEX(Setup!$V$4:$V$8,MATCH(N334,Setup!$U$4:$U$8,0)),"Review RFQ")))))),IF(AL334="DUPLICATE RFQ ID","Use a unique RFQ ID",IF(AL334="CHECK REQUIRED FIELDS","Complete required fields",IF(AL334="CHECK NUMBERS","Correct quantity or value",IF(AL334="CHECK DATE","Correct invalid date",IF(AL334="CHECK STAGE","Choose a valid stage",IF(AL334="SET NEXT FOLLOW-UP","Set next follow-up",IF(AL334="ADD QUOTE DATE","Add quote date",IF(AL334="ADD QUOTE RECORD","Add or fix quote record",IF(AL334="ADD CLOSED REASON","Add lost/cancelled reason",IF(AL334="ADD CLOSED DATE","Add closed date","Create or fix order record"))))))))))))</x:f>
      </x:c>
      <x:c r="AD334" s="752" t="str">
        <x:f>IF(A334="","",IF(AND(OR(N334="QUOTED",N334="NEGOTIATION"),Y334&lt;&gt;"",Y334&lt;TODAY()),O334,0))</x:f>
      </x:c>
      <x:c r="AE334" s="751" t="str">
        <x:f>IF(A334="","",IF(AND(F334&lt;&gt;"",G334&lt;&gt;""),"COMPLETE",IF(OR(F334&lt;&gt;"",G334&lt;&gt;""),"PARTIAL","MISSING")))</x:f>
      </x:c>
      <x:c r="AF334" s="756"/>
      <x:c r="AG334" s="735"/>
      <x:c r="AH334" s="735"/>
      <x:c r="AI334" s="755" t="str">
        <x:f>IF(OR(B334="",AF334=""),"",ROUND((AF334-B334)*24,1))</x:f>
      </x:c>
      <x:c r="AJ334" s="750" t="str">
        <x:f>IF(P334="","",MAX(TODAY()-P334,0))</x:f>
      </x:c>
      <x:c r="AK334" s="750" t="str">
        <x:f>IF(OR(B334="",AH334=""),"",AH334-B334)</x:f>
      </x:c>
      <x:c r="AL334" s="751" t="str">
        <x:f>IF(A334="","",IF(COUNTIF($A$5:$A$504,A334)&gt;1,"DUPLICATE RFQ ID",IF(OR(B334="",C334="",AND(D334="",E334=""),AND(F334="",G334=""),H334="",I334="",J334="",L334="",M334="",N334=""),"CHECK REQUIRED FIELDS",IF(OR(NOT(ISNUMBER(I334)),I334&lt;=0,AND(O334&lt;&gt;"",OR(NOT(ISNUMBER(O334)),O334&lt;0))),"CHECK NUMBERS",IF(OR(NOT(ISNUMBER(B334)),B334&gt;TODAY(),AND(P334&lt;&gt;"",OR(NOT(ISNUMBER(P334)),P334&gt;TODAY())),AND(Q334&lt;&gt;"",OR(NOT(ISNUMBER(Q334)),Q334&gt;TODAY())),AND(R334&lt;&gt;"",NOT(ISNUMBER(R334))),AND(U334&lt;&gt;"",NOT(ISNUMBER(U334))),AND(AF334&lt;&gt;"",OR(NOT(ISNUMBER(AF334)),AF334&lt;B334,AF334&gt;TODAY()+1)),AND(AG334&lt;&gt;"",OR(NOT(ISNUMBER(AG334)),AG334&lt;B334,AG334&gt;TODAY())),AND(AH334&lt;&gt;"",OR(NOT(ISNUMBER(AH334)),AH334&lt;B334,AH334&gt;TODAY()))),"CHECK DATE",IF(COUNTIF(Setup!$D$4:$D$11,N334)=0,"CHECK STAGE",IF(AND(N334&lt;&gt;"PO WON",N334&lt;&gt;"LOST",N334&lt;&gt;"CANCELLED",Y334=""),"SET NEXT FOLLOW-UP",IF(AND(OR(N334="QUOTED",N334="NEGOTIATION",N334="PO WON"),P334=""),"ADD QUOTE DATE",IF(AND(OR(N334="QUOTED",N334="NEGOTIATION",N334="PO WON"),COUNTIFS(Quotations!$B$5:$B$504,A334,Quotations!$Q$5:$Q$504,"COMPLETE")=0),"ADD QUOTE RECORD",IF(AND(OR(N334="LOST",N334="CANCELLED"),V334=""),"ADD CLOSED REASON",IF(AND(OR(N334="PO WON",N334="LOST",N334="CANCELLED"),AH334=""),"ADD CLOSED DATE",IF(AND(N334="PO WON",COUNTIFS('Orders &amp; Payments'!$B$5:$B$504,A334,'Orders &amp; Payments'!$Q$5:$Q$504,"COMPLETE")+COUNTIFS('Orders &amp; Payments'!$B$5:$B$504,A334,'Orders &amp; Payments'!$Q$5:$Q$504,"OPEN")+COUNTIFS('Orders &amp; Payments'!$B$5:$B$504,A334,'Orders &amp; Payments'!$Q$5:$Q$504,"OPEN — ADD INVOICE")=0),"ADD ORDER RECORD","COMPLETE"))))))))))))</x:f>
      </x:c>
    </x:row>
    <x:row r="335">
      <x:c r="A335" s="730"/>
      <x:c r="B335" s="731"/>
      <x:c r="C335" s="730"/>
      <x:c r="D335" s="730"/>
      <x:c r="E335" s="730"/>
      <x:c r="F335" s="730"/>
      <x:c r="G335" s="730"/>
      <x:c r="H335" s="730"/>
      <x:c r="I335" s="730"/>
      <x:c r="J335" s="730"/>
      <x:c r="K335" s="730"/>
      <x:c r="L335" s="730"/>
      <x:c r="M335" s="730"/>
      <x:c r="N335" s="730"/>
      <x:c r="O335" s="732"/>
      <x:c r="P335" s="731"/>
      <x:c r="Q335" s="731"/>
      <x:c r="R335" s="731"/>
      <x:c r="S335" s="740" t="str">
        <x:f>IF(B335="","",TODAY()-B335)</x:f>
      </x:c>
      <x:c r="T335" s="741" t="str">
        <x:f>IF(A335="","",IF(N335="","STAGE NOT SET",IF(OR(N335="PO WON",N335="LOST",N335="CANCELLED"),N335,IF(Y335="","NOT SET",IF(NOT(ISNUMBER(Y335)),"CHECK DATE",IF(Y335&lt;TODAY(),"OVERDUE",IF(Y335=TODAY(),"DUE TODAY","UPCOMING")))))))</x:f>
      </x:c>
      <x:c r="U335" s="731"/>
      <x:c r="V335" s="730"/>
      <x:c r="W335" s="730"/>
      <x:c r="X335" s="749" t="str">
        <x:f>IF(OR(A335="",B335="",N335="",N335="PO WON",N335="LOST",N335="CANCELLED"),"",IFERROR(IF(Q335="",B335+1,Q335+INDEX(Setup!$T$4:$T$8,MATCH(N335,Setup!$S$4:$S$8,0))),""))</x:f>
      </x:c>
      <x:c r="Y335" s="749" t="str">
        <x:f>IF(A335="","",IF(OR(N335="PO WON",N335="LOST",N335="CANCELLED"),"",IF(R335&lt;&gt;"",R335,X335)))</x:f>
      </x:c>
      <x:c r="Z335" s="750" t="str">
        <x:f>IF(OR(Y335="",NOT(ISNUMBER(Y335))),"",Y335-TODAY())</x:f>
      </x:c>
      <x:c r="AA335" s="750" t="str">
        <x:f>IF(OR(A335="",B335="",C335="",M335="",N335="",N335="PO WON",N335="LOST",N335="CANCELLED"),"",IF(M335="Hot",30,IF(M335="Warm",20,10))+IF(N335="NEGOTIATION",25,IF(N335="QUOTED",20,IF(N335="QUALIFIED",15,IF(OR(N335="NEW",N335="CONTACTED"),10,0))))+IF(S335&lt;=2,20,IF(S335&lt;=7,15,IF(S335&lt;=14,10,5)))+IF(O335&gt;=500000,20,IF(O335&gt;=200000,15,IF(O335&gt;=100000,10,5)))+IF(OR(C335="IndiaMART",C335="TradeIndia"),5,3))</x:f>
      </x:c>
      <x:c r="AB335" s="751" t="str">
        <x:f>IF(A335="","",IF(OR(N335="PO WON",N335="LOST",N335="CANCELLED"),"CLOSED",IF(AA335&gt;=75,"A - PRIORITY",IF(AA335&gt;=55,"B - GOOD",IF(AA335&gt;=35,"C - NURTURE","D - LOW")))))</x:f>
      </x:c>
      <x:c r="AC335" s="751" t="str">
        <x:f>IF(A335="","",IF(AL335="COMPLETE",IF(N335="PO WON","Track invoice + payment",IF(N335="LOST","Consider revival",IF(N335="CANCELLED","No further action",IF(T335="OVERDUE","FOLLOW UP NOW",IF(T335="DUE TODAY","FOLLOW UP TODAY",IFERROR(INDEX(Setup!$V$4:$V$8,MATCH(N335,Setup!$U$4:$U$8,0)),"Review RFQ")))))),IF(AL335="DUPLICATE RFQ ID","Use a unique RFQ ID",IF(AL335="CHECK REQUIRED FIELDS","Complete required fields",IF(AL335="CHECK NUMBERS","Correct quantity or value",IF(AL335="CHECK DATE","Correct invalid date",IF(AL335="CHECK STAGE","Choose a valid stage",IF(AL335="SET NEXT FOLLOW-UP","Set next follow-up",IF(AL335="ADD QUOTE DATE","Add quote date",IF(AL335="ADD QUOTE RECORD","Add or fix quote record",IF(AL335="ADD CLOSED REASON","Add lost/cancelled reason",IF(AL335="ADD CLOSED DATE","Add closed date","Create or fix order record"))))))))))))</x:f>
      </x:c>
      <x:c r="AD335" s="752" t="str">
        <x:f>IF(A335="","",IF(AND(OR(N335="QUOTED",N335="NEGOTIATION"),Y335&lt;&gt;"",Y335&lt;TODAY()),O335,0))</x:f>
      </x:c>
      <x:c r="AE335" s="751" t="str">
        <x:f>IF(A335="","",IF(AND(F335&lt;&gt;"",G335&lt;&gt;""),"COMPLETE",IF(OR(F335&lt;&gt;"",G335&lt;&gt;""),"PARTIAL","MISSING")))</x:f>
      </x:c>
      <x:c r="AF335" s="756"/>
      <x:c r="AG335" s="735"/>
      <x:c r="AH335" s="735"/>
      <x:c r="AI335" s="755" t="str">
        <x:f>IF(OR(B335="",AF335=""),"",ROUND((AF335-B335)*24,1))</x:f>
      </x:c>
      <x:c r="AJ335" s="750" t="str">
        <x:f>IF(P335="","",MAX(TODAY()-P335,0))</x:f>
      </x:c>
      <x:c r="AK335" s="750" t="str">
        <x:f>IF(OR(B335="",AH335=""),"",AH335-B335)</x:f>
      </x:c>
      <x:c r="AL335" s="751" t="str">
        <x:f>IF(A335="","",IF(COUNTIF($A$5:$A$504,A335)&gt;1,"DUPLICATE RFQ ID",IF(OR(B335="",C335="",AND(D335="",E335=""),AND(F335="",G335=""),H335="",I335="",J335="",L335="",M335="",N335=""),"CHECK REQUIRED FIELDS",IF(OR(NOT(ISNUMBER(I335)),I335&lt;=0,AND(O335&lt;&gt;"",OR(NOT(ISNUMBER(O335)),O335&lt;0))),"CHECK NUMBERS",IF(OR(NOT(ISNUMBER(B335)),B335&gt;TODAY(),AND(P335&lt;&gt;"",OR(NOT(ISNUMBER(P335)),P335&gt;TODAY())),AND(Q335&lt;&gt;"",OR(NOT(ISNUMBER(Q335)),Q335&gt;TODAY())),AND(R335&lt;&gt;"",NOT(ISNUMBER(R335))),AND(U335&lt;&gt;"",NOT(ISNUMBER(U335))),AND(AF335&lt;&gt;"",OR(NOT(ISNUMBER(AF335)),AF335&lt;B335,AF335&gt;TODAY()+1)),AND(AG335&lt;&gt;"",OR(NOT(ISNUMBER(AG335)),AG335&lt;B335,AG335&gt;TODAY())),AND(AH335&lt;&gt;"",OR(NOT(ISNUMBER(AH335)),AH335&lt;B335,AH335&gt;TODAY()))),"CHECK DATE",IF(COUNTIF(Setup!$D$4:$D$11,N335)=0,"CHECK STAGE",IF(AND(N335&lt;&gt;"PO WON",N335&lt;&gt;"LOST",N335&lt;&gt;"CANCELLED",Y335=""),"SET NEXT FOLLOW-UP",IF(AND(OR(N335="QUOTED",N335="NEGOTIATION",N335="PO WON"),P335=""),"ADD QUOTE DATE",IF(AND(OR(N335="QUOTED",N335="NEGOTIATION",N335="PO WON"),COUNTIFS(Quotations!$B$5:$B$504,A335,Quotations!$Q$5:$Q$504,"COMPLETE")=0),"ADD QUOTE RECORD",IF(AND(OR(N335="LOST",N335="CANCELLED"),V335=""),"ADD CLOSED REASON",IF(AND(OR(N335="PO WON",N335="LOST",N335="CANCELLED"),AH335=""),"ADD CLOSED DATE",IF(AND(N335="PO WON",COUNTIFS('Orders &amp; Payments'!$B$5:$B$504,A335,'Orders &amp; Payments'!$Q$5:$Q$504,"COMPLETE")+COUNTIFS('Orders &amp; Payments'!$B$5:$B$504,A335,'Orders &amp; Payments'!$Q$5:$Q$504,"OPEN")+COUNTIFS('Orders &amp; Payments'!$B$5:$B$504,A335,'Orders &amp; Payments'!$Q$5:$Q$504,"OPEN — ADD INVOICE")=0),"ADD ORDER RECORD","COMPLETE"))))))))))))</x:f>
      </x:c>
    </x:row>
    <x:row r="336">
      <x:c r="A336" s="730"/>
      <x:c r="B336" s="731"/>
      <x:c r="C336" s="730"/>
      <x:c r="D336" s="730"/>
      <x:c r="E336" s="730"/>
      <x:c r="F336" s="730"/>
      <x:c r="G336" s="730"/>
      <x:c r="H336" s="730"/>
      <x:c r="I336" s="730"/>
      <x:c r="J336" s="730"/>
      <x:c r="K336" s="730"/>
      <x:c r="L336" s="730"/>
      <x:c r="M336" s="730"/>
      <x:c r="N336" s="730"/>
      <x:c r="O336" s="732"/>
      <x:c r="P336" s="731"/>
      <x:c r="Q336" s="731"/>
      <x:c r="R336" s="731"/>
      <x:c r="S336" s="740" t="str">
        <x:f>IF(B336="","",TODAY()-B336)</x:f>
      </x:c>
      <x:c r="T336" s="741" t="str">
        <x:f>IF(A336="","",IF(N336="","STAGE NOT SET",IF(OR(N336="PO WON",N336="LOST",N336="CANCELLED"),N336,IF(Y336="","NOT SET",IF(NOT(ISNUMBER(Y336)),"CHECK DATE",IF(Y336&lt;TODAY(),"OVERDUE",IF(Y336=TODAY(),"DUE TODAY","UPCOMING")))))))</x:f>
      </x:c>
      <x:c r="U336" s="731"/>
      <x:c r="V336" s="730"/>
      <x:c r="W336" s="730"/>
      <x:c r="X336" s="749" t="str">
        <x:f>IF(OR(A336="",B336="",N336="",N336="PO WON",N336="LOST",N336="CANCELLED"),"",IFERROR(IF(Q336="",B336+1,Q336+INDEX(Setup!$T$4:$T$8,MATCH(N336,Setup!$S$4:$S$8,0))),""))</x:f>
      </x:c>
      <x:c r="Y336" s="749" t="str">
        <x:f>IF(A336="","",IF(OR(N336="PO WON",N336="LOST",N336="CANCELLED"),"",IF(R336&lt;&gt;"",R336,X336)))</x:f>
      </x:c>
      <x:c r="Z336" s="750" t="str">
        <x:f>IF(OR(Y336="",NOT(ISNUMBER(Y336))),"",Y336-TODAY())</x:f>
      </x:c>
      <x:c r="AA336" s="750" t="str">
        <x:f>IF(OR(A336="",B336="",C336="",M336="",N336="",N336="PO WON",N336="LOST",N336="CANCELLED"),"",IF(M336="Hot",30,IF(M336="Warm",20,10))+IF(N336="NEGOTIATION",25,IF(N336="QUOTED",20,IF(N336="QUALIFIED",15,IF(OR(N336="NEW",N336="CONTACTED"),10,0))))+IF(S336&lt;=2,20,IF(S336&lt;=7,15,IF(S336&lt;=14,10,5)))+IF(O336&gt;=500000,20,IF(O336&gt;=200000,15,IF(O336&gt;=100000,10,5)))+IF(OR(C336="IndiaMART",C336="TradeIndia"),5,3))</x:f>
      </x:c>
      <x:c r="AB336" s="751" t="str">
        <x:f>IF(A336="","",IF(OR(N336="PO WON",N336="LOST",N336="CANCELLED"),"CLOSED",IF(AA336&gt;=75,"A - PRIORITY",IF(AA336&gt;=55,"B - GOOD",IF(AA336&gt;=35,"C - NURTURE","D - LOW")))))</x:f>
      </x:c>
      <x:c r="AC336" s="751" t="str">
        <x:f>IF(A336="","",IF(AL336="COMPLETE",IF(N336="PO WON","Track invoice + payment",IF(N336="LOST","Consider revival",IF(N336="CANCELLED","No further action",IF(T336="OVERDUE","FOLLOW UP NOW",IF(T336="DUE TODAY","FOLLOW UP TODAY",IFERROR(INDEX(Setup!$V$4:$V$8,MATCH(N336,Setup!$U$4:$U$8,0)),"Review RFQ")))))),IF(AL336="DUPLICATE RFQ ID","Use a unique RFQ ID",IF(AL336="CHECK REQUIRED FIELDS","Complete required fields",IF(AL336="CHECK NUMBERS","Correct quantity or value",IF(AL336="CHECK DATE","Correct invalid date",IF(AL336="CHECK STAGE","Choose a valid stage",IF(AL336="SET NEXT FOLLOW-UP","Set next follow-up",IF(AL336="ADD QUOTE DATE","Add quote date",IF(AL336="ADD QUOTE RECORD","Add or fix quote record",IF(AL336="ADD CLOSED REASON","Add lost/cancelled reason",IF(AL336="ADD CLOSED DATE","Add closed date","Create or fix order record"))))))))))))</x:f>
      </x:c>
      <x:c r="AD336" s="752" t="str">
        <x:f>IF(A336="","",IF(AND(OR(N336="QUOTED",N336="NEGOTIATION"),Y336&lt;&gt;"",Y336&lt;TODAY()),O336,0))</x:f>
      </x:c>
      <x:c r="AE336" s="751" t="str">
        <x:f>IF(A336="","",IF(AND(F336&lt;&gt;"",G336&lt;&gt;""),"COMPLETE",IF(OR(F336&lt;&gt;"",G336&lt;&gt;""),"PARTIAL","MISSING")))</x:f>
      </x:c>
      <x:c r="AF336" s="756"/>
      <x:c r="AG336" s="735"/>
      <x:c r="AH336" s="735"/>
      <x:c r="AI336" s="755" t="str">
        <x:f>IF(OR(B336="",AF336=""),"",ROUND((AF336-B336)*24,1))</x:f>
      </x:c>
      <x:c r="AJ336" s="750" t="str">
        <x:f>IF(P336="","",MAX(TODAY()-P336,0))</x:f>
      </x:c>
      <x:c r="AK336" s="750" t="str">
        <x:f>IF(OR(B336="",AH336=""),"",AH336-B336)</x:f>
      </x:c>
      <x:c r="AL336" s="751" t="str">
        <x:f>IF(A336="","",IF(COUNTIF($A$5:$A$504,A336)&gt;1,"DUPLICATE RFQ ID",IF(OR(B336="",C336="",AND(D336="",E336=""),AND(F336="",G336=""),H336="",I336="",J336="",L336="",M336="",N336=""),"CHECK REQUIRED FIELDS",IF(OR(NOT(ISNUMBER(I336)),I336&lt;=0,AND(O336&lt;&gt;"",OR(NOT(ISNUMBER(O336)),O336&lt;0))),"CHECK NUMBERS",IF(OR(NOT(ISNUMBER(B336)),B336&gt;TODAY(),AND(P336&lt;&gt;"",OR(NOT(ISNUMBER(P336)),P336&gt;TODAY())),AND(Q336&lt;&gt;"",OR(NOT(ISNUMBER(Q336)),Q336&gt;TODAY())),AND(R336&lt;&gt;"",NOT(ISNUMBER(R336))),AND(U336&lt;&gt;"",NOT(ISNUMBER(U336))),AND(AF336&lt;&gt;"",OR(NOT(ISNUMBER(AF336)),AF336&lt;B336,AF336&gt;TODAY()+1)),AND(AG336&lt;&gt;"",OR(NOT(ISNUMBER(AG336)),AG336&lt;B336,AG336&gt;TODAY())),AND(AH336&lt;&gt;"",OR(NOT(ISNUMBER(AH336)),AH336&lt;B336,AH336&gt;TODAY()))),"CHECK DATE",IF(COUNTIF(Setup!$D$4:$D$11,N336)=0,"CHECK STAGE",IF(AND(N336&lt;&gt;"PO WON",N336&lt;&gt;"LOST",N336&lt;&gt;"CANCELLED",Y336=""),"SET NEXT FOLLOW-UP",IF(AND(OR(N336="QUOTED",N336="NEGOTIATION",N336="PO WON"),P336=""),"ADD QUOTE DATE",IF(AND(OR(N336="QUOTED",N336="NEGOTIATION",N336="PO WON"),COUNTIFS(Quotations!$B$5:$B$504,A336,Quotations!$Q$5:$Q$504,"COMPLETE")=0),"ADD QUOTE RECORD",IF(AND(OR(N336="LOST",N336="CANCELLED"),V336=""),"ADD CLOSED REASON",IF(AND(OR(N336="PO WON",N336="LOST",N336="CANCELLED"),AH336=""),"ADD CLOSED DATE",IF(AND(N336="PO WON",COUNTIFS('Orders &amp; Payments'!$B$5:$B$504,A336,'Orders &amp; Payments'!$Q$5:$Q$504,"COMPLETE")+COUNTIFS('Orders &amp; Payments'!$B$5:$B$504,A336,'Orders &amp; Payments'!$Q$5:$Q$504,"OPEN")+COUNTIFS('Orders &amp; Payments'!$B$5:$B$504,A336,'Orders &amp; Payments'!$Q$5:$Q$504,"OPEN — ADD INVOICE")=0),"ADD ORDER RECORD","COMPLETE"))))))))))))</x:f>
      </x:c>
    </x:row>
    <x:row r="337">
      <x:c r="A337" s="730"/>
      <x:c r="B337" s="731"/>
      <x:c r="C337" s="730"/>
      <x:c r="D337" s="730"/>
      <x:c r="E337" s="730"/>
      <x:c r="F337" s="730"/>
      <x:c r="G337" s="730"/>
      <x:c r="H337" s="730"/>
      <x:c r="I337" s="730"/>
      <x:c r="J337" s="730"/>
      <x:c r="K337" s="730"/>
      <x:c r="L337" s="730"/>
      <x:c r="M337" s="730"/>
      <x:c r="N337" s="730"/>
      <x:c r="O337" s="732"/>
      <x:c r="P337" s="731"/>
      <x:c r="Q337" s="731"/>
      <x:c r="R337" s="731"/>
      <x:c r="S337" s="740" t="str">
        <x:f>IF(B337="","",TODAY()-B337)</x:f>
      </x:c>
      <x:c r="T337" s="741" t="str">
        <x:f>IF(A337="","",IF(N337="","STAGE NOT SET",IF(OR(N337="PO WON",N337="LOST",N337="CANCELLED"),N337,IF(Y337="","NOT SET",IF(NOT(ISNUMBER(Y337)),"CHECK DATE",IF(Y337&lt;TODAY(),"OVERDUE",IF(Y337=TODAY(),"DUE TODAY","UPCOMING")))))))</x:f>
      </x:c>
      <x:c r="U337" s="731"/>
      <x:c r="V337" s="730"/>
      <x:c r="W337" s="730"/>
      <x:c r="X337" s="749" t="str">
        <x:f>IF(OR(A337="",B337="",N337="",N337="PO WON",N337="LOST",N337="CANCELLED"),"",IFERROR(IF(Q337="",B337+1,Q337+INDEX(Setup!$T$4:$T$8,MATCH(N337,Setup!$S$4:$S$8,0))),""))</x:f>
      </x:c>
      <x:c r="Y337" s="749" t="str">
        <x:f>IF(A337="","",IF(OR(N337="PO WON",N337="LOST",N337="CANCELLED"),"",IF(R337&lt;&gt;"",R337,X337)))</x:f>
      </x:c>
      <x:c r="Z337" s="750" t="str">
        <x:f>IF(OR(Y337="",NOT(ISNUMBER(Y337))),"",Y337-TODAY())</x:f>
      </x:c>
      <x:c r="AA337" s="750" t="str">
        <x:f>IF(OR(A337="",B337="",C337="",M337="",N337="",N337="PO WON",N337="LOST",N337="CANCELLED"),"",IF(M337="Hot",30,IF(M337="Warm",20,10))+IF(N337="NEGOTIATION",25,IF(N337="QUOTED",20,IF(N337="QUALIFIED",15,IF(OR(N337="NEW",N337="CONTACTED"),10,0))))+IF(S337&lt;=2,20,IF(S337&lt;=7,15,IF(S337&lt;=14,10,5)))+IF(O337&gt;=500000,20,IF(O337&gt;=200000,15,IF(O337&gt;=100000,10,5)))+IF(OR(C337="IndiaMART",C337="TradeIndia"),5,3))</x:f>
      </x:c>
      <x:c r="AB337" s="751" t="str">
        <x:f>IF(A337="","",IF(OR(N337="PO WON",N337="LOST",N337="CANCELLED"),"CLOSED",IF(AA337&gt;=75,"A - PRIORITY",IF(AA337&gt;=55,"B - GOOD",IF(AA337&gt;=35,"C - NURTURE","D - LOW")))))</x:f>
      </x:c>
      <x:c r="AC337" s="751" t="str">
        <x:f>IF(A337="","",IF(AL337="COMPLETE",IF(N337="PO WON","Track invoice + payment",IF(N337="LOST","Consider revival",IF(N337="CANCELLED","No further action",IF(T337="OVERDUE","FOLLOW UP NOW",IF(T337="DUE TODAY","FOLLOW UP TODAY",IFERROR(INDEX(Setup!$V$4:$V$8,MATCH(N337,Setup!$U$4:$U$8,0)),"Review RFQ")))))),IF(AL337="DUPLICATE RFQ ID","Use a unique RFQ ID",IF(AL337="CHECK REQUIRED FIELDS","Complete required fields",IF(AL337="CHECK NUMBERS","Correct quantity or value",IF(AL337="CHECK DATE","Correct invalid date",IF(AL337="CHECK STAGE","Choose a valid stage",IF(AL337="SET NEXT FOLLOW-UP","Set next follow-up",IF(AL337="ADD QUOTE DATE","Add quote date",IF(AL337="ADD QUOTE RECORD","Add or fix quote record",IF(AL337="ADD CLOSED REASON","Add lost/cancelled reason",IF(AL337="ADD CLOSED DATE","Add closed date","Create or fix order record"))))))))))))</x:f>
      </x:c>
      <x:c r="AD337" s="752" t="str">
        <x:f>IF(A337="","",IF(AND(OR(N337="QUOTED",N337="NEGOTIATION"),Y337&lt;&gt;"",Y337&lt;TODAY()),O337,0))</x:f>
      </x:c>
      <x:c r="AE337" s="751" t="str">
        <x:f>IF(A337="","",IF(AND(F337&lt;&gt;"",G337&lt;&gt;""),"COMPLETE",IF(OR(F337&lt;&gt;"",G337&lt;&gt;""),"PARTIAL","MISSING")))</x:f>
      </x:c>
      <x:c r="AF337" s="756"/>
      <x:c r="AG337" s="735"/>
      <x:c r="AH337" s="735"/>
      <x:c r="AI337" s="755" t="str">
        <x:f>IF(OR(B337="",AF337=""),"",ROUND((AF337-B337)*24,1))</x:f>
      </x:c>
      <x:c r="AJ337" s="750" t="str">
        <x:f>IF(P337="","",MAX(TODAY()-P337,0))</x:f>
      </x:c>
      <x:c r="AK337" s="750" t="str">
        <x:f>IF(OR(B337="",AH337=""),"",AH337-B337)</x:f>
      </x:c>
      <x:c r="AL337" s="751" t="str">
        <x:f>IF(A337="","",IF(COUNTIF($A$5:$A$504,A337)&gt;1,"DUPLICATE RFQ ID",IF(OR(B337="",C337="",AND(D337="",E337=""),AND(F337="",G337=""),H337="",I337="",J337="",L337="",M337="",N337=""),"CHECK REQUIRED FIELDS",IF(OR(NOT(ISNUMBER(I337)),I337&lt;=0,AND(O337&lt;&gt;"",OR(NOT(ISNUMBER(O337)),O337&lt;0))),"CHECK NUMBERS",IF(OR(NOT(ISNUMBER(B337)),B337&gt;TODAY(),AND(P337&lt;&gt;"",OR(NOT(ISNUMBER(P337)),P337&gt;TODAY())),AND(Q337&lt;&gt;"",OR(NOT(ISNUMBER(Q337)),Q337&gt;TODAY())),AND(R337&lt;&gt;"",NOT(ISNUMBER(R337))),AND(U337&lt;&gt;"",NOT(ISNUMBER(U337))),AND(AF337&lt;&gt;"",OR(NOT(ISNUMBER(AF337)),AF337&lt;B337,AF337&gt;TODAY()+1)),AND(AG337&lt;&gt;"",OR(NOT(ISNUMBER(AG337)),AG337&lt;B337,AG337&gt;TODAY())),AND(AH337&lt;&gt;"",OR(NOT(ISNUMBER(AH337)),AH337&lt;B337,AH337&gt;TODAY()))),"CHECK DATE",IF(COUNTIF(Setup!$D$4:$D$11,N337)=0,"CHECK STAGE",IF(AND(N337&lt;&gt;"PO WON",N337&lt;&gt;"LOST",N337&lt;&gt;"CANCELLED",Y337=""),"SET NEXT FOLLOW-UP",IF(AND(OR(N337="QUOTED",N337="NEGOTIATION",N337="PO WON"),P337=""),"ADD QUOTE DATE",IF(AND(OR(N337="QUOTED",N337="NEGOTIATION",N337="PO WON"),COUNTIFS(Quotations!$B$5:$B$504,A337,Quotations!$Q$5:$Q$504,"COMPLETE")=0),"ADD QUOTE RECORD",IF(AND(OR(N337="LOST",N337="CANCELLED"),V337=""),"ADD CLOSED REASON",IF(AND(OR(N337="PO WON",N337="LOST",N337="CANCELLED"),AH337=""),"ADD CLOSED DATE",IF(AND(N337="PO WON",COUNTIFS('Orders &amp; Payments'!$B$5:$B$504,A337,'Orders &amp; Payments'!$Q$5:$Q$504,"COMPLETE")+COUNTIFS('Orders &amp; Payments'!$B$5:$B$504,A337,'Orders &amp; Payments'!$Q$5:$Q$504,"OPEN")+COUNTIFS('Orders &amp; Payments'!$B$5:$B$504,A337,'Orders &amp; Payments'!$Q$5:$Q$504,"OPEN — ADD INVOICE")=0),"ADD ORDER RECORD","COMPLETE"))))))))))))</x:f>
      </x:c>
    </x:row>
    <x:row r="338">
      <x:c r="A338" s="730"/>
      <x:c r="B338" s="731"/>
      <x:c r="C338" s="730"/>
      <x:c r="D338" s="730"/>
      <x:c r="E338" s="730"/>
      <x:c r="F338" s="730"/>
      <x:c r="G338" s="730"/>
      <x:c r="H338" s="730"/>
      <x:c r="I338" s="730"/>
      <x:c r="J338" s="730"/>
      <x:c r="K338" s="730"/>
      <x:c r="L338" s="730"/>
      <x:c r="M338" s="730"/>
      <x:c r="N338" s="730"/>
      <x:c r="O338" s="732"/>
      <x:c r="P338" s="731"/>
      <x:c r="Q338" s="731"/>
      <x:c r="R338" s="731"/>
      <x:c r="S338" s="740" t="str">
        <x:f>IF(B338="","",TODAY()-B338)</x:f>
      </x:c>
      <x:c r="T338" s="741" t="str">
        <x:f>IF(A338="","",IF(N338="","STAGE NOT SET",IF(OR(N338="PO WON",N338="LOST",N338="CANCELLED"),N338,IF(Y338="","NOT SET",IF(NOT(ISNUMBER(Y338)),"CHECK DATE",IF(Y338&lt;TODAY(),"OVERDUE",IF(Y338=TODAY(),"DUE TODAY","UPCOMING")))))))</x:f>
      </x:c>
      <x:c r="U338" s="731"/>
      <x:c r="V338" s="730"/>
      <x:c r="W338" s="730"/>
      <x:c r="X338" s="749" t="str">
        <x:f>IF(OR(A338="",B338="",N338="",N338="PO WON",N338="LOST",N338="CANCELLED"),"",IFERROR(IF(Q338="",B338+1,Q338+INDEX(Setup!$T$4:$T$8,MATCH(N338,Setup!$S$4:$S$8,0))),""))</x:f>
      </x:c>
      <x:c r="Y338" s="749" t="str">
        <x:f>IF(A338="","",IF(OR(N338="PO WON",N338="LOST",N338="CANCELLED"),"",IF(R338&lt;&gt;"",R338,X338)))</x:f>
      </x:c>
      <x:c r="Z338" s="750" t="str">
        <x:f>IF(OR(Y338="",NOT(ISNUMBER(Y338))),"",Y338-TODAY())</x:f>
      </x:c>
      <x:c r="AA338" s="750" t="str">
        <x:f>IF(OR(A338="",B338="",C338="",M338="",N338="",N338="PO WON",N338="LOST",N338="CANCELLED"),"",IF(M338="Hot",30,IF(M338="Warm",20,10))+IF(N338="NEGOTIATION",25,IF(N338="QUOTED",20,IF(N338="QUALIFIED",15,IF(OR(N338="NEW",N338="CONTACTED"),10,0))))+IF(S338&lt;=2,20,IF(S338&lt;=7,15,IF(S338&lt;=14,10,5)))+IF(O338&gt;=500000,20,IF(O338&gt;=200000,15,IF(O338&gt;=100000,10,5)))+IF(OR(C338="IndiaMART",C338="TradeIndia"),5,3))</x:f>
      </x:c>
      <x:c r="AB338" s="751" t="str">
        <x:f>IF(A338="","",IF(OR(N338="PO WON",N338="LOST",N338="CANCELLED"),"CLOSED",IF(AA338&gt;=75,"A - PRIORITY",IF(AA338&gt;=55,"B - GOOD",IF(AA338&gt;=35,"C - NURTURE","D - LOW")))))</x:f>
      </x:c>
      <x:c r="AC338" s="751" t="str">
        <x:f>IF(A338="","",IF(AL338="COMPLETE",IF(N338="PO WON","Track invoice + payment",IF(N338="LOST","Consider revival",IF(N338="CANCELLED","No further action",IF(T338="OVERDUE","FOLLOW UP NOW",IF(T338="DUE TODAY","FOLLOW UP TODAY",IFERROR(INDEX(Setup!$V$4:$V$8,MATCH(N338,Setup!$U$4:$U$8,0)),"Review RFQ")))))),IF(AL338="DUPLICATE RFQ ID","Use a unique RFQ ID",IF(AL338="CHECK REQUIRED FIELDS","Complete required fields",IF(AL338="CHECK NUMBERS","Correct quantity or value",IF(AL338="CHECK DATE","Correct invalid date",IF(AL338="CHECK STAGE","Choose a valid stage",IF(AL338="SET NEXT FOLLOW-UP","Set next follow-up",IF(AL338="ADD QUOTE DATE","Add quote date",IF(AL338="ADD QUOTE RECORD","Add or fix quote record",IF(AL338="ADD CLOSED REASON","Add lost/cancelled reason",IF(AL338="ADD CLOSED DATE","Add closed date","Create or fix order record"))))))))))))</x:f>
      </x:c>
      <x:c r="AD338" s="752" t="str">
        <x:f>IF(A338="","",IF(AND(OR(N338="QUOTED",N338="NEGOTIATION"),Y338&lt;&gt;"",Y338&lt;TODAY()),O338,0))</x:f>
      </x:c>
      <x:c r="AE338" s="751" t="str">
        <x:f>IF(A338="","",IF(AND(F338&lt;&gt;"",G338&lt;&gt;""),"COMPLETE",IF(OR(F338&lt;&gt;"",G338&lt;&gt;""),"PARTIAL","MISSING")))</x:f>
      </x:c>
      <x:c r="AF338" s="756"/>
      <x:c r="AG338" s="735"/>
      <x:c r="AH338" s="735"/>
      <x:c r="AI338" s="755" t="str">
        <x:f>IF(OR(B338="",AF338=""),"",ROUND((AF338-B338)*24,1))</x:f>
      </x:c>
      <x:c r="AJ338" s="750" t="str">
        <x:f>IF(P338="","",MAX(TODAY()-P338,0))</x:f>
      </x:c>
      <x:c r="AK338" s="750" t="str">
        <x:f>IF(OR(B338="",AH338=""),"",AH338-B338)</x:f>
      </x:c>
      <x:c r="AL338" s="751" t="str">
        <x:f>IF(A338="","",IF(COUNTIF($A$5:$A$504,A338)&gt;1,"DUPLICATE RFQ ID",IF(OR(B338="",C338="",AND(D338="",E338=""),AND(F338="",G338=""),H338="",I338="",J338="",L338="",M338="",N338=""),"CHECK REQUIRED FIELDS",IF(OR(NOT(ISNUMBER(I338)),I338&lt;=0,AND(O338&lt;&gt;"",OR(NOT(ISNUMBER(O338)),O338&lt;0))),"CHECK NUMBERS",IF(OR(NOT(ISNUMBER(B338)),B338&gt;TODAY(),AND(P338&lt;&gt;"",OR(NOT(ISNUMBER(P338)),P338&gt;TODAY())),AND(Q338&lt;&gt;"",OR(NOT(ISNUMBER(Q338)),Q338&gt;TODAY())),AND(R338&lt;&gt;"",NOT(ISNUMBER(R338))),AND(U338&lt;&gt;"",NOT(ISNUMBER(U338))),AND(AF338&lt;&gt;"",OR(NOT(ISNUMBER(AF338)),AF338&lt;B338,AF338&gt;TODAY()+1)),AND(AG338&lt;&gt;"",OR(NOT(ISNUMBER(AG338)),AG338&lt;B338,AG338&gt;TODAY())),AND(AH338&lt;&gt;"",OR(NOT(ISNUMBER(AH338)),AH338&lt;B338,AH338&gt;TODAY()))),"CHECK DATE",IF(COUNTIF(Setup!$D$4:$D$11,N338)=0,"CHECK STAGE",IF(AND(N338&lt;&gt;"PO WON",N338&lt;&gt;"LOST",N338&lt;&gt;"CANCELLED",Y338=""),"SET NEXT FOLLOW-UP",IF(AND(OR(N338="QUOTED",N338="NEGOTIATION",N338="PO WON"),P338=""),"ADD QUOTE DATE",IF(AND(OR(N338="QUOTED",N338="NEGOTIATION",N338="PO WON"),COUNTIFS(Quotations!$B$5:$B$504,A338,Quotations!$Q$5:$Q$504,"COMPLETE")=0),"ADD QUOTE RECORD",IF(AND(OR(N338="LOST",N338="CANCELLED"),V338=""),"ADD CLOSED REASON",IF(AND(OR(N338="PO WON",N338="LOST",N338="CANCELLED"),AH338=""),"ADD CLOSED DATE",IF(AND(N338="PO WON",COUNTIFS('Orders &amp; Payments'!$B$5:$B$504,A338,'Orders &amp; Payments'!$Q$5:$Q$504,"COMPLETE")+COUNTIFS('Orders &amp; Payments'!$B$5:$B$504,A338,'Orders &amp; Payments'!$Q$5:$Q$504,"OPEN")+COUNTIFS('Orders &amp; Payments'!$B$5:$B$504,A338,'Orders &amp; Payments'!$Q$5:$Q$504,"OPEN — ADD INVOICE")=0),"ADD ORDER RECORD","COMPLETE"))))))))))))</x:f>
      </x:c>
    </x:row>
    <x:row r="339">
      <x:c r="A339" s="730"/>
      <x:c r="B339" s="731"/>
      <x:c r="C339" s="730"/>
      <x:c r="D339" s="730"/>
      <x:c r="E339" s="730"/>
      <x:c r="F339" s="730"/>
      <x:c r="G339" s="730"/>
      <x:c r="H339" s="730"/>
      <x:c r="I339" s="730"/>
      <x:c r="J339" s="730"/>
      <x:c r="K339" s="730"/>
      <x:c r="L339" s="730"/>
      <x:c r="M339" s="730"/>
      <x:c r="N339" s="730"/>
      <x:c r="O339" s="732"/>
      <x:c r="P339" s="731"/>
      <x:c r="Q339" s="731"/>
      <x:c r="R339" s="731"/>
      <x:c r="S339" s="740" t="str">
        <x:f>IF(B339="","",TODAY()-B339)</x:f>
      </x:c>
      <x:c r="T339" s="741" t="str">
        <x:f>IF(A339="","",IF(N339="","STAGE NOT SET",IF(OR(N339="PO WON",N339="LOST",N339="CANCELLED"),N339,IF(Y339="","NOT SET",IF(NOT(ISNUMBER(Y339)),"CHECK DATE",IF(Y339&lt;TODAY(),"OVERDUE",IF(Y339=TODAY(),"DUE TODAY","UPCOMING")))))))</x:f>
      </x:c>
      <x:c r="U339" s="731"/>
      <x:c r="V339" s="730"/>
      <x:c r="W339" s="730"/>
      <x:c r="X339" s="749" t="str">
        <x:f>IF(OR(A339="",B339="",N339="",N339="PO WON",N339="LOST",N339="CANCELLED"),"",IFERROR(IF(Q339="",B339+1,Q339+INDEX(Setup!$T$4:$T$8,MATCH(N339,Setup!$S$4:$S$8,0))),""))</x:f>
      </x:c>
      <x:c r="Y339" s="749" t="str">
        <x:f>IF(A339="","",IF(OR(N339="PO WON",N339="LOST",N339="CANCELLED"),"",IF(R339&lt;&gt;"",R339,X339)))</x:f>
      </x:c>
      <x:c r="Z339" s="750" t="str">
        <x:f>IF(OR(Y339="",NOT(ISNUMBER(Y339))),"",Y339-TODAY())</x:f>
      </x:c>
      <x:c r="AA339" s="750" t="str">
        <x:f>IF(OR(A339="",B339="",C339="",M339="",N339="",N339="PO WON",N339="LOST",N339="CANCELLED"),"",IF(M339="Hot",30,IF(M339="Warm",20,10))+IF(N339="NEGOTIATION",25,IF(N339="QUOTED",20,IF(N339="QUALIFIED",15,IF(OR(N339="NEW",N339="CONTACTED"),10,0))))+IF(S339&lt;=2,20,IF(S339&lt;=7,15,IF(S339&lt;=14,10,5)))+IF(O339&gt;=500000,20,IF(O339&gt;=200000,15,IF(O339&gt;=100000,10,5)))+IF(OR(C339="IndiaMART",C339="TradeIndia"),5,3))</x:f>
      </x:c>
      <x:c r="AB339" s="751" t="str">
        <x:f>IF(A339="","",IF(OR(N339="PO WON",N339="LOST",N339="CANCELLED"),"CLOSED",IF(AA339&gt;=75,"A - PRIORITY",IF(AA339&gt;=55,"B - GOOD",IF(AA339&gt;=35,"C - NURTURE","D - LOW")))))</x:f>
      </x:c>
      <x:c r="AC339" s="751" t="str">
        <x:f>IF(A339="","",IF(AL339="COMPLETE",IF(N339="PO WON","Track invoice + payment",IF(N339="LOST","Consider revival",IF(N339="CANCELLED","No further action",IF(T339="OVERDUE","FOLLOW UP NOW",IF(T339="DUE TODAY","FOLLOW UP TODAY",IFERROR(INDEX(Setup!$V$4:$V$8,MATCH(N339,Setup!$U$4:$U$8,0)),"Review RFQ")))))),IF(AL339="DUPLICATE RFQ ID","Use a unique RFQ ID",IF(AL339="CHECK REQUIRED FIELDS","Complete required fields",IF(AL339="CHECK NUMBERS","Correct quantity or value",IF(AL339="CHECK DATE","Correct invalid date",IF(AL339="CHECK STAGE","Choose a valid stage",IF(AL339="SET NEXT FOLLOW-UP","Set next follow-up",IF(AL339="ADD QUOTE DATE","Add quote date",IF(AL339="ADD QUOTE RECORD","Add or fix quote record",IF(AL339="ADD CLOSED REASON","Add lost/cancelled reason",IF(AL339="ADD CLOSED DATE","Add closed date","Create or fix order record"))))))))))))</x:f>
      </x:c>
      <x:c r="AD339" s="752" t="str">
        <x:f>IF(A339="","",IF(AND(OR(N339="QUOTED",N339="NEGOTIATION"),Y339&lt;&gt;"",Y339&lt;TODAY()),O339,0))</x:f>
      </x:c>
      <x:c r="AE339" s="751" t="str">
        <x:f>IF(A339="","",IF(AND(F339&lt;&gt;"",G339&lt;&gt;""),"COMPLETE",IF(OR(F339&lt;&gt;"",G339&lt;&gt;""),"PARTIAL","MISSING")))</x:f>
      </x:c>
      <x:c r="AF339" s="756"/>
      <x:c r="AG339" s="735"/>
      <x:c r="AH339" s="735"/>
      <x:c r="AI339" s="755" t="str">
        <x:f>IF(OR(B339="",AF339=""),"",ROUND((AF339-B339)*24,1))</x:f>
      </x:c>
      <x:c r="AJ339" s="750" t="str">
        <x:f>IF(P339="","",MAX(TODAY()-P339,0))</x:f>
      </x:c>
      <x:c r="AK339" s="750" t="str">
        <x:f>IF(OR(B339="",AH339=""),"",AH339-B339)</x:f>
      </x:c>
      <x:c r="AL339" s="751" t="str">
        <x:f>IF(A339="","",IF(COUNTIF($A$5:$A$504,A339)&gt;1,"DUPLICATE RFQ ID",IF(OR(B339="",C339="",AND(D339="",E339=""),AND(F339="",G339=""),H339="",I339="",J339="",L339="",M339="",N339=""),"CHECK REQUIRED FIELDS",IF(OR(NOT(ISNUMBER(I339)),I339&lt;=0,AND(O339&lt;&gt;"",OR(NOT(ISNUMBER(O339)),O339&lt;0))),"CHECK NUMBERS",IF(OR(NOT(ISNUMBER(B339)),B339&gt;TODAY(),AND(P339&lt;&gt;"",OR(NOT(ISNUMBER(P339)),P339&gt;TODAY())),AND(Q339&lt;&gt;"",OR(NOT(ISNUMBER(Q339)),Q339&gt;TODAY())),AND(R339&lt;&gt;"",NOT(ISNUMBER(R339))),AND(U339&lt;&gt;"",NOT(ISNUMBER(U339))),AND(AF339&lt;&gt;"",OR(NOT(ISNUMBER(AF339)),AF339&lt;B339,AF339&gt;TODAY()+1)),AND(AG339&lt;&gt;"",OR(NOT(ISNUMBER(AG339)),AG339&lt;B339,AG339&gt;TODAY())),AND(AH339&lt;&gt;"",OR(NOT(ISNUMBER(AH339)),AH339&lt;B339,AH339&gt;TODAY()))),"CHECK DATE",IF(COUNTIF(Setup!$D$4:$D$11,N339)=0,"CHECK STAGE",IF(AND(N339&lt;&gt;"PO WON",N339&lt;&gt;"LOST",N339&lt;&gt;"CANCELLED",Y339=""),"SET NEXT FOLLOW-UP",IF(AND(OR(N339="QUOTED",N339="NEGOTIATION",N339="PO WON"),P339=""),"ADD QUOTE DATE",IF(AND(OR(N339="QUOTED",N339="NEGOTIATION",N339="PO WON"),COUNTIFS(Quotations!$B$5:$B$504,A339,Quotations!$Q$5:$Q$504,"COMPLETE")=0),"ADD QUOTE RECORD",IF(AND(OR(N339="LOST",N339="CANCELLED"),V339=""),"ADD CLOSED REASON",IF(AND(OR(N339="PO WON",N339="LOST",N339="CANCELLED"),AH339=""),"ADD CLOSED DATE",IF(AND(N339="PO WON",COUNTIFS('Orders &amp; Payments'!$B$5:$B$504,A339,'Orders &amp; Payments'!$Q$5:$Q$504,"COMPLETE")+COUNTIFS('Orders &amp; Payments'!$B$5:$B$504,A339,'Orders &amp; Payments'!$Q$5:$Q$504,"OPEN")+COUNTIFS('Orders &amp; Payments'!$B$5:$B$504,A339,'Orders &amp; Payments'!$Q$5:$Q$504,"OPEN — ADD INVOICE")=0),"ADD ORDER RECORD","COMPLETE"))))))))))))</x:f>
      </x:c>
    </x:row>
    <x:row r="340">
      <x:c r="A340" s="730"/>
      <x:c r="B340" s="731"/>
      <x:c r="C340" s="730"/>
      <x:c r="D340" s="730"/>
      <x:c r="E340" s="730"/>
      <x:c r="F340" s="730"/>
      <x:c r="G340" s="730"/>
      <x:c r="H340" s="730"/>
      <x:c r="I340" s="730"/>
      <x:c r="J340" s="730"/>
      <x:c r="K340" s="730"/>
      <x:c r="L340" s="730"/>
      <x:c r="M340" s="730"/>
      <x:c r="N340" s="730"/>
      <x:c r="O340" s="732"/>
      <x:c r="P340" s="731"/>
      <x:c r="Q340" s="731"/>
      <x:c r="R340" s="731"/>
      <x:c r="S340" s="740" t="str">
        <x:f>IF(B340="","",TODAY()-B340)</x:f>
      </x:c>
      <x:c r="T340" s="741" t="str">
        <x:f>IF(A340="","",IF(N340="","STAGE NOT SET",IF(OR(N340="PO WON",N340="LOST",N340="CANCELLED"),N340,IF(Y340="","NOT SET",IF(NOT(ISNUMBER(Y340)),"CHECK DATE",IF(Y340&lt;TODAY(),"OVERDUE",IF(Y340=TODAY(),"DUE TODAY","UPCOMING")))))))</x:f>
      </x:c>
      <x:c r="U340" s="731"/>
      <x:c r="V340" s="730"/>
      <x:c r="W340" s="730"/>
      <x:c r="X340" s="749" t="str">
        <x:f>IF(OR(A340="",B340="",N340="",N340="PO WON",N340="LOST",N340="CANCELLED"),"",IFERROR(IF(Q340="",B340+1,Q340+INDEX(Setup!$T$4:$T$8,MATCH(N340,Setup!$S$4:$S$8,0))),""))</x:f>
      </x:c>
      <x:c r="Y340" s="749" t="str">
        <x:f>IF(A340="","",IF(OR(N340="PO WON",N340="LOST",N340="CANCELLED"),"",IF(R340&lt;&gt;"",R340,X340)))</x:f>
      </x:c>
      <x:c r="Z340" s="750" t="str">
        <x:f>IF(OR(Y340="",NOT(ISNUMBER(Y340))),"",Y340-TODAY())</x:f>
      </x:c>
      <x:c r="AA340" s="750" t="str">
        <x:f>IF(OR(A340="",B340="",C340="",M340="",N340="",N340="PO WON",N340="LOST",N340="CANCELLED"),"",IF(M340="Hot",30,IF(M340="Warm",20,10))+IF(N340="NEGOTIATION",25,IF(N340="QUOTED",20,IF(N340="QUALIFIED",15,IF(OR(N340="NEW",N340="CONTACTED"),10,0))))+IF(S340&lt;=2,20,IF(S340&lt;=7,15,IF(S340&lt;=14,10,5)))+IF(O340&gt;=500000,20,IF(O340&gt;=200000,15,IF(O340&gt;=100000,10,5)))+IF(OR(C340="IndiaMART",C340="TradeIndia"),5,3))</x:f>
      </x:c>
      <x:c r="AB340" s="751" t="str">
        <x:f>IF(A340="","",IF(OR(N340="PO WON",N340="LOST",N340="CANCELLED"),"CLOSED",IF(AA340&gt;=75,"A - PRIORITY",IF(AA340&gt;=55,"B - GOOD",IF(AA340&gt;=35,"C - NURTURE","D - LOW")))))</x:f>
      </x:c>
      <x:c r="AC340" s="751" t="str">
        <x:f>IF(A340="","",IF(AL340="COMPLETE",IF(N340="PO WON","Track invoice + payment",IF(N340="LOST","Consider revival",IF(N340="CANCELLED","No further action",IF(T340="OVERDUE","FOLLOW UP NOW",IF(T340="DUE TODAY","FOLLOW UP TODAY",IFERROR(INDEX(Setup!$V$4:$V$8,MATCH(N340,Setup!$U$4:$U$8,0)),"Review RFQ")))))),IF(AL340="DUPLICATE RFQ ID","Use a unique RFQ ID",IF(AL340="CHECK REQUIRED FIELDS","Complete required fields",IF(AL340="CHECK NUMBERS","Correct quantity or value",IF(AL340="CHECK DATE","Correct invalid date",IF(AL340="CHECK STAGE","Choose a valid stage",IF(AL340="SET NEXT FOLLOW-UP","Set next follow-up",IF(AL340="ADD QUOTE DATE","Add quote date",IF(AL340="ADD QUOTE RECORD","Add or fix quote record",IF(AL340="ADD CLOSED REASON","Add lost/cancelled reason",IF(AL340="ADD CLOSED DATE","Add closed date","Create or fix order record"))))))))))))</x:f>
      </x:c>
      <x:c r="AD340" s="752" t="str">
        <x:f>IF(A340="","",IF(AND(OR(N340="QUOTED",N340="NEGOTIATION"),Y340&lt;&gt;"",Y340&lt;TODAY()),O340,0))</x:f>
      </x:c>
      <x:c r="AE340" s="751" t="str">
        <x:f>IF(A340="","",IF(AND(F340&lt;&gt;"",G340&lt;&gt;""),"COMPLETE",IF(OR(F340&lt;&gt;"",G340&lt;&gt;""),"PARTIAL","MISSING")))</x:f>
      </x:c>
      <x:c r="AF340" s="756"/>
      <x:c r="AG340" s="735"/>
      <x:c r="AH340" s="735"/>
      <x:c r="AI340" s="755" t="str">
        <x:f>IF(OR(B340="",AF340=""),"",ROUND((AF340-B340)*24,1))</x:f>
      </x:c>
      <x:c r="AJ340" s="750" t="str">
        <x:f>IF(P340="","",MAX(TODAY()-P340,0))</x:f>
      </x:c>
      <x:c r="AK340" s="750" t="str">
        <x:f>IF(OR(B340="",AH340=""),"",AH340-B340)</x:f>
      </x:c>
      <x:c r="AL340" s="751" t="str">
        <x:f>IF(A340="","",IF(COUNTIF($A$5:$A$504,A340)&gt;1,"DUPLICATE RFQ ID",IF(OR(B340="",C340="",AND(D340="",E340=""),AND(F340="",G340=""),H340="",I340="",J340="",L340="",M340="",N340=""),"CHECK REQUIRED FIELDS",IF(OR(NOT(ISNUMBER(I340)),I340&lt;=0,AND(O340&lt;&gt;"",OR(NOT(ISNUMBER(O340)),O340&lt;0))),"CHECK NUMBERS",IF(OR(NOT(ISNUMBER(B340)),B340&gt;TODAY(),AND(P340&lt;&gt;"",OR(NOT(ISNUMBER(P340)),P340&gt;TODAY())),AND(Q340&lt;&gt;"",OR(NOT(ISNUMBER(Q340)),Q340&gt;TODAY())),AND(R340&lt;&gt;"",NOT(ISNUMBER(R340))),AND(U340&lt;&gt;"",NOT(ISNUMBER(U340))),AND(AF340&lt;&gt;"",OR(NOT(ISNUMBER(AF340)),AF340&lt;B340,AF340&gt;TODAY()+1)),AND(AG340&lt;&gt;"",OR(NOT(ISNUMBER(AG340)),AG340&lt;B340,AG340&gt;TODAY())),AND(AH340&lt;&gt;"",OR(NOT(ISNUMBER(AH340)),AH340&lt;B340,AH340&gt;TODAY()))),"CHECK DATE",IF(COUNTIF(Setup!$D$4:$D$11,N340)=0,"CHECK STAGE",IF(AND(N340&lt;&gt;"PO WON",N340&lt;&gt;"LOST",N340&lt;&gt;"CANCELLED",Y340=""),"SET NEXT FOLLOW-UP",IF(AND(OR(N340="QUOTED",N340="NEGOTIATION",N340="PO WON"),P340=""),"ADD QUOTE DATE",IF(AND(OR(N340="QUOTED",N340="NEGOTIATION",N340="PO WON"),COUNTIFS(Quotations!$B$5:$B$504,A340,Quotations!$Q$5:$Q$504,"COMPLETE")=0),"ADD QUOTE RECORD",IF(AND(OR(N340="LOST",N340="CANCELLED"),V340=""),"ADD CLOSED REASON",IF(AND(OR(N340="PO WON",N340="LOST",N340="CANCELLED"),AH340=""),"ADD CLOSED DATE",IF(AND(N340="PO WON",COUNTIFS('Orders &amp; Payments'!$B$5:$B$504,A340,'Orders &amp; Payments'!$Q$5:$Q$504,"COMPLETE")+COUNTIFS('Orders &amp; Payments'!$B$5:$B$504,A340,'Orders &amp; Payments'!$Q$5:$Q$504,"OPEN")+COUNTIFS('Orders &amp; Payments'!$B$5:$B$504,A340,'Orders &amp; Payments'!$Q$5:$Q$504,"OPEN — ADD INVOICE")=0),"ADD ORDER RECORD","COMPLETE"))))))))))))</x:f>
      </x:c>
    </x:row>
    <x:row r="341">
      <x:c r="A341" s="730"/>
      <x:c r="B341" s="731"/>
      <x:c r="C341" s="730"/>
      <x:c r="D341" s="730"/>
      <x:c r="E341" s="730"/>
      <x:c r="F341" s="730"/>
      <x:c r="G341" s="730"/>
      <x:c r="H341" s="730"/>
      <x:c r="I341" s="730"/>
      <x:c r="J341" s="730"/>
      <x:c r="K341" s="730"/>
      <x:c r="L341" s="730"/>
      <x:c r="M341" s="730"/>
      <x:c r="N341" s="730"/>
      <x:c r="O341" s="732"/>
      <x:c r="P341" s="731"/>
      <x:c r="Q341" s="731"/>
      <x:c r="R341" s="731"/>
      <x:c r="S341" s="740" t="str">
        <x:f>IF(B341="","",TODAY()-B341)</x:f>
      </x:c>
      <x:c r="T341" s="741" t="str">
        <x:f>IF(A341="","",IF(N341="","STAGE NOT SET",IF(OR(N341="PO WON",N341="LOST",N341="CANCELLED"),N341,IF(Y341="","NOT SET",IF(NOT(ISNUMBER(Y341)),"CHECK DATE",IF(Y341&lt;TODAY(),"OVERDUE",IF(Y341=TODAY(),"DUE TODAY","UPCOMING")))))))</x:f>
      </x:c>
      <x:c r="U341" s="731"/>
      <x:c r="V341" s="730"/>
      <x:c r="W341" s="730"/>
      <x:c r="X341" s="749" t="str">
        <x:f>IF(OR(A341="",B341="",N341="",N341="PO WON",N341="LOST",N341="CANCELLED"),"",IFERROR(IF(Q341="",B341+1,Q341+INDEX(Setup!$T$4:$T$8,MATCH(N341,Setup!$S$4:$S$8,0))),""))</x:f>
      </x:c>
      <x:c r="Y341" s="749" t="str">
        <x:f>IF(A341="","",IF(OR(N341="PO WON",N341="LOST",N341="CANCELLED"),"",IF(R341&lt;&gt;"",R341,X341)))</x:f>
      </x:c>
      <x:c r="Z341" s="750" t="str">
        <x:f>IF(OR(Y341="",NOT(ISNUMBER(Y341))),"",Y341-TODAY())</x:f>
      </x:c>
      <x:c r="AA341" s="750" t="str">
        <x:f>IF(OR(A341="",B341="",C341="",M341="",N341="",N341="PO WON",N341="LOST",N341="CANCELLED"),"",IF(M341="Hot",30,IF(M341="Warm",20,10))+IF(N341="NEGOTIATION",25,IF(N341="QUOTED",20,IF(N341="QUALIFIED",15,IF(OR(N341="NEW",N341="CONTACTED"),10,0))))+IF(S341&lt;=2,20,IF(S341&lt;=7,15,IF(S341&lt;=14,10,5)))+IF(O341&gt;=500000,20,IF(O341&gt;=200000,15,IF(O341&gt;=100000,10,5)))+IF(OR(C341="IndiaMART",C341="TradeIndia"),5,3))</x:f>
      </x:c>
      <x:c r="AB341" s="751" t="str">
        <x:f>IF(A341="","",IF(OR(N341="PO WON",N341="LOST",N341="CANCELLED"),"CLOSED",IF(AA341&gt;=75,"A - PRIORITY",IF(AA341&gt;=55,"B - GOOD",IF(AA341&gt;=35,"C - NURTURE","D - LOW")))))</x:f>
      </x:c>
      <x:c r="AC341" s="751" t="str">
        <x:f>IF(A341="","",IF(AL341="COMPLETE",IF(N341="PO WON","Track invoice + payment",IF(N341="LOST","Consider revival",IF(N341="CANCELLED","No further action",IF(T341="OVERDUE","FOLLOW UP NOW",IF(T341="DUE TODAY","FOLLOW UP TODAY",IFERROR(INDEX(Setup!$V$4:$V$8,MATCH(N341,Setup!$U$4:$U$8,0)),"Review RFQ")))))),IF(AL341="DUPLICATE RFQ ID","Use a unique RFQ ID",IF(AL341="CHECK REQUIRED FIELDS","Complete required fields",IF(AL341="CHECK NUMBERS","Correct quantity or value",IF(AL341="CHECK DATE","Correct invalid date",IF(AL341="CHECK STAGE","Choose a valid stage",IF(AL341="SET NEXT FOLLOW-UP","Set next follow-up",IF(AL341="ADD QUOTE DATE","Add quote date",IF(AL341="ADD QUOTE RECORD","Add or fix quote record",IF(AL341="ADD CLOSED REASON","Add lost/cancelled reason",IF(AL341="ADD CLOSED DATE","Add closed date","Create or fix order record"))))))))))))</x:f>
      </x:c>
      <x:c r="AD341" s="752" t="str">
        <x:f>IF(A341="","",IF(AND(OR(N341="QUOTED",N341="NEGOTIATION"),Y341&lt;&gt;"",Y341&lt;TODAY()),O341,0))</x:f>
      </x:c>
      <x:c r="AE341" s="751" t="str">
        <x:f>IF(A341="","",IF(AND(F341&lt;&gt;"",G341&lt;&gt;""),"COMPLETE",IF(OR(F341&lt;&gt;"",G341&lt;&gt;""),"PARTIAL","MISSING")))</x:f>
      </x:c>
      <x:c r="AF341" s="756"/>
      <x:c r="AG341" s="735"/>
      <x:c r="AH341" s="735"/>
      <x:c r="AI341" s="755" t="str">
        <x:f>IF(OR(B341="",AF341=""),"",ROUND((AF341-B341)*24,1))</x:f>
      </x:c>
      <x:c r="AJ341" s="750" t="str">
        <x:f>IF(P341="","",MAX(TODAY()-P341,0))</x:f>
      </x:c>
      <x:c r="AK341" s="750" t="str">
        <x:f>IF(OR(B341="",AH341=""),"",AH341-B341)</x:f>
      </x:c>
      <x:c r="AL341" s="751" t="str">
        <x:f>IF(A341="","",IF(COUNTIF($A$5:$A$504,A341)&gt;1,"DUPLICATE RFQ ID",IF(OR(B341="",C341="",AND(D341="",E341=""),AND(F341="",G341=""),H341="",I341="",J341="",L341="",M341="",N341=""),"CHECK REQUIRED FIELDS",IF(OR(NOT(ISNUMBER(I341)),I341&lt;=0,AND(O341&lt;&gt;"",OR(NOT(ISNUMBER(O341)),O341&lt;0))),"CHECK NUMBERS",IF(OR(NOT(ISNUMBER(B341)),B341&gt;TODAY(),AND(P341&lt;&gt;"",OR(NOT(ISNUMBER(P341)),P341&gt;TODAY())),AND(Q341&lt;&gt;"",OR(NOT(ISNUMBER(Q341)),Q341&gt;TODAY())),AND(R341&lt;&gt;"",NOT(ISNUMBER(R341))),AND(U341&lt;&gt;"",NOT(ISNUMBER(U341))),AND(AF341&lt;&gt;"",OR(NOT(ISNUMBER(AF341)),AF341&lt;B341,AF341&gt;TODAY()+1)),AND(AG341&lt;&gt;"",OR(NOT(ISNUMBER(AG341)),AG341&lt;B341,AG341&gt;TODAY())),AND(AH341&lt;&gt;"",OR(NOT(ISNUMBER(AH341)),AH341&lt;B341,AH341&gt;TODAY()))),"CHECK DATE",IF(COUNTIF(Setup!$D$4:$D$11,N341)=0,"CHECK STAGE",IF(AND(N341&lt;&gt;"PO WON",N341&lt;&gt;"LOST",N341&lt;&gt;"CANCELLED",Y341=""),"SET NEXT FOLLOW-UP",IF(AND(OR(N341="QUOTED",N341="NEGOTIATION",N341="PO WON"),P341=""),"ADD QUOTE DATE",IF(AND(OR(N341="QUOTED",N341="NEGOTIATION",N341="PO WON"),COUNTIFS(Quotations!$B$5:$B$504,A341,Quotations!$Q$5:$Q$504,"COMPLETE")=0),"ADD QUOTE RECORD",IF(AND(OR(N341="LOST",N341="CANCELLED"),V341=""),"ADD CLOSED REASON",IF(AND(OR(N341="PO WON",N341="LOST",N341="CANCELLED"),AH341=""),"ADD CLOSED DATE",IF(AND(N341="PO WON",COUNTIFS('Orders &amp; Payments'!$B$5:$B$504,A341,'Orders &amp; Payments'!$Q$5:$Q$504,"COMPLETE")+COUNTIFS('Orders &amp; Payments'!$B$5:$B$504,A341,'Orders &amp; Payments'!$Q$5:$Q$504,"OPEN")+COUNTIFS('Orders &amp; Payments'!$B$5:$B$504,A341,'Orders &amp; Payments'!$Q$5:$Q$504,"OPEN — ADD INVOICE")=0),"ADD ORDER RECORD","COMPLETE"))))))))))))</x:f>
      </x:c>
    </x:row>
    <x:row r="342">
      <x:c r="A342" s="730"/>
      <x:c r="B342" s="731"/>
      <x:c r="C342" s="730"/>
      <x:c r="D342" s="730"/>
      <x:c r="E342" s="730"/>
      <x:c r="F342" s="730"/>
      <x:c r="G342" s="730"/>
      <x:c r="H342" s="730"/>
      <x:c r="I342" s="730"/>
      <x:c r="J342" s="730"/>
      <x:c r="K342" s="730"/>
      <x:c r="L342" s="730"/>
      <x:c r="M342" s="730"/>
      <x:c r="N342" s="730"/>
      <x:c r="O342" s="732"/>
      <x:c r="P342" s="731"/>
      <x:c r="Q342" s="731"/>
      <x:c r="R342" s="731"/>
      <x:c r="S342" s="740" t="str">
        <x:f>IF(B342="","",TODAY()-B342)</x:f>
      </x:c>
      <x:c r="T342" s="741" t="str">
        <x:f>IF(A342="","",IF(N342="","STAGE NOT SET",IF(OR(N342="PO WON",N342="LOST",N342="CANCELLED"),N342,IF(Y342="","NOT SET",IF(NOT(ISNUMBER(Y342)),"CHECK DATE",IF(Y342&lt;TODAY(),"OVERDUE",IF(Y342=TODAY(),"DUE TODAY","UPCOMING")))))))</x:f>
      </x:c>
      <x:c r="U342" s="731"/>
      <x:c r="V342" s="730"/>
      <x:c r="W342" s="730"/>
      <x:c r="X342" s="749" t="str">
        <x:f>IF(OR(A342="",B342="",N342="",N342="PO WON",N342="LOST",N342="CANCELLED"),"",IFERROR(IF(Q342="",B342+1,Q342+INDEX(Setup!$T$4:$T$8,MATCH(N342,Setup!$S$4:$S$8,0))),""))</x:f>
      </x:c>
      <x:c r="Y342" s="749" t="str">
        <x:f>IF(A342="","",IF(OR(N342="PO WON",N342="LOST",N342="CANCELLED"),"",IF(R342&lt;&gt;"",R342,X342)))</x:f>
      </x:c>
      <x:c r="Z342" s="750" t="str">
        <x:f>IF(OR(Y342="",NOT(ISNUMBER(Y342))),"",Y342-TODAY())</x:f>
      </x:c>
      <x:c r="AA342" s="750" t="str">
        <x:f>IF(OR(A342="",B342="",C342="",M342="",N342="",N342="PO WON",N342="LOST",N342="CANCELLED"),"",IF(M342="Hot",30,IF(M342="Warm",20,10))+IF(N342="NEGOTIATION",25,IF(N342="QUOTED",20,IF(N342="QUALIFIED",15,IF(OR(N342="NEW",N342="CONTACTED"),10,0))))+IF(S342&lt;=2,20,IF(S342&lt;=7,15,IF(S342&lt;=14,10,5)))+IF(O342&gt;=500000,20,IF(O342&gt;=200000,15,IF(O342&gt;=100000,10,5)))+IF(OR(C342="IndiaMART",C342="TradeIndia"),5,3))</x:f>
      </x:c>
      <x:c r="AB342" s="751" t="str">
        <x:f>IF(A342="","",IF(OR(N342="PO WON",N342="LOST",N342="CANCELLED"),"CLOSED",IF(AA342&gt;=75,"A - PRIORITY",IF(AA342&gt;=55,"B - GOOD",IF(AA342&gt;=35,"C - NURTURE","D - LOW")))))</x:f>
      </x:c>
      <x:c r="AC342" s="751" t="str">
        <x:f>IF(A342="","",IF(AL342="COMPLETE",IF(N342="PO WON","Track invoice + payment",IF(N342="LOST","Consider revival",IF(N342="CANCELLED","No further action",IF(T342="OVERDUE","FOLLOW UP NOW",IF(T342="DUE TODAY","FOLLOW UP TODAY",IFERROR(INDEX(Setup!$V$4:$V$8,MATCH(N342,Setup!$U$4:$U$8,0)),"Review RFQ")))))),IF(AL342="DUPLICATE RFQ ID","Use a unique RFQ ID",IF(AL342="CHECK REQUIRED FIELDS","Complete required fields",IF(AL342="CHECK NUMBERS","Correct quantity or value",IF(AL342="CHECK DATE","Correct invalid date",IF(AL342="CHECK STAGE","Choose a valid stage",IF(AL342="SET NEXT FOLLOW-UP","Set next follow-up",IF(AL342="ADD QUOTE DATE","Add quote date",IF(AL342="ADD QUOTE RECORD","Add or fix quote record",IF(AL342="ADD CLOSED REASON","Add lost/cancelled reason",IF(AL342="ADD CLOSED DATE","Add closed date","Create or fix order record"))))))))))))</x:f>
      </x:c>
      <x:c r="AD342" s="752" t="str">
        <x:f>IF(A342="","",IF(AND(OR(N342="QUOTED",N342="NEGOTIATION"),Y342&lt;&gt;"",Y342&lt;TODAY()),O342,0))</x:f>
      </x:c>
      <x:c r="AE342" s="751" t="str">
        <x:f>IF(A342="","",IF(AND(F342&lt;&gt;"",G342&lt;&gt;""),"COMPLETE",IF(OR(F342&lt;&gt;"",G342&lt;&gt;""),"PARTIAL","MISSING")))</x:f>
      </x:c>
      <x:c r="AF342" s="756"/>
      <x:c r="AG342" s="735"/>
      <x:c r="AH342" s="735"/>
      <x:c r="AI342" s="755" t="str">
        <x:f>IF(OR(B342="",AF342=""),"",ROUND((AF342-B342)*24,1))</x:f>
      </x:c>
      <x:c r="AJ342" s="750" t="str">
        <x:f>IF(P342="","",MAX(TODAY()-P342,0))</x:f>
      </x:c>
      <x:c r="AK342" s="750" t="str">
        <x:f>IF(OR(B342="",AH342=""),"",AH342-B342)</x:f>
      </x:c>
      <x:c r="AL342" s="751" t="str">
        <x:f>IF(A342="","",IF(COUNTIF($A$5:$A$504,A342)&gt;1,"DUPLICATE RFQ ID",IF(OR(B342="",C342="",AND(D342="",E342=""),AND(F342="",G342=""),H342="",I342="",J342="",L342="",M342="",N342=""),"CHECK REQUIRED FIELDS",IF(OR(NOT(ISNUMBER(I342)),I342&lt;=0,AND(O342&lt;&gt;"",OR(NOT(ISNUMBER(O342)),O342&lt;0))),"CHECK NUMBERS",IF(OR(NOT(ISNUMBER(B342)),B342&gt;TODAY(),AND(P342&lt;&gt;"",OR(NOT(ISNUMBER(P342)),P342&gt;TODAY())),AND(Q342&lt;&gt;"",OR(NOT(ISNUMBER(Q342)),Q342&gt;TODAY())),AND(R342&lt;&gt;"",NOT(ISNUMBER(R342))),AND(U342&lt;&gt;"",NOT(ISNUMBER(U342))),AND(AF342&lt;&gt;"",OR(NOT(ISNUMBER(AF342)),AF342&lt;B342,AF342&gt;TODAY()+1)),AND(AG342&lt;&gt;"",OR(NOT(ISNUMBER(AG342)),AG342&lt;B342,AG342&gt;TODAY())),AND(AH342&lt;&gt;"",OR(NOT(ISNUMBER(AH342)),AH342&lt;B342,AH342&gt;TODAY()))),"CHECK DATE",IF(COUNTIF(Setup!$D$4:$D$11,N342)=0,"CHECK STAGE",IF(AND(N342&lt;&gt;"PO WON",N342&lt;&gt;"LOST",N342&lt;&gt;"CANCELLED",Y342=""),"SET NEXT FOLLOW-UP",IF(AND(OR(N342="QUOTED",N342="NEGOTIATION",N342="PO WON"),P342=""),"ADD QUOTE DATE",IF(AND(OR(N342="QUOTED",N342="NEGOTIATION",N342="PO WON"),COUNTIFS(Quotations!$B$5:$B$504,A342,Quotations!$Q$5:$Q$504,"COMPLETE")=0),"ADD QUOTE RECORD",IF(AND(OR(N342="LOST",N342="CANCELLED"),V342=""),"ADD CLOSED REASON",IF(AND(OR(N342="PO WON",N342="LOST",N342="CANCELLED"),AH342=""),"ADD CLOSED DATE",IF(AND(N342="PO WON",COUNTIFS('Orders &amp; Payments'!$B$5:$B$504,A342,'Orders &amp; Payments'!$Q$5:$Q$504,"COMPLETE")+COUNTIFS('Orders &amp; Payments'!$B$5:$B$504,A342,'Orders &amp; Payments'!$Q$5:$Q$504,"OPEN")+COUNTIFS('Orders &amp; Payments'!$B$5:$B$504,A342,'Orders &amp; Payments'!$Q$5:$Q$504,"OPEN — ADD INVOICE")=0),"ADD ORDER RECORD","COMPLETE"))))))))))))</x:f>
      </x:c>
    </x:row>
    <x:row r="343">
      <x:c r="A343" s="730"/>
      <x:c r="B343" s="731"/>
      <x:c r="C343" s="730"/>
      <x:c r="D343" s="730"/>
      <x:c r="E343" s="730"/>
      <x:c r="F343" s="730"/>
      <x:c r="G343" s="730"/>
      <x:c r="H343" s="730"/>
      <x:c r="I343" s="730"/>
      <x:c r="J343" s="730"/>
      <x:c r="K343" s="730"/>
      <x:c r="L343" s="730"/>
      <x:c r="M343" s="730"/>
      <x:c r="N343" s="730"/>
      <x:c r="O343" s="732"/>
      <x:c r="P343" s="731"/>
      <x:c r="Q343" s="731"/>
      <x:c r="R343" s="731"/>
      <x:c r="S343" s="740" t="str">
        <x:f>IF(B343="","",TODAY()-B343)</x:f>
      </x:c>
      <x:c r="T343" s="741" t="str">
        <x:f>IF(A343="","",IF(N343="","STAGE NOT SET",IF(OR(N343="PO WON",N343="LOST",N343="CANCELLED"),N343,IF(Y343="","NOT SET",IF(NOT(ISNUMBER(Y343)),"CHECK DATE",IF(Y343&lt;TODAY(),"OVERDUE",IF(Y343=TODAY(),"DUE TODAY","UPCOMING")))))))</x:f>
      </x:c>
      <x:c r="U343" s="731"/>
      <x:c r="V343" s="730"/>
      <x:c r="W343" s="730"/>
      <x:c r="X343" s="749" t="str">
        <x:f>IF(OR(A343="",B343="",N343="",N343="PO WON",N343="LOST",N343="CANCELLED"),"",IFERROR(IF(Q343="",B343+1,Q343+INDEX(Setup!$T$4:$T$8,MATCH(N343,Setup!$S$4:$S$8,0))),""))</x:f>
      </x:c>
      <x:c r="Y343" s="749" t="str">
        <x:f>IF(A343="","",IF(OR(N343="PO WON",N343="LOST",N343="CANCELLED"),"",IF(R343&lt;&gt;"",R343,X343)))</x:f>
      </x:c>
      <x:c r="Z343" s="750" t="str">
        <x:f>IF(OR(Y343="",NOT(ISNUMBER(Y343))),"",Y343-TODAY())</x:f>
      </x:c>
      <x:c r="AA343" s="750" t="str">
        <x:f>IF(OR(A343="",B343="",C343="",M343="",N343="",N343="PO WON",N343="LOST",N343="CANCELLED"),"",IF(M343="Hot",30,IF(M343="Warm",20,10))+IF(N343="NEGOTIATION",25,IF(N343="QUOTED",20,IF(N343="QUALIFIED",15,IF(OR(N343="NEW",N343="CONTACTED"),10,0))))+IF(S343&lt;=2,20,IF(S343&lt;=7,15,IF(S343&lt;=14,10,5)))+IF(O343&gt;=500000,20,IF(O343&gt;=200000,15,IF(O343&gt;=100000,10,5)))+IF(OR(C343="IndiaMART",C343="TradeIndia"),5,3))</x:f>
      </x:c>
      <x:c r="AB343" s="751" t="str">
        <x:f>IF(A343="","",IF(OR(N343="PO WON",N343="LOST",N343="CANCELLED"),"CLOSED",IF(AA343&gt;=75,"A - PRIORITY",IF(AA343&gt;=55,"B - GOOD",IF(AA343&gt;=35,"C - NURTURE","D - LOW")))))</x:f>
      </x:c>
      <x:c r="AC343" s="751" t="str">
        <x:f>IF(A343="","",IF(AL343="COMPLETE",IF(N343="PO WON","Track invoice + payment",IF(N343="LOST","Consider revival",IF(N343="CANCELLED","No further action",IF(T343="OVERDUE","FOLLOW UP NOW",IF(T343="DUE TODAY","FOLLOW UP TODAY",IFERROR(INDEX(Setup!$V$4:$V$8,MATCH(N343,Setup!$U$4:$U$8,0)),"Review RFQ")))))),IF(AL343="DUPLICATE RFQ ID","Use a unique RFQ ID",IF(AL343="CHECK REQUIRED FIELDS","Complete required fields",IF(AL343="CHECK NUMBERS","Correct quantity or value",IF(AL343="CHECK DATE","Correct invalid date",IF(AL343="CHECK STAGE","Choose a valid stage",IF(AL343="SET NEXT FOLLOW-UP","Set next follow-up",IF(AL343="ADD QUOTE DATE","Add quote date",IF(AL343="ADD QUOTE RECORD","Add or fix quote record",IF(AL343="ADD CLOSED REASON","Add lost/cancelled reason",IF(AL343="ADD CLOSED DATE","Add closed date","Create or fix order record"))))))))))))</x:f>
      </x:c>
      <x:c r="AD343" s="752" t="str">
        <x:f>IF(A343="","",IF(AND(OR(N343="QUOTED",N343="NEGOTIATION"),Y343&lt;&gt;"",Y343&lt;TODAY()),O343,0))</x:f>
      </x:c>
      <x:c r="AE343" s="751" t="str">
        <x:f>IF(A343="","",IF(AND(F343&lt;&gt;"",G343&lt;&gt;""),"COMPLETE",IF(OR(F343&lt;&gt;"",G343&lt;&gt;""),"PARTIAL","MISSING")))</x:f>
      </x:c>
      <x:c r="AF343" s="756"/>
      <x:c r="AG343" s="735"/>
      <x:c r="AH343" s="735"/>
      <x:c r="AI343" s="755" t="str">
        <x:f>IF(OR(B343="",AF343=""),"",ROUND((AF343-B343)*24,1))</x:f>
      </x:c>
      <x:c r="AJ343" s="750" t="str">
        <x:f>IF(P343="","",MAX(TODAY()-P343,0))</x:f>
      </x:c>
      <x:c r="AK343" s="750" t="str">
        <x:f>IF(OR(B343="",AH343=""),"",AH343-B343)</x:f>
      </x:c>
      <x:c r="AL343" s="751" t="str">
        <x:f>IF(A343="","",IF(COUNTIF($A$5:$A$504,A343)&gt;1,"DUPLICATE RFQ ID",IF(OR(B343="",C343="",AND(D343="",E343=""),AND(F343="",G343=""),H343="",I343="",J343="",L343="",M343="",N343=""),"CHECK REQUIRED FIELDS",IF(OR(NOT(ISNUMBER(I343)),I343&lt;=0,AND(O343&lt;&gt;"",OR(NOT(ISNUMBER(O343)),O343&lt;0))),"CHECK NUMBERS",IF(OR(NOT(ISNUMBER(B343)),B343&gt;TODAY(),AND(P343&lt;&gt;"",OR(NOT(ISNUMBER(P343)),P343&gt;TODAY())),AND(Q343&lt;&gt;"",OR(NOT(ISNUMBER(Q343)),Q343&gt;TODAY())),AND(R343&lt;&gt;"",NOT(ISNUMBER(R343))),AND(U343&lt;&gt;"",NOT(ISNUMBER(U343))),AND(AF343&lt;&gt;"",OR(NOT(ISNUMBER(AF343)),AF343&lt;B343,AF343&gt;TODAY()+1)),AND(AG343&lt;&gt;"",OR(NOT(ISNUMBER(AG343)),AG343&lt;B343,AG343&gt;TODAY())),AND(AH343&lt;&gt;"",OR(NOT(ISNUMBER(AH343)),AH343&lt;B343,AH343&gt;TODAY()))),"CHECK DATE",IF(COUNTIF(Setup!$D$4:$D$11,N343)=0,"CHECK STAGE",IF(AND(N343&lt;&gt;"PO WON",N343&lt;&gt;"LOST",N343&lt;&gt;"CANCELLED",Y343=""),"SET NEXT FOLLOW-UP",IF(AND(OR(N343="QUOTED",N343="NEGOTIATION",N343="PO WON"),P343=""),"ADD QUOTE DATE",IF(AND(OR(N343="QUOTED",N343="NEGOTIATION",N343="PO WON"),COUNTIFS(Quotations!$B$5:$B$504,A343,Quotations!$Q$5:$Q$504,"COMPLETE")=0),"ADD QUOTE RECORD",IF(AND(OR(N343="LOST",N343="CANCELLED"),V343=""),"ADD CLOSED REASON",IF(AND(OR(N343="PO WON",N343="LOST",N343="CANCELLED"),AH343=""),"ADD CLOSED DATE",IF(AND(N343="PO WON",COUNTIFS('Orders &amp; Payments'!$B$5:$B$504,A343,'Orders &amp; Payments'!$Q$5:$Q$504,"COMPLETE")+COUNTIFS('Orders &amp; Payments'!$B$5:$B$504,A343,'Orders &amp; Payments'!$Q$5:$Q$504,"OPEN")+COUNTIFS('Orders &amp; Payments'!$B$5:$B$504,A343,'Orders &amp; Payments'!$Q$5:$Q$504,"OPEN — ADD INVOICE")=0),"ADD ORDER RECORD","COMPLETE"))))))))))))</x:f>
      </x:c>
    </x:row>
    <x:row r="344">
      <x:c r="A344" s="730"/>
      <x:c r="B344" s="731"/>
      <x:c r="C344" s="730"/>
      <x:c r="D344" s="730"/>
      <x:c r="E344" s="730"/>
      <x:c r="F344" s="730"/>
      <x:c r="G344" s="730"/>
      <x:c r="H344" s="730"/>
      <x:c r="I344" s="730"/>
      <x:c r="J344" s="730"/>
      <x:c r="K344" s="730"/>
      <x:c r="L344" s="730"/>
      <x:c r="M344" s="730"/>
      <x:c r="N344" s="730"/>
      <x:c r="O344" s="732"/>
      <x:c r="P344" s="731"/>
      <x:c r="Q344" s="731"/>
      <x:c r="R344" s="731"/>
      <x:c r="S344" s="740" t="str">
        <x:f>IF(B344="","",TODAY()-B344)</x:f>
      </x:c>
      <x:c r="T344" s="741" t="str">
        <x:f>IF(A344="","",IF(N344="","STAGE NOT SET",IF(OR(N344="PO WON",N344="LOST",N344="CANCELLED"),N344,IF(Y344="","NOT SET",IF(NOT(ISNUMBER(Y344)),"CHECK DATE",IF(Y344&lt;TODAY(),"OVERDUE",IF(Y344=TODAY(),"DUE TODAY","UPCOMING")))))))</x:f>
      </x:c>
      <x:c r="U344" s="731"/>
      <x:c r="V344" s="730"/>
      <x:c r="W344" s="730"/>
      <x:c r="X344" s="749" t="str">
        <x:f>IF(OR(A344="",B344="",N344="",N344="PO WON",N344="LOST",N344="CANCELLED"),"",IFERROR(IF(Q344="",B344+1,Q344+INDEX(Setup!$T$4:$T$8,MATCH(N344,Setup!$S$4:$S$8,0))),""))</x:f>
      </x:c>
      <x:c r="Y344" s="749" t="str">
        <x:f>IF(A344="","",IF(OR(N344="PO WON",N344="LOST",N344="CANCELLED"),"",IF(R344&lt;&gt;"",R344,X344)))</x:f>
      </x:c>
      <x:c r="Z344" s="750" t="str">
        <x:f>IF(OR(Y344="",NOT(ISNUMBER(Y344))),"",Y344-TODAY())</x:f>
      </x:c>
      <x:c r="AA344" s="750" t="str">
        <x:f>IF(OR(A344="",B344="",C344="",M344="",N344="",N344="PO WON",N344="LOST",N344="CANCELLED"),"",IF(M344="Hot",30,IF(M344="Warm",20,10))+IF(N344="NEGOTIATION",25,IF(N344="QUOTED",20,IF(N344="QUALIFIED",15,IF(OR(N344="NEW",N344="CONTACTED"),10,0))))+IF(S344&lt;=2,20,IF(S344&lt;=7,15,IF(S344&lt;=14,10,5)))+IF(O344&gt;=500000,20,IF(O344&gt;=200000,15,IF(O344&gt;=100000,10,5)))+IF(OR(C344="IndiaMART",C344="TradeIndia"),5,3))</x:f>
      </x:c>
      <x:c r="AB344" s="751" t="str">
        <x:f>IF(A344="","",IF(OR(N344="PO WON",N344="LOST",N344="CANCELLED"),"CLOSED",IF(AA344&gt;=75,"A - PRIORITY",IF(AA344&gt;=55,"B - GOOD",IF(AA344&gt;=35,"C - NURTURE","D - LOW")))))</x:f>
      </x:c>
      <x:c r="AC344" s="751" t="str">
        <x:f>IF(A344="","",IF(AL344="COMPLETE",IF(N344="PO WON","Track invoice + payment",IF(N344="LOST","Consider revival",IF(N344="CANCELLED","No further action",IF(T344="OVERDUE","FOLLOW UP NOW",IF(T344="DUE TODAY","FOLLOW UP TODAY",IFERROR(INDEX(Setup!$V$4:$V$8,MATCH(N344,Setup!$U$4:$U$8,0)),"Review RFQ")))))),IF(AL344="DUPLICATE RFQ ID","Use a unique RFQ ID",IF(AL344="CHECK REQUIRED FIELDS","Complete required fields",IF(AL344="CHECK NUMBERS","Correct quantity or value",IF(AL344="CHECK DATE","Correct invalid date",IF(AL344="CHECK STAGE","Choose a valid stage",IF(AL344="SET NEXT FOLLOW-UP","Set next follow-up",IF(AL344="ADD QUOTE DATE","Add quote date",IF(AL344="ADD QUOTE RECORD","Add or fix quote record",IF(AL344="ADD CLOSED REASON","Add lost/cancelled reason",IF(AL344="ADD CLOSED DATE","Add closed date","Create or fix order record"))))))))))))</x:f>
      </x:c>
      <x:c r="AD344" s="752" t="str">
        <x:f>IF(A344="","",IF(AND(OR(N344="QUOTED",N344="NEGOTIATION"),Y344&lt;&gt;"",Y344&lt;TODAY()),O344,0))</x:f>
      </x:c>
      <x:c r="AE344" s="751" t="str">
        <x:f>IF(A344="","",IF(AND(F344&lt;&gt;"",G344&lt;&gt;""),"COMPLETE",IF(OR(F344&lt;&gt;"",G344&lt;&gt;""),"PARTIAL","MISSING")))</x:f>
      </x:c>
      <x:c r="AF344" s="756"/>
      <x:c r="AG344" s="735"/>
      <x:c r="AH344" s="735"/>
      <x:c r="AI344" s="755" t="str">
        <x:f>IF(OR(B344="",AF344=""),"",ROUND((AF344-B344)*24,1))</x:f>
      </x:c>
      <x:c r="AJ344" s="750" t="str">
        <x:f>IF(P344="","",MAX(TODAY()-P344,0))</x:f>
      </x:c>
      <x:c r="AK344" s="750" t="str">
        <x:f>IF(OR(B344="",AH344=""),"",AH344-B344)</x:f>
      </x:c>
      <x:c r="AL344" s="751" t="str">
        <x:f>IF(A344="","",IF(COUNTIF($A$5:$A$504,A344)&gt;1,"DUPLICATE RFQ ID",IF(OR(B344="",C344="",AND(D344="",E344=""),AND(F344="",G344=""),H344="",I344="",J344="",L344="",M344="",N344=""),"CHECK REQUIRED FIELDS",IF(OR(NOT(ISNUMBER(I344)),I344&lt;=0,AND(O344&lt;&gt;"",OR(NOT(ISNUMBER(O344)),O344&lt;0))),"CHECK NUMBERS",IF(OR(NOT(ISNUMBER(B344)),B344&gt;TODAY(),AND(P344&lt;&gt;"",OR(NOT(ISNUMBER(P344)),P344&gt;TODAY())),AND(Q344&lt;&gt;"",OR(NOT(ISNUMBER(Q344)),Q344&gt;TODAY())),AND(R344&lt;&gt;"",NOT(ISNUMBER(R344))),AND(U344&lt;&gt;"",NOT(ISNUMBER(U344))),AND(AF344&lt;&gt;"",OR(NOT(ISNUMBER(AF344)),AF344&lt;B344,AF344&gt;TODAY()+1)),AND(AG344&lt;&gt;"",OR(NOT(ISNUMBER(AG344)),AG344&lt;B344,AG344&gt;TODAY())),AND(AH344&lt;&gt;"",OR(NOT(ISNUMBER(AH344)),AH344&lt;B344,AH344&gt;TODAY()))),"CHECK DATE",IF(COUNTIF(Setup!$D$4:$D$11,N344)=0,"CHECK STAGE",IF(AND(N344&lt;&gt;"PO WON",N344&lt;&gt;"LOST",N344&lt;&gt;"CANCELLED",Y344=""),"SET NEXT FOLLOW-UP",IF(AND(OR(N344="QUOTED",N344="NEGOTIATION",N344="PO WON"),P344=""),"ADD QUOTE DATE",IF(AND(OR(N344="QUOTED",N344="NEGOTIATION",N344="PO WON"),COUNTIFS(Quotations!$B$5:$B$504,A344,Quotations!$Q$5:$Q$504,"COMPLETE")=0),"ADD QUOTE RECORD",IF(AND(OR(N344="LOST",N344="CANCELLED"),V344=""),"ADD CLOSED REASON",IF(AND(OR(N344="PO WON",N344="LOST",N344="CANCELLED"),AH344=""),"ADD CLOSED DATE",IF(AND(N344="PO WON",COUNTIFS('Orders &amp; Payments'!$B$5:$B$504,A344,'Orders &amp; Payments'!$Q$5:$Q$504,"COMPLETE")+COUNTIFS('Orders &amp; Payments'!$B$5:$B$504,A344,'Orders &amp; Payments'!$Q$5:$Q$504,"OPEN")+COUNTIFS('Orders &amp; Payments'!$B$5:$B$504,A344,'Orders &amp; Payments'!$Q$5:$Q$504,"OPEN — ADD INVOICE")=0),"ADD ORDER RECORD","COMPLETE"))))))))))))</x:f>
      </x:c>
    </x:row>
    <x:row r="345">
      <x:c r="A345" s="730"/>
      <x:c r="B345" s="731"/>
      <x:c r="C345" s="730"/>
      <x:c r="D345" s="730"/>
      <x:c r="E345" s="730"/>
      <x:c r="F345" s="730"/>
      <x:c r="G345" s="730"/>
      <x:c r="H345" s="730"/>
      <x:c r="I345" s="730"/>
      <x:c r="J345" s="730"/>
      <x:c r="K345" s="730"/>
      <x:c r="L345" s="730"/>
      <x:c r="M345" s="730"/>
      <x:c r="N345" s="730"/>
      <x:c r="O345" s="732"/>
      <x:c r="P345" s="731"/>
      <x:c r="Q345" s="731"/>
      <x:c r="R345" s="731"/>
      <x:c r="S345" s="740" t="str">
        <x:f>IF(B345="","",TODAY()-B345)</x:f>
      </x:c>
      <x:c r="T345" s="741" t="str">
        <x:f>IF(A345="","",IF(N345="","STAGE NOT SET",IF(OR(N345="PO WON",N345="LOST",N345="CANCELLED"),N345,IF(Y345="","NOT SET",IF(NOT(ISNUMBER(Y345)),"CHECK DATE",IF(Y345&lt;TODAY(),"OVERDUE",IF(Y345=TODAY(),"DUE TODAY","UPCOMING")))))))</x:f>
      </x:c>
      <x:c r="U345" s="731"/>
      <x:c r="V345" s="730"/>
      <x:c r="W345" s="730"/>
      <x:c r="X345" s="749" t="str">
        <x:f>IF(OR(A345="",B345="",N345="",N345="PO WON",N345="LOST",N345="CANCELLED"),"",IFERROR(IF(Q345="",B345+1,Q345+INDEX(Setup!$T$4:$T$8,MATCH(N345,Setup!$S$4:$S$8,0))),""))</x:f>
      </x:c>
      <x:c r="Y345" s="749" t="str">
        <x:f>IF(A345="","",IF(OR(N345="PO WON",N345="LOST",N345="CANCELLED"),"",IF(R345&lt;&gt;"",R345,X345)))</x:f>
      </x:c>
      <x:c r="Z345" s="750" t="str">
        <x:f>IF(OR(Y345="",NOT(ISNUMBER(Y345))),"",Y345-TODAY())</x:f>
      </x:c>
      <x:c r="AA345" s="750" t="str">
        <x:f>IF(OR(A345="",B345="",C345="",M345="",N345="",N345="PO WON",N345="LOST",N345="CANCELLED"),"",IF(M345="Hot",30,IF(M345="Warm",20,10))+IF(N345="NEGOTIATION",25,IF(N345="QUOTED",20,IF(N345="QUALIFIED",15,IF(OR(N345="NEW",N345="CONTACTED"),10,0))))+IF(S345&lt;=2,20,IF(S345&lt;=7,15,IF(S345&lt;=14,10,5)))+IF(O345&gt;=500000,20,IF(O345&gt;=200000,15,IF(O345&gt;=100000,10,5)))+IF(OR(C345="IndiaMART",C345="TradeIndia"),5,3))</x:f>
      </x:c>
      <x:c r="AB345" s="751" t="str">
        <x:f>IF(A345="","",IF(OR(N345="PO WON",N345="LOST",N345="CANCELLED"),"CLOSED",IF(AA345&gt;=75,"A - PRIORITY",IF(AA345&gt;=55,"B - GOOD",IF(AA345&gt;=35,"C - NURTURE","D - LOW")))))</x:f>
      </x:c>
      <x:c r="AC345" s="751" t="str">
        <x:f>IF(A345="","",IF(AL345="COMPLETE",IF(N345="PO WON","Track invoice + payment",IF(N345="LOST","Consider revival",IF(N345="CANCELLED","No further action",IF(T345="OVERDUE","FOLLOW UP NOW",IF(T345="DUE TODAY","FOLLOW UP TODAY",IFERROR(INDEX(Setup!$V$4:$V$8,MATCH(N345,Setup!$U$4:$U$8,0)),"Review RFQ")))))),IF(AL345="DUPLICATE RFQ ID","Use a unique RFQ ID",IF(AL345="CHECK REQUIRED FIELDS","Complete required fields",IF(AL345="CHECK NUMBERS","Correct quantity or value",IF(AL345="CHECK DATE","Correct invalid date",IF(AL345="CHECK STAGE","Choose a valid stage",IF(AL345="SET NEXT FOLLOW-UP","Set next follow-up",IF(AL345="ADD QUOTE DATE","Add quote date",IF(AL345="ADD QUOTE RECORD","Add or fix quote record",IF(AL345="ADD CLOSED REASON","Add lost/cancelled reason",IF(AL345="ADD CLOSED DATE","Add closed date","Create or fix order record"))))))))))))</x:f>
      </x:c>
      <x:c r="AD345" s="752" t="str">
        <x:f>IF(A345="","",IF(AND(OR(N345="QUOTED",N345="NEGOTIATION"),Y345&lt;&gt;"",Y345&lt;TODAY()),O345,0))</x:f>
      </x:c>
      <x:c r="AE345" s="751" t="str">
        <x:f>IF(A345="","",IF(AND(F345&lt;&gt;"",G345&lt;&gt;""),"COMPLETE",IF(OR(F345&lt;&gt;"",G345&lt;&gt;""),"PARTIAL","MISSING")))</x:f>
      </x:c>
      <x:c r="AF345" s="756"/>
      <x:c r="AG345" s="735"/>
      <x:c r="AH345" s="735"/>
      <x:c r="AI345" s="755" t="str">
        <x:f>IF(OR(B345="",AF345=""),"",ROUND((AF345-B345)*24,1))</x:f>
      </x:c>
      <x:c r="AJ345" s="750" t="str">
        <x:f>IF(P345="","",MAX(TODAY()-P345,0))</x:f>
      </x:c>
      <x:c r="AK345" s="750" t="str">
        <x:f>IF(OR(B345="",AH345=""),"",AH345-B345)</x:f>
      </x:c>
      <x:c r="AL345" s="751" t="str">
        <x:f>IF(A345="","",IF(COUNTIF($A$5:$A$504,A345)&gt;1,"DUPLICATE RFQ ID",IF(OR(B345="",C345="",AND(D345="",E345=""),AND(F345="",G345=""),H345="",I345="",J345="",L345="",M345="",N345=""),"CHECK REQUIRED FIELDS",IF(OR(NOT(ISNUMBER(I345)),I345&lt;=0,AND(O345&lt;&gt;"",OR(NOT(ISNUMBER(O345)),O345&lt;0))),"CHECK NUMBERS",IF(OR(NOT(ISNUMBER(B345)),B345&gt;TODAY(),AND(P345&lt;&gt;"",OR(NOT(ISNUMBER(P345)),P345&gt;TODAY())),AND(Q345&lt;&gt;"",OR(NOT(ISNUMBER(Q345)),Q345&gt;TODAY())),AND(R345&lt;&gt;"",NOT(ISNUMBER(R345))),AND(U345&lt;&gt;"",NOT(ISNUMBER(U345))),AND(AF345&lt;&gt;"",OR(NOT(ISNUMBER(AF345)),AF345&lt;B345,AF345&gt;TODAY()+1)),AND(AG345&lt;&gt;"",OR(NOT(ISNUMBER(AG345)),AG345&lt;B345,AG345&gt;TODAY())),AND(AH345&lt;&gt;"",OR(NOT(ISNUMBER(AH345)),AH345&lt;B345,AH345&gt;TODAY()))),"CHECK DATE",IF(COUNTIF(Setup!$D$4:$D$11,N345)=0,"CHECK STAGE",IF(AND(N345&lt;&gt;"PO WON",N345&lt;&gt;"LOST",N345&lt;&gt;"CANCELLED",Y345=""),"SET NEXT FOLLOW-UP",IF(AND(OR(N345="QUOTED",N345="NEGOTIATION",N345="PO WON"),P345=""),"ADD QUOTE DATE",IF(AND(OR(N345="QUOTED",N345="NEGOTIATION",N345="PO WON"),COUNTIFS(Quotations!$B$5:$B$504,A345,Quotations!$Q$5:$Q$504,"COMPLETE")=0),"ADD QUOTE RECORD",IF(AND(OR(N345="LOST",N345="CANCELLED"),V345=""),"ADD CLOSED REASON",IF(AND(OR(N345="PO WON",N345="LOST",N345="CANCELLED"),AH345=""),"ADD CLOSED DATE",IF(AND(N345="PO WON",COUNTIFS('Orders &amp; Payments'!$B$5:$B$504,A345,'Orders &amp; Payments'!$Q$5:$Q$504,"COMPLETE")+COUNTIFS('Orders &amp; Payments'!$B$5:$B$504,A345,'Orders &amp; Payments'!$Q$5:$Q$504,"OPEN")+COUNTIFS('Orders &amp; Payments'!$B$5:$B$504,A345,'Orders &amp; Payments'!$Q$5:$Q$504,"OPEN — ADD INVOICE")=0),"ADD ORDER RECORD","COMPLETE"))))))))))))</x:f>
      </x:c>
    </x:row>
    <x:row r="346">
      <x:c r="A346" s="730"/>
      <x:c r="B346" s="731"/>
      <x:c r="C346" s="730"/>
      <x:c r="D346" s="730"/>
      <x:c r="E346" s="730"/>
      <x:c r="F346" s="730"/>
      <x:c r="G346" s="730"/>
      <x:c r="H346" s="730"/>
      <x:c r="I346" s="730"/>
      <x:c r="J346" s="730"/>
      <x:c r="K346" s="730"/>
      <x:c r="L346" s="730"/>
      <x:c r="M346" s="730"/>
      <x:c r="N346" s="730"/>
      <x:c r="O346" s="732"/>
      <x:c r="P346" s="731"/>
      <x:c r="Q346" s="731"/>
      <x:c r="R346" s="731"/>
      <x:c r="S346" s="740" t="str">
        <x:f>IF(B346="","",TODAY()-B346)</x:f>
      </x:c>
      <x:c r="T346" s="741" t="str">
        <x:f>IF(A346="","",IF(N346="","STAGE NOT SET",IF(OR(N346="PO WON",N346="LOST",N346="CANCELLED"),N346,IF(Y346="","NOT SET",IF(NOT(ISNUMBER(Y346)),"CHECK DATE",IF(Y346&lt;TODAY(),"OVERDUE",IF(Y346=TODAY(),"DUE TODAY","UPCOMING")))))))</x:f>
      </x:c>
      <x:c r="U346" s="731"/>
      <x:c r="V346" s="730"/>
      <x:c r="W346" s="730"/>
      <x:c r="X346" s="749" t="str">
        <x:f>IF(OR(A346="",B346="",N346="",N346="PO WON",N346="LOST",N346="CANCELLED"),"",IFERROR(IF(Q346="",B346+1,Q346+INDEX(Setup!$T$4:$T$8,MATCH(N346,Setup!$S$4:$S$8,0))),""))</x:f>
      </x:c>
      <x:c r="Y346" s="749" t="str">
        <x:f>IF(A346="","",IF(OR(N346="PO WON",N346="LOST",N346="CANCELLED"),"",IF(R346&lt;&gt;"",R346,X346)))</x:f>
      </x:c>
      <x:c r="Z346" s="750" t="str">
        <x:f>IF(OR(Y346="",NOT(ISNUMBER(Y346))),"",Y346-TODAY())</x:f>
      </x:c>
      <x:c r="AA346" s="750" t="str">
        <x:f>IF(OR(A346="",B346="",C346="",M346="",N346="",N346="PO WON",N346="LOST",N346="CANCELLED"),"",IF(M346="Hot",30,IF(M346="Warm",20,10))+IF(N346="NEGOTIATION",25,IF(N346="QUOTED",20,IF(N346="QUALIFIED",15,IF(OR(N346="NEW",N346="CONTACTED"),10,0))))+IF(S346&lt;=2,20,IF(S346&lt;=7,15,IF(S346&lt;=14,10,5)))+IF(O346&gt;=500000,20,IF(O346&gt;=200000,15,IF(O346&gt;=100000,10,5)))+IF(OR(C346="IndiaMART",C346="TradeIndia"),5,3))</x:f>
      </x:c>
      <x:c r="AB346" s="751" t="str">
        <x:f>IF(A346="","",IF(OR(N346="PO WON",N346="LOST",N346="CANCELLED"),"CLOSED",IF(AA346&gt;=75,"A - PRIORITY",IF(AA346&gt;=55,"B - GOOD",IF(AA346&gt;=35,"C - NURTURE","D - LOW")))))</x:f>
      </x:c>
      <x:c r="AC346" s="751" t="str">
        <x:f>IF(A346="","",IF(AL346="COMPLETE",IF(N346="PO WON","Track invoice + payment",IF(N346="LOST","Consider revival",IF(N346="CANCELLED","No further action",IF(T346="OVERDUE","FOLLOW UP NOW",IF(T346="DUE TODAY","FOLLOW UP TODAY",IFERROR(INDEX(Setup!$V$4:$V$8,MATCH(N346,Setup!$U$4:$U$8,0)),"Review RFQ")))))),IF(AL346="DUPLICATE RFQ ID","Use a unique RFQ ID",IF(AL346="CHECK REQUIRED FIELDS","Complete required fields",IF(AL346="CHECK NUMBERS","Correct quantity or value",IF(AL346="CHECK DATE","Correct invalid date",IF(AL346="CHECK STAGE","Choose a valid stage",IF(AL346="SET NEXT FOLLOW-UP","Set next follow-up",IF(AL346="ADD QUOTE DATE","Add quote date",IF(AL346="ADD QUOTE RECORD","Add or fix quote record",IF(AL346="ADD CLOSED REASON","Add lost/cancelled reason",IF(AL346="ADD CLOSED DATE","Add closed date","Create or fix order record"))))))))))))</x:f>
      </x:c>
      <x:c r="AD346" s="752" t="str">
        <x:f>IF(A346="","",IF(AND(OR(N346="QUOTED",N346="NEGOTIATION"),Y346&lt;&gt;"",Y346&lt;TODAY()),O346,0))</x:f>
      </x:c>
      <x:c r="AE346" s="751" t="str">
        <x:f>IF(A346="","",IF(AND(F346&lt;&gt;"",G346&lt;&gt;""),"COMPLETE",IF(OR(F346&lt;&gt;"",G346&lt;&gt;""),"PARTIAL","MISSING")))</x:f>
      </x:c>
      <x:c r="AF346" s="756"/>
      <x:c r="AG346" s="735"/>
      <x:c r="AH346" s="735"/>
      <x:c r="AI346" s="755" t="str">
        <x:f>IF(OR(B346="",AF346=""),"",ROUND((AF346-B346)*24,1))</x:f>
      </x:c>
      <x:c r="AJ346" s="750" t="str">
        <x:f>IF(P346="","",MAX(TODAY()-P346,0))</x:f>
      </x:c>
      <x:c r="AK346" s="750" t="str">
        <x:f>IF(OR(B346="",AH346=""),"",AH346-B346)</x:f>
      </x:c>
      <x:c r="AL346" s="751" t="str">
        <x:f>IF(A346="","",IF(COUNTIF($A$5:$A$504,A346)&gt;1,"DUPLICATE RFQ ID",IF(OR(B346="",C346="",AND(D346="",E346=""),AND(F346="",G346=""),H346="",I346="",J346="",L346="",M346="",N346=""),"CHECK REQUIRED FIELDS",IF(OR(NOT(ISNUMBER(I346)),I346&lt;=0,AND(O346&lt;&gt;"",OR(NOT(ISNUMBER(O346)),O346&lt;0))),"CHECK NUMBERS",IF(OR(NOT(ISNUMBER(B346)),B346&gt;TODAY(),AND(P346&lt;&gt;"",OR(NOT(ISNUMBER(P346)),P346&gt;TODAY())),AND(Q346&lt;&gt;"",OR(NOT(ISNUMBER(Q346)),Q346&gt;TODAY())),AND(R346&lt;&gt;"",NOT(ISNUMBER(R346))),AND(U346&lt;&gt;"",NOT(ISNUMBER(U346))),AND(AF346&lt;&gt;"",OR(NOT(ISNUMBER(AF346)),AF346&lt;B346,AF346&gt;TODAY()+1)),AND(AG346&lt;&gt;"",OR(NOT(ISNUMBER(AG346)),AG346&lt;B346,AG346&gt;TODAY())),AND(AH346&lt;&gt;"",OR(NOT(ISNUMBER(AH346)),AH346&lt;B346,AH346&gt;TODAY()))),"CHECK DATE",IF(COUNTIF(Setup!$D$4:$D$11,N346)=0,"CHECK STAGE",IF(AND(N346&lt;&gt;"PO WON",N346&lt;&gt;"LOST",N346&lt;&gt;"CANCELLED",Y346=""),"SET NEXT FOLLOW-UP",IF(AND(OR(N346="QUOTED",N346="NEGOTIATION",N346="PO WON"),P346=""),"ADD QUOTE DATE",IF(AND(OR(N346="QUOTED",N346="NEGOTIATION",N346="PO WON"),COUNTIFS(Quotations!$B$5:$B$504,A346,Quotations!$Q$5:$Q$504,"COMPLETE")=0),"ADD QUOTE RECORD",IF(AND(OR(N346="LOST",N346="CANCELLED"),V346=""),"ADD CLOSED REASON",IF(AND(OR(N346="PO WON",N346="LOST",N346="CANCELLED"),AH346=""),"ADD CLOSED DATE",IF(AND(N346="PO WON",COUNTIFS('Orders &amp; Payments'!$B$5:$B$504,A346,'Orders &amp; Payments'!$Q$5:$Q$504,"COMPLETE")+COUNTIFS('Orders &amp; Payments'!$B$5:$B$504,A346,'Orders &amp; Payments'!$Q$5:$Q$504,"OPEN")+COUNTIFS('Orders &amp; Payments'!$B$5:$B$504,A346,'Orders &amp; Payments'!$Q$5:$Q$504,"OPEN — ADD INVOICE")=0),"ADD ORDER RECORD","COMPLETE"))))))))))))</x:f>
      </x:c>
    </x:row>
    <x:row r="347">
      <x:c r="A347" s="730"/>
      <x:c r="B347" s="731"/>
      <x:c r="C347" s="730"/>
      <x:c r="D347" s="730"/>
      <x:c r="E347" s="730"/>
      <x:c r="F347" s="730"/>
      <x:c r="G347" s="730"/>
      <x:c r="H347" s="730"/>
      <x:c r="I347" s="730"/>
      <x:c r="J347" s="730"/>
      <x:c r="K347" s="730"/>
      <x:c r="L347" s="730"/>
      <x:c r="M347" s="730"/>
      <x:c r="N347" s="730"/>
      <x:c r="O347" s="732"/>
      <x:c r="P347" s="731"/>
      <x:c r="Q347" s="731"/>
      <x:c r="R347" s="731"/>
      <x:c r="S347" s="740" t="str">
        <x:f>IF(B347="","",TODAY()-B347)</x:f>
      </x:c>
      <x:c r="T347" s="741" t="str">
        <x:f>IF(A347="","",IF(N347="","STAGE NOT SET",IF(OR(N347="PO WON",N347="LOST",N347="CANCELLED"),N347,IF(Y347="","NOT SET",IF(NOT(ISNUMBER(Y347)),"CHECK DATE",IF(Y347&lt;TODAY(),"OVERDUE",IF(Y347=TODAY(),"DUE TODAY","UPCOMING")))))))</x:f>
      </x:c>
      <x:c r="U347" s="731"/>
      <x:c r="V347" s="730"/>
      <x:c r="W347" s="730"/>
      <x:c r="X347" s="749" t="str">
        <x:f>IF(OR(A347="",B347="",N347="",N347="PO WON",N347="LOST",N347="CANCELLED"),"",IFERROR(IF(Q347="",B347+1,Q347+INDEX(Setup!$T$4:$T$8,MATCH(N347,Setup!$S$4:$S$8,0))),""))</x:f>
      </x:c>
      <x:c r="Y347" s="749" t="str">
        <x:f>IF(A347="","",IF(OR(N347="PO WON",N347="LOST",N347="CANCELLED"),"",IF(R347&lt;&gt;"",R347,X347)))</x:f>
      </x:c>
      <x:c r="Z347" s="750" t="str">
        <x:f>IF(OR(Y347="",NOT(ISNUMBER(Y347))),"",Y347-TODAY())</x:f>
      </x:c>
      <x:c r="AA347" s="750" t="str">
        <x:f>IF(OR(A347="",B347="",C347="",M347="",N347="",N347="PO WON",N347="LOST",N347="CANCELLED"),"",IF(M347="Hot",30,IF(M347="Warm",20,10))+IF(N347="NEGOTIATION",25,IF(N347="QUOTED",20,IF(N347="QUALIFIED",15,IF(OR(N347="NEW",N347="CONTACTED"),10,0))))+IF(S347&lt;=2,20,IF(S347&lt;=7,15,IF(S347&lt;=14,10,5)))+IF(O347&gt;=500000,20,IF(O347&gt;=200000,15,IF(O347&gt;=100000,10,5)))+IF(OR(C347="IndiaMART",C347="TradeIndia"),5,3))</x:f>
      </x:c>
      <x:c r="AB347" s="751" t="str">
        <x:f>IF(A347="","",IF(OR(N347="PO WON",N347="LOST",N347="CANCELLED"),"CLOSED",IF(AA347&gt;=75,"A - PRIORITY",IF(AA347&gt;=55,"B - GOOD",IF(AA347&gt;=35,"C - NURTURE","D - LOW")))))</x:f>
      </x:c>
      <x:c r="AC347" s="751" t="str">
        <x:f>IF(A347="","",IF(AL347="COMPLETE",IF(N347="PO WON","Track invoice + payment",IF(N347="LOST","Consider revival",IF(N347="CANCELLED","No further action",IF(T347="OVERDUE","FOLLOW UP NOW",IF(T347="DUE TODAY","FOLLOW UP TODAY",IFERROR(INDEX(Setup!$V$4:$V$8,MATCH(N347,Setup!$U$4:$U$8,0)),"Review RFQ")))))),IF(AL347="DUPLICATE RFQ ID","Use a unique RFQ ID",IF(AL347="CHECK REQUIRED FIELDS","Complete required fields",IF(AL347="CHECK NUMBERS","Correct quantity or value",IF(AL347="CHECK DATE","Correct invalid date",IF(AL347="CHECK STAGE","Choose a valid stage",IF(AL347="SET NEXT FOLLOW-UP","Set next follow-up",IF(AL347="ADD QUOTE DATE","Add quote date",IF(AL347="ADD QUOTE RECORD","Add or fix quote record",IF(AL347="ADD CLOSED REASON","Add lost/cancelled reason",IF(AL347="ADD CLOSED DATE","Add closed date","Create or fix order record"))))))))))))</x:f>
      </x:c>
      <x:c r="AD347" s="752" t="str">
        <x:f>IF(A347="","",IF(AND(OR(N347="QUOTED",N347="NEGOTIATION"),Y347&lt;&gt;"",Y347&lt;TODAY()),O347,0))</x:f>
      </x:c>
      <x:c r="AE347" s="751" t="str">
        <x:f>IF(A347="","",IF(AND(F347&lt;&gt;"",G347&lt;&gt;""),"COMPLETE",IF(OR(F347&lt;&gt;"",G347&lt;&gt;""),"PARTIAL","MISSING")))</x:f>
      </x:c>
      <x:c r="AF347" s="756"/>
      <x:c r="AG347" s="735"/>
      <x:c r="AH347" s="735"/>
      <x:c r="AI347" s="755" t="str">
        <x:f>IF(OR(B347="",AF347=""),"",ROUND((AF347-B347)*24,1))</x:f>
      </x:c>
      <x:c r="AJ347" s="750" t="str">
        <x:f>IF(P347="","",MAX(TODAY()-P347,0))</x:f>
      </x:c>
      <x:c r="AK347" s="750" t="str">
        <x:f>IF(OR(B347="",AH347=""),"",AH347-B347)</x:f>
      </x:c>
      <x:c r="AL347" s="751" t="str">
        <x:f>IF(A347="","",IF(COUNTIF($A$5:$A$504,A347)&gt;1,"DUPLICATE RFQ ID",IF(OR(B347="",C347="",AND(D347="",E347=""),AND(F347="",G347=""),H347="",I347="",J347="",L347="",M347="",N347=""),"CHECK REQUIRED FIELDS",IF(OR(NOT(ISNUMBER(I347)),I347&lt;=0,AND(O347&lt;&gt;"",OR(NOT(ISNUMBER(O347)),O347&lt;0))),"CHECK NUMBERS",IF(OR(NOT(ISNUMBER(B347)),B347&gt;TODAY(),AND(P347&lt;&gt;"",OR(NOT(ISNUMBER(P347)),P347&gt;TODAY())),AND(Q347&lt;&gt;"",OR(NOT(ISNUMBER(Q347)),Q347&gt;TODAY())),AND(R347&lt;&gt;"",NOT(ISNUMBER(R347))),AND(U347&lt;&gt;"",NOT(ISNUMBER(U347))),AND(AF347&lt;&gt;"",OR(NOT(ISNUMBER(AF347)),AF347&lt;B347,AF347&gt;TODAY()+1)),AND(AG347&lt;&gt;"",OR(NOT(ISNUMBER(AG347)),AG347&lt;B347,AG347&gt;TODAY())),AND(AH347&lt;&gt;"",OR(NOT(ISNUMBER(AH347)),AH347&lt;B347,AH347&gt;TODAY()))),"CHECK DATE",IF(COUNTIF(Setup!$D$4:$D$11,N347)=0,"CHECK STAGE",IF(AND(N347&lt;&gt;"PO WON",N347&lt;&gt;"LOST",N347&lt;&gt;"CANCELLED",Y347=""),"SET NEXT FOLLOW-UP",IF(AND(OR(N347="QUOTED",N347="NEGOTIATION",N347="PO WON"),P347=""),"ADD QUOTE DATE",IF(AND(OR(N347="QUOTED",N347="NEGOTIATION",N347="PO WON"),COUNTIFS(Quotations!$B$5:$B$504,A347,Quotations!$Q$5:$Q$504,"COMPLETE")=0),"ADD QUOTE RECORD",IF(AND(OR(N347="LOST",N347="CANCELLED"),V347=""),"ADD CLOSED REASON",IF(AND(OR(N347="PO WON",N347="LOST",N347="CANCELLED"),AH347=""),"ADD CLOSED DATE",IF(AND(N347="PO WON",COUNTIFS('Orders &amp; Payments'!$B$5:$B$504,A347,'Orders &amp; Payments'!$Q$5:$Q$504,"COMPLETE")+COUNTIFS('Orders &amp; Payments'!$B$5:$B$504,A347,'Orders &amp; Payments'!$Q$5:$Q$504,"OPEN")+COUNTIFS('Orders &amp; Payments'!$B$5:$B$504,A347,'Orders &amp; Payments'!$Q$5:$Q$504,"OPEN — ADD INVOICE")=0),"ADD ORDER RECORD","COMPLETE"))))))))))))</x:f>
      </x:c>
    </x:row>
    <x:row r="348">
      <x:c r="A348" s="730"/>
      <x:c r="B348" s="731"/>
      <x:c r="C348" s="730"/>
      <x:c r="D348" s="730"/>
      <x:c r="E348" s="730"/>
      <x:c r="F348" s="730"/>
      <x:c r="G348" s="730"/>
      <x:c r="H348" s="730"/>
      <x:c r="I348" s="730"/>
      <x:c r="J348" s="730"/>
      <x:c r="K348" s="730"/>
      <x:c r="L348" s="730"/>
      <x:c r="M348" s="730"/>
      <x:c r="N348" s="730"/>
      <x:c r="O348" s="732"/>
      <x:c r="P348" s="731"/>
      <x:c r="Q348" s="731"/>
      <x:c r="R348" s="731"/>
      <x:c r="S348" s="740" t="str">
        <x:f>IF(B348="","",TODAY()-B348)</x:f>
      </x:c>
      <x:c r="T348" s="741" t="str">
        <x:f>IF(A348="","",IF(N348="","STAGE NOT SET",IF(OR(N348="PO WON",N348="LOST",N348="CANCELLED"),N348,IF(Y348="","NOT SET",IF(NOT(ISNUMBER(Y348)),"CHECK DATE",IF(Y348&lt;TODAY(),"OVERDUE",IF(Y348=TODAY(),"DUE TODAY","UPCOMING")))))))</x:f>
      </x:c>
      <x:c r="U348" s="731"/>
      <x:c r="V348" s="730"/>
      <x:c r="W348" s="730"/>
      <x:c r="X348" s="749" t="str">
        <x:f>IF(OR(A348="",B348="",N348="",N348="PO WON",N348="LOST",N348="CANCELLED"),"",IFERROR(IF(Q348="",B348+1,Q348+INDEX(Setup!$T$4:$T$8,MATCH(N348,Setup!$S$4:$S$8,0))),""))</x:f>
      </x:c>
      <x:c r="Y348" s="749" t="str">
        <x:f>IF(A348="","",IF(OR(N348="PO WON",N348="LOST",N348="CANCELLED"),"",IF(R348&lt;&gt;"",R348,X348)))</x:f>
      </x:c>
      <x:c r="Z348" s="750" t="str">
        <x:f>IF(OR(Y348="",NOT(ISNUMBER(Y348))),"",Y348-TODAY())</x:f>
      </x:c>
      <x:c r="AA348" s="750" t="str">
        <x:f>IF(OR(A348="",B348="",C348="",M348="",N348="",N348="PO WON",N348="LOST",N348="CANCELLED"),"",IF(M348="Hot",30,IF(M348="Warm",20,10))+IF(N348="NEGOTIATION",25,IF(N348="QUOTED",20,IF(N348="QUALIFIED",15,IF(OR(N348="NEW",N348="CONTACTED"),10,0))))+IF(S348&lt;=2,20,IF(S348&lt;=7,15,IF(S348&lt;=14,10,5)))+IF(O348&gt;=500000,20,IF(O348&gt;=200000,15,IF(O348&gt;=100000,10,5)))+IF(OR(C348="IndiaMART",C348="TradeIndia"),5,3))</x:f>
      </x:c>
      <x:c r="AB348" s="751" t="str">
        <x:f>IF(A348="","",IF(OR(N348="PO WON",N348="LOST",N348="CANCELLED"),"CLOSED",IF(AA348&gt;=75,"A - PRIORITY",IF(AA348&gt;=55,"B - GOOD",IF(AA348&gt;=35,"C - NURTURE","D - LOW")))))</x:f>
      </x:c>
      <x:c r="AC348" s="751" t="str">
        <x:f>IF(A348="","",IF(AL348="COMPLETE",IF(N348="PO WON","Track invoice + payment",IF(N348="LOST","Consider revival",IF(N348="CANCELLED","No further action",IF(T348="OVERDUE","FOLLOW UP NOW",IF(T348="DUE TODAY","FOLLOW UP TODAY",IFERROR(INDEX(Setup!$V$4:$V$8,MATCH(N348,Setup!$U$4:$U$8,0)),"Review RFQ")))))),IF(AL348="DUPLICATE RFQ ID","Use a unique RFQ ID",IF(AL348="CHECK REQUIRED FIELDS","Complete required fields",IF(AL348="CHECK NUMBERS","Correct quantity or value",IF(AL348="CHECK DATE","Correct invalid date",IF(AL348="CHECK STAGE","Choose a valid stage",IF(AL348="SET NEXT FOLLOW-UP","Set next follow-up",IF(AL348="ADD QUOTE DATE","Add quote date",IF(AL348="ADD QUOTE RECORD","Add or fix quote record",IF(AL348="ADD CLOSED REASON","Add lost/cancelled reason",IF(AL348="ADD CLOSED DATE","Add closed date","Create or fix order record"))))))))))))</x:f>
      </x:c>
      <x:c r="AD348" s="752" t="str">
        <x:f>IF(A348="","",IF(AND(OR(N348="QUOTED",N348="NEGOTIATION"),Y348&lt;&gt;"",Y348&lt;TODAY()),O348,0))</x:f>
      </x:c>
      <x:c r="AE348" s="751" t="str">
        <x:f>IF(A348="","",IF(AND(F348&lt;&gt;"",G348&lt;&gt;""),"COMPLETE",IF(OR(F348&lt;&gt;"",G348&lt;&gt;""),"PARTIAL","MISSING")))</x:f>
      </x:c>
      <x:c r="AF348" s="756"/>
      <x:c r="AG348" s="735"/>
      <x:c r="AH348" s="735"/>
      <x:c r="AI348" s="755" t="str">
        <x:f>IF(OR(B348="",AF348=""),"",ROUND((AF348-B348)*24,1))</x:f>
      </x:c>
      <x:c r="AJ348" s="750" t="str">
        <x:f>IF(P348="","",MAX(TODAY()-P348,0))</x:f>
      </x:c>
      <x:c r="AK348" s="750" t="str">
        <x:f>IF(OR(B348="",AH348=""),"",AH348-B348)</x:f>
      </x:c>
      <x:c r="AL348" s="751" t="str">
        <x:f>IF(A348="","",IF(COUNTIF($A$5:$A$504,A348)&gt;1,"DUPLICATE RFQ ID",IF(OR(B348="",C348="",AND(D348="",E348=""),AND(F348="",G348=""),H348="",I348="",J348="",L348="",M348="",N348=""),"CHECK REQUIRED FIELDS",IF(OR(NOT(ISNUMBER(I348)),I348&lt;=0,AND(O348&lt;&gt;"",OR(NOT(ISNUMBER(O348)),O348&lt;0))),"CHECK NUMBERS",IF(OR(NOT(ISNUMBER(B348)),B348&gt;TODAY(),AND(P348&lt;&gt;"",OR(NOT(ISNUMBER(P348)),P348&gt;TODAY())),AND(Q348&lt;&gt;"",OR(NOT(ISNUMBER(Q348)),Q348&gt;TODAY())),AND(R348&lt;&gt;"",NOT(ISNUMBER(R348))),AND(U348&lt;&gt;"",NOT(ISNUMBER(U348))),AND(AF348&lt;&gt;"",OR(NOT(ISNUMBER(AF348)),AF348&lt;B348,AF348&gt;TODAY()+1)),AND(AG348&lt;&gt;"",OR(NOT(ISNUMBER(AG348)),AG348&lt;B348,AG348&gt;TODAY())),AND(AH348&lt;&gt;"",OR(NOT(ISNUMBER(AH348)),AH348&lt;B348,AH348&gt;TODAY()))),"CHECK DATE",IF(COUNTIF(Setup!$D$4:$D$11,N348)=0,"CHECK STAGE",IF(AND(N348&lt;&gt;"PO WON",N348&lt;&gt;"LOST",N348&lt;&gt;"CANCELLED",Y348=""),"SET NEXT FOLLOW-UP",IF(AND(OR(N348="QUOTED",N348="NEGOTIATION",N348="PO WON"),P348=""),"ADD QUOTE DATE",IF(AND(OR(N348="QUOTED",N348="NEGOTIATION",N348="PO WON"),COUNTIFS(Quotations!$B$5:$B$504,A348,Quotations!$Q$5:$Q$504,"COMPLETE")=0),"ADD QUOTE RECORD",IF(AND(OR(N348="LOST",N348="CANCELLED"),V348=""),"ADD CLOSED REASON",IF(AND(OR(N348="PO WON",N348="LOST",N348="CANCELLED"),AH348=""),"ADD CLOSED DATE",IF(AND(N348="PO WON",COUNTIFS('Orders &amp; Payments'!$B$5:$B$504,A348,'Orders &amp; Payments'!$Q$5:$Q$504,"COMPLETE")+COUNTIFS('Orders &amp; Payments'!$B$5:$B$504,A348,'Orders &amp; Payments'!$Q$5:$Q$504,"OPEN")+COUNTIFS('Orders &amp; Payments'!$B$5:$B$504,A348,'Orders &amp; Payments'!$Q$5:$Q$504,"OPEN — ADD INVOICE")=0),"ADD ORDER RECORD","COMPLETE"))))))))))))</x:f>
      </x:c>
    </x:row>
    <x:row r="349">
      <x:c r="A349" s="730"/>
      <x:c r="B349" s="731"/>
      <x:c r="C349" s="730"/>
      <x:c r="D349" s="730"/>
      <x:c r="E349" s="730"/>
      <x:c r="F349" s="730"/>
      <x:c r="G349" s="730"/>
      <x:c r="H349" s="730"/>
      <x:c r="I349" s="730"/>
      <x:c r="J349" s="730"/>
      <x:c r="K349" s="730"/>
      <x:c r="L349" s="730"/>
      <x:c r="M349" s="730"/>
      <x:c r="N349" s="730"/>
      <x:c r="O349" s="732"/>
      <x:c r="P349" s="731"/>
      <x:c r="Q349" s="731"/>
      <x:c r="R349" s="731"/>
      <x:c r="S349" s="740" t="str">
        <x:f>IF(B349="","",TODAY()-B349)</x:f>
      </x:c>
      <x:c r="T349" s="741" t="str">
        <x:f>IF(A349="","",IF(N349="","STAGE NOT SET",IF(OR(N349="PO WON",N349="LOST",N349="CANCELLED"),N349,IF(Y349="","NOT SET",IF(NOT(ISNUMBER(Y349)),"CHECK DATE",IF(Y349&lt;TODAY(),"OVERDUE",IF(Y349=TODAY(),"DUE TODAY","UPCOMING")))))))</x:f>
      </x:c>
      <x:c r="U349" s="731"/>
      <x:c r="V349" s="730"/>
      <x:c r="W349" s="730"/>
      <x:c r="X349" s="749" t="str">
        <x:f>IF(OR(A349="",B349="",N349="",N349="PO WON",N349="LOST",N349="CANCELLED"),"",IFERROR(IF(Q349="",B349+1,Q349+INDEX(Setup!$T$4:$T$8,MATCH(N349,Setup!$S$4:$S$8,0))),""))</x:f>
      </x:c>
      <x:c r="Y349" s="749" t="str">
        <x:f>IF(A349="","",IF(OR(N349="PO WON",N349="LOST",N349="CANCELLED"),"",IF(R349&lt;&gt;"",R349,X349)))</x:f>
      </x:c>
      <x:c r="Z349" s="750" t="str">
        <x:f>IF(OR(Y349="",NOT(ISNUMBER(Y349))),"",Y349-TODAY())</x:f>
      </x:c>
      <x:c r="AA349" s="750" t="str">
        <x:f>IF(OR(A349="",B349="",C349="",M349="",N349="",N349="PO WON",N349="LOST",N349="CANCELLED"),"",IF(M349="Hot",30,IF(M349="Warm",20,10))+IF(N349="NEGOTIATION",25,IF(N349="QUOTED",20,IF(N349="QUALIFIED",15,IF(OR(N349="NEW",N349="CONTACTED"),10,0))))+IF(S349&lt;=2,20,IF(S349&lt;=7,15,IF(S349&lt;=14,10,5)))+IF(O349&gt;=500000,20,IF(O349&gt;=200000,15,IF(O349&gt;=100000,10,5)))+IF(OR(C349="IndiaMART",C349="TradeIndia"),5,3))</x:f>
      </x:c>
      <x:c r="AB349" s="751" t="str">
        <x:f>IF(A349="","",IF(OR(N349="PO WON",N349="LOST",N349="CANCELLED"),"CLOSED",IF(AA349&gt;=75,"A - PRIORITY",IF(AA349&gt;=55,"B - GOOD",IF(AA349&gt;=35,"C - NURTURE","D - LOW")))))</x:f>
      </x:c>
      <x:c r="AC349" s="751" t="str">
        <x:f>IF(A349="","",IF(AL349="COMPLETE",IF(N349="PO WON","Track invoice + payment",IF(N349="LOST","Consider revival",IF(N349="CANCELLED","No further action",IF(T349="OVERDUE","FOLLOW UP NOW",IF(T349="DUE TODAY","FOLLOW UP TODAY",IFERROR(INDEX(Setup!$V$4:$V$8,MATCH(N349,Setup!$U$4:$U$8,0)),"Review RFQ")))))),IF(AL349="DUPLICATE RFQ ID","Use a unique RFQ ID",IF(AL349="CHECK REQUIRED FIELDS","Complete required fields",IF(AL349="CHECK NUMBERS","Correct quantity or value",IF(AL349="CHECK DATE","Correct invalid date",IF(AL349="CHECK STAGE","Choose a valid stage",IF(AL349="SET NEXT FOLLOW-UP","Set next follow-up",IF(AL349="ADD QUOTE DATE","Add quote date",IF(AL349="ADD QUOTE RECORD","Add or fix quote record",IF(AL349="ADD CLOSED REASON","Add lost/cancelled reason",IF(AL349="ADD CLOSED DATE","Add closed date","Create or fix order record"))))))))))))</x:f>
      </x:c>
      <x:c r="AD349" s="752" t="str">
        <x:f>IF(A349="","",IF(AND(OR(N349="QUOTED",N349="NEGOTIATION"),Y349&lt;&gt;"",Y349&lt;TODAY()),O349,0))</x:f>
      </x:c>
      <x:c r="AE349" s="751" t="str">
        <x:f>IF(A349="","",IF(AND(F349&lt;&gt;"",G349&lt;&gt;""),"COMPLETE",IF(OR(F349&lt;&gt;"",G349&lt;&gt;""),"PARTIAL","MISSING")))</x:f>
      </x:c>
      <x:c r="AF349" s="756"/>
      <x:c r="AG349" s="735"/>
      <x:c r="AH349" s="735"/>
      <x:c r="AI349" s="755" t="str">
        <x:f>IF(OR(B349="",AF349=""),"",ROUND((AF349-B349)*24,1))</x:f>
      </x:c>
      <x:c r="AJ349" s="750" t="str">
        <x:f>IF(P349="","",MAX(TODAY()-P349,0))</x:f>
      </x:c>
      <x:c r="AK349" s="750" t="str">
        <x:f>IF(OR(B349="",AH349=""),"",AH349-B349)</x:f>
      </x:c>
      <x:c r="AL349" s="751" t="str">
        <x:f>IF(A349="","",IF(COUNTIF($A$5:$A$504,A349)&gt;1,"DUPLICATE RFQ ID",IF(OR(B349="",C349="",AND(D349="",E349=""),AND(F349="",G349=""),H349="",I349="",J349="",L349="",M349="",N349=""),"CHECK REQUIRED FIELDS",IF(OR(NOT(ISNUMBER(I349)),I349&lt;=0,AND(O349&lt;&gt;"",OR(NOT(ISNUMBER(O349)),O349&lt;0))),"CHECK NUMBERS",IF(OR(NOT(ISNUMBER(B349)),B349&gt;TODAY(),AND(P349&lt;&gt;"",OR(NOT(ISNUMBER(P349)),P349&gt;TODAY())),AND(Q349&lt;&gt;"",OR(NOT(ISNUMBER(Q349)),Q349&gt;TODAY())),AND(R349&lt;&gt;"",NOT(ISNUMBER(R349))),AND(U349&lt;&gt;"",NOT(ISNUMBER(U349))),AND(AF349&lt;&gt;"",OR(NOT(ISNUMBER(AF349)),AF349&lt;B349,AF349&gt;TODAY()+1)),AND(AG349&lt;&gt;"",OR(NOT(ISNUMBER(AG349)),AG349&lt;B349,AG349&gt;TODAY())),AND(AH349&lt;&gt;"",OR(NOT(ISNUMBER(AH349)),AH349&lt;B349,AH349&gt;TODAY()))),"CHECK DATE",IF(COUNTIF(Setup!$D$4:$D$11,N349)=0,"CHECK STAGE",IF(AND(N349&lt;&gt;"PO WON",N349&lt;&gt;"LOST",N349&lt;&gt;"CANCELLED",Y349=""),"SET NEXT FOLLOW-UP",IF(AND(OR(N349="QUOTED",N349="NEGOTIATION",N349="PO WON"),P349=""),"ADD QUOTE DATE",IF(AND(OR(N349="QUOTED",N349="NEGOTIATION",N349="PO WON"),COUNTIFS(Quotations!$B$5:$B$504,A349,Quotations!$Q$5:$Q$504,"COMPLETE")=0),"ADD QUOTE RECORD",IF(AND(OR(N349="LOST",N349="CANCELLED"),V349=""),"ADD CLOSED REASON",IF(AND(OR(N349="PO WON",N349="LOST",N349="CANCELLED"),AH349=""),"ADD CLOSED DATE",IF(AND(N349="PO WON",COUNTIFS('Orders &amp; Payments'!$B$5:$B$504,A349,'Orders &amp; Payments'!$Q$5:$Q$504,"COMPLETE")+COUNTIFS('Orders &amp; Payments'!$B$5:$B$504,A349,'Orders &amp; Payments'!$Q$5:$Q$504,"OPEN")+COUNTIFS('Orders &amp; Payments'!$B$5:$B$504,A349,'Orders &amp; Payments'!$Q$5:$Q$504,"OPEN — ADD INVOICE")=0),"ADD ORDER RECORD","COMPLETE"))))))))))))</x:f>
      </x:c>
    </x:row>
    <x:row r="350">
      <x:c r="A350" s="730"/>
      <x:c r="B350" s="731"/>
      <x:c r="C350" s="730"/>
      <x:c r="D350" s="730"/>
      <x:c r="E350" s="730"/>
      <x:c r="F350" s="730"/>
      <x:c r="G350" s="730"/>
      <x:c r="H350" s="730"/>
      <x:c r="I350" s="730"/>
      <x:c r="J350" s="730"/>
      <x:c r="K350" s="730"/>
      <x:c r="L350" s="730"/>
      <x:c r="M350" s="730"/>
      <x:c r="N350" s="730"/>
      <x:c r="O350" s="732"/>
      <x:c r="P350" s="731"/>
      <x:c r="Q350" s="731"/>
      <x:c r="R350" s="731"/>
      <x:c r="S350" s="740" t="str">
        <x:f>IF(B350="","",TODAY()-B350)</x:f>
      </x:c>
      <x:c r="T350" s="741" t="str">
        <x:f>IF(A350="","",IF(N350="","STAGE NOT SET",IF(OR(N350="PO WON",N350="LOST",N350="CANCELLED"),N350,IF(Y350="","NOT SET",IF(NOT(ISNUMBER(Y350)),"CHECK DATE",IF(Y350&lt;TODAY(),"OVERDUE",IF(Y350=TODAY(),"DUE TODAY","UPCOMING")))))))</x:f>
      </x:c>
      <x:c r="U350" s="731"/>
      <x:c r="V350" s="730"/>
      <x:c r="W350" s="730"/>
      <x:c r="X350" s="749" t="str">
        <x:f>IF(OR(A350="",B350="",N350="",N350="PO WON",N350="LOST",N350="CANCELLED"),"",IFERROR(IF(Q350="",B350+1,Q350+INDEX(Setup!$T$4:$T$8,MATCH(N350,Setup!$S$4:$S$8,0))),""))</x:f>
      </x:c>
      <x:c r="Y350" s="749" t="str">
        <x:f>IF(A350="","",IF(OR(N350="PO WON",N350="LOST",N350="CANCELLED"),"",IF(R350&lt;&gt;"",R350,X350)))</x:f>
      </x:c>
      <x:c r="Z350" s="750" t="str">
        <x:f>IF(OR(Y350="",NOT(ISNUMBER(Y350))),"",Y350-TODAY())</x:f>
      </x:c>
      <x:c r="AA350" s="750" t="str">
        <x:f>IF(OR(A350="",B350="",C350="",M350="",N350="",N350="PO WON",N350="LOST",N350="CANCELLED"),"",IF(M350="Hot",30,IF(M350="Warm",20,10))+IF(N350="NEGOTIATION",25,IF(N350="QUOTED",20,IF(N350="QUALIFIED",15,IF(OR(N350="NEW",N350="CONTACTED"),10,0))))+IF(S350&lt;=2,20,IF(S350&lt;=7,15,IF(S350&lt;=14,10,5)))+IF(O350&gt;=500000,20,IF(O350&gt;=200000,15,IF(O350&gt;=100000,10,5)))+IF(OR(C350="IndiaMART",C350="TradeIndia"),5,3))</x:f>
      </x:c>
      <x:c r="AB350" s="751" t="str">
        <x:f>IF(A350="","",IF(OR(N350="PO WON",N350="LOST",N350="CANCELLED"),"CLOSED",IF(AA350&gt;=75,"A - PRIORITY",IF(AA350&gt;=55,"B - GOOD",IF(AA350&gt;=35,"C - NURTURE","D - LOW")))))</x:f>
      </x:c>
      <x:c r="AC350" s="751" t="str">
        <x:f>IF(A350="","",IF(AL350="COMPLETE",IF(N350="PO WON","Track invoice + payment",IF(N350="LOST","Consider revival",IF(N350="CANCELLED","No further action",IF(T350="OVERDUE","FOLLOW UP NOW",IF(T350="DUE TODAY","FOLLOW UP TODAY",IFERROR(INDEX(Setup!$V$4:$V$8,MATCH(N350,Setup!$U$4:$U$8,0)),"Review RFQ")))))),IF(AL350="DUPLICATE RFQ ID","Use a unique RFQ ID",IF(AL350="CHECK REQUIRED FIELDS","Complete required fields",IF(AL350="CHECK NUMBERS","Correct quantity or value",IF(AL350="CHECK DATE","Correct invalid date",IF(AL350="CHECK STAGE","Choose a valid stage",IF(AL350="SET NEXT FOLLOW-UP","Set next follow-up",IF(AL350="ADD QUOTE DATE","Add quote date",IF(AL350="ADD QUOTE RECORD","Add or fix quote record",IF(AL350="ADD CLOSED REASON","Add lost/cancelled reason",IF(AL350="ADD CLOSED DATE","Add closed date","Create or fix order record"))))))))))))</x:f>
      </x:c>
      <x:c r="AD350" s="752" t="str">
        <x:f>IF(A350="","",IF(AND(OR(N350="QUOTED",N350="NEGOTIATION"),Y350&lt;&gt;"",Y350&lt;TODAY()),O350,0))</x:f>
      </x:c>
      <x:c r="AE350" s="751" t="str">
        <x:f>IF(A350="","",IF(AND(F350&lt;&gt;"",G350&lt;&gt;""),"COMPLETE",IF(OR(F350&lt;&gt;"",G350&lt;&gt;""),"PARTIAL","MISSING")))</x:f>
      </x:c>
      <x:c r="AF350" s="756"/>
      <x:c r="AG350" s="735"/>
      <x:c r="AH350" s="735"/>
      <x:c r="AI350" s="755" t="str">
        <x:f>IF(OR(B350="",AF350=""),"",ROUND((AF350-B350)*24,1))</x:f>
      </x:c>
      <x:c r="AJ350" s="750" t="str">
        <x:f>IF(P350="","",MAX(TODAY()-P350,0))</x:f>
      </x:c>
      <x:c r="AK350" s="750" t="str">
        <x:f>IF(OR(B350="",AH350=""),"",AH350-B350)</x:f>
      </x:c>
      <x:c r="AL350" s="751" t="str">
        <x:f>IF(A350="","",IF(COUNTIF($A$5:$A$504,A350)&gt;1,"DUPLICATE RFQ ID",IF(OR(B350="",C350="",AND(D350="",E350=""),AND(F350="",G350=""),H350="",I350="",J350="",L350="",M350="",N350=""),"CHECK REQUIRED FIELDS",IF(OR(NOT(ISNUMBER(I350)),I350&lt;=0,AND(O350&lt;&gt;"",OR(NOT(ISNUMBER(O350)),O350&lt;0))),"CHECK NUMBERS",IF(OR(NOT(ISNUMBER(B350)),B350&gt;TODAY(),AND(P350&lt;&gt;"",OR(NOT(ISNUMBER(P350)),P350&gt;TODAY())),AND(Q350&lt;&gt;"",OR(NOT(ISNUMBER(Q350)),Q350&gt;TODAY())),AND(R350&lt;&gt;"",NOT(ISNUMBER(R350))),AND(U350&lt;&gt;"",NOT(ISNUMBER(U350))),AND(AF350&lt;&gt;"",OR(NOT(ISNUMBER(AF350)),AF350&lt;B350,AF350&gt;TODAY()+1)),AND(AG350&lt;&gt;"",OR(NOT(ISNUMBER(AG350)),AG350&lt;B350,AG350&gt;TODAY())),AND(AH350&lt;&gt;"",OR(NOT(ISNUMBER(AH350)),AH350&lt;B350,AH350&gt;TODAY()))),"CHECK DATE",IF(COUNTIF(Setup!$D$4:$D$11,N350)=0,"CHECK STAGE",IF(AND(N350&lt;&gt;"PO WON",N350&lt;&gt;"LOST",N350&lt;&gt;"CANCELLED",Y350=""),"SET NEXT FOLLOW-UP",IF(AND(OR(N350="QUOTED",N350="NEGOTIATION",N350="PO WON"),P350=""),"ADD QUOTE DATE",IF(AND(OR(N350="QUOTED",N350="NEGOTIATION",N350="PO WON"),COUNTIFS(Quotations!$B$5:$B$504,A350,Quotations!$Q$5:$Q$504,"COMPLETE")=0),"ADD QUOTE RECORD",IF(AND(OR(N350="LOST",N350="CANCELLED"),V350=""),"ADD CLOSED REASON",IF(AND(OR(N350="PO WON",N350="LOST",N350="CANCELLED"),AH350=""),"ADD CLOSED DATE",IF(AND(N350="PO WON",COUNTIFS('Orders &amp; Payments'!$B$5:$B$504,A350,'Orders &amp; Payments'!$Q$5:$Q$504,"COMPLETE")+COUNTIFS('Orders &amp; Payments'!$B$5:$B$504,A350,'Orders &amp; Payments'!$Q$5:$Q$504,"OPEN")+COUNTIFS('Orders &amp; Payments'!$B$5:$B$504,A350,'Orders &amp; Payments'!$Q$5:$Q$504,"OPEN — ADD INVOICE")=0),"ADD ORDER RECORD","COMPLETE"))))))))))))</x:f>
      </x:c>
    </x:row>
    <x:row r="351">
      <x:c r="A351" s="730"/>
      <x:c r="B351" s="731"/>
      <x:c r="C351" s="730"/>
      <x:c r="D351" s="730"/>
      <x:c r="E351" s="730"/>
      <x:c r="F351" s="730"/>
      <x:c r="G351" s="730"/>
      <x:c r="H351" s="730"/>
      <x:c r="I351" s="730"/>
      <x:c r="J351" s="730"/>
      <x:c r="K351" s="730"/>
      <x:c r="L351" s="730"/>
      <x:c r="M351" s="730"/>
      <x:c r="N351" s="730"/>
      <x:c r="O351" s="732"/>
      <x:c r="P351" s="731"/>
      <x:c r="Q351" s="731"/>
      <x:c r="R351" s="731"/>
      <x:c r="S351" s="740" t="str">
        <x:f>IF(B351="","",TODAY()-B351)</x:f>
      </x:c>
      <x:c r="T351" s="741" t="str">
        <x:f>IF(A351="","",IF(N351="","STAGE NOT SET",IF(OR(N351="PO WON",N351="LOST",N351="CANCELLED"),N351,IF(Y351="","NOT SET",IF(NOT(ISNUMBER(Y351)),"CHECK DATE",IF(Y351&lt;TODAY(),"OVERDUE",IF(Y351=TODAY(),"DUE TODAY","UPCOMING")))))))</x:f>
      </x:c>
      <x:c r="U351" s="731"/>
      <x:c r="V351" s="730"/>
      <x:c r="W351" s="730"/>
      <x:c r="X351" s="749" t="str">
        <x:f>IF(OR(A351="",B351="",N351="",N351="PO WON",N351="LOST",N351="CANCELLED"),"",IFERROR(IF(Q351="",B351+1,Q351+INDEX(Setup!$T$4:$T$8,MATCH(N351,Setup!$S$4:$S$8,0))),""))</x:f>
      </x:c>
      <x:c r="Y351" s="749" t="str">
        <x:f>IF(A351="","",IF(OR(N351="PO WON",N351="LOST",N351="CANCELLED"),"",IF(R351&lt;&gt;"",R351,X351)))</x:f>
      </x:c>
      <x:c r="Z351" s="750" t="str">
        <x:f>IF(OR(Y351="",NOT(ISNUMBER(Y351))),"",Y351-TODAY())</x:f>
      </x:c>
      <x:c r="AA351" s="750" t="str">
        <x:f>IF(OR(A351="",B351="",C351="",M351="",N351="",N351="PO WON",N351="LOST",N351="CANCELLED"),"",IF(M351="Hot",30,IF(M351="Warm",20,10))+IF(N351="NEGOTIATION",25,IF(N351="QUOTED",20,IF(N351="QUALIFIED",15,IF(OR(N351="NEW",N351="CONTACTED"),10,0))))+IF(S351&lt;=2,20,IF(S351&lt;=7,15,IF(S351&lt;=14,10,5)))+IF(O351&gt;=500000,20,IF(O351&gt;=200000,15,IF(O351&gt;=100000,10,5)))+IF(OR(C351="IndiaMART",C351="TradeIndia"),5,3))</x:f>
      </x:c>
      <x:c r="AB351" s="751" t="str">
        <x:f>IF(A351="","",IF(OR(N351="PO WON",N351="LOST",N351="CANCELLED"),"CLOSED",IF(AA351&gt;=75,"A - PRIORITY",IF(AA351&gt;=55,"B - GOOD",IF(AA351&gt;=35,"C - NURTURE","D - LOW")))))</x:f>
      </x:c>
      <x:c r="AC351" s="751" t="str">
        <x:f>IF(A351="","",IF(AL351="COMPLETE",IF(N351="PO WON","Track invoice + payment",IF(N351="LOST","Consider revival",IF(N351="CANCELLED","No further action",IF(T351="OVERDUE","FOLLOW UP NOW",IF(T351="DUE TODAY","FOLLOW UP TODAY",IFERROR(INDEX(Setup!$V$4:$V$8,MATCH(N351,Setup!$U$4:$U$8,0)),"Review RFQ")))))),IF(AL351="DUPLICATE RFQ ID","Use a unique RFQ ID",IF(AL351="CHECK REQUIRED FIELDS","Complete required fields",IF(AL351="CHECK NUMBERS","Correct quantity or value",IF(AL351="CHECK DATE","Correct invalid date",IF(AL351="CHECK STAGE","Choose a valid stage",IF(AL351="SET NEXT FOLLOW-UP","Set next follow-up",IF(AL351="ADD QUOTE DATE","Add quote date",IF(AL351="ADD QUOTE RECORD","Add or fix quote record",IF(AL351="ADD CLOSED REASON","Add lost/cancelled reason",IF(AL351="ADD CLOSED DATE","Add closed date","Create or fix order record"))))))))))))</x:f>
      </x:c>
      <x:c r="AD351" s="752" t="str">
        <x:f>IF(A351="","",IF(AND(OR(N351="QUOTED",N351="NEGOTIATION"),Y351&lt;&gt;"",Y351&lt;TODAY()),O351,0))</x:f>
      </x:c>
      <x:c r="AE351" s="751" t="str">
        <x:f>IF(A351="","",IF(AND(F351&lt;&gt;"",G351&lt;&gt;""),"COMPLETE",IF(OR(F351&lt;&gt;"",G351&lt;&gt;""),"PARTIAL","MISSING")))</x:f>
      </x:c>
      <x:c r="AF351" s="756"/>
      <x:c r="AG351" s="735"/>
      <x:c r="AH351" s="735"/>
      <x:c r="AI351" s="755" t="str">
        <x:f>IF(OR(B351="",AF351=""),"",ROUND((AF351-B351)*24,1))</x:f>
      </x:c>
      <x:c r="AJ351" s="750" t="str">
        <x:f>IF(P351="","",MAX(TODAY()-P351,0))</x:f>
      </x:c>
      <x:c r="AK351" s="750" t="str">
        <x:f>IF(OR(B351="",AH351=""),"",AH351-B351)</x:f>
      </x:c>
      <x:c r="AL351" s="751" t="str">
        <x:f>IF(A351="","",IF(COUNTIF($A$5:$A$504,A351)&gt;1,"DUPLICATE RFQ ID",IF(OR(B351="",C351="",AND(D351="",E351=""),AND(F351="",G351=""),H351="",I351="",J351="",L351="",M351="",N351=""),"CHECK REQUIRED FIELDS",IF(OR(NOT(ISNUMBER(I351)),I351&lt;=0,AND(O351&lt;&gt;"",OR(NOT(ISNUMBER(O351)),O351&lt;0))),"CHECK NUMBERS",IF(OR(NOT(ISNUMBER(B351)),B351&gt;TODAY(),AND(P351&lt;&gt;"",OR(NOT(ISNUMBER(P351)),P351&gt;TODAY())),AND(Q351&lt;&gt;"",OR(NOT(ISNUMBER(Q351)),Q351&gt;TODAY())),AND(R351&lt;&gt;"",NOT(ISNUMBER(R351))),AND(U351&lt;&gt;"",NOT(ISNUMBER(U351))),AND(AF351&lt;&gt;"",OR(NOT(ISNUMBER(AF351)),AF351&lt;B351,AF351&gt;TODAY()+1)),AND(AG351&lt;&gt;"",OR(NOT(ISNUMBER(AG351)),AG351&lt;B351,AG351&gt;TODAY())),AND(AH351&lt;&gt;"",OR(NOT(ISNUMBER(AH351)),AH351&lt;B351,AH351&gt;TODAY()))),"CHECK DATE",IF(COUNTIF(Setup!$D$4:$D$11,N351)=0,"CHECK STAGE",IF(AND(N351&lt;&gt;"PO WON",N351&lt;&gt;"LOST",N351&lt;&gt;"CANCELLED",Y351=""),"SET NEXT FOLLOW-UP",IF(AND(OR(N351="QUOTED",N351="NEGOTIATION",N351="PO WON"),P351=""),"ADD QUOTE DATE",IF(AND(OR(N351="QUOTED",N351="NEGOTIATION",N351="PO WON"),COUNTIFS(Quotations!$B$5:$B$504,A351,Quotations!$Q$5:$Q$504,"COMPLETE")=0),"ADD QUOTE RECORD",IF(AND(OR(N351="LOST",N351="CANCELLED"),V351=""),"ADD CLOSED REASON",IF(AND(OR(N351="PO WON",N351="LOST",N351="CANCELLED"),AH351=""),"ADD CLOSED DATE",IF(AND(N351="PO WON",COUNTIFS('Orders &amp; Payments'!$B$5:$B$504,A351,'Orders &amp; Payments'!$Q$5:$Q$504,"COMPLETE")+COUNTIFS('Orders &amp; Payments'!$B$5:$B$504,A351,'Orders &amp; Payments'!$Q$5:$Q$504,"OPEN")+COUNTIFS('Orders &amp; Payments'!$B$5:$B$504,A351,'Orders &amp; Payments'!$Q$5:$Q$504,"OPEN — ADD INVOICE")=0),"ADD ORDER RECORD","COMPLETE"))))))))))))</x:f>
      </x:c>
    </x:row>
    <x:row r="352">
      <x:c r="A352" s="730"/>
      <x:c r="B352" s="731"/>
      <x:c r="C352" s="730"/>
      <x:c r="D352" s="730"/>
      <x:c r="E352" s="730"/>
      <x:c r="F352" s="730"/>
      <x:c r="G352" s="730"/>
      <x:c r="H352" s="730"/>
      <x:c r="I352" s="730"/>
      <x:c r="J352" s="730"/>
      <x:c r="K352" s="730"/>
      <x:c r="L352" s="730"/>
      <x:c r="M352" s="730"/>
      <x:c r="N352" s="730"/>
      <x:c r="O352" s="732"/>
      <x:c r="P352" s="731"/>
      <x:c r="Q352" s="731"/>
      <x:c r="R352" s="731"/>
      <x:c r="S352" s="740" t="str">
        <x:f>IF(B352="","",TODAY()-B352)</x:f>
      </x:c>
      <x:c r="T352" s="741" t="str">
        <x:f>IF(A352="","",IF(N352="","STAGE NOT SET",IF(OR(N352="PO WON",N352="LOST",N352="CANCELLED"),N352,IF(Y352="","NOT SET",IF(NOT(ISNUMBER(Y352)),"CHECK DATE",IF(Y352&lt;TODAY(),"OVERDUE",IF(Y352=TODAY(),"DUE TODAY","UPCOMING")))))))</x:f>
      </x:c>
      <x:c r="U352" s="731"/>
      <x:c r="V352" s="730"/>
      <x:c r="W352" s="730"/>
      <x:c r="X352" s="749" t="str">
        <x:f>IF(OR(A352="",B352="",N352="",N352="PO WON",N352="LOST",N352="CANCELLED"),"",IFERROR(IF(Q352="",B352+1,Q352+INDEX(Setup!$T$4:$T$8,MATCH(N352,Setup!$S$4:$S$8,0))),""))</x:f>
      </x:c>
      <x:c r="Y352" s="749" t="str">
        <x:f>IF(A352="","",IF(OR(N352="PO WON",N352="LOST",N352="CANCELLED"),"",IF(R352&lt;&gt;"",R352,X352)))</x:f>
      </x:c>
      <x:c r="Z352" s="750" t="str">
        <x:f>IF(OR(Y352="",NOT(ISNUMBER(Y352))),"",Y352-TODAY())</x:f>
      </x:c>
      <x:c r="AA352" s="750" t="str">
        <x:f>IF(OR(A352="",B352="",C352="",M352="",N352="",N352="PO WON",N352="LOST",N352="CANCELLED"),"",IF(M352="Hot",30,IF(M352="Warm",20,10))+IF(N352="NEGOTIATION",25,IF(N352="QUOTED",20,IF(N352="QUALIFIED",15,IF(OR(N352="NEW",N352="CONTACTED"),10,0))))+IF(S352&lt;=2,20,IF(S352&lt;=7,15,IF(S352&lt;=14,10,5)))+IF(O352&gt;=500000,20,IF(O352&gt;=200000,15,IF(O352&gt;=100000,10,5)))+IF(OR(C352="IndiaMART",C352="TradeIndia"),5,3))</x:f>
      </x:c>
      <x:c r="AB352" s="751" t="str">
        <x:f>IF(A352="","",IF(OR(N352="PO WON",N352="LOST",N352="CANCELLED"),"CLOSED",IF(AA352&gt;=75,"A - PRIORITY",IF(AA352&gt;=55,"B - GOOD",IF(AA352&gt;=35,"C - NURTURE","D - LOW")))))</x:f>
      </x:c>
      <x:c r="AC352" s="751" t="str">
        <x:f>IF(A352="","",IF(AL352="COMPLETE",IF(N352="PO WON","Track invoice + payment",IF(N352="LOST","Consider revival",IF(N352="CANCELLED","No further action",IF(T352="OVERDUE","FOLLOW UP NOW",IF(T352="DUE TODAY","FOLLOW UP TODAY",IFERROR(INDEX(Setup!$V$4:$V$8,MATCH(N352,Setup!$U$4:$U$8,0)),"Review RFQ")))))),IF(AL352="DUPLICATE RFQ ID","Use a unique RFQ ID",IF(AL352="CHECK REQUIRED FIELDS","Complete required fields",IF(AL352="CHECK NUMBERS","Correct quantity or value",IF(AL352="CHECK DATE","Correct invalid date",IF(AL352="CHECK STAGE","Choose a valid stage",IF(AL352="SET NEXT FOLLOW-UP","Set next follow-up",IF(AL352="ADD QUOTE DATE","Add quote date",IF(AL352="ADD QUOTE RECORD","Add or fix quote record",IF(AL352="ADD CLOSED REASON","Add lost/cancelled reason",IF(AL352="ADD CLOSED DATE","Add closed date","Create or fix order record"))))))))))))</x:f>
      </x:c>
      <x:c r="AD352" s="752" t="str">
        <x:f>IF(A352="","",IF(AND(OR(N352="QUOTED",N352="NEGOTIATION"),Y352&lt;&gt;"",Y352&lt;TODAY()),O352,0))</x:f>
      </x:c>
      <x:c r="AE352" s="751" t="str">
        <x:f>IF(A352="","",IF(AND(F352&lt;&gt;"",G352&lt;&gt;""),"COMPLETE",IF(OR(F352&lt;&gt;"",G352&lt;&gt;""),"PARTIAL","MISSING")))</x:f>
      </x:c>
      <x:c r="AF352" s="756"/>
      <x:c r="AG352" s="735"/>
      <x:c r="AH352" s="735"/>
      <x:c r="AI352" s="755" t="str">
        <x:f>IF(OR(B352="",AF352=""),"",ROUND((AF352-B352)*24,1))</x:f>
      </x:c>
      <x:c r="AJ352" s="750" t="str">
        <x:f>IF(P352="","",MAX(TODAY()-P352,0))</x:f>
      </x:c>
      <x:c r="AK352" s="750" t="str">
        <x:f>IF(OR(B352="",AH352=""),"",AH352-B352)</x:f>
      </x:c>
      <x:c r="AL352" s="751" t="str">
        <x:f>IF(A352="","",IF(COUNTIF($A$5:$A$504,A352)&gt;1,"DUPLICATE RFQ ID",IF(OR(B352="",C352="",AND(D352="",E352=""),AND(F352="",G352=""),H352="",I352="",J352="",L352="",M352="",N352=""),"CHECK REQUIRED FIELDS",IF(OR(NOT(ISNUMBER(I352)),I352&lt;=0,AND(O352&lt;&gt;"",OR(NOT(ISNUMBER(O352)),O352&lt;0))),"CHECK NUMBERS",IF(OR(NOT(ISNUMBER(B352)),B352&gt;TODAY(),AND(P352&lt;&gt;"",OR(NOT(ISNUMBER(P352)),P352&gt;TODAY())),AND(Q352&lt;&gt;"",OR(NOT(ISNUMBER(Q352)),Q352&gt;TODAY())),AND(R352&lt;&gt;"",NOT(ISNUMBER(R352))),AND(U352&lt;&gt;"",NOT(ISNUMBER(U352))),AND(AF352&lt;&gt;"",OR(NOT(ISNUMBER(AF352)),AF352&lt;B352,AF352&gt;TODAY()+1)),AND(AG352&lt;&gt;"",OR(NOT(ISNUMBER(AG352)),AG352&lt;B352,AG352&gt;TODAY())),AND(AH352&lt;&gt;"",OR(NOT(ISNUMBER(AH352)),AH352&lt;B352,AH352&gt;TODAY()))),"CHECK DATE",IF(COUNTIF(Setup!$D$4:$D$11,N352)=0,"CHECK STAGE",IF(AND(N352&lt;&gt;"PO WON",N352&lt;&gt;"LOST",N352&lt;&gt;"CANCELLED",Y352=""),"SET NEXT FOLLOW-UP",IF(AND(OR(N352="QUOTED",N352="NEGOTIATION",N352="PO WON"),P352=""),"ADD QUOTE DATE",IF(AND(OR(N352="QUOTED",N352="NEGOTIATION",N352="PO WON"),COUNTIFS(Quotations!$B$5:$B$504,A352,Quotations!$Q$5:$Q$504,"COMPLETE")=0),"ADD QUOTE RECORD",IF(AND(OR(N352="LOST",N352="CANCELLED"),V352=""),"ADD CLOSED REASON",IF(AND(OR(N352="PO WON",N352="LOST",N352="CANCELLED"),AH352=""),"ADD CLOSED DATE",IF(AND(N352="PO WON",COUNTIFS('Orders &amp; Payments'!$B$5:$B$504,A352,'Orders &amp; Payments'!$Q$5:$Q$504,"COMPLETE")+COUNTIFS('Orders &amp; Payments'!$B$5:$B$504,A352,'Orders &amp; Payments'!$Q$5:$Q$504,"OPEN")+COUNTIFS('Orders &amp; Payments'!$B$5:$B$504,A352,'Orders &amp; Payments'!$Q$5:$Q$504,"OPEN — ADD INVOICE")=0),"ADD ORDER RECORD","COMPLETE"))))))))))))</x:f>
      </x:c>
    </x:row>
    <x:row r="353">
      <x:c r="A353" s="730"/>
      <x:c r="B353" s="731"/>
      <x:c r="C353" s="730"/>
      <x:c r="D353" s="730"/>
      <x:c r="E353" s="730"/>
      <x:c r="F353" s="730"/>
      <x:c r="G353" s="730"/>
      <x:c r="H353" s="730"/>
      <x:c r="I353" s="730"/>
      <x:c r="J353" s="730"/>
      <x:c r="K353" s="730"/>
      <x:c r="L353" s="730"/>
      <x:c r="M353" s="730"/>
      <x:c r="N353" s="730"/>
      <x:c r="O353" s="732"/>
      <x:c r="P353" s="731"/>
      <x:c r="Q353" s="731"/>
      <x:c r="R353" s="731"/>
      <x:c r="S353" s="740" t="str">
        <x:f>IF(B353="","",TODAY()-B353)</x:f>
      </x:c>
      <x:c r="T353" s="741" t="str">
        <x:f>IF(A353="","",IF(N353="","STAGE NOT SET",IF(OR(N353="PO WON",N353="LOST",N353="CANCELLED"),N353,IF(Y353="","NOT SET",IF(NOT(ISNUMBER(Y353)),"CHECK DATE",IF(Y353&lt;TODAY(),"OVERDUE",IF(Y353=TODAY(),"DUE TODAY","UPCOMING")))))))</x:f>
      </x:c>
      <x:c r="U353" s="731"/>
      <x:c r="V353" s="730"/>
      <x:c r="W353" s="730"/>
      <x:c r="X353" s="749" t="str">
        <x:f>IF(OR(A353="",B353="",N353="",N353="PO WON",N353="LOST",N353="CANCELLED"),"",IFERROR(IF(Q353="",B353+1,Q353+INDEX(Setup!$T$4:$T$8,MATCH(N353,Setup!$S$4:$S$8,0))),""))</x:f>
      </x:c>
      <x:c r="Y353" s="749" t="str">
        <x:f>IF(A353="","",IF(OR(N353="PO WON",N353="LOST",N353="CANCELLED"),"",IF(R353&lt;&gt;"",R353,X353)))</x:f>
      </x:c>
      <x:c r="Z353" s="750" t="str">
        <x:f>IF(OR(Y353="",NOT(ISNUMBER(Y353))),"",Y353-TODAY())</x:f>
      </x:c>
      <x:c r="AA353" s="750" t="str">
        <x:f>IF(OR(A353="",B353="",C353="",M353="",N353="",N353="PO WON",N353="LOST",N353="CANCELLED"),"",IF(M353="Hot",30,IF(M353="Warm",20,10))+IF(N353="NEGOTIATION",25,IF(N353="QUOTED",20,IF(N353="QUALIFIED",15,IF(OR(N353="NEW",N353="CONTACTED"),10,0))))+IF(S353&lt;=2,20,IF(S353&lt;=7,15,IF(S353&lt;=14,10,5)))+IF(O353&gt;=500000,20,IF(O353&gt;=200000,15,IF(O353&gt;=100000,10,5)))+IF(OR(C353="IndiaMART",C353="TradeIndia"),5,3))</x:f>
      </x:c>
      <x:c r="AB353" s="751" t="str">
        <x:f>IF(A353="","",IF(OR(N353="PO WON",N353="LOST",N353="CANCELLED"),"CLOSED",IF(AA353&gt;=75,"A - PRIORITY",IF(AA353&gt;=55,"B - GOOD",IF(AA353&gt;=35,"C - NURTURE","D - LOW")))))</x:f>
      </x:c>
      <x:c r="AC353" s="751" t="str">
        <x:f>IF(A353="","",IF(AL353="COMPLETE",IF(N353="PO WON","Track invoice + payment",IF(N353="LOST","Consider revival",IF(N353="CANCELLED","No further action",IF(T353="OVERDUE","FOLLOW UP NOW",IF(T353="DUE TODAY","FOLLOW UP TODAY",IFERROR(INDEX(Setup!$V$4:$V$8,MATCH(N353,Setup!$U$4:$U$8,0)),"Review RFQ")))))),IF(AL353="DUPLICATE RFQ ID","Use a unique RFQ ID",IF(AL353="CHECK REQUIRED FIELDS","Complete required fields",IF(AL353="CHECK NUMBERS","Correct quantity or value",IF(AL353="CHECK DATE","Correct invalid date",IF(AL353="CHECK STAGE","Choose a valid stage",IF(AL353="SET NEXT FOLLOW-UP","Set next follow-up",IF(AL353="ADD QUOTE DATE","Add quote date",IF(AL353="ADD QUOTE RECORD","Add or fix quote record",IF(AL353="ADD CLOSED REASON","Add lost/cancelled reason",IF(AL353="ADD CLOSED DATE","Add closed date","Create or fix order record"))))))))))))</x:f>
      </x:c>
      <x:c r="AD353" s="752" t="str">
        <x:f>IF(A353="","",IF(AND(OR(N353="QUOTED",N353="NEGOTIATION"),Y353&lt;&gt;"",Y353&lt;TODAY()),O353,0))</x:f>
      </x:c>
      <x:c r="AE353" s="751" t="str">
        <x:f>IF(A353="","",IF(AND(F353&lt;&gt;"",G353&lt;&gt;""),"COMPLETE",IF(OR(F353&lt;&gt;"",G353&lt;&gt;""),"PARTIAL","MISSING")))</x:f>
      </x:c>
      <x:c r="AF353" s="756"/>
      <x:c r="AG353" s="735"/>
      <x:c r="AH353" s="735"/>
      <x:c r="AI353" s="755" t="str">
        <x:f>IF(OR(B353="",AF353=""),"",ROUND((AF353-B353)*24,1))</x:f>
      </x:c>
      <x:c r="AJ353" s="750" t="str">
        <x:f>IF(P353="","",MAX(TODAY()-P353,0))</x:f>
      </x:c>
      <x:c r="AK353" s="750" t="str">
        <x:f>IF(OR(B353="",AH353=""),"",AH353-B353)</x:f>
      </x:c>
      <x:c r="AL353" s="751" t="str">
        <x:f>IF(A353="","",IF(COUNTIF($A$5:$A$504,A353)&gt;1,"DUPLICATE RFQ ID",IF(OR(B353="",C353="",AND(D353="",E353=""),AND(F353="",G353=""),H353="",I353="",J353="",L353="",M353="",N353=""),"CHECK REQUIRED FIELDS",IF(OR(NOT(ISNUMBER(I353)),I353&lt;=0,AND(O353&lt;&gt;"",OR(NOT(ISNUMBER(O353)),O353&lt;0))),"CHECK NUMBERS",IF(OR(NOT(ISNUMBER(B353)),B353&gt;TODAY(),AND(P353&lt;&gt;"",OR(NOT(ISNUMBER(P353)),P353&gt;TODAY())),AND(Q353&lt;&gt;"",OR(NOT(ISNUMBER(Q353)),Q353&gt;TODAY())),AND(R353&lt;&gt;"",NOT(ISNUMBER(R353))),AND(U353&lt;&gt;"",NOT(ISNUMBER(U353))),AND(AF353&lt;&gt;"",OR(NOT(ISNUMBER(AF353)),AF353&lt;B353,AF353&gt;TODAY()+1)),AND(AG353&lt;&gt;"",OR(NOT(ISNUMBER(AG353)),AG353&lt;B353,AG353&gt;TODAY())),AND(AH353&lt;&gt;"",OR(NOT(ISNUMBER(AH353)),AH353&lt;B353,AH353&gt;TODAY()))),"CHECK DATE",IF(COUNTIF(Setup!$D$4:$D$11,N353)=0,"CHECK STAGE",IF(AND(N353&lt;&gt;"PO WON",N353&lt;&gt;"LOST",N353&lt;&gt;"CANCELLED",Y353=""),"SET NEXT FOLLOW-UP",IF(AND(OR(N353="QUOTED",N353="NEGOTIATION",N353="PO WON"),P353=""),"ADD QUOTE DATE",IF(AND(OR(N353="QUOTED",N353="NEGOTIATION",N353="PO WON"),COUNTIFS(Quotations!$B$5:$B$504,A353,Quotations!$Q$5:$Q$504,"COMPLETE")=0),"ADD QUOTE RECORD",IF(AND(OR(N353="LOST",N353="CANCELLED"),V353=""),"ADD CLOSED REASON",IF(AND(OR(N353="PO WON",N353="LOST",N353="CANCELLED"),AH353=""),"ADD CLOSED DATE",IF(AND(N353="PO WON",COUNTIFS('Orders &amp; Payments'!$B$5:$B$504,A353,'Orders &amp; Payments'!$Q$5:$Q$504,"COMPLETE")+COUNTIFS('Orders &amp; Payments'!$B$5:$B$504,A353,'Orders &amp; Payments'!$Q$5:$Q$504,"OPEN")+COUNTIFS('Orders &amp; Payments'!$B$5:$B$504,A353,'Orders &amp; Payments'!$Q$5:$Q$504,"OPEN — ADD INVOICE")=0),"ADD ORDER RECORD","COMPLETE"))))))))))))</x:f>
      </x:c>
    </x:row>
    <x:row r="354">
      <x:c r="A354" s="730"/>
      <x:c r="B354" s="731"/>
      <x:c r="C354" s="730"/>
      <x:c r="D354" s="730"/>
      <x:c r="E354" s="730"/>
      <x:c r="F354" s="730"/>
      <x:c r="G354" s="730"/>
      <x:c r="H354" s="730"/>
      <x:c r="I354" s="730"/>
      <x:c r="J354" s="730"/>
      <x:c r="K354" s="730"/>
      <x:c r="L354" s="730"/>
      <x:c r="M354" s="730"/>
      <x:c r="N354" s="730"/>
      <x:c r="O354" s="732"/>
      <x:c r="P354" s="731"/>
      <x:c r="Q354" s="731"/>
      <x:c r="R354" s="731"/>
      <x:c r="S354" s="740" t="str">
        <x:f>IF(B354="","",TODAY()-B354)</x:f>
      </x:c>
      <x:c r="T354" s="741" t="str">
        <x:f>IF(A354="","",IF(N354="","STAGE NOT SET",IF(OR(N354="PO WON",N354="LOST",N354="CANCELLED"),N354,IF(Y354="","NOT SET",IF(NOT(ISNUMBER(Y354)),"CHECK DATE",IF(Y354&lt;TODAY(),"OVERDUE",IF(Y354=TODAY(),"DUE TODAY","UPCOMING")))))))</x:f>
      </x:c>
      <x:c r="U354" s="731"/>
      <x:c r="V354" s="730"/>
      <x:c r="W354" s="730"/>
      <x:c r="X354" s="749" t="str">
        <x:f>IF(OR(A354="",B354="",N354="",N354="PO WON",N354="LOST",N354="CANCELLED"),"",IFERROR(IF(Q354="",B354+1,Q354+INDEX(Setup!$T$4:$T$8,MATCH(N354,Setup!$S$4:$S$8,0))),""))</x:f>
      </x:c>
      <x:c r="Y354" s="749" t="str">
        <x:f>IF(A354="","",IF(OR(N354="PO WON",N354="LOST",N354="CANCELLED"),"",IF(R354&lt;&gt;"",R354,X354)))</x:f>
      </x:c>
      <x:c r="Z354" s="750" t="str">
        <x:f>IF(OR(Y354="",NOT(ISNUMBER(Y354))),"",Y354-TODAY())</x:f>
      </x:c>
      <x:c r="AA354" s="750" t="str">
        <x:f>IF(OR(A354="",B354="",C354="",M354="",N354="",N354="PO WON",N354="LOST",N354="CANCELLED"),"",IF(M354="Hot",30,IF(M354="Warm",20,10))+IF(N354="NEGOTIATION",25,IF(N354="QUOTED",20,IF(N354="QUALIFIED",15,IF(OR(N354="NEW",N354="CONTACTED"),10,0))))+IF(S354&lt;=2,20,IF(S354&lt;=7,15,IF(S354&lt;=14,10,5)))+IF(O354&gt;=500000,20,IF(O354&gt;=200000,15,IF(O354&gt;=100000,10,5)))+IF(OR(C354="IndiaMART",C354="TradeIndia"),5,3))</x:f>
      </x:c>
      <x:c r="AB354" s="751" t="str">
        <x:f>IF(A354="","",IF(OR(N354="PO WON",N354="LOST",N354="CANCELLED"),"CLOSED",IF(AA354&gt;=75,"A - PRIORITY",IF(AA354&gt;=55,"B - GOOD",IF(AA354&gt;=35,"C - NURTURE","D - LOW")))))</x:f>
      </x:c>
      <x:c r="AC354" s="751" t="str">
        <x:f>IF(A354="","",IF(AL354="COMPLETE",IF(N354="PO WON","Track invoice + payment",IF(N354="LOST","Consider revival",IF(N354="CANCELLED","No further action",IF(T354="OVERDUE","FOLLOW UP NOW",IF(T354="DUE TODAY","FOLLOW UP TODAY",IFERROR(INDEX(Setup!$V$4:$V$8,MATCH(N354,Setup!$U$4:$U$8,0)),"Review RFQ")))))),IF(AL354="DUPLICATE RFQ ID","Use a unique RFQ ID",IF(AL354="CHECK REQUIRED FIELDS","Complete required fields",IF(AL354="CHECK NUMBERS","Correct quantity or value",IF(AL354="CHECK DATE","Correct invalid date",IF(AL354="CHECK STAGE","Choose a valid stage",IF(AL354="SET NEXT FOLLOW-UP","Set next follow-up",IF(AL354="ADD QUOTE DATE","Add quote date",IF(AL354="ADD QUOTE RECORD","Add or fix quote record",IF(AL354="ADD CLOSED REASON","Add lost/cancelled reason",IF(AL354="ADD CLOSED DATE","Add closed date","Create or fix order record"))))))))))))</x:f>
      </x:c>
      <x:c r="AD354" s="752" t="str">
        <x:f>IF(A354="","",IF(AND(OR(N354="QUOTED",N354="NEGOTIATION"),Y354&lt;&gt;"",Y354&lt;TODAY()),O354,0))</x:f>
      </x:c>
      <x:c r="AE354" s="751" t="str">
        <x:f>IF(A354="","",IF(AND(F354&lt;&gt;"",G354&lt;&gt;""),"COMPLETE",IF(OR(F354&lt;&gt;"",G354&lt;&gt;""),"PARTIAL","MISSING")))</x:f>
      </x:c>
      <x:c r="AF354" s="756"/>
      <x:c r="AG354" s="735"/>
      <x:c r="AH354" s="735"/>
      <x:c r="AI354" s="755" t="str">
        <x:f>IF(OR(B354="",AF354=""),"",ROUND((AF354-B354)*24,1))</x:f>
      </x:c>
      <x:c r="AJ354" s="750" t="str">
        <x:f>IF(P354="","",MAX(TODAY()-P354,0))</x:f>
      </x:c>
      <x:c r="AK354" s="750" t="str">
        <x:f>IF(OR(B354="",AH354=""),"",AH354-B354)</x:f>
      </x:c>
      <x:c r="AL354" s="751" t="str">
        <x:f>IF(A354="","",IF(COUNTIF($A$5:$A$504,A354)&gt;1,"DUPLICATE RFQ ID",IF(OR(B354="",C354="",AND(D354="",E354=""),AND(F354="",G354=""),H354="",I354="",J354="",L354="",M354="",N354=""),"CHECK REQUIRED FIELDS",IF(OR(NOT(ISNUMBER(I354)),I354&lt;=0,AND(O354&lt;&gt;"",OR(NOT(ISNUMBER(O354)),O354&lt;0))),"CHECK NUMBERS",IF(OR(NOT(ISNUMBER(B354)),B354&gt;TODAY(),AND(P354&lt;&gt;"",OR(NOT(ISNUMBER(P354)),P354&gt;TODAY())),AND(Q354&lt;&gt;"",OR(NOT(ISNUMBER(Q354)),Q354&gt;TODAY())),AND(R354&lt;&gt;"",NOT(ISNUMBER(R354))),AND(U354&lt;&gt;"",NOT(ISNUMBER(U354))),AND(AF354&lt;&gt;"",OR(NOT(ISNUMBER(AF354)),AF354&lt;B354,AF354&gt;TODAY()+1)),AND(AG354&lt;&gt;"",OR(NOT(ISNUMBER(AG354)),AG354&lt;B354,AG354&gt;TODAY())),AND(AH354&lt;&gt;"",OR(NOT(ISNUMBER(AH354)),AH354&lt;B354,AH354&gt;TODAY()))),"CHECK DATE",IF(COUNTIF(Setup!$D$4:$D$11,N354)=0,"CHECK STAGE",IF(AND(N354&lt;&gt;"PO WON",N354&lt;&gt;"LOST",N354&lt;&gt;"CANCELLED",Y354=""),"SET NEXT FOLLOW-UP",IF(AND(OR(N354="QUOTED",N354="NEGOTIATION",N354="PO WON"),P354=""),"ADD QUOTE DATE",IF(AND(OR(N354="QUOTED",N354="NEGOTIATION",N354="PO WON"),COUNTIFS(Quotations!$B$5:$B$504,A354,Quotations!$Q$5:$Q$504,"COMPLETE")=0),"ADD QUOTE RECORD",IF(AND(OR(N354="LOST",N354="CANCELLED"),V354=""),"ADD CLOSED REASON",IF(AND(OR(N354="PO WON",N354="LOST",N354="CANCELLED"),AH354=""),"ADD CLOSED DATE",IF(AND(N354="PO WON",COUNTIFS('Orders &amp; Payments'!$B$5:$B$504,A354,'Orders &amp; Payments'!$Q$5:$Q$504,"COMPLETE")+COUNTIFS('Orders &amp; Payments'!$B$5:$B$504,A354,'Orders &amp; Payments'!$Q$5:$Q$504,"OPEN")+COUNTIFS('Orders &amp; Payments'!$B$5:$B$504,A354,'Orders &amp; Payments'!$Q$5:$Q$504,"OPEN — ADD INVOICE")=0),"ADD ORDER RECORD","COMPLETE"))))))))))))</x:f>
      </x:c>
    </x:row>
    <x:row r="355">
      <x:c r="A355" s="730"/>
      <x:c r="B355" s="731"/>
      <x:c r="C355" s="730"/>
      <x:c r="D355" s="730"/>
      <x:c r="E355" s="730"/>
      <x:c r="F355" s="730"/>
      <x:c r="G355" s="730"/>
      <x:c r="H355" s="730"/>
      <x:c r="I355" s="730"/>
      <x:c r="J355" s="730"/>
      <x:c r="K355" s="730"/>
      <x:c r="L355" s="730"/>
      <x:c r="M355" s="730"/>
      <x:c r="N355" s="730"/>
      <x:c r="O355" s="732"/>
      <x:c r="P355" s="731"/>
      <x:c r="Q355" s="731"/>
      <x:c r="R355" s="731"/>
      <x:c r="S355" s="740" t="str">
        <x:f>IF(B355="","",TODAY()-B355)</x:f>
      </x:c>
      <x:c r="T355" s="741" t="str">
        <x:f>IF(A355="","",IF(N355="","STAGE NOT SET",IF(OR(N355="PO WON",N355="LOST",N355="CANCELLED"),N355,IF(Y355="","NOT SET",IF(NOT(ISNUMBER(Y355)),"CHECK DATE",IF(Y355&lt;TODAY(),"OVERDUE",IF(Y355=TODAY(),"DUE TODAY","UPCOMING")))))))</x:f>
      </x:c>
      <x:c r="U355" s="731"/>
      <x:c r="V355" s="730"/>
      <x:c r="W355" s="730"/>
      <x:c r="X355" s="749" t="str">
        <x:f>IF(OR(A355="",B355="",N355="",N355="PO WON",N355="LOST",N355="CANCELLED"),"",IFERROR(IF(Q355="",B355+1,Q355+INDEX(Setup!$T$4:$T$8,MATCH(N355,Setup!$S$4:$S$8,0))),""))</x:f>
      </x:c>
      <x:c r="Y355" s="749" t="str">
        <x:f>IF(A355="","",IF(OR(N355="PO WON",N355="LOST",N355="CANCELLED"),"",IF(R355&lt;&gt;"",R355,X355)))</x:f>
      </x:c>
      <x:c r="Z355" s="750" t="str">
        <x:f>IF(OR(Y355="",NOT(ISNUMBER(Y355))),"",Y355-TODAY())</x:f>
      </x:c>
      <x:c r="AA355" s="750" t="str">
        <x:f>IF(OR(A355="",B355="",C355="",M355="",N355="",N355="PO WON",N355="LOST",N355="CANCELLED"),"",IF(M355="Hot",30,IF(M355="Warm",20,10))+IF(N355="NEGOTIATION",25,IF(N355="QUOTED",20,IF(N355="QUALIFIED",15,IF(OR(N355="NEW",N355="CONTACTED"),10,0))))+IF(S355&lt;=2,20,IF(S355&lt;=7,15,IF(S355&lt;=14,10,5)))+IF(O355&gt;=500000,20,IF(O355&gt;=200000,15,IF(O355&gt;=100000,10,5)))+IF(OR(C355="IndiaMART",C355="TradeIndia"),5,3))</x:f>
      </x:c>
      <x:c r="AB355" s="751" t="str">
        <x:f>IF(A355="","",IF(OR(N355="PO WON",N355="LOST",N355="CANCELLED"),"CLOSED",IF(AA355&gt;=75,"A - PRIORITY",IF(AA355&gt;=55,"B - GOOD",IF(AA355&gt;=35,"C - NURTURE","D - LOW")))))</x:f>
      </x:c>
      <x:c r="AC355" s="751" t="str">
        <x:f>IF(A355="","",IF(AL355="COMPLETE",IF(N355="PO WON","Track invoice + payment",IF(N355="LOST","Consider revival",IF(N355="CANCELLED","No further action",IF(T355="OVERDUE","FOLLOW UP NOW",IF(T355="DUE TODAY","FOLLOW UP TODAY",IFERROR(INDEX(Setup!$V$4:$V$8,MATCH(N355,Setup!$U$4:$U$8,0)),"Review RFQ")))))),IF(AL355="DUPLICATE RFQ ID","Use a unique RFQ ID",IF(AL355="CHECK REQUIRED FIELDS","Complete required fields",IF(AL355="CHECK NUMBERS","Correct quantity or value",IF(AL355="CHECK DATE","Correct invalid date",IF(AL355="CHECK STAGE","Choose a valid stage",IF(AL355="SET NEXT FOLLOW-UP","Set next follow-up",IF(AL355="ADD QUOTE DATE","Add quote date",IF(AL355="ADD QUOTE RECORD","Add or fix quote record",IF(AL355="ADD CLOSED REASON","Add lost/cancelled reason",IF(AL355="ADD CLOSED DATE","Add closed date","Create or fix order record"))))))))))))</x:f>
      </x:c>
      <x:c r="AD355" s="752" t="str">
        <x:f>IF(A355="","",IF(AND(OR(N355="QUOTED",N355="NEGOTIATION"),Y355&lt;&gt;"",Y355&lt;TODAY()),O355,0))</x:f>
      </x:c>
      <x:c r="AE355" s="751" t="str">
        <x:f>IF(A355="","",IF(AND(F355&lt;&gt;"",G355&lt;&gt;""),"COMPLETE",IF(OR(F355&lt;&gt;"",G355&lt;&gt;""),"PARTIAL","MISSING")))</x:f>
      </x:c>
      <x:c r="AF355" s="756"/>
      <x:c r="AG355" s="735"/>
      <x:c r="AH355" s="735"/>
      <x:c r="AI355" s="755" t="str">
        <x:f>IF(OR(B355="",AF355=""),"",ROUND((AF355-B355)*24,1))</x:f>
      </x:c>
      <x:c r="AJ355" s="750" t="str">
        <x:f>IF(P355="","",MAX(TODAY()-P355,0))</x:f>
      </x:c>
      <x:c r="AK355" s="750" t="str">
        <x:f>IF(OR(B355="",AH355=""),"",AH355-B355)</x:f>
      </x:c>
      <x:c r="AL355" s="751" t="str">
        <x:f>IF(A355="","",IF(COUNTIF($A$5:$A$504,A355)&gt;1,"DUPLICATE RFQ ID",IF(OR(B355="",C355="",AND(D355="",E355=""),AND(F355="",G355=""),H355="",I355="",J355="",L355="",M355="",N355=""),"CHECK REQUIRED FIELDS",IF(OR(NOT(ISNUMBER(I355)),I355&lt;=0,AND(O355&lt;&gt;"",OR(NOT(ISNUMBER(O355)),O355&lt;0))),"CHECK NUMBERS",IF(OR(NOT(ISNUMBER(B355)),B355&gt;TODAY(),AND(P355&lt;&gt;"",OR(NOT(ISNUMBER(P355)),P355&gt;TODAY())),AND(Q355&lt;&gt;"",OR(NOT(ISNUMBER(Q355)),Q355&gt;TODAY())),AND(R355&lt;&gt;"",NOT(ISNUMBER(R355))),AND(U355&lt;&gt;"",NOT(ISNUMBER(U355))),AND(AF355&lt;&gt;"",OR(NOT(ISNUMBER(AF355)),AF355&lt;B355,AF355&gt;TODAY()+1)),AND(AG355&lt;&gt;"",OR(NOT(ISNUMBER(AG355)),AG355&lt;B355,AG355&gt;TODAY())),AND(AH355&lt;&gt;"",OR(NOT(ISNUMBER(AH355)),AH355&lt;B355,AH355&gt;TODAY()))),"CHECK DATE",IF(COUNTIF(Setup!$D$4:$D$11,N355)=0,"CHECK STAGE",IF(AND(N355&lt;&gt;"PO WON",N355&lt;&gt;"LOST",N355&lt;&gt;"CANCELLED",Y355=""),"SET NEXT FOLLOW-UP",IF(AND(OR(N355="QUOTED",N355="NEGOTIATION",N355="PO WON"),P355=""),"ADD QUOTE DATE",IF(AND(OR(N355="QUOTED",N355="NEGOTIATION",N355="PO WON"),COUNTIFS(Quotations!$B$5:$B$504,A355,Quotations!$Q$5:$Q$504,"COMPLETE")=0),"ADD QUOTE RECORD",IF(AND(OR(N355="LOST",N355="CANCELLED"),V355=""),"ADD CLOSED REASON",IF(AND(OR(N355="PO WON",N355="LOST",N355="CANCELLED"),AH355=""),"ADD CLOSED DATE",IF(AND(N355="PO WON",COUNTIFS('Orders &amp; Payments'!$B$5:$B$504,A355,'Orders &amp; Payments'!$Q$5:$Q$504,"COMPLETE")+COUNTIFS('Orders &amp; Payments'!$B$5:$B$504,A355,'Orders &amp; Payments'!$Q$5:$Q$504,"OPEN")+COUNTIFS('Orders &amp; Payments'!$B$5:$B$504,A355,'Orders &amp; Payments'!$Q$5:$Q$504,"OPEN — ADD INVOICE")=0),"ADD ORDER RECORD","COMPLETE"))))))))))))</x:f>
      </x:c>
    </x:row>
    <x:row r="356">
      <x:c r="A356" s="730"/>
      <x:c r="B356" s="731"/>
      <x:c r="C356" s="730"/>
      <x:c r="D356" s="730"/>
      <x:c r="E356" s="730"/>
      <x:c r="F356" s="730"/>
      <x:c r="G356" s="730"/>
      <x:c r="H356" s="730"/>
      <x:c r="I356" s="730"/>
      <x:c r="J356" s="730"/>
      <x:c r="K356" s="730"/>
      <x:c r="L356" s="730"/>
      <x:c r="M356" s="730"/>
      <x:c r="N356" s="730"/>
      <x:c r="O356" s="732"/>
      <x:c r="P356" s="731"/>
      <x:c r="Q356" s="731"/>
      <x:c r="R356" s="731"/>
      <x:c r="S356" s="740" t="str">
        <x:f>IF(B356="","",TODAY()-B356)</x:f>
      </x:c>
      <x:c r="T356" s="741" t="str">
        <x:f>IF(A356="","",IF(N356="","STAGE NOT SET",IF(OR(N356="PO WON",N356="LOST",N356="CANCELLED"),N356,IF(Y356="","NOT SET",IF(NOT(ISNUMBER(Y356)),"CHECK DATE",IF(Y356&lt;TODAY(),"OVERDUE",IF(Y356=TODAY(),"DUE TODAY","UPCOMING")))))))</x:f>
      </x:c>
      <x:c r="U356" s="731"/>
      <x:c r="V356" s="730"/>
      <x:c r="W356" s="730"/>
      <x:c r="X356" s="749" t="str">
        <x:f>IF(OR(A356="",B356="",N356="",N356="PO WON",N356="LOST",N356="CANCELLED"),"",IFERROR(IF(Q356="",B356+1,Q356+INDEX(Setup!$T$4:$T$8,MATCH(N356,Setup!$S$4:$S$8,0))),""))</x:f>
      </x:c>
      <x:c r="Y356" s="749" t="str">
        <x:f>IF(A356="","",IF(OR(N356="PO WON",N356="LOST",N356="CANCELLED"),"",IF(R356&lt;&gt;"",R356,X356)))</x:f>
      </x:c>
      <x:c r="Z356" s="750" t="str">
        <x:f>IF(OR(Y356="",NOT(ISNUMBER(Y356))),"",Y356-TODAY())</x:f>
      </x:c>
      <x:c r="AA356" s="750" t="str">
        <x:f>IF(OR(A356="",B356="",C356="",M356="",N356="",N356="PO WON",N356="LOST",N356="CANCELLED"),"",IF(M356="Hot",30,IF(M356="Warm",20,10))+IF(N356="NEGOTIATION",25,IF(N356="QUOTED",20,IF(N356="QUALIFIED",15,IF(OR(N356="NEW",N356="CONTACTED"),10,0))))+IF(S356&lt;=2,20,IF(S356&lt;=7,15,IF(S356&lt;=14,10,5)))+IF(O356&gt;=500000,20,IF(O356&gt;=200000,15,IF(O356&gt;=100000,10,5)))+IF(OR(C356="IndiaMART",C356="TradeIndia"),5,3))</x:f>
      </x:c>
      <x:c r="AB356" s="751" t="str">
        <x:f>IF(A356="","",IF(OR(N356="PO WON",N356="LOST",N356="CANCELLED"),"CLOSED",IF(AA356&gt;=75,"A - PRIORITY",IF(AA356&gt;=55,"B - GOOD",IF(AA356&gt;=35,"C - NURTURE","D - LOW")))))</x:f>
      </x:c>
      <x:c r="AC356" s="751" t="str">
        <x:f>IF(A356="","",IF(AL356="COMPLETE",IF(N356="PO WON","Track invoice + payment",IF(N356="LOST","Consider revival",IF(N356="CANCELLED","No further action",IF(T356="OVERDUE","FOLLOW UP NOW",IF(T356="DUE TODAY","FOLLOW UP TODAY",IFERROR(INDEX(Setup!$V$4:$V$8,MATCH(N356,Setup!$U$4:$U$8,0)),"Review RFQ")))))),IF(AL356="DUPLICATE RFQ ID","Use a unique RFQ ID",IF(AL356="CHECK REQUIRED FIELDS","Complete required fields",IF(AL356="CHECK NUMBERS","Correct quantity or value",IF(AL356="CHECK DATE","Correct invalid date",IF(AL356="CHECK STAGE","Choose a valid stage",IF(AL356="SET NEXT FOLLOW-UP","Set next follow-up",IF(AL356="ADD QUOTE DATE","Add quote date",IF(AL356="ADD QUOTE RECORD","Add or fix quote record",IF(AL356="ADD CLOSED REASON","Add lost/cancelled reason",IF(AL356="ADD CLOSED DATE","Add closed date","Create or fix order record"))))))))))))</x:f>
      </x:c>
      <x:c r="AD356" s="752" t="str">
        <x:f>IF(A356="","",IF(AND(OR(N356="QUOTED",N356="NEGOTIATION"),Y356&lt;&gt;"",Y356&lt;TODAY()),O356,0))</x:f>
      </x:c>
      <x:c r="AE356" s="751" t="str">
        <x:f>IF(A356="","",IF(AND(F356&lt;&gt;"",G356&lt;&gt;""),"COMPLETE",IF(OR(F356&lt;&gt;"",G356&lt;&gt;""),"PARTIAL","MISSING")))</x:f>
      </x:c>
      <x:c r="AF356" s="756"/>
      <x:c r="AG356" s="735"/>
      <x:c r="AH356" s="735"/>
      <x:c r="AI356" s="755" t="str">
        <x:f>IF(OR(B356="",AF356=""),"",ROUND((AF356-B356)*24,1))</x:f>
      </x:c>
      <x:c r="AJ356" s="750" t="str">
        <x:f>IF(P356="","",MAX(TODAY()-P356,0))</x:f>
      </x:c>
      <x:c r="AK356" s="750" t="str">
        <x:f>IF(OR(B356="",AH356=""),"",AH356-B356)</x:f>
      </x:c>
      <x:c r="AL356" s="751" t="str">
        <x:f>IF(A356="","",IF(COUNTIF($A$5:$A$504,A356)&gt;1,"DUPLICATE RFQ ID",IF(OR(B356="",C356="",AND(D356="",E356=""),AND(F356="",G356=""),H356="",I356="",J356="",L356="",M356="",N356=""),"CHECK REQUIRED FIELDS",IF(OR(NOT(ISNUMBER(I356)),I356&lt;=0,AND(O356&lt;&gt;"",OR(NOT(ISNUMBER(O356)),O356&lt;0))),"CHECK NUMBERS",IF(OR(NOT(ISNUMBER(B356)),B356&gt;TODAY(),AND(P356&lt;&gt;"",OR(NOT(ISNUMBER(P356)),P356&gt;TODAY())),AND(Q356&lt;&gt;"",OR(NOT(ISNUMBER(Q356)),Q356&gt;TODAY())),AND(R356&lt;&gt;"",NOT(ISNUMBER(R356))),AND(U356&lt;&gt;"",NOT(ISNUMBER(U356))),AND(AF356&lt;&gt;"",OR(NOT(ISNUMBER(AF356)),AF356&lt;B356,AF356&gt;TODAY()+1)),AND(AG356&lt;&gt;"",OR(NOT(ISNUMBER(AG356)),AG356&lt;B356,AG356&gt;TODAY())),AND(AH356&lt;&gt;"",OR(NOT(ISNUMBER(AH356)),AH356&lt;B356,AH356&gt;TODAY()))),"CHECK DATE",IF(COUNTIF(Setup!$D$4:$D$11,N356)=0,"CHECK STAGE",IF(AND(N356&lt;&gt;"PO WON",N356&lt;&gt;"LOST",N356&lt;&gt;"CANCELLED",Y356=""),"SET NEXT FOLLOW-UP",IF(AND(OR(N356="QUOTED",N356="NEGOTIATION",N356="PO WON"),P356=""),"ADD QUOTE DATE",IF(AND(OR(N356="QUOTED",N356="NEGOTIATION",N356="PO WON"),COUNTIFS(Quotations!$B$5:$B$504,A356,Quotations!$Q$5:$Q$504,"COMPLETE")=0),"ADD QUOTE RECORD",IF(AND(OR(N356="LOST",N356="CANCELLED"),V356=""),"ADD CLOSED REASON",IF(AND(OR(N356="PO WON",N356="LOST",N356="CANCELLED"),AH356=""),"ADD CLOSED DATE",IF(AND(N356="PO WON",COUNTIFS('Orders &amp; Payments'!$B$5:$B$504,A356,'Orders &amp; Payments'!$Q$5:$Q$504,"COMPLETE")+COUNTIFS('Orders &amp; Payments'!$B$5:$B$504,A356,'Orders &amp; Payments'!$Q$5:$Q$504,"OPEN")+COUNTIFS('Orders &amp; Payments'!$B$5:$B$504,A356,'Orders &amp; Payments'!$Q$5:$Q$504,"OPEN — ADD INVOICE")=0),"ADD ORDER RECORD","COMPLETE"))))))))))))</x:f>
      </x:c>
    </x:row>
    <x:row r="357">
      <x:c r="A357" s="730"/>
      <x:c r="B357" s="731"/>
      <x:c r="C357" s="730"/>
      <x:c r="D357" s="730"/>
      <x:c r="E357" s="730"/>
      <x:c r="F357" s="730"/>
      <x:c r="G357" s="730"/>
      <x:c r="H357" s="730"/>
      <x:c r="I357" s="730"/>
      <x:c r="J357" s="730"/>
      <x:c r="K357" s="730"/>
      <x:c r="L357" s="730"/>
      <x:c r="M357" s="730"/>
      <x:c r="N357" s="730"/>
      <x:c r="O357" s="732"/>
      <x:c r="P357" s="731"/>
      <x:c r="Q357" s="731"/>
      <x:c r="R357" s="731"/>
      <x:c r="S357" s="740" t="str">
        <x:f>IF(B357="","",TODAY()-B357)</x:f>
      </x:c>
      <x:c r="T357" s="741" t="str">
        <x:f>IF(A357="","",IF(N357="","STAGE NOT SET",IF(OR(N357="PO WON",N357="LOST",N357="CANCELLED"),N357,IF(Y357="","NOT SET",IF(NOT(ISNUMBER(Y357)),"CHECK DATE",IF(Y357&lt;TODAY(),"OVERDUE",IF(Y357=TODAY(),"DUE TODAY","UPCOMING")))))))</x:f>
      </x:c>
      <x:c r="U357" s="731"/>
      <x:c r="V357" s="730"/>
      <x:c r="W357" s="730"/>
      <x:c r="X357" s="749" t="str">
        <x:f>IF(OR(A357="",B357="",N357="",N357="PO WON",N357="LOST",N357="CANCELLED"),"",IFERROR(IF(Q357="",B357+1,Q357+INDEX(Setup!$T$4:$T$8,MATCH(N357,Setup!$S$4:$S$8,0))),""))</x:f>
      </x:c>
      <x:c r="Y357" s="749" t="str">
        <x:f>IF(A357="","",IF(OR(N357="PO WON",N357="LOST",N357="CANCELLED"),"",IF(R357&lt;&gt;"",R357,X357)))</x:f>
      </x:c>
      <x:c r="Z357" s="750" t="str">
        <x:f>IF(OR(Y357="",NOT(ISNUMBER(Y357))),"",Y357-TODAY())</x:f>
      </x:c>
      <x:c r="AA357" s="750" t="str">
        <x:f>IF(OR(A357="",B357="",C357="",M357="",N357="",N357="PO WON",N357="LOST",N357="CANCELLED"),"",IF(M357="Hot",30,IF(M357="Warm",20,10))+IF(N357="NEGOTIATION",25,IF(N357="QUOTED",20,IF(N357="QUALIFIED",15,IF(OR(N357="NEW",N357="CONTACTED"),10,0))))+IF(S357&lt;=2,20,IF(S357&lt;=7,15,IF(S357&lt;=14,10,5)))+IF(O357&gt;=500000,20,IF(O357&gt;=200000,15,IF(O357&gt;=100000,10,5)))+IF(OR(C357="IndiaMART",C357="TradeIndia"),5,3))</x:f>
      </x:c>
      <x:c r="AB357" s="751" t="str">
        <x:f>IF(A357="","",IF(OR(N357="PO WON",N357="LOST",N357="CANCELLED"),"CLOSED",IF(AA357&gt;=75,"A - PRIORITY",IF(AA357&gt;=55,"B - GOOD",IF(AA357&gt;=35,"C - NURTURE","D - LOW")))))</x:f>
      </x:c>
      <x:c r="AC357" s="751" t="str">
        <x:f>IF(A357="","",IF(AL357="COMPLETE",IF(N357="PO WON","Track invoice + payment",IF(N357="LOST","Consider revival",IF(N357="CANCELLED","No further action",IF(T357="OVERDUE","FOLLOW UP NOW",IF(T357="DUE TODAY","FOLLOW UP TODAY",IFERROR(INDEX(Setup!$V$4:$V$8,MATCH(N357,Setup!$U$4:$U$8,0)),"Review RFQ")))))),IF(AL357="DUPLICATE RFQ ID","Use a unique RFQ ID",IF(AL357="CHECK REQUIRED FIELDS","Complete required fields",IF(AL357="CHECK NUMBERS","Correct quantity or value",IF(AL357="CHECK DATE","Correct invalid date",IF(AL357="CHECK STAGE","Choose a valid stage",IF(AL357="SET NEXT FOLLOW-UP","Set next follow-up",IF(AL357="ADD QUOTE DATE","Add quote date",IF(AL357="ADD QUOTE RECORD","Add or fix quote record",IF(AL357="ADD CLOSED REASON","Add lost/cancelled reason",IF(AL357="ADD CLOSED DATE","Add closed date","Create or fix order record"))))))))))))</x:f>
      </x:c>
      <x:c r="AD357" s="752" t="str">
        <x:f>IF(A357="","",IF(AND(OR(N357="QUOTED",N357="NEGOTIATION"),Y357&lt;&gt;"",Y357&lt;TODAY()),O357,0))</x:f>
      </x:c>
      <x:c r="AE357" s="751" t="str">
        <x:f>IF(A357="","",IF(AND(F357&lt;&gt;"",G357&lt;&gt;""),"COMPLETE",IF(OR(F357&lt;&gt;"",G357&lt;&gt;""),"PARTIAL","MISSING")))</x:f>
      </x:c>
      <x:c r="AF357" s="756"/>
      <x:c r="AG357" s="735"/>
      <x:c r="AH357" s="735"/>
      <x:c r="AI357" s="755" t="str">
        <x:f>IF(OR(B357="",AF357=""),"",ROUND((AF357-B357)*24,1))</x:f>
      </x:c>
      <x:c r="AJ357" s="750" t="str">
        <x:f>IF(P357="","",MAX(TODAY()-P357,0))</x:f>
      </x:c>
      <x:c r="AK357" s="750" t="str">
        <x:f>IF(OR(B357="",AH357=""),"",AH357-B357)</x:f>
      </x:c>
      <x:c r="AL357" s="751" t="str">
        <x:f>IF(A357="","",IF(COUNTIF($A$5:$A$504,A357)&gt;1,"DUPLICATE RFQ ID",IF(OR(B357="",C357="",AND(D357="",E357=""),AND(F357="",G357=""),H357="",I357="",J357="",L357="",M357="",N357=""),"CHECK REQUIRED FIELDS",IF(OR(NOT(ISNUMBER(I357)),I357&lt;=0,AND(O357&lt;&gt;"",OR(NOT(ISNUMBER(O357)),O357&lt;0))),"CHECK NUMBERS",IF(OR(NOT(ISNUMBER(B357)),B357&gt;TODAY(),AND(P357&lt;&gt;"",OR(NOT(ISNUMBER(P357)),P357&gt;TODAY())),AND(Q357&lt;&gt;"",OR(NOT(ISNUMBER(Q357)),Q357&gt;TODAY())),AND(R357&lt;&gt;"",NOT(ISNUMBER(R357))),AND(U357&lt;&gt;"",NOT(ISNUMBER(U357))),AND(AF357&lt;&gt;"",OR(NOT(ISNUMBER(AF357)),AF357&lt;B357,AF357&gt;TODAY()+1)),AND(AG357&lt;&gt;"",OR(NOT(ISNUMBER(AG357)),AG357&lt;B357,AG357&gt;TODAY())),AND(AH357&lt;&gt;"",OR(NOT(ISNUMBER(AH357)),AH357&lt;B357,AH357&gt;TODAY()))),"CHECK DATE",IF(COUNTIF(Setup!$D$4:$D$11,N357)=0,"CHECK STAGE",IF(AND(N357&lt;&gt;"PO WON",N357&lt;&gt;"LOST",N357&lt;&gt;"CANCELLED",Y357=""),"SET NEXT FOLLOW-UP",IF(AND(OR(N357="QUOTED",N357="NEGOTIATION",N357="PO WON"),P357=""),"ADD QUOTE DATE",IF(AND(OR(N357="QUOTED",N357="NEGOTIATION",N357="PO WON"),COUNTIFS(Quotations!$B$5:$B$504,A357,Quotations!$Q$5:$Q$504,"COMPLETE")=0),"ADD QUOTE RECORD",IF(AND(OR(N357="LOST",N357="CANCELLED"),V357=""),"ADD CLOSED REASON",IF(AND(OR(N357="PO WON",N357="LOST",N357="CANCELLED"),AH357=""),"ADD CLOSED DATE",IF(AND(N357="PO WON",COUNTIFS('Orders &amp; Payments'!$B$5:$B$504,A357,'Orders &amp; Payments'!$Q$5:$Q$504,"COMPLETE")+COUNTIFS('Orders &amp; Payments'!$B$5:$B$504,A357,'Orders &amp; Payments'!$Q$5:$Q$504,"OPEN")+COUNTIFS('Orders &amp; Payments'!$B$5:$B$504,A357,'Orders &amp; Payments'!$Q$5:$Q$504,"OPEN — ADD INVOICE")=0),"ADD ORDER RECORD","COMPLETE"))))))))))))</x:f>
      </x:c>
    </x:row>
    <x:row r="358">
      <x:c r="A358" s="730"/>
      <x:c r="B358" s="731"/>
      <x:c r="C358" s="730"/>
      <x:c r="D358" s="730"/>
      <x:c r="E358" s="730"/>
      <x:c r="F358" s="730"/>
      <x:c r="G358" s="730"/>
      <x:c r="H358" s="730"/>
      <x:c r="I358" s="730"/>
      <x:c r="J358" s="730"/>
      <x:c r="K358" s="730"/>
      <x:c r="L358" s="730"/>
      <x:c r="M358" s="730"/>
      <x:c r="N358" s="730"/>
      <x:c r="O358" s="732"/>
      <x:c r="P358" s="731"/>
      <x:c r="Q358" s="731"/>
      <x:c r="R358" s="731"/>
      <x:c r="S358" s="740" t="str">
        <x:f>IF(B358="","",TODAY()-B358)</x:f>
      </x:c>
      <x:c r="T358" s="741" t="str">
        <x:f>IF(A358="","",IF(N358="","STAGE NOT SET",IF(OR(N358="PO WON",N358="LOST",N358="CANCELLED"),N358,IF(Y358="","NOT SET",IF(NOT(ISNUMBER(Y358)),"CHECK DATE",IF(Y358&lt;TODAY(),"OVERDUE",IF(Y358=TODAY(),"DUE TODAY","UPCOMING")))))))</x:f>
      </x:c>
      <x:c r="U358" s="731"/>
      <x:c r="V358" s="730"/>
      <x:c r="W358" s="730"/>
      <x:c r="X358" s="749" t="str">
        <x:f>IF(OR(A358="",B358="",N358="",N358="PO WON",N358="LOST",N358="CANCELLED"),"",IFERROR(IF(Q358="",B358+1,Q358+INDEX(Setup!$T$4:$T$8,MATCH(N358,Setup!$S$4:$S$8,0))),""))</x:f>
      </x:c>
      <x:c r="Y358" s="749" t="str">
        <x:f>IF(A358="","",IF(OR(N358="PO WON",N358="LOST",N358="CANCELLED"),"",IF(R358&lt;&gt;"",R358,X358)))</x:f>
      </x:c>
      <x:c r="Z358" s="750" t="str">
        <x:f>IF(OR(Y358="",NOT(ISNUMBER(Y358))),"",Y358-TODAY())</x:f>
      </x:c>
      <x:c r="AA358" s="750" t="str">
        <x:f>IF(OR(A358="",B358="",C358="",M358="",N358="",N358="PO WON",N358="LOST",N358="CANCELLED"),"",IF(M358="Hot",30,IF(M358="Warm",20,10))+IF(N358="NEGOTIATION",25,IF(N358="QUOTED",20,IF(N358="QUALIFIED",15,IF(OR(N358="NEW",N358="CONTACTED"),10,0))))+IF(S358&lt;=2,20,IF(S358&lt;=7,15,IF(S358&lt;=14,10,5)))+IF(O358&gt;=500000,20,IF(O358&gt;=200000,15,IF(O358&gt;=100000,10,5)))+IF(OR(C358="IndiaMART",C358="TradeIndia"),5,3))</x:f>
      </x:c>
      <x:c r="AB358" s="751" t="str">
        <x:f>IF(A358="","",IF(OR(N358="PO WON",N358="LOST",N358="CANCELLED"),"CLOSED",IF(AA358&gt;=75,"A - PRIORITY",IF(AA358&gt;=55,"B - GOOD",IF(AA358&gt;=35,"C - NURTURE","D - LOW")))))</x:f>
      </x:c>
      <x:c r="AC358" s="751" t="str">
        <x:f>IF(A358="","",IF(AL358="COMPLETE",IF(N358="PO WON","Track invoice + payment",IF(N358="LOST","Consider revival",IF(N358="CANCELLED","No further action",IF(T358="OVERDUE","FOLLOW UP NOW",IF(T358="DUE TODAY","FOLLOW UP TODAY",IFERROR(INDEX(Setup!$V$4:$V$8,MATCH(N358,Setup!$U$4:$U$8,0)),"Review RFQ")))))),IF(AL358="DUPLICATE RFQ ID","Use a unique RFQ ID",IF(AL358="CHECK REQUIRED FIELDS","Complete required fields",IF(AL358="CHECK NUMBERS","Correct quantity or value",IF(AL358="CHECK DATE","Correct invalid date",IF(AL358="CHECK STAGE","Choose a valid stage",IF(AL358="SET NEXT FOLLOW-UP","Set next follow-up",IF(AL358="ADD QUOTE DATE","Add quote date",IF(AL358="ADD QUOTE RECORD","Add or fix quote record",IF(AL358="ADD CLOSED REASON","Add lost/cancelled reason",IF(AL358="ADD CLOSED DATE","Add closed date","Create or fix order record"))))))))))))</x:f>
      </x:c>
      <x:c r="AD358" s="752" t="str">
        <x:f>IF(A358="","",IF(AND(OR(N358="QUOTED",N358="NEGOTIATION"),Y358&lt;&gt;"",Y358&lt;TODAY()),O358,0))</x:f>
      </x:c>
      <x:c r="AE358" s="751" t="str">
        <x:f>IF(A358="","",IF(AND(F358&lt;&gt;"",G358&lt;&gt;""),"COMPLETE",IF(OR(F358&lt;&gt;"",G358&lt;&gt;""),"PARTIAL","MISSING")))</x:f>
      </x:c>
      <x:c r="AF358" s="756"/>
      <x:c r="AG358" s="735"/>
      <x:c r="AH358" s="735"/>
      <x:c r="AI358" s="755" t="str">
        <x:f>IF(OR(B358="",AF358=""),"",ROUND((AF358-B358)*24,1))</x:f>
      </x:c>
      <x:c r="AJ358" s="750" t="str">
        <x:f>IF(P358="","",MAX(TODAY()-P358,0))</x:f>
      </x:c>
      <x:c r="AK358" s="750" t="str">
        <x:f>IF(OR(B358="",AH358=""),"",AH358-B358)</x:f>
      </x:c>
      <x:c r="AL358" s="751" t="str">
        <x:f>IF(A358="","",IF(COUNTIF($A$5:$A$504,A358)&gt;1,"DUPLICATE RFQ ID",IF(OR(B358="",C358="",AND(D358="",E358=""),AND(F358="",G358=""),H358="",I358="",J358="",L358="",M358="",N358=""),"CHECK REQUIRED FIELDS",IF(OR(NOT(ISNUMBER(I358)),I358&lt;=0,AND(O358&lt;&gt;"",OR(NOT(ISNUMBER(O358)),O358&lt;0))),"CHECK NUMBERS",IF(OR(NOT(ISNUMBER(B358)),B358&gt;TODAY(),AND(P358&lt;&gt;"",OR(NOT(ISNUMBER(P358)),P358&gt;TODAY())),AND(Q358&lt;&gt;"",OR(NOT(ISNUMBER(Q358)),Q358&gt;TODAY())),AND(R358&lt;&gt;"",NOT(ISNUMBER(R358))),AND(U358&lt;&gt;"",NOT(ISNUMBER(U358))),AND(AF358&lt;&gt;"",OR(NOT(ISNUMBER(AF358)),AF358&lt;B358,AF358&gt;TODAY()+1)),AND(AG358&lt;&gt;"",OR(NOT(ISNUMBER(AG358)),AG358&lt;B358,AG358&gt;TODAY())),AND(AH358&lt;&gt;"",OR(NOT(ISNUMBER(AH358)),AH358&lt;B358,AH358&gt;TODAY()))),"CHECK DATE",IF(COUNTIF(Setup!$D$4:$D$11,N358)=0,"CHECK STAGE",IF(AND(N358&lt;&gt;"PO WON",N358&lt;&gt;"LOST",N358&lt;&gt;"CANCELLED",Y358=""),"SET NEXT FOLLOW-UP",IF(AND(OR(N358="QUOTED",N358="NEGOTIATION",N358="PO WON"),P358=""),"ADD QUOTE DATE",IF(AND(OR(N358="QUOTED",N358="NEGOTIATION",N358="PO WON"),COUNTIFS(Quotations!$B$5:$B$504,A358,Quotations!$Q$5:$Q$504,"COMPLETE")=0),"ADD QUOTE RECORD",IF(AND(OR(N358="LOST",N358="CANCELLED"),V358=""),"ADD CLOSED REASON",IF(AND(OR(N358="PO WON",N358="LOST",N358="CANCELLED"),AH358=""),"ADD CLOSED DATE",IF(AND(N358="PO WON",COUNTIFS('Orders &amp; Payments'!$B$5:$B$504,A358,'Orders &amp; Payments'!$Q$5:$Q$504,"COMPLETE")+COUNTIFS('Orders &amp; Payments'!$B$5:$B$504,A358,'Orders &amp; Payments'!$Q$5:$Q$504,"OPEN")+COUNTIFS('Orders &amp; Payments'!$B$5:$B$504,A358,'Orders &amp; Payments'!$Q$5:$Q$504,"OPEN — ADD INVOICE")=0),"ADD ORDER RECORD","COMPLETE"))))))))))))</x:f>
      </x:c>
    </x:row>
    <x:row r="359">
      <x:c r="A359" s="730"/>
      <x:c r="B359" s="731"/>
      <x:c r="C359" s="730"/>
      <x:c r="D359" s="730"/>
      <x:c r="E359" s="730"/>
      <x:c r="F359" s="730"/>
      <x:c r="G359" s="730"/>
      <x:c r="H359" s="730"/>
      <x:c r="I359" s="730"/>
      <x:c r="J359" s="730"/>
      <x:c r="K359" s="730"/>
      <x:c r="L359" s="730"/>
      <x:c r="M359" s="730"/>
      <x:c r="N359" s="730"/>
      <x:c r="O359" s="732"/>
      <x:c r="P359" s="731"/>
      <x:c r="Q359" s="731"/>
      <x:c r="R359" s="731"/>
      <x:c r="S359" s="740" t="str">
        <x:f>IF(B359="","",TODAY()-B359)</x:f>
      </x:c>
      <x:c r="T359" s="741" t="str">
        <x:f>IF(A359="","",IF(N359="","STAGE NOT SET",IF(OR(N359="PO WON",N359="LOST",N359="CANCELLED"),N359,IF(Y359="","NOT SET",IF(NOT(ISNUMBER(Y359)),"CHECK DATE",IF(Y359&lt;TODAY(),"OVERDUE",IF(Y359=TODAY(),"DUE TODAY","UPCOMING")))))))</x:f>
      </x:c>
      <x:c r="U359" s="731"/>
      <x:c r="V359" s="730"/>
      <x:c r="W359" s="730"/>
      <x:c r="X359" s="749" t="str">
        <x:f>IF(OR(A359="",B359="",N359="",N359="PO WON",N359="LOST",N359="CANCELLED"),"",IFERROR(IF(Q359="",B359+1,Q359+INDEX(Setup!$T$4:$T$8,MATCH(N359,Setup!$S$4:$S$8,0))),""))</x:f>
      </x:c>
      <x:c r="Y359" s="749" t="str">
        <x:f>IF(A359="","",IF(OR(N359="PO WON",N359="LOST",N359="CANCELLED"),"",IF(R359&lt;&gt;"",R359,X359)))</x:f>
      </x:c>
      <x:c r="Z359" s="750" t="str">
        <x:f>IF(OR(Y359="",NOT(ISNUMBER(Y359))),"",Y359-TODAY())</x:f>
      </x:c>
      <x:c r="AA359" s="750" t="str">
        <x:f>IF(OR(A359="",B359="",C359="",M359="",N359="",N359="PO WON",N359="LOST",N359="CANCELLED"),"",IF(M359="Hot",30,IF(M359="Warm",20,10))+IF(N359="NEGOTIATION",25,IF(N359="QUOTED",20,IF(N359="QUALIFIED",15,IF(OR(N359="NEW",N359="CONTACTED"),10,0))))+IF(S359&lt;=2,20,IF(S359&lt;=7,15,IF(S359&lt;=14,10,5)))+IF(O359&gt;=500000,20,IF(O359&gt;=200000,15,IF(O359&gt;=100000,10,5)))+IF(OR(C359="IndiaMART",C359="TradeIndia"),5,3))</x:f>
      </x:c>
      <x:c r="AB359" s="751" t="str">
        <x:f>IF(A359="","",IF(OR(N359="PO WON",N359="LOST",N359="CANCELLED"),"CLOSED",IF(AA359&gt;=75,"A - PRIORITY",IF(AA359&gt;=55,"B - GOOD",IF(AA359&gt;=35,"C - NURTURE","D - LOW")))))</x:f>
      </x:c>
      <x:c r="AC359" s="751" t="str">
        <x:f>IF(A359="","",IF(AL359="COMPLETE",IF(N359="PO WON","Track invoice + payment",IF(N359="LOST","Consider revival",IF(N359="CANCELLED","No further action",IF(T359="OVERDUE","FOLLOW UP NOW",IF(T359="DUE TODAY","FOLLOW UP TODAY",IFERROR(INDEX(Setup!$V$4:$V$8,MATCH(N359,Setup!$U$4:$U$8,0)),"Review RFQ")))))),IF(AL359="DUPLICATE RFQ ID","Use a unique RFQ ID",IF(AL359="CHECK REQUIRED FIELDS","Complete required fields",IF(AL359="CHECK NUMBERS","Correct quantity or value",IF(AL359="CHECK DATE","Correct invalid date",IF(AL359="CHECK STAGE","Choose a valid stage",IF(AL359="SET NEXT FOLLOW-UP","Set next follow-up",IF(AL359="ADD QUOTE DATE","Add quote date",IF(AL359="ADD QUOTE RECORD","Add or fix quote record",IF(AL359="ADD CLOSED REASON","Add lost/cancelled reason",IF(AL359="ADD CLOSED DATE","Add closed date","Create or fix order record"))))))))))))</x:f>
      </x:c>
      <x:c r="AD359" s="752" t="str">
        <x:f>IF(A359="","",IF(AND(OR(N359="QUOTED",N359="NEGOTIATION"),Y359&lt;&gt;"",Y359&lt;TODAY()),O359,0))</x:f>
      </x:c>
      <x:c r="AE359" s="751" t="str">
        <x:f>IF(A359="","",IF(AND(F359&lt;&gt;"",G359&lt;&gt;""),"COMPLETE",IF(OR(F359&lt;&gt;"",G359&lt;&gt;""),"PARTIAL","MISSING")))</x:f>
      </x:c>
      <x:c r="AF359" s="756"/>
      <x:c r="AG359" s="735"/>
      <x:c r="AH359" s="735"/>
      <x:c r="AI359" s="755" t="str">
        <x:f>IF(OR(B359="",AF359=""),"",ROUND((AF359-B359)*24,1))</x:f>
      </x:c>
      <x:c r="AJ359" s="750" t="str">
        <x:f>IF(P359="","",MAX(TODAY()-P359,0))</x:f>
      </x:c>
      <x:c r="AK359" s="750" t="str">
        <x:f>IF(OR(B359="",AH359=""),"",AH359-B359)</x:f>
      </x:c>
      <x:c r="AL359" s="751" t="str">
        <x:f>IF(A359="","",IF(COUNTIF($A$5:$A$504,A359)&gt;1,"DUPLICATE RFQ ID",IF(OR(B359="",C359="",AND(D359="",E359=""),AND(F359="",G359=""),H359="",I359="",J359="",L359="",M359="",N359=""),"CHECK REQUIRED FIELDS",IF(OR(NOT(ISNUMBER(I359)),I359&lt;=0,AND(O359&lt;&gt;"",OR(NOT(ISNUMBER(O359)),O359&lt;0))),"CHECK NUMBERS",IF(OR(NOT(ISNUMBER(B359)),B359&gt;TODAY(),AND(P359&lt;&gt;"",OR(NOT(ISNUMBER(P359)),P359&gt;TODAY())),AND(Q359&lt;&gt;"",OR(NOT(ISNUMBER(Q359)),Q359&gt;TODAY())),AND(R359&lt;&gt;"",NOT(ISNUMBER(R359))),AND(U359&lt;&gt;"",NOT(ISNUMBER(U359))),AND(AF359&lt;&gt;"",OR(NOT(ISNUMBER(AF359)),AF359&lt;B359,AF359&gt;TODAY()+1)),AND(AG359&lt;&gt;"",OR(NOT(ISNUMBER(AG359)),AG359&lt;B359,AG359&gt;TODAY())),AND(AH359&lt;&gt;"",OR(NOT(ISNUMBER(AH359)),AH359&lt;B359,AH359&gt;TODAY()))),"CHECK DATE",IF(COUNTIF(Setup!$D$4:$D$11,N359)=0,"CHECK STAGE",IF(AND(N359&lt;&gt;"PO WON",N359&lt;&gt;"LOST",N359&lt;&gt;"CANCELLED",Y359=""),"SET NEXT FOLLOW-UP",IF(AND(OR(N359="QUOTED",N359="NEGOTIATION",N359="PO WON"),P359=""),"ADD QUOTE DATE",IF(AND(OR(N359="QUOTED",N359="NEGOTIATION",N359="PO WON"),COUNTIFS(Quotations!$B$5:$B$504,A359,Quotations!$Q$5:$Q$504,"COMPLETE")=0),"ADD QUOTE RECORD",IF(AND(OR(N359="LOST",N359="CANCELLED"),V359=""),"ADD CLOSED REASON",IF(AND(OR(N359="PO WON",N359="LOST",N359="CANCELLED"),AH359=""),"ADD CLOSED DATE",IF(AND(N359="PO WON",COUNTIFS('Orders &amp; Payments'!$B$5:$B$504,A359,'Orders &amp; Payments'!$Q$5:$Q$504,"COMPLETE")+COUNTIFS('Orders &amp; Payments'!$B$5:$B$504,A359,'Orders &amp; Payments'!$Q$5:$Q$504,"OPEN")+COUNTIFS('Orders &amp; Payments'!$B$5:$B$504,A359,'Orders &amp; Payments'!$Q$5:$Q$504,"OPEN — ADD INVOICE")=0),"ADD ORDER RECORD","COMPLETE"))))))))))))</x:f>
      </x:c>
    </x:row>
    <x:row r="360">
      <x:c r="A360" s="730"/>
      <x:c r="B360" s="731"/>
      <x:c r="C360" s="730"/>
      <x:c r="D360" s="730"/>
      <x:c r="E360" s="730"/>
      <x:c r="F360" s="730"/>
      <x:c r="G360" s="730"/>
      <x:c r="H360" s="730"/>
      <x:c r="I360" s="730"/>
      <x:c r="J360" s="730"/>
      <x:c r="K360" s="730"/>
      <x:c r="L360" s="730"/>
      <x:c r="M360" s="730"/>
      <x:c r="N360" s="730"/>
      <x:c r="O360" s="732"/>
      <x:c r="P360" s="731"/>
      <x:c r="Q360" s="731"/>
      <x:c r="R360" s="731"/>
      <x:c r="S360" s="740" t="str">
        <x:f>IF(B360="","",TODAY()-B360)</x:f>
      </x:c>
      <x:c r="T360" s="741" t="str">
        <x:f>IF(A360="","",IF(N360="","STAGE NOT SET",IF(OR(N360="PO WON",N360="LOST",N360="CANCELLED"),N360,IF(Y360="","NOT SET",IF(NOT(ISNUMBER(Y360)),"CHECK DATE",IF(Y360&lt;TODAY(),"OVERDUE",IF(Y360=TODAY(),"DUE TODAY","UPCOMING")))))))</x:f>
      </x:c>
      <x:c r="U360" s="731"/>
      <x:c r="V360" s="730"/>
      <x:c r="W360" s="730"/>
      <x:c r="X360" s="749" t="str">
        <x:f>IF(OR(A360="",B360="",N360="",N360="PO WON",N360="LOST",N360="CANCELLED"),"",IFERROR(IF(Q360="",B360+1,Q360+INDEX(Setup!$T$4:$T$8,MATCH(N360,Setup!$S$4:$S$8,0))),""))</x:f>
      </x:c>
      <x:c r="Y360" s="749" t="str">
        <x:f>IF(A360="","",IF(OR(N360="PO WON",N360="LOST",N360="CANCELLED"),"",IF(R360&lt;&gt;"",R360,X360)))</x:f>
      </x:c>
      <x:c r="Z360" s="750" t="str">
        <x:f>IF(OR(Y360="",NOT(ISNUMBER(Y360))),"",Y360-TODAY())</x:f>
      </x:c>
      <x:c r="AA360" s="750" t="str">
        <x:f>IF(OR(A360="",B360="",C360="",M360="",N360="",N360="PO WON",N360="LOST",N360="CANCELLED"),"",IF(M360="Hot",30,IF(M360="Warm",20,10))+IF(N360="NEGOTIATION",25,IF(N360="QUOTED",20,IF(N360="QUALIFIED",15,IF(OR(N360="NEW",N360="CONTACTED"),10,0))))+IF(S360&lt;=2,20,IF(S360&lt;=7,15,IF(S360&lt;=14,10,5)))+IF(O360&gt;=500000,20,IF(O360&gt;=200000,15,IF(O360&gt;=100000,10,5)))+IF(OR(C360="IndiaMART",C360="TradeIndia"),5,3))</x:f>
      </x:c>
      <x:c r="AB360" s="751" t="str">
        <x:f>IF(A360="","",IF(OR(N360="PO WON",N360="LOST",N360="CANCELLED"),"CLOSED",IF(AA360&gt;=75,"A - PRIORITY",IF(AA360&gt;=55,"B - GOOD",IF(AA360&gt;=35,"C - NURTURE","D - LOW")))))</x:f>
      </x:c>
      <x:c r="AC360" s="751" t="str">
        <x:f>IF(A360="","",IF(AL360="COMPLETE",IF(N360="PO WON","Track invoice + payment",IF(N360="LOST","Consider revival",IF(N360="CANCELLED","No further action",IF(T360="OVERDUE","FOLLOW UP NOW",IF(T360="DUE TODAY","FOLLOW UP TODAY",IFERROR(INDEX(Setup!$V$4:$V$8,MATCH(N360,Setup!$U$4:$U$8,0)),"Review RFQ")))))),IF(AL360="DUPLICATE RFQ ID","Use a unique RFQ ID",IF(AL360="CHECK REQUIRED FIELDS","Complete required fields",IF(AL360="CHECK NUMBERS","Correct quantity or value",IF(AL360="CHECK DATE","Correct invalid date",IF(AL360="CHECK STAGE","Choose a valid stage",IF(AL360="SET NEXT FOLLOW-UP","Set next follow-up",IF(AL360="ADD QUOTE DATE","Add quote date",IF(AL360="ADD QUOTE RECORD","Add or fix quote record",IF(AL360="ADD CLOSED REASON","Add lost/cancelled reason",IF(AL360="ADD CLOSED DATE","Add closed date","Create or fix order record"))))))))))))</x:f>
      </x:c>
      <x:c r="AD360" s="752" t="str">
        <x:f>IF(A360="","",IF(AND(OR(N360="QUOTED",N360="NEGOTIATION"),Y360&lt;&gt;"",Y360&lt;TODAY()),O360,0))</x:f>
      </x:c>
      <x:c r="AE360" s="751" t="str">
        <x:f>IF(A360="","",IF(AND(F360&lt;&gt;"",G360&lt;&gt;""),"COMPLETE",IF(OR(F360&lt;&gt;"",G360&lt;&gt;""),"PARTIAL","MISSING")))</x:f>
      </x:c>
      <x:c r="AF360" s="756"/>
      <x:c r="AG360" s="735"/>
      <x:c r="AH360" s="735"/>
      <x:c r="AI360" s="755" t="str">
        <x:f>IF(OR(B360="",AF360=""),"",ROUND((AF360-B360)*24,1))</x:f>
      </x:c>
      <x:c r="AJ360" s="750" t="str">
        <x:f>IF(P360="","",MAX(TODAY()-P360,0))</x:f>
      </x:c>
      <x:c r="AK360" s="750" t="str">
        <x:f>IF(OR(B360="",AH360=""),"",AH360-B360)</x:f>
      </x:c>
      <x:c r="AL360" s="751" t="str">
        <x:f>IF(A360="","",IF(COUNTIF($A$5:$A$504,A360)&gt;1,"DUPLICATE RFQ ID",IF(OR(B360="",C360="",AND(D360="",E360=""),AND(F360="",G360=""),H360="",I360="",J360="",L360="",M360="",N360=""),"CHECK REQUIRED FIELDS",IF(OR(NOT(ISNUMBER(I360)),I360&lt;=0,AND(O360&lt;&gt;"",OR(NOT(ISNUMBER(O360)),O360&lt;0))),"CHECK NUMBERS",IF(OR(NOT(ISNUMBER(B360)),B360&gt;TODAY(),AND(P360&lt;&gt;"",OR(NOT(ISNUMBER(P360)),P360&gt;TODAY())),AND(Q360&lt;&gt;"",OR(NOT(ISNUMBER(Q360)),Q360&gt;TODAY())),AND(R360&lt;&gt;"",NOT(ISNUMBER(R360))),AND(U360&lt;&gt;"",NOT(ISNUMBER(U360))),AND(AF360&lt;&gt;"",OR(NOT(ISNUMBER(AF360)),AF360&lt;B360,AF360&gt;TODAY()+1)),AND(AG360&lt;&gt;"",OR(NOT(ISNUMBER(AG360)),AG360&lt;B360,AG360&gt;TODAY())),AND(AH360&lt;&gt;"",OR(NOT(ISNUMBER(AH360)),AH360&lt;B360,AH360&gt;TODAY()))),"CHECK DATE",IF(COUNTIF(Setup!$D$4:$D$11,N360)=0,"CHECK STAGE",IF(AND(N360&lt;&gt;"PO WON",N360&lt;&gt;"LOST",N360&lt;&gt;"CANCELLED",Y360=""),"SET NEXT FOLLOW-UP",IF(AND(OR(N360="QUOTED",N360="NEGOTIATION",N360="PO WON"),P360=""),"ADD QUOTE DATE",IF(AND(OR(N360="QUOTED",N360="NEGOTIATION",N360="PO WON"),COUNTIFS(Quotations!$B$5:$B$504,A360,Quotations!$Q$5:$Q$504,"COMPLETE")=0),"ADD QUOTE RECORD",IF(AND(OR(N360="LOST",N360="CANCELLED"),V360=""),"ADD CLOSED REASON",IF(AND(OR(N360="PO WON",N360="LOST",N360="CANCELLED"),AH360=""),"ADD CLOSED DATE",IF(AND(N360="PO WON",COUNTIFS('Orders &amp; Payments'!$B$5:$B$504,A360,'Orders &amp; Payments'!$Q$5:$Q$504,"COMPLETE")+COUNTIFS('Orders &amp; Payments'!$B$5:$B$504,A360,'Orders &amp; Payments'!$Q$5:$Q$504,"OPEN")+COUNTIFS('Orders &amp; Payments'!$B$5:$B$504,A360,'Orders &amp; Payments'!$Q$5:$Q$504,"OPEN — ADD INVOICE")=0),"ADD ORDER RECORD","COMPLETE"))))))))))))</x:f>
      </x:c>
    </x:row>
    <x:row r="361">
      <x:c r="A361" s="730"/>
      <x:c r="B361" s="731"/>
      <x:c r="C361" s="730"/>
      <x:c r="D361" s="730"/>
      <x:c r="E361" s="730"/>
      <x:c r="F361" s="730"/>
      <x:c r="G361" s="730"/>
      <x:c r="H361" s="730"/>
      <x:c r="I361" s="730"/>
      <x:c r="J361" s="730"/>
      <x:c r="K361" s="730"/>
      <x:c r="L361" s="730"/>
      <x:c r="M361" s="730"/>
      <x:c r="N361" s="730"/>
      <x:c r="O361" s="732"/>
      <x:c r="P361" s="731"/>
      <x:c r="Q361" s="731"/>
      <x:c r="R361" s="731"/>
      <x:c r="S361" s="740" t="str">
        <x:f>IF(B361="","",TODAY()-B361)</x:f>
      </x:c>
      <x:c r="T361" s="741" t="str">
        <x:f>IF(A361="","",IF(N361="","STAGE NOT SET",IF(OR(N361="PO WON",N361="LOST",N361="CANCELLED"),N361,IF(Y361="","NOT SET",IF(NOT(ISNUMBER(Y361)),"CHECK DATE",IF(Y361&lt;TODAY(),"OVERDUE",IF(Y361=TODAY(),"DUE TODAY","UPCOMING")))))))</x:f>
      </x:c>
      <x:c r="U361" s="731"/>
      <x:c r="V361" s="730"/>
      <x:c r="W361" s="730"/>
      <x:c r="X361" s="749" t="str">
        <x:f>IF(OR(A361="",B361="",N361="",N361="PO WON",N361="LOST",N361="CANCELLED"),"",IFERROR(IF(Q361="",B361+1,Q361+INDEX(Setup!$T$4:$T$8,MATCH(N361,Setup!$S$4:$S$8,0))),""))</x:f>
      </x:c>
      <x:c r="Y361" s="749" t="str">
        <x:f>IF(A361="","",IF(OR(N361="PO WON",N361="LOST",N361="CANCELLED"),"",IF(R361&lt;&gt;"",R361,X361)))</x:f>
      </x:c>
      <x:c r="Z361" s="750" t="str">
        <x:f>IF(OR(Y361="",NOT(ISNUMBER(Y361))),"",Y361-TODAY())</x:f>
      </x:c>
      <x:c r="AA361" s="750" t="str">
        <x:f>IF(OR(A361="",B361="",C361="",M361="",N361="",N361="PO WON",N361="LOST",N361="CANCELLED"),"",IF(M361="Hot",30,IF(M361="Warm",20,10))+IF(N361="NEGOTIATION",25,IF(N361="QUOTED",20,IF(N361="QUALIFIED",15,IF(OR(N361="NEW",N361="CONTACTED"),10,0))))+IF(S361&lt;=2,20,IF(S361&lt;=7,15,IF(S361&lt;=14,10,5)))+IF(O361&gt;=500000,20,IF(O361&gt;=200000,15,IF(O361&gt;=100000,10,5)))+IF(OR(C361="IndiaMART",C361="TradeIndia"),5,3))</x:f>
      </x:c>
      <x:c r="AB361" s="751" t="str">
        <x:f>IF(A361="","",IF(OR(N361="PO WON",N361="LOST",N361="CANCELLED"),"CLOSED",IF(AA361&gt;=75,"A - PRIORITY",IF(AA361&gt;=55,"B - GOOD",IF(AA361&gt;=35,"C - NURTURE","D - LOW")))))</x:f>
      </x:c>
      <x:c r="AC361" s="751" t="str">
        <x:f>IF(A361="","",IF(AL361="COMPLETE",IF(N361="PO WON","Track invoice + payment",IF(N361="LOST","Consider revival",IF(N361="CANCELLED","No further action",IF(T361="OVERDUE","FOLLOW UP NOW",IF(T361="DUE TODAY","FOLLOW UP TODAY",IFERROR(INDEX(Setup!$V$4:$V$8,MATCH(N361,Setup!$U$4:$U$8,0)),"Review RFQ")))))),IF(AL361="DUPLICATE RFQ ID","Use a unique RFQ ID",IF(AL361="CHECK REQUIRED FIELDS","Complete required fields",IF(AL361="CHECK NUMBERS","Correct quantity or value",IF(AL361="CHECK DATE","Correct invalid date",IF(AL361="CHECK STAGE","Choose a valid stage",IF(AL361="SET NEXT FOLLOW-UP","Set next follow-up",IF(AL361="ADD QUOTE DATE","Add quote date",IF(AL361="ADD QUOTE RECORD","Add or fix quote record",IF(AL361="ADD CLOSED REASON","Add lost/cancelled reason",IF(AL361="ADD CLOSED DATE","Add closed date","Create or fix order record"))))))))))))</x:f>
      </x:c>
      <x:c r="AD361" s="752" t="str">
        <x:f>IF(A361="","",IF(AND(OR(N361="QUOTED",N361="NEGOTIATION"),Y361&lt;&gt;"",Y361&lt;TODAY()),O361,0))</x:f>
      </x:c>
      <x:c r="AE361" s="751" t="str">
        <x:f>IF(A361="","",IF(AND(F361&lt;&gt;"",G361&lt;&gt;""),"COMPLETE",IF(OR(F361&lt;&gt;"",G361&lt;&gt;""),"PARTIAL","MISSING")))</x:f>
      </x:c>
      <x:c r="AF361" s="756"/>
      <x:c r="AG361" s="735"/>
      <x:c r="AH361" s="735"/>
      <x:c r="AI361" s="755" t="str">
        <x:f>IF(OR(B361="",AF361=""),"",ROUND((AF361-B361)*24,1))</x:f>
      </x:c>
      <x:c r="AJ361" s="750" t="str">
        <x:f>IF(P361="","",MAX(TODAY()-P361,0))</x:f>
      </x:c>
      <x:c r="AK361" s="750" t="str">
        <x:f>IF(OR(B361="",AH361=""),"",AH361-B361)</x:f>
      </x:c>
      <x:c r="AL361" s="751" t="str">
        <x:f>IF(A361="","",IF(COUNTIF($A$5:$A$504,A361)&gt;1,"DUPLICATE RFQ ID",IF(OR(B361="",C361="",AND(D361="",E361=""),AND(F361="",G361=""),H361="",I361="",J361="",L361="",M361="",N361=""),"CHECK REQUIRED FIELDS",IF(OR(NOT(ISNUMBER(I361)),I361&lt;=0,AND(O361&lt;&gt;"",OR(NOT(ISNUMBER(O361)),O361&lt;0))),"CHECK NUMBERS",IF(OR(NOT(ISNUMBER(B361)),B361&gt;TODAY(),AND(P361&lt;&gt;"",OR(NOT(ISNUMBER(P361)),P361&gt;TODAY())),AND(Q361&lt;&gt;"",OR(NOT(ISNUMBER(Q361)),Q361&gt;TODAY())),AND(R361&lt;&gt;"",NOT(ISNUMBER(R361))),AND(U361&lt;&gt;"",NOT(ISNUMBER(U361))),AND(AF361&lt;&gt;"",OR(NOT(ISNUMBER(AF361)),AF361&lt;B361,AF361&gt;TODAY()+1)),AND(AG361&lt;&gt;"",OR(NOT(ISNUMBER(AG361)),AG361&lt;B361,AG361&gt;TODAY())),AND(AH361&lt;&gt;"",OR(NOT(ISNUMBER(AH361)),AH361&lt;B361,AH361&gt;TODAY()))),"CHECK DATE",IF(COUNTIF(Setup!$D$4:$D$11,N361)=0,"CHECK STAGE",IF(AND(N361&lt;&gt;"PO WON",N361&lt;&gt;"LOST",N361&lt;&gt;"CANCELLED",Y361=""),"SET NEXT FOLLOW-UP",IF(AND(OR(N361="QUOTED",N361="NEGOTIATION",N361="PO WON"),P361=""),"ADD QUOTE DATE",IF(AND(OR(N361="QUOTED",N361="NEGOTIATION",N361="PO WON"),COUNTIFS(Quotations!$B$5:$B$504,A361,Quotations!$Q$5:$Q$504,"COMPLETE")=0),"ADD QUOTE RECORD",IF(AND(OR(N361="LOST",N361="CANCELLED"),V361=""),"ADD CLOSED REASON",IF(AND(OR(N361="PO WON",N361="LOST",N361="CANCELLED"),AH361=""),"ADD CLOSED DATE",IF(AND(N361="PO WON",COUNTIFS('Orders &amp; Payments'!$B$5:$B$504,A361,'Orders &amp; Payments'!$Q$5:$Q$504,"COMPLETE")+COUNTIFS('Orders &amp; Payments'!$B$5:$B$504,A361,'Orders &amp; Payments'!$Q$5:$Q$504,"OPEN")+COUNTIFS('Orders &amp; Payments'!$B$5:$B$504,A361,'Orders &amp; Payments'!$Q$5:$Q$504,"OPEN — ADD INVOICE")=0),"ADD ORDER RECORD","COMPLETE"))))))))))))</x:f>
      </x:c>
    </x:row>
    <x:row r="362">
      <x:c r="A362" s="730"/>
      <x:c r="B362" s="731"/>
      <x:c r="C362" s="730"/>
      <x:c r="D362" s="730"/>
      <x:c r="E362" s="730"/>
      <x:c r="F362" s="730"/>
      <x:c r="G362" s="730"/>
      <x:c r="H362" s="730"/>
      <x:c r="I362" s="730"/>
      <x:c r="J362" s="730"/>
      <x:c r="K362" s="730"/>
      <x:c r="L362" s="730"/>
      <x:c r="M362" s="730"/>
      <x:c r="N362" s="730"/>
      <x:c r="O362" s="732"/>
      <x:c r="P362" s="731"/>
      <x:c r="Q362" s="731"/>
      <x:c r="R362" s="731"/>
      <x:c r="S362" s="740" t="str">
        <x:f>IF(B362="","",TODAY()-B362)</x:f>
      </x:c>
      <x:c r="T362" s="741" t="str">
        <x:f>IF(A362="","",IF(N362="","STAGE NOT SET",IF(OR(N362="PO WON",N362="LOST",N362="CANCELLED"),N362,IF(Y362="","NOT SET",IF(NOT(ISNUMBER(Y362)),"CHECK DATE",IF(Y362&lt;TODAY(),"OVERDUE",IF(Y362=TODAY(),"DUE TODAY","UPCOMING")))))))</x:f>
      </x:c>
      <x:c r="U362" s="731"/>
      <x:c r="V362" s="730"/>
      <x:c r="W362" s="730"/>
      <x:c r="X362" s="749" t="str">
        <x:f>IF(OR(A362="",B362="",N362="",N362="PO WON",N362="LOST",N362="CANCELLED"),"",IFERROR(IF(Q362="",B362+1,Q362+INDEX(Setup!$T$4:$T$8,MATCH(N362,Setup!$S$4:$S$8,0))),""))</x:f>
      </x:c>
      <x:c r="Y362" s="749" t="str">
        <x:f>IF(A362="","",IF(OR(N362="PO WON",N362="LOST",N362="CANCELLED"),"",IF(R362&lt;&gt;"",R362,X362)))</x:f>
      </x:c>
      <x:c r="Z362" s="750" t="str">
        <x:f>IF(OR(Y362="",NOT(ISNUMBER(Y362))),"",Y362-TODAY())</x:f>
      </x:c>
      <x:c r="AA362" s="750" t="str">
        <x:f>IF(OR(A362="",B362="",C362="",M362="",N362="",N362="PO WON",N362="LOST",N362="CANCELLED"),"",IF(M362="Hot",30,IF(M362="Warm",20,10))+IF(N362="NEGOTIATION",25,IF(N362="QUOTED",20,IF(N362="QUALIFIED",15,IF(OR(N362="NEW",N362="CONTACTED"),10,0))))+IF(S362&lt;=2,20,IF(S362&lt;=7,15,IF(S362&lt;=14,10,5)))+IF(O362&gt;=500000,20,IF(O362&gt;=200000,15,IF(O362&gt;=100000,10,5)))+IF(OR(C362="IndiaMART",C362="TradeIndia"),5,3))</x:f>
      </x:c>
      <x:c r="AB362" s="751" t="str">
        <x:f>IF(A362="","",IF(OR(N362="PO WON",N362="LOST",N362="CANCELLED"),"CLOSED",IF(AA362&gt;=75,"A - PRIORITY",IF(AA362&gt;=55,"B - GOOD",IF(AA362&gt;=35,"C - NURTURE","D - LOW")))))</x:f>
      </x:c>
      <x:c r="AC362" s="751" t="str">
        <x:f>IF(A362="","",IF(AL362="COMPLETE",IF(N362="PO WON","Track invoice + payment",IF(N362="LOST","Consider revival",IF(N362="CANCELLED","No further action",IF(T362="OVERDUE","FOLLOW UP NOW",IF(T362="DUE TODAY","FOLLOW UP TODAY",IFERROR(INDEX(Setup!$V$4:$V$8,MATCH(N362,Setup!$U$4:$U$8,0)),"Review RFQ")))))),IF(AL362="DUPLICATE RFQ ID","Use a unique RFQ ID",IF(AL362="CHECK REQUIRED FIELDS","Complete required fields",IF(AL362="CHECK NUMBERS","Correct quantity or value",IF(AL362="CHECK DATE","Correct invalid date",IF(AL362="CHECK STAGE","Choose a valid stage",IF(AL362="SET NEXT FOLLOW-UP","Set next follow-up",IF(AL362="ADD QUOTE DATE","Add quote date",IF(AL362="ADD QUOTE RECORD","Add or fix quote record",IF(AL362="ADD CLOSED REASON","Add lost/cancelled reason",IF(AL362="ADD CLOSED DATE","Add closed date","Create or fix order record"))))))))))))</x:f>
      </x:c>
      <x:c r="AD362" s="752" t="str">
        <x:f>IF(A362="","",IF(AND(OR(N362="QUOTED",N362="NEGOTIATION"),Y362&lt;&gt;"",Y362&lt;TODAY()),O362,0))</x:f>
      </x:c>
      <x:c r="AE362" s="751" t="str">
        <x:f>IF(A362="","",IF(AND(F362&lt;&gt;"",G362&lt;&gt;""),"COMPLETE",IF(OR(F362&lt;&gt;"",G362&lt;&gt;""),"PARTIAL","MISSING")))</x:f>
      </x:c>
      <x:c r="AF362" s="756"/>
      <x:c r="AG362" s="735"/>
      <x:c r="AH362" s="735"/>
      <x:c r="AI362" s="755" t="str">
        <x:f>IF(OR(B362="",AF362=""),"",ROUND((AF362-B362)*24,1))</x:f>
      </x:c>
      <x:c r="AJ362" s="750" t="str">
        <x:f>IF(P362="","",MAX(TODAY()-P362,0))</x:f>
      </x:c>
      <x:c r="AK362" s="750" t="str">
        <x:f>IF(OR(B362="",AH362=""),"",AH362-B362)</x:f>
      </x:c>
      <x:c r="AL362" s="751" t="str">
        <x:f>IF(A362="","",IF(COUNTIF($A$5:$A$504,A362)&gt;1,"DUPLICATE RFQ ID",IF(OR(B362="",C362="",AND(D362="",E362=""),AND(F362="",G362=""),H362="",I362="",J362="",L362="",M362="",N362=""),"CHECK REQUIRED FIELDS",IF(OR(NOT(ISNUMBER(I362)),I362&lt;=0,AND(O362&lt;&gt;"",OR(NOT(ISNUMBER(O362)),O362&lt;0))),"CHECK NUMBERS",IF(OR(NOT(ISNUMBER(B362)),B362&gt;TODAY(),AND(P362&lt;&gt;"",OR(NOT(ISNUMBER(P362)),P362&gt;TODAY())),AND(Q362&lt;&gt;"",OR(NOT(ISNUMBER(Q362)),Q362&gt;TODAY())),AND(R362&lt;&gt;"",NOT(ISNUMBER(R362))),AND(U362&lt;&gt;"",NOT(ISNUMBER(U362))),AND(AF362&lt;&gt;"",OR(NOT(ISNUMBER(AF362)),AF362&lt;B362,AF362&gt;TODAY()+1)),AND(AG362&lt;&gt;"",OR(NOT(ISNUMBER(AG362)),AG362&lt;B362,AG362&gt;TODAY())),AND(AH362&lt;&gt;"",OR(NOT(ISNUMBER(AH362)),AH362&lt;B362,AH362&gt;TODAY()))),"CHECK DATE",IF(COUNTIF(Setup!$D$4:$D$11,N362)=0,"CHECK STAGE",IF(AND(N362&lt;&gt;"PO WON",N362&lt;&gt;"LOST",N362&lt;&gt;"CANCELLED",Y362=""),"SET NEXT FOLLOW-UP",IF(AND(OR(N362="QUOTED",N362="NEGOTIATION",N362="PO WON"),P362=""),"ADD QUOTE DATE",IF(AND(OR(N362="QUOTED",N362="NEGOTIATION",N362="PO WON"),COUNTIFS(Quotations!$B$5:$B$504,A362,Quotations!$Q$5:$Q$504,"COMPLETE")=0),"ADD QUOTE RECORD",IF(AND(OR(N362="LOST",N362="CANCELLED"),V362=""),"ADD CLOSED REASON",IF(AND(OR(N362="PO WON",N362="LOST",N362="CANCELLED"),AH362=""),"ADD CLOSED DATE",IF(AND(N362="PO WON",COUNTIFS('Orders &amp; Payments'!$B$5:$B$504,A362,'Orders &amp; Payments'!$Q$5:$Q$504,"COMPLETE")+COUNTIFS('Orders &amp; Payments'!$B$5:$B$504,A362,'Orders &amp; Payments'!$Q$5:$Q$504,"OPEN")+COUNTIFS('Orders &amp; Payments'!$B$5:$B$504,A362,'Orders &amp; Payments'!$Q$5:$Q$504,"OPEN — ADD INVOICE")=0),"ADD ORDER RECORD","COMPLETE"))))))))))))</x:f>
      </x:c>
    </x:row>
    <x:row r="363">
      <x:c r="A363" s="730"/>
      <x:c r="B363" s="731"/>
      <x:c r="C363" s="730"/>
      <x:c r="D363" s="730"/>
      <x:c r="E363" s="730"/>
      <x:c r="F363" s="730"/>
      <x:c r="G363" s="730"/>
      <x:c r="H363" s="730"/>
      <x:c r="I363" s="730"/>
      <x:c r="J363" s="730"/>
      <x:c r="K363" s="730"/>
      <x:c r="L363" s="730"/>
      <x:c r="M363" s="730"/>
      <x:c r="N363" s="730"/>
      <x:c r="O363" s="732"/>
      <x:c r="P363" s="731"/>
      <x:c r="Q363" s="731"/>
      <x:c r="R363" s="731"/>
      <x:c r="S363" s="740" t="str">
        <x:f>IF(B363="","",TODAY()-B363)</x:f>
      </x:c>
      <x:c r="T363" s="741" t="str">
        <x:f>IF(A363="","",IF(N363="","STAGE NOT SET",IF(OR(N363="PO WON",N363="LOST",N363="CANCELLED"),N363,IF(Y363="","NOT SET",IF(NOT(ISNUMBER(Y363)),"CHECK DATE",IF(Y363&lt;TODAY(),"OVERDUE",IF(Y363=TODAY(),"DUE TODAY","UPCOMING")))))))</x:f>
      </x:c>
      <x:c r="U363" s="731"/>
      <x:c r="V363" s="730"/>
      <x:c r="W363" s="730"/>
      <x:c r="X363" s="749" t="str">
        <x:f>IF(OR(A363="",B363="",N363="",N363="PO WON",N363="LOST",N363="CANCELLED"),"",IFERROR(IF(Q363="",B363+1,Q363+INDEX(Setup!$T$4:$T$8,MATCH(N363,Setup!$S$4:$S$8,0))),""))</x:f>
      </x:c>
      <x:c r="Y363" s="749" t="str">
        <x:f>IF(A363="","",IF(OR(N363="PO WON",N363="LOST",N363="CANCELLED"),"",IF(R363&lt;&gt;"",R363,X363)))</x:f>
      </x:c>
      <x:c r="Z363" s="750" t="str">
        <x:f>IF(OR(Y363="",NOT(ISNUMBER(Y363))),"",Y363-TODAY())</x:f>
      </x:c>
      <x:c r="AA363" s="750" t="str">
        <x:f>IF(OR(A363="",B363="",C363="",M363="",N363="",N363="PO WON",N363="LOST",N363="CANCELLED"),"",IF(M363="Hot",30,IF(M363="Warm",20,10))+IF(N363="NEGOTIATION",25,IF(N363="QUOTED",20,IF(N363="QUALIFIED",15,IF(OR(N363="NEW",N363="CONTACTED"),10,0))))+IF(S363&lt;=2,20,IF(S363&lt;=7,15,IF(S363&lt;=14,10,5)))+IF(O363&gt;=500000,20,IF(O363&gt;=200000,15,IF(O363&gt;=100000,10,5)))+IF(OR(C363="IndiaMART",C363="TradeIndia"),5,3))</x:f>
      </x:c>
      <x:c r="AB363" s="751" t="str">
        <x:f>IF(A363="","",IF(OR(N363="PO WON",N363="LOST",N363="CANCELLED"),"CLOSED",IF(AA363&gt;=75,"A - PRIORITY",IF(AA363&gt;=55,"B - GOOD",IF(AA363&gt;=35,"C - NURTURE","D - LOW")))))</x:f>
      </x:c>
      <x:c r="AC363" s="751" t="str">
        <x:f>IF(A363="","",IF(AL363="COMPLETE",IF(N363="PO WON","Track invoice + payment",IF(N363="LOST","Consider revival",IF(N363="CANCELLED","No further action",IF(T363="OVERDUE","FOLLOW UP NOW",IF(T363="DUE TODAY","FOLLOW UP TODAY",IFERROR(INDEX(Setup!$V$4:$V$8,MATCH(N363,Setup!$U$4:$U$8,0)),"Review RFQ")))))),IF(AL363="DUPLICATE RFQ ID","Use a unique RFQ ID",IF(AL363="CHECK REQUIRED FIELDS","Complete required fields",IF(AL363="CHECK NUMBERS","Correct quantity or value",IF(AL363="CHECK DATE","Correct invalid date",IF(AL363="CHECK STAGE","Choose a valid stage",IF(AL363="SET NEXT FOLLOW-UP","Set next follow-up",IF(AL363="ADD QUOTE DATE","Add quote date",IF(AL363="ADD QUOTE RECORD","Add or fix quote record",IF(AL363="ADD CLOSED REASON","Add lost/cancelled reason",IF(AL363="ADD CLOSED DATE","Add closed date","Create or fix order record"))))))))))))</x:f>
      </x:c>
      <x:c r="AD363" s="752" t="str">
        <x:f>IF(A363="","",IF(AND(OR(N363="QUOTED",N363="NEGOTIATION"),Y363&lt;&gt;"",Y363&lt;TODAY()),O363,0))</x:f>
      </x:c>
      <x:c r="AE363" s="751" t="str">
        <x:f>IF(A363="","",IF(AND(F363&lt;&gt;"",G363&lt;&gt;""),"COMPLETE",IF(OR(F363&lt;&gt;"",G363&lt;&gt;""),"PARTIAL","MISSING")))</x:f>
      </x:c>
      <x:c r="AF363" s="756"/>
      <x:c r="AG363" s="735"/>
      <x:c r="AH363" s="735"/>
      <x:c r="AI363" s="755" t="str">
        <x:f>IF(OR(B363="",AF363=""),"",ROUND((AF363-B363)*24,1))</x:f>
      </x:c>
      <x:c r="AJ363" s="750" t="str">
        <x:f>IF(P363="","",MAX(TODAY()-P363,0))</x:f>
      </x:c>
      <x:c r="AK363" s="750" t="str">
        <x:f>IF(OR(B363="",AH363=""),"",AH363-B363)</x:f>
      </x:c>
      <x:c r="AL363" s="751" t="str">
        <x:f>IF(A363="","",IF(COUNTIF($A$5:$A$504,A363)&gt;1,"DUPLICATE RFQ ID",IF(OR(B363="",C363="",AND(D363="",E363=""),AND(F363="",G363=""),H363="",I363="",J363="",L363="",M363="",N363=""),"CHECK REQUIRED FIELDS",IF(OR(NOT(ISNUMBER(I363)),I363&lt;=0,AND(O363&lt;&gt;"",OR(NOT(ISNUMBER(O363)),O363&lt;0))),"CHECK NUMBERS",IF(OR(NOT(ISNUMBER(B363)),B363&gt;TODAY(),AND(P363&lt;&gt;"",OR(NOT(ISNUMBER(P363)),P363&gt;TODAY())),AND(Q363&lt;&gt;"",OR(NOT(ISNUMBER(Q363)),Q363&gt;TODAY())),AND(R363&lt;&gt;"",NOT(ISNUMBER(R363))),AND(U363&lt;&gt;"",NOT(ISNUMBER(U363))),AND(AF363&lt;&gt;"",OR(NOT(ISNUMBER(AF363)),AF363&lt;B363,AF363&gt;TODAY()+1)),AND(AG363&lt;&gt;"",OR(NOT(ISNUMBER(AG363)),AG363&lt;B363,AG363&gt;TODAY())),AND(AH363&lt;&gt;"",OR(NOT(ISNUMBER(AH363)),AH363&lt;B363,AH363&gt;TODAY()))),"CHECK DATE",IF(COUNTIF(Setup!$D$4:$D$11,N363)=0,"CHECK STAGE",IF(AND(N363&lt;&gt;"PO WON",N363&lt;&gt;"LOST",N363&lt;&gt;"CANCELLED",Y363=""),"SET NEXT FOLLOW-UP",IF(AND(OR(N363="QUOTED",N363="NEGOTIATION",N363="PO WON"),P363=""),"ADD QUOTE DATE",IF(AND(OR(N363="QUOTED",N363="NEGOTIATION",N363="PO WON"),COUNTIFS(Quotations!$B$5:$B$504,A363,Quotations!$Q$5:$Q$504,"COMPLETE")=0),"ADD QUOTE RECORD",IF(AND(OR(N363="LOST",N363="CANCELLED"),V363=""),"ADD CLOSED REASON",IF(AND(OR(N363="PO WON",N363="LOST",N363="CANCELLED"),AH363=""),"ADD CLOSED DATE",IF(AND(N363="PO WON",COUNTIFS('Orders &amp; Payments'!$B$5:$B$504,A363,'Orders &amp; Payments'!$Q$5:$Q$504,"COMPLETE")+COUNTIFS('Orders &amp; Payments'!$B$5:$B$504,A363,'Orders &amp; Payments'!$Q$5:$Q$504,"OPEN")+COUNTIFS('Orders &amp; Payments'!$B$5:$B$504,A363,'Orders &amp; Payments'!$Q$5:$Q$504,"OPEN — ADD INVOICE")=0),"ADD ORDER RECORD","COMPLETE"))))))))))))</x:f>
      </x:c>
    </x:row>
    <x:row r="364">
      <x:c r="A364" s="730"/>
      <x:c r="B364" s="731"/>
      <x:c r="C364" s="730"/>
      <x:c r="D364" s="730"/>
      <x:c r="E364" s="730"/>
      <x:c r="F364" s="730"/>
      <x:c r="G364" s="730"/>
      <x:c r="H364" s="730"/>
      <x:c r="I364" s="730"/>
      <x:c r="J364" s="730"/>
      <x:c r="K364" s="730"/>
      <x:c r="L364" s="730"/>
      <x:c r="M364" s="730"/>
      <x:c r="N364" s="730"/>
      <x:c r="O364" s="732"/>
      <x:c r="P364" s="731"/>
      <x:c r="Q364" s="731"/>
      <x:c r="R364" s="731"/>
      <x:c r="S364" s="740" t="str">
        <x:f>IF(B364="","",TODAY()-B364)</x:f>
      </x:c>
      <x:c r="T364" s="741" t="str">
        <x:f>IF(A364="","",IF(N364="","STAGE NOT SET",IF(OR(N364="PO WON",N364="LOST",N364="CANCELLED"),N364,IF(Y364="","NOT SET",IF(NOT(ISNUMBER(Y364)),"CHECK DATE",IF(Y364&lt;TODAY(),"OVERDUE",IF(Y364=TODAY(),"DUE TODAY","UPCOMING")))))))</x:f>
      </x:c>
      <x:c r="U364" s="731"/>
      <x:c r="V364" s="730"/>
      <x:c r="W364" s="730"/>
      <x:c r="X364" s="749" t="str">
        <x:f>IF(OR(A364="",B364="",N364="",N364="PO WON",N364="LOST",N364="CANCELLED"),"",IFERROR(IF(Q364="",B364+1,Q364+INDEX(Setup!$T$4:$T$8,MATCH(N364,Setup!$S$4:$S$8,0))),""))</x:f>
      </x:c>
      <x:c r="Y364" s="749" t="str">
        <x:f>IF(A364="","",IF(OR(N364="PO WON",N364="LOST",N364="CANCELLED"),"",IF(R364&lt;&gt;"",R364,X364)))</x:f>
      </x:c>
      <x:c r="Z364" s="750" t="str">
        <x:f>IF(OR(Y364="",NOT(ISNUMBER(Y364))),"",Y364-TODAY())</x:f>
      </x:c>
      <x:c r="AA364" s="750" t="str">
        <x:f>IF(OR(A364="",B364="",C364="",M364="",N364="",N364="PO WON",N364="LOST",N364="CANCELLED"),"",IF(M364="Hot",30,IF(M364="Warm",20,10))+IF(N364="NEGOTIATION",25,IF(N364="QUOTED",20,IF(N364="QUALIFIED",15,IF(OR(N364="NEW",N364="CONTACTED"),10,0))))+IF(S364&lt;=2,20,IF(S364&lt;=7,15,IF(S364&lt;=14,10,5)))+IF(O364&gt;=500000,20,IF(O364&gt;=200000,15,IF(O364&gt;=100000,10,5)))+IF(OR(C364="IndiaMART",C364="TradeIndia"),5,3))</x:f>
      </x:c>
      <x:c r="AB364" s="751" t="str">
        <x:f>IF(A364="","",IF(OR(N364="PO WON",N364="LOST",N364="CANCELLED"),"CLOSED",IF(AA364&gt;=75,"A - PRIORITY",IF(AA364&gt;=55,"B - GOOD",IF(AA364&gt;=35,"C - NURTURE","D - LOW")))))</x:f>
      </x:c>
      <x:c r="AC364" s="751" t="str">
        <x:f>IF(A364="","",IF(AL364="COMPLETE",IF(N364="PO WON","Track invoice + payment",IF(N364="LOST","Consider revival",IF(N364="CANCELLED","No further action",IF(T364="OVERDUE","FOLLOW UP NOW",IF(T364="DUE TODAY","FOLLOW UP TODAY",IFERROR(INDEX(Setup!$V$4:$V$8,MATCH(N364,Setup!$U$4:$U$8,0)),"Review RFQ")))))),IF(AL364="DUPLICATE RFQ ID","Use a unique RFQ ID",IF(AL364="CHECK REQUIRED FIELDS","Complete required fields",IF(AL364="CHECK NUMBERS","Correct quantity or value",IF(AL364="CHECK DATE","Correct invalid date",IF(AL364="CHECK STAGE","Choose a valid stage",IF(AL364="SET NEXT FOLLOW-UP","Set next follow-up",IF(AL364="ADD QUOTE DATE","Add quote date",IF(AL364="ADD QUOTE RECORD","Add or fix quote record",IF(AL364="ADD CLOSED REASON","Add lost/cancelled reason",IF(AL364="ADD CLOSED DATE","Add closed date","Create or fix order record"))))))))))))</x:f>
      </x:c>
      <x:c r="AD364" s="752" t="str">
        <x:f>IF(A364="","",IF(AND(OR(N364="QUOTED",N364="NEGOTIATION"),Y364&lt;&gt;"",Y364&lt;TODAY()),O364,0))</x:f>
      </x:c>
      <x:c r="AE364" s="751" t="str">
        <x:f>IF(A364="","",IF(AND(F364&lt;&gt;"",G364&lt;&gt;""),"COMPLETE",IF(OR(F364&lt;&gt;"",G364&lt;&gt;""),"PARTIAL","MISSING")))</x:f>
      </x:c>
      <x:c r="AF364" s="756"/>
      <x:c r="AG364" s="735"/>
      <x:c r="AH364" s="735"/>
      <x:c r="AI364" s="755" t="str">
        <x:f>IF(OR(B364="",AF364=""),"",ROUND((AF364-B364)*24,1))</x:f>
      </x:c>
      <x:c r="AJ364" s="750" t="str">
        <x:f>IF(P364="","",MAX(TODAY()-P364,0))</x:f>
      </x:c>
      <x:c r="AK364" s="750" t="str">
        <x:f>IF(OR(B364="",AH364=""),"",AH364-B364)</x:f>
      </x:c>
      <x:c r="AL364" s="751" t="str">
        <x:f>IF(A364="","",IF(COUNTIF($A$5:$A$504,A364)&gt;1,"DUPLICATE RFQ ID",IF(OR(B364="",C364="",AND(D364="",E364=""),AND(F364="",G364=""),H364="",I364="",J364="",L364="",M364="",N364=""),"CHECK REQUIRED FIELDS",IF(OR(NOT(ISNUMBER(I364)),I364&lt;=0,AND(O364&lt;&gt;"",OR(NOT(ISNUMBER(O364)),O364&lt;0))),"CHECK NUMBERS",IF(OR(NOT(ISNUMBER(B364)),B364&gt;TODAY(),AND(P364&lt;&gt;"",OR(NOT(ISNUMBER(P364)),P364&gt;TODAY())),AND(Q364&lt;&gt;"",OR(NOT(ISNUMBER(Q364)),Q364&gt;TODAY())),AND(R364&lt;&gt;"",NOT(ISNUMBER(R364))),AND(U364&lt;&gt;"",NOT(ISNUMBER(U364))),AND(AF364&lt;&gt;"",OR(NOT(ISNUMBER(AF364)),AF364&lt;B364,AF364&gt;TODAY()+1)),AND(AG364&lt;&gt;"",OR(NOT(ISNUMBER(AG364)),AG364&lt;B364,AG364&gt;TODAY())),AND(AH364&lt;&gt;"",OR(NOT(ISNUMBER(AH364)),AH364&lt;B364,AH364&gt;TODAY()))),"CHECK DATE",IF(COUNTIF(Setup!$D$4:$D$11,N364)=0,"CHECK STAGE",IF(AND(N364&lt;&gt;"PO WON",N364&lt;&gt;"LOST",N364&lt;&gt;"CANCELLED",Y364=""),"SET NEXT FOLLOW-UP",IF(AND(OR(N364="QUOTED",N364="NEGOTIATION",N364="PO WON"),P364=""),"ADD QUOTE DATE",IF(AND(OR(N364="QUOTED",N364="NEGOTIATION",N364="PO WON"),COUNTIFS(Quotations!$B$5:$B$504,A364,Quotations!$Q$5:$Q$504,"COMPLETE")=0),"ADD QUOTE RECORD",IF(AND(OR(N364="LOST",N364="CANCELLED"),V364=""),"ADD CLOSED REASON",IF(AND(OR(N364="PO WON",N364="LOST",N364="CANCELLED"),AH364=""),"ADD CLOSED DATE",IF(AND(N364="PO WON",COUNTIFS('Orders &amp; Payments'!$B$5:$B$504,A364,'Orders &amp; Payments'!$Q$5:$Q$504,"COMPLETE")+COUNTIFS('Orders &amp; Payments'!$B$5:$B$504,A364,'Orders &amp; Payments'!$Q$5:$Q$504,"OPEN")+COUNTIFS('Orders &amp; Payments'!$B$5:$B$504,A364,'Orders &amp; Payments'!$Q$5:$Q$504,"OPEN — ADD INVOICE")=0),"ADD ORDER RECORD","COMPLETE"))))))))))))</x:f>
      </x:c>
    </x:row>
    <x:row r="365">
      <x:c r="A365" s="730"/>
      <x:c r="B365" s="731"/>
      <x:c r="C365" s="730"/>
      <x:c r="D365" s="730"/>
      <x:c r="E365" s="730"/>
      <x:c r="F365" s="730"/>
      <x:c r="G365" s="730"/>
      <x:c r="H365" s="730"/>
      <x:c r="I365" s="730"/>
      <x:c r="J365" s="730"/>
      <x:c r="K365" s="730"/>
      <x:c r="L365" s="730"/>
      <x:c r="M365" s="730"/>
      <x:c r="N365" s="730"/>
      <x:c r="O365" s="732"/>
      <x:c r="P365" s="731"/>
      <x:c r="Q365" s="731"/>
      <x:c r="R365" s="731"/>
      <x:c r="S365" s="740" t="str">
        <x:f>IF(B365="","",TODAY()-B365)</x:f>
      </x:c>
      <x:c r="T365" s="741" t="str">
        <x:f>IF(A365="","",IF(N365="","STAGE NOT SET",IF(OR(N365="PO WON",N365="LOST",N365="CANCELLED"),N365,IF(Y365="","NOT SET",IF(NOT(ISNUMBER(Y365)),"CHECK DATE",IF(Y365&lt;TODAY(),"OVERDUE",IF(Y365=TODAY(),"DUE TODAY","UPCOMING")))))))</x:f>
      </x:c>
      <x:c r="U365" s="731"/>
      <x:c r="V365" s="730"/>
      <x:c r="W365" s="730"/>
      <x:c r="X365" s="749" t="str">
        <x:f>IF(OR(A365="",B365="",N365="",N365="PO WON",N365="LOST",N365="CANCELLED"),"",IFERROR(IF(Q365="",B365+1,Q365+INDEX(Setup!$T$4:$T$8,MATCH(N365,Setup!$S$4:$S$8,0))),""))</x:f>
      </x:c>
      <x:c r="Y365" s="749" t="str">
        <x:f>IF(A365="","",IF(OR(N365="PO WON",N365="LOST",N365="CANCELLED"),"",IF(R365&lt;&gt;"",R365,X365)))</x:f>
      </x:c>
      <x:c r="Z365" s="750" t="str">
        <x:f>IF(OR(Y365="",NOT(ISNUMBER(Y365))),"",Y365-TODAY())</x:f>
      </x:c>
      <x:c r="AA365" s="750" t="str">
        <x:f>IF(OR(A365="",B365="",C365="",M365="",N365="",N365="PO WON",N365="LOST",N365="CANCELLED"),"",IF(M365="Hot",30,IF(M365="Warm",20,10))+IF(N365="NEGOTIATION",25,IF(N365="QUOTED",20,IF(N365="QUALIFIED",15,IF(OR(N365="NEW",N365="CONTACTED"),10,0))))+IF(S365&lt;=2,20,IF(S365&lt;=7,15,IF(S365&lt;=14,10,5)))+IF(O365&gt;=500000,20,IF(O365&gt;=200000,15,IF(O365&gt;=100000,10,5)))+IF(OR(C365="IndiaMART",C365="TradeIndia"),5,3))</x:f>
      </x:c>
      <x:c r="AB365" s="751" t="str">
        <x:f>IF(A365="","",IF(OR(N365="PO WON",N365="LOST",N365="CANCELLED"),"CLOSED",IF(AA365&gt;=75,"A - PRIORITY",IF(AA365&gt;=55,"B - GOOD",IF(AA365&gt;=35,"C - NURTURE","D - LOW")))))</x:f>
      </x:c>
      <x:c r="AC365" s="751" t="str">
        <x:f>IF(A365="","",IF(AL365="COMPLETE",IF(N365="PO WON","Track invoice + payment",IF(N365="LOST","Consider revival",IF(N365="CANCELLED","No further action",IF(T365="OVERDUE","FOLLOW UP NOW",IF(T365="DUE TODAY","FOLLOW UP TODAY",IFERROR(INDEX(Setup!$V$4:$V$8,MATCH(N365,Setup!$U$4:$U$8,0)),"Review RFQ")))))),IF(AL365="DUPLICATE RFQ ID","Use a unique RFQ ID",IF(AL365="CHECK REQUIRED FIELDS","Complete required fields",IF(AL365="CHECK NUMBERS","Correct quantity or value",IF(AL365="CHECK DATE","Correct invalid date",IF(AL365="CHECK STAGE","Choose a valid stage",IF(AL365="SET NEXT FOLLOW-UP","Set next follow-up",IF(AL365="ADD QUOTE DATE","Add quote date",IF(AL365="ADD QUOTE RECORD","Add or fix quote record",IF(AL365="ADD CLOSED REASON","Add lost/cancelled reason",IF(AL365="ADD CLOSED DATE","Add closed date","Create or fix order record"))))))))))))</x:f>
      </x:c>
      <x:c r="AD365" s="752" t="str">
        <x:f>IF(A365="","",IF(AND(OR(N365="QUOTED",N365="NEGOTIATION"),Y365&lt;&gt;"",Y365&lt;TODAY()),O365,0))</x:f>
      </x:c>
      <x:c r="AE365" s="751" t="str">
        <x:f>IF(A365="","",IF(AND(F365&lt;&gt;"",G365&lt;&gt;""),"COMPLETE",IF(OR(F365&lt;&gt;"",G365&lt;&gt;""),"PARTIAL","MISSING")))</x:f>
      </x:c>
      <x:c r="AF365" s="756"/>
      <x:c r="AG365" s="735"/>
      <x:c r="AH365" s="735"/>
      <x:c r="AI365" s="755" t="str">
        <x:f>IF(OR(B365="",AF365=""),"",ROUND((AF365-B365)*24,1))</x:f>
      </x:c>
      <x:c r="AJ365" s="750" t="str">
        <x:f>IF(P365="","",MAX(TODAY()-P365,0))</x:f>
      </x:c>
      <x:c r="AK365" s="750" t="str">
        <x:f>IF(OR(B365="",AH365=""),"",AH365-B365)</x:f>
      </x:c>
      <x:c r="AL365" s="751" t="str">
        <x:f>IF(A365="","",IF(COUNTIF($A$5:$A$504,A365)&gt;1,"DUPLICATE RFQ ID",IF(OR(B365="",C365="",AND(D365="",E365=""),AND(F365="",G365=""),H365="",I365="",J365="",L365="",M365="",N365=""),"CHECK REQUIRED FIELDS",IF(OR(NOT(ISNUMBER(I365)),I365&lt;=0,AND(O365&lt;&gt;"",OR(NOT(ISNUMBER(O365)),O365&lt;0))),"CHECK NUMBERS",IF(OR(NOT(ISNUMBER(B365)),B365&gt;TODAY(),AND(P365&lt;&gt;"",OR(NOT(ISNUMBER(P365)),P365&gt;TODAY())),AND(Q365&lt;&gt;"",OR(NOT(ISNUMBER(Q365)),Q365&gt;TODAY())),AND(R365&lt;&gt;"",NOT(ISNUMBER(R365))),AND(U365&lt;&gt;"",NOT(ISNUMBER(U365))),AND(AF365&lt;&gt;"",OR(NOT(ISNUMBER(AF365)),AF365&lt;B365,AF365&gt;TODAY()+1)),AND(AG365&lt;&gt;"",OR(NOT(ISNUMBER(AG365)),AG365&lt;B365,AG365&gt;TODAY())),AND(AH365&lt;&gt;"",OR(NOT(ISNUMBER(AH365)),AH365&lt;B365,AH365&gt;TODAY()))),"CHECK DATE",IF(COUNTIF(Setup!$D$4:$D$11,N365)=0,"CHECK STAGE",IF(AND(N365&lt;&gt;"PO WON",N365&lt;&gt;"LOST",N365&lt;&gt;"CANCELLED",Y365=""),"SET NEXT FOLLOW-UP",IF(AND(OR(N365="QUOTED",N365="NEGOTIATION",N365="PO WON"),P365=""),"ADD QUOTE DATE",IF(AND(OR(N365="QUOTED",N365="NEGOTIATION",N365="PO WON"),COUNTIFS(Quotations!$B$5:$B$504,A365,Quotations!$Q$5:$Q$504,"COMPLETE")=0),"ADD QUOTE RECORD",IF(AND(OR(N365="LOST",N365="CANCELLED"),V365=""),"ADD CLOSED REASON",IF(AND(OR(N365="PO WON",N365="LOST",N365="CANCELLED"),AH365=""),"ADD CLOSED DATE",IF(AND(N365="PO WON",COUNTIFS('Orders &amp; Payments'!$B$5:$B$504,A365,'Orders &amp; Payments'!$Q$5:$Q$504,"COMPLETE")+COUNTIFS('Orders &amp; Payments'!$B$5:$B$504,A365,'Orders &amp; Payments'!$Q$5:$Q$504,"OPEN")+COUNTIFS('Orders &amp; Payments'!$B$5:$B$504,A365,'Orders &amp; Payments'!$Q$5:$Q$504,"OPEN — ADD INVOICE")=0),"ADD ORDER RECORD","COMPLETE"))))))))))))</x:f>
      </x:c>
    </x:row>
    <x:row r="366">
      <x:c r="A366" s="730"/>
      <x:c r="B366" s="731"/>
      <x:c r="C366" s="730"/>
      <x:c r="D366" s="730"/>
      <x:c r="E366" s="730"/>
      <x:c r="F366" s="730"/>
      <x:c r="G366" s="730"/>
      <x:c r="H366" s="730"/>
      <x:c r="I366" s="730"/>
      <x:c r="J366" s="730"/>
      <x:c r="K366" s="730"/>
      <x:c r="L366" s="730"/>
      <x:c r="M366" s="730"/>
      <x:c r="N366" s="730"/>
      <x:c r="O366" s="732"/>
      <x:c r="P366" s="731"/>
      <x:c r="Q366" s="731"/>
      <x:c r="R366" s="731"/>
      <x:c r="S366" s="740" t="str">
        <x:f>IF(B366="","",TODAY()-B366)</x:f>
      </x:c>
      <x:c r="T366" s="741" t="str">
        <x:f>IF(A366="","",IF(N366="","STAGE NOT SET",IF(OR(N366="PO WON",N366="LOST",N366="CANCELLED"),N366,IF(Y366="","NOT SET",IF(NOT(ISNUMBER(Y366)),"CHECK DATE",IF(Y366&lt;TODAY(),"OVERDUE",IF(Y366=TODAY(),"DUE TODAY","UPCOMING")))))))</x:f>
      </x:c>
      <x:c r="U366" s="731"/>
      <x:c r="V366" s="730"/>
      <x:c r="W366" s="730"/>
      <x:c r="X366" s="749" t="str">
        <x:f>IF(OR(A366="",B366="",N366="",N366="PO WON",N366="LOST",N366="CANCELLED"),"",IFERROR(IF(Q366="",B366+1,Q366+INDEX(Setup!$T$4:$T$8,MATCH(N366,Setup!$S$4:$S$8,0))),""))</x:f>
      </x:c>
      <x:c r="Y366" s="749" t="str">
        <x:f>IF(A366="","",IF(OR(N366="PO WON",N366="LOST",N366="CANCELLED"),"",IF(R366&lt;&gt;"",R366,X366)))</x:f>
      </x:c>
      <x:c r="Z366" s="750" t="str">
        <x:f>IF(OR(Y366="",NOT(ISNUMBER(Y366))),"",Y366-TODAY())</x:f>
      </x:c>
      <x:c r="AA366" s="750" t="str">
        <x:f>IF(OR(A366="",B366="",C366="",M366="",N366="",N366="PO WON",N366="LOST",N366="CANCELLED"),"",IF(M366="Hot",30,IF(M366="Warm",20,10))+IF(N366="NEGOTIATION",25,IF(N366="QUOTED",20,IF(N366="QUALIFIED",15,IF(OR(N366="NEW",N366="CONTACTED"),10,0))))+IF(S366&lt;=2,20,IF(S366&lt;=7,15,IF(S366&lt;=14,10,5)))+IF(O366&gt;=500000,20,IF(O366&gt;=200000,15,IF(O366&gt;=100000,10,5)))+IF(OR(C366="IndiaMART",C366="TradeIndia"),5,3))</x:f>
      </x:c>
      <x:c r="AB366" s="751" t="str">
        <x:f>IF(A366="","",IF(OR(N366="PO WON",N366="LOST",N366="CANCELLED"),"CLOSED",IF(AA366&gt;=75,"A - PRIORITY",IF(AA366&gt;=55,"B - GOOD",IF(AA366&gt;=35,"C - NURTURE","D - LOW")))))</x:f>
      </x:c>
      <x:c r="AC366" s="751" t="str">
        <x:f>IF(A366="","",IF(AL366="COMPLETE",IF(N366="PO WON","Track invoice + payment",IF(N366="LOST","Consider revival",IF(N366="CANCELLED","No further action",IF(T366="OVERDUE","FOLLOW UP NOW",IF(T366="DUE TODAY","FOLLOW UP TODAY",IFERROR(INDEX(Setup!$V$4:$V$8,MATCH(N366,Setup!$U$4:$U$8,0)),"Review RFQ")))))),IF(AL366="DUPLICATE RFQ ID","Use a unique RFQ ID",IF(AL366="CHECK REQUIRED FIELDS","Complete required fields",IF(AL366="CHECK NUMBERS","Correct quantity or value",IF(AL366="CHECK DATE","Correct invalid date",IF(AL366="CHECK STAGE","Choose a valid stage",IF(AL366="SET NEXT FOLLOW-UP","Set next follow-up",IF(AL366="ADD QUOTE DATE","Add quote date",IF(AL366="ADD QUOTE RECORD","Add or fix quote record",IF(AL366="ADD CLOSED REASON","Add lost/cancelled reason",IF(AL366="ADD CLOSED DATE","Add closed date","Create or fix order record"))))))))))))</x:f>
      </x:c>
      <x:c r="AD366" s="752" t="str">
        <x:f>IF(A366="","",IF(AND(OR(N366="QUOTED",N366="NEGOTIATION"),Y366&lt;&gt;"",Y366&lt;TODAY()),O366,0))</x:f>
      </x:c>
      <x:c r="AE366" s="751" t="str">
        <x:f>IF(A366="","",IF(AND(F366&lt;&gt;"",G366&lt;&gt;""),"COMPLETE",IF(OR(F366&lt;&gt;"",G366&lt;&gt;""),"PARTIAL","MISSING")))</x:f>
      </x:c>
      <x:c r="AF366" s="756"/>
      <x:c r="AG366" s="735"/>
      <x:c r="AH366" s="735"/>
      <x:c r="AI366" s="755" t="str">
        <x:f>IF(OR(B366="",AF366=""),"",ROUND((AF366-B366)*24,1))</x:f>
      </x:c>
      <x:c r="AJ366" s="750" t="str">
        <x:f>IF(P366="","",MAX(TODAY()-P366,0))</x:f>
      </x:c>
      <x:c r="AK366" s="750" t="str">
        <x:f>IF(OR(B366="",AH366=""),"",AH366-B366)</x:f>
      </x:c>
      <x:c r="AL366" s="751" t="str">
        <x:f>IF(A366="","",IF(COUNTIF($A$5:$A$504,A366)&gt;1,"DUPLICATE RFQ ID",IF(OR(B366="",C366="",AND(D366="",E366=""),AND(F366="",G366=""),H366="",I366="",J366="",L366="",M366="",N366=""),"CHECK REQUIRED FIELDS",IF(OR(NOT(ISNUMBER(I366)),I366&lt;=0,AND(O366&lt;&gt;"",OR(NOT(ISNUMBER(O366)),O366&lt;0))),"CHECK NUMBERS",IF(OR(NOT(ISNUMBER(B366)),B366&gt;TODAY(),AND(P366&lt;&gt;"",OR(NOT(ISNUMBER(P366)),P366&gt;TODAY())),AND(Q366&lt;&gt;"",OR(NOT(ISNUMBER(Q366)),Q366&gt;TODAY())),AND(R366&lt;&gt;"",NOT(ISNUMBER(R366))),AND(U366&lt;&gt;"",NOT(ISNUMBER(U366))),AND(AF366&lt;&gt;"",OR(NOT(ISNUMBER(AF366)),AF366&lt;B366,AF366&gt;TODAY()+1)),AND(AG366&lt;&gt;"",OR(NOT(ISNUMBER(AG366)),AG366&lt;B366,AG366&gt;TODAY())),AND(AH366&lt;&gt;"",OR(NOT(ISNUMBER(AH366)),AH366&lt;B366,AH366&gt;TODAY()))),"CHECK DATE",IF(COUNTIF(Setup!$D$4:$D$11,N366)=0,"CHECK STAGE",IF(AND(N366&lt;&gt;"PO WON",N366&lt;&gt;"LOST",N366&lt;&gt;"CANCELLED",Y366=""),"SET NEXT FOLLOW-UP",IF(AND(OR(N366="QUOTED",N366="NEGOTIATION",N366="PO WON"),P366=""),"ADD QUOTE DATE",IF(AND(OR(N366="QUOTED",N366="NEGOTIATION",N366="PO WON"),COUNTIFS(Quotations!$B$5:$B$504,A366,Quotations!$Q$5:$Q$504,"COMPLETE")=0),"ADD QUOTE RECORD",IF(AND(OR(N366="LOST",N366="CANCELLED"),V366=""),"ADD CLOSED REASON",IF(AND(OR(N366="PO WON",N366="LOST",N366="CANCELLED"),AH366=""),"ADD CLOSED DATE",IF(AND(N366="PO WON",COUNTIFS('Orders &amp; Payments'!$B$5:$B$504,A366,'Orders &amp; Payments'!$Q$5:$Q$504,"COMPLETE")+COUNTIFS('Orders &amp; Payments'!$B$5:$B$504,A366,'Orders &amp; Payments'!$Q$5:$Q$504,"OPEN")+COUNTIFS('Orders &amp; Payments'!$B$5:$B$504,A366,'Orders &amp; Payments'!$Q$5:$Q$504,"OPEN — ADD INVOICE")=0),"ADD ORDER RECORD","COMPLETE"))))))))))))</x:f>
      </x:c>
    </x:row>
    <x:row r="367">
      <x:c r="A367" s="730"/>
      <x:c r="B367" s="731"/>
      <x:c r="C367" s="730"/>
      <x:c r="D367" s="730"/>
      <x:c r="E367" s="730"/>
      <x:c r="F367" s="730"/>
      <x:c r="G367" s="730"/>
      <x:c r="H367" s="730"/>
      <x:c r="I367" s="730"/>
      <x:c r="J367" s="730"/>
      <x:c r="K367" s="730"/>
      <x:c r="L367" s="730"/>
      <x:c r="M367" s="730"/>
      <x:c r="N367" s="730"/>
      <x:c r="O367" s="732"/>
      <x:c r="P367" s="731"/>
      <x:c r="Q367" s="731"/>
      <x:c r="R367" s="731"/>
      <x:c r="S367" s="740" t="str">
        <x:f>IF(B367="","",TODAY()-B367)</x:f>
      </x:c>
      <x:c r="T367" s="741" t="str">
        <x:f>IF(A367="","",IF(N367="","STAGE NOT SET",IF(OR(N367="PO WON",N367="LOST",N367="CANCELLED"),N367,IF(Y367="","NOT SET",IF(NOT(ISNUMBER(Y367)),"CHECK DATE",IF(Y367&lt;TODAY(),"OVERDUE",IF(Y367=TODAY(),"DUE TODAY","UPCOMING")))))))</x:f>
      </x:c>
      <x:c r="U367" s="731"/>
      <x:c r="V367" s="730"/>
      <x:c r="W367" s="730"/>
      <x:c r="X367" s="749" t="str">
        <x:f>IF(OR(A367="",B367="",N367="",N367="PO WON",N367="LOST",N367="CANCELLED"),"",IFERROR(IF(Q367="",B367+1,Q367+INDEX(Setup!$T$4:$T$8,MATCH(N367,Setup!$S$4:$S$8,0))),""))</x:f>
      </x:c>
      <x:c r="Y367" s="749" t="str">
        <x:f>IF(A367="","",IF(OR(N367="PO WON",N367="LOST",N367="CANCELLED"),"",IF(R367&lt;&gt;"",R367,X367)))</x:f>
      </x:c>
      <x:c r="Z367" s="750" t="str">
        <x:f>IF(OR(Y367="",NOT(ISNUMBER(Y367))),"",Y367-TODAY())</x:f>
      </x:c>
      <x:c r="AA367" s="750" t="str">
        <x:f>IF(OR(A367="",B367="",C367="",M367="",N367="",N367="PO WON",N367="LOST",N367="CANCELLED"),"",IF(M367="Hot",30,IF(M367="Warm",20,10))+IF(N367="NEGOTIATION",25,IF(N367="QUOTED",20,IF(N367="QUALIFIED",15,IF(OR(N367="NEW",N367="CONTACTED"),10,0))))+IF(S367&lt;=2,20,IF(S367&lt;=7,15,IF(S367&lt;=14,10,5)))+IF(O367&gt;=500000,20,IF(O367&gt;=200000,15,IF(O367&gt;=100000,10,5)))+IF(OR(C367="IndiaMART",C367="TradeIndia"),5,3))</x:f>
      </x:c>
      <x:c r="AB367" s="751" t="str">
        <x:f>IF(A367="","",IF(OR(N367="PO WON",N367="LOST",N367="CANCELLED"),"CLOSED",IF(AA367&gt;=75,"A - PRIORITY",IF(AA367&gt;=55,"B - GOOD",IF(AA367&gt;=35,"C - NURTURE","D - LOW")))))</x:f>
      </x:c>
      <x:c r="AC367" s="751" t="str">
        <x:f>IF(A367="","",IF(AL367="COMPLETE",IF(N367="PO WON","Track invoice + payment",IF(N367="LOST","Consider revival",IF(N367="CANCELLED","No further action",IF(T367="OVERDUE","FOLLOW UP NOW",IF(T367="DUE TODAY","FOLLOW UP TODAY",IFERROR(INDEX(Setup!$V$4:$V$8,MATCH(N367,Setup!$U$4:$U$8,0)),"Review RFQ")))))),IF(AL367="DUPLICATE RFQ ID","Use a unique RFQ ID",IF(AL367="CHECK REQUIRED FIELDS","Complete required fields",IF(AL367="CHECK NUMBERS","Correct quantity or value",IF(AL367="CHECK DATE","Correct invalid date",IF(AL367="CHECK STAGE","Choose a valid stage",IF(AL367="SET NEXT FOLLOW-UP","Set next follow-up",IF(AL367="ADD QUOTE DATE","Add quote date",IF(AL367="ADD QUOTE RECORD","Add or fix quote record",IF(AL367="ADD CLOSED REASON","Add lost/cancelled reason",IF(AL367="ADD CLOSED DATE","Add closed date","Create or fix order record"))))))))))))</x:f>
      </x:c>
      <x:c r="AD367" s="752" t="str">
        <x:f>IF(A367="","",IF(AND(OR(N367="QUOTED",N367="NEGOTIATION"),Y367&lt;&gt;"",Y367&lt;TODAY()),O367,0))</x:f>
      </x:c>
      <x:c r="AE367" s="751" t="str">
        <x:f>IF(A367="","",IF(AND(F367&lt;&gt;"",G367&lt;&gt;""),"COMPLETE",IF(OR(F367&lt;&gt;"",G367&lt;&gt;""),"PARTIAL","MISSING")))</x:f>
      </x:c>
      <x:c r="AF367" s="756"/>
      <x:c r="AG367" s="735"/>
      <x:c r="AH367" s="735"/>
      <x:c r="AI367" s="755" t="str">
        <x:f>IF(OR(B367="",AF367=""),"",ROUND((AF367-B367)*24,1))</x:f>
      </x:c>
      <x:c r="AJ367" s="750" t="str">
        <x:f>IF(P367="","",MAX(TODAY()-P367,0))</x:f>
      </x:c>
      <x:c r="AK367" s="750" t="str">
        <x:f>IF(OR(B367="",AH367=""),"",AH367-B367)</x:f>
      </x:c>
      <x:c r="AL367" s="751" t="str">
        <x:f>IF(A367="","",IF(COUNTIF($A$5:$A$504,A367)&gt;1,"DUPLICATE RFQ ID",IF(OR(B367="",C367="",AND(D367="",E367=""),AND(F367="",G367=""),H367="",I367="",J367="",L367="",M367="",N367=""),"CHECK REQUIRED FIELDS",IF(OR(NOT(ISNUMBER(I367)),I367&lt;=0,AND(O367&lt;&gt;"",OR(NOT(ISNUMBER(O367)),O367&lt;0))),"CHECK NUMBERS",IF(OR(NOT(ISNUMBER(B367)),B367&gt;TODAY(),AND(P367&lt;&gt;"",OR(NOT(ISNUMBER(P367)),P367&gt;TODAY())),AND(Q367&lt;&gt;"",OR(NOT(ISNUMBER(Q367)),Q367&gt;TODAY())),AND(R367&lt;&gt;"",NOT(ISNUMBER(R367))),AND(U367&lt;&gt;"",NOT(ISNUMBER(U367))),AND(AF367&lt;&gt;"",OR(NOT(ISNUMBER(AF367)),AF367&lt;B367,AF367&gt;TODAY()+1)),AND(AG367&lt;&gt;"",OR(NOT(ISNUMBER(AG367)),AG367&lt;B367,AG367&gt;TODAY())),AND(AH367&lt;&gt;"",OR(NOT(ISNUMBER(AH367)),AH367&lt;B367,AH367&gt;TODAY()))),"CHECK DATE",IF(COUNTIF(Setup!$D$4:$D$11,N367)=0,"CHECK STAGE",IF(AND(N367&lt;&gt;"PO WON",N367&lt;&gt;"LOST",N367&lt;&gt;"CANCELLED",Y367=""),"SET NEXT FOLLOW-UP",IF(AND(OR(N367="QUOTED",N367="NEGOTIATION",N367="PO WON"),P367=""),"ADD QUOTE DATE",IF(AND(OR(N367="QUOTED",N367="NEGOTIATION",N367="PO WON"),COUNTIFS(Quotations!$B$5:$B$504,A367,Quotations!$Q$5:$Q$504,"COMPLETE")=0),"ADD QUOTE RECORD",IF(AND(OR(N367="LOST",N367="CANCELLED"),V367=""),"ADD CLOSED REASON",IF(AND(OR(N367="PO WON",N367="LOST",N367="CANCELLED"),AH367=""),"ADD CLOSED DATE",IF(AND(N367="PO WON",COUNTIFS('Orders &amp; Payments'!$B$5:$B$504,A367,'Orders &amp; Payments'!$Q$5:$Q$504,"COMPLETE")+COUNTIFS('Orders &amp; Payments'!$B$5:$B$504,A367,'Orders &amp; Payments'!$Q$5:$Q$504,"OPEN")+COUNTIFS('Orders &amp; Payments'!$B$5:$B$504,A367,'Orders &amp; Payments'!$Q$5:$Q$504,"OPEN — ADD INVOICE")=0),"ADD ORDER RECORD","COMPLETE"))))))))))))</x:f>
      </x:c>
    </x:row>
    <x:row r="368">
      <x:c r="A368" s="730"/>
      <x:c r="B368" s="731"/>
      <x:c r="C368" s="730"/>
      <x:c r="D368" s="730"/>
      <x:c r="E368" s="730"/>
      <x:c r="F368" s="730"/>
      <x:c r="G368" s="730"/>
      <x:c r="H368" s="730"/>
      <x:c r="I368" s="730"/>
      <x:c r="J368" s="730"/>
      <x:c r="K368" s="730"/>
      <x:c r="L368" s="730"/>
      <x:c r="M368" s="730"/>
      <x:c r="N368" s="730"/>
      <x:c r="O368" s="732"/>
      <x:c r="P368" s="731"/>
      <x:c r="Q368" s="731"/>
      <x:c r="R368" s="731"/>
      <x:c r="S368" s="740" t="str">
        <x:f>IF(B368="","",TODAY()-B368)</x:f>
      </x:c>
      <x:c r="T368" s="741" t="str">
        <x:f>IF(A368="","",IF(N368="","STAGE NOT SET",IF(OR(N368="PO WON",N368="LOST",N368="CANCELLED"),N368,IF(Y368="","NOT SET",IF(NOT(ISNUMBER(Y368)),"CHECK DATE",IF(Y368&lt;TODAY(),"OVERDUE",IF(Y368=TODAY(),"DUE TODAY","UPCOMING")))))))</x:f>
      </x:c>
      <x:c r="U368" s="731"/>
      <x:c r="V368" s="730"/>
      <x:c r="W368" s="730"/>
      <x:c r="X368" s="749" t="str">
        <x:f>IF(OR(A368="",B368="",N368="",N368="PO WON",N368="LOST",N368="CANCELLED"),"",IFERROR(IF(Q368="",B368+1,Q368+INDEX(Setup!$T$4:$T$8,MATCH(N368,Setup!$S$4:$S$8,0))),""))</x:f>
      </x:c>
      <x:c r="Y368" s="749" t="str">
        <x:f>IF(A368="","",IF(OR(N368="PO WON",N368="LOST",N368="CANCELLED"),"",IF(R368&lt;&gt;"",R368,X368)))</x:f>
      </x:c>
      <x:c r="Z368" s="750" t="str">
        <x:f>IF(OR(Y368="",NOT(ISNUMBER(Y368))),"",Y368-TODAY())</x:f>
      </x:c>
      <x:c r="AA368" s="750" t="str">
        <x:f>IF(OR(A368="",B368="",C368="",M368="",N368="",N368="PO WON",N368="LOST",N368="CANCELLED"),"",IF(M368="Hot",30,IF(M368="Warm",20,10))+IF(N368="NEGOTIATION",25,IF(N368="QUOTED",20,IF(N368="QUALIFIED",15,IF(OR(N368="NEW",N368="CONTACTED"),10,0))))+IF(S368&lt;=2,20,IF(S368&lt;=7,15,IF(S368&lt;=14,10,5)))+IF(O368&gt;=500000,20,IF(O368&gt;=200000,15,IF(O368&gt;=100000,10,5)))+IF(OR(C368="IndiaMART",C368="TradeIndia"),5,3))</x:f>
      </x:c>
      <x:c r="AB368" s="751" t="str">
        <x:f>IF(A368="","",IF(OR(N368="PO WON",N368="LOST",N368="CANCELLED"),"CLOSED",IF(AA368&gt;=75,"A - PRIORITY",IF(AA368&gt;=55,"B - GOOD",IF(AA368&gt;=35,"C - NURTURE","D - LOW")))))</x:f>
      </x:c>
      <x:c r="AC368" s="751" t="str">
        <x:f>IF(A368="","",IF(AL368="COMPLETE",IF(N368="PO WON","Track invoice + payment",IF(N368="LOST","Consider revival",IF(N368="CANCELLED","No further action",IF(T368="OVERDUE","FOLLOW UP NOW",IF(T368="DUE TODAY","FOLLOW UP TODAY",IFERROR(INDEX(Setup!$V$4:$V$8,MATCH(N368,Setup!$U$4:$U$8,0)),"Review RFQ")))))),IF(AL368="DUPLICATE RFQ ID","Use a unique RFQ ID",IF(AL368="CHECK REQUIRED FIELDS","Complete required fields",IF(AL368="CHECK NUMBERS","Correct quantity or value",IF(AL368="CHECK DATE","Correct invalid date",IF(AL368="CHECK STAGE","Choose a valid stage",IF(AL368="SET NEXT FOLLOW-UP","Set next follow-up",IF(AL368="ADD QUOTE DATE","Add quote date",IF(AL368="ADD QUOTE RECORD","Add or fix quote record",IF(AL368="ADD CLOSED REASON","Add lost/cancelled reason",IF(AL368="ADD CLOSED DATE","Add closed date","Create or fix order record"))))))))))))</x:f>
      </x:c>
      <x:c r="AD368" s="752" t="str">
        <x:f>IF(A368="","",IF(AND(OR(N368="QUOTED",N368="NEGOTIATION"),Y368&lt;&gt;"",Y368&lt;TODAY()),O368,0))</x:f>
      </x:c>
      <x:c r="AE368" s="751" t="str">
        <x:f>IF(A368="","",IF(AND(F368&lt;&gt;"",G368&lt;&gt;""),"COMPLETE",IF(OR(F368&lt;&gt;"",G368&lt;&gt;""),"PARTIAL","MISSING")))</x:f>
      </x:c>
      <x:c r="AF368" s="756"/>
      <x:c r="AG368" s="735"/>
      <x:c r="AH368" s="735"/>
      <x:c r="AI368" s="755" t="str">
        <x:f>IF(OR(B368="",AF368=""),"",ROUND((AF368-B368)*24,1))</x:f>
      </x:c>
      <x:c r="AJ368" s="750" t="str">
        <x:f>IF(P368="","",MAX(TODAY()-P368,0))</x:f>
      </x:c>
      <x:c r="AK368" s="750" t="str">
        <x:f>IF(OR(B368="",AH368=""),"",AH368-B368)</x:f>
      </x:c>
      <x:c r="AL368" s="751" t="str">
        <x:f>IF(A368="","",IF(COUNTIF($A$5:$A$504,A368)&gt;1,"DUPLICATE RFQ ID",IF(OR(B368="",C368="",AND(D368="",E368=""),AND(F368="",G368=""),H368="",I368="",J368="",L368="",M368="",N368=""),"CHECK REQUIRED FIELDS",IF(OR(NOT(ISNUMBER(I368)),I368&lt;=0,AND(O368&lt;&gt;"",OR(NOT(ISNUMBER(O368)),O368&lt;0))),"CHECK NUMBERS",IF(OR(NOT(ISNUMBER(B368)),B368&gt;TODAY(),AND(P368&lt;&gt;"",OR(NOT(ISNUMBER(P368)),P368&gt;TODAY())),AND(Q368&lt;&gt;"",OR(NOT(ISNUMBER(Q368)),Q368&gt;TODAY())),AND(R368&lt;&gt;"",NOT(ISNUMBER(R368))),AND(U368&lt;&gt;"",NOT(ISNUMBER(U368))),AND(AF368&lt;&gt;"",OR(NOT(ISNUMBER(AF368)),AF368&lt;B368,AF368&gt;TODAY()+1)),AND(AG368&lt;&gt;"",OR(NOT(ISNUMBER(AG368)),AG368&lt;B368,AG368&gt;TODAY())),AND(AH368&lt;&gt;"",OR(NOT(ISNUMBER(AH368)),AH368&lt;B368,AH368&gt;TODAY()))),"CHECK DATE",IF(COUNTIF(Setup!$D$4:$D$11,N368)=0,"CHECK STAGE",IF(AND(N368&lt;&gt;"PO WON",N368&lt;&gt;"LOST",N368&lt;&gt;"CANCELLED",Y368=""),"SET NEXT FOLLOW-UP",IF(AND(OR(N368="QUOTED",N368="NEGOTIATION",N368="PO WON"),P368=""),"ADD QUOTE DATE",IF(AND(OR(N368="QUOTED",N368="NEGOTIATION",N368="PO WON"),COUNTIFS(Quotations!$B$5:$B$504,A368,Quotations!$Q$5:$Q$504,"COMPLETE")=0),"ADD QUOTE RECORD",IF(AND(OR(N368="LOST",N368="CANCELLED"),V368=""),"ADD CLOSED REASON",IF(AND(OR(N368="PO WON",N368="LOST",N368="CANCELLED"),AH368=""),"ADD CLOSED DATE",IF(AND(N368="PO WON",COUNTIFS('Orders &amp; Payments'!$B$5:$B$504,A368,'Orders &amp; Payments'!$Q$5:$Q$504,"COMPLETE")+COUNTIFS('Orders &amp; Payments'!$B$5:$B$504,A368,'Orders &amp; Payments'!$Q$5:$Q$504,"OPEN")+COUNTIFS('Orders &amp; Payments'!$B$5:$B$504,A368,'Orders &amp; Payments'!$Q$5:$Q$504,"OPEN — ADD INVOICE")=0),"ADD ORDER RECORD","COMPLETE"))))))))))))</x:f>
      </x:c>
    </x:row>
    <x:row r="369">
      <x:c r="A369" s="730"/>
      <x:c r="B369" s="731"/>
      <x:c r="C369" s="730"/>
      <x:c r="D369" s="730"/>
      <x:c r="E369" s="730"/>
      <x:c r="F369" s="730"/>
      <x:c r="G369" s="730"/>
      <x:c r="H369" s="730"/>
      <x:c r="I369" s="730"/>
      <x:c r="J369" s="730"/>
      <x:c r="K369" s="730"/>
      <x:c r="L369" s="730"/>
      <x:c r="M369" s="730"/>
      <x:c r="N369" s="730"/>
      <x:c r="O369" s="732"/>
      <x:c r="P369" s="731"/>
      <x:c r="Q369" s="731"/>
      <x:c r="R369" s="731"/>
      <x:c r="S369" s="740" t="str">
        <x:f>IF(B369="","",TODAY()-B369)</x:f>
      </x:c>
      <x:c r="T369" s="741" t="str">
        <x:f>IF(A369="","",IF(N369="","STAGE NOT SET",IF(OR(N369="PO WON",N369="LOST",N369="CANCELLED"),N369,IF(Y369="","NOT SET",IF(NOT(ISNUMBER(Y369)),"CHECK DATE",IF(Y369&lt;TODAY(),"OVERDUE",IF(Y369=TODAY(),"DUE TODAY","UPCOMING")))))))</x:f>
      </x:c>
      <x:c r="U369" s="731"/>
      <x:c r="V369" s="730"/>
      <x:c r="W369" s="730"/>
      <x:c r="X369" s="749" t="str">
        <x:f>IF(OR(A369="",B369="",N369="",N369="PO WON",N369="LOST",N369="CANCELLED"),"",IFERROR(IF(Q369="",B369+1,Q369+INDEX(Setup!$T$4:$T$8,MATCH(N369,Setup!$S$4:$S$8,0))),""))</x:f>
      </x:c>
      <x:c r="Y369" s="749" t="str">
        <x:f>IF(A369="","",IF(OR(N369="PO WON",N369="LOST",N369="CANCELLED"),"",IF(R369&lt;&gt;"",R369,X369)))</x:f>
      </x:c>
      <x:c r="Z369" s="750" t="str">
        <x:f>IF(OR(Y369="",NOT(ISNUMBER(Y369))),"",Y369-TODAY())</x:f>
      </x:c>
      <x:c r="AA369" s="750" t="str">
        <x:f>IF(OR(A369="",B369="",C369="",M369="",N369="",N369="PO WON",N369="LOST",N369="CANCELLED"),"",IF(M369="Hot",30,IF(M369="Warm",20,10))+IF(N369="NEGOTIATION",25,IF(N369="QUOTED",20,IF(N369="QUALIFIED",15,IF(OR(N369="NEW",N369="CONTACTED"),10,0))))+IF(S369&lt;=2,20,IF(S369&lt;=7,15,IF(S369&lt;=14,10,5)))+IF(O369&gt;=500000,20,IF(O369&gt;=200000,15,IF(O369&gt;=100000,10,5)))+IF(OR(C369="IndiaMART",C369="TradeIndia"),5,3))</x:f>
      </x:c>
      <x:c r="AB369" s="751" t="str">
        <x:f>IF(A369="","",IF(OR(N369="PO WON",N369="LOST",N369="CANCELLED"),"CLOSED",IF(AA369&gt;=75,"A - PRIORITY",IF(AA369&gt;=55,"B - GOOD",IF(AA369&gt;=35,"C - NURTURE","D - LOW")))))</x:f>
      </x:c>
      <x:c r="AC369" s="751" t="str">
        <x:f>IF(A369="","",IF(AL369="COMPLETE",IF(N369="PO WON","Track invoice + payment",IF(N369="LOST","Consider revival",IF(N369="CANCELLED","No further action",IF(T369="OVERDUE","FOLLOW UP NOW",IF(T369="DUE TODAY","FOLLOW UP TODAY",IFERROR(INDEX(Setup!$V$4:$V$8,MATCH(N369,Setup!$U$4:$U$8,0)),"Review RFQ")))))),IF(AL369="DUPLICATE RFQ ID","Use a unique RFQ ID",IF(AL369="CHECK REQUIRED FIELDS","Complete required fields",IF(AL369="CHECK NUMBERS","Correct quantity or value",IF(AL369="CHECK DATE","Correct invalid date",IF(AL369="CHECK STAGE","Choose a valid stage",IF(AL369="SET NEXT FOLLOW-UP","Set next follow-up",IF(AL369="ADD QUOTE DATE","Add quote date",IF(AL369="ADD QUOTE RECORD","Add or fix quote record",IF(AL369="ADD CLOSED REASON","Add lost/cancelled reason",IF(AL369="ADD CLOSED DATE","Add closed date","Create or fix order record"))))))))))))</x:f>
      </x:c>
      <x:c r="AD369" s="752" t="str">
        <x:f>IF(A369="","",IF(AND(OR(N369="QUOTED",N369="NEGOTIATION"),Y369&lt;&gt;"",Y369&lt;TODAY()),O369,0))</x:f>
      </x:c>
      <x:c r="AE369" s="751" t="str">
        <x:f>IF(A369="","",IF(AND(F369&lt;&gt;"",G369&lt;&gt;""),"COMPLETE",IF(OR(F369&lt;&gt;"",G369&lt;&gt;""),"PARTIAL","MISSING")))</x:f>
      </x:c>
      <x:c r="AF369" s="756"/>
      <x:c r="AG369" s="735"/>
      <x:c r="AH369" s="735"/>
      <x:c r="AI369" s="755" t="str">
        <x:f>IF(OR(B369="",AF369=""),"",ROUND((AF369-B369)*24,1))</x:f>
      </x:c>
      <x:c r="AJ369" s="750" t="str">
        <x:f>IF(P369="","",MAX(TODAY()-P369,0))</x:f>
      </x:c>
      <x:c r="AK369" s="750" t="str">
        <x:f>IF(OR(B369="",AH369=""),"",AH369-B369)</x:f>
      </x:c>
      <x:c r="AL369" s="751" t="str">
        <x:f>IF(A369="","",IF(COUNTIF($A$5:$A$504,A369)&gt;1,"DUPLICATE RFQ ID",IF(OR(B369="",C369="",AND(D369="",E369=""),AND(F369="",G369=""),H369="",I369="",J369="",L369="",M369="",N369=""),"CHECK REQUIRED FIELDS",IF(OR(NOT(ISNUMBER(I369)),I369&lt;=0,AND(O369&lt;&gt;"",OR(NOT(ISNUMBER(O369)),O369&lt;0))),"CHECK NUMBERS",IF(OR(NOT(ISNUMBER(B369)),B369&gt;TODAY(),AND(P369&lt;&gt;"",OR(NOT(ISNUMBER(P369)),P369&gt;TODAY())),AND(Q369&lt;&gt;"",OR(NOT(ISNUMBER(Q369)),Q369&gt;TODAY())),AND(R369&lt;&gt;"",NOT(ISNUMBER(R369))),AND(U369&lt;&gt;"",NOT(ISNUMBER(U369))),AND(AF369&lt;&gt;"",OR(NOT(ISNUMBER(AF369)),AF369&lt;B369,AF369&gt;TODAY()+1)),AND(AG369&lt;&gt;"",OR(NOT(ISNUMBER(AG369)),AG369&lt;B369,AG369&gt;TODAY())),AND(AH369&lt;&gt;"",OR(NOT(ISNUMBER(AH369)),AH369&lt;B369,AH369&gt;TODAY()))),"CHECK DATE",IF(COUNTIF(Setup!$D$4:$D$11,N369)=0,"CHECK STAGE",IF(AND(N369&lt;&gt;"PO WON",N369&lt;&gt;"LOST",N369&lt;&gt;"CANCELLED",Y369=""),"SET NEXT FOLLOW-UP",IF(AND(OR(N369="QUOTED",N369="NEGOTIATION",N369="PO WON"),P369=""),"ADD QUOTE DATE",IF(AND(OR(N369="QUOTED",N369="NEGOTIATION",N369="PO WON"),COUNTIFS(Quotations!$B$5:$B$504,A369,Quotations!$Q$5:$Q$504,"COMPLETE")=0),"ADD QUOTE RECORD",IF(AND(OR(N369="LOST",N369="CANCELLED"),V369=""),"ADD CLOSED REASON",IF(AND(OR(N369="PO WON",N369="LOST",N369="CANCELLED"),AH369=""),"ADD CLOSED DATE",IF(AND(N369="PO WON",COUNTIFS('Orders &amp; Payments'!$B$5:$B$504,A369,'Orders &amp; Payments'!$Q$5:$Q$504,"COMPLETE")+COUNTIFS('Orders &amp; Payments'!$B$5:$B$504,A369,'Orders &amp; Payments'!$Q$5:$Q$504,"OPEN")+COUNTIFS('Orders &amp; Payments'!$B$5:$B$504,A369,'Orders &amp; Payments'!$Q$5:$Q$504,"OPEN — ADD INVOICE")=0),"ADD ORDER RECORD","COMPLETE"))))))))))))</x:f>
      </x:c>
    </x:row>
    <x:row r="370">
      <x:c r="A370" s="730"/>
      <x:c r="B370" s="731"/>
      <x:c r="C370" s="730"/>
      <x:c r="D370" s="730"/>
      <x:c r="E370" s="730"/>
      <x:c r="F370" s="730"/>
      <x:c r="G370" s="730"/>
      <x:c r="H370" s="730"/>
      <x:c r="I370" s="730"/>
      <x:c r="J370" s="730"/>
      <x:c r="K370" s="730"/>
      <x:c r="L370" s="730"/>
      <x:c r="M370" s="730"/>
      <x:c r="N370" s="730"/>
      <x:c r="O370" s="732"/>
      <x:c r="P370" s="731"/>
      <x:c r="Q370" s="731"/>
      <x:c r="R370" s="731"/>
      <x:c r="S370" s="740" t="str">
        <x:f>IF(B370="","",TODAY()-B370)</x:f>
      </x:c>
      <x:c r="T370" s="741" t="str">
        <x:f>IF(A370="","",IF(N370="","STAGE NOT SET",IF(OR(N370="PO WON",N370="LOST",N370="CANCELLED"),N370,IF(Y370="","NOT SET",IF(NOT(ISNUMBER(Y370)),"CHECK DATE",IF(Y370&lt;TODAY(),"OVERDUE",IF(Y370=TODAY(),"DUE TODAY","UPCOMING")))))))</x:f>
      </x:c>
      <x:c r="U370" s="731"/>
      <x:c r="V370" s="730"/>
      <x:c r="W370" s="730"/>
      <x:c r="X370" s="749" t="str">
        <x:f>IF(OR(A370="",B370="",N370="",N370="PO WON",N370="LOST",N370="CANCELLED"),"",IFERROR(IF(Q370="",B370+1,Q370+INDEX(Setup!$T$4:$T$8,MATCH(N370,Setup!$S$4:$S$8,0))),""))</x:f>
      </x:c>
      <x:c r="Y370" s="749" t="str">
        <x:f>IF(A370="","",IF(OR(N370="PO WON",N370="LOST",N370="CANCELLED"),"",IF(R370&lt;&gt;"",R370,X370)))</x:f>
      </x:c>
      <x:c r="Z370" s="750" t="str">
        <x:f>IF(OR(Y370="",NOT(ISNUMBER(Y370))),"",Y370-TODAY())</x:f>
      </x:c>
      <x:c r="AA370" s="750" t="str">
        <x:f>IF(OR(A370="",B370="",C370="",M370="",N370="",N370="PO WON",N370="LOST",N370="CANCELLED"),"",IF(M370="Hot",30,IF(M370="Warm",20,10))+IF(N370="NEGOTIATION",25,IF(N370="QUOTED",20,IF(N370="QUALIFIED",15,IF(OR(N370="NEW",N370="CONTACTED"),10,0))))+IF(S370&lt;=2,20,IF(S370&lt;=7,15,IF(S370&lt;=14,10,5)))+IF(O370&gt;=500000,20,IF(O370&gt;=200000,15,IF(O370&gt;=100000,10,5)))+IF(OR(C370="IndiaMART",C370="TradeIndia"),5,3))</x:f>
      </x:c>
      <x:c r="AB370" s="751" t="str">
        <x:f>IF(A370="","",IF(OR(N370="PO WON",N370="LOST",N370="CANCELLED"),"CLOSED",IF(AA370&gt;=75,"A - PRIORITY",IF(AA370&gt;=55,"B - GOOD",IF(AA370&gt;=35,"C - NURTURE","D - LOW")))))</x:f>
      </x:c>
      <x:c r="AC370" s="751" t="str">
        <x:f>IF(A370="","",IF(AL370="COMPLETE",IF(N370="PO WON","Track invoice + payment",IF(N370="LOST","Consider revival",IF(N370="CANCELLED","No further action",IF(T370="OVERDUE","FOLLOW UP NOW",IF(T370="DUE TODAY","FOLLOW UP TODAY",IFERROR(INDEX(Setup!$V$4:$V$8,MATCH(N370,Setup!$U$4:$U$8,0)),"Review RFQ")))))),IF(AL370="DUPLICATE RFQ ID","Use a unique RFQ ID",IF(AL370="CHECK REQUIRED FIELDS","Complete required fields",IF(AL370="CHECK NUMBERS","Correct quantity or value",IF(AL370="CHECK DATE","Correct invalid date",IF(AL370="CHECK STAGE","Choose a valid stage",IF(AL370="SET NEXT FOLLOW-UP","Set next follow-up",IF(AL370="ADD QUOTE DATE","Add quote date",IF(AL370="ADD QUOTE RECORD","Add or fix quote record",IF(AL370="ADD CLOSED REASON","Add lost/cancelled reason",IF(AL370="ADD CLOSED DATE","Add closed date","Create or fix order record"))))))))))))</x:f>
      </x:c>
      <x:c r="AD370" s="752" t="str">
        <x:f>IF(A370="","",IF(AND(OR(N370="QUOTED",N370="NEGOTIATION"),Y370&lt;&gt;"",Y370&lt;TODAY()),O370,0))</x:f>
      </x:c>
      <x:c r="AE370" s="751" t="str">
        <x:f>IF(A370="","",IF(AND(F370&lt;&gt;"",G370&lt;&gt;""),"COMPLETE",IF(OR(F370&lt;&gt;"",G370&lt;&gt;""),"PARTIAL","MISSING")))</x:f>
      </x:c>
      <x:c r="AF370" s="756"/>
      <x:c r="AG370" s="735"/>
      <x:c r="AH370" s="735"/>
      <x:c r="AI370" s="755" t="str">
        <x:f>IF(OR(B370="",AF370=""),"",ROUND((AF370-B370)*24,1))</x:f>
      </x:c>
      <x:c r="AJ370" s="750" t="str">
        <x:f>IF(P370="","",MAX(TODAY()-P370,0))</x:f>
      </x:c>
      <x:c r="AK370" s="750" t="str">
        <x:f>IF(OR(B370="",AH370=""),"",AH370-B370)</x:f>
      </x:c>
      <x:c r="AL370" s="751" t="str">
        <x:f>IF(A370="","",IF(COUNTIF($A$5:$A$504,A370)&gt;1,"DUPLICATE RFQ ID",IF(OR(B370="",C370="",AND(D370="",E370=""),AND(F370="",G370=""),H370="",I370="",J370="",L370="",M370="",N370=""),"CHECK REQUIRED FIELDS",IF(OR(NOT(ISNUMBER(I370)),I370&lt;=0,AND(O370&lt;&gt;"",OR(NOT(ISNUMBER(O370)),O370&lt;0))),"CHECK NUMBERS",IF(OR(NOT(ISNUMBER(B370)),B370&gt;TODAY(),AND(P370&lt;&gt;"",OR(NOT(ISNUMBER(P370)),P370&gt;TODAY())),AND(Q370&lt;&gt;"",OR(NOT(ISNUMBER(Q370)),Q370&gt;TODAY())),AND(R370&lt;&gt;"",NOT(ISNUMBER(R370))),AND(U370&lt;&gt;"",NOT(ISNUMBER(U370))),AND(AF370&lt;&gt;"",OR(NOT(ISNUMBER(AF370)),AF370&lt;B370,AF370&gt;TODAY()+1)),AND(AG370&lt;&gt;"",OR(NOT(ISNUMBER(AG370)),AG370&lt;B370,AG370&gt;TODAY())),AND(AH370&lt;&gt;"",OR(NOT(ISNUMBER(AH370)),AH370&lt;B370,AH370&gt;TODAY()))),"CHECK DATE",IF(COUNTIF(Setup!$D$4:$D$11,N370)=0,"CHECK STAGE",IF(AND(N370&lt;&gt;"PO WON",N370&lt;&gt;"LOST",N370&lt;&gt;"CANCELLED",Y370=""),"SET NEXT FOLLOW-UP",IF(AND(OR(N370="QUOTED",N370="NEGOTIATION",N370="PO WON"),P370=""),"ADD QUOTE DATE",IF(AND(OR(N370="QUOTED",N370="NEGOTIATION",N370="PO WON"),COUNTIFS(Quotations!$B$5:$B$504,A370,Quotations!$Q$5:$Q$504,"COMPLETE")=0),"ADD QUOTE RECORD",IF(AND(OR(N370="LOST",N370="CANCELLED"),V370=""),"ADD CLOSED REASON",IF(AND(OR(N370="PO WON",N370="LOST",N370="CANCELLED"),AH370=""),"ADD CLOSED DATE",IF(AND(N370="PO WON",COUNTIFS('Orders &amp; Payments'!$B$5:$B$504,A370,'Orders &amp; Payments'!$Q$5:$Q$504,"COMPLETE")+COUNTIFS('Orders &amp; Payments'!$B$5:$B$504,A370,'Orders &amp; Payments'!$Q$5:$Q$504,"OPEN")+COUNTIFS('Orders &amp; Payments'!$B$5:$B$504,A370,'Orders &amp; Payments'!$Q$5:$Q$504,"OPEN — ADD INVOICE")=0),"ADD ORDER RECORD","COMPLETE"))))))))))))</x:f>
      </x:c>
    </x:row>
    <x:row r="371">
      <x:c r="A371" s="730"/>
      <x:c r="B371" s="731"/>
      <x:c r="C371" s="730"/>
      <x:c r="D371" s="730"/>
      <x:c r="E371" s="730"/>
      <x:c r="F371" s="730"/>
      <x:c r="G371" s="730"/>
      <x:c r="H371" s="730"/>
      <x:c r="I371" s="730"/>
      <x:c r="J371" s="730"/>
      <x:c r="K371" s="730"/>
      <x:c r="L371" s="730"/>
      <x:c r="M371" s="730"/>
      <x:c r="N371" s="730"/>
      <x:c r="O371" s="732"/>
      <x:c r="P371" s="731"/>
      <x:c r="Q371" s="731"/>
      <x:c r="R371" s="731"/>
      <x:c r="S371" s="740" t="str">
        <x:f>IF(B371="","",TODAY()-B371)</x:f>
      </x:c>
      <x:c r="T371" s="741" t="str">
        <x:f>IF(A371="","",IF(N371="","STAGE NOT SET",IF(OR(N371="PO WON",N371="LOST",N371="CANCELLED"),N371,IF(Y371="","NOT SET",IF(NOT(ISNUMBER(Y371)),"CHECK DATE",IF(Y371&lt;TODAY(),"OVERDUE",IF(Y371=TODAY(),"DUE TODAY","UPCOMING")))))))</x:f>
      </x:c>
      <x:c r="U371" s="731"/>
      <x:c r="V371" s="730"/>
      <x:c r="W371" s="730"/>
      <x:c r="X371" s="749" t="str">
        <x:f>IF(OR(A371="",B371="",N371="",N371="PO WON",N371="LOST",N371="CANCELLED"),"",IFERROR(IF(Q371="",B371+1,Q371+INDEX(Setup!$T$4:$T$8,MATCH(N371,Setup!$S$4:$S$8,0))),""))</x:f>
      </x:c>
      <x:c r="Y371" s="749" t="str">
        <x:f>IF(A371="","",IF(OR(N371="PO WON",N371="LOST",N371="CANCELLED"),"",IF(R371&lt;&gt;"",R371,X371)))</x:f>
      </x:c>
      <x:c r="Z371" s="750" t="str">
        <x:f>IF(OR(Y371="",NOT(ISNUMBER(Y371))),"",Y371-TODAY())</x:f>
      </x:c>
      <x:c r="AA371" s="750" t="str">
        <x:f>IF(OR(A371="",B371="",C371="",M371="",N371="",N371="PO WON",N371="LOST",N371="CANCELLED"),"",IF(M371="Hot",30,IF(M371="Warm",20,10))+IF(N371="NEGOTIATION",25,IF(N371="QUOTED",20,IF(N371="QUALIFIED",15,IF(OR(N371="NEW",N371="CONTACTED"),10,0))))+IF(S371&lt;=2,20,IF(S371&lt;=7,15,IF(S371&lt;=14,10,5)))+IF(O371&gt;=500000,20,IF(O371&gt;=200000,15,IF(O371&gt;=100000,10,5)))+IF(OR(C371="IndiaMART",C371="TradeIndia"),5,3))</x:f>
      </x:c>
      <x:c r="AB371" s="751" t="str">
        <x:f>IF(A371="","",IF(OR(N371="PO WON",N371="LOST",N371="CANCELLED"),"CLOSED",IF(AA371&gt;=75,"A - PRIORITY",IF(AA371&gt;=55,"B - GOOD",IF(AA371&gt;=35,"C - NURTURE","D - LOW")))))</x:f>
      </x:c>
      <x:c r="AC371" s="751" t="str">
        <x:f>IF(A371="","",IF(AL371="COMPLETE",IF(N371="PO WON","Track invoice + payment",IF(N371="LOST","Consider revival",IF(N371="CANCELLED","No further action",IF(T371="OVERDUE","FOLLOW UP NOW",IF(T371="DUE TODAY","FOLLOW UP TODAY",IFERROR(INDEX(Setup!$V$4:$V$8,MATCH(N371,Setup!$U$4:$U$8,0)),"Review RFQ")))))),IF(AL371="DUPLICATE RFQ ID","Use a unique RFQ ID",IF(AL371="CHECK REQUIRED FIELDS","Complete required fields",IF(AL371="CHECK NUMBERS","Correct quantity or value",IF(AL371="CHECK DATE","Correct invalid date",IF(AL371="CHECK STAGE","Choose a valid stage",IF(AL371="SET NEXT FOLLOW-UP","Set next follow-up",IF(AL371="ADD QUOTE DATE","Add quote date",IF(AL371="ADD QUOTE RECORD","Add or fix quote record",IF(AL371="ADD CLOSED REASON","Add lost/cancelled reason",IF(AL371="ADD CLOSED DATE","Add closed date","Create or fix order record"))))))))))))</x:f>
      </x:c>
      <x:c r="AD371" s="752" t="str">
        <x:f>IF(A371="","",IF(AND(OR(N371="QUOTED",N371="NEGOTIATION"),Y371&lt;&gt;"",Y371&lt;TODAY()),O371,0))</x:f>
      </x:c>
      <x:c r="AE371" s="751" t="str">
        <x:f>IF(A371="","",IF(AND(F371&lt;&gt;"",G371&lt;&gt;""),"COMPLETE",IF(OR(F371&lt;&gt;"",G371&lt;&gt;""),"PARTIAL","MISSING")))</x:f>
      </x:c>
      <x:c r="AF371" s="756"/>
      <x:c r="AG371" s="735"/>
      <x:c r="AH371" s="735"/>
      <x:c r="AI371" s="755" t="str">
        <x:f>IF(OR(B371="",AF371=""),"",ROUND((AF371-B371)*24,1))</x:f>
      </x:c>
      <x:c r="AJ371" s="750" t="str">
        <x:f>IF(P371="","",MAX(TODAY()-P371,0))</x:f>
      </x:c>
      <x:c r="AK371" s="750" t="str">
        <x:f>IF(OR(B371="",AH371=""),"",AH371-B371)</x:f>
      </x:c>
      <x:c r="AL371" s="751" t="str">
        <x:f>IF(A371="","",IF(COUNTIF($A$5:$A$504,A371)&gt;1,"DUPLICATE RFQ ID",IF(OR(B371="",C371="",AND(D371="",E371=""),AND(F371="",G371=""),H371="",I371="",J371="",L371="",M371="",N371=""),"CHECK REQUIRED FIELDS",IF(OR(NOT(ISNUMBER(I371)),I371&lt;=0,AND(O371&lt;&gt;"",OR(NOT(ISNUMBER(O371)),O371&lt;0))),"CHECK NUMBERS",IF(OR(NOT(ISNUMBER(B371)),B371&gt;TODAY(),AND(P371&lt;&gt;"",OR(NOT(ISNUMBER(P371)),P371&gt;TODAY())),AND(Q371&lt;&gt;"",OR(NOT(ISNUMBER(Q371)),Q371&gt;TODAY())),AND(R371&lt;&gt;"",NOT(ISNUMBER(R371))),AND(U371&lt;&gt;"",NOT(ISNUMBER(U371))),AND(AF371&lt;&gt;"",OR(NOT(ISNUMBER(AF371)),AF371&lt;B371,AF371&gt;TODAY()+1)),AND(AG371&lt;&gt;"",OR(NOT(ISNUMBER(AG371)),AG371&lt;B371,AG371&gt;TODAY())),AND(AH371&lt;&gt;"",OR(NOT(ISNUMBER(AH371)),AH371&lt;B371,AH371&gt;TODAY()))),"CHECK DATE",IF(COUNTIF(Setup!$D$4:$D$11,N371)=0,"CHECK STAGE",IF(AND(N371&lt;&gt;"PO WON",N371&lt;&gt;"LOST",N371&lt;&gt;"CANCELLED",Y371=""),"SET NEXT FOLLOW-UP",IF(AND(OR(N371="QUOTED",N371="NEGOTIATION",N371="PO WON"),P371=""),"ADD QUOTE DATE",IF(AND(OR(N371="QUOTED",N371="NEGOTIATION",N371="PO WON"),COUNTIFS(Quotations!$B$5:$B$504,A371,Quotations!$Q$5:$Q$504,"COMPLETE")=0),"ADD QUOTE RECORD",IF(AND(OR(N371="LOST",N371="CANCELLED"),V371=""),"ADD CLOSED REASON",IF(AND(OR(N371="PO WON",N371="LOST",N371="CANCELLED"),AH371=""),"ADD CLOSED DATE",IF(AND(N371="PO WON",COUNTIFS('Orders &amp; Payments'!$B$5:$B$504,A371,'Orders &amp; Payments'!$Q$5:$Q$504,"COMPLETE")+COUNTIFS('Orders &amp; Payments'!$B$5:$B$504,A371,'Orders &amp; Payments'!$Q$5:$Q$504,"OPEN")+COUNTIFS('Orders &amp; Payments'!$B$5:$B$504,A371,'Orders &amp; Payments'!$Q$5:$Q$504,"OPEN — ADD INVOICE")=0),"ADD ORDER RECORD","COMPLETE"))))))))))))</x:f>
      </x:c>
    </x:row>
    <x:row r="372">
      <x:c r="A372" s="730"/>
      <x:c r="B372" s="731"/>
      <x:c r="C372" s="730"/>
      <x:c r="D372" s="730"/>
      <x:c r="E372" s="730"/>
      <x:c r="F372" s="730"/>
      <x:c r="G372" s="730"/>
      <x:c r="H372" s="730"/>
      <x:c r="I372" s="730"/>
      <x:c r="J372" s="730"/>
      <x:c r="K372" s="730"/>
      <x:c r="L372" s="730"/>
      <x:c r="M372" s="730"/>
      <x:c r="N372" s="730"/>
      <x:c r="O372" s="732"/>
      <x:c r="P372" s="731"/>
      <x:c r="Q372" s="731"/>
      <x:c r="R372" s="731"/>
      <x:c r="S372" s="740" t="str">
        <x:f>IF(B372="","",TODAY()-B372)</x:f>
      </x:c>
      <x:c r="T372" s="741" t="str">
        <x:f>IF(A372="","",IF(N372="","STAGE NOT SET",IF(OR(N372="PO WON",N372="LOST",N372="CANCELLED"),N372,IF(Y372="","NOT SET",IF(NOT(ISNUMBER(Y372)),"CHECK DATE",IF(Y372&lt;TODAY(),"OVERDUE",IF(Y372=TODAY(),"DUE TODAY","UPCOMING")))))))</x:f>
      </x:c>
      <x:c r="U372" s="731"/>
      <x:c r="V372" s="730"/>
      <x:c r="W372" s="730"/>
      <x:c r="X372" s="749" t="str">
        <x:f>IF(OR(A372="",B372="",N372="",N372="PO WON",N372="LOST",N372="CANCELLED"),"",IFERROR(IF(Q372="",B372+1,Q372+INDEX(Setup!$T$4:$T$8,MATCH(N372,Setup!$S$4:$S$8,0))),""))</x:f>
      </x:c>
      <x:c r="Y372" s="749" t="str">
        <x:f>IF(A372="","",IF(OR(N372="PO WON",N372="LOST",N372="CANCELLED"),"",IF(R372&lt;&gt;"",R372,X372)))</x:f>
      </x:c>
      <x:c r="Z372" s="750" t="str">
        <x:f>IF(OR(Y372="",NOT(ISNUMBER(Y372))),"",Y372-TODAY())</x:f>
      </x:c>
      <x:c r="AA372" s="750" t="str">
        <x:f>IF(OR(A372="",B372="",C372="",M372="",N372="",N372="PO WON",N372="LOST",N372="CANCELLED"),"",IF(M372="Hot",30,IF(M372="Warm",20,10))+IF(N372="NEGOTIATION",25,IF(N372="QUOTED",20,IF(N372="QUALIFIED",15,IF(OR(N372="NEW",N372="CONTACTED"),10,0))))+IF(S372&lt;=2,20,IF(S372&lt;=7,15,IF(S372&lt;=14,10,5)))+IF(O372&gt;=500000,20,IF(O372&gt;=200000,15,IF(O372&gt;=100000,10,5)))+IF(OR(C372="IndiaMART",C372="TradeIndia"),5,3))</x:f>
      </x:c>
      <x:c r="AB372" s="751" t="str">
        <x:f>IF(A372="","",IF(OR(N372="PO WON",N372="LOST",N372="CANCELLED"),"CLOSED",IF(AA372&gt;=75,"A - PRIORITY",IF(AA372&gt;=55,"B - GOOD",IF(AA372&gt;=35,"C - NURTURE","D - LOW")))))</x:f>
      </x:c>
      <x:c r="AC372" s="751" t="str">
        <x:f>IF(A372="","",IF(AL372="COMPLETE",IF(N372="PO WON","Track invoice + payment",IF(N372="LOST","Consider revival",IF(N372="CANCELLED","No further action",IF(T372="OVERDUE","FOLLOW UP NOW",IF(T372="DUE TODAY","FOLLOW UP TODAY",IFERROR(INDEX(Setup!$V$4:$V$8,MATCH(N372,Setup!$U$4:$U$8,0)),"Review RFQ")))))),IF(AL372="DUPLICATE RFQ ID","Use a unique RFQ ID",IF(AL372="CHECK REQUIRED FIELDS","Complete required fields",IF(AL372="CHECK NUMBERS","Correct quantity or value",IF(AL372="CHECK DATE","Correct invalid date",IF(AL372="CHECK STAGE","Choose a valid stage",IF(AL372="SET NEXT FOLLOW-UP","Set next follow-up",IF(AL372="ADD QUOTE DATE","Add quote date",IF(AL372="ADD QUOTE RECORD","Add or fix quote record",IF(AL372="ADD CLOSED REASON","Add lost/cancelled reason",IF(AL372="ADD CLOSED DATE","Add closed date","Create or fix order record"))))))))))))</x:f>
      </x:c>
      <x:c r="AD372" s="752" t="str">
        <x:f>IF(A372="","",IF(AND(OR(N372="QUOTED",N372="NEGOTIATION"),Y372&lt;&gt;"",Y372&lt;TODAY()),O372,0))</x:f>
      </x:c>
      <x:c r="AE372" s="751" t="str">
        <x:f>IF(A372="","",IF(AND(F372&lt;&gt;"",G372&lt;&gt;""),"COMPLETE",IF(OR(F372&lt;&gt;"",G372&lt;&gt;""),"PARTIAL","MISSING")))</x:f>
      </x:c>
      <x:c r="AF372" s="756"/>
      <x:c r="AG372" s="735"/>
      <x:c r="AH372" s="735"/>
      <x:c r="AI372" s="755" t="str">
        <x:f>IF(OR(B372="",AF372=""),"",ROUND((AF372-B372)*24,1))</x:f>
      </x:c>
      <x:c r="AJ372" s="750" t="str">
        <x:f>IF(P372="","",MAX(TODAY()-P372,0))</x:f>
      </x:c>
      <x:c r="AK372" s="750" t="str">
        <x:f>IF(OR(B372="",AH372=""),"",AH372-B372)</x:f>
      </x:c>
      <x:c r="AL372" s="751" t="str">
        <x:f>IF(A372="","",IF(COUNTIF($A$5:$A$504,A372)&gt;1,"DUPLICATE RFQ ID",IF(OR(B372="",C372="",AND(D372="",E372=""),AND(F372="",G372=""),H372="",I372="",J372="",L372="",M372="",N372=""),"CHECK REQUIRED FIELDS",IF(OR(NOT(ISNUMBER(I372)),I372&lt;=0,AND(O372&lt;&gt;"",OR(NOT(ISNUMBER(O372)),O372&lt;0))),"CHECK NUMBERS",IF(OR(NOT(ISNUMBER(B372)),B372&gt;TODAY(),AND(P372&lt;&gt;"",OR(NOT(ISNUMBER(P372)),P372&gt;TODAY())),AND(Q372&lt;&gt;"",OR(NOT(ISNUMBER(Q372)),Q372&gt;TODAY())),AND(R372&lt;&gt;"",NOT(ISNUMBER(R372))),AND(U372&lt;&gt;"",NOT(ISNUMBER(U372))),AND(AF372&lt;&gt;"",OR(NOT(ISNUMBER(AF372)),AF372&lt;B372,AF372&gt;TODAY()+1)),AND(AG372&lt;&gt;"",OR(NOT(ISNUMBER(AG372)),AG372&lt;B372,AG372&gt;TODAY())),AND(AH372&lt;&gt;"",OR(NOT(ISNUMBER(AH372)),AH372&lt;B372,AH372&gt;TODAY()))),"CHECK DATE",IF(COUNTIF(Setup!$D$4:$D$11,N372)=0,"CHECK STAGE",IF(AND(N372&lt;&gt;"PO WON",N372&lt;&gt;"LOST",N372&lt;&gt;"CANCELLED",Y372=""),"SET NEXT FOLLOW-UP",IF(AND(OR(N372="QUOTED",N372="NEGOTIATION",N372="PO WON"),P372=""),"ADD QUOTE DATE",IF(AND(OR(N372="QUOTED",N372="NEGOTIATION",N372="PO WON"),COUNTIFS(Quotations!$B$5:$B$504,A372,Quotations!$Q$5:$Q$504,"COMPLETE")=0),"ADD QUOTE RECORD",IF(AND(OR(N372="LOST",N372="CANCELLED"),V372=""),"ADD CLOSED REASON",IF(AND(OR(N372="PO WON",N372="LOST",N372="CANCELLED"),AH372=""),"ADD CLOSED DATE",IF(AND(N372="PO WON",COUNTIFS('Orders &amp; Payments'!$B$5:$B$504,A372,'Orders &amp; Payments'!$Q$5:$Q$504,"COMPLETE")+COUNTIFS('Orders &amp; Payments'!$B$5:$B$504,A372,'Orders &amp; Payments'!$Q$5:$Q$504,"OPEN")+COUNTIFS('Orders &amp; Payments'!$B$5:$B$504,A372,'Orders &amp; Payments'!$Q$5:$Q$504,"OPEN — ADD INVOICE")=0),"ADD ORDER RECORD","COMPLETE"))))))))))))</x:f>
      </x:c>
    </x:row>
    <x:row r="373">
      <x:c r="A373" s="730"/>
      <x:c r="B373" s="731"/>
      <x:c r="C373" s="730"/>
      <x:c r="D373" s="730"/>
      <x:c r="E373" s="730"/>
      <x:c r="F373" s="730"/>
      <x:c r="G373" s="730"/>
      <x:c r="H373" s="730"/>
      <x:c r="I373" s="730"/>
      <x:c r="J373" s="730"/>
      <x:c r="K373" s="730"/>
      <x:c r="L373" s="730"/>
      <x:c r="M373" s="730"/>
      <x:c r="N373" s="730"/>
      <x:c r="O373" s="732"/>
      <x:c r="P373" s="731"/>
      <x:c r="Q373" s="731"/>
      <x:c r="R373" s="731"/>
      <x:c r="S373" s="740" t="str">
        <x:f>IF(B373="","",TODAY()-B373)</x:f>
      </x:c>
      <x:c r="T373" s="741" t="str">
        <x:f>IF(A373="","",IF(N373="","STAGE NOT SET",IF(OR(N373="PO WON",N373="LOST",N373="CANCELLED"),N373,IF(Y373="","NOT SET",IF(NOT(ISNUMBER(Y373)),"CHECK DATE",IF(Y373&lt;TODAY(),"OVERDUE",IF(Y373=TODAY(),"DUE TODAY","UPCOMING")))))))</x:f>
      </x:c>
      <x:c r="U373" s="731"/>
      <x:c r="V373" s="730"/>
      <x:c r="W373" s="730"/>
      <x:c r="X373" s="749" t="str">
        <x:f>IF(OR(A373="",B373="",N373="",N373="PO WON",N373="LOST",N373="CANCELLED"),"",IFERROR(IF(Q373="",B373+1,Q373+INDEX(Setup!$T$4:$T$8,MATCH(N373,Setup!$S$4:$S$8,0))),""))</x:f>
      </x:c>
      <x:c r="Y373" s="749" t="str">
        <x:f>IF(A373="","",IF(OR(N373="PO WON",N373="LOST",N373="CANCELLED"),"",IF(R373&lt;&gt;"",R373,X373)))</x:f>
      </x:c>
      <x:c r="Z373" s="750" t="str">
        <x:f>IF(OR(Y373="",NOT(ISNUMBER(Y373))),"",Y373-TODAY())</x:f>
      </x:c>
      <x:c r="AA373" s="750" t="str">
        <x:f>IF(OR(A373="",B373="",C373="",M373="",N373="",N373="PO WON",N373="LOST",N373="CANCELLED"),"",IF(M373="Hot",30,IF(M373="Warm",20,10))+IF(N373="NEGOTIATION",25,IF(N373="QUOTED",20,IF(N373="QUALIFIED",15,IF(OR(N373="NEW",N373="CONTACTED"),10,0))))+IF(S373&lt;=2,20,IF(S373&lt;=7,15,IF(S373&lt;=14,10,5)))+IF(O373&gt;=500000,20,IF(O373&gt;=200000,15,IF(O373&gt;=100000,10,5)))+IF(OR(C373="IndiaMART",C373="TradeIndia"),5,3))</x:f>
      </x:c>
      <x:c r="AB373" s="751" t="str">
        <x:f>IF(A373="","",IF(OR(N373="PO WON",N373="LOST",N373="CANCELLED"),"CLOSED",IF(AA373&gt;=75,"A - PRIORITY",IF(AA373&gt;=55,"B - GOOD",IF(AA373&gt;=35,"C - NURTURE","D - LOW")))))</x:f>
      </x:c>
      <x:c r="AC373" s="751" t="str">
        <x:f>IF(A373="","",IF(AL373="COMPLETE",IF(N373="PO WON","Track invoice + payment",IF(N373="LOST","Consider revival",IF(N373="CANCELLED","No further action",IF(T373="OVERDUE","FOLLOW UP NOW",IF(T373="DUE TODAY","FOLLOW UP TODAY",IFERROR(INDEX(Setup!$V$4:$V$8,MATCH(N373,Setup!$U$4:$U$8,0)),"Review RFQ")))))),IF(AL373="DUPLICATE RFQ ID","Use a unique RFQ ID",IF(AL373="CHECK REQUIRED FIELDS","Complete required fields",IF(AL373="CHECK NUMBERS","Correct quantity or value",IF(AL373="CHECK DATE","Correct invalid date",IF(AL373="CHECK STAGE","Choose a valid stage",IF(AL373="SET NEXT FOLLOW-UP","Set next follow-up",IF(AL373="ADD QUOTE DATE","Add quote date",IF(AL373="ADD QUOTE RECORD","Add or fix quote record",IF(AL373="ADD CLOSED REASON","Add lost/cancelled reason",IF(AL373="ADD CLOSED DATE","Add closed date","Create or fix order record"))))))))))))</x:f>
      </x:c>
      <x:c r="AD373" s="752" t="str">
        <x:f>IF(A373="","",IF(AND(OR(N373="QUOTED",N373="NEGOTIATION"),Y373&lt;&gt;"",Y373&lt;TODAY()),O373,0))</x:f>
      </x:c>
      <x:c r="AE373" s="751" t="str">
        <x:f>IF(A373="","",IF(AND(F373&lt;&gt;"",G373&lt;&gt;""),"COMPLETE",IF(OR(F373&lt;&gt;"",G373&lt;&gt;""),"PARTIAL","MISSING")))</x:f>
      </x:c>
      <x:c r="AF373" s="756"/>
      <x:c r="AG373" s="735"/>
      <x:c r="AH373" s="735"/>
      <x:c r="AI373" s="755" t="str">
        <x:f>IF(OR(B373="",AF373=""),"",ROUND((AF373-B373)*24,1))</x:f>
      </x:c>
      <x:c r="AJ373" s="750" t="str">
        <x:f>IF(P373="","",MAX(TODAY()-P373,0))</x:f>
      </x:c>
      <x:c r="AK373" s="750" t="str">
        <x:f>IF(OR(B373="",AH373=""),"",AH373-B373)</x:f>
      </x:c>
      <x:c r="AL373" s="751" t="str">
        <x:f>IF(A373="","",IF(COUNTIF($A$5:$A$504,A373)&gt;1,"DUPLICATE RFQ ID",IF(OR(B373="",C373="",AND(D373="",E373=""),AND(F373="",G373=""),H373="",I373="",J373="",L373="",M373="",N373=""),"CHECK REQUIRED FIELDS",IF(OR(NOT(ISNUMBER(I373)),I373&lt;=0,AND(O373&lt;&gt;"",OR(NOT(ISNUMBER(O373)),O373&lt;0))),"CHECK NUMBERS",IF(OR(NOT(ISNUMBER(B373)),B373&gt;TODAY(),AND(P373&lt;&gt;"",OR(NOT(ISNUMBER(P373)),P373&gt;TODAY())),AND(Q373&lt;&gt;"",OR(NOT(ISNUMBER(Q373)),Q373&gt;TODAY())),AND(R373&lt;&gt;"",NOT(ISNUMBER(R373))),AND(U373&lt;&gt;"",NOT(ISNUMBER(U373))),AND(AF373&lt;&gt;"",OR(NOT(ISNUMBER(AF373)),AF373&lt;B373,AF373&gt;TODAY()+1)),AND(AG373&lt;&gt;"",OR(NOT(ISNUMBER(AG373)),AG373&lt;B373,AG373&gt;TODAY())),AND(AH373&lt;&gt;"",OR(NOT(ISNUMBER(AH373)),AH373&lt;B373,AH373&gt;TODAY()))),"CHECK DATE",IF(COUNTIF(Setup!$D$4:$D$11,N373)=0,"CHECK STAGE",IF(AND(N373&lt;&gt;"PO WON",N373&lt;&gt;"LOST",N373&lt;&gt;"CANCELLED",Y373=""),"SET NEXT FOLLOW-UP",IF(AND(OR(N373="QUOTED",N373="NEGOTIATION",N373="PO WON"),P373=""),"ADD QUOTE DATE",IF(AND(OR(N373="QUOTED",N373="NEGOTIATION",N373="PO WON"),COUNTIFS(Quotations!$B$5:$B$504,A373,Quotations!$Q$5:$Q$504,"COMPLETE")=0),"ADD QUOTE RECORD",IF(AND(OR(N373="LOST",N373="CANCELLED"),V373=""),"ADD CLOSED REASON",IF(AND(OR(N373="PO WON",N373="LOST",N373="CANCELLED"),AH373=""),"ADD CLOSED DATE",IF(AND(N373="PO WON",COUNTIFS('Orders &amp; Payments'!$B$5:$B$504,A373,'Orders &amp; Payments'!$Q$5:$Q$504,"COMPLETE")+COUNTIFS('Orders &amp; Payments'!$B$5:$B$504,A373,'Orders &amp; Payments'!$Q$5:$Q$504,"OPEN")+COUNTIFS('Orders &amp; Payments'!$B$5:$B$504,A373,'Orders &amp; Payments'!$Q$5:$Q$504,"OPEN — ADD INVOICE")=0),"ADD ORDER RECORD","COMPLETE"))))))))))))</x:f>
      </x:c>
    </x:row>
    <x:row r="374">
      <x:c r="A374" s="730"/>
      <x:c r="B374" s="731"/>
      <x:c r="C374" s="730"/>
      <x:c r="D374" s="730"/>
      <x:c r="E374" s="730"/>
      <x:c r="F374" s="730"/>
      <x:c r="G374" s="730"/>
      <x:c r="H374" s="730"/>
      <x:c r="I374" s="730"/>
      <x:c r="J374" s="730"/>
      <x:c r="K374" s="730"/>
      <x:c r="L374" s="730"/>
      <x:c r="M374" s="730"/>
      <x:c r="N374" s="730"/>
      <x:c r="O374" s="732"/>
      <x:c r="P374" s="731"/>
      <x:c r="Q374" s="731"/>
      <x:c r="R374" s="731"/>
      <x:c r="S374" s="740" t="str">
        <x:f>IF(B374="","",TODAY()-B374)</x:f>
      </x:c>
      <x:c r="T374" s="741" t="str">
        <x:f>IF(A374="","",IF(N374="","STAGE NOT SET",IF(OR(N374="PO WON",N374="LOST",N374="CANCELLED"),N374,IF(Y374="","NOT SET",IF(NOT(ISNUMBER(Y374)),"CHECK DATE",IF(Y374&lt;TODAY(),"OVERDUE",IF(Y374=TODAY(),"DUE TODAY","UPCOMING")))))))</x:f>
      </x:c>
      <x:c r="U374" s="731"/>
      <x:c r="V374" s="730"/>
      <x:c r="W374" s="730"/>
      <x:c r="X374" s="749" t="str">
        <x:f>IF(OR(A374="",B374="",N374="",N374="PO WON",N374="LOST",N374="CANCELLED"),"",IFERROR(IF(Q374="",B374+1,Q374+INDEX(Setup!$T$4:$T$8,MATCH(N374,Setup!$S$4:$S$8,0))),""))</x:f>
      </x:c>
      <x:c r="Y374" s="749" t="str">
        <x:f>IF(A374="","",IF(OR(N374="PO WON",N374="LOST",N374="CANCELLED"),"",IF(R374&lt;&gt;"",R374,X374)))</x:f>
      </x:c>
      <x:c r="Z374" s="750" t="str">
        <x:f>IF(OR(Y374="",NOT(ISNUMBER(Y374))),"",Y374-TODAY())</x:f>
      </x:c>
      <x:c r="AA374" s="750" t="str">
        <x:f>IF(OR(A374="",B374="",C374="",M374="",N374="",N374="PO WON",N374="LOST",N374="CANCELLED"),"",IF(M374="Hot",30,IF(M374="Warm",20,10))+IF(N374="NEGOTIATION",25,IF(N374="QUOTED",20,IF(N374="QUALIFIED",15,IF(OR(N374="NEW",N374="CONTACTED"),10,0))))+IF(S374&lt;=2,20,IF(S374&lt;=7,15,IF(S374&lt;=14,10,5)))+IF(O374&gt;=500000,20,IF(O374&gt;=200000,15,IF(O374&gt;=100000,10,5)))+IF(OR(C374="IndiaMART",C374="TradeIndia"),5,3))</x:f>
      </x:c>
      <x:c r="AB374" s="751" t="str">
        <x:f>IF(A374="","",IF(OR(N374="PO WON",N374="LOST",N374="CANCELLED"),"CLOSED",IF(AA374&gt;=75,"A - PRIORITY",IF(AA374&gt;=55,"B - GOOD",IF(AA374&gt;=35,"C - NURTURE","D - LOW")))))</x:f>
      </x:c>
      <x:c r="AC374" s="751" t="str">
        <x:f>IF(A374="","",IF(AL374="COMPLETE",IF(N374="PO WON","Track invoice + payment",IF(N374="LOST","Consider revival",IF(N374="CANCELLED","No further action",IF(T374="OVERDUE","FOLLOW UP NOW",IF(T374="DUE TODAY","FOLLOW UP TODAY",IFERROR(INDEX(Setup!$V$4:$V$8,MATCH(N374,Setup!$U$4:$U$8,0)),"Review RFQ")))))),IF(AL374="DUPLICATE RFQ ID","Use a unique RFQ ID",IF(AL374="CHECK REQUIRED FIELDS","Complete required fields",IF(AL374="CHECK NUMBERS","Correct quantity or value",IF(AL374="CHECK DATE","Correct invalid date",IF(AL374="CHECK STAGE","Choose a valid stage",IF(AL374="SET NEXT FOLLOW-UP","Set next follow-up",IF(AL374="ADD QUOTE DATE","Add quote date",IF(AL374="ADD QUOTE RECORD","Add or fix quote record",IF(AL374="ADD CLOSED REASON","Add lost/cancelled reason",IF(AL374="ADD CLOSED DATE","Add closed date","Create or fix order record"))))))))))))</x:f>
      </x:c>
      <x:c r="AD374" s="752" t="str">
        <x:f>IF(A374="","",IF(AND(OR(N374="QUOTED",N374="NEGOTIATION"),Y374&lt;&gt;"",Y374&lt;TODAY()),O374,0))</x:f>
      </x:c>
      <x:c r="AE374" s="751" t="str">
        <x:f>IF(A374="","",IF(AND(F374&lt;&gt;"",G374&lt;&gt;""),"COMPLETE",IF(OR(F374&lt;&gt;"",G374&lt;&gt;""),"PARTIAL","MISSING")))</x:f>
      </x:c>
      <x:c r="AF374" s="756"/>
      <x:c r="AG374" s="735"/>
      <x:c r="AH374" s="735"/>
      <x:c r="AI374" s="755" t="str">
        <x:f>IF(OR(B374="",AF374=""),"",ROUND((AF374-B374)*24,1))</x:f>
      </x:c>
      <x:c r="AJ374" s="750" t="str">
        <x:f>IF(P374="","",MAX(TODAY()-P374,0))</x:f>
      </x:c>
      <x:c r="AK374" s="750" t="str">
        <x:f>IF(OR(B374="",AH374=""),"",AH374-B374)</x:f>
      </x:c>
      <x:c r="AL374" s="751" t="str">
        <x:f>IF(A374="","",IF(COUNTIF($A$5:$A$504,A374)&gt;1,"DUPLICATE RFQ ID",IF(OR(B374="",C374="",AND(D374="",E374=""),AND(F374="",G374=""),H374="",I374="",J374="",L374="",M374="",N374=""),"CHECK REQUIRED FIELDS",IF(OR(NOT(ISNUMBER(I374)),I374&lt;=0,AND(O374&lt;&gt;"",OR(NOT(ISNUMBER(O374)),O374&lt;0))),"CHECK NUMBERS",IF(OR(NOT(ISNUMBER(B374)),B374&gt;TODAY(),AND(P374&lt;&gt;"",OR(NOT(ISNUMBER(P374)),P374&gt;TODAY())),AND(Q374&lt;&gt;"",OR(NOT(ISNUMBER(Q374)),Q374&gt;TODAY())),AND(R374&lt;&gt;"",NOT(ISNUMBER(R374))),AND(U374&lt;&gt;"",NOT(ISNUMBER(U374))),AND(AF374&lt;&gt;"",OR(NOT(ISNUMBER(AF374)),AF374&lt;B374,AF374&gt;TODAY()+1)),AND(AG374&lt;&gt;"",OR(NOT(ISNUMBER(AG374)),AG374&lt;B374,AG374&gt;TODAY())),AND(AH374&lt;&gt;"",OR(NOT(ISNUMBER(AH374)),AH374&lt;B374,AH374&gt;TODAY()))),"CHECK DATE",IF(COUNTIF(Setup!$D$4:$D$11,N374)=0,"CHECK STAGE",IF(AND(N374&lt;&gt;"PO WON",N374&lt;&gt;"LOST",N374&lt;&gt;"CANCELLED",Y374=""),"SET NEXT FOLLOW-UP",IF(AND(OR(N374="QUOTED",N374="NEGOTIATION",N374="PO WON"),P374=""),"ADD QUOTE DATE",IF(AND(OR(N374="QUOTED",N374="NEGOTIATION",N374="PO WON"),COUNTIFS(Quotations!$B$5:$B$504,A374,Quotations!$Q$5:$Q$504,"COMPLETE")=0),"ADD QUOTE RECORD",IF(AND(OR(N374="LOST",N374="CANCELLED"),V374=""),"ADD CLOSED REASON",IF(AND(OR(N374="PO WON",N374="LOST",N374="CANCELLED"),AH374=""),"ADD CLOSED DATE",IF(AND(N374="PO WON",COUNTIFS('Orders &amp; Payments'!$B$5:$B$504,A374,'Orders &amp; Payments'!$Q$5:$Q$504,"COMPLETE")+COUNTIFS('Orders &amp; Payments'!$B$5:$B$504,A374,'Orders &amp; Payments'!$Q$5:$Q$504,"OPEN")+COUNTIFS('Orders &amp; Payments'!$B$5:$B$504,A374,'Orders &amp; Payments'!$Q$5:$Q$504,"OPEN — ADD INVOICE")=0),"ADD ORDER RECORD","COMPLETE"))))))))))))</x:f>
      </x:c>
    </x:row>
    <x:row r="375">
      <x:c r="A375" s="730"/>
      <x:c r="B375" s="731"/>
      <x:c r="C375" s="730"/>
      <x:c r="D375" s="730"/>
      <x:c r="E375" s="730"/>
      <x:c r="F375" s="730"/>
      <x:c r="G375" s="730"/>
      <x:c r="H375" s="730"/>
      <x:c r="I375" s="730"/>
      <x:c r="J375" s="730"/>
      <x:c r="K375" s="730"/>
      <x:c r="L375" s="730"/>
      <x:c r="M375" s="730"/>
      <x:c r="N375" s="730"/>
      <x:c r="O375" s="732"/>
      <x:c r="P375" s="731"/>
      <x:c r="Q375" s="731"/>
      <x:c r="R375" s="731"/>
      <x:c r="S375" s="740" t="str">
        <x:f>IF(B375="","",TODAY()-B375)</x:f>
      </x:c>
      <x:c r="T375" s="741" t="str">
        <x:f>IF(A375="","",IF(N375="","STAGE NOT SET",IF(OR(N375="PO WON",N375="LOST",N375="CANCELLED"),N375,IF(Y375="","NOT SET",IF(NOT(ISNUMBER(Y375)),"CHECK DATE",IF(Y375&lt;TODAY(),"OVERDUE",IF(Y375=TODAY(),"DUE TODAY","UPCOMING")))))))</x:f>
      </x:c>
      <x:c r="U375" s="731"/>
      <x:c r="V375" s="730"/>
      <x:c r="W375" s="730"/>
      <x:c r="X375" s="749" t="str">
        <x:f>IF(OR(A375="",B375="",N375="",N375="PO WON",N375="LOST",N375="CANCELLED"),"",IFERROR(IF(Q375="",B375+1,Q375+INDEX(Setup!$T$4:$T$8,MATCH(N375,Setup!$S$4:$S$8,0))),""))</x:f>
      </x:c>
      <x:c r="Y375" s="749" t="str">
        <x:f>IF(A375="","",IF(OR(N375="PO WON",N375="LOST",N375="CANCELLED"),"",IF(R375&lt;&gt;"",R375,X375)))</x:f>
      </x:c>
      <x:c r="Z375" s="750" t="str">
        <x:f>IF(OR(Y375="",NOT(ISNUMBER(Y375))),"",Y375-TODAY())</x:f>
      </x:c>
      <x:c r="AA375" s="750" t="str">
        <x:f>IF(OR(A375="",B375="",C375="",M375="",N375="",N375="PO WON",N375="LOST",N375="CANCELLED"),"",IF(M375="Hot",30,IF(M375="Warm",20,10))+IF(N375="NEGOTIATION",25,IF(N375="QUOTED",20,IF(N375="QUALIFIED",15,IF(OR(N375="NEW",N375="CONTACTED"),10,0))))+IF(S375&lt;=2,20,IF(S375&lt;=7,15,IF(S375&lt;=14,10,5)))+IF(O375&gt;=500000,20,IF(O375&gt;=200000,15,IF(O375&gt;=100000,10,5)))+IF(OR(C375="IndiaMART",C375="TradeIndia"),5,3))</x:f>
      </x:c>
      <x:c r="AB375" s="751" t="str">
        <x:f>IF(A375="","",IF(OR(N375="PO WON",N375="LOST",N375="CANCELLED"),"CLOSED",IF(AA375&gt;=75,"A - PRIORITY",IF(AA375&gt;=55,"B - GOOD",IF(AA375&gt;=35,"C - NURTURE","D - LOW")))))</x:f>
      </x:c>
      <x:c r="AC375" s="751" t="str">
        <x:f>IF(A375="","",IF(AL375="COMPLETE",IF(N375="PO WON","Track invoice + payment",IF(N375="LOST","Consider revival",IF(N375="CANCELLED","No further action",IF(T375="OVERDUE","FOLLOW UP NOW",IF(T375="DUE TODAY","FOLLOW UP TODAY",IFERROR(INDEX(Setup!$V$4:$V$8,MATCH(N375,Setup!$U$4:$U$8,0)),"Review RFQ")))))),IF(AL375="DUPLICATE RFQ ID","Use a unique RFQ ID",IF(AL375="CHECK REQUIRED FIELDS","Complete required fields",IF(AL375="CHECK NUMBERS","Correct quantity or value",IF(AL375="CHECK DATE","Correct invalid date",IF(AL375="CHECK STAGE","Choose a valid stage",IF(AL375="SET NEXT FOLLOW-UP","Set next follow-up",IF(AL375="ADD QUOTE DATE","Add quote date",IF(AL375="ADD QUOTE RECORD","Add or fix quote record",IF(AL375="ADD CLOSED REASON","Add lost/cancelled reason",IF(AL375="ADD CLOSED DATE","Add closed date","Create or fix order record"))))))))))))</x:f>
      </x:c>
      <x:c r="AD375" s="752" t="str">
        <x:f>IF(A375="","",IF(AND(OR(N375="QUOTED",N375="NEGOTIATION"),Y375&lt;&gt;"",Y375&lt;TODAY()),O375,0))</x:f>
      </x:c>
      <x:c r="AE375" s="751" t="str">
        <x:f>IF(A375="","",IF(AND(F375&lt;&gt;"",G375&lt;&gt;""),"COMPLETE",IF(OR(F375&lt;&gt;"",G375&lt;&gt;""),"PARTIAL","MISSING")))</x:f>
      </x:c>
      <x:c r="AF375" s="756"/>
      <x:c r="AG375" s="735"/>
      <x:c r="AH375" s="735"/>
      <x:c r="AI375" s="755" t="str">
        <x:f>IF(OR(B375="",AF375=""),"",ROUND((AF375-B375)*24,1))</x:f>
      </x:c>
      <x:c r="AJ375" s="750" t="str">
        <x:f>IF(P375="","",MAX(TODAY()-P375,0))</x:f>
      </x:c>
      <x:c r="AK375" s="750" t="str">
        <x:f>IF(OR(B375="",AH375=""),"",AH375-B375)</x:f>
      </x:c>
      <x:c r="AL375" s="751" t="str">
        <x:f>IF(A375="","",IF(COUNTIF($A$5:$A$504,A375)&gt;1,"DUPLICATE RFQ ID",IF(OR(B375="",C375="",AND(D375="",E375=""),AND(F375="",G375=""),H375="",I375="",J375="",L375="",M375="",N375=""),"CHECK REQUIRED FIELDS",IF(OR(NOT(ISNUMBER(I375)),I375&lt;=0,AND(O375&lt;&gt;"",OR(NOT(ISNUMBER(O375)),O375&lt;0))),"CHECK NUMBERS",IF(OR(NOT(ISNUMBER(B375)),B375&gt;TODAY(),AND(P375&lt;&gt;"",OR(NOT(ISNUMBER(P375)),P375&gt;TODAY())),AND(Q375&lt;&gt;"",OR(NOT(ISNUMBER(Q375)),Q375&gt;TODAY())),AND(R375&lt;&gt;"",NOT(ISNUMBER(R375))),AND(U375&lt;&gt;"",NOT(ISNUMBER(U375))),AND(AF375&lt;&gt;"",OR(NOT(ISNUMBER(AF375)),AF375&lt;B375,AF375&gt;TODAY()+1)),AND(AG375&lt;&gt;"",OR(NOT(ISNUMBER(AG375)),AG375&lt;B375,AG375&gt;TODAY())),AND(AH375&lt;&gt;"",OR(NOT(ISNUMBER(AH375)),AH375&lt;B375,AH375&gt;TODAY()))),"CHECK DATE",IF(COUNTIF(Setup!$D$4:$D$11,N375)=0,"CHECK STAGE",IF(AND(N375&lt;&gt;"PO WON",N375&lt;&gt;"LOST",N375&lt;&gt;"CANCELLED",Y375=""),"SET NEXT FOLLOW-UP",IF(AND(OR(N375="QUOTED",N375="NEGOTIATION",N375="PO WON"),P375=""),"ADD QUOTE DATE",IF(AND(OR(N375="QUOTED",N375="NEGOTIATION",N375="PO WON"),COUNTIFS(Quotations!$B$5:$B$504,A375,Quotations!$Q$5:$Q$504,"COMPLETE")=0),"ADD QUOTE RECORD",IF(AND(OR(N375="LOST",N375="CANCELLED"),V375=""),"ADD CLOSED REASON",IF(AND(OR(N375="PO WON",N375="LOST",N375="CANCELLED"),AH375=""),"ADD CLOSED DATE",IF(AND(N375="PO WON",COUNTIFS('Orders &amp; Payments'!$B$5:$B$504,A375,'Orders &amp; Payments'!$Q$5:$Q$504,"COMPLETE")+COUNTIFS('Orders &amp; Payments'!$B$5:$B$504,A375,'Orders &amp; Payments'!$Q$5:$Q$504,"OPEN")+COUNTIFS('Orders &amp; Payments'!$B$5:$B$504,A375,'Orders &amp; Payments'!$Q$5:$Q$504,"OPEN — ADD INVOICE")=0),"ADD ORDER RECORD","COMPLETE"))))))))))))</x:f>
      </x:c>
    </x:row>
    <x:row r="376">
      <x:c r="A376" s="730"/>
      <x:c r="B376" s="731"/>
      <x:c r="C376" s="730"/>
      <x:c r="D376" s="730"/>
      <x:c r="E376" s="730"/>
      <x:c r="F376" s="730"/>
      <x:c r="G376" s="730"/>
      <x:c r="H376" s="730"/>
      <x:c r="I376" s="730"/>
      <x:c r="J376" s="730"/>
      <x:c r="K376" s="730"/>
      <x:c r="L376" s="730"/>
      <x:c r="M376" s="730"/>
      <x:c r="N376" s="730"/>
      <x:c r="O376" s="732"/>
      <x:c r="P376" s="731"/>
      <x:c r="Q376" s="731"/>
      <x:c r="R376" s="731"/>
      <x:c r="S376" s="740" t="str">
        <x:f>IF(B376="","",TODAY()-B376)</x:f>
      </x:c>
      <x:c r="T376" s="741" t="str">
        <x:f>IF(A376="","",IF(N376="","STAGE NOT SET",IF(OR(N376="PO WON",N376="LOST",N376="CANCELLED"),N376,IF(Y376="","NOT SET",IF(NOT(ISNUMBER(Y376)),"CHECK DATE",IF(Y376&lt;TODAY(),"OVERDUE",IF(Y376=TODAY(),"DUE TODAY","UPCOMING")))))))</x:f>
      </x:c>
      <x:c r="U376" s="731"/>
      <x:c r="V376" s="730"/>
      <x:c r="W376" s="730"/>
      <x:c r="X376" s="749" t="str">
        <x:f>IF(OR(A376="",B376="",N376="",N376="PO WON",N376="LOST",N376="CANCELLED"),"",IFERROR(IF(Q376="",B376+1,Q376+INDEX(Setup!$T$4:$T$8,MATCH(N376,Setup!$S$4:$S$8,0))),""))</x:f>
      </x:c>
      <x:c r="Y376" s="749" t="str">
        <x:f>IF(A376="","",IF(OR(N376="PO WON",N376="LOST",N376="CANCELLED"),"",IF(R376&lt;&gt;"",R376,X376)))</x:f>
      </x:c>
      <x:c r="Z376" s="750" t="str">
        <x:f>IF(OR(Y376="",NOT(ISNUMBER(Y376))),"",Y376-TODAY())</x:f>
      </x:c>
      <x:c r="AA376" s="750" t="str">
        <x:f>IF(OR(A376="",B376="",C376="",M376="",N376="",N376="PO WON",N376="LOST",N376="CANCELLED"),"",IF(M376="Hot",30,IF(M376="Warm",20,10))+IF(N376="NEGOTIATION",25,IF(N376="QUOTED",20,IF(N376="QUALIFIED",15,IF(OR(N376="NEW",N376="CONTACTED"),10,0))))+IF(S376&lt;=2,20,IF(S376&lt;=7,15,IF(S376&lt;=14,10,5)))+IF(O376&gt;=500000,20,IF(O376&gt;=200000,15,IF(O376&gt;=100000,10,5)))+IF(OR(C376="IndiaMART",C376="TradeIndia"),5,3))</x:f>
      </x:c>
      <x:c r="AB376" s="751" t="str">
        <x:f>IF(A376="","",IF(OR(N376="PO WON",N376="LOST",N376="CANCELLED"),"CLOSED",IF(AA376&gt;=75,"A - PRIORITY",IF(AA376&gt;=55,"B - GOOD",IF(AA376&gt;=35,"C - NURTURE","D - LOW")))))</x:f>
      </x:c>
      <x:c r="AC376" s="751" t="str">
        <x:f>IF(A376="","",IF(AL376="COMPLETE",IF(N376="PO WON","Track invoice + payment",IF(N376="LOST","Consider revival",IF(N376="CANCELLED","No further action",IF(T376="OVERDUE","FOLLOW UP NOW",IF(T376="DUE TODAY","FOLLOW UP TODAY",IFERROR(INDEX(Setup!$V$4:$V$8,MATCH(N376,Setup!$U$4:$U$8,0)),"Review RFQ")))))),IF(AL376="DUPLICATE RFQ ID","Use a unique RFQ ID",IF(AL376="CHECK REQUIRED FIELDS","Complete required fields",IF(AL376="CHECK NUMBERS","Correct quantity or value",IF(AL376="CHECK DATE","Correct invalid date",IF(AL376="CHECK STAGE","Choose a valid stage",IF(AL376="SET NEXT FOLLOW-UP","Set next follow-up",IF(AL376="ADD QUOTE DATE","Add quote date",IF(AL376="ADD QUOTE RECORD","Add or fix quote record",IF(AL376="ADD CLOSED REASON","Add lost/cancelled reason",IF(AL376="ADD CLOSED DATE","Add closed date","Create or fix order record"))))))))))))</x:f>
      </x:c>
      <x:c r="AD376" s="752" t="str">
        <x:f>IF(A376="","",IF(AND(OR(N376="QUOTED",N376="NEGOTIATION"),Y376&lt;&gt;"",Y376&lt;TODAY()),O376,0))</x:f>
      </x:c>
      <x:c r="AE376" s="751" t="str">
        <x:f>IF(A376="","",IF(AND(F376&lt;&gt;"",G376&lt;&gt;""),"COMPLETE",IF(OR(F376&lt;&gt;"",G376&lt;&gt;""),"PARTIAL","MISSING")))</x:f>
      </x:c>
      <x:c r="AF376" s="756"/>
      <x:c r="AG376" s="735"/>
      <x:c r="AH376" s="735"/>
      <x:c r="AI376" s="755" t="str">
        <x:f>IF(OR(B376="",AF376=""),"",ROUND((AF376-B376)*24,1))</x:f>
      </x:c>
      <x:c r="AJ376" s="750" t="str">
        <x:f>IF(P376="","",MAX(TODAY()-P376,0))</x:f>
      </x:c>
      <x:c r="AK376" s="750" t="str">
        <x:f>IF(OR(B376="",AH376=""),"",AH376-B376)</x:f>
      </x:c>
      <x:c r="AL376" s="751" t="str">
        <x:f>IF(A376="","",IF(COUNTIF($A$5:$A$504,A376)&gt;1,"DUPLICATE RFQ ID",IF(OR(B376="",C376="",AND(D376="",E376=""),AND(F376="",G376=""),H376="",I376="",J376="",L376="",M376="",N376=""),"CHECK REQUIRED FIELDS",IF(OR(NOT(ISNUMBER(I376)),I376&lt;=0,AND(O376&lt;&gt;"",OR(NOT(ISNUMBER(O376)),O376&lt;0))),"CHECK NUMBERS",IF(OR(NOT(ISNUMBER(B376)),B376&gt;TODAY(),AND(P376&lt;&gt;"",OR(NOT(ISNUMBER(P376)),P376&gt;TODAY())),AND(Q376&lt;&gt;"",OR(NOT(ISNUMBER(Q376)),Q376&gt;TODAY())),AND(R376&lt;&gt;"",NOT(ISNUMBER(R376))),AND(U376&lt;&gt;"",NOT(ISNUMBER(U376))),AND(AF376&lt;&gt;"",OR(NOT(ISNUMBER(AF376)),AF376&lt;B376,AF376&gt;TODAY()+1)),AND(AG376&lt;&gt;"",OR(NOT(ISNUMBER(AG376)),AG376&lt;B376,AG376&gt;TODAY())),AND(AH376&lt;&gt;"",OR(NOT(ISNUMBER(AH376)),AH376&lt;B376,AH376&gt;TODAY()))),"CHECK DATE",IF(COUNTIF(Setup!$D$4:$D$11,N376)=0,"CHECK STAGE",IF(AND(N376&lt;&gt;"PO WON",N376&lt;&gt;"LOST",N376&lt;&gt;"CANCELLED",Y376=""),"SET NEXT FOLLOW-UP",IF(AND(OR(N376="QUOTED",N376="NEGOTIATION",N376="PO WON"),P376=""),"ADD QUOTE DATE",IF(AND(OR(N376="QUOTED",N376="NEGOTIATION",N376="PO WON"),COUNTIFS(Quotations!$B$5:$B$504,A376,Quotations!$Q$5:$Q$504,"COMPLETE")=0),"ADD QUOTE RECORD",IF(AND(OR(N376="LOST",N376="CANCELLED"),V376=""),"ADD CLOSED REASON",IF(AND(OR(N376="PO WON",N376="LOST",N376="CANCELLED"),AH376=""),"ADD CLOSED DATE",IF(AND(N376="PO WON",COUNTIFS('Orders &amp; Payments'!$B$5:$B$504,A376,'Orders &amp; Payments'!$Q$5:$Q$504,"COMPLETE")+COUNTIFS('Orders &amp; Payments'!$B$5:$B$504,A376,'Orders &amp; Payments'!$Q$5:$Q$504,"OPEN")+COUNTIFS('Orders &amp; Payments'!$B$5:$B$504,A376,'Orders &amp; Payments'!$Q$5:$Q$504,"OPEN — ADD INVOICE")=0),"ADD ORDER RECORD","COMPLETE"))))))))))))</x:f>
      </x:c>
    </x:row>
    <x:row r="377">
      <x:c r="A377" s="730"/>
      <x:c r="B377" s="731"/>
      <x:c r="C377" s="730"/>
      <x:c r="D377" s="730"/>
      <x:c r="E377" s="730"/>
      <x:c r="F377" s="730"/>
      <x:c r="G377" s="730"/>
      <x:c r="H377" s="730"/>
      <x:c r="I377" s="730"/>
      <x:c r="J377" s="730"/>
      <x:c r="K377" s="730"/>
      <x:c r="L377" s="730"/>
      <x:c r="M377" s="730"/>
      <x:c r="N377" s="730"/>
      <x:c r="O377" s="732"/>
      <x:c r="P377" s="731"/>
      <x:c r="Q377" s="731"/>
      <x:c r="R377" s="731"/>
      <x:c r="S377" s="740" t="str">
        <x:f>IF(B377="","",TODAY()-B377)</x:f>
      </x:c>
      <x:c r="T377" s="741" t="str">
        <x:f>IF(A377="","",IF(N377="","STAGE NOT SET",IF(OR(N377="PO WON",N377="LOST",N377="CANCELLED"),N377,IF(Y377="","NOT SET",IF(NOT(ISNUMBER(Y377)),"CHECK DATE",IF(Y377&lt;TODAY(),"OVERDUE",IF(Y377=TODAY(),"DUE TODAY","UPCOMING")))))))</x:f>
      </x:c>
      <x:c r="U377" s="731"/>
      <x:c r="V377" s="730"/>
      <x:c r="W377" s="730"/>
      <x:c r="X377" s="749" t="str">
        <x:f>IF(OR(A377="",B377="",N377="",N377="PO WON",N377="LOST",N377="CANCELLED"),"",IFERROR(IF(Q377="",B377+1,Q377+INDEX(Setup!$T$4:$T$8,MATCH(N377,Setup!$S$4:$S$8,0))),""))</x:f>
      </x:c>
      <x:c r="Y377" s="749" t="str">
        <x:f>IF(A377="","",IF(OR(N377="PO WON",N377="LOST",N377="CANCELLED"),"",IF(R377&lt;&gt;"",R377,X377)))</x:f>
      </x:c>
      <x:c r="Z377" s="750" t="str">
        <x:f>IF(OR(Y377="",NOT(ISNUMBER(Y377))),"",Y377-TODAY())</x:f>
      </x:c>
      <x:c r="AA377" s="750" t="str">
        <x:f>IF(OR(A377="",B377="",C377="",M377="",N377="",N377="PO WON",N377="LOST",N377="CANCELLED"),"",IF(M377="Hot",30,IF(M377="Warm",20,10))+IF(N377="NEGOTIATION",25,IF(N377="QUOTED",20,IF(N377="QUALIFIED",15,IF(OR(N377="NEW",N377="CONTACTED"),10,0))))+IF(S377&lt;=2,20,IF(S377&lt;=7,15,IF(S377&lt;=14,10,5)))+IF(O377&gt;=500000,20,IF(O377&gt;=200000,15,IF(O377&gt;=100000,10,5)))+IF(OR(C377="IndiaMART",C377="TradeIndia"),5,3))</x:f>
      </x:c>
      <x:c r="AB377" s="751" t="str">
        <x:f>IF(A377="","",IF(OR(N377="PO WON",N377="LOST",N377="CANCELLED"),"CLOSED",IF(AA377&gt;=75,"A - PRIORITY",IF(AA377&gt;=55,"B - GOOD",IF(AA377&gt;=35,"C - NURTURE","D - LOW")))))</x:f>
      </x:c>
      <x:c r="AC377" s="751" t="str">
        <x:f>IF(A377="","",IF(AL377="COMPLETE",IF(N377="PO WON","Track invoice + payment",IF(N377="LOST","Consider revival",IF(N377="CANCELLED","No further action",IF(T377="OVERDUE","FOLLOW UP NOW",IF(T377="DUE TODAY","FOLLOW UP TODAY",IFERROR(INDEX(Setup!$V$4:$V$8,MATCH(N377,Setup!$U$4:$U$8,0)),"Review RFQ")))))),IF(AL377="DUPLICATE RFQ ID","Use a unique RFQ ID",IF(AL377="CHECK REQUIRED FIELDS","Complete required fields",IF(AL377="CHECK NUMBERS","Correct quantity or value",IF(AL377="CHECK DATE","Correct invalid date",IF(AL377="CHECK STAGE","Choose a valid stage",IF(AL377="SET NEXT FOLLOW-UP","Set next follow-up",IF(AL377="ADD QUOTE DATE","Add quote date",IF(AL377="ADD QUOTE RECORD","Add or fix quote record",IF(AL377="ADD CLOSED REASON","Add lost/cancelled reason",IF(AL377="ADD CLOSED DATE","Add closed date","Create or fix order record"))))))))))))</x:f>
      </x:c>
      <x:c r="AD377" s="752" t="str">
        <x:f>IF(A377="","",IF(AND(OR(N377="QUOTED",N377="NEGOTIATION"),Y377&lt;&gt;"",Y377&lt;TODAY()),O377,0))</x:f>
      </x:c>
      <x:c r="AE377" s="751" t="str">
        <x:f>IF(A377="","",IF(AND(F377&lt;&gt;"",G377&lt;&gt;""),"COMPLETE",IF(OR(F377&lt;&gt;"",G377&lt;&gt;""),"PARTIAL","MISSING")))</x:f>
      </x:c>
      <x:c r="AF377" s="756"/>
      <x:c r="AG377" s="735"/>
      <x:c r="AH377" s="735"/>
      <x:c r="AI377" s="755" t="str">
        <x:f>IF(OR(B377="",AF377=""),"",ROUND((AF377-B377)*24,1))</x:f>
      </x:c>
      <x:c r="AJ377" s="750" t="str">
        <x:f>IF(P377="","",MAX(TODAY()-P377,0))</x:f>
      </x:c>
      <x:c r="AK377" s="750" t="str">
        <x:f>IF(OR(B377="",AH377=""),"",AH377-B377)</x:f>
      </x:c>
      <x:c r="AL377" s="751" t="str">
        <x:f>IF(A377="","",IF(COUNTIF($A$5:$A$504,A377)&gt;1,"DUPLICATE RFQ ID",IF(OR(B377="",C377="",AND(D377="",E377=""),AND(F377="",G377=""),H377="",I377="",J377="",L377="",M377="",N377=""),"CHECK REQUIRED FIELDS",IF(OR(NOT(ISNUMBER(I377)),I377&lt;=0,AND(O377&lt;&gt;"",OR(NOT(ISNUMBER(O377)),O377&lt;0))),"CHECK NUMBERS",IF(OR(NOT(ISNUMBER(B377)),B377&gt;TODAY(),AND(P377&lt;&gt;"",OR(NOT(ISNUMBER(P377)),P377&gt;TODAY())),AND(Q377&lt;&gt;"",OR(NOT(ISNUMBER(Q377)),Q377&gt;TODAY())),AND(R377&lt;&gt;"",NOT(ISNUMBER(R377))),AND(U377&lt;&gt;"",NOT(ISNUMBER(U377))),AND(AF377&lt;&gt;"",OR(NOT(ISNUMBER(AF377)),AF377&lt;B377,AF377&gt;TODAY()+1)),AND(AG377&lt;&gt;"",OR(NOT(ISNUMBER(AG377)),AG377&lt;B377,AG377&gt;TODAY())),AND(AH377&lt;&gt;"",OR(NOT(ISNUMBER(AH377)),AH377&lt;B377,AH377&gt;TODAY()))),"CHECK DATE",IF(COUNTIF(Setup!$D$4:$D$11,N377)=0,"CHECK STAGE",IF(AND(N377&lt;&gt;"PO WON",N377&lt;&gt;"LOST",N377&lt;&gt;"CANCELLED",Y377=""),"SET NEXT FOLLOW-UP",IF(AND(OR(N377="QUOTED",N377="NEGOTIATION",N377="PO WON"),P377=""),"ADD QUOTE DATE",IF(AND(OR(N377="QUOTED",N377="NEGOTIATION",N377="PO WON"),COUNTIFS(Quotations!$B$5:$B$504,A377,Quotations!$Q$5:$Q$504,"COMPLETE")=0),"ADD QUOTE RECORD",IF(AND(OR(N377="LOST",N377="CANCELLED"),V377=""),"ADD CLOSED REASON",IF(AND(OR(N377="PO WON",N377="LOST",N377="CANCELLED"),AH377=""),"ADD CLOSED DATE",IF(AND(N377="PO WON",COUNTIFS('Orders &amp; Payments'!$B$5:$B$504,A377,'Orders &amp; Payments'!$Q$5:$Q$504,"COMPLETE")+COUNTIFS('Orders &amp; Payments'!$B$5:$B$504,A377,'Orders &amp; Payments'!$Q$5:$Q$504,"OPEN")+COUNTIFS('Orders &amp; Payments'!$B$5:$B$504,A377,'Orders &amp; Payments'!$Q$5:$Q$504,"OPEN — ADD INVOICE")=0),"ADD ORDER RECORD","COMPLETE"))))))))))))</x:f>
      </x:c>
    </x:row>
    <x:row r="378">
      <x:c r="A378" s="730"/>
      <x:c r="B378" s="731"/>
      <x:c r="C378" s="730"/>
      <x:c r="D378" s="730"/>
      <x:c r="E378" s="730"/>
      <x:c r="F378" s="730"/>
      <x:c r="G378" s="730"/>
      <x:c r="H378" s="730"/>
      <x:c r="I378" s="730"/>
      <x:c r="J378" s="730"/>
      <x:c r="K378" s="730"/>
      <x:c r="L378" s="730"/>
      <x:c r="M378" s="730"/>
      <x:c r="N378" s="730"/>
      <x:c r="O378" s="732"/>
      <x:c r="P378" s="731"/>
      <x:c r="Q378" s="731"/>
      <x:c r="R378" s="731"/>
      <x:c r="S378" s="740" t="str">
        <x:f>IF(B378="","",TODAY()-B378)</x:f>
      </x:c>
      <x:c r="T378" s="741" t="str">
        <x:f>IF(A378="","",IF(N378="","STAGE NOT SET",IF(OR(N378="PO WON",N378="LOST",N378="CANCELLED"),N378,IF(Y378="","NOT SET",IF(NOT(ISNUMBER(Y378)),"CHECK DATE",IF(Y378&lt;TODAY(),"OVERDUE",IF(Y378=TODAY(),"DUE TODAY","UPCOMING")))))))</x:f>
      </x:c>
      <x:c r="U378" s="731"/>
      <x:c r="V378" s="730"/>
      <x:c r="W378" s="730"/>
      <x:c r="X378" s="749" t="str">
        <x:f>IF(OR(A378="",B378="",N378="",N378="PO WON",N378="LOST",N378="CANCELLED"),"",IFERROR(IF(Q378="",B378+1,Q378+INDEX(Setup!$T$4:$T$8,MATCH(N378,Setup!$S$4:$S$8,0))),""))</x:f>
      </x:c>
      <x:c r="Y378" s="749" t="str">
        <x:f>IF(A378="","",IF(OR(N378="PO WON",N378="LOST",N378="CANCELLED"),"",IF(R378&lt;&gt;"",R378,X378)))</x:f>
      </x:c>
      <x:c r="Z378" s="750" t="str">
        <x:f>IF(OR(Y378="",NOT(ISNUMBER(Y378))),"",Y378-TODAY())</x:f>
      </x:c>
      <x:c r="AA378" s="750" t="str">
        <x:f>IF(OR(A378="",B378="",C378="",M378="",N378="",N378="PO WON",N378="LOST",N378="CANCELLED"),"",IF(M378="Hot",30,IF(M378="Warm",20,10))+IF(N378="NEGOTIATION",25,IF(N378="QUOTED",20,IF(N378="QUALIFIED",15,IF(OR(N378="NEW",N378="CONTACTED"),10,0))))+IF(S378&lt;=2,20,IF(S378&lt;=7,15,IF(S378&lt;=14,10,5)))+IF(O378&gt;=500000,20,IF(O378&gt;=200000,15,IF(O378&gt;=100000,10,5)))+IF(OR(C378="IndiaMART",C378="TradeIndia"),5,3))</x:f>
      </x:c>
      <x:c r="AB378" s="751" t="str">
        <x:f>IF(A378="","",IF(OR(N378="PO WON",N378="LOST",N378="CANCELLED"),"CLOSED",IF(AA378&gt;=75,"A - PRIORITY",IF(AA378&gt;=55,"B - GOOD",IF(AA378&gt;=35,"C - NURTURE","D - LOW")))))</x:f>
      </x:c>
      <x:c r="AC378" s="751" t="str">
        <x:f>IF(A378="","",IF(AL378="COMPLETE",IF(N378="PO WON","Track invoice + payment",IF(N378="LOST","Consider revival",IF(N378="CANCELLED","No further action",IF(T378="OVERDUE","FOLLOW UP NOW",IF(T378="DUE TODAY","FOLLOW UP TODAY",IFERROR(INDEX(Setup!$V$4:$V$8,MATCH(N378,Setup!$U$4:$U$8,0)),"Review RFQ")))))),IF(AL378="DUPLICATE RFQ ID","Use a unique RFQ ID",IF(AL378="CHECK REQUIRED FIELDS","Complete required fields",IF(AL378="CHECK NUMBERS","Correct quantity or value",IF(AL378="CHECK DATE","Correct invalid date",IF(AL378="CHECK STAGE","Choose a valid stage",IF(AL378="SET NEXT FOLLOW-UP","Set next follow-up",IF(AL378="ADD QUOTE DATE","Add quote date",IF(AL378="ADD QUOTE RECORD","Add or fix quote record",IF(AL378="ADD CLOSED REASON","Add lost/cancelled reason",IF(AL378="ADD CLOSED DATE","Add closed date","Create or fix order record"))))))))))))</x:f>
      </x:c>
      <x:c r="AD378" s="752" t="str">
        <x:f>IF(A378="","",IF(AND(OR(N378="QUOTED",N378="NEGOTIATION"),Y378&lt;&gt;"",Y378&lt;TODAY()),O378,0))</x:f>
      </x:c>
      <x:c r="AE378" s="751" t="str">
        <x:f>IF(A378="","",IF(AND(F378&lt;&gt;"",G378&lt;&gt;""),"COMPLETE",IF(OR(F378&lt;&gt;"",G378&lt;&gt;""),"PARTIAL","MISSING")))</x:f>
      </x:c>
      <x:c r="AF378" s="756"/>
      <x:c r="AG378" s="735"/>
      <x:c r="AH378" s="735"/>
      <x:c r="AI378" s="755" t="str">
        <x:f>IF(OR(B378="",AF378=""),"",ROUND((AF378-B378)*24,1))</x:f>
      </x:c>
      <x:c r="AJ378" s="750" t="str">
        <x:f>IF(P378="","",MAX(TODAY()-P378,0))</x:f>
      </x:c>
      <x:c r="AK378" s="750" t="str">
        <x:f>IF(OR(B378="",AH378=""),"",AH378-B378)</x:f>
      </x:c>
      <x:c r="AL378" s="751" t="str">
        <x:f>IF(A378="","",IF(COUNTIF($A$5:$A$504,A378)&gt;1,"DUPLICATE RFQ ID",IF(OR(B378="",C378="",AND(D378="",E378=""),AND(F378="",G378=""),H378="",I378="",J378="",L378="",M378="",N378=""),"CHECK REQUIRED FIELDS",IF(OR(NOT(ISNUMBER(I378)),I378&lt;=0,AND(O378&lt;&gt;"",OR(NOT(ISNUMBER(O378)),O378&lt;0))),"CHECK NUMBERS",IF(OR(NOT(ISNUMBER(B378)),B378&gt;TODAY(),AND(P378&lt;&gt;"",OR(NOT(ISNUMBER(P378)),P378&gt;TODAY())),AND(Q378&lt;&gt;"",OR(NOT(ISNUMBER(Q378)),Q378&gt;TODAY())),AND(R378&lt;&gt;"",NOT(ISNUMBER(R378))),AND(U378&lt;&gt;"",NOT(ISNUMBER(U378))),AND(AF378&lt;&gt;"",OR(NOT(ISNUMBER(AF378)),AF378&lt;B378,AF378&gt;TODAY()+1)),AND(AG378&lt;&gt;"",OR(NOT(ISNUMBER(AG378)),AG378&lt;B378,AG378&gt;TODAY())),AND(AH378&lt;&gt;"",OR(NOT(ISNUMBER(AH378)),AH378&lt;B378,AH378&gt;TODAY()))),"CHECK DATE",IF(COUNTIF(Setup!$D$4:$D$11,N378)=0,"CHECK STAGE",IF(AND(N378&lt;&gt;"PO WON",N378&lt;&gt;"LOST",N378&lt;&gt;"CANCELLED",Y378=""),"SET NEXT FOLLOW-UP",IF(AND(OR(N378="QUOTED",N378="NEGOTIATION",N378="PO WON"),P378=""),"ADD QUOTE DATE",IF(AND(OR(N378="QUOTED",N378="NEGOTIATION",N378="PO WON"),COUNTIFS(Quotations!$B$5:$B$504,A378,Quotations!$Q$5:$Q$504,"COMPLETE")=0),"ADD QUOTE RECORD",IF(AND(OR(N378="LOST",N378="CANCELLED"),V378=""),"ADD CLOSED REASON",IF(AND(OR(N378="PO WON",N378="LOST",N378="CANCELLED"),AH378=""),"ADD CLOSED DATE",IF(AND(N378="PO WON",COUNTIFS('Orders &amp; Payments'!$B$5:$B$504,A378,'Orders &amp; Payments'!$Q$5:$Q$504,"COMPLETE")+COUNTIFS('Orders &amp; Payments'!$B$5:$B$504,A378,'Orders &amp; Payments'!$Q$5:$Q$504,"OPEN")+COUNTIFS('Orders &amp; Payments'!$B$5:$B$504,A378,'Orders &amp; Payments'!$Q$5:$Q$504,"OPEN — ADD INVOICE")=0),"ADD ORDER RECORD","COMPLETE"))))))))))))</x:f>
      </x:c>
    </x:row>
    <x:row r="379">
      <x:c r="A379" s="730"/>
      <x:c r="B379" s="731"/>
      <x:c r="C379" s="730"/>
      <x:c r="D379" s="730"/>
      <x:c r="E379" s="730"/>
      <x:c r="F379" s="730"/>
      <x:c r="G379" s="730"/>
      <x:c r="H379" s="730"/>
      <x:c r="I379" s="730"/>
      <x:c r="J379" s="730"/>
      <x:c r="K379" s="730"/>
      <x:c r="L379" s="730"/>
      <x:c r="M379" s="730"/>
      <x:c r="N379" s="730"/>
      <x:c r="O379" s="732"/>
      <x:c r="P379" s="731"/>
      <x:c r="Q379" s="731"/>
      <x:c r="R379" s="731"/>
      <x:c r="S379" s="740" t="str">
        <x:f>IF(B379="","",TODAY()-B379)</x:f>
      </x:c>
      <x:c r="T379" s="741" t="str">
        <x:f>IF(A379="","",IF(N379="","STAGE NOT SET",IF(OR(N379="PO WON",N379="LOST",N379="CANCELLED"),N379,IF(Y379="","NOT SET",IF(NOT(ISNUMBER(Y379)),"CHECK DATE",IF(Y379&lt;TODAY(),"OVERDUE",IF(Y379=TODAY(),"DUE TODAY","UPCOMING")))))))</x:f>
      </x:c>
      <x:c r="U379" s="731"/>
      <x:c r="V379" s="730"/>
      <x:c r="W379" s="730"/>
      <x:c r="X379" s="749" t="str">
        <x:f>IF(OR(A379="",B379="",N379="",N379="PO WON",N379="LOST",N379="CANCELLED"),"",IFERROR(IF(Q379="",B379+1,Q379+INDEX(Setup!$T$4:$T$8,MATCH(N379,Setup!$S$4:$S$8,0))),""))</x:f>
      </x:c>
      <x:c r="Y379" s="749" t="str">
        <x:f>IF(A379="","",IF(OR(N379="PO WON",N379="LOST",N379="CANCELLED"),"",IF(R379&lt;&gt;"",R379,X379)))</x:f>
      </x:c>
      <x:c r="Z379" s="750" t="str">
        <x:f>IF(OR(Y379="",NOT(ISNUMBER(Y379))),"",Y379-TODAY())</x:f>
      </x:c>
      <x:c r="AA379" s="750" t="str">
        <x:f>IF(OR(A379="",B379="",C379="",M379="",N379="",N379="PO WON",N379="LOST",N379="CANCELLED"),"",IF(M379="Hot",30,IF(M379="Warm",20,10))+IF(N379="NEGOTIATION",25,IF(N379="QUOTED",20,IF(N379="QUALIFIED",15,IF(OR(N379="NEW",N379="CONTACTED"),10,0))))+IF(S379&lt;=2,20,IF(S379&lt;=7,15,IF(S379&lt;=14,10,5)))+IF(O379&gt;=500000,20,IF(O379&gt;=200000,15,IF(O379&gt;=100000,10,5)))+IF(OR(C379="IndiaMART",C379="TradeIndia"),5,3))</x:f>
      </x:c>
      <x:c r="AB379" s="751" t="str">
        <x:f>IF(A379="","",IF(OR(N379="PO WON",N379="LOST",N379="CANCELLED"),"CLOSED",IF(AA379&gt;=75,"A - PRIORITY",IF(AA379&gt;=55,"B - GOOD",IF(AA379&gt;=35,"C - NURTURE","D - LOW")))))</x:f>
      </x:c>
      <x:c r="AC379" s="751" t="str">
        <x:f>IF(A379="","",IF(AL379="COMPLETE",IF(N379="PO WON","Track invoice + payment",IF(N379="LOST","Consider revival",IF(N379="CANCELLED","No further action",IF(T379="OVERDUE","FOLLOW UP NOW",IF(T379="DUE TODAY","FOLLOW UP TODAY",IFERROR(INDEX(Setup!$V$4:$V$8,MATCH(N379,Setup!$U$4:$U$8,0)),"Review RFQ")))))),IF(AL379="DUPLICATE RFQ ID","Use a unique RFQ ID",IF(AL379="CHECK REQUIRED FIELDS","Complete required fields",IF(AL379="CHECK NUMBERS","Correct quantity or value",IF(AL379="CHECK DATE","Correct invalid date",IF(AL379="CHECK STAGE","Choose a valid stage",IF(AL379="SET NEXT FOLLOW-UP","Set next follow-up",IF(AL379="ADD QUOTE DATE","Add quote date",IF(AL379="ADD QUOTE RECORD","Add or fix quote record",IF(AL379="ADD CLOSED REASON","Add lost/cancelled reason",IF(AL379="ADD CLOSED DATE","Add closed date","Create or fix order record"))))))))))))</x:f>
      </x:c>
      <x:c r="AD379" s="752" t="str">
        <x:f>IF(A379="","",IF(AND(OR(N379="QUOTED",N379="NEGOTIATION"),Y379&lt;&gt;"",Y379&lt;TODAY()),O379,0))</x:f>
      </x:c>
      <x:c r="AE379" s="751" t="str">
        <x:f>IF(A379="","",IF(AND(F379&lt;&gt;"",G379&lt;&gt;""),"COMPLETE",IF(OR(F379&lt;&gt;"",G379&lt;&gt;""),"PARTIAL","MISSING")))</x:f>
      </x:c>
      <x:c r="AF379" s="756"/>
      <x:c r="AG379" s="735"/>
      <x:c r="AH379" s="735"/>
      <x:c r="AI379" s="755" t="str">
        <x:f>IF(OR(B379="",AF379=""),"",ROUND((AF379-B379)*24,1))</x:f>
      </x:c>
      <x:c r="AJ379" s="750" t="str">
        <x:f>IF(P379="","",MAX(TODAY()-P379,0))</x:f>
      </x:c>
      <x:c r="AK379" s="750" t="str">
        <x:f>IF(OR(B379="",AH379=""),"",AH379-B379)</x:f>
      </x:c>
      <x:c r="AL379" s="751" t="str">
        <x:f>IF(A379="","",IF(COUNTIF($A$5:$A$504,A379)&gt;1,"DUPLICATE RFQ ID",IF(OR(B379="",C379="",AND(D379="",E379=""),AND(F379="",G379=""),H379="",I379="",J379="",L379="",M379="",N379=""),"CHECK REQUIRED FIELDS",IF(OR(NOT(ISNUMBER(I379)),I379&lt;=0,AND(O379&lt;&gt;"",OR(NOT(ISNUMBER(O379)),O379&lt;0))),"CHECK NUMBERS",IF(OR(NOT(ISNUMBER(B379)),B379&gt;TODAY(),AND(P379&lt;&gt;"",OR(NOT(ISNUMBER(P379)),P379&gt;TODAY())),AND(Q379&lt;&gt;"",OR(NOT(ISNUMBER(Q379)),Q379&gt;TODAY())),AND(R379&lt;&gt;"",NOT(ISNUMBER(R379))),AND(U379&lt;&gt;"",NOT(ISNUMBER(U379))),AND(AF379&lt;&gt;"",OR(NOT(ISNUMBER(AF379)),AF379&lt;B379,AF379&gt;TODAY()+1)),AND(AG379&lt;&gt;"",OR(NOT(ISNUMBER(AG379)),AG379&lt;B379,AG379&gt;TODAY())),AND(AH379&lt;&gt;"",OR(NOT(ISNUMBER(AH379)),AH379&lt;B379,AH379&gt;TODAY()))),"CHECK DATE",IF(COUNTIF(Setup!$D$4:$D$11,N379)=0,"CHECK STAGE",IF(AND(N379&lt;&gt;"PO WON",N379&lt;&gt;"LOST",N379&lt;&gt;"CANCELLED",Y379=""),"SET NEXT FOLLOW-UP",IF(AND(OR(N379="QUOTED",N379="NEGOTIATION",N379="PO WON"),P379=""),"ADD QUOTE DATE",IF(AND(OR(N379="QUOTED",N379="NEGOTIATION",N379="PO WON"),COUNTIFS(Quotations!$B$5:$B$504,A379,Quotations!$Q$5:$Q$504,"COMPLETE")=0),"ADD QUOTE RECORD",IF(AND(OR(N379="LOST",N379="CANCELLED"),V379=""),"ADD CLOSED REASON",IF(AND(OR(N379="PO WON",N379="LOST",N379="CANCELLED"),AH379=""),"ADD CLOSED DATE",IF(AND(N379="PO WON",COUNTIFS('Orders &amp; Payments'!$B$5:$B$504,A379,'Orders &amp; Payments'!$Q$5:$Q$504,"COMPLETE")+COUNTIFS('Orders &amp; Payments'!$B$5:$B$504,A379,'Orders &amp; Payments'!$Q$5:$Q$504,"OPEN")+COUNTIFS('Orders &amp; Payments'!$B$5:$B$504,A379,'Orders &amp; Payments'!$Q$5:$Q$504,"OPEN — ADD INVOICE")=0),"ADD ORDER RECORD","COMPLETE"))))))))))))</x:f>
      </x:c>
    </x:row>
    <x:row r="380">
      <x:c r="A380" s="730"/>
      <x:c r="B380" s="731"/>
      <x:c r="C380" s="730"/>
      <x:c r="D380" s="730"/>
      <x:c r="E380" s="730"/>
      <x:c r="F380" s="730"/>
      <x:c r="G380" s="730"/>
      <x:c r="H380" s="730"/>
      <x:c r="I380" s="730"/>
      <x:c r="J380" s="730"/>
      <x:c r="K380" s="730"/>
      <x:c r="L380" s="730"/>
      <x:c r="M380" s="730"/>
      <x:c r="N380" s="730"/>
      <x:c r="O380" s="732"/>
      <x:c r="P380" s="731"/>
      <x:c r="Q380" s="731"/>
      <x:c r="R380" s="731"/>
      <x:c r="S380" s="740" t="str">
        <x:f>IF(B380="","",TODAY()-B380)</x:f>
      </x:c>
      <x:c r="T380" s="741" t="str">
        <x:f>IF(A380="","",IF(N380="","STAGE NOT SET",IF(OR(N380="PO WON",N380="LOST",N380="CANCELLED"),N380,IF(Y380="","NOT SET",IF(NOT(ISNUMBER(Y380)),"CHECK DATE",IF(Y380&lt;TODAY(),"OVERDUE",IF(Y380=TODAY(),"DUE TODAY","UPCOMING")))))))</x:f>
      </x:c>
      <x:c r="U380" s="731"/>
      <x:c r="V380" s="730"/>
      <x:c r="W380" s="730"/>
      <x:c r="X380" s="749" t="str">
        <x:f>IF(OR(A380="",B380="",N380="",N380="PO WON",N380="LOST",N380="CANCELLED"),"",IFERROR(IF(Q380="",B380+1,Q380+INDEX(Setup!$T$4:$T$8,MATCH(N380,Setup!$S$4:$S$8,0))),""))</x:f>
      </x:c>
      <x:c r="Y380" s="749" t="str">
        <x:f>IF(A380="","",IF(OR(N380="PO WON",N380="LOST",N380="CANCELLED"),"",IF(R380&lt;&gt;"",R380,X380)))</x:f>
      </x:c>
      <x:c r="Z380" s="750" t="str">
        <x:f>IF(OR(Y380="",NOT(ISNUMBER(Y380))),"",Y380-TODAY())</x:f>
      </x:c>
      <x:c r="AA380" s="750" t="str">
        <x:f>IF(OR(A380="",B380="",C380="",M380="",N380="",N380="PO WON",N380="LOST",N380="CANCELLED"),"",IF(M380="Hot",30,IF(M380="Warm",20,10))+IF(N380="NEGOTIATION",25,IF(N380="QUOTED",20,IF(N380="QUALIFIED",15,IF(OR(N380="NEW",N380="CONTACTED"),10,0))))+IF(S380&lt;=2,20,IF(S380&lt;=7,15,IF(S380&lt;=14,10,5)))+IF(O380&gt;=500000,20,IF(O380&gt;=200000,15,IF(O380&gt;=100000,10,5)))+IF(OR(C380="IndiaMART",C380="TradeIndia"),5,3))</x:f>
      </x:c>
      <x:c r="AB380" s="751" t="str">
        <x:f>IF(A380="","",IF(OR(N380="PO WON",N380="LOST",N380="CANCELLED"),"CLOSED",IF(AA380&gt;=75,"A - PRIORITY",IF(AA380&gt;=55,"B - GOOD",IF(AA380&gt;=35,"C - NURTURE","D - LOW")))))</x:f>
      </x:c>
      <x:c r="AC380" s="751" t="str">
        <x:f>IF(A380="","",IF(AL380="COMPLETE",IF(N380="PO WON","Track invoice + payment",IF(N380="LOST","Consider revival",IF(N380="CANCELLED","No further action",IF(T380="OVERDUE","FOLLOW UP NOW",IF(T380="DUE TODAY","FOLLOW UP TODAY",IFERROR(INDEX(Setup!$V$4:$V$8,MATCH(N380,Setup!$U$4:$U$8,0)),"Review RFQ")))))),IF(AL380="DUPLICATE RFQ ID","Use a unique RFQ ID",IF(AL380="CHECK REQUIRED FIELDS","Complete required fields",IF(AL380="CHECK NUMBERS","Correct quantity or value",IF(AL380="CHECK DATE","Correct invalid date",IF(AL380="CHECK STAGE","Choose a valid stage",IF(AL380="SET NEXT FOLLOW-UP","Set next follow-up",IF(AL380="ADD QUOTE DATE","Add quote date",IF(AL380="ADD QUOTE RECORD","Add or fix quote record",IF(AL380="ADD CLOSED REASON","Add lost/cancelled reason",IF(AL380="ADD CLOSED DATE","Add closed date","Create or fix order record"))))))))))))</x:f>
      </x:c>
      <x:c r="AD380" s="752" t="str">
        <x:f>IF(A380="","",IF(AND(OR(N380="QUOTED",N380="NEGOTIATION"),Y380&lt;&gt;"",Y380&lt;TODAY()),O380,0))</x:f>
      </x:c>
      <x:c r="AE380" s="751" t="str">
        <x:f>IF(A380="","",IF(AND(F380&lt;&gt;"",G380&lt;&gt;""),"COMPLETE",IF(OR(F380&lt;&gt;"",G380&lt;&gt;""),"PARTIAL","MISSING")))</x:f>
      </x:c>
      <x:c r="AF380" s="756"/>
      <x:c r="AG380" s="735"/>
      <x:c r="AH380" s="735"/>
      <x:c r="AI380" s="755" t="str">
        <x:f>IF(OR(B380="",AF380=""),"",ROUND((AF380-B380)*24,1))</x:f>
      </x:c>
      <x:c r="AJ380" s="750" t="str">
        <x:f>IF(P380="","",MAX(TODAY()-P380,0))</x:f>
      </x:c>
      <x:c r="AK380" s="750" t="str">
        <x:f>IF(OR(B380="",AH380=""),"",AH380-B380)</x:f>
      </x:c>
      <x:c r="AL380" s="751" t="str">
        <x:f>IF(A380="","",IF(COUNTIF($A$5:$A$504,A380)&gt;1,"DUPLICATE RFQ ID",IF(OR(B380="",C380="",AND(D380="",E380=""),AND(F380="",G380=""),H380="",I380="",J380="",L380="",M380="",N380=""),"CHECK REQUIRED FIELDS",IF(OR(NOT(ISNUMBER(I380)),I380&lt;=0,AND(O380&lt;&gt;"",OR(NOT(ISNUMBER(O380)),O380&lt;0))),"CHECK NUMBERS",IF(OR(NOT(ISNUMBER(B380)),B380&gt;TODAY(),AND(P380&lt;&gt;"",OR(NOT(ISNUMBER(P380)),P380&gt;TODAY())),AND(Q380&lt;&gt;"",OR(NOT(ISNUMBER(Q380)),Q380&gt;TODAY())),AND(R380&lt;&gt;"",NOT(ISNUMBER(R380))),AND(U380&lt;&gt;"",NOT(ISNUMBER(U380))),AND(AF380&lt;&gt;"",OR(NOT(ISNUMBER(AF380)),AF380&lt;B380,AF380&gt;TODAY()+1)),AND(AG380&lt;&gt;"",OR(NOT(ISNUMBER(AG380)),AG380&lt;B380,AG380&gt;TODAY())),AND(AH380&lt;&gt;"",OR(NOT(ISNUMBER(AH380)),AH380&lt;B380,AH380&gt;TODAY()))),"CHECK DATE",IF(COUNTIF(Setup!$D$4:$D$11,N380)=0,"CHECK STAGE",IF(AND(N380&lt;&gt;"PO WON",N380&lt;&gt;"LOST",N380&lt;&gt;"CANCELLED",Y380=""),"SET NEXT FOLLOW-UP",IF(AND(OR(N380="QUOTED",N380="NEGOTIATION",N380="PO WON"),P380=""),"ADD QUOTE DATE",IF(AND(OR(N380="QUOTED",N380="NEGOTIATION",N380="PO WON"),COUNTIFS(Quotations!$B$5:$B$504,A380,Quotations!$Q$5:$Q$504,"COMPLETE")=0),"ADD QUOTE RECORD",IF(AND(OR(N380="LOST",N380="CANCELLED"),V380=""),"ADD CLOSED REASON",IF(AND(OR(N380="PO WON",N380="LOST",N380="CANCELLED"),AH380=""),"ADD CLOSED DATE",IF(AND(N380="PO WON",COUNTIFS('Orders &amp; Payments'!$B$5:$B$504,A380,'Orders &amp; Payments'!$Q$5:$Q$504,"COMPLETE")+COUNTIFS('Orders &amp; Payments'!$B$5:$B$504,A380,'Orders &amp; Payments'!$Q$5:$Q$504,"OPEN")+COUNTIFS('Orders &amp; Payments'!$B$5:$B$504,A380,'Orders &amp; Payments'!$Q$5:$Q$504,"OPEN — ADD INVOICE")=0),"ADD ORDER RECORD","COMPLETE"))))))))))))</x:f>
      </x:c>
    </x:row>
    <x:row r="381">
      <x:c r="A381" s="730"/>
      <x:c r="B381" s="731"/>
      <x:c r="C381" s="730"/>
      <x:c r="D381" s="730"/>
      <x:c r="E381" s="730"/>
      <x:c r="F381" s="730"/>
      <x:c r="G381" s="730"/>
      <x:c r="H381" s="730"/>
      <x:c r="I381" s="730"/>
      <x:c r="J381" s="730"/>
      <x:c r="K381" s="730"/>
      <x:c r="L381" s="730"/>
      <x:c r="M381" s="730"/>
      <x:c r="N381" s="730"/>
      <x:c r="O381" s="732"/>
      <x:c r="P381" s="731"/>
      <x:c r="Q381" s="731"/>
      <x:c r="R381" s="731"/>
      <x:c r="S381" s="740" t="str">
        <x:f>IF(B381="","",TODAY()-B381)</x:f>
      </x:c>
      <x:c r="T381" s="741" t="str">
        <x:f>IF(A381="","",IF(N381="","STAGE NOT SET",IF(OR(N381="PO WON",N381="LOST",N381="CANCELLED"),N381,IF(Y381="","NOT SET",IF(NOT(ISNUMBER(Y381)),"CHECK DATE",IF(Y381&lt;TODAY(),"OVERDUE",IF(Y381=TODAY(),"DUE TODAY","UPCOMING")))))))</x:f>
      </x:c>
      <x:c r="U381" s="731"/>
      <x:c r="V381" s="730"/>
      <x:c r="W381" s="730"/>
      <x:c r="X381" s="749" t="str">
        <x:f>IF(OR(A381="",B381="",N381="",N381="PO WON",N381="LOST",N381="CANCELLED"),"",IFERROR(IF(Q381="",B381+1,Q381+INDEX(Setup!$T$4:$T$8,MATCH(N381,Setup!$S$4:$S$8,0))),""))</x:f>
      </x:c>
      <x:c r="Y381" s="749" t="str">
        <x:f>IF(A381="","",IF(OR(N381="PO WON",N381="LOST",N381="CANCELLED"),"",IF(R381&lt;&gt;"",R381,X381)))</x:f>
      </x:c>
      <x:c r="Z381" s="750" t="str">
        <x:f>IF(OR(Y381="",NOT(ISNUMBER(Y381))),"",Y381-TODAY())</x:f>
      </x:c>
      <x:c r="AA381" s="750" t="str">
        <x:f>IF(OR(A381="",B381="",C381="",M381="",N381="",N381="PO WON",N381="LOST",N381="CANCELLED"),"",IF(M381="Hot",30,IF(M381="Warm",20,10))+IF(N381="NEGOTIATION",25,IF(N381="QUOTED",20,IF(N381="QUALIFIED",15,IF(OR(N381="NEW",N381="CONTACTED"),10,0))))+IF(S381&lt;=2,20,IF(S381&lt;=7,15,IF(S381&lt;=14,10,5)))+IF(O381&gt;=500000,20,IF(O381&gt;=200000,15,IF(O381&gt;=100000,10,5)))+IF(OR(C381="IndiaMART",C381="TradeIndia"),5,3))</x:f>
      </x:c>
      <x:c r="AB381" s="751" t="str">
        <x:f>IF(A381="","",IF(OR(N381="PO WON",N381="LOST",N381="CANCELLED"),"CLOSED",IF(AA381&gt;=75,"A - PRIORITY",IF(AA381&gt;=55,"B - GOOD",IF(AA381&gt;=35,"C - NURTURE","D - LOW")))))</x:f>
      </x:c>
      <x:c r="AC381" s="751" t="str">
        <x:f>IF(A381="","",IF(AL381="COMPLETE",IF(N381="PO WON","Track invoice + payment",IF(N381="LOST","Consider revival",IF(N381="CANCELLED","No further action",IF(T381="OVERDUE","FOLLOW UP NOW",IF(T381="DUE TODAY","FOLLOW UP TODAY",IFERROR(INDEX(Setup!$V$4:$V$8,MATCH(N381,Setup!$U$4:$U$8,0)),"Review RFQ")))))),IF(AL381="DUPLICATE RFQ ID","Use a unique RFQ ID",IF(AL381="CHECK REQUIRED FIELDS","Complete required fields",IF(AL381="CHECK NUMBERS","Correct quantity or value",IF(AL381="CHECK DATE","Correct invalid date",IF(AL381="CHECK STAGE","Choose a valid stage",IF(AL381="SET NEXT FOLLOW-UP","Set next follow-up",IF(AL381="ADD QUOTE DATE","Add quote date",IF(AL381="ADD QUOTE RECORD","Add or fix quote record",IF(AL381="ADD CLOSED REASON","Add lost/cancelled reason",IF(AL381="ADD CLOSED DATE","Add closed date","Create or fix order record"))))))))))))</x:f>
      </x:c>
      <x:c r="AD381" s="752" t="str">
        <x:f>IF(A381="","",IF(AND(OR(N381="QUOTED",N381="NEGOTIATION"),Y381&lt;&gt;"",Y381&lt;TODAY()),O381,0))</x:f>
      </x:c>
      <x:c r="AE381" s="751" t="str">
        <x:f>IF(A381="","",IF(AND(F381&lt;&gt;"",G381&lt;&gt;""),"COMPLETE",IF(OR(F381&lt;&gt;"",G381&lt;&gt;""),"PARTIAL","MISSING")))</x:f>
      </x:c>
      <x:c r="AF381" s="756"/>
      <x:c r="AG381" s="735"/>
      <x:c r="AH381" s="735"/>
      <x:c r="AI381" s="755" t="str">
        <x:f>IF(OR(B381="",AF381=""),"",ROUND((AF381-B381)*24,1))</x:f>
      </x:c>
      <x:c r="AJ381" s="750" t="str">
        <x:f>IF(P381="","",MAX(TODAY()-P381,0))</x:f>
      </x:c>
      <x:c r="AK381" s="750" t="str">
        <x:f>IF(OR(B381="",AH381=""),"",AH381-B381)</x:f>
      </x:c>
      <x:c r="AL381" s="751" t="str">
        <x:f>IF(A381="","",IF(COUNTIF($A$5:$A$504,A381)&gt;1,"DUPLICATE RFQ ID",IF(OR(B381="",C381="",AND(D381="",E381=""),AND(F381="",G381=""),H381="",I381="",J381="",L381="",M381="",N381=""),"CHECK REQUIRED FIELDS",IF(OR(NOT(ISNUMBER(I381)),I381&lt;=0,AND(O381&lt;&gt;"",OR(NOT(ISNUMBER(O381)),O381&lt;0))),"CHECK NUMBERS",IF(OR(NOT(ISNUMBER(B381)),B381&gt;TODAY(),AND(P381&lt;&gt;"",OR(NOT(ISNUMBER(P381)),P381&gt;TODAY())),AND(Q381&lt;&gt;"",OR(NOT(ISNUMBER(Q381)),Q381&gt;TODAY())),AND(R381&lt;&gt;"",NOT(ISNUMBER(R381))),AND(U381&lt;&gt;"",NOT(ISNUMBER(U381))),AND(AF381&lt;&gt;"",OR(NOT(ISNUMBER(AF381)),AF381&lt;B381,AF381&gt;TODAY()+1)),AND(AG381&lt;&gt;"",OR(NOT(ISNUMBER(AG381)),AG381&lt;B381,AG381&gt;TODAY())),AND(AH381&lt;&gt;"",OR(NOT(ISNUMBER(AH381)),AH381&lt;B381,AH381&gt;TODAY()))),"CHECK DATE",IF(COUNTIF(Setup!$D$4:$D$11,N381)=0,"CHECK STAGE",IF(AND(N381&lt;&gt;"PO WON",N381&lt;&gt;"LOST",N381&lt;&gt;"CANCELLED",Y381=""),"SET NEXT FOLLOW-UP",IF(AND(OR(N381="QUOTED",N381="NEGOTIATION",N381="PO WON"),P381=""),"ADD QUOTE DATE",IF(AND(OR(N381="QUOTED",N381="NEGOTIATION",N381="PO WON"),COUNTIFS(Quotations!$B$5:$B$504,A381,Quotations!$Q$5:$Q$504,"COMPLETE")=0),"ADD QUOTE RECORD",IF(AND(OR(N381="LOST",N381="CANCELLED"),V381=""),"ADD CLOSED REASON",IF(AND(OR(N381="PO WON",N381="LOST",N381="CANCELLED"),AH381=""),"ADD CLOSED DATE",IF(AND(N381="PO WON",COUNTIFS('Orders &amp; Payments'!$B$5:$B$504,A381,'Orders &amp; Payments'!$Q$5:$Q$504,"COMPLETE")+COUNTIFS('Orders &amp; Payments'!$B$5:$B$504,A381,'Orders &amp; Payments'!$Q$5:$Q$504,"OPEN")+COUNTIFS('Orders &amp; Payments'!$B$5:$B$504,A381,'Orders &amp; Payments'!$Q$5:$Q$504,"OPEN — ADD INVOICE")=0),"ADD ORDER RECORD","COMPLETE"))))))))))))</x:f>
      </x:c>
    </x:row>
    <x:row r="382">
      <x:c r="A382" s="730"/>
      <x:c r="B382" s="731"/>
      <x:c r="C382" s="730"/>
      <x:c r="D382" s="730"/>
      <x:c r="E382" s="730"/>
      <x:c r="F382" s="730"/>
      <x:c r="G382" s="730"/>
      <x:c r="H382" s="730"/>
      <x:c r="I382" s="730"/>
      <x:c r="J382" s="730"/>
      <x:c r="K382" s="730"/>
      <x:c r="L382" s="730"/>
      <x:c r="M382" s="730"/>
      <x:c r="N382" s="730"/>
      <x:c r="O382" s="732"/>
      <x:c r="P382" s="731"/>
      <x:c r="Q382" s="731"/>
      <x:c r="R382" s="731"/>
      <x:c r="S382" s="740" t="str">
        <x:f>IF(B382="","",TODAY()-B382)</x:f>
      </x:c>
      <x:c r="T382" s="741" t="str">
        <x:f>IF(A382="","",IF(N382="","STAGE NOT SET",IF(OR(N382="PO WON",N382="LOST",N382="CANCELLED"),N382,IF(Y382="","NOT SET",IF(NOT(ISNUMBER(Y382)),"CHECK DATE",IF(Y382&lt;TODAY(),"OVERDUE",IF(Y382=TODAY(),"DUE TODAY","UPCOMING")))))))</x:f>
      </x:c>
      <x:c r="U382" s="731"/>
      <x:c r="V382" s="730"/>
      <x:c r="W382" s="730"/>
      <x:c r="X382" s="749" t="str">
        <x:f>IF(OR(A382="",B382="",N382="",N382="PO WON",N382="LOST",N382="CANCELLED"),"",IFERROR(IF(Q382="",B382+1,Q382+INDEX(Setup!$T$4:$T$8,MATCH(N382,Setup!$S$4:$S$8,0))),""))</x:f>
      </x:c>
      <x:c r="Y382" s="749" t="str">
        <x:f>IF(A382="","",IF(OR(N382="PO WON",N382="LOST",N382="CANCELLED"),"",IF(R382&lt;&gt;"",R382,X382)))</x:f>
      </x:c>
      <x:c r="Z382" s="750" t="str">
        <x:f>IF(OR(Y382="",NOT(ISNUMBER(Y382))),"",Y382-TODAY())</x:f>
      </x:c>
      <x:c r="AA382" s="750" t="str">
        <x:f>IF(OR(A382="",B382="",C382="",M382="",N382="",N382="PO WON",N382="LOST",N382="CANCELLED"),"",IF(M382="Hot",30,IF(M382="Warm",20,10))+IF(N382="NEGOTIATION",25,IF(N382="QUOTED",20,IF(N382="QUALIFIED",15,IF(OR(N382="NEW",N382="CONTACTED"),10,0))))+IF(S382&lt;=2,20,IF(S382&lt;=7,15,IF(S382&lt;=14,10,5)))+IF(O382&gt;=500000,20,IF(O382&gt;=200000,15,IF(O382&gt;=100000,10,5)))+IF(OR(C382="IndiaMART",C382="TradeIndia"),5,3))</x:f>
      </x:c>
      <x:c r="AB382" s="751" t="str">
        <x:f>IF(A382="","",IF(OR(N382="PO WON",N382="LOST",N382="CANCELLED"),"CLOSED",IF(AA382&gt;=75,"A - PRIORITY",IF(AA382&gt;=55,"B - GOOD",IF(AA382&gt;=35,"C - NURTURE","D - LOW")))))</x:f>
      </x:c>
      <x:c r="AC382" s="751" t="str">
        <x:f>IF(A382="","",IF(AL382="COMPLETE",IF(N382="PO WON","Track invoice + payment",IF(N382="LOST","Consider revival",IF(N382="CANCELLED","No further action",IF(T382="OVERDUE","FOLLOW UP NOW",IF(T382="DUE TODAY","FOLLOW UP TODAY",IFERROR(INDEX(Setup!$V$4:$V$8,MATCH(N382,Setup!$U$4:$U$8,0)),"Review RFQ")))))),IF(AL382="DUPLICATE RFQ ID","Use a unique RFQ ID",IF(AL382="CHECK REQUIRED FIELDS","Complete required fields",IF(AL382="CHECK NUMBERS","Correct quantity or value",IF(AL382="CHECK DATE","Correct invalid date",IF(AL382="CHECK STAGE","Choose a valid stage",IF(AL382="SET NEXT FOLLOW-UP","Set next follow-up",IF(AL382="ADD QUOTE DATE","Add quote date",IF(AL382="ADD QUOTE RECORD","Add or fix quote record",IF(AL382="ADD CLOSED REASON","Add lost/cancelled reason",IF(AL382="ADD CLOSED DATE","Add closed date","Create or fix order record"))))))))))))</x:f>
      </x:c>
      <x:c r="AD382" s="752" t="str">
        <x:f>IF(A382="","",IF(AND(OR(N382="QUOTED",N382="NEGOTIATION"),Y382&lt;&gt;"",Y382&lt;TODAY()),O382,0))</x:f>
      </x:c>
      <x:c r="AE382" s="751" t="str">
        <x:f>IF(A382="","",IF(AND(F382&lt;&gt;"",G382&lt;&gt;""),"COMPLETE",IF(OR(F382&lt;&gt;"",G382&lt;&gt;""),"PARTIAL","MISSING")))</x:f>
      </x:c>
      <x:c r="AF382" s="756"/>
      <x:c r="AG382" s="735"/>
      <x:c r="AH382" s="735"/>
      <x:c r="AI382" s="755" t="str">
        <x:f>IF(OR(B382="",AF382=""),"",ROUND((AF382-B382)*24,1))</x:f>
      </x:c>
      <x:c r="AJ382" s="750" t="str">
        <x:f>IF(P382="","",MAX(TODAY()-P382,0))</x:f>
      </x:c>
      <x:c r="AK382" s="750" t="str">
        <x:f>IF(OR(B382="",AH382=""),"",AH382-B382)</x:f>
      </x:c>
      <x:c r="AL382" s="751" t="str">
        <x:f>IF(A382="","",IF(COUNTIF($A$5:$A$504,A382)&gt;1,"DUPLICATE RFQ ID",IF(OR(B382="",C382="",AND(D382="",E382=""),AND(F382="",G382=""),H382="",I382="",J382="",L382="",M382="",N382=""),"CHECK REQUIRED FIELDS",IF(OR(NOT(ISNUMBER(I382)),I382&lt;=0,AND(O382&lt;&gt;"",OR(NOT(ISNUMBER(O382)),O382&lt;0))),"CHECK NUMBERS",IF(OR(NOT(ISNUMBER(B382)),B382&gt;TODAY(),AND(P382&lt;&gt;"",OR(NOT(ISNUMBER(P382)),P382&gt;TODAY())),AND(Q382&lt;&gt;"",OR(NOT(ISNUMBER(Q382)),Q382&gt;TODAY())),AND(R382&lt;&gt;"",NOT(ISNUMBER(R382))),AND(U382&lt;&gt;"",NOT(ISNUMBER(U382))),AND(AF382&lt;&gt;"",OR(NOT(ISNUMBER(AF382)),AF382&lt;B382,AF382&gt;TODAY()+1)),AND(AG382&lt;&gt;"",OR(NOT(ISNUMBER(AG382)),AG382&lt;B382,AG382&gt;TODAY())),AND(AH382&lt;&gt;"",OR(NOT(ISNUMBER(AH382)),AH382&lt;B382,AH382&gt;TODAY()))),"CHECK DATE",IF(COUNTIF(Setup!$D$4:$D$11,N382)=0,"CHECK STAGE",IF(AND(N382&lt;&gt;"PO WON",N382&lt;&gt;"LOST",N382&lt;&gt;"CANCELLED",Y382=""),"SET NEXT FOLLOW-UP",IF(AND(OR(N382="QUOTED",N382="NEGOTIATION",N382="PO WON"),P382=""),"ADD QUOTE DATE",IF(AND(OR(N382="QUOTED",N382="NEGOTIATION",N382="PO WON"),COUNTIFS(Quotations!$B$5:$B$504,A382,Quotations!$Q$5:$Q$504,"COMPLETE")=0),"ADD QUOTE RECORD",IF(AND(OR(N382="LOST",N382="CANCELLED"),V382=""),"ADD CLOSED REASON",IF(AND(OR(N382="PO WON",N382="LOST",N382="CANCELLED"),AH382=""),"ADD CLOSED DATE",IF(AND(N382="PO WON",COUNTIFS('Orders &amp; Payments'!$B$5:$B$504,A382,'Orders &amp; Payments'!$Q$5:$Q$504,"COMPLETE")+COUNTIFS('Orders &amp; Payments'!$B$5:$B$504,A382,'Orders &amp; Payments'!$Q$5:$Q$504,"OPEN")+COUNTIFS('Orders &amp; Payments'!$B$5:$B$504,A382,'Orders &amp; Payments'!$Q$5:$Q$504,"OPEN — ADD INVOICE")=0),"ADD ORDER RECORD","COMPLETE"))))))))))))</x:f>
      </x:c>
    </x:row>
    <x:row r="383">
      <x:c r="A383" s="730"/>
      <x:c r="B383" s="731"/>
      <x:c r="C383" s="730"/>
      <x:c r="D383" s="730"/>
      <x:c r="E383" s="730"/>
      <x:c r="F383" s="730"/>
      <x:c r="G383" s="730"/>
      <x:c r="H383" s="730"/>
      <x:c r="I383" s="730"/>
      <x:c r="J383" s="730"/>
      <x:c r="K383" s="730"/>
      <x:c r="L383" s="730"/>
      <x:c r="M383" s="730"/>
      <x:c r="N383" s="730"/>
      <x:c r="O383" s="732"/>
      <x:c r="P383" s="731"/>
      <x:c r="Q383" s="731"/>
      <x:c r="R383" s="731"/>
      <x:c r="S383" s="740" t="str">
        <x:f>IF(B383="","",TODAY()-B383)</x:f>
      </x:c>
      <x:c r="T383" s="741" t="str">
        <x:f>IF(A383="","",IF(N383="","STAGE NOT SET",IF(OR(N383="PO WON",N383="LOST",N383="CANCELLED"),N383,IF(Y383="","NOT SET",IF(NOT(ISNUMBER(Y383)),"CHECK DATE",IF(Y383&lt;TODAY(),"OVERDUE",IF(Y383=TODAY(),"DUE TODAY","UPCOMING")))))))</x:f>
      </x:c>
      <x:c r="U383" s="731"/>
      <x:c r="V383" s="730"/>
      <x:c r="W383" s="730"/>
      <x:c r="X383" s="749" t="str">
        <x:f>IF(OR(A383="",B383="",N383="",N383="PO WON",N383="LOST",N383="CANCELLED"),"",IFERROR(IF(Q383="",B383+1,Q383+INDEX(Setup!$T$4:$T$8,MATCH(N383,Setup!$S$4:$S$8,0))),""))</x:f>
      </x:c>
      <x:c r="Y383" s="749" t="str">
        <x:f>IF(A383="","",IF(OR(N383="PO WON",N383="LOST",N383="CANCELLED"),"",IF(R383&lt;&gt;"",R383,X383)))</x:f>
      </x:c>
      <x:c r="Z383" s="750" t="str">
        <x:f>IF(OR(Y383="",NOT(ISNUMBER(Y383))),"",Y383-TODAY())</x:f>
      </x:c>
      <x:c r="AA383" s="750" t="str">
        <x:f>IF(OR(A383="",B383="",C383="",M383="",N383="",N383="PO WON",N383="LOST",N383="CANCELLED"),"",IF(M383="Hot",30,IF(M383="Warm",20,10))+IF(N383="NEGOTIATION",25,IF(N383="QUOTED",20,IF(N383="QUALIFIED",15,IF(OR(N383="NEW",N383="CONTACTED"),10,0))))+IF(S383&lt;=2,20,IF(S383&lt;=7,15,IF(S383&lt;=14,10,5)))+IF(O383&gt;=500000,20,IF(O383&gt;=200000,15,IF(O383&gt;=100000,10,5)))+IF(OR(C383="IndiaMART",C383="TradeIndia"),5,3))</x:f>
      </x:c>
      <x:c r="AB383" s="751" t="str">
        <x:f>IF(A383="","",IF(OR(N383="PO WON",N383="LOST",N383="CANCELLED"),"CLOSED",IF(AA383&gt;=75,"A - PRIORITY",IF(AA383&gt;=55,"B - GOOD",IF(AA383&gt;=35,"C - NURTURE","D - LOW")))))</x:f>
      </x:c>
      <x:c r="AC383" s="751" t="str">
        <x:f>IF(A383="","",IF(AL383="COMPLETE",IF(N383="PO WON","Track invoice + payment",IF(N383="LOST","Consider revival",IF(N383="CANCELLED","No further action",IF(T383="OVERDUE","FOLLOW UP NOW",IF(T383="DUE TODAY","FOLLOW UP TODAY",IFERROR(INDEX(Setup!$V$4:$V$8,MATCH(N383,Setup!$U$4:$U$8,0)),"Review RFQ")))))),IF(AL383="DUPLICATE RFQ ID","Use a unique RFQ ID",IF(AL383="CHECK REQUIRED FIELDS","Complete required fields",IF(AL383="CHECK NUMBERS","Correct quantity or value",IF(AL383="CHECK DATE","Correct invalid date",IF(AL383="CHECK STAGE","Choose a valid stage",IF(AL383="SET NEXT FOLLOW-UP","Set next follow-up",IF(AL383="ADD QUOTE DATE","Add quote date",IF(AL383="ADD QUOTE RECORD","Add or fix quote record",IF(AL383="ADD CLOSED REASON","Add lost/cancelled reason",IF(AL383="ADD CLOSED DATE","Add closed date","Create or fix order record"))))))))))))</x:f>
      </x:c>
      <x:c r="AD383" s="752" t="str">
        <x:f>IF(A383="","",IF(AND(OR(N383="QUOTED",N383="NEGOTIATION"),Y383&lt;&gt;"",Y383&lt;TODAY()),O383,0))</x:f>
      </x:c>
      <x:c r="AE383" s="751" t="str">
        <x:f>IF(A383="","",IF(AND(F383&lt;&gt;"",G383&lt;&gt;""),"COMPLETE",IF(OR(F383&lt;&gt;"",G383&lt;&gt;""),"PARTIAL","MISSING")))</x:f>
      </x:c>
      <x:c r="AF383" s="756"/>
      <x:c r="AG383" s="735"/>
      <x:c r="AH383" s="735"/>
      <x:c r="AI383" s="755" t="str">
        <x:f>IF(OR(B383="",AF383=""),"",ROUND((AF383-B383)*24,1))</x:f>
      </x:c>
      <x:c r="AJ383" s="750" t="str">
        <x:f>IF(P383="","",MAX(TODAY()-P383,0))</x:f>
      </x:c>
      <x:c r="AK383" s="750" t="str">
        <x:f>IF(OR(B383="",AH383=""),"",AH383-B383)</x:f>
      </x:c>
      <x:c r="AL383" s="751" t="str">
        <x:f>IF(A383="","",IF(COUNTIF($A$5:$A$504,A383)&gt;1,"DUPLICATE RFQ ID",IF(OR(B383="",C383="",AND(D383="",E383=""),AND(F383="",G383=""),H383="",I383="",J383="",L383="",M383="",N383=""),"CHECK REQUIRED FIELDS",IF(OR(NOT(ISNUMBER(I383)),I383&lt;=0,AND(O383&lt;&gt;"",OR(NOT(ISNUMBER(O383)),O383&lt;0))),"CHECK NUMBERS",IF(OR(NOT(ISNUMBER(B383)),B383&gt;TODAY(),AND(P383&lt;&gt;"",OR(NOT(ISNUMBER(P383)),P383&gt;TODAY())),AND(Q383&lt;&gt;"",OR(NOT(ISNUMBER(Q383)),Q383&gt;TODAY())),AND(R383&lt;&gt;"",NOT(ISNUMBER(R383))),AND(U383&lt;&gt;"",NOT(ISNUMBER(U383))),AND(AF383&lt;&gt;"",OR(NOT(ISNUMBER(AF383)),AF383&lt;B383,AF383&gt;TODAY()+1)),AND(AG383&lt;&gt;"",OR(NOT(ISNUMBER(AG383)),AG383&lt;B383,AG383&gt;TODAY())),AND(AH383&lt;&gt;"",OR(NOT(ISNUMBER(AH383)),AH383&lt;B383,AH383&gt;TODAY()))),"CHECK DATE",IF(COUNTIF(Setup!$D$4:$D$11,N383)=0,"CHECK STAGE",IF(AND(N383&lt;&gt;"PO WON",N383&lt;&gt;"LOST",N383&lt;&gt;"CANCELLED",Y383=""),"SET NEXT FOLLOW-UP",IF(AND(OR(N383="QUOTED",N383="NEGOTIATION",N383="PO WON"),P383=""),"ADD QUOTE DATE",IF(AND(OR(N383="QUOTED",N383="NEGOTIATION",N383="PO WON"),COUNTIFS(Quotations!$B$5:$B$504,A383,Quotations!$Q$5:$Q$504,"COMPLETE")=0),"ADD QUOTE RECORD",IF(AND(OR(N383="LOST",N383="CANCELLED"),V383=""),"ADD CLOSED REASON",IF(AND(OR(N383="PO WON",N383="LOST",N383="CANCELLED"),AH383=""),"ADD CLOSED DATE",IF(AND(N383="PO WON",COUNTIFS('Orders &amp; Payments'!$B$5:$B$504,A383,'Orders &amp; Payments'!$Q$5:$Q$504,"COMPLETE")+COUNTIFS('Orders &amp; Payments'!$B$5:$B$504,A383,'Orders &amp; Payments'!$Q$5:$Q$504,"OPEN")+COUNTIFS('Orders &amp; Payments'!$B$5:$B$504,A383,'Orders &amp; Payments'!$Q$5:$Q$504,"OPEN — ADD INVOICE")=0),"ADD ORDER RECORD","COMPLETE"))))))))))))</x:f>
      </x:c>
    </x:row>
    <x:row r="384">
      <x:c r="A384" s="730"/>
      <x:c r="B384" s="731"/>
      <x:c r="C384" s="730"/>
      <x:c r="D384" s="730"/>
      <x:c r="E384" s="730"/>
      <x:c r="F384" s="730"/>
      <x:c r="G384" s="730"/>
      <x:c r="H384" s="730"/>
      <x:c r="I384" s="730"/>
      <x:c r="J384" s="730"/>
      <x:c r="K384" s="730"/>
      <x:c r="L384" s="730"/>
      <x:c r="M384" s="730"/>
      <x:c r="N384" s="730"/>
      <x:c r="O384" s="732"/>
      <x:c r="P384" s="731"/>
      <x:c r="Q384" s="731"/>
      <x:c r="R384" s="731"/>
      <x:c r="S384" s="740" t="str">
        <x:f>IF(B384="","",TODAY()-B384)</x:f>
      </x:c>
      <x:c r="T384" s="741" t="str">
        <x:f>IF(A384="","",IF(N384="","STAGE NOT SET",IF(OR(N384="PO WON",N384="LOST",N384="CANCELLED"),N384,IF(Y384="","NOT SET",IF(NOT(ISNUMBER(Y384)),"CHECK DATE",IF(Y384&lt;TODAY(),"OVERDUE",IF(Y384=TODAY(),"DUE TODAY","UPCOMING")))))))</x:f>
      </x:c>
      <x:c r="U384" s="731"/>
      <x:c r="V384" s="730"/>
      <x:c r="W384" s="730"/>
      <x:c r="X384" s="749" t="str">
        <x:f>IF(OR(A384="",B384="",N384="",N384="PO WON",N384="LOST",N384="CANCELLED"),"",IFERROR(IF(Q384="",B384+1,Q384+INDEX(Setup!$T$4:$T$8,MATCH(N384,Setup!$S$4:$S$8,0))),""))</x:f>
      </x:c>
      <x:c r="Y384" s="749" t="str">
        <x:f>IF(A384="","",IF(OR(N384="PO WON",N384="LOST",N384="CANCELLED"),"",IF(R384&lt;&gt;"",R384,X384)))</x:f>
      </x:c>
      <x:c r="Z384" s="750" t="str">
        <x:f>IF(OR(Y384="",NOT(ISNUMBER(Y384))),"",Y384-TODAY())</x:f>
      </x:c>
      <x:c r="AA384" s="750" t="str">
        <x:f>IF(OR(A384="",B384="",C384="",M384="",N384="",N384="PO WON",N384="LOST",N384="CANCELLED"),"",IF(M384="Hot",30,IF(M384="Warm",20,10))+IF(N384="NEGOTIATION",25,IF(N384="QUOTED",20,IF(N384="QUALIFIED",15,IF(OR(N384="NEW",N384="CONTACTED"),10,0))))+IF(S384&lt;=2,20,IF(S384&lt;=7,15,IF(S384&lt;=14,10,5)))+IF(O384&gt;=500000,20,IF(O384&gt;=200000,15,IF(O384&gt;=100000,10,5)))+IF(OR(C384="IndiaMART",C384="TradeIndia"),5,3))</x:f>
      </x:c>
      <x:c r="AB384" s="751" t="str">
        <x:f>IF(A384="","",IF(OR(N384="PO WON",N384="LOST",N384="CANCELLED"),"CLOSED",IF(AA384&gt;=75,"A - PRIORITY",IF(AA384&gt;=55,"B - GOOD",IF(AA384&gt;=35,"C - NURTURE","D - LOW")))))</x:f>
      </x:c>
      <x:c r="AC384" s="751" t="str">
        <x:f>IF(A384="","",IF(AL384="COMPLETE",IF(N384="PO WON","Track invoice + payment",IF(N384="LOST","Consider revival",IF(N384="CANCELLED","No further action",IF(T384="OVERDUE","FOLLOW UP NOW",IF(T384="DUE TODAY","FOLLOW UP TODAY",IFERROR(INDEX(Setup!$V$4:$V$8,MATCH(N384,Setup!$U$4:$U$8,0)),"Review RFQ")))))),IF(AL384="DUPLICATE RFQ ID","Use a unique RFQ ID",IF(AL384="CHECK REQUIRED FIELDS","Complete required fields",IF(AL384="CHECK NUMBERS","Correct quantity or value",IF(AL384="CHECK DATE","Correct invalid date",IF(AL384="CHECK STAGE","Choose a valid stage",IF(AL384="SET NEXT FOLLOW-UP","Set next follow-up",IF(AL384="ADD QUOTE DATE","Add quote date",IF(AL384="ADD QUOTE RECORD","Add or fix quote record",IF(AL384="ADD CLOSED REASON","Add lost/cancelled reason",IF(AL384="ADD CLOSED DATE","Add closed date","Create or fix order record"))))))))))))</x:f>
      </x:c>
      <x:c r="AD384" s="752" t="str">
        <x:f>IF(A384="","",IF(AND(OR(N384="QUOTED",N384="NEGOTIATION"),Y384&lt;&gt;"",Y384&lt;TODAY()),O384,0))</x:f>
      </x:c>
      <x:c r="AE384" s="751" t="str">
        <x:f>IF(A384="","",IF(AND(F384&lt;&gt;"",G384&lt;&gt;""),"COMPLETE",IF(OR(F384&lt;&gt;"",G384&lt;&gt;""),"PARTIAL","MISSING")))</x:f>
      </x:c>
      <x:c r="AF384" s="756"/>
      <x:c r="AG384" s="735"/>
      <x:c r="AH384" s="735"/>
      <x:c r="AI384" s="755" t="str">
        <x:f>IF(OR(B384="",AF384=""),"",ROUND((AF384-B384)*24,1))</x:f>
      </x:c>
      <x:c r="AJ384" s="750" t="str">
        <x:f>IF(P384="","",MAX(TODAY()-P384,0))</x:f>
      </x:c>
      <x:c r="AK384" s="750" t="str">
        <x:f>IF(OR(B384="",AH384=""),"",AH384-B384)</x:f>
      </x:c>
      <x:c r="AL384" s="751" t="str">
        <x:f>IF(A384="","",IF(COUNTIF($A$5:$A$504,A384)&gt;1,"DUPLICATE RFQ ID",IF(OR(B384="",C384="",AND(D384="",E384=""),AND(F384="",G384=""),H384="",I384="",J384="",L384="",M384="",N384=""),"CHECK REQUIRED FIELDS",IF(OR(NOT(ISNUMBER(I384)),I384&lt;=0,AND(O384&lt;&gt;"",OR(NOT(ISNUMBER(O384)),O384&lt;0))),"CHECK NUMBERS",IF(OR(NOT(ISNUMBER(B384)),B384&gt;TODAY(),AND(P384&lt;&gt;"",OR(NOT(ISNUMBER(P384)),P384&gt;TODAY())),AND(Q384&lt;&gt;"",OR(NOT(ISNUMBER(Q384)),Q384&gt;TODAY())),AND(R384&lt;&gt;"",NOT(ISNUMBER(R384))),AND(U384&lt;&gt;"",NOT(ISNUMBER(U384))),AND(AF384&lt;&gt;"",OR(NOT(ISNUMBER(AF384)),AF384&lt;B384,AF384&gt;TODAY()+1)),AND(AG384&lt;&gt;"",OR(NOT(ISNUMBER(AG384)),AG384&lt;B384,AG384&gt;TODAY())),AND(AH384&lt;&gt;"",OR(NOT(ISNUMBER(AH384)),AH384&lt;B384,AH384&gt;TODAY()))),"CHECK DATE",IF(COUNTIF(Setup!$D$4:$D$11,N384)=0,"CHECK STAGE",IF(AND(N384&lt;&gt;"PO WON",N384&lt;&gt;"LOST",N384&lt;&gt;"CANCELLED",Y384=""),"SET NEXT FOLLOW-UP",IF(AND(OR(N384="QUOTED",N384="NEGOTIATION",N384="PO WON"),P384=""),"ADD QUOTE DATE",IF(AND(OR(N384="QUOTED",N384="NEGOTIATION",N384="PO WON"),COUNTIFS(Quotations!$B$5:$B$504,A384,Quotations!$Q$5:$Q$504,"COMPLETE")=0),"ADD QUOTE RECORD",IF(AND(OR(N384="LOST",N384="CANCELLED"),V384=""),"ADD CLOSED REASON",IF(AND(OR(N384="PO WON",N384="LOST",N384="CANCELLED"),AH384=""),"ADD CLOSED DATE",IF(AND(N384="PO WON",COUNTIFS('Orders &amp; Payments'!$B$5:$B$504,A384,'Orders &amp; Payments'!$Q$5:$Q$504,"COMPLETE")+COUNTIFS('Orders &amp; Payments'!$B$5:$B$504,A384,'Orders &amp; Payments'!$Q$5:$Q$504,"OPEN")+COUNTIFS('Orders &amp; Payments'!$B$5:$B$504,A384,'Orders &amp; Payments'!$Q$5:$Q$504,"OPEN — ADD INVOICE")=0),"ADD ORDER RECORD","COMPLETE"))))))))))))</x:f>
      </x:c>
    </x:row>
    <x:row r="385">
      <x:c r="A385" s="730"/>
      <x:c r="B385" s="731"/>
      <x:c r="C385" s="730"/>
      <x:c r="D385" s="730"/>
      <x:c r="E385" s="730"/>
      <x:c r="F385" s="730"/>
      <x:c r="G385" s="730"/>
      <x:c r="H385" s="730"/>
      <x:c r="I385" s="730"/>
      <x:c r="J385" s="730"/>
      <x:c r="K385" s="730"/>
      <x:c r="L385" s="730"/>
      <x:c r="M385" s="730"/>
      <x:c r="N385" s="730"/>
      <x:c r="O385" s="732"/>
      <x:c r="P385" s="731"/>
      <x:c r="Q385" s="731"/>
      <x:c r="R385" s="731"/>
      <x:c r="S385" s="740" t="str">
        <x:f>IF(B385="","",TODAY()-B385)</x:f>
      </x:c>
      <x:c r="T385" s="741" t="str">
        <x:f>IF(A385="","",IF(N385="","STAGE NOT SET",IF(OR(N385="PO WON",N385="LOST",N385="CANCELLED"),N385,IF(Y385="","NOT SET",IF(NOT(ISNUMBER(Y385)),"CHECK DATE",IF(Y385&lt;TODAY(),"OVERDUE",IF(Y385=TODAY(),"DUE TODAY","UPCOMING")))))))</x:f>
      </x:c>
      <x:c r="U385" s="731"/>
      <x:c r="V385" s="730"/>
      <x:c r="W385" s="730"/>
      <x:c r="X385" s="749" t="str">
        <x:f>IF(OR(A385="",B385="",N385="",N385="PO WON",N385="LOST",N385="CANCELLED"),"",IFERROR(IF(Q385="",B385+1,Q385+INDEX(Setup!$T$4:$T$8,MATCH(N385,Setup!$S$4:$S$8,0))),""))</x:f>
      </x:c>
      <x:c r="Y385" s="749" t="str">
        <x:f>IF(A385="","",IF(OR(N385="PO WON",N385="LOST",N385="CANCELLED"),"",IF(R385&lt;&gt;"",R385,X385)))</x:f>
      </x:c>
      <x:c r="Z385" s="750" t="str">
        <x:f>IF(OR(Y385="",NOT(ISNUMBER(Y385))),"",Y385-TODAY())</x:f>
      </x:c>
      <x:c r="AA385" s="750" t="str">
        <x:f>IF(OR(A385="",B385="",C385="",M385="",N385="",N385="PO WON",N385="LOST",N385="CANCELLED"),"",IF(M385="Hot",30,IF(M385="Warm",20,10))+IF(N385="NEGOTIATION",25,IF(N385="QUOTED",20,IF(N385="QUALIFIED",15,IF(OR(N385="NEW",N385="CONTACTED"),10,0))))+IF(S385&lt;=2,20,IF(S385&lt;=7,15,IF(S385&lt;=14,10,5)))+IF(O385&gt;=500000,20,IF(O385&gt;=200000,15,IF(O385&gt;=100000,10,5)))+IF(OR(C385="IndiaMART",C385="TradeIndia"),5,3))</x:f>
      </x:c>
      <x:c r="AB385" s="751" t="str">
        <x:f>IF(A385="","",IF(OR(N385="PO WON",N385="LOST",N385="CANCELLED"),"CLOSED",IF(AA385&gt;=75,"A - PRIORITY",IF(AA385&gt;=55,"B - GOOD",IF(AA385&gt;=35,"C - NURTURE","D - LOW")))))</x:f>
      </x:c>
      <x:c r="AC385" s="751" t="str">
        <x:f>IF(A385="","",IF(AL385="COMPLETE",IF(N385="PO WON","Track invoice + payment",IF(N385="LOST","Consider revival",IF(N385="CANCELLED","No further action",IF(T385="OVERDUE","FOLLOW UP NOW",IF(T385="DUE TODAY","FOLLOW UP TODAY",IFERROR(INDEX(Setup!$V$4:$V$8,MATCH(N385,Setup!$U$4:$U$8,0)),"Review RFQ")))))),IF(AL385="DUPLICATE RFQ ID","Use a unique RFQ ID",IF(AL385="CHECK REQUIRED FIELDS","Complete required fields",IF(AL385="CHECK NUMBERS","Correct quantity or value",IF(AL385="CHECK DATE","Correct invalid date",IF(AL385="CHECK STAGE","Choose a valid stage",IF(AL385="SET NEXT FOLLOW-UP","Set next follow-up",IF(AL385="ADD QUOTE DATE","Add quote date",IF(AL385="ADD QUOTE RECORD","Add or fix quote record",IF(AL385="ADD CLOSED REASON","Add lost/cancelled reason",IF(AL385="ADD CLOSED DATE","Add closed date","Create or fix order record"))))))))))))</x:f>
      </x:c>
      <x:c r="AD385" s="752" t="str">
        <x:f>IF(A385="","",IF(AND(OR(N385="QUOTED",N385="NEGOTIATION"),Y385&lt;&gt;"",Y385&lt;TODAY()),O385,0))</x:f>
      </x:c>
      <x:c r="AE385" s="751" t="str">
        <x:f>IF(A385="","",IF(AND(F385&lt;&gt;"",G385&lt;&gt;""),"COMPLETE",IF(OR(F385&lt;&gt;"",G385&lt;&gt;""),"PARTIAL","MISSING")))</x:f>
      </x:c>
      <x:c r="AF385" s="756"/>
      <x:c r="AG385" s="735"/>
      <x:c r="AH385" s="735"/>
      <x:c r="AI385" s="755" t="str">
        <x:f>IF(OR(B385="",AF385=""),"",ROUND((AF385-B385)*24,1))</x:f>
      </x:c>
      <x:c r="AJ385" s="750" t="str">
        <x:f>IF(P385="","",MAX(TODAY()-P385,0))</x:f>
      </x:c>
      <x:c r="AK385" s="750" t="str">
        <x:f>IF(OR(B385="",AH385=""),"",AH385-B385)</x:f>
      </x:c>
      <x:c r="AL385" s="751" t="str">
        <x:f>IF(A385="","",IF(COUNTIF($A$5:$A$504,A385)&gt;1,"DUPLICATE RFQ ID",IF(OR(B385="",C385="",AND(D385="",E385=""),AND(F385="",G385=""),H385="",I385="",J385="",L385="",M385="",N385=""),"CHECK REQUIRED FIELDS",IF(OR(NOT(ISNUMBER(I385)),I385&lt;=0,AND(O385&lt;&gt;"",OR(NOT(ISNUMBER(O385)),O385&lt;0))),"CHECK NUMBERS",IF(OR(NOT(ISNUMBER(B385)),B385&gt;TODAY(),AND(P385&lt;&gt;"",OR(NOT(ISNUMBER(P385)),P385&gt;TODAY())),AND(Q385&lt;&gt;"",OR(NOT(ISNUMBER(Q385)),Q385&gt;TODAY())),AND(R385&lt;&gt;"",NOT(ISNUMBER(R385))),AND(U385&lt;&gt;"",NOT(ISNUMBER(U385))),AND(AF385&lt;&gt;"",OR(NOT(ISNUMBER(AF385)),AF385&lt;B385,AF385&gt;TODAY()+1)),AND(AG385&lt;&gt;"",OR(NOT(ISNUMBER(AG385)),AG385&lt;B385,AG385&gt;TODAY())),AND(AH385&lt;&gt;"",OR(NOT(ISNUMBER(AH385)),AH385&lt;B385,AH385&gt;TODAY()))),"CHECK DATE",IF(COUNTIF(Setup!$D$4:$D$11,N385)=0,"CHECK STAGE",IF(AND(N385&lt;&gt;"PO WON",N385&lt;&gt;"LOST",N385&lt;&gt;"CANCELLED",Y385=""),"SET NEXT FOLLOW-UP",IF(AND(OR(N385="QUOTED",N385="NEGOTIATION",N385="PO WON"),P385=""),"ADD QUOTE DATE",IF(AND(OR(N385="QUOTED",N385="NEGOTIATION",N385="PO WON"),COUNTIFS(Quotations!$B$5:$B$504,A385,Quotations!$Q$5:$Q$504,"COMPLETE")=0),"ADD QUOTE RECORD",IF(AND(OR(N385="LOST",N385="CANCELLED"),V385=""),"ADD CLOSED REASON",IF(AND(OR(N385="PO WON",N385="LOST",N385="CANCELLED"),AH385=""),"ADD CLOSED DATE",IF(AND(N385="PO WON",COUNTIFS('Orders &amp; Payments'!$B$5:$B$504,A385,'Orders &amp; Payments'!$Q$5:$Q$504,"COMPLETE")+COUNTIFS('Orders &amp; Payments'!$B$5:$B$504,A385,'Orders &amp; Payments'!$Q$5:$Q$504,"OPEN")+COUNTIFS('Orders &amp; Payments'!$B$5:$B$504,A385,'Orders &amp; Payments'!$Q$5:$Q$504,"OPEN — ADD INVOICE")=0),"ADD ORDER RECORD","COMPLETE"))))))))))))</x:f>
      </x:c>
    </x:row>
    <x:row r="386">
      <x:c r="A386" s="730"/>
      <x:c r="B386" s="731"/>
      <x:c r="C386" s="730"/>
      <x:c r="D386" s="730"/>
      <x:c r="E386" s="730"/>
      <x:c r="F386" s="730"/>
      <x:c r="G386" s="730"/>
      <x:c r="H386" s="730"/>
      <x:c r="I386" s="730"/>
      <x:c r="J386" s="730"/>
      <x:c r="K386" s="730"/>
      <x:c r="L386" s="730"/>
      <x:c r="M386" s="730"/>
      <x:c r="N386" s="730"/>
      <x:c r="O386" s="732"/>
      <x:c r="P386" s="731"/>
      <x:c r="Q386" s="731"/>
      <x:c r="R386" s="731"/>
      <x:c r="S386" s="740" t="str">
        <x:f>IF(B386="","",TODAY()-B386)</x:f>
      </x:c>
      <x:c r="T386" s="741" t="str">
        <x:f>IF(A386="","",IF(N386="","STAGE NOT SET",IF(OR(N386="PO WON",N386="LOST",N386="CANCELLED"),N386,IF(Y386="","NOT SET",IF(NOT(ISNUMBER(Y386)),"CHECK DATE",IF(Y386&lt;TODAY(),"OVERDUE",IF(Y386=TODAY(),"DUE TODAY","UPCOMING")))))))</x:f>
      </x:c>
      <x:c r="U386" s="731"/>
      <x:c r="V386" s="730"/>
      <x:c r="W386" s="730"/>
      <x:c r="X386" s="749" t="str">
        <x:f>IF(OR(A386="",B386="",N386="",N386="PO WON",N386="LOST",N386="CANCELLED"),"",IFERROR(IF(Q386="",B386+1,Q386+INDEX(Setup!$T$4:$T$8,MATCH(N386,Setup!$S$4:$S$8,0))),""))</x:f>
      </x:c>
      <x:c r="Y386" s="749" t="str">
        <x:f>IF(A386="","",IF(OR(N386="PO WON",N386="LOST",N386="CANCELLED"),"",IF(R386&lt;&gt;"",R386,X386)))</x:f>
      </x:c>
      <x:c r="Z386" s="750" t="str">
        <x:f>IF(OR(Y386="",NOT(ISNUMBER(Y386))),"",Y386-TODAY())</x:f>
      </x:c>
      <x:c r="AA386" s="750" t="str">
        <x:f>IF(OR(A386="",B386="",C386="",M386="",N386="",N386="PO WON",N386="LOST",N386="CANCELLED"),"",IF(M386="Hot",30,IF(M386="Warm",20,10))+IF(N386="NEGOTIATION",25,IF(N386="QUOTED",20,IF(N386="QUALIFIED",15,IF(OR(N386="NEW",N386="CONTACTED"),10,0))))+IF(S386&lt;=2,20,IF(S386&lt;=7,15,IF(S386&lt;=14,10,5)))+IF(O386&gt;=500000,20,IF(O386&gt;=200000,15,IF(O386&gt;=100000,10,5)))+IF(OR(C386="IndiaMART",C386="TradeIndia"),5,3))</x:f>
      </x:c>
      <x:c r="AB386" s="751" t="str">
        <x:f>IF(A386="","",IF(OR(N386="PO WON",N386="LOST",N386="CANCELLED"),"CLOSED",IF(AA386&gt;=75,"A - PRIORITY",IF(AA386&gt;=55,"B - GOOD",IF(AA386&gt;=35,"C - NURTURE","D - LOW")))))</x:f>
      </x:c>
      <x:c r="AC386" s="751" t="str">
        <x:f>IF(A386="","",IF(AL386="COMPLETE",IF(N386="PO WON","Track invoice + payment",IF(N386="LOST","Consider revival",IF(N386="CANCELLED","No further action",IF(T386="OVERDUE","FOLLOW UP NOW",IF(T386="DUE TODAY","FOLLOW UP TODAY",IFERROR(INDEX(Setup!$V$4:$V$8,MATCH(N386,Setup!$U$4:$U$8,0)),"Review RFQ")))))),IF(AL386="DUPLICATE RFQ ID","Use a unique RFQ ID",IF(AL386="CHECK REQUIRED FIELDS","Complete required fields",IF(AL386="CHECK NUMBERS","Correct quantity or value",IF(AL386="CHECK DATE","Correct invalid date",IF(AL386="CHECK STAGE","Choose a valid stage",IF(AL386="SET NEXT FOLLOW-UP","Set next follow-up",IF(AL386="ADD QUOTE DATE","Add quote date",IF(AL386="ADD QUOTE RECORD","Add or fix quote record",IF(AL386="ADD CLOSED REASON","Add lost/cancelled reason",IF(AL386="ADD CLOSED DATE","Add closed date","Create or fix order record"))))))))))))</x:f>
      </x:c>
      <x:c r="AD386" s="752" t="str">
        <x:f>IF(A386="","",IF(AND(OR(N386="QUOTED",N386="NEGOTIATION"),Y386&lt;&gt;"",Y386&lt;TODAY()),O386,0))</x:f>
      </x:c>
      <x:c r="AE386" s="751" t="str">
        <x:f>IF(A386="","",IF(AND(F386&lt;&gt;"",G386&lt;&gt;""),"COMPLETE",IF(OR(F386&lt;&gt;"",G386&lt;&gt;""),"PARTIAL","MISSING")))</x:f>
      </x:c>
      <x:c r="AF386" s="756"/>
      <x:c r="AG386" s="735"/>
      <x:c r="AH386" s="735"/>
      <x:c r="AI386" s="755" t="str">
        <x:f>IF(OR(B386="",AF386=""),"",ROUND((AF386-B386)*24,1))</x:f>
      </x:c>
      <x:c r="AJ386" s="750" t="str">
        <x:f>IF(P386="","",MAX(TODAY()-P386,0))</x:f>
      </x:c>
      <x:c r="AK386" s="750" t="str">
        <x:f>IF(OR(B386="",AH386=""),"",AH386-B386)</x:f>
      </x:c>
      <x:c r="AL386" s="751" t="str">
        <x:f>IF(A386="","",IF(COUNTIF($A$5:$A$504,A386)&gt;1,"DUPLICATE RFQ ID",IF(OR(B386="",C386="",AND(D386="",E386=""),AND(F386="",G386=""),H386="",I386="",J386="",L386="",M386="",N386=""),"CHECK REQUIRED FIELDS",IF(OR(NOT(ISNUMBER(I386)),I386&lt;=0,AND(O386&lt;&gt;"",OR(NOT(ISNUMBER(O386)),O386&lt;0))),"CHECK NUMBERS",IF(OR(NOT(ISNUMBER(B386)),B386&gt;TODAY(),AND(P386&lt;&gt;"",OR(NOT(ISNUMBER(P386)),P386&gt;TODAY())),AND(Q386&lt;&gt;"",OR(NOT(ISNUMBER(Q386)),Q386&gt;TODAY())),AND(R386&lt;&gt;"",NOT(ISNUMBER(R386))),AND(U386&lt;&gt;"",NOT(ISNUMBER(U386))),AND(AF386&lt;&gt;"",OR(NOT(ISNUMBER(AF386)),AF386&lt;B386,AF386&gt;TODAY()+1)),AND(AG386&lt;&gt;"",OR(NOT(ISNUMBER(AG386)),AG386&lt;B386,AG386&gt;TODAY())),AND(AH386&lt;&gt;"",OR(NOT(ISNUMBER(AH386)),AH386&lt;B386,AH386&gt;TODAY()))),"CHECK DATE",IF(COUNTIF(Setup!$D$4:$D$11,N386)=0,"CHECK STAGE",IF(AND(N386&lt;&gt;"PO WON",N386&lt;&gt;"LOST",N386&lt;&gt;"CANCELLED",Y386=""),"SET NEXT FOLLOW-UP",IF(AND(OR(N386="QUOTED",N386="NEGOTIATION",N386="PO WON"),P386=""),"ADD QUOTE DATE",IF(AND(OR(N386="QUOTED",N386="NEGOTIATION",N386="PO WON"),COUNTIFS(Quotations!$B$5:$B$504,A386,Quotations!$Q$5:$Q$504,"COMPLETE")=0),"ADD QUOTE RECORD",IF(AND(OR(N386="LOST",N386="CANCELLED"),V386=""),"ADD CLOSED REASON",IF(AND(OR(N386="PO WON",N386="LOST",N386="CANCELLED"),AH386=""),"ADD CLOSED DATE",IF(AND(N386="PO WON",COUNTIFS('Orders &amp; Payments'!$B$5:$B$504,A386,'Orders &amp; Payments'!$Q$5:$Q$504,"COMPLETE")+COUNTIFS('Orders &amp; Payments'!$B$5:$B$504,A386,'Orders &amp; Payments'!$Q$5:$Q$504,"OPEN")+COUNTIFS('Orders &amp; Payments'!$B$5:$B$504,A386,'Orders &amp; Payments'!$Q$5:$Q$504,"OPEN — ADD INVOICE")=0),"ADD ORDER RECORD","COMPLETE"))))))))))))</x:f>
      </x:c>
    </x:row>
    <x:row r="387">
      <x:c r="A387" s="730"/>
      <x:c r="B387" s="731"/>
      <x:c r="C387" s="730"/>
      <x:c r="D387" s="730"/>
      <x:c r="E387" s="730"/>
      <x:c r="F387" s="730"/>
      <x:c r="G387" s="730"/>
      <x:c r="H387" s="730"/>
      <x:c r="I387" s="730"/>
      <x:c r="J387" s="730"/>
      <x:c r="K387" s="730"/>
      <x:c r="L387" s="730"/>
      <x:c r="M387" s="730"/>
      <x:c r="N387" s="730"/>
      <x:c r="O387" s="732"/>
      <x:c r="P387" s="731"/>
      <x:c r="Q387" s="731"/>
      <x:c r="R387" s="731"/>
      <x:c r="S387" s="740" t="str">
        <x:f>IF(B387="","",TODAY()-B387)</x:f>
      </x:c>
      <x:c r="T387" s="741" t="str">
        <x:f>IF(A387="","",IF(N387="","STAGE NOT SET",IF(OR(N387="PO WON",N387="LOST",N387="CANCELLED"),N387,IF(Y387="","NOT SET",IF(NOT(ISNUMBER(Y387)),"CHECK DATE",IF(Y387&lt;TODAY(),"OVERDUE",IF(Y387=TODAY(),"DUE TODAY","UPCOMING")))))))</x:f>
      </x:c>
      <x:c r="U387" s="731"/>
      <x:c r="V387" s="730"/>
      <x:c r="W387" s="730"/>
      <x:c r="X387" s="749" t="str">
        <x:f>IF(OR(A387="",B387="",N387="",N387="PO WON",N387="LOST",N387="CANCELLED"),"",IFERROR(IF(Q387="",B387+1,Q387+INDEX(Setup!$T$4:$T$8,MATCH(N387,Setup!$S$4:$S$8,0))),""))</x:f>
      </x:c>
      <x:c r="Y387" s="749" t="str">
        <x:f>IF(A387="","",IF(OR(N387="PO WON",N387="LOST",N387="CANCELLED"),"",IF(R387&lt;&gt;"",R387,X387)))</x:f>
      </x:c>
      <x:c r="Z387" s="750" t="str">
        <x:f>IF(OR(Y387="",NOT(ISNUMBER(Y387))),"",Y387-TODAY())</x:f>
      </x:c>
      <x:c r="AA387" s="750" t="str">
        <x:f>IF(OR(A387="",B387="",C387="",M387="",N387="",N387="PO WON",N387="LOST",N387="CANCELLED"),"",IF(M387="Hot",30,IF(M387="Warm",20,10))+IF(N387="NEGOTIATION",25,IF(N387="QUOTED",20,IF(N387="QUALIFIED",15,IF(OR(N387="NEW",N387="CONTACTED"),10,0))))+IF(S387&lt;=2,20,IF(S387&lt;=7,15,IF(S387&lt;=14,10,5)))+IF(O387&gt;=500000,20,IF(O387&gt;=200000,15,IF(O387&gt;=100000,10,5)))+IF(OR(C387="IndiaMART",C387="TradeIndia"),5,3))</x:f>
      </x:c>
      <x:c r="AB387" s="751" t="str">
        <x:f>IF(A387="","",IF(OR(N387="PO WON",N387="LOST",N387="CANCELLED"),"CLOSED",IF(AA387&gt;=75,"A - PRIORITY",IF(AA387&gt;=55,"B - GOOD",IF(AA387&gt;=35,"C - NURTURE","D - LOW")))))</x:f>
      </x:c>
      <x:c r="AC387" s="751" t="str">
        <x:f>IF(A387="","",IF(AL387="COMPLETE",IF(N387="PO WON","Track invoice + payment",IF(N387="LOST","Consider revival",IF(N387="CANCELLED","No further action",IF(T387="OVERDUE","FOLLOW UP NOW",IF(T387="DUE TODAY","FOLLOW UP TODAY",IFERROR(INDEX(Setup!$V$4:$V$8,MATCH(N387,Setup!$U$4:$U$8,0)),"Review RFQ")))))),IF(AL387="DUPLICATE RFQ ID","Use a unique RFQ ID",IF(AL387="CHECK REQUIRED FIELDS","Complete required fields",IF(AL387="CHECK NUMBERS","Correct quantity or value",IF(AL387="CHECK DATE","Correct invalid date",IF(AL387="CHECK STAGE","Choose a valid stage",IF(AL387="SET NEXT FOLLOW-UP","Set next follow-up",IF(AL387="ADD QUOTE DATE","Add quote date",IF(AL387="ADD QUOTE RECORD","Add or fix quote record",IF(AL387="ADD CLOSED REASON","Add lost/cancelled reason",IF(AL387="ADD CLOSED DATE","Add closed date","Create or fix order record"))))))))))))</x:f>
      </x:c>
      <x:c r="AD387" s="752" t="str">
        <x:f>IF(A387="","",IF(AND(OR(N387="QUOTED",N387="NEGOTIATION"),Y387&lt;&gt;"",Y387&lt;TODAY()),O387,0))</x:f>
      </x:c>
      <x:c r="AE387" s="751" t="str">
        <x:f>IF(A387="","",IF(AND(F387&lt;&gt;"",G387&lt;&gt;""),"COMPLETE",IF(OR(F387&lt;&gt;"",G387&lt;&gt;""),"PARTIAL","MISSING")))</x:f>
      </x:c>
      <x:c r="AF387" s="756"/>
      <x:c r="AG387" s="735"/>
      <x:c r="AH387" s="735"/>
      <x:c r="AI387" s="755" t="str">
        <x:f>IF(OR(B387="",AF387=""),"",ROUND((AF387-B387)*24,1))</x:f>
      </x:c>
      <x:c r="AJ387" s="750" t="str">
        <x:f>IF(P387="","",MAX(TODAY()-P387,0))</x:f>
      </x:c>
      <x:c r="AK387" s="750" t="str">
        <x:f>IF(OR(B387="",AH387=""),"",AH387-B387)</x:f>
      </x:c>
      <x:c r="AL387" s="751" t="str">
        <x:f>IF(A387="","",IF(COUNTIF($A$5:$A$504,A387)&gt;1,"DUPLICATE RFQ ID",IF(OR(B387="",C387="",AND(D387="",E387=""),AND(F387="",G387=""),H387="",I387="",J387="",L387="",M387="",N387=""),"CHECK REQUIRED FIELDS",IF(OR(NOT(ISNUMBER(I387)),I387&lt;=0,AND(O387&lt;&gt;"",OR(NOT(ISNUMBER(O387)),O387&lt;0))),"CHECK NUMBERS",IF(OR(NOT(ISNUMBER(B387)),B387&gt;TODAY(),AND(P387&lt;&gt;"",OR(NOT(ISNUMBER(P387)),P387&gt;TODAY())),AND(Q387&lt;&gt;"",OR(NOT(ISNUMBER(Q387)),Q387&gt;TODAY())),AND(R387&lt;&gt;"",NOT(ISNUMBER(R387))),AND(U387&lt;&gt;"",NOT(ISNUMBER(U387))),AND(AF387&lt;&gt;"",OR(NOT(ISNUMBER(AF387)),AF387&lt;B387,AF387&gt;TODAY()+1)),AND(AG387&lt;&gt;"",OR(NOT(ISNUMBER(AG387)),AG387&lt;B387,AG387&gt;TODAY())),AND(AH387&lt;&gt;"",OR(NOT(ISNUMBER(AH387)),AH387&lt;B387,AH387&gt;TODAY()))),"CHECK DATE",IF(COUNTIF(Setup!$D$4:$D$11,N387)=0,"CHECK STAGE",IF(AND(N387&lt;&gt;"PO WON",N387&lt;&gt;"LOST",N387&lt;&gt;"CANCELLED",Y387=""),"SET NEXT FOLLOW-UP",IF(AND(OR(N387="QUOTED",N387="NEGOTIATION",N387="PO WON"),P387=""),"ADD QUOTE DATE",IF(AND(OR(N387="QUOTED",N387="NEGOTIATION",N387="PO WON"),COUNTIFS(Quotations!$B$5:$B$504,A387,Quotations!$Q$5:$Q$504,"COMPLETE")=0),"ADD QUOTE RECORD",IF(AND(OR(N387="LOST",N387="CANCELLED"),V387=""),"ADD CLOSED REASON",IF(AND(OR(N387="PO WON",N387="LOST",N387="CANCELLED"),AH387=""),"ADD CLOSED DATE",IF(AND(N387="PO WON",COUNTIFS('Orders &amp; Payments'!$B$5:$B$504,A387,'Orders &amp; Payments'!$Q$5:$Q$504,"COMPLETE")+COUNTIFS('Orders &amp; Payments'!$B$5:$B$504,A387,'Orders &amp; Payments'!$Q$5:$Q$504,"OPEN")+COUNTIFS('Orders &amp; Payments'!$B$5:$B$504,A387,'Orders &amp; Payments'!$Q$5:$Q$504,"OPEN — ADD INVOICE")=0),"ADD ORDER RECORD","COMPLETE"))))))))))))</x:f>
      </x:c>
    </x:row>
    <x:row r="388">
      <x:c r="A388" s="730"/>
      <x:c r="B388" s="731"/>
      <x:c r="C388" s="730"/>
      <x:c r="D388" s="730"/>
      <x:c r="E388" s="730"/>
      <x:c r="F388" s="730"/>
      <x:c r="G388" s="730"/>
      <x:c r="H388" s="730"/>
      <x:c r="I388" s="730"/>
      <x:c r="J388" s="730"/>
      <x:c r="K388" s="730"/>
      <x:c r="L388" s="730"/>
      <x:c r="M388" s="730"/>
      <x:c r="N388" s="730"/>
      <x:c r="O388" s="732"/>
      <x:c r="P388" s="731"/>
      <x:c r="Q388" s="731"/>
      <x:c r="R388" s="731"/>
      <x:c r="S388" s="740" t="str">
        <x:f>IF(B388="","",TODAY()-B388)</x:f>
      </x:c>
      <x:c r="T388" s="741" t="str">
        <x:f>IF(A388="","",IF(N388="","STAGE NOT SET",IF(OR(N388="PO WON",N388="LOST",N388="CANCELLED"),N388,IF(Y388="","NOT SET",IF(NOT(ISNUMBER(Y388)),"CHECK DATE",IF(Y388&lt;TODAY(),"OVERDUE",IF(Y388=TODAY(),"DUE TODAY","UPCOMING")))))))</x:f>
      </x:c>
      <x:c r="U388" s="731"/>
      <x:c r="V388" s="730"/>
      <x:c r="W388" s="730"/>
      <x:c r="X388" s="749" t="str">
        <x:f>IF(OR(A388="",B388="",N388="",N388="PO WON",N388="LOST",N388="CANCELLED"),"",IFERROR(IF(Q388="",B388+1,Q388+INDEX(Setup!$T$4:$T$8,MATCH(N388,Setup!$S$4:$S$8,0))),""))</x:f>
      </x:c>
      <x:c r="Y388" s="749" t="str">
        <x:f>IF(A388="","",IF(OR(N388="PO WON",N388="LOST",N388="CANCELLED"),"",IF(R388&lt;&gt;"",R388,X388)))</x:f>
      </x:c>
      <x:c r="Z388" s="750" t="str">
        <x:f>IF(OR(Y388="",NOT(ISNUMBER(Y388))),"",Y388-TODAY())</x:f>
      </x:c>
      <x:c r="AA388" s="750" t="str">
        <x:f>IF(OR(A388="",B388="",C388="",M388="",N388="",N388="PO WON",N388="LOST",N388="CANCELLED"),"",IF(M388="Hot",30,IF(M388="Warm",20,10))+IF(N388="NEGOTIATION",25,IF(N388="QUOTED",20,IF(N388="QUALIFIED",15,IF(OR(N388="NEW",N388="CONTACTED"),10,0))))+IF(S388&lt;=2,20,IF(S388&lt;=7,15,IF(S388&lt;=14,10,5)))+IF(O388&gt;=500000,20,IF(O388&gt;=200000,15,IF(O388&gt;=100000,10,5)))+IF(OR(C388="IndiaMART",C388="TradeIndia"),5,3))</x:f>
      </x:c>
      <x:c r="AB388" s="751" t="str">
        <x:f>IF(A388="","",IF(OR(N388="PO WON",N388="LOST",N388="CANCELLED"),"CLOSED",IF(AA388&gt;=75,"A - PRIORITY",IF(AA388&gt;=55,"B - GOOD",IF(AA388&gt;=35,"C - NURTURE","D - LOW")))))</x:f>
      </x:c>
      <x:c r="AC388" s="751" t="str">
        <x:f>IF(A388="","",IF(AL388="COMPLETE",IF(N388="PO WON","Track invoice + payment",IF(N388="LOST","Consider revival",IF(N388="CANCELLED","No further action",IF(T388="OVERDUE","FOLLOW UP NOW",IF(T388="DUE TODAY","FOLLOW UP TODAY",IFERROR(INDEX(Setup!$V$4:$V$8,MATCH(N388,Setup!$U$4:$U$8,0)),"Review RFQ")))))),IF(AL388="DUPLICATE RFQ ID","Use a unique RFQ ID",IF(AL388="CHECK REQUIRED FIELDS","Complete required fields",IF(AL388="CHECK NUMBERS","Correct quantity or value",IF(AL388="CHECK DATE","Correct invalid date",IF(AL388="CHECK STAGE","Choose a valid stage",IF(AL388="SET NEXT FOLLOW-UP","Set next follow-up",IF(AL388="ADD QUOTE DATE","Add quote date",IF(AL388="ADD QUOTE RECORD","Add or fix quote record",IF(AL388="ADD CLOSED REASON","Add lost/cancelled reason",IF(AL388="ADD CLOSED DATE","Add closed date","Create or fix order record"))))))))))))</x:f>
      </x:c>
      <x:c r="AD388" s="752" t="str">
        <x:f>IF(A388="","",IF(AND(OR(N388="QUOTED",N388="NEGOTIATION"),Y388&lt;&gt;"",Y388&lt;TODAY()),O388,0))</x:f>
      </x:c>
      <x:c r="AE388" s="751" t="str">
        <x:f>IF(A388="","",IF(AND(F388&lt;&gt;"",G388&lt;&gt;""),"COMPLETE",IF(OR(F388&lt;&gt;"",G388&lt;&gt;""),"PARTIAL","MISSING")))</x:f>
      </x:c>
      <x:c r="AF388" s="756"/>
      <x:c r="AG388" s="735"/>
      <x:c r="AH388" s="735"/>
      <x:c r="AI388" s="755" t="str">
        <x:f>IF(OR(B388="",AF388=""),"",ROUND((AF388-B388)*24,1))</x:f>
      </x:c>
      <x:c r="AJ388" s="750" t="str">
        <x:f>IF(P388="","",MAX(TODAY()-P388,0))</x:f>
      </x:c>
      <x:c r="AK388" s="750" t="str">
        <x:f>IF(OR(B388="",AH388=""),"",AH388-B388)</x:f>
      </x:c>
      <x:c r="AL388" s="751" t="str">
        <x:f>IF(A388="","",IF(COUNTIF($A$5:$A$504,A388)&gt;1,"DUPLICATE RFQ ID",IF(OR(B388="",C388="",AND(D388="",E388=""),AND(F388="",G388=""),H388="",I388="",J388="",L388="",M388="",N388=""),"CHECK REQUIRED FIELDS",IF(OR(NOT(ISNUMBER(I388)),I388&lt;=0,AND(O388&lt;&gt;"",OR(NOT(ISNUMBER(O388)),O388&lt;0))),"CHECK NUMBERS",IF(OR(NOT(ISNUMBER(B388)),B388&gt;TODAY(),AND(P388&lt;&gt;"",OR(NOT(ISNUMBER(P388)),P388&gt;TODAY())),AND(Q388&lt;&gt;"",OR(NOT(ISNUMBER(Q388)),Q388&gt;TODAY())),AND(R388&lt;&gt;"",NOT(ISNUMBER(R388))),AND(U388&lt;&gt;"",NOT(ISNUMBER(U388))),AND(AF388&lt;&gt;"",OR(NOT(ISNUMBER(AF388)),AF388&lt;B388,AF388&gt;TODAY()+1)),AND(AG388&lt;&gt;"",OR(NOT(ISNUMBER(AG388)),AG388&lt;B388,AG388&gt;TODAY())),AND(AH388&lt;&gt;"",OR(NOT(ISNUMBER(AH388)),AH388&lt;B388,AH388&gt;TODAY()))),"CHECK DATE",IF(COUNTIF(Setup!$D$4:$D$11,N388)=0,"CHECK STAGE",IF(AND(N388&lt;&gt;"PO WON",N388&lt;&gt;"LOST",N388&lt;&gt;"CANCELLED",Y388=""),"SET NEXT FOLLOW-UP",IF(AND(OR(N388="QUOTED",N388="NEGOTIATION",N388="PO WON"),P388=""),"ADD QUOTE DATE",IF(AND(OR(N388="QUOTED",N388="NEGOTIATION",N388="PO WON"),COUNTIFS(Quotations!$B$5:$B$504,A388,Quotations!$Q$5:$Q$504,"COMPLETE")=0),"ADD QUOTE RECORD",IF(AND(OR(N388="LOST",N388="CANCELLED"),V388=""),"ADD CLOSED REASON",IF(AND(OR(N388="PO WON",N388="LOST",N388="CANCELLED"),AH388=""),"ADD CLOSED DATE",IF(AND(N388="PO WON",COUNTIFS('Orders &amp; Payments'!$B$5:$B$504,A388,'Orders &amp; Payments'!$Q$5:$Q$504,"COMPLETE")+COUNTIFS('Orders &amp; Payments'!$B$5:$B$504,A388,'Orders &amp; Payments'!$Q$5:$Q$504,"OPEN")+COUNTIFS('Orders &amp; Payments'!$B$5:$B$504,A388,'Orders &amp; Payments'!$Q$5:$Q$504,"OPEN — ADD INVOICE")=0),"ADD ORDER RECORD","COMPLETE"))))))))))))</x:f>
      </x:c>
    </x:row>
    <x:row r="389">
      <x:c r="A389" s="730"/>
      <x:c r="B389" s="731"/>
      <x:c r="C389" s="730"/>
      <x:c r="D389" s="730"/>
      <x:c r="E389" s="730"/>
      <x:c r="F389" s="730"/>
      <x:c r="G389" s="730"/>
      <x:c r="H389" s="730"/>
      <x:c r="I389" s="730"/>
      <x:c r="J389" s="730"/>
      <x:c r="K389" s="730"/>
      <x:c r="L389" s="730"/>
      <x:c r="M389" s="730"/>
      <x:c r="N389" s="730"/>
      <x:c r="O389" s="732"/>
      <x:c r="P389" s="731"/>
      <x:c r="Q389" s="731"/>
      <x:c r="R389" s="731"/>
      <x:c r="S389" s="740" t="str">
        <x:f>IF(B389="","",TODAY()-B389)</x:f>
      </x:c>
      <x:c r="T389" s="741" t="str">
        <x:f>IF(A389="","",IF(N389="","STAGE NOT SET",IF(OR(N389="PO WON",N389="LOST",N389="CANCELLED"),N389,IF(Y389="","NOT SET",IF(NOT(ISNUMBER(Y389)),"CHECK DATE",IF(Y389&lt;TODAY(),"OVERDUE",IF(Y389=TODAY(),"DUE TODAY","UPCOMING")))))))</x:f>
      </x:c>
      <x:c r="U389" s="731"/>
      <x:c r="V389" s="730"/>
      <x:c r="W389" s="730"/>
      <x:c r="X389" s="749" t="str">
        <x:f>IF(OR(A389="",B389="",N389="",N389="PO WON",N389="LOST",N389="CANCELLED"),"",IFERROR(IF(Q389="",B389+1,Q389+INDEX(Setup!$T$4:$T$8,MATCH(N389,Setup!$S$4:$S$8,0))),""))</x:f>
      </x:c>
      <x:c r="Y389" s="749" t="str">
        <x:f>IF(A389="","",IF(OR(N389="PO WON",N389="LOST",N389="CANCELLED"),"",IF(R389&lt;&gt;"",R389,X389)))</x:f>
      </x:c>
      <x:c r="Z389" s="750" t="str">
        <x:f>IF(OR(Y389="",NOT(ISNUMBER(Y389))),"",Y389-TODAY())</x:f>
      </x:c>
      <x:c r="AA389" s="750" t="str">
        <x:f>IF(OR(A389="",B389="",C389="",M389="",N389="",N389="PO WON",N389="LOST",N389="CANCELLED"),"",IF(M389="Hot",30,IF(M389="Warm",20,10))+IF(N389="NEGOTIATION",25,IF(N389="QUOTED",20,IF(N389="QUALIFIED",15,IF(OR(N389="NEW",N389="CONTACTED"),10,0))))+IF(S389&lt;=2,20,IF(S389&lt;=7,15,IF(S389&lt;=14,10,5)))+IF(O389&gt;=500000,20,IF(O389&gt;=200000,15,IF(O389&gt;=100000,10,5)))+IF(OR(C389="IndiaMART",C389="TradeIndia"),5,3))</x:f>
      </x:c>
      <x:c r="AB389" s="751" t="str">
        <x:f>IF(A389="","",IF(OR(N389="PO WON",N389="LOST",N389="CANCELLED"),"CLOSED",IF(AA389&gt;=75,"A - PRIORITY",IF(AA389&gt;=55,"B - GOOD",IF(AA389&gt;=35,"C - NURTURE","D - LOW")))))</x:f>
      </x:c>
      <x:c r="AC389" s="751" t="str">
        <x:f>IF(A389="","",IF(AL389="COMPLETE",IF(N389="PO WON","Track invoice + payment",IF(N389="LOST","Consider revival",IF(N389="CANCELLED","No further action",IF(T389="OVERDUE","FOLLOW UP NOW",IF(T389="DUE TODAY","FOLLOW UP TODAY",IFERROR(INDEX(Setup!$V$4:$V$8,MATCH(N389,Setup!$U$4:$U$8,0)),"Review RFQ")))))),IF(AL389="DUPLICATE RFQ ID","Use a unique RFQ ID",IF(AL389="CHECK REQUIRED FIELDS","Complete required fields",IF(AL389="CHECK NUMBERS","Correct quantity or value",IF(AL389="CHECK DATE","Correct invalid date",IF(AL389="CHECK STAGE","Choose a valid stage",IF(AL389="SET NEXT FOLLOW-UP","Set next follow-up",IF(AL389="ADD QUOTE DATE","Add quote date",IF(AL389="ADD QUOTE RECORD","Add or fix quote record",IF(AL389="ADD CLOSED REASON","Add lost/cancelled reason",IF(AL389="ADD CLOSED DATE","Add closed date","Create or fix order record"))))))))))))</x:f>
      </x:c>
      <x:c r="AD389" s="752" t="str">
        <x:f>IF(A389="","",IF(AND(OR(N389="QUOTED",N389="NEGOTIATION"),Y389&lt;&gt;"",Y389&lt;TODAY()),O389,0))</x:f>
      </x:c>
      <x:c r="AE389" s="751" t="str">
        <x:f>IF(A389="","",IF(AND(F389&lt;&gt;"",G389&lt;&gt;""),"COMPLETE",IF(OR(F389&lt;&gt;"",G389&lt;&gt;""),"PARTIAL","MISSING")))</x:f>
      </x:c>
      <x:c r="AF389" s="756"/>
      <x:c r="AG389" s="735"/>
      <x:c r="AH389" s="735"/>
      <x:c r="AI389" s="755" t="str">
        <x:f>IF(OR(B389="",AF389=""),"",ROUND((AF389-B389)*24,1))</x:f>
      </x:c>
      <x:c r="AJ389" s="750" t="str">
        <x:f>IF(P389="","",MAX(TODAY()-P389,0))</x:f>
      </x:c>
      <x:c r="AK389" s="750" t="str">
        <x:f>IF(OR(B389="",AH389=""),"",AH389-B389)</x:f>
      </x:c>
      <x:c r="AL389" s="751" t="str">
        <x:f>IF(A389="","",IF(COUNTIF($A$5:$A$504,A389)&gt;1,"DUPLICATE RFQ ID",IF(OR(B389="",C389="",AND(D389="",E389=""),AND(F389="",G389=""),H389="",I389="",J389="",L389="",M389="",N389=""),"CHECK REQUIRED FIELDS",IF(OR(NOT(ISNUMBER(I389)),I389&lt;=0,AND(O389&lt;&gt;"",OR(NOT(ISNUMBER(O389)),O389&lt;0))),"CHECK NUMBERS",IF(OR(NOT(ISNUMBER(B389)),B389&gt;TODAY(),AND(P389&lt;&gt;"",OR(NOT(ISNUMBER(P389)),P389&gt;TODAY())),AND(Q389&lt;&gt;"",OR(NOT(ISNUMBER(Q389)),Q389&gt;TODAY())),AND(R389&lt;&gt;"",NOT(ISNUMBER(R389))),AND(U389&lt;&gt;"",NOT(ISNUMBER(U389))),AND(AF389&lt;&gt;"",OR(NOT(ISNUMBER(AF389)),AF389&lt;B389,AF389&gt;TODAY()+1)),AND(AG389&lt;&gt;"",OR(NOT(ISNUMBER(AG389)),AG389&lt;B389,AG389&gt;TODAY())),AND(AH389&lt;&gt;"",OR(NOT(ISNUMBER(AH389)),AH389&lt;B389,AH389&gt;TODAY()))),"CHECK DATE",IF(COUNTIF(Setup!$D$4:$D$11,N389)=0,"CHECK STAGE",IF(AND(N389&lt;&gt;"PO WON",N389&lt;&gt;"LOST",N389&lt;&gt;"CANCELLED",Y389=""),"SET NEXT FOLLOW-UP",IF(AND(OR(N389="QUOTED",N389="NEGOTIATION",N389="PO WON"),P389=""),"ADD QUOTE DATE",IF(AND(OR(N389="QUOTED",N389="NEGOTIATION",N389="PO WON"),COUNTIFS(Quotations!$B$5:$B$504,A389,Quotations!$Q$5:$Q$504,"COMPLETE")=0),"ADD QUOTE RECORD",IF(AND(OR(N389="LOST",N389="CANCELLED"),V389=""),"ADD CLOSED REASON",IF(AND(OR(N389="PO WON",N389="LOST",N389="CANCELLED"),AH389=""),"ADD CLOSED DATE",IF(AND(N389="PO WON",COUNTIFS('Orders &amp; Payments'!$B$5:$B$504,A389,'Orders &amp; Payments'!$Q$5:$Q$504,"COMPLETE")+COUNTIFS('Orders &amp; Payments'!$B$5:$B$504,A389,'Orders &amp; Payments'!$Q$5:$Q$504,"OPEN")+COUNTIFS('Orders &amp; Payments'!$B$5:$B$504,A389,'Orders &amp; Payments'!$Q$5:$Q$504,"OPEN — ADD INVOICE")=0),"ADD ORDER RECORD","COMPLETE"))))))))))))</x:f>
      </x:c>
    </x:row>
    <x:row r="390">
      <x:c r="A390" s="730"/>
      <x:c r="B390" s="731"/>
      <x:c r="C390" s="730"/>
      <x:c r="D390" s="730"/>
      <x:c r="E390" s="730"/>
      <x:c r="F390" s="730"/>
      <x:c r="G390" s="730"/>
      <x:c r="H390" s="730"/>
      <x:c r="I390" s="730"/>
      <x:c r="J390" s="730"/>
      <x:c r="K390" s="730"/>
      <x:c r="L390" s="730"/>
      <x:c r="M390" s="730"/>
      <x:c r="N390" s="730"/>
      <x:c r="O390" s="732"/>
      <x:c r="P390" s="731"/>
      <x:c r="Q390" s="731"/>
      <x:c r="R390" s="731"/>
      <x:c r="S390" s="740" t="str">
        <x:f>IF(B390="","",TODAY()-B390)</x:f>
      </x:c>
      <x:c r="T390" s="741" t="str">
        <x:f>IF(A390="","",IF(N390="","STAGE NOT SET",IF(OR(N390="PO WON",N390="LOST",N390="CANCELLED"),N390,IF(Y390="","NOT SET",IF(NOT(ISNUMBER(Y390)),"CHECK DATE",IF(Y390&lt;TODAY(),"OVERDUE",IF(Y390=TODAY(),"DUE TODAY","UPCOMING")))))))</x:f>
      </x:c>
      <x:c r="U390" s="731"/>
      <x:c r="V390" s="730"/>
      <x:c r="W390" s="730"/>
      <x:c r="X390" s="749" t="str">
        <x:f>IF(OR(A390="",B390="",N390="",N390="PO WON",N390="LOST",N390="CANCELLED"),"",IFERROR(IF(Q390="",B390+1,Q390+INDEX(Setup!$T$4:$T$8,MATCH(N390,Setup!$S$4:$S$8,0))),""))</x:f>
      </x:c>
      <x:c r="Y390" s="749" t="str">
        <x:f>IF(A390="","",IF(OR(N390="PO WON",N390="LOST",N390="CANCELLED"),"",IF(R390&lt;&gt;"",R390,X390)))</x:f>
      </x:c>
      <x:c r="Z390" s="750" t="str">
        <x:f>IF(OR(Y390="",NOT(ISNUMBER(Y390))),"",Y390-TODAY())</x:f>
      </x:c>
      <x:c r="AA390" s="750" t="str">
        <x:f>IF(OR(A390="",B390="",C390="",M390="",N390="",N390="PO WON",N390="LOST",N390="CANCELLED"),"",IF(M390="Hot",30,IF(M390="Warm",20,10))+IF(N390="NEGOTIATION",25,IF(N390="QUOTED",20,IF(N390="QUALIFIED",15,IF(OR(N390="NEW",N390="CONTACTED"),10,0))))+IF(S390&lt;=2,20,IF(S390&lt;=7,15,IF(S390&lt;=14,10,5)))+IF(O390&gt;=500000,20,IF(O390&gt;=200000,15,IF(O390&gt;=100000,10,5)))+IF(OR(C390="IndiaMART",C390="TradeIndia"),5,3))</x:f>
      </x:c>
      <x:c r="AB390" s="751" t="str">
        <x:f>IF(A390="","",IF(OR(N390="PO WON",N390="LOST",N390="CANCELLED"),"CLOSED",IF(AA390&gt;=75,"A - PRIORITY",IF(AA390&gt;=55,"B - GOOD",IF(AA390&gt;=35,"C - NURTURE","D - LOW")))))</x:f>
      </x:c>
      <x:c r="AC390" s="751" t="str">
        <x:f>IF(A390="","",IF(AL390="COMPLETE",IF(N390="PO WON","Track invoice + payment",IF(N390="LOST","Consider revival",IF(N390="CANCELLED","No further action",IF(T390="OVERDUE","FOLLOW UP NOW",IF(T390="DUE TODAY","FOLLOW UP TODAY",IFERROR(INDEX(Setup!$V$4:$V$8,MATCH(N390,Setup!$U$4:$U$8,0)),"Review RFQ")))))),IF(AL390="DUPLICATE RFQ ID","Use a unique RFQ ID",IF(AL390="CHECK REQUIRED FIELDS","Complete required fields",IF(AL390="CHECK NUMBERS","Correct quantity or value",IF(AL390="CHECK DATE","Correct invalid date",IF(AL390="CHECK STAGE","Choose a valid stage",IF(AL390="SET NEXT FOLLOW-UP","Set next follow-up",IF(AL390="ADD QUOTE DATE","Add quote date",IF(AL390="ADD QUOTE RECORD","Add or fix quote record",IF(AL390="ADD CLOSED REASON","Add lost/cancelled reason",IF(AL390="ADD CLOSED DATE","Add closed date","Create or fix order record"))))))))))))</x:f>
      </x:c>
      <x:c r="AD390" s="752" t="str">
        <x:f>IF(A390="","",IF(AND(OR(N390="QUOTED",N390="NEGOTIATION"),Y390&lt;&gt;"",Y390&lt;TODAY()),O390,0))</x:f>
      </x:c>
      <x:c r="AE390" s="751" t="str">
        <x:f>IF(A390="","",IF(AND(F390&lt;&gt;"",G390&lt;&gt;""),"COMPLETE",IF(OR(F390&lt;&gt;"",G390&lt;&gt;""),"PARTIAL","MISSING")))</x:f>
      </x:c>
      <x:c r="AF390" s="756"/>
      <x:c r="AG390" s="735"/>
      <x:c r="AH390" s="735"/>
      <x:c r="AI390" s="755" t="str">
        <x:f>IF(OR(B390="",AF390=""),"",ROUND((AF390-B390)*24,1))</x:f>
      </x:c>
      <x:c r="AJ390" s="750" t="str">
        <x:f>IF(P390="","",MAX(TODAY()-P390,0))</x:f>
      </x:c>
      <x:c r="AK390" s="750" t="str">
        <x:f>IF(OR(B390="",AH390=""),"",AH390-B390)</x:f>
      </x:c>
      <x:c r="AL390" s="751" t="str">
        <x:f>IF(A390="","",IF(COUNTIF($A$5:$A$504,A390)&gt;1,"DUPLICATE RFQ ID",IF(OR(B390="",C390="",AND(D390="",E390=""),AND(F390="",G390=""),H390="",I390="",J390="",L390="",M390="",N390=""),"CHECK REQUIRED FIELDS",IF(OR(NOT(ISNUMBER(I390)),I390&lt;=0,AND(O390&lt;&gt;"",OR(NOT(ISNUMBER(O390)),O390&lt;0))),"CHECK NUMBERS",IF(OR(NOT(ISNUMBER(B390)),B390&gt;TODAY(),AND(P390&lt;&gt;"",OR(NOT(ISNUMBER(P390)),P390&gt;TODAY())),AND(Q390&lt;&gt;"",OR(NOT(ISNUMBER(Q390)),Q390&gt;TODAY())),AND(R390&lt;&gt;"",NOT(ISNUMBER(R390))),AND(U390&lt;&gt;"",NOT(ISNUMBER(U390))),AND(AF390&lt;&gt;"",OR(NOT(ISNUMBER(AF390)),AF390&lt;B390,AF390&gt;TODAY()+1)),AND(AG390&lt;&gt;"",OR(NOT(ISNUMBER(AG390)),AG390&lt;B390,AG390&gt;TODAY())),AND(AH390&lt;&gt;"",OR(NOT(ISNUMBER(AH390)),AH390&lt;B390,AH390&gt;TODAY()))),"CHECK DATE",IF(COUNTIF(Setup!$D$4:$D$11,N390)=0,"CHECK STAGE",IF(AND(N390&lt;&gt;"PO WON",N390&lt;&gt;"LOST",N390&lt;&gt;"CANCELLED",Y390=""),"SET NEXT FOLLOW-UP",IF(AND(OR(N390="QUOTED",N390="NEGOTIATION",N390="PO WON"),P390=""),"ADD QUOTE DATE",IF(AND(OR(N390="QUOTED",N390="NEGOTIATION",N390="PO WON"),COUNTIFS(Quotations!$B$5:$B$504,A390,Quotations!$Q$5:$Q$504,"COMPLETE")=0),"ADD QUOTE RECORD",IF(AND(OR(N390="LOST",N390="CANCELLED"),V390=""),"ADD CLOSED REASON",IF(AND(OR(N390="PO WON",N390="LOST",N390="CANCELLED"),AH390=""),"ADD CLOSED DATE",IF(AND(N390="PO WON",COUNTIFS('Orders &amp; Payments'!$B$5:$B$504,A390,'Orders &amp; Payments'!$Q$5:$Q$504,"COMPLETE")+COUNTIFS('Orders &amp; Payments'!$B$5:$B$504,A390,'Orders &amp; Payments'!$Q$5:$Q$504,"OPEN")+COUNTIFS('Orders &amp; Payments'!$B$5:$B$504,A390,'Orders &amp; Payments'!$Q$5:$Q$504,"OPEN — ADD INVOICE")=0),"ADD ORDER RECORD","COMPLETE"))))))))))))</x:f>
      </x:c>
    </x:row>
    <x:row r="391">
      <x:c r="A391" s="730"/>
      <x:c r="B391" s="731"/>
      <x:c r="C391" s="730"/>
      <x:c r="D391" s="730"/>
      <x:c r="E391" s="730"/>
      <x:c r="F391" s="730"/>
      <x:c r="G391" s="730"/>
      <x:c r="H391" s="730"/>
      <x:c r="I391" s="730"/>
      <x:c r="J391" s="730"/>
      <x:c r="K391" s="730"/>
      <x:c r="L391" s="730"/>
      <x:c r="M391" s="730"/>
      <x:c r="N391" s="730"/>
      <x:c r="O391" s="732"/>
      <x:c r="P391" s="731"/>
      <x:c r="Q391" s="731"/>
      <x:c r="R391" s="731"/>
      <x:c r="S391" s="740" t="str">
        <x:f>IF(B391="","",TODAY()-B391)</x:f>
      </x:c>
      <x:c r="T391" s="741" t="str">
        <x:f>IF(A391="","",IF(N391="","STAGE NOT SET",IF(OR(N391="PO WON",N391="LOST",N391="CANCELLED"),N391,IF(Y391="","NOT SET",IF(NOT(ISNUMBER(Y391)),"CHECK DATE",IF(Y391&lt;TODAY(),"OVERDUE",IF(Y391=TODAY(),"DUE TODAY","UPCOMING")))))))</x:f>
      </x:c>
      <x:c r="U391" s="731"/>
      <x:c r="V391" s="730"/>
      <x:c r="W391" s="730"/>
      <x:c r="X391" s="749" t="str">
        <x:f>IF(OR(A391="",B391="",N391="",N391="PO WON",N391="LOST",N391="CANCELLED"),"",IFERROR(IF(Q391="",B391+1,Q391+INDEX(Setup!$T$4:$T$8,MATCH(N391,Setup!$S$4:$S$8,0))),""))</x:f>
      </x:c>
      <x:c r="Y391" s="749" t="str">
        <x:f>IF(A391="","",IF(OR(N391="PO WON",N391="LOST",N391="CANCELLED"),"",IF(R391&lt;&gt;"",R391,X391)))</x:f>
      </x:c>
      <x:c r="Z391" s="750" t="str">
        <x:f>IF(OR(Y391="",NOT(ISNUMBER(Y391))),"",Y391-TODAY())</x:f>
      </x:c>
      <x:c r="AA391" s="750" t="str">
        <x:f>IF(OR(A391="",B391="",C391="",M391="",N391="",N391="PO WON",N391="LOST",N391="CANCELLED"),"",IF(M391="Hot",30,IF(M391="Warm",20,10))+IF(N391="NEGOTIATION",25,IF(N391="QUOTED",20,IF(N391="QUALIFIED",15,IF(OR(N391="NEW",N391="CONTACTED"),10,0))))+IF(S391&lt;=2,20,IF(S391&lt;=7,15,IF(S391&lt;=14,10,5)))+IF(O391&gt;=500000,20,IF(O391&gt;=200000,15,IF(O391&gt;=100000,10,5)))+IF(OR(C391="IndiaMART",C391="TradeIndia"),5,3))</x:f>
      </x:c>
      <x:c r="AB391" s="751" t="str">
        <x:f>IF(A391="","",IF(OR(N391="PO WON",N391="LOST",N391="CANCELLED"),"CLOSED",IF(AA391&gt;=75,"A - PRIORITY",IF(AA391&gt;=55,"B - GOOD",IF(AA391&gt;=35,"C - NURTURE","D - LOW")))))</x:f>
      </x:c>
      <x:c r="AC391" s="751" t="str">
        <x:f>IF(A391="","",IF(AL391="COMPLETE",IF(N391="PO WON","Track invoice + payment",IF(N391="LOST","Consider revival",IF(N391="CANCELLED","No further action",IF(T391="OVERDUE","FOLLOW UP NOW",IF(T391="DUE TODAY","FOLLOW UP TODAY",IFERROR(INDEX(Setup!$V$4:$V$8,MATCH(N391,Setup!$U$4:$U$8,0)),"Review RFQ")))))),IF(AL391="DUPLICATE RFQ ID","Use a unique RFQ ID",IF(AL391="CHECK REQUIRED FIELDS","Complete required fields",IF(AL391="CHECK NUMBERS","Correct quantity or value",IF(AL391="CHECK DATE","Correct invalid date",IF(AL391="CHECK STAGE","Choose a valid stage",IF(AL391="SET NEXT FOLLOW-UP","Set next follow-up",IF(AL391="ADD QUOTE DATE","Add quote date",IF(AL391="ADD QUOTE RECORD","Add or fix quote record",IF(AL391="ADD CLOSED REASON","Add lost/cancelled reason",IF(AL391="ADD CLOSED DATE","Add closed date","Create or fix order record"))))))))))))</x:f>
      </x:c>
      <x:c r="AD391" s="752" t="str">
        <x:f>IF(A391="","",IF(AND(OR(N391="QUOTED",N391="NEGOTIATION"),Y391&lt;&gt;"",Y391&lt;TODAY()),O391,0))</x:f>
      </x:c>
      <x:c r="AE391" s="751" t="str">
        <x:f>IF(A391="","",IF(AND(F391&lt;&gt;"",G391&lt;&gt;""),"COMPLETE",IF(OR(F391&lt;&gt;"",G391&lt;&gt;""),"PARTIAL","MISSING")))</x:f>
      </x:c>
      <x:c r="AF391" s="756"/>
      <x:c r="AG391" s="735"/>
      <x:c r="AH391" s="735"/>
      <x:c r="AI391" s="755" t="str">
        <x:f>IF(OR(B391="",AF391=""),"",ROUND((AF391-B391)*24,1))</x:f>
      </x:c>
      <x:c r="AJ391" s="750" t="str">
        <x:f>IF(P391="","",MAX(TODAY()-P391,0))</x:f>
      </x:c>
      <x:c r="AK391" s="750" t="str">
        <x:f>IF(OR(B391="",AH391=""),"",AH391-B391)</x:f>
      </x:c>
      <x:c r="AL391" s="751" t="str">
        <x:f>IF(A391="","",IF(COUNTIF($A$5:$A$504,A391)&gt;1,"DUPLICATE RFQ ID",IF(OR(B391="",C391="",AND(D391="",E391=""),AND(F391="",G391=""),H391="",I391="",J391="",L391="",M391="",N391=""),"CHECK REQUIRED FIELDS",IF(OR(NOT(ISNUMBER(I391)),I391&lt;=0,AND(O391&lt;&gt;"",OR(NOT(ISNUMBER(O391)),O391&lt;0))),"CHECK NUMBERS",IF(OR(NOT(ISNUMBER(B391)),B391&gt;TODAY(),AND(P391&lt;&gt;"",OR(NOT(ISNUMBER(P391)),P391&gt;TODAY())),AND(Q391&lt;&gt;"",OR(NOT(ISNUMBER(Q391)),Q391&gt;TODAY())),AND(R391&lt;&gt;"",NOT(ISNUMBER(R391))),AND(U391&lt;&gt;"",NOT(ISNUMBER(U391))),AND(AF391&lt;&gt;"",OR(NOT(ISNUMBER(AF391)),AF391&lt;B391,AF391&gt;TODAY()+1)),AND(AG391&lt;&gt;"",OR(NOT(ISNUMBER(AG391)),AG391&lt;B391,AG391&gt;TODAY())),AND(AH391&lt;&gt;"",OR(NOT(ISNUMBER(AH391)),AH391&lt;B391,AH391&gt;TODAY()))),"CHECK DATE",IF(COUNTIF(Setup!$D$4:$D$11,N391)=0,"CHECK STAGE",IF(AND(N391&lt;&gt;"PO WON",N391&lt;&gt;"LOST",N391&lt;&gt;"CANCELLED",Y391=""),"SET NEXT FOLLOW-UP",IF(AND(OR(N391="QUOTED",N391="NEGOTIATION",N391="PO WON"),P391=""),"ADD QUOTE DATE",IF(AND(OR(N391="QUOTED",N391="NEGOTIATION",N391="PO WON"),COUNTIFS(Quotations!$B$5:$B$504,A391,Quotations!$Q$5:$Q$504,"COMPLETE")=0),"ADD QUOTE RECORD",IF(AND(OR(N391="LOST",N391="CANCELLED"),V391=""),"ADD CLOSED REASON",IF(AND(OR(N391="PO WON",N391="LOST",N391="CANCELLED"),AH391=""),"ADD CLOSED DATE",IF(AND(N391="PO WON",COUNTIFS('Orders &amp; Payments'!$B$5:$B$504,A391,'Orders &amp; Payments'!$Q$5:$Q$504,"COMPLETE")+COUNTIFS('Orders &amp; Payments'!$B$5:$B$504,A391,'Orders &amp; Payments'!$Q$5:$Q$504,"OPEN")+COUNTIFS('Orders &amp; Payments'!$B$5:$B$504,A391,'Orders &amp; Payments'!$Q$5:$Q$504,"OPEN — ADD INVOICE")=0),"ADD ORDER RECORD","COMPLETE"))))))))))))</x:f>
      </x:c>
    </x:row>
    <x:row r="392">
      <x:c r="A392" s="730"/>
      <x:c r="B392" s="731"/>
      <x:c r="C392" s="730"/>
      <x:c r="D392" s="730"/>
      <x:c r="E392" s="730"/>
      <x:c r="F392" s="730"/>
      <x:c r="G392" s="730"/>
      <x:c r="H392" s="730"/>
      <x:c r="I392" s="730"/>
      <x:c r="J392" s="730"/>
      <x:c r="K392" s="730"/>
      <x:c r="L392" s="730"/>
      <x:c r="M392" s="730"/>
      <x:c r="N392" s="730"/>
      <x:c r="O392" s="732"/>
      <x:c r="P392" s="731"/>
      <x:c r="Q392" s="731"/>
      <x:c r="R392" s="731"/>
      <x:c r="S392" s="740" t="str">
        <x:f>IF(B392="","",TODAY()-B392)</x:f>
      </x:c>
      <x:c r="T392" s="741" t="str">
        <x:f>IF(A392="","",IF(N392="","STAGE NOT SET",IF(OR(N392="PO WON",N392="LOST",N392="CANCELLED"),N392,IF(Y392="","NOT SET",IF(NOT(ISNUMBER(Y392)),"CHECK DATE",IF(Y392&lt;TODAY(),"OVERDUE",IF(Y392=TODAY(),"DUE TODAY","UPCOMING")))))))</x:f>
      </x:c>
      <x:c r="U392" s="731"/>
      <x:c r="V392" s="730"/>
      <x:c r="W392" s="730"/>
      <x:c r="X392" s="749" t="str">
        <x:f>IF(OR(A392="",B392="",N392="",N392="PO WON",N392="LOST",N392="CANCELLED"),"",IFERROR(IF(Q392="",B392+1,Q392+INDEX(Setup!$T$4:$T$8,MATCH(N392,Setup!$S$4:$S$8,0))),""))</x:f>
      </x:c>
      <x:c r="Y392" s="749" t="str">
        <x:f>IF(A392="","",IF(OR(N392="PO WON",N392="LOST",N392="CANCELLED"),"",IF(R392&lt;&gt;"",R392,X392)))</x:f>
      </x:c>
      <x:c r="Z392" s="750" t="str">
        <x:f>IF(OR(Y392="",NOT(ISNUMBER(Y392))),"",Y392-TODAY())</x:f>
      </x:c>
      <x:c r="AA392" s="750" t="str">
        <x:f>IF(OR(A392="",B392="",C392="",M392="",N392="",N392="PO WON",N392="LOST",N392="CANCELLED"),"",IF(M392="Hot",30,IF(M392="Warm",20,10))+IF(N392="NEGOTIATION",25,IF(N392="QUOTED",20,IF(N392="QUALIFIED",15,IF(OR(N392="NEW",N392="CONTACTED"),10,0))))+IF(S392&lt;=2,20,IF(S392&lt;=7,15,IF(S392&lt;=14,10,5)))+IF(O392&gt;=500000,20,IF(O392&gt;=200000,15,IF(O392&gt;=100000,10,5)))+IF(OR(C392="IndiaMART",C392="TradeIndia"),5,3))</x:f>
      </x:c>
      <x:c r="AB392" s="751" t="str">
        <x:f>IF(A392="","",IF(OR(N392="PO WON",N392="LOST",N392="CANCELLED"),"CLOSED",IF(AA392&gt;=75,"A - PRIORITY",IF(AA392&gt;=55,"B - GOOD",IF(AA392&gt;=35,"C - NURTURE","D - LOW")))))</x:f>
      </x:c>
      <x:c r="AC392" s="751" t="str">
        <x:f>IF(A392="","",IF(AL392="COMPLETE",IF(N392="PO WON","Track invoice + payment",IF(N392="LOST","Consider revival",IF(N392="CANCELLED","No further action",IF(T392="OVERDUE","FOLLOW UP NOW",IF(T392="DUE TODAY","FOLLOW UP TODAY",IFERROR(INDEX(Setup!$V$4:$V$8,MATCH(N392,Setup!$U$4:$U$8,0)),"Review RFQ")))))),IF(AL392="DUPLICATE RFQ ID","Use a unique RFQ ID",IF(AL392="CHECK REQUIRED FIELDS","Complete required fields",IF(AL392="CHECK NUMBERS","Correct quantity or value",IF(AL392="CHECK DATE","Correct invalid date",IF(AL392="CHECK STAGE","Choose a valid stage",IF(AL392="SET NEXT FOLLOW-UP","Set next follow-up",IF(AL392="ADD QUOTE DATE","Add quote date",IF(AL392="ADD QUOTE RECORD","Add or fix quote record",IF(AL392="ADD CLOSED REASON","Add lost/cancelled reason",IF(AL392="ADD CLOSED DATE","Add closed date","Create or fix order record"))))))))))))</x:f>
      </x:c>
      <x:c r="AD392" s="752" t="str">
        <x:f>IF(A392="","",IF(AND(OR(N392="QUOTED",N392="NEGOTIATION"),Y392&lt;&gt;"",Y392&lt;TODAY()),O392,0))</x:f>
      </x:c>
      <x:c r="AE392" s="751" t="str">
        <x:f>IF(A392="","",IF(AND(F392&lt;&gt;"",G392&lt;&gt;""),"COMPLETE",IF(OR(F392&lt;&gt;"",G392&lt;&gt;""),"PARTIAL","MISSING")))</x:f>
      </x:c>
      <x:c r="AF392" s="756"/>
      <x:c r="AG392" s="735"/>
      <x:c r="AH392" s="735"/>
      <x:c r="AI392" s="755" t="str">
        <x:f>IF(OR(B392="",AF392=""),"",ROUND((AF392-B392)*24,1))</x:f>
      </x:c>
      <x:c r="AJ392" s="750" t="str">
        <x:f>IF(P392="","",MAX(TODAY()-P392,0))</x:f>
      </x:c>
      <x:c r="AK392" s="750" t="str">
        <x:f>IF(OR(B392="",AH392=""),"",AH392-B392)</x:f>
      </x:c>
      <x:c r="AL392" s="751" t="str">
        <x:f>IF(A392="","",IF(COUNTIF($A$5:$A$504,A392)&gt;1,"DUPLICATE RFQ ID",IF(OR(B392="",C392="",AND(D392="",E392=""),AND(F392="",G392=""),H392="",I392="",J392="",L392="",M392="",N392=""),"CHECK REQUIRED FIELDS",IF(OR(NOT(ISNUMBER(I392)),I392&lt;=0,AND(O392&lt;&gt;"",OR(NOT(ISNUMBER(O392)),O392&lt;0))),"CHECK NUMBERS",IF(OR(NOT(ISNUMBER(B392)),B392&gt;TODAY(),AND(P392&lt;&gt;"",OR(NOT(ISNUMBER(P392)),P392&gt;TODAY())),AND(Q392&lt;&gt;"",OR(NOT(ISNUMBER(Q392)),Q392&gt;TODAY())),AND(R392&lt;&gt;"",NOT(ISNUMBER(R392))),AND(U392&lt;&gt;"",NOT(ISNUMBER(U392))),AND(AF392&lt;&gt;"",OR(NOT(ISNUMBER(AF392)),AF392&lt;B392,AF392&gt;TODAY()+1)),AND(AG392&lt;&gt;"",OR(NOT(ISNUMBER(AG392)),AG392&lt;B392,AG392&gt;TODAY())),AND(AH392&lt;&gt;"",OR(NOT(ISNUMBER(AH392)),AH392&lt;B392,AH392&gt;TODAY()))),"CHECK DATE",IF(COUNTIF(Setup!$D$4:$D$11,N392)=0,"CHECK STAGE",IF(AND(N392&lt;&gt;"PO WON",N392&lt;&gt;"LOST",N392&lt;&gt;"CANCELLED",Y392=""),"SET NEXT FOLLOW-UP",IF(AND(OR(N392="QUOTED",N392="NEGOTIATION",N392="PO WON"),P392=""),"ADD QUOTE DATE",IF(AND(OR(N392="QUOTED",N392="NEGOTIATION",N392="PO WON"),COUNTIFS(Quotations!$B$5:$B$504,A392,Quotations!$Q$5:$Q$504,"COMPLETE")=0),"ADD QUOTE RECORD",IF(AND(OR(N392="LOST",N392="CANCELLED"),V392=""),"ADD CLOSED REASON",IF(AND(OR(N392="PO WON",N392="LOST",N392="CANCELLED"),AH392=""),"ADD CLOSED DATE",IF(AND(N392="PO WON",COUNTIFS('Orders &amp; Payments'!$B$5:$B$504,A392,'Orders &amp; Payments'!$Q$5:$Q$504,"COMPLETE")+COUNTIFS('Orders &amp; Payments'!$B$5:$B$504,A392,'Orders &amp; Payments'!$Q$5:$Q$504,"OPEN")+COUNTIFS('Orders &amp; Payments'!$B$5:$B$504,A392,'Orders &amp; Payments'!$Q$5:$Q$504,"OPEN — ADD INVOICE")=0),"ADD ORDER RECORD","COMPLETE"))))))))))))</x:f>
      </x:c>
    </x:row>
    <x:row r="393">
      <x:c r="A393" s="730"/>
      <x:c r="B393" s="731"/>
      <x:c r="C393" s="730"/>
      <x:c r="D393" s="730"/>
      <x:c r="E393" s="730"/>
      <x:c r="F393" s="730"/>
      <x:c r="G393" s="730"/>
      <x:c r="H393" s="730"/>
      <x:c r="I393" s="730"/>
      <x:c r="J393" s="730"/>
      <x:c r="K393" s="730"/>
      <x:c r="L393" s="730"/>
      <x:c r="M393" s="730"/>
      <x:c r="N393" s="730"/>
      <x:c r="O393" s="732"/>
      <x:c r="P393" s="731"/>
      <x:c r="Q393" s="731"/>
      <x:c r="R393" s="731"/>
      <x:c r="S393" s="740" t="str">
        <x:f>IF(B393="","",TODAY()-B393)</x:f>
      </x:c>
      <x:c r="T393" s="741" t="str">
        <x:f>IF(A393="","",IF(N393="","STAGE NOT SET",IF(OR(N393="PO WON",N393="LOST",N393="CANCELLED"),N393,IF(Y393="","NOT SET",IF(NOT(ISNUMBER(Y393)),"CHECK DATE",IF(Y393&lt;TODAY(),"OVERDUE",IF(Y393=TODAY(),"DUE TODAY","UPCOMING")))))))</x:f>
      </x:c>
      <x:c r="U393" s="731"/>
      <x:c r="V393" s="730"/>
      <x:c r="W393" s="730"/>
      <x:c r="X393" s="749" t="str">
        <x:f>IF(OR(A393="",B393="",N393="",N393="PO WON",N393="LOST",N393="CANCELLED"),"",IFERROR(IF(Q393="",B393+1,Q393+INDEX(Setup!$T$4:$T$8,MATCH(N393,Setup!$S$4:$S$8,0))),""))</x:f>
      </x:c>
      <x:c r="Y393" s="749" t="str">
        <x:f>IF(A393="","",IF(OR(N393="PO WON",N393="LOST",N393="CANCELLED"),"",IF(R393&lt;&gt;"",R393,X393)))</x:f>
      </x:c>
      <x:c r="Z393" s="750" t="str">
        <x:f>IF(OR(Y393="",NOT(ISNUMBER(Y393))),"",Y393-TODAY())</x:f>
      </x:c>
      <x:c r="AA393" s="750" t="str">
        <x:f>IF(OR(A393="",B393="",C393="",M393="",N393="",N393="PO WON",N393="LOST",N393="CANCELLED"),"",IF(M393="Hot",30,IF(M393="Warm",20,10))+IF(N393="NEGOTIATION",25,IF(N393="QUOTED",20,IF(N393="QUALIFIED",15,IF(OR(N393="NEW",N393="CONTACTED"),10,0))))+IF(S393&lt;=2,20,IF(S393&lt;=7,15,IF(S393&lt;=14,10,5)))+IF(O393&gt;=500000,20,IF(O393&gt;=200000,15,IF(O393&gt;=100000,10,5)))+IF(OR(C393="IndiaMART",C393="TradeIndia"),5,3))</x:f>
      </x:c>
      <x:c r="AB393" s="751" t="str">
        <x:f>IF(A393="","",IF(OR(N393="PO WON",N393="LOST",N393="CANCELLED"),"CLOSED",IF(AA393&gt;=75,"A - PRIORITY",IF(AA393&gt;=55,"B - GOOD",IF(AA393&gt;=35,"C - NURTURE","D - LOW")))))</x:f>
      </x:c>
      <x:c r="AC393" s="751" t="str">
        <x:f>IF(A393="","",IF(AL393="COMPLETE",IF(N393="PO WON","Track invoice + payment",IF(N393="LOST","Consider revival",IF(N393="CANCELLED","No further action",IF(T393="OVERDUE","FOLLOW UP NOW",IF(T393="DUE TODAY","FOLLOW UP TODAY",IFERROR(INDEX(Setup!$V$4:$V$8,MATCH(N393,Setup!$U$4:$U$8,0)),"Review RFQ")))))),IF(AL393="DUPLICATE RFQ ID","Use a unique RFQ ID",IF(AL393="CHECK REQUIRED FIELDS","Complete required fields",IF(AL393="CHECK NUMBERS","Correct quantity or value",IF(AL393="CHECK DATE","Correct invalid date",IF(AL393="CHECK STAGE","Choose a valid stage",IF(AL393="SET NEXT FOLLOW-UP","Set next follow-up",IF(AL393="ADD QUOTE DATE","Add quote date",IF(AL393="ADD QUOTE RECORD","Add or fix quote record",IF(AL393="ADD CLOSED REASON","Add lost/cancelled reason",IF(AL393="ADD CLOSED DATE","Add closed date","Create or fix order record"))))))))))))</x:f>
      </x:c>
      <x:c r="AD393" s="752" t="str">
        <x:f>IF(A393="","",IF(AND(OR(N393="QUOTED",N393="NEGOTIATION"),Y393&lt;&gt;"",Y393&lt;TODAY()),O393,0))</x:f>
      </x:c>
      <x:c r="AE393" s="751" t="str">
        <x:f>IF(A393="","",IF(AND(F393&lt;&gt;"",G393&lt;&gt;""),"COMPLETE",IF(OR(F393&lt;&gt;"",G393&lt;&gt;""),"PARTIAL","MISSING")))</x:f>
      </x:c>
      <x:c r="AF393" s="756"/>
      <x:c r="AG393" s="735"/>
      <x:c r="AH393" s="735"/>
      <x:c r="AI393" s="755" t="str">
        <x:f>IF(OR(B393="",AF393=""),"",ROUND((AF393-B393)*24,1))</x:f>
      </x:c>
      <x:c r="AJ393" s="750" t="str">
        <x:f>IF(P393="","",MAX(TODAY()-P393,0))</x:f>
      </x:c>
      <x:c r="AK393" s="750" t="str">
        <x:f>IF(OR(B393="",AH393=""),"",AH393-B393)</x:f>
      </x:c>
      <x:c r="AL393" s="751" t="str">
        <x:f>IF(A393="","",IF(COUNTIF($A$5:$A$504,A393)&gt;1,"DUPLICATE RFQ ID",IF(OR(B393="",C393="",AND(D393="",E393=""),AND(F393="",G393=""),H393="",I393="",J393="",L393="",M393="",N393=""),"CHECK REQUIRED FIELDS",IF(OR(NOT(ISNUMBER(I393)),I393&lt;=0,AND(O393&lt;&gt;"",OR(NOT(ISNUMBER(O393)),O393&lt;0))),"CHECK NUMBERS",IF(OR(NOT(ISNUMBER(B393)),B393&gt;TODAY(),AND(P393&lt;&gt;"",OR(NOT(ISNUMBER(P393)),P393&gt;TODAY())),AND(Q393&lt;&gt;"",OR(NOT(ISNUMBER(Q393)),Q393&gt;TODAY())),AND(R393&lt;&gt;"",NOT(ISNUMBER(R393))),AND(U393&lt;&gt;"",NOT(ISNUMBER(U393))),AND(AF393&lt;&gt;"",OR(NOT(ISNUMBER(AF393)),AF393&lt;B393,AF393&gt;TODAY()+1)),AND(AG393&lt;&gt;"",OR(NOT(ISNUMBER(AG393)),AG393&lt;B393,AG393&gt;TODAY())),AND(AH393&lt;&gt;"",OR(NOT(ISNUMBER(AH393)),AH393&lt;B393,AH393&gt;TODAY()))),"CHECK DATE",IF(COUNTIF(Setup!$D$4:$D$11,N393)=0,"CHECK STAGE",IF(AND(N393&lt;&gt;"PO WON",N393&lt;&gt;"LOST",N393&lt;&gt;"CANCELLED",Y393=""),"SET NEXT FOLLOW-UP",IF(AND(OR(N393="QUOTED",N393="NEGOTIATION",N393="PO WON"),P393=""),"ADD QUOTE DATE",IF(AND(OR(N393="QUOTED",N393="NEGOTIATION",N393="PO WON"),COUNTIFS(Quotations!$B$5:$B$504,A393,Quotations!$Q$5:$Q$504,"COMPLETE")=0),"ADD QUOTE RECORD",IF(AND(OR(N393="LOST",N393="CANCELLED"),V393=""),"ADD CLOSED REASON",IF(AND(OR(N393="PO WON",N393="LOST",N393="CANCELLED"),AH393=""),"ADD CLOSED DATE",IF(AND(N393="PO WON",COUNTIFS('Orders &amp; Payments'!$B$5:$B$504,A393,'Orders &amp; Payments'!$Q$5:$Q$504,"COMPLETE")+COUNTIFS('Orders &amp; Payments'!$B$5:$B$504,A393,'Orders &amp; Payments'!$Q$5:$Q$504,"OPEN")+COUNTIFS('Orders &amp; Payments'!$B$5:$B$504,A393,'Orders &amp; Payments'!$Q$5:$Q$504,"OPEN — ADD INVOICE")=0),"ADD ORDER RECORD","COMPLETE"))))))))))))</x:f>
      </x:c>
    </x:row>
    <x:row r="394">
      <x:c r="A394" s="730"/>
      <x:c r="B394" s="731"/>
      <x:c r="C394" s="730"/>
      <x:c r="D394" s="730"/>
      <x:c r="E394" s="730"/>
      <x:c r="F394" s="730"/>
      <x:c r="G394" s="730"/>
      <x:c r="H394" s="730"/>
      <x:c r="I394" s="730"/>
      <x:c r="J394" s="730"/>
      <x:c r="K394" s="730"/>
      <x:c r="L394" s="730"/>
      <x:c r="M394" s="730"/>
      <x:c r="N394" s="730"/>
      <x:c r="O394" s="732"/>
      <x:c r="P394" s="731"/>
      <x:c r="Q394" s="731"/>
      <x:c r="R394" s="731"/>
      <x:c r="S394" s="740" t="str">
        <x:f>IF(B394="","",TODAY()-B394)</x:f>
      </x:c>
      <x:c r="T394" s="741" t="str">
        <x:f>IF(A394="","",IF(N394="","STAGE NOT SET",IF(OR(N394="PO WON",N394="LOST",N394="CANCELLED"),N394,IF(Y394="","NOT SET",IF(NOT(ISNUMBER(Y394)),"CHECK DATE",IF(Y394&lt;TODAY(),"OVERDUE",IF(Y394=TODAY(),"DUE TODAY","UPCOMING")))))))</x:f>
      </x:c>
      <x:c r="U394" s="731"/>
      <x:c r="V394" s="730"/>
      <x:c r="W394" s="730"/>
      <x:c r="X394" s="749" t="str">
        <x:f>IF(OR(A394="",B394="",N394="",N394="PO WON",N394="LOST",N394="CANCELLED"),"",IFERROR(IF(Q394="",B394+1,Q394+INDEX(Setup!$T$4:$T$8,MATCH(N394,Setup!$S$4:$S$8,0))),""))</x:f>
      </x:c>
      <x:c r="Y394" s="749" t="str">
        <x:f>IF(A394="","",IF(OR(N394="PO WON",N394="LOST",N394="CANCELLED"),"",IF(R394&lt;&gt;"",R394,X394)))</x:f>
      </x:c>
      <x:c r="Z394" s="750" t="str">
        <x:f>IF(OR(Y394="",NOT(ISNUMBER(Y394))),"",Y394-TODAY())</x:f>
      </x:c>
      <x:c r="AA394" s="750" t="str">
        <x:f>IF(OR(A394="",B394="",C394="",M394="",N394="",N394="PO WON",N394="LOST",N394="CANCELLED"),"",IF(M394="Hot",30,IF(M394="Warm",20,10))+IF(N394="NEGOTIATION",25,IF(N394="QUOTED",20,IF(N394="QUALIFIED",15,IF(OR(N394="NEW",N394="CONTACTED"),10,0))))+IF(S394&lt;=2,20,IF(S394&lt;=7,15,IF(S394&lt;=14,10,5)))+IF(O394&gt;=500000,20,IF(O394&gt;=200000,15,IF(O394&gt;=100000,10,5)))+IF(OR(C394="IndiaMART",C394="TradeIndia"),5,3))</x:f>
      </x:c>
      <x:c r="AB394" s="751" t="str">
        <x:f>IF(A394="","",IF(OR(N394="PO WON",N394="LOST",N394="CANCELLED"),"CLOSED",IF(AA394&gt;=75,"A - PRIORITY",IF(AA394&gt;=55,"B - GOOD",IF(AA394&gt;=35,"C - NURTURE","D - LOW")))))</x:f>
      </x:c>
      <x:c r="AC394" s="751" t="str">
        <x:f>IF(A394="","",IF(AL394="COMPLETE",IF(N394="PO WON","Track invoice + payment",IF(N394="LOST","Consider revival",IF(N394="CANCELLED","No further action",IF(T394="OVERDUE","FOLLOW UP NOW",IF(T394="DUE TODAY","FOLLOW UP TODAY",IFERROR(INDEX(Setup!$V$4:$V$8,MATCH(N394,Setup!$U$4:$U$8,0)),"Review RFQ")))))),IF(AL394="DUPLICATE RFQ ID","Use a unique RFQ ID",IF(AL394="CHECK REQUIRED FIELDS","Complete required fields",IF(AL394="CHECK NUMBERS","Correct quantity or value",IF(AL394="CHECK DATE","Correct invalid date",IF(AL394="CHECK STAGE","Choose a valid stage",IF(AL394="SET NEXT FOLLOW-UP","Set next follow-up",IF(AL394="ADD QUOTE DATE","Add quote date",IF(AL394="ADD QUOTE RECORD","Add or fix quote record",IF(AL394="ADD CLOSED REASON","Add lost/cancelled reason",IF(AL394="ADD CLOSED DATE","Add closed date","Create or fix order record"))))))))))))</x:f>
      </x:c>
      <x:c r="AD394" s="752" t="str">
        <x:f>IF(A394="","",IF(AND(OR(N394="QUOTED",N394="NEGOTIATION"),Y394&lt;&gt;"",Y394&lt;TODAY()),O394,0))</x:f>
      </x:c>
      <x:c r="AE394" s="751" t="str">
        <x:f>IF(A394="","",IF(AND(F394&lt;&gt;"",G394&lt;&gt;""),"COMPLETE",IF(OR(F394&lt;&gt;"",G394&lt;&gt;""),"PARTIAL","MISSING")))</x:f>
      </x:c>
      <x:c r="AF394" s="756"/>
      <x:c r="AG394" s="735"/>
      <x:c r="AH394" s="735"/>
      <x:c r="AI394" s="755" t="str">
        <x:f>IF(OR(B394="",AF394=""),"",ROUND((AF394-B394)*24,1))</x:f>
      </x:c>
      <x:c r="AJ394" s="750" t="str">
        <x:f>IF(P394="","",MAX(TODAY()-P394,0))</x:f>
      </x:c>
      <x:c r="AK394" s="750" t="str">
        <x:f>IF(OR(B394="",AH394=""),"",AH394-B394)</x:f>
      </x:c>
      <x:c r="AL394" s="751" t="str">
        <x:f>IF(A394="","",IF(COUNTIF($A$5:$A$504,A394)&gt;1,"DUPLICATE RFQ ID",IF(OR(B394="",C394="",AND(D394="",E394=""),AND(F394="",G394=""),H394="",I394="",J394="",L394="",M394="",N394=""),"CHECK REQUIRED FIELDS",IF(OR(NOT(ISNUMBER(I394)),I394&lt;=0,AND(O394&lt;&gt;"",OR(NOT(ISNUMBER(O394)),O394&lt;0))),"CHECK NUMBERS",IF(OR(NOT(ISNUMBER(B394)),B394&gt;TODAY(),AND(P394&lt;&gt;"",OR(NOT(ISNUMBER(P394)),P394&gt;TODAY())),AND(Q394&lt;&gt;"",OR(NOT(ISNUMBER(Q394)),Q394&gt;TODAY())),AND(R394&lt;&gt;"",NOT(ISNUMBER(R394))),AND(U394&lt;&gt;"",NOT(ISNUMBER(U394))),AND(AF394&lt;&gt;"",OR(NOT(ISNUMBER(AF394)),AF394&lt;B394,AF394&gt;TODAY()+1)),AND(AG394&lt;&gt;"",OR(NOT(ISNUMBER(AG394)),AG394&lt;B394,AG394&gt;TODAY())),AND(AH394&lt;&gt;"",OR(NOT(ISNUMBER(AH394)),AH394&lt;B394,AH394&gt;TODAY()))),"CHECK DATE",IF(COUNTIF(Setup!$D$4:$D$11,N394)=0,"CHECK STAGE",IF(AND(N394&lt;&gt;"PO WON",N394&lt;&gt;"LOST",N394&lt;&gt;"CANCELLED",Y394=""),"SET NEXT FOLLOW-UP",IF(AND(OR(N394="QUOTED",N394="NEGOTIATION",N394="PO WON"),P394=""),"ADD QUOTE DATE",IF(AND(OR(N394="QUOTED",N394="NEGOTIATION",N394="PO WON"),COUNTIFS(Quotations!$B$5:$B$504,A394,Quotations!$Q$5:$Q$504,"COMPLETE")=0),"ADD QUOTE RECORD",IF(AND(OR(N394="LOST",N394="CANCELLED"),V394=""),"ADD CLOSED REASON",IF(AND(OR(N394="PO WON",N394="LOST",N394="CANCELLED"),AH394=""),"ADD CLOSED DATE",IF(AND(N394="PO WON",COUNTIFS('Orders &amp; Payments'!$B$5:$B$504,A394,'Orders &amp; Payments'!$Q$5:$Q$504,"COMPLETE")+COUNTIFS('Orders &amp; Payments'!$B$5:$B$504,A394,'Orders &amp; Payments'!$Q$5:$Q$504,"OPEN")+COUNTIFS('Orders &amp; Payments'!$B$5:$B$504,A394,'Orders &amp; Payments'!$Q$5:$Q$504,"OPEN — ADD INVOICE")=0),"ADD ORDER RECORD","COMPLETE"))))))))))))</x:f>
      </x:c>
    </x:row>
    <x:row r="395">
      <x:c r="A395" s="730"/>
      <x:c r="B395" s="731"/>
      <x:c r="C395" s="730"/>
      <x:c r="D395" s="730"/>
      <x:c r="E395" s="730"/>
      <x:c r="F395" s="730"/>
      <x:c r="G395" s="730"/>
      <x:c r="H395" s="730"/>
      <x:c r="I395" s="730"/>
      <x:c r="J395" s="730"/>
      <x:c r="K395" s="730"/>
      <x:c r="L395" s="730"/>
      <x:c r="M395" s="730"/>
      <x:c r="N395" s="730"/>
      <x:c r="O395" s="732"/>
      <x:c r="P395" s="731"/>
      <x:c r="Q395" s="731"/>
      <x:c r="R395" s="731"/>
      <x:c r="S395" s="740" t="str">
        <x:f>IF(B395="","",TODAY()-B395)</x:f>
      </x:c>
      <x:c r="T395" s="741" t="str">
        <x:f>IF(A395="","",IF(N395="","STAGE NOT SET",IF(OR(N395="PO WON",N395="LOST",N395="CANCELLED"),N395,IF(Y395="","NOT SET",IF(NOT(ISNUMBER(Y395)),"CHECK DATE",IF(Y395&lt;TODAY(),"OVERDUE",IF(Y395=TODAY(),"DUE TODAY","UPCOMING")))))))</x:f>
      </x:c>
      <x:c r="U395" s="731"/>
      <x:c r="V395" s="730"/>
      <x:c r="W395" s="730"/>
      <x:c r="X395" s="749" t="str">
        <x:f>IF(OR(A395="",B395="",N395="",N395="PO WON",N395="LOST",N395="CANCELLED"),"",IFERROR(IF(Q395="",B395+1,Q395+INDEX(Setup!$T$4:$T$8,MATCH(N395,Setup!$S$4:$S$8,0))),""))</x:f>
      </x:c>
      <x:c r="Y395" s="749" t="str">
        <x:f>IF(A395="","",IF(OR(N395="PO WON",N395="LOST",N395="CANCELLED"),"",IF(R395&lt;&gt;"",R395,X395)))</x:f>
      </x:c>
      <x:c r="Z395" s="750" t="str">
        <x:f>IF(OR(Y395="",NOT(ISNUMBER(Y395))),"",Y395-TODAY())</x:f>
      </x:c>
      <x:c r="AA395" s="750" t="str">
        <x:f>IF(OR(A395="",B395="",C395="",M395="",N395="",N395="PO WON",N395="LOST",N395="CANCELLED"),"",IF(M395="Hot",30,IF(M395="Warm",20,10))+IF(N395="NEGOTIATION",25,IF(N395="QUOTED",20,IF(N395="QUALIFIED",15,IF(OR(N395="NEW",N395="CONTACTED"),10,0))))+IF(S395&lt;=2,20,IF(S395&lt;=7,15,IF(S395&lt;=14,10,5)))+IF(O395&gt;=500000,20,IF(O395&gt;=200000,15,IF(O395&gt;=100000,10,5)))+IF(OR(C395="IndiaMART",C395="TradeIndia"),5,3))</x:f>
      </x:c>
      <x:c r="AB395" s="751" t="str">
        <x:f>IF(A395="","",IF(OR(N395="PO WON",N395="LOST",N395="CANCELLED"),"CLOSED",IF(AA395&gt;=75,"A - PRIORITY",IF(AA395&gt;=55,"B - GOOD",IF(AA395&gt;=35,"C - NURTURE","D - LOW")))))</x:f>
      </x:c>
      <x:c r="AC395" s="751" t="str">
        <x:f>IF(A395="","",IF(AL395="COMPLETE",IF(N395="PO WON","Track invoice + payment",IF(N395="LOST","Consider revival",IF(N395="CANCELLED","No further action",IF(T395="OVERDUE","FOLLOW UP NOW",IF(T395="DUE TODAY","FOLLOW UP TODAY",IFERROR(INDEX(Setup!$V$4:$V$8,MATCH(N395,Setup!$U$4:$U$8,0)),"Review RFQ")))))),IF(AL395="DUPLICATE RFQ ID","Use a unique RFQ ID",IF(AL395="CHECK REQUIRED FIELDS","Complete required fields",IF(AL395="CHECK NUMBERS","Correct quantity or value",IF(AL395="CHECK DATE","Correct invalid date",IF(AL395="CHECK STAGE","Choose a valid stage",IF(AL395="SET NEXT FOLLOW-UP","Set next follow-up",IF(AL395="ADD QUOTE DATE","Add quote date",IF(AL395="ADD QUOTE RECORD","Add or fix quote record",IF(AL395="ADD CLOSED REASON","Add lost/cancelled reason",IF(AL395="ADD CLOSED DATE","Add closed date","Create or fix order record"))))))))))))</x:f>
      </x:c>
      <x:c r="AD395" s="752" t="str">
        <x:f>IF(A395="","",IF(AND(OR(N395="QUOTED",N395="NEGOTIATION"),Y395&lt;&gt;"",Y395&lt;TODAY()),O395,0))</x:f>
      </x:c>
      <x:c r="AE395" s="751" t="str">
        <x:f>IF(A395="","",IF(AND(F395&lt;&gt;"",G395&lt;&gt;""),"COMPLETE",IF(OR(F395&lt;&gt;"",G395&lt;&gt;""),"PARTIAL","MISSING")))</x:f>
      </x:c>
      <x:c r="AF395" s="756"/>
      <x:c r="AG395" s="735"/>
      <x:c r="AH395" s="735"/>
      <x:c r="AI395" s="755" t="str">
        <x:f>IF(OR(B395="",AF395=""),"",ROUND((AF395-B395)*24,1))</x:f>
      </x:c>
      <x:c r="AJ395" s="750" t="str">
        <x:f>IF(P395="","",MAX(TODAY()-P395,0))</x:f>
      </x:c>
      <x:c r="AK395" s="750" t="str">
        <x:f>IF(OR(B395="",AH395=""),"",AH395-B395)</x:f>
      </x:c>
      <x:c r="AL395" s="751" t="str">
        <x:f>IF(A395="","",IF(COUNTIF($A$5:$A$504,A395)&gt;1,"DUPLICATE RFQ ID",IF(OR(B395="",C395="",AND(D395="",E395=""),AND(F395="",G395=""),H395="",I395="",J395="",L395="",M395="",N395=""),"CHECK REQUIRED FIELDS",IF(OR(NOT(ISNUMBER(I395)),I395&lt;=0,AND(O395&lt;&gt;"",OR(NOT(ISNUMBER(O395)),O395&lt;0))),"CHECK NUMBERS",IF(OR(NOT(ISNUMBER(B395)),B395&gt;TODAY(),AND(P395&lt;&gt;"",OR(NOT(ISNUMBER(P395)),P395&gt;TODAY())),AND(Q395&lt;&gt;"",OR(NOT(ISNUMBER(Q395)),Q395&gt;TODAY())),AND(R395&lt;&gt;"",NOT(ISNUMBER(R395))),AND(U395&lt;&gt;"",NOT(ISNUMBER(U395))),AND(AF395&lt;&gt;"",OR(NOT(ISNUMBER(AF395)),AF395&lt;B395,AF395&gt;TODAY()+1)),AND(AG395&lt;&gt;"",OR(NOT(ISNUMBER(AG395)),AG395&lt;B395,AG395&gt;TODAY())),AND(AH395&lt;&gt;"",OR(NOT(ISNUMBER(AH395)),AH395&lt;B395,AH395&gt;TODAY()))),"CHECK DATE",IF(COUNTIF(Setup!$D$4:$D$11,N395)=0,"CHECK STAGE",IF(AND(N395&lt;&gt;"PO WON",N395&lt;&gt;"LOST",N395&lt;&gt;"CANCELLED",Y395=""),"SET NEXT FOLLOW-UP",IF(AND(OR(N395="QUOTED",N395="NEGOTIATION",N395="PO WON"),P395=""),"ADD QUOTE DATE",IF(AND(OR(N395="QUOTED",N395="NEGOTIATION",N395="PO WON"),COUNTIFS(Quotations!$B$5:$B$504,A395,Quotations!$Q$5:$Q$504,"COMPLETE")=0),"ADD QUOTE RECORD",IF(AND(OR(N395="LOST",N395="CANCELLED"),V395=""),"ADD CLOSED REASON",IF(AND(OR(N395="PO WON",N395="LOST",N395="CANCELLED"),AH395=""),"ADD CLOSED DATE",IF(AND(N395="PO WON",COUNTIFS('Orders &amp; Payments'!$B$5:$B$504,A395,'Orders &amp; Payments'!$Q$5:$Q$504,"COMPLETE")+COUNTIFS('Orders &amp; Payments'!$B$5:$B$504,A395,'Orders &amp; Payments'!$Q$5:$Q$504,"OPEN")+COUNTIFS('Orders &amp; Payments'!$B$5:$B$504,A395,'Orders &amp; Payments'!$Q$5:$Q$504,"OPEN — ADD INVOICE")=0),"ADD ORDER RECORD","COMPLETE"))))))))))))</x:f>
      </x:c>
    </x:row>
    <x:row r="396">
      <x:c r="A396" s="730"/>
      <x:c r="B396" s="731"/>
      <x:c r="C396" s="730"/>
      <x:c r="D396" s="730"/>
      <x:c r="E396" s="730"/>
      <x:c r="F396" s="730"/>
      <x:c r="G396" s="730"/>
      <x:c r="H396" s="730"/>
      <x:c r="I396" s="730"/>
      <x:c r="J396" s="730"/>
      <x:c r="K396" s="730"/>
      <x:c r="L396" s="730"/>
      <x:c r="M396" s="730"/>
      <x:c r="N396" s="730"/>
      <x:c r="O396" s="732"/>
      <x:c r="P396" s="731"/>
      <x:c r="Q396" s="731"/>
      <x:c r="R396" s="731"/>
      <x:c r="S396" s="740" t="str">
        <x:f>IF(B396="","",TODAY()-B396)</x:f>
      </x:c>
      <x:c r="T396" s="741" t="str">
        <x:f>IF(A396="","",IF(N396="","STAGE NOT SET",IF(OR(N396="PO WON",N396="LOST",N396="CANCELLED"),N396,IF(Y396="","NOT SET",IF(NOT(ISNUMBER(Y396)),"CHECK DATE",IF(Y396&lt;TODAY(),"OVERDUE",IF(Y396=TODAY(),"DUE TODAY","UPCOMING")))))))</x:f>
      </x:c>
      <x:c r="U396" s="731"/>
      <x:c r="V396" s="730"/>
      <x:c r="W396" s="730"/>
      <x:c r="X396" s="749" t="str">
        <x:f>IF(OR(A396="",B396="",N396="",N396="PO WON",N396="LOST",N396="CANCELLED"),"",IFERROR(IF(Q396="",B396+1,Q396+INDEX(Setup!$T$4:$T$8,MATCH(N396,Setup!$S$4:$S$8,0))),""))</x:f>
      </x:c>
      <x:c r="Y396" s="749" t="str">
        <x:f>IF(A396="","",IF(OR(N396="PO WON",N396="LOST",N396="CANCELLED"),"",IF(R396&lt;&gt;"",R396,X396)))</x:f>
      </x:c>
      <x:c r="Z396" s="750" t="str">
        <x:f>IF(OR(Y396="",NOT(ISNUMBER(Y396))),"",Y396-TODAY())</x:f>
      </x:c>
      <x:c r="AA396" s="750" t="str">
        <x:f>IF(OR(A396="",B396="",C396="",M396="",N396="",N396="PO WON",N396="LOST",N396="CANCELLED"),"",IF(M396="Hot",30,IF(M396="Warm",20,10))+IF(N396="NEGOTIATION",25,IF(N396="QUOTED",20,IF(N396="QUALIFIED",15,IF(OR(N396="NEW",N396="CONTACTED"),10,0))))+IF(S396&lt;=2,20,IF(S396&lt;=7,15,IF(S396&lt;=14,10,5)))+IF(O396&gt;=500000,20,IF(O396&gt;=200000,15,IF(O396&gt;=100000,10,5)))+IF(OR(C396="IndiaMART",C396="TradeIndia"),5,3))</x:f>
      </x:c>
      <x:c r="AB396" s="751" t="str">
        <x:f>IF(A396="","",IF(OR(N396="PO WON",N396="LOST",N396="CANCELLED"),"CLOSED",IF(AA396&gt;=75,"A - PRIORITY",IF(AA396&gt;=55,"B - GOOD",IF(AA396&gt;=35,"C - NURTURE","D - LOW")))))</x:f>
      </x:c>
      <x:c r="AC396" s="751" t="str">
        <x:f>IF(A396="","",IF(AL396="COMPLETE",IF(N396="PO WON","Track invoice + payment",IF(N396="LOST","Consider revival",IF(N396="CANCELLED","No further action",IF(T396="OVERDUE","FOLLOW UP NOW",IF(T396="DUE TODAY","FOLLOW UP TODAY",IFERROR(INDEX(Setup!$V$4:$V$8,MATCH(N396,Setup!$U$4:$U$8,0)),"Review RFQ")))))),IF(AL396="DUPLICATE RFQ ID","Use a unique RFQ ID",IF(AL396="CHECK REQUIRED FIELDS","Complete required fields",IF(AL396="CHECK NUMBERS","Correct quantity or value",IF(AL396="CHECK DATE","Correct invalid date",IF(AL396="CHECK STAGE","Choose a valid stage",IF(AL396="SET NEXT FOLLOW-UP","Set next follow-up",IF(AL396="ADD QUOTE DATE","Add quote date",IF(AL396="ADD QUOTE RECORD","Add or fix quote record",IF(AL396="ADD CLOSED REASON","Add lost/cancelled reason",IF(AL396="ADD CLOSED DATE","Add closed date","Create or fix order record"))))))))))))</x:f>
      </x:c>
      <x:c r="AD396" s="752" t="str">
        <x:f>IF(A396="","",IF(AND(OR(N396="QUOTED",N396="NEGOTIATION"),Y396&lt;&gt;"",Y396&lt;TODAY()),O396,0))</x:f>
      </x:c>
      <x:c r="AE396" s="751" t="str">
        <x:f>IF(A396="","",IF(AND(F396&lt;&gt;"",G396&lt;&gt;""),"COMPLETE",IF(OR(F396&lt;&gt;"",G396&lt;&gt;""),"PARTIAL","MISSING")))</x:f>
      </x:c>
      <x:c r="AF396" s="756"/>
      <x:c r="AG396" s="735"/>
      <x:c r="AH396" s="735"/>
      <x:c r="AI396" s="755" t="str">
        <x:f>IF(OR(B396="",AF396=""),"",ROUND((AF396-B396)*24,1))</x:f>
      </x:c>
      <x:c r="AJ396" s="750" t="str">
        <x:f>IF(P396="","",MAX(TODAY()-P396,0))</x:f>
      </x:c>
      <x:c r="AK396" s="750" t="str">
        <x:f>IF(OR(B396="",AH396=""),"",AH396-B396)</x:f>
      </x:c>
      <x:c r="AL396" s="751" t="str">
        <x:f>IF(A396="","",IF(COUNTIF($A$5:$A$504,A396)&gt;1,"DUPLICATE RFQ ID",IF(OR(B396="",C396="",AND(D396="",E396=""),AND(F396="",G396=""),H396="",I396="",J396="",L396="",M396="",N396=""),"CHECK REQUIRED FIELDS",IF(OR(NOT(ISNUMBER(I396)),I396&lt;=0,AND(O396&lt;&gt;"",OR(NOT(ISNUMBER(O396)),O396&lt;0))),"CHECK NUMBERS",IF(OR(NOT(ISNUMBER(B396)),B396&gt;TODAY(),AND(P396&lt;&gt;"",OR(NOT(ISNUMBER(P396)),P396&gt;TODAY())),AND(Q396&lt;&gt;"",OR(NOT(ISNUMBER(Q396)),Q396&gt;TODAY())),AND(R396&lt;&gt;"",NOT(ISNUMBER(R396))),AND(U396&lt;&gt;"",NOT(ISNUMBER(U396))),AND(AF396&lt;&gt;"",OR(NOT(ISNUMBER(AF396)),AF396&lt;B396,AF396&gt;TODAY()+1)),AND(AG396&lt;&gt;"",OR(NOT(ISNUMBER(AG396)),AG396&lt;B396,AG396&gt;TODAY())),AND(AH396&lt;&gt;"",OR(NOT(ISNUMBER(AH396)),AH396&lt;B396,AH396&gt;TODAY()))),"CHECK DATE",IF(COUNTIF(Setup!$D$4:$D$11,N396)=0,"CHECK STAGE",IF(AND(N396&lt;&gt;"PO WON",N396&lt;&gt;"LOST",N396&lt;&gt;"CANCELLED",Y396=""),"SET NEXT FOLLOW-UP",IF(AND(OR(N396="QUOTED",N396="NEGOTIATION",N396="PO WON"),P396=""),"ADD QUOTE DATE",IF(AND(OR(N396="QUOTED",N396="NEGOTIATION",N396="PO WON"),COUNTIFS(Quotations!$B$5:$B$504,A396,Quotations!$Q$5:$Q$504,"COMPLETE")=0),"ADD QUOTE RECORD",IF(AND(OR(N396="LOST",N396="CANCELLED"),V396=""),"ADD CLOSED REASON",IF(AND(OR(N396="PO WON",N396="LOST",N396="CANCELLED"),AH396=""),"ADD CLOSED DATE",IF(AND(N396="PO WON",COUNTIFS('Orders &amp; Payments'!$B$5:$B$504,A396,'Orders &amp; Payments'!$Q$5:$Q$504,"COMPLETE")+COUNTIFS('Orders &amp; Payments'!$B$5:$B$504,A396,'Orders &amp; Payments'!$Q$5:$Q$504,"OPEN")+COUNTIFS('Orders &amp; Payments'!$B$5:$B$504,A396,'Orders &amp; Payments'!$Q$5:$Q$504,"OPEN — ADD INVOICE")=0),"ADD ORDER RECORD","COMPLETE"))))))))))))</x:f>
      </x:c>
    </x:row>
    <x:row r="397">
      <x:c r="A397" s="730"/>
      <x:c r="B397" s="731"/>
      <x:c r="C397" s="730"/>
      <x:c r="D397" s="730"/>
      <x:c r="E397" s="730"/>
      <x:c r="F397" s="730"/>
      <x:c r="G397" s="730"/>
      <x:c r="H397" s="730"/>
      <x:c r="I397" s="730"/>
      <x:c r="J397" s="730"/>
      <x:c r="K397" s="730"/>
      <x:c r="L397" s="730"/>
      <x:c r="M397" s="730"/>
      <x:c r="N397" s="730"/>
      <x:c r="O397" s="732"/>
      <x:c r="P397" s="731"/>
      <x:c r="Q397" s="731"/>
      <x:c r="R397" s="731"/>
      <x:c r="S397" s="740" t="str">
        <x:f>IF(B397="","",TODAY()-B397)</x:f>
      </x:c>
      <x:c r="T397" s="741" t="str">
        <x:f>IF(A397="","",IF(N397="","STAGE NOT SET",IF(OR(N397="PO WON",N397="LOST",N397="CANCELLED"),N397,IF(Y397="","NOT SET",IF(NOT(ISNUMBER(Y397)),"CHECK DATE",IF(Y397&lt;TODAY(),"OVERDUE",IF(Y397=TODAY(),"DUE TODAY","UPCOMING")))))))</x:f>
      </x:c>
      <x:c r="U397" s="731"/>
      <x:c r="V397" s="730"/>
      <x:c r="W397" s="730"/>
      <x:c r="X397" s="749" t="str">
        <x:f>IF(OR(A397="",B397="",N397="",N397="PO WON",N397="LOST",N397="CANCELLED"),"",IFERROR(IF(Q397="",B397+1,Q397+INDEX(Setup!$T$4:$T$8,MATCH(N397,Setup!$S$4:$S$8,0))),""))</x:f>
      </x:c>
      <x:c r="Y397" s="749" t="str">
        <x:f>IF(A397="","",IF(OR(N397="PO WON",N397="LOST",N397="CANCELLED"),"",IF(R397&lt;&gt;"",R397,X397)))</x:f>
      </x:c>
      <x:c r="Z397" s="750" t="str">
        <x:f>IF(OR(Y397="",NOT(ISNUMBER(Y397))),"",Y397-TODAY())</x:f>
      </x:c>
      <x:c r="AA397" s="750" t="str">
        <x:f>IF(OR(A397="",B397="",C397="",M397="",N397="",N397="PO WON",N397="LOST",N397="CANCELLED"),"",IF(M397="Hot",30,IF(M397="Warm",20,10))+IF(N397="NEGOTIATION",25,IF(N397="QUOTED",20,IF(N397="QUALIFIED",15,IF(OR(N397="NEW",N397="CONTACTED"),10,0))))+IF(S397&lt;=2,20,IF(S397&lt;=7,15,IF(S397&lt;=14,10,5)))+IF(O397&gt;=500000,20,IF(O397&gt;=200000,15,IF(O397&gt;=100000,10,5)))+IF(OR(C397="IndiaMART",C397="TradeIndia"),5,3))</x:f>
      </x:c>
      <x:c r="AB397" s="751" t="str">
        <x:f>IF(A397="","",IF(OR(N397="PO WON",N397="LOST",N397="CANCELLED"),"CLOSED",IF(AA397&gt;=75,"A - PRIORITY",IF(AA397&gt;=55,"B - GOOD",IF(AA397&gt;=35,"C - NURTURE","D - LOW")))))</x:f>
      </x:c>
      <x:c r="AC397" s="751" t="str">
        <x:f>IF(A397="","",IF(AL397="COMPLETE",IF(N397="PO WON","Track invoice + payment",IF(N397="LOST","Consider revival",IF(N397="CANCELLED","No further action",IF(T397="OVERDUE","FOLLOW UP NOW",IF(T397="DUE TODAY","FOLLOW UP TODAY",IFERROR(INDEX(Setup!$V$4:$V$8,MATCH(N397,Setup!$U$4:$U$8,0)),"Review RFQ")))))),IF(AL397="DUPLICATE RFQ ID","Use a unique RFQ ID",IF(AL397="CHECK REQUIRED FIELDS","Complete required fields",IF(AL397="CHECK NUMBERS","Correct quantity or value",IF(AL397="CHECK DATE","Correct invalid date",IF(AL397="CHECK STAGE","Choose a valid stage",IF(AL397="SET NEXT FOLLOW-UP","Set next follow-up",IF(AL397="ADD QUOTE DATE","Add quote date",IF(AL397="ADD QUOTE RECORD","Add or fix quote record",IF(AL397="ADD CLOSED REASON","Add lost/cancelled reason",IF(AL397="ADD CLOSED DATE","Add closed date","Create or fix order record"))))))))))))</x:f>
      </x:c>
      <x:c r="AD397" s="752" t="str">
        <x:f>IF(A397="","",IF(AND(OR(N397="QUOTED",N397="NEGOTIATION"),Y397&lt;&gt;"",Y397&lt;TODAY()),O397,0))</x:f>
      </x:c>
      <x:c r="AE397" s="751" t="str">
        <x:f>IF(A397="","",IF(AND(F397&lt;&gt;"",G397&lt;&gt;""),"COMPLETE",IF(OR(F397&lt;&gt;"",G397&lt;&gt;""),"PARTIAL","MISSING")))</x:f>
      </x:c>
      <x:c r="AF397" s="756"/>
      <x:c r="AG397" s="735"/>
      <x:c r="AH397" s="735"/>
      <x:c r="AI397" s="755" t="str">
        <x:f>IF(OR(B397="",AF397=""),"",ROUND((AF397-B397)*24,1))</x:f>
      </x:c>
      <x:c r="AJ397" s="750" t="str">
        <x:f>IF(P397="","",MAX(TODAY()-P397,0))</x:f>
      </x:c>
      <x:c r="AK397" s="750" t="str">
        <x:f>IF(OR(B397="",AH397=""),"",AH397-B397)</x:f>
      </x:c>
      <x:c r="AL397" s="751" t="str">
        <x:f>IF(A397="","",IF(COUNTIF($A$5:$A$504,A397)&gt;1,"DUPLICATE RFQ ID",IF(OR(B397="",C397="",AND(D397="",E397=""),AND(F397="",G397=""),H397="",I397="",J397="",L397="",M397="",N397=""),"CHECK REQUIRED FIELDS",IF(OR(NOT(ISNUMBER(I397)),I397&lt;=0,AND(O397&lt;&gt;"",OR(NOT(ISNUMBER(O397)),O397&lt;0))),"CHECK NUMBERS",IF(OR(NOT(ISNUMBER(B397)),B397&gt;TODAY(),AND(P397&lt;&gt;"",OR(NOT(ISNUMBER(P397)),P397&gt;TODAY())),AND(Q397&lt;&gt;"",OR(NOT(ISNUMBER(Q397)),Q397&gt;TODAY())),AND(R397&lt;&gt;"",NOT(ISNUMBER(R397))),AND(U397&lt;&gt;"",NOT(ISNUMBER(U397))),AND(AF397&lt;&gt;"",OR(NOT(ISNUMBER(AF397)),AF397&lt;B397,AF397&gt;TODAY()+1)),AND(AG397&lt;&gt;"",OR(NOT(ISNUMBER(AG397)),AG397&lt;B397,AG397&gt;TODAY())),AND(AH397&lt;&gt;"",OR(NOT(ISNUMBER(AH397)),AH397&lt;B397,AH397&gt;TODAY()))),"CHECK DATE",IF(COUNTIF(Setup!$D$4:$D$11,N397)=0,"CHECK STAGE",IF(AND(N397&lt;&gt;"PO WON",N397&lt;&gt;"LOST",N397&lt;&gt;"CANCELLED",Y397=""),"SET NEXT FOLLOW-UP",IF(AND(OR(N397="QUOTED",N397="NEGOTIATION",N397="PO WON"),P397=""),"ADD QUOTE DATE",IF(AND(OR(N397="QUOTED",N397="NEGOTIATION",N397="PO WON"),COUNTIFS(Quotations!$B$5:$B$504,A397,Quotations!$Q$5:$Q$504,"COMPLETE")=0),"ADD QUOTE RECORD",IF(AND(OR(N397="LOST",N397="CANCELLED"),V397=""),"ADD CLOSED REASON",IF(AND(OR(N397="PO WON",N397="LOST",N397="CANCELLED"),AH397=""),"ADD CLOSED DATE",IF(AND(N397="PO WON",COUNTIFS('Orders &amp; Payments'!$B$5:$B$504,A397,'Orders &amp; Payments'!$Q$5:$Q$504,"COMPLETE")+COUNTIFS('Orders &amp; Payments'!$B$5:$B$504,A397,'Orders &amp; Payments'!$Q$5:$Q$504,"OPEN")+COUNTIFS('Orders &amp; Payments'!$B$5:$B$504,A397,'Orders &amp; Payments'!$Q$5:$Q$504,"OPEN — ADD INVOICE")=0),"ADD ORDER RECORD","COMPLETE"))))))))))))</x:f>
      </x:c>
    </x:row>
    <x:row r="398">
      <x:c r="A398" s="730"/>
      <x:c r="B398" s="731"/>
      <x:c r="C398" s="730"/>
      <x:c r="D398" s="730"/>
      <x:c r="E398" s="730"/>
      <x:c r="F398" s="730"/>
      <x:c r="G398" s="730"/>
      <x:c r="H398" s="730"/>
      <x:c r="I398" s="730"/>
      <x:c r="J398" s="730"/>
      <x:c r="K398" s="730"/>
      <x:c r="L398" s="730"/>
      <x:c r="M398" s="730"/>
      <x:c r="N398" s="730"/>
      <x:c r="O398" s="732"/>
      <x:c r="P398" s="731"/>
      <x:c r="Q398" s="731"/>
      <x:c r="R398" s="731"/>
      <x:c r="S398" s="740" t="str">
        <x:f>IF(B398="","",TODAY()-B398)</x:f>
      </x:c>
      <x:c r="T398" s="741" t="str">
        <x:f>IF(A398="","",IF(N398="","STAGE NOT SET",IF(OR(N398="PO WON",N398="LOST",N398="CANCELLED"),N398,IF(Y398="","NOT SET",IF(NOT(ISNUMBER(Y398)),"CHECK DATE",IF(Y398&lt;TODAY(),"OVERDUE",IF(Y398=TODAY(),"DUE TODAY","UPCOMING")))))))</x:f>
      </x:c>
      <x:c r="U398" s="731"/>
      <x:c r="V398" s="730"/>
      <x:c r="W398" s="730"/>
      <x:c r="X398" s="749" t="str">
        <x:f>IF(OR(A398="",B398="",N398="",N398="PO WON",N398="LOST",N398="CANCELLED"),"",IFERROR(IF(Q398="",B398+1,Q398+INDEX(Setup!$T$4:$T$8,MATCH(N398,Setup!$S$4:$S$8,0))),""))</x:f>
      </x:c>
      <x:c r="Y398" s="749" t="str">
        <x:f>IF(A398="","",IF(OR(N398="PO WON",N398="LOST",N398="CANCELLED"),"",IF(R398&lt;&gt;"",R398,X398)))</x:f>
      </x:c>
      <x:c r="Z398" s="750" t="str">
        <x:f>IF(OR(Y398="",NOT(ISNUMBER(Y398))),"",Y398-TODAY())</x:f>
      </x:c>
      <x:c r="AA398" s="750" t="str">
        <x:f>IF(OR(A398="",B398="",C398="",M398="",N398="",N398="PO WON",N398="LOST",N398="CANCELLED"),"",IF(M398="Hot",30,IF(M398="Warm",20,10))+IF(N398="NEGOTIATION",25,IF(N398="QUOTED",20,IF(N398="QUALIFIED",15,IF(OR(N398="NEW",N398="CONTACTED"),10,0))))+IF(S398&lt;=2,20,IF(S398&lt;=7,15,IF(S398&lt;=14,10,5)))+IF(O398&gt;=500000,20,IF(O398&gt;=200000,15,IF(O398&gt;=100000,10,5)))+IF(OR(C398="IndiaMART",C398="TradeIndia"),5,3))</x:f>
      </x:c>
      <x:c r="AB398" s="751" t="str">
        <x:f>IF(A398="","",IF(OR(N398="PO WON",N398="LOST",N398="CANCELLED"),"CLOSED",IF(AA398&gt;=75,"A - PRIORITY",IF(AA398&gt;=55,"B - GOOD",IF(AA398&gt;=35,"C - NURTURE","D - LOW")))))</x:f>
      </x:c>
      <x:c r="AC398" s="751" t="str">
        <x:f>IF(A398="","",IF(AL398="COMPLETE",IF(N398="PO WON","Track invoice + payment",IF(N398="LOST","Consider revival",IF(N398="CANCELLED","No further action",IF(T398="OVERDUE","FOLLOW UP NOW",IF(T398="DUE TODAY","FOLLOW UP TODAY",IFERROR(INDEX(Setup!$V$4:$V$8,MATCH(N398,Setup!$U$4:$U$8,0)),"Review RFQ")))))),IF(AL398="DUPLICATE RFQ ID","Use a unique RFQ ID",IF(AL398="CHECK REQUIRED FIELDS","Complete required fields",IF(AL398="CHECK NUMBERS","Correct quantity or value",IF(AL398="CHECK DATE","Correct invalid date",IF(AL398="CHECK STAGE","Choose a valid stage",IF(AL398="SET NEXT FOLLOW-UP","Set next follow-up",IF(AL398="ADD QUOTE DATE","Add quote date",IF(AL398="ADD QUOTE RECORD","Add or fix quote record",IF(AL398="ADD CLOSED REASON","Add lost/cancelled reason",IF(AL398="ADD CLOSED DATE","Add closed date","Create or fix order record"))))))))))))</x:f>
      </x:c>
      <x:c r="AD398" s="752" t="str">
        <x:f>IF(A398="","",IF(AND(OR(N398="QUOTED",N398="NEGOTIATION"),Y398&lt;&gt;"",Y398&lt;TODAY()),O398,0))</x:f>
      </x:c>
      <x:c r="AE398" s="751" t="str">
        <x:f>IF(A398="","",IF(AND(F398&lt;&gt;"",G398&lt;&gt;""),"COMPLETE",IF(OR(F398&lt;&gt;"",G398&lt;&gt;""),"PARTIAL","MISSING")))</x:f>
      </x:c>
      <x:c r="AF398" s="756"/>
      <x:c r="AG398" s="735"/>
      <x:c r="AH398" s="735"/>
      <x:c r="AI398" s="755" t="str">
        <x:f>IF(OR(B398="",AF398=""),"",ROUND((AF398-B398)*24,1))</x:f>
      </x:c>
      <x:c r="AJ398" s="750" t="str">
        <x:f>IF(P398="","",MAX(TODAY()-P398,0))</x:f>
      </x:c>
      <x:c r="AK398" s="750" t="str">
        <x:f>IF(OR(B398="",AH398=""),"",AH398-B398)</x:f>
      </x:c>
      <x:c r="AL398" s="751" t="str">
        <x:f>IF(A398="","",IF(COUNTIF($A$5:$A$504,A398)&gt;1,"DUPLICATE RFQ ID",IF(OR(B398="",C398="",AND(D398="",E398=""),AND(F398="",G398=""),H398="",I398="",J398="",L398="",M398="",N398=""),"CHECK REQUIRED FIELDS",IF(OR(NOT(ISNUMBER(I398)),I398&lt;=0,AND(O398&lt;&gt;"",OR(NOT(ISNUMBER(O398)),O398&lt;0))),"CHECK NUMBERS",IF(OR(NOT(ISNUMBER(B398)),B398&gt;TODAY(),AND(P398&lt;&gt;"",OR(NOT(ISNUMBER(P398)),P398&gt;TODAY())),AND(Q398&lt;&gt;"",OR(NOT(ISNUMBER(Q398)),Q398&gt;TODAY())),AND(R398&lt;&gt;"",NOT(ISNUMBER(R398))),AND(U398&lt;&gt;"",NOT(ISNUMBER(U398))),AND(AF398&lt;&gt;"",OR(NOT(ISNUMBER(AF398)),AF398&lt;B398,AF398&gt;TODAY()+1)),AND(AG398&lt;&gt;"",OR(NOT(ISNUMBER(AG398)),AG398&lt;B398,AG398&gt;TODAY())),AND(AH398&lt;&gt;"",OR(NOT(ISNUMBER(AH398)),AH398&lt;B398,AH398&gt;TODAY()))),"CHECK DATE",IF(COUNTIF(Setup!$D$4:$D$11,N398)=0,"CHECK STAGE",IF(AND(N398&lt;&gt;"PO WON",N398&lt;&gt;"LOST",N398&lt;&gt;"CANCELLED",Y398=""),"SET NEXT FOLLOW-UP",IF(AND(OR(N398="QUOTED",N398="NEGOTIATION",N398="PO WON"),P398=""),"ADD QUOTE DATE",IF(AND(OR(N398="QUOTED",N398="NEGOTIATION",N398="PO WON"),COUNTIFS(Quotations!$B$5:$B$504,A398,Quotations!$Q$5:$Q$504,"COMPLETE")=0),"ADD QUOTE RECORD",IF(AND(OR(N398="LOST",N398="CANCELLED"),V398=""),"ADD CLOSED REASON",IF(AND(OR(N398="PO WON",N398="LOST",N398="CANCELLED"),AH398=""),"ADD CLOSED DATE",IF(AND(N398="PO WON",COUNTIFS('Orders &amp; Payments'!$B$5:$B$504,A398,'Orders &amp; Payments'!$Q$5:$Q$504,"COMPLETE")+COUNTIFS('Orders &amp; Payments'!$B$5:$B$504,A398,'Orders &amp; Payments'!$Q$5:$Q$504,"OPEN")+COUNTIFS('Orders &amp; Payments'!$B$5:$B$504,A398,'Orders &amp; Payments'!$Q$5:$Q$504,"OPEN — ADD INVOICE")=0),"ADD ORDER RECORD","COMPLETE"))))))))))))</x:f>
      </x:c>
    </x:row>
    <x:row r="399">
      <x:c r="A399" s="730"/>
      <x:c r="B399" s="731"/>
      <x:c r="C399" s="730"/>
      <x:c r="D399" s="730"/>
      <x:c r="E399" s="730"/>
      <x:c r="F399" s="730"/>
      <x:c r="G399" s="730"/>
      <x:c r="H399" s="730"/>
      <x:c r="I399" s="730"/>
      <x:c r="J399" s="730"/>
      <x:c r="K399" s="730"/>
      <x:c r="L399" s="730"/>
      <x:c r="M399" s="730"/>
      <x:c r="N399" s="730"/>
      <x:c r="O399" s="732"/>
      <x:c r="P399" s="731"/>
      <x:c r="Q399" s="731"/>
      <x:c r="R399" s="731"/>
      <x:c r="S399" s="740" t="str">
        <x:f>IF(B399="","",TODAY()-B399)</x:f>
      </x:c>
      <x:c r="T399" s="741" t="str">
        <x:f>IF(A399="","",IF(N399="","STAGE NOT SET",IF(OR(N399="PO WON",N399="LOST",N399="CANCELLED"),N399,IF(Y399="","NOT SET",IF(NOT(ISNUMBER(Y399)),"CHECK DATE",IF(Y399&lt;TODAY(),"OVERDUE",IF(Y399=TODAY(),"DUE TODAY","UPCOMING")))))))</x:f>
      </x:c>
      <x:c r="U399" s="731"/>
      <x:c r="V399" s="730"/>
      <x:c r="W399" s="730"/>
      <x:c r="X399" s="749" t="str">
        <x:f>IF(OR(A399="",B399="",N399="",N399="PO WON",N399="LOST",N399="CANCELLED"),"",IFERROR(IF(Q399="",B399+1,Q399+INDEX(Setup!$T$4:$T$8,MATCH(N399,Setup!$S$4:$S$8,0))),""))</x:f>
      </x:c>
      <x:c r="Y399" s="749" t="str">
        <x:f>IF(A399="","",IF(OR(N399="PO WON",N399="LOST",N399="CANCELLED"),"",IF(R399&lt;&gt;"",R399,X399)))</x:f>
      </x:c>
      <x:c r="Z399" s="750" t="str">
        <x:f>IF(OR(Y399="",NOT(ISNUMBER(Y399))),"",Y399-TODAY())</x:f>
      </x:c>
      <x:c r="AA399" s="750" t="str">
        <x:f>IF(OR(A399="",B399="",C399="",M399="",N399="",N399="PO WON",N399="LOST",N399="CANCELLED"),"",IF(M399="Hot",30,IF(M399="Warm",20,10))+IF(N399="NEGOTIATION",25,IF(N399="QUOTED",20,IF(N399="QUALIFIED",15,IF(OR(N399="NEW",N399="CONTACTED"),10,0))))+IF(S399&lt;=2,20,IF(S399&lt;=7,15,IF(S399&lt;=14,10,5)))+IF(O399&gt;=500000,20,IF(O399&gt;=200000,15,IF(O399&gt;=100000,10,5)))+IF(OR(C399="IndiaMART",C399="TradeIndia"),5,3))</x:f>
      </x:c>
      <x:c r="AB399" s="751" t="str">
        <x:f>IF(A399="","",IF(OR(N399="PO WON",N399="LOST",N399="CANCELLED"),"CLOSED",IF(AA399&gt;=75,"A - PRIORITY",IF(AA399&gt;=55,"B - GOOD",IF(AA399&gt;=35,"C - NURTURE","D - LOW")))))</x:f>
      </x:c>
      <x:c r="AC399" s="751" t="str">
        <x:f>IF(A399="","",IF(AL399="COMPLETE",IF(N399="PO WON","Track invoice + payment",IF(N399="LOST","Consider revival",IF(N399="CANCELLED","No further action",IF(T399="OVERDUE","FOLLOW UP NOW",IF(T399="DUE TODAY","FOLLOW UP TODAY",IFERROR(INDEX(Setup!$V$4:$V$8,MATCH(N399,Setup!$U$4:$U$8,0)),"Review RFQ")))))),IF(AL399="DUPLICATE RFQ ID","Use a unique RFQ ID",IF(AL399="CHECK REQUIRED FIELDS","Complete required fields",IF(AL399="CHECK NUMBERS","Correct quantity or value",IF(AL399="CHECK DATE","Correct invalid date",IF(AL399="CHECK STAGE","Choose a valid stage",IF(AL399="SET NEXT FOLLOW-UP","Set next follow-up",IF(AL399="ADD QUOTE DATE","Add quote date",IF(AL399="ADD QUOTE RECORD","Add or fix quote record",IF(AL399="ADD CLOSED REASON","Add lost/cancelled reason",IF(AL399="ADD CLOSED DATE","Add closed date","Create or fix order record"))))))))))))</x:f>
      </x:c>
      <x:c r="AD399" s="752" t="str">
        <x:f>IF(A399="","",IF(AND(OR(N399="QUOTED",N399="NEGOTIATION"),Y399&lt;&gt;"",Y399&lt;TODAY()),O399,0))</x:f>
      </x:c>
      <x:c r="AE399" s="751" t="str">
        <x:f>IF(A399="","",IF(AND(F399&lt;&gt;"",G399&lt;&gt;""),"COMPLETE",IF(OR(F399&lt;&gt;"",G399&lt;&gt;""),"PARTIAL","MISSING")))</x:f>
      </x:c>
      <x:c r="AF399" s="756"/>
      <x:c r="AG399" s="735"/>
      <x:c r="AH399" s="735"/>
      <x:c r="AI399" s="755" t="str">
        <x:f>IF(OR(B399="",AF399=""),"",ROUND((AF399-B399)*24,1))</x:f>
      </x:c>
      <x:c r="AJ399" s="750" t="str">
        <x:f>IF(P399="","",MAX(TODAY()-P399,0))</x:f>
      </x:c>
      <x:c r="AK399" s="750" t="str">
        <x:f>IF(OR(B399="",AH399=""),"",AH399-B399)</x:f>
      </x:c>
      <x:c r="AL399" s="751" t="str">
        <x:f>IF(A399="","",IF(COUNTIF($A$5:$A$504,A399)&gt;1,"DUPLICATE RFQ ID",IF(OR(B399="",C399="",AND(D399="",E399=""),AND(F399="",G399=""),H399="",I399="",J399="",L399="",M399="",N399=""),"CHECK REQUIRED FIELDS",IF(OR(NOT(ISNUMBER(I399)),I399&lt;=0,AND(O399&lt;&gt;"",OR(NOT(ISNUMBER(O399)),O399&lt;0))),"CHECK NUMBERS",IF(OR(NOT(ISNUMBER(B399)),B399&gt;TODAY(),AND(P399&lt;&gt;"",OR(NOT(ISNUMBER(P399)),P399&gt;TODAY())),AND(Q399&lt;&gt;"",OR(NOT(ISNUMBER(Q399)),Q399&gt;TODAY())),AND(R399&lt;&gt;"",NOT(ISNUMBER(R399))),AND(U399&lt;&gt;"",NOT(ISNUMBER(U399))),AND(AF399&lt;&gt;"",OR(NOT(ISNUMBER(AF399)),AF399&lt;B399,AF399&gt;TODAY()+1)),AND(AG399&lt;&gt;"",OR(NOT(ISNUMBER(AG399)),AG399&lt;B399,AG399&gt;TODAY())),AND(AH399&lt;&gt;"",OR(NOT(ISNUMBER(AH399)),AH399&lt;B399,AH399&gt;TODAY()))),"CHECK DATE",IF(COUNTIF(Setup!$D$4:$D$11,N399)=0,"CHECK STAGE",IF(AND(N399&lt;&gt;"PO WON",N399&lt;&gt;"LOST",N399&lt;&gt;"CANCELLED",Y399=""),"SET NEXT FOLLOW-UP",IF(AND(OR(N399="QUOTED",N399="NEGOTIATION",N399="PO WON"),P399=""),"ADD QUOTE DATE",IF(AND(OR(N399="QUOTED",N399="NEGOTIATION",N399="PO WON"),COUNTIFS(Quotations!$B$5:$B$504,A399,Quotations!$Q$5:$Q$504,"COMPLETE")=0),"ADD QUOTE RECORD",IF(AND(OR(N399="LOST",N399="CANCELLED"),V399=""),"ADD CLOSED REASON",IF(AND(OR(N399="PO WON",N399="LOST",N399="CANCELLED"),AH399=""),"ADD CLOSED DATE",IF(AND(N399="PO WON",COUNTIFS('Orders &amp; Payments'!$B$5:$B$504,A399,'Orders &amp; Payments'!$Q$5:$Q$504,"COMPLETE")+COUNTIFS('Orders &amp; Payments'!$B$5:$B$504,A399,'Orders &amp; Payments'!$Q$5:$Q$504,"OPEN")+COUNTIFS('Orders &amp; Payments'!$B$5:$B$504,A399,'Orders &amp; Payments'!$Q$5:$Q$504,"OPEN — ADD INVOICE")=0),"ADD ORDER RECORD","COMPLETE"))))))))))))</x:f>
      </x:c>
    </x:row>
    <x:row r="400">
      <x:c r="A400" s="730"/>
      <x:c r="B400" s="731"/>
      <x:c r="C400" s="730"/>
      <x:c r="D400" s="730"/>
      <x:c r="E400" s="730"/>
      <x:c r="F400" s="730"/>
      <x:c r="G400" s="730"/>
      <x:c r="H400" s="730"/>
      <x:c r="I400" s="730"/>
      <x:c r="J400" s="730"/>
      <x:c r="K400" s="730"/>
      <x:c r="L400" s="730"/>
      <x:c r="M400" s="730"/>
      <x:c r="N400" s="730"/>
      <x:c r="O400" s="732"/>
      <x:c r="P400" s="731"/>
      <x:c r="Q400" s="731"/>
      <x:c r="R400" s="731"/>
      <x:c r="S400" s="740" t="str">
        <x:f>IF(B400="","",TODAY()-B400)</x:f>
      </x:c>
      <x:c r="T400" s="741" t="str">
        <x:f>IF(A400="","",IF(N400="","STAGE NOT SET",IF(OR(N400="PO WON",N400="LOST",N400="CANCELLED"),N400,IF(Y400="","NOT SET",IF(NOT(ISNUMBER(Y400)),"CHECK DATE",IF(Y400&lt;TODAY(),"OVERDUE",IF(Y400=TODAY(),"DUE TODAY","UPCOMING")))))))</x:f>
      </x:c>
      <x:c r="U400" s="731"/>
      <x:c r="V400" s="730"/>
      <x:c r="W400" s="730"/>
      <x:c r="X400" s="749" t="str">
        <x:f>IF(OR(A400="",B400="",N400="",N400="PO WON",N400="LOST",N400="CANCELLED"),"",IFERROR(IF(Q400="",B400+1,Q400+INDEX(Setup!$T$4:$T$8,MATCH(N400,Setup!$S$4:$S$8,0))),""))</x:f>
      </x:c>
      <x:c r="Y400" s="749" t="str">
        <x:f>IF(A400="","",IF(OR(N400="PO WON",N400="LOST",N400="CANCELLED"),"",IF(R400&lt;&gt;"",R400,X400)))</x:f>
      </x:c>
      <x:c r="Z400" s="750" t="str">
        <x:f>IF(OR(Y400="",NOT(ISNUMBER(Y400))),"",Y400-TODAY())</x:f>
      </x:c>
      <x:c r="AA400" s="750" t="str">
        <x:f>IF(OR(A400="",B400="",C400="",M400="",N400="",N400="PO WON",N400="LOST",N400="CANCELLED"),"",IF(M400="Hot",30,IF(M400="Warm",20,10))+IF(N400="NEGOTIATION",25,IF(N400="QUOTED",20,IF(N400="QUALIFIED",15,IF(OR(N400="NEW",N400="CONTACTED"),10,0))))+IF(S400&lt;=2,20,IF(S400&lt;=7,15,IF(S400&lt;=14,10,5)))+IF(O400&gt;=500000,20,IF(O400&gt;=200000,15,IF(O400&gt;=100000,10,5)))+IF(OR(C400="IndiaMART",C400="TradeIndia"),5,3))</x:f>
      </x:c>
      <x:c r="AB400" s="751" t="str">
        <x:f>IF(A400="","",IF(OR(N400="PO WON",N400="LOST",N400="CANCELLED"),"CLOSED",IF(AA400&gt;=75,"A - PRIORITY",IF(AA400&gt;=55,"B - GOOD",IF(AA400&gt;=35,"C - NURTURE","D - LOW")))))</x:f>
      </x:c>
      <x:c r="AC400" s="751" t="str">
        <x:f>IF(A400="","",IF(AL400="COMPLETE",IF(N400="PO WON","Track invoice + payment",IF(N400="LOST","Consider revival",IF(N400="CANCELLED","No further action",IF(T400="OVERDUE","FOLLOW UP NOW",IF(T400="DUE TODAY","FOLLOW UP TODAY",IFERROR(INDEX(Setup!$V$4:$V$8,MATCH(N400,Setup!$U$4:$U$8,0)),"Review RFQ")))))),IF(AL400="DUPLICATE RFQ ID","Use a unique RFQ ID",IF(AL400="CHECK REQUIRED FIELDS","Complete required fields",IF(AL400="CHECK NUMBERS","Correct quantity or value",IF(AL400="CHECK DATE","Correct invalid date",IF(AL400="CHECK STAGE","Choose a valid stage",IF(AL400="SET NEXT FOLLOW-UP","Set next follow-up",IF(AL400="ADD QUOTE DATE","Add quote date",IF(AL400="ADD QUOTE RECORD","Add or fix quote record",IF(AL400="ADD CLOSED REASON","Add lost/cancelled reason",IF(AL400="ADD CLOSED DATE","Add closed date","Create or fix order record"))))))))))))</x:f>
      </x:c>
      <x:c r="AD400" s="752" t="str">
        <x:f>IF(A400="","",IF(AND(OR(N400="QUOTED",N400="NEGOTIATION"),Y400&lt;&gt;"",Y400&lt;TODAY()),O400,0))</x:f>
      </x:c>
      <x:c r="AE400" s="751" t="str">
        <x:f>IF(A400="","",IF(AND(F400&lt;&gt;"",G400&lt;&gt;""),"COMPLETE",IF(OR(F400&lt;&gt;"",G400&lt;&gt;""),"PARTIAL","MISSING")))</x:f>
      </x:c>
      <x:c r="AF400" s="756"/>
      <x:c r="AG400" s="735"/>
      <x:c r="AH400" s="735"/>
      <x:c r="AI400" s="755" t="str">
        <x:f>IF(OR(B400="",AF400=""),"",ROUND((AF400-B400)*24,1))</x:f>
      </x:c>
      <x:c r="AJ400" s="750" t="str">
        <x:f>IF(P400="","",MAX(TODAY()-P400,0))</x:f>
      </x:c>
      <x:c r="AK400" s="750" t="str">
        <x:f>IF(OR(B400="",AH400=""),"",AH400-B400)</x:f>
      </x:c>
      <x:c r="AL400" s="751" t="str">
        <x:f>IF(A400="","",IF(COUNTIF($A$5:$A$504,A400)&gt;1,"DUPLICATE RFQ ID",IF(OR(B400="",C400="",AND(D400="",E400=""),AND(F400="",G400=""),H400="",I400="",J400="",L400="",M400="",N400=""),"CHECK REQUIRED FIELDS",IF(OR(NOT(ISNUMBER(I400)),I400&lt;=0,AND(O400&lt;&gt;"",OR(NOT(ISNUMBER(O400)),O400&lt;0))),"CHECK NUMBERS",IF(OR(NOT(ISNUMBER(B400)),B400&gt;TODAY(),AND(P400&lt;&gt;"",OR(NOT(ISNUMBER(P400)),P400&gt;TODAY())),AND(Q400&lt;&gt;"",OR(NOT(ISNUMBER(Q400)),Q400&gt;TODAY())),AND(R400&lt;&gt;"",NOT(ISNUMBER(R400))),AND(U400&lt;&gt;"",NOT(ISNUMBER(U400))),AND(AF400&lt;&gt;"",OR(NOT(ISNUMBER(AF400)),AF400&lt;B400,AF400&gt;TODAY()+1)),AND(AG400&lt;&gt;"",OR(NOT(ISNUMBER(AG400)),AG400&lt;B400,AG400&gt;TODAY())),AND(AH400&lt;&gt;"",OR(NOT(ISNUMBER(AH400)),AH400&lt;B400,AH400&gt;TODAY()))),"CHECK DATE",IF(COUNTIF(Setup!$D$4:$D$11,N400)=0,"CHECK STAGE",IF(AND(N400&lt;&gt;"PO WON",N400&lt;&gt;"LOST",N400&lt;&gt;"CANCELLED",Y400=""),"SET NEXT FOLLOW-UP",IF(AND(OR(N400="QUOTED",N400="NEGOTIATION",N400="PO WON"),P400=""),"ADD QUOTE DATE",IF(AND(OR(N400="QUOTED",N400="NEGOTIATION",N400="PO WON"),COUNTIFS(Quotations!$B$5:$B$504,A400,Quotations!$Q$5:$Q$504,"COMPLETE")=0),"ADD QUOTE RECORD",IF(AND(OR(N400="LOST",N400="CANCELLED"),V400=""),"ADD CLOSED REASON",IF(AND(OR(N400="PO WON",N400="LOST",N400="CANCELLED"),AH400=""),"ADD CLOSED DATE",IF(AND(N400="PO WON",COUNTIFS('Orders &amp; Payments'!$B$5:$B$504,A400,'Orders &amp; Payments'!$Q$5:$Q$504,"COMPLETE")+COUNTIFS('Orders &amp; Payments'!$B$5:$B$504,A400,'Orders &amp; Payments'!$Q$5:$Q$504,"OPEN")+COUNTIFS('Orders &amp; Payments'!$B$5:$B$504,A400,'Orders &amp; Payments'!$Q$5:$Q$504,"OPEN — ADD INVOICE")=0),"ADD ORDER RECORD","COMPLETE"))))))))))))</x:f>
      </x:c>
    </x:row>
    <x:row r="401">
      <x:c r="A401" s="730"/>
      <x:c r="B401" s="731"/>
      <x:c r="C401" s="730"/>
      <x:c r="D401" s="730"/>
      <x:c r="E401" s="730"/>
      <x:c r="F401" s="730"/>
      <x:c r="G401" s="730"/>
      <x:c r="H401" s="730"/>
      <x:c r="I401" s="730"/>
      <x:c r="J401" s="730"/>
      <x:c r="K401" s="730"/>
      <x:c r="L401" s="730"/>
      <x:c r="M401" s="730"/>
      <x:c r="N401" s="730"/>
      <x:c r="O401" s="732"/>
      <x:c r="P401" s="731"/>
      <x:c r="Q401" s="731"/>
      <x:c r="R401" s="731"/>
      <x:c r="S401" s="740" t="str">
        <x:f>IF(B401="","",TODAY()-B401)</x:f>
      </x:c>
      <x:c r="T401" s="741" t="str">
        <x:f>IF(A401="","",IF(N401="","STAGE NOT SET",IF(OR(N401="PO WON",N401="LOST",N401="CANCELLED"),N401,IF(Y401="","NOT SET",IF(NOT(ISNUMBER(Y401)),"CHECK DATE",IF(Y401&lt;TODAY(),"OVERDUE",IF(Y401=TODAY(),"DUE TODAY","UPCOMING")))))))</x:f>
      </x:c>
      <x:c r="U401" s="731"/>
      <x:c r="V401" s="730"/>
      <x:c r="W401" s="730"/>
      <x:c r="X401" s="749" t="str">
        <x:f>IF(OR(A401="",B401="",N401="",N401="PO WON",N401="LOST",N401="CANCELLED"),"",IFERROR(IF(Q401="",B401+1,Q401+INDEX(Setup!$T$4:$T$8,MATCH(N401,Setup!$S$4:$S$8,0))),""))</x:f>
      </x:c>
      <x:c r="Y401" s="749" t="str">
        <x:f>IF(A401="","",IF(OR(N401="PO WON",N401="LOST",N401="CANCELLED"),"",IF(R401&lt;&gt;"",R401,X401)))</x:f>
      </x:c>
      <x:c r="Z401" s="750" t="str">
        <x:f>IF(OR(Y401="",NOT(ISNUMBER(Y401))),"",Y401-TODAY())</x:f>
      </x:c>
      <x:c r="AA401" s="750" t="str">
        <x:f>IF(OR(A401="",B401="",C401="",M401="",N401="",N401="PO WON",N401="LOST",N401="CANCELLED"),"",IF(M401="Hot",30,IF(M401="Warm",20,10))+IF(N401="NEGOTIATION",25,IF(N401="QUOTED",20,IF(N401="QUALIFIED",15,IF(OR(N401="NEW",N401="CONTACTED"),10,0))))+IF(S401&lt;=2,20,IF(S401&lt;=7,15,IF(S401&lt;=14,10,5)))+IF(O401&gt;=500000,20,IF(O401&gt;=200000,15,IF(O401&gt;=100000,10,5)))+IF(OR(C401="IndiaMART",C401="TradeIndia"),5,3))</x:f>
      </x:c>
      <x:c r="AB401" s="751" t="str">
        <x:f>IF(A401="","",IF(OR(N401="PO WON",N401="LOST",N401="CANCELLED"),"CLOSED",IF(AA401&gt;=75,"A - PRIORITY",IF(AA401&gt;=55,"B - GOOD",IF(AA401&gt;=35,"C - NURTURE","D - LOW")))))</x:f>
      </x:c>
      <x:c r="AC401" s="751" t="str">
        <x:f>IF(A401="","",IF(AL401="COMPLETE",IF(N401="PO WON","Track invoice + payment",IF(N401="LOST","Consider revival",IF(N401="CANCELLED","No further action",IF(T401="OVERDUE","FOLLOW UP NOW",IF(T401="DUE TODAY","FOLLOW UP TODAY",IFERROR(INDEX(Setup!$V$4:$V$8,MATCH(N401,Setup!$U$4:$U$8,0)),"Review RFQ")))))),IF(AL401="DUPLICATE RFQ ID","Use a unique RFQ ID",IF(AL401="CHECK REQUIRED FIELDS","Complete required fields",IF(AL401="CHECK NUMBERS","Correct quantity or value",IF(AL401="CHECK DATE","Correct invalid date",IF(AL401="CHECK STAGE","Choose a valid stage",IF(AL401="SET NEXT FOLLOW-UP","Set next follow-up",IF(AL401="ADD QUOTE DATE","Add quote date",IF(AL401="ADD QUOTE RECORD","Add or fix quote record",IF(AL401="ADD CLOSED REASON","Add lost/cancelled reason",IF(AL401="ADD CLOSED DATE","Add closed date","Create or fix order record"))))))))))))</x:f>
      </x:c>
      <x:c r="AD401" s="752" t="str">
        <x:f>IF(A401="","",IF(AND(OR(N401="QUOTED",N401="NEGOTIATION"),Y401&lt;&gt;"",Y401&lt;TODAY()),O401,0))</x:f>
      </x:c>
      <x:c r="AE401" s="751" t="str">
        <x:f>IF(A401="","",IF(AND(F401&lt;&gt;"",G401&lt;&gt;""),"COMPLETE",IF(OR(F401&lt;&gt;"",G401&lt;&gt;""),"PARTIAL","MISSING")))</x:f>
      </x:c>
      <x:c r="AF401" s="756"/>
      <x:c r="AG401" s="735"/>
      <x:c r="AH401" s="735"/>
      <x:c r="AI401" s="755" t="str">
        <x:f>IF(OR(B401="",AF401=""),"",ROUND((AF401-B401)*24,1))</x:f>
      </x:c>
      <x:c r="AJ401" s="750" t="str">
        <x:f>IF(P401="","",MAX(TODAY()-P401,0))</x:f>
      </x:c>
      <x:c r="AK401" s="750" t="str">
        <x:f>IF(OR(B401="",AH401=""),"",AH401-B401)</x:f>
      </x:c>
      <x:c r="AL401" s="751" t="str">
        <x:f>IF(A401="","",IF(COUNTIF($A$5:$A$504,A401)&gt;1,"DUPLICATE RFQ ID",IF(OR(B401="",C401="",AND(D401="",E401=""),AND(F401="",G401=""),H401="",I401="",J401="",L401="",M401="",N401=""),"CHECK REQUIRED FIELDS",IF(OR(NOT(ISNUMBER(I401)),I401&lt;=0,AND(O401&lt;&gt;"",OR(NOT(ISNUMBER(O401)),O401&lt;0))),"CHECK NUMBERS",IF(OR(NOT(ISNUMBER(B401)),B401&gt;TODAY(),AND(P401&lt;&gt;"",OR(NOT(ISNUMBER(P401)),P401&gt;TODAY())),AND(Q401&lt;&gt;"",OR(NOT(ISNUMBER(Q401)),Q401&gt;TODAY())),AND(R401&lt;&gt;"",NOT(ISNUMBER(R401))),AND(U401&lt;&gt;"",NOT(ISNUMBER(U401))),AND(AF401&lt;&gt;"",OR(NOT(ISNUMBER(AF401)),AF401&lt;B401,AF401&gt;TODAY()+1)),AND(AG401&lt;&gt;"",OR(NOT(ISNUMBER(AG401)),AG401&lt;B401,AG401&gt;TODAY())),AND(AH401&lt;&gt;"",OR(NOT(ISNUMBER(AH401)),AH401&lt;B401,AH401&gt;TODAY()))),"CHECK DATE",IF(COUNTIF(Setup!$D$4:$D$11,N401)=0,"CHECK STAGE",IF(AND(N401&lt;&gt;"PO WON",N401&lt;&gt;"LOST",N401&lt;&gt;"CANCELLED",Y401=""),"SET NEXT FOLLOW-UP",IF(AND(OR(N401="QUOTED",N401="NEGOTIATION",N401="PO WON"),P401=""),"ADD QUOTE DATE",IF(AND(OR(N401="QUOTED",N401="NEGOTIATION",N401="PO WON"),COUNTIFS(Quotations!$B$5:$B$504,A401,Quotations!$Q$5:$Q$504,"COMPLETE")=0),"ADD QUOTE RECORD",IF(AND(OR(N401="LOST",N401="CANCELLED"),V401=""),"ADD CLOSED REASON",IF(AND(OR(N401="PO WON",N401="LOST",N401="CANCELLED"),AH401=""),"ADD CLOSED DATE",IF(AND(N401="PO WON",COUNTIFS('Orders &amp; Payments'!$B$5:$B$504,A401,'Orders &amp; Payments'!$Q$5:$Q$504,"COMPLETE")+COUNTIFS('Orders &amp; Payments'!$B$5:$B$504,A401,'Orders &amp; Payments'!$Q$5:$Q$504,"OPEN")+COUNTIFS('Orders &amp; Payments'!$B$5:$B$504,A401,'Orders &amp; Payments'!$Q$5:$Q$504,"OPEN — ADD INVOICE")=0),"ADD ORDER RECORD","COMPLETE"))))))))))))</x:f>
      </x:c>
    </x:row>
    <x:row r="402">
      <x:c r="A402" s="730"/>
      <x:c r="B402" s="731"/>
      <x:c r="C402" s="730"/>
      <x:c r="D402" s="730"/>
      <x:c r="E402" s="730"/>
      <x:c r="F402" s="730"/>
      <x:c r="G402" s="730"/>
      <x:c r="H402" s="730"/>
      <x:c r="I402" s="730"/>
      <x:c r="J402" s="730"/>
      <x:c r="K402" s="730"/>
      <x:c r="L402" s="730"/>
      <x:c r="M402" s="730"/>
      <x:c r="N402" s="730"/>
      <x:c r="O402" s="732"/>
      <x:c r="P402" s="731"/>
      <x:c r="Q402" s="731"/>
      <x:c r="R402" s="731"/>
      <x:c r="S402" s="740" t="str">
        <x:f>IF(B402="","",TODAY()-B402)</x:f>
      </x:c>
      <x:c r="T402" s="741" t="str">
        <x:f>IF(A402="","",IF(N402="","STAGE NOT SET",IF(OR(N402="PO WON",N402="LOST",N402="CANCELLED"),N402,IF(Y402="","NOT SET",IF(NOT(ISNUMBER(Y402)),"CHECK DATE",IF(Y402&lt;TODAY(),"OVERDUE",IF(Y402=TODAY(),"DUE TODAY","UPCOMING")))))))</x:f>
      </x:c>
      <x:c r="U402" s="731"/>
      <x:c r="V402" s="730"/>
      <x:c r="W402" s="730"/>
      <x:c r="X402" s="749" t="str">
        <x:f>IF(OR(A402="",B402="",N402="",N402="PO WON",N402="LOST",N402="CANCELLED"),"",IFERROR(IF(Q402="",B402+1,Q402+INDEX(Setup!$T$4:$T$8,MATCH(N402,Setup!$S$4:$S$8,0))),""))</x:f>
      </x:c>
      <x:c r="Y402" s="749" t="str">
        <x:f>IF(A402="","",IF(OR(N402="PO WON",N402="LOST",N402="CANCELLED"),"",IF(R402&lt;&gt;"",R402,X402)))</x:f>
      </x:c>
      <x:c r="Z402" s="750" t="str">
        <x:f>IF(OR(Y402="",NOT(ISNUMBER(Y402))),"",Y402-TODAY())</x:f>
      </x:c>
      <x:c r="AA402" s="750" t="str">
        <x:f>IF(OR(A402="",B402="",C402="",M402="",N402="",N402="PO WON",N402="LOST",N402="CANCELLED"),"",IF(M402="Hot",30,IF(M402="Warm",20,10))+IF(N402="NEGOTIATION",25,IF(N402="QUOTED",20,IF(N402="QUALIFIED",15,IF(OR(N402="NEW",N402="CONTACTED"),10,0))))+IF(S402&lt;=2,20,IF(S402&lt;=7,15,IF(S402&lt;=14,10,5)))+IF(O402&gt;=500000,20,IF(O402&gt;=200000,15,IF(O402&gt;=100000,10,5)))+IF(OR(C402="IndiaMART",C402="TradeIndia"),5,3))</x:f>
      </x:c>
      <x:c r="AB402" s="751" t="str">
        <x:f>IF(A402="","",IF(OR(N402="PO WON",N402="LOST",N402="CANCELLED"),"CLOSED",IF(AA402&gt;=75,"A - PRIORITY",IF(AA402&gt;=55,"B - GOOD",IF(AA402&gt;=35,"C - NURTURE","D - LOW")))))</x:f>
      </x:c>
      <x:c r="AC402" s="751" t="str">
        <x:f>IF(A402="","",IF(AL402="COMPLETE",IF(N402="PO WON","Track invoice + payment",IF(N402="LOST","Consider revival",IF(N402="CANCELLED","No further action",IF(T402="OVERDUE","FOLLOW UP NOW",IF(T402="DUE TODAY","FOLLOW UP TODAY",IFERROR(INDEX(Setup!$V$4:$V$8,MATCH(N402,Setup!$U$4:$U$8,0)),"Review RFQ")))))),IF(AL402="DUPLICATE RFQ ID","Use a unique RFQ ID",IF(AL402="CHECK REQUIRED FIELDS","Complete required fields",IF(AL402="CHECK NUMBERS","Correct quantity or value",IF(AL402="CHECK DATE","Correct invalid date",IF(AL402="CHECK STAGE","Choose a valid stage",IF(AL402="SET NEXT FOLLOW-UP","Set next follow-up",IF(AL402="ADD QUOTE DATE","Add quote date",IF(AL402="ADD QUOTE RECORD","Add or fix quote record",IF(AL402="ADD CLOSED REASON","Add lost/cancelled reason",IF(AL402="ADD CLOSED DATE","Add closed date","Create or fix order record"))))))))))))</x:f>
      </x:c>
      <x:c r="AD402" s="752" t="str">
        <x:f>IF(A402="","",IF(AND(OR(N402="QUOTED",N402="NEGOTIATION"),Y402&lt;&gt;"",Y402&lt;TODAY()),O402,0))</x:f>
      </x:c>
      <x:c r="AE402" s="751" t="str">
        <x:f>IF(A402="","",IF(AND(F402&lt;&gt;"",G402&lt;&gt;""),"COMPLETE",IF(OR(F402&lt;&gt;"",G402&lt;&gt;""),"PARTIAL","MISSING")))</x:f>
      </x:c>
      <x:c r="AF402" s="756"/>
      <x:c r="AG402" s="735"/>
      <x:c r="AH402" s="735"/>
      <x:c r="AI402" s="755" t="str">
        <x:f>IF(OR(B402="",AF402=""),"",ROUND((AF402-B402)*24,1))</x:f>
      </x:c>
      <x:c r="AJ402" s="750" t="str">
        <x:f>IF(P402="","",MAX(TODAY()-P402,0))</x:f>
      </x:c>
      <x:c r="AK402" s="750" t="str">
        <x:f>IF(OR(B402="",AH402=""),"",AH402-B402)</x:f>
      </x:c>
      <x:c r="AL402" s="751" t="str">
        <x:f>IF(A402="","",IF(COUNTIF($A$5:$A$504,A402)&gt;1,"DUPLICATE RFQ ID",IF(OR(B402="",C402="",AND(D402="",E402=""),AND(F402="",G402=""),H402="",I402="",J402="",L402="",M402="",N402=""),"CHECK REQUIRED FIELDS",IF(OR(NOT(ISNUMBER(I402)),I402&lt;=0,AND(O402&lt;&gt;"",OR(NOT(ISNUMBER(O402)),O402&lt;0))),"CHECK NUMBERS",IF(OR(NOT(ISNUMBER(B402)),B402&gt;TODAY(),AND(P402&lt;&gt;"",OR(NOT(ISNUMBER(P402)),P402&gt;TODAY())),AND(Q402&lt;&gt;"",OR(NOT(ISNUMBER(Q402)),Q402&gt;TODAY())),AND(R402&lt;&gt;"",NOT(ISNUMBER(R402))),AND(U402&lt;&gt;"",NOT(ISNUMBER(U402))),AND(AF402&lt;&gt;"",OR(NOT(ISNUMBER(AF402)),AF402&lt;B402,AF402&gt;TODAY()+1)),AND(AG402&lt;&gt;"",OR(NOT(ISNUMBER(AG402)),AG402&lt;B402,AG402&gt;TODAY())),AND(AH402&lt;&gt;"",OR(NOT(ISNUMBER(AH402)),AH402&lt;B402,AH402&gt;TODAY()))),"CHECK DATE",IF(COUNTIF(Setup!$D$4:$D$11,N402)=0,"CHECK STAGE",IF(AND(N402&lt;&gt;"PO WON",N402&lt;&gt;"LOST",N402&lt;&gt;"CANCELLED",Y402=""),"SET NEXT FOLLOW-UP",IF(AND(OR(N402="QUOTED",N402="NEGOTIATION",N402="PO WON"),P402=""),"ADD QUOTE DATE",IF(AND(OR(N402="QUOTED",N402="NEGOTIATION",N402="PO WON"),COUNTIFS(Quotations!$B$5:$B$504,A402,Quotations!$Q$5:$Q$504,"COMPLETE")=0),"ADD QUOTE RECORD",IF(AND(OR(N402="LOST",N402="CANCELLED"),V402=""),"ADD CLOSED REASON",IF(AND(OR(N402="PO WON",N402="LOST",N402="CANCELLED"),AH402=""),"ADD CLOSED DATE",IF(AND(N402="PO WON",COUNTIFS('Orders &amp; Payments'!$B$5:$B$504,A402,'Orders &amp; Payments'!$Q$5:$Q$504,"COMPLETE")+COUNTIFS('Orders &amp; Payments'!$B$5:$B$504,A402,'Orders &amp; Payments'!$Q$5:$Q$504,"OPEN")+COUNTIFS('Orders &amp; Payments'!$B$5:$B$504,A402,'Orders &amp; Payments'!$Q$5:$Q$504,"OPEN — ADD INVOICE")=0),"ADD ORDER RECORD","COMPLETE"))))))))))))</x:f>
      </x:c>
    </x:row>
    <x:row r="403">
      <x:c r="A403" s="730"/>
      <x:c r="B403" s="731"/>
      <x:c r="C403" s="730"/>
      <x:c r="D403" s="730"/>
      <x:c r="E403" s="730"/>
      <x:c r="F403" s="730"/>
      <x:c r="G403" s="730"/>
      <x:c r="H403" s="730"/>
      <x:c r="I403" s="730"/>
      <x:c r="J403" s="730"/>
      <x:c r="K403" s="730"/>
      <x:c r="L403" s="730"/>
      <x:c r="M403" s="730"/>
      <x:c r="N403" s="730"/>
      <x:c r="O403" s="732"/>
      <x:c r="P403" s="731"/>
      <x:c r="Q403" s="731"/>
      <x:c r="R403" s="731"/>
      <x:c r="S403" s="740" t="str">
        <x:f>IF(B403="","",TODAY()-B403)</x:f>
      </x:c>
      <x:c r="T403" s="741" t="str">
        <x:f>IF(A403="","",IF(N403="","STAGE NOT SET",IF(OR(N403="PO WON",N403="LOST",N403="CANCELLED"),N403,IF(Y403="","NOT SET",IF(NOT(ISNUMBER(Y403)),"CHECK DATE",IF(Y403&lt;TODAY(),"OVERDUE",IF(Y403=TODAY(),"DUE TODAY","UPCOMING")))))))</x:f>
      </x:c>
      <x:c r="U403" s="731"/>
      <x:c r="V403" s="730"/>
      <x:c r="W403" s="730"/>
      <x:c r="X403" s="749" t="str">
        <x:f>IF(OR(A403="",B403="",N403="",N403="PO WON",N403="LOST",N403="CANCELLED"),"",IFERROR(IF(Q403="",B403+1,Q403+INDEX(Setup!$T$4:$T$8,MATCH(N403,Setup!$S$4:$S$8,0))),""))</x:f>
      </x:c>
      <x:c r="Y403" s="749" t="str">
        <x:f>IF(A403="","",IF(OR(N403="PO WON",N403="LOST",N403="CANCELLED"),"",IF(R403&lt;&gt;"",R403,X403)))</x:f>
      </x:c>
      <x:c r="Z403" s="750" t="str">
        <x:f>IF(OR(Y403="",NOT(ISNUMBER(Y403))),"",Y403-TODAY())</x:f>
      </x:c>
      <x:c r="AA403" s="750" t="str">
        <x:f>IF(OR(A403="",B403="",C403="",M403="",N403="",N403="PO WON",N403="LOST",N403="CANCELLED"),"",IF(M403="Hot",30,IF(M403="Warm",20,10))+IF(N403="NEGOTIATION",25,IF(N403="QUOTED",20,IF(N403="QUALIFIED",15,IF(OR(N403="NEW",N403="CONTACTED"),10,0))))+IF(S403&lt;=2,20,IF(S403&lt;=7,15,IF(S403&lt;=14,10,5)))+IF(O403&gt;=500000,20,IF(O403&gt;=200000,15,IF(O403&gt;=100000,10,5)))+IF(OR(C403="IndiaMART",C403="TradeIndia"),5,3))</x:f>
      </x:c>
      <x:c r="AB403" s="751" t="str">
        <x:f>IF(A403="","",IF(OR(N403="PO WON",N403="LOST",N403="CANCELLED"),"CLOSED",IF(AA403&gt;=75,"A - PRIORITY",IF(AA403&gt;=55,"B - GOOD",IF(AA403&gt;=35,"C - NURTURE","D - LOW")))))</x:f>
      </x:c>
      <x:c r="AC403" s="751" t="str">
        <x:f>IF(A403="","",IF(AL403="COMPLETE",IF(N403="PO WON","Track invoice + payment",IF(N403="LOST","Consider revival",IF(N403="CANCELLED","No further action",IF(T403="OVERDUE","FOLLOW UP NOW",IF(T403="DUE TODAY","FOLLOW UP TODAY",IFERROR(INDEX(Setup!$V$4:$V$8,MATCH(N403,Setup!$U$4:$U$8,0)),"Review RFQ")))))),IF(AL403="DUPLICATE RFQ ID","Use a unique RFQ ID",IF(AL403="CHECK REQUIRED FIELDS","Complete required fields",IF(AL403="CHECK NUMBERS","Correct quantity or value",IF(AL403="CHECK DATE","Correct invalid date",IF(AL403="CHECK STAGE","Choose a valid stage",IF(AL403="SET NEXT FOLLOW-UP","Set next follow-up",IF(AL403="ADD QUOTE DATE","Add quote date",IF(AL403="ADD QUOTE RECORD","Add or fix quote record",IF(AL403="ADD CLOSED REASON","Add lost/cancelled reason",IF(AL403="ADD CLOSED DATE","Add closed date","Create or fix order record"))))))))))))</x:f>
      </x:c>
      <x:c r="AD403" s="752" t="str">
        <x:f>IF(A403="","",IF(AND(OR(N403="QUOTED",N403="NEGOTIATION"),Y403&lt;&gt;"",Y403&lt;TODAY()),O403,0))</x:f>
      </x:c>
      <x:c r="AE403" s="751" t="str">
        <x:f>IF(A403="","",IF(AND(F403&lt;&gt;"",G403&lt;&gt;""),"COMPLETE",IF(OR(F403&lt;&gt;"",G403&lt;&gt;""),"PARTIAL","MISSING")))</x:f>
      </x:c>
      <x:c r="AF403" s="756"/>
      <x:c r="AG403" s="735"/>
      <x:c r="AH403" s="735"/>
      <x:c r="AI403" s="755" t="str">
        <x:f>IF(OR(B403="",AF403=""),"",ROUND((AF403-B403)*24,1))</x:f>
      </x:c>
      <x:c r="AJ403" s="750" t="str">
        <x:f>IF(P403="","",MAX(TODAY()-P403,0))</x:f>
      </x:c>
      <x:c r="AK403" s="750" t="str">
        <x:f>IF(OR(B403="",AH403=""),"",AH403-B403)</x:f>
      </x:c>
      <x:c r="AL403" s="751" t="str">
        <x:f>IF(A403="","",IF(COUNTIF($A$5:$A$504,A403)&gt;1,"DUPLICATE RFQ ID",IF(OR(B403="",C403="",AND(D403="",E403=""),AND(F403="",G403=""),H403="",I403="",J403="",L403="",M403="",N403=""),"CHECK REQUIRED FIELDS",IF(OR(NOT(ISNUMBER(I403)),I403&lt;=0,AND(O403&lt;&gt;"",OR(NOT(ISNUMBER(O403)),O403&lt;0))),"CHECK NUMBERS",IF(OR(NOT(ISNUMBER(B403)),B403&gt;TODAY(),AND(P403&lt;&gt;"",OR(NOT(ISNUMBER(P403)),P403&gt;TODAY())),AND(Q403&lt;&gt;"",OR(NOT(ISNUMBER(Q403)),Q403&gt;TODAY())),AND(R403&lt;&gt;"",NOT(ISNUMBER(R403))),AND(U403&lt;&gt;"",NOT(ISNUMBER(U403))),AND(AF403&lt;&gt;"",OR(NOT(ISNUMBER(AF403)),AF403&lt;B403,AF403&gt;TODAY()+1)),AND(AG403&lt;&gt;"",OR(NOT(ISNUMBER(AG403)),AG403&lt;B403,AG403&gt;TODAY())),AND(AH403&lt;&gt;"",OR(NOT(ISNUMBER(AH403)),AH403&lt;B403,AH403&gt;TODAY()))),"CHECK DATE",IF(COUNTIF(Setup!$D$4:$D$11,N403)=0,"CHECK STAGE",IF(AND(N403&lt;&gt;"PO WON",N403&lt;&gt;"LOST",N403&lt;&gt;"CANCELLED",Y403=""),"SET NEXT FOLLOW-UP",IF(AND(OR(N403="QUOTED",N403="NEGOTIATION",N403="PO WON"),P403=""),"ADD QUOTE DATE",IF(AND(OR(N403="QUOTED",N403="NEGOTIATION",N403="PO WON"),COUNTIFS(Quotations!$B$5:$B$504,A403,Quotations!$Q$5:$Q$504,"COMPLETE")=0),"ADD QUOTE RECORD",IF(AND(OR(N403="LOST",N403="CANCELLED"),V403=""),"ADD CLOSED REASON",IF(AND(OR(N403="PO WON",N403="LOST",N403="CANCELLED"),AH403=""),"ADD CLOSED DATE",IF(AND(N403="PO WON",COUNTIFS('Orders &amp; Payments'!$B$5:$B$504,A403,'Orders &amp; Payments'!$Q$5:$Q$504,"COMPLETE")+COUNTIFS('Orders &amp; Payments'!$B$5:$B$504,A403,'Orders &amp; Payments'!$Q$5:$Q$504,"OPEN")+COUNTIFS('Orders &amp; Payments'!$B$5:$B$504,A403,'Orders &amp; Payments'!$Q$5:$Q$504,"OPEN — ADD INVOICE")=0),"ADD ORDER RECORD","COMPLETE"))))))))))))</x:f>
      </x:c>
    </x:row>
    <x:row r="404">
      <x:c r="A404" s="730"/>
      <x:c r="B404" s="731"/>
      <x:c r="C404" s="730"/>
      <x:c r="D404" s="730"/>
      <x:c r="E404" s="730"/>
      <x:c r="F404" s="730"/>
      <x:c r="G404" s="730"/>
      <x:c r="H404" s="730"/>
      <x:c r="I404" s="730"/>
      <x:c r="J404" s="730"/>
      <x:c r="K404" s="730"/>
      <x:c r="L404" s="730"/>
      <x:c r="M404" s="730"/>
      <x:c r="N404" s="730"/>
      <x:c r="O404" s="732"/>
      <x:c r="P404" s="731"/>
      <x:c r="Q404" s="731"/>
      <x:c r="R404" s="731"/>
      <x:c r="S404" s="740" t="str">
        <x:f>IF(B404="","",TODAY()-B404)</x:f>
      </x:c>
      <x:c r="T404" s="741" t="str">
        <x:f>IF(A404="","",IF(N404="","STAGE NOT SET",IF(OR(N404="PO WON",N404="LOST",N404="CANCELLED"),N404,IF(Y404="","NOT SET",IF(NOT(ISNUMBER(Y404)),"CHECK DATE",IF(Y404&lt;TODAY(),"OVERDUE",IF(Y404=TODAY(),"DUE TODAY","UPCOMING")))))))</x:f>
      </x:c>
      <x:c r="U404" s="731"/>
      <x:c r="V404" s="730"/>
      <x:c r="W404" s="730"/>
      <x:c r="X404" s="749" t="str">
        <x:f>IF(OR(A404="",B404="",N404="",N404="PO WON",N404="LOST",N404="CANCELLED"),"",IFERROR(IF(Q404="",B404+1,Q404+INDEX(Setup!$T$4:$T$8,MATCH(N404,Setup!$S$4:$S$8,0))),""))</x:f>
      </x:c>
      <x:c r="Y404" s="749" t="str">
        <x:f>IF(A404="","",IF(OR(N404="PO WON",N404="LOST",N404="CANCELLED"),"",IF(R404&lt;&gt;"",R404,X404)))</x:f>
      </x:c>
      <x:c r="Z404" s="750" t="str">
        <x:f>IF(OR(Y404="",NOT(ISNUMBER(Y404))),"",Y404-TODAY())</x:f>
      </x:c>
      <x:c r="AA404" s="750" t="str">
        <x:f>IF(OR(A404="",B404="",C404="",M404="",N404="",N404="PO WON",N404="LOST",N404="CANCELLED"),"",IF(M404="Hot",30,IF(M404="Warm",20,10))+IF(N404="NEGOTIATION",25,IF(N404="QUOTED",20,IF(N404="QUALIFIED",15,IF(OR(N404="NEW",N404="CONTACTED"),10,0))))+IF(S404&lt;=2,20,IF(S404&lt;=7,15,IF(S404&lt;=14,10,5)))+IF(O404&gt;=500000,20,IF(O404&gt;=200000,15,IF(O404&gt;=100000,10,5)))+IF(OR(C404="IndiaMART",C404="TradeIndia"),5,3))</x:f>
      </x:c>
      <x:c r="AB404" s="751" t="str">
        <x:f>IF(A404="","",IF(OR(N404="PO WON",N404="LOST",N404="CANCELLED"),"CLOSED",IF(AA404&gt;=75,"A - PRIORITY",IF(AA404&gt;=55,"B - GOOD",IF(AA404&gt;=35,"C - NURTURE","D - LOW")))))</x:f>
      </x:c>
      <x:c r="AC404" s="751" t="str">
        <x:f>IF(A404="","",IF(AL404="COMPLETE",IF(N404="PO WON","Track invoice + payment",IF(N404="LOST","Consider revival",IF(N404="CANCELLED","No further action",IF(T404="OVERDUE","FOLLOW UP NOW",IF(T404="DUE TODAY","FOLLOW UP TODAY",IFERROR(INDEX(Setup!$V$4:$V$8,MATCH(N404,Setup!$U$4:$U$8,0)),"Review RFQ")))))),IF(AL404="DUPLICATE RFQ ID","Use a unique RFQ ID",IF(AL404="CHECK REQUIRED FIELDS","Complete required fields",IF(AL404="CHECK NUMBERS","Correct quantity or value",IF(AL404="CHECK DATE","Correct invalid date",IF(AL404="CHECK STAGE","Choose a valid stage",IF(AL404="SET NEXT FOLLOW-UP","Set next follow-up",IF(AL404="ADD QUOTE DATE","Add quote date",IF(AL404="ADD QUOTE RECORD","Add or fix quote record",IF(AL404="ADD CLOSED REASON","Add lost/cancelled reason",IF(AL404="ADD CLOSED DATE","Add closed date","Create or fix order record"))))))))))))</x:f>
      </x:c>
      <x:c r="AD404" s="752" t="str">
        <x:f>IF(A404="","",IF(AND(OR(N404="QUOTED",N404="NEGOTIATION"),Y404&lt;&gt;"",Y404&lt;TODAY()),O404,0))</x:f>
      </x:c>
      <x:c r="AE404" s="751" t="str">
        <x:f>IF(A404="","",IF(AND(F404&lt;&gt;"",G404&lt;&gt;""),"COMPLETE",IF(OR(F404&lt;&gt;"",G404&lt;&gt;""),"PARTIAL","MISSING")))</x:f>
      </x:c>
      <x:c r="AF404" s="756"/>
      <x:c r="AG404" s="735"/>
      <x:c r="AH404" s="735"/>
      <x:c r="AI404" s="755" t="str">
        <x:f>IF(OR(B404="",AF404=""),"",ROUND((AF404-B404)*24,1))</x:f>
      </x:c>
      <x:c r="AJ404" s="750" t="str">
        <x:f>IF(P404="","",MAX(TODAY()-P404,0))</x:f>
      </x:c>
      <x:c r="AK404" s="750" t="str">
        <x:f>IF(OR(B404="",AH404=""),"",AH404-B404)</x:f>
      </x:c>
      <x:c r="AL404" s="751" t="str">
        <x:f>IF(A404="","",IF(COUNTIF($A$5:$A$504,A404)&gt;1,"DUPLICATE RFQ ID",IF(OR(B404="",C404="",AND(D404="",E404=""),AND(F404="",G404=""),H404="",I404="",J404="",L404="",M404="",N404=""),"CHECK REQUIRED FIELDS",IF(OR(NOT(ISNUMBER(I404)),I404&lt;=0,AND(O404&lt;&gt;"",OR(NOT(ISNUMBER(O404)),O404&lt;0))),"CHECK NUMBERS",IF(OR(NOT(ISNUMBER(B404)),B404&gt;TODAY(),AND(P404&lt;&gt;"",OR(NOT(ISNUMBER(P404)),P404&gt;TODAY())),AND(Q404&lt;&gt;"",OR(NOT(ISNUMBER(Q404)),Q404&gt;TODAY())),AND(R404&lt;&gt;"",NOT(ISNUMBER(R404))),AND(U404&lt;&gt;"",NOT(ISNUMBER(U404))),AND(AF404&lt;&gt;"",OR(NOT(ISNUMBER(AF404)),AF404&lt;B404,AF404&gt;TODAY()+1)),AND(AG404&lt;&gt;"",OR(NOT(ISNUMBER(AG404)),AG404&lt;B404,AG404&gt;TODAY())),AND(AH404&lt;&gt;"",OR(NOT(ISNUMBER(AH404)),AH404&lt;B404,AH404&gt;TODAY()))),"CHECK DATE",IF(COUNTIF(Setup!$D$4:$D$11,N404)=0,"CHECK STAGE",IF(AND(N404&lt;&gt;"PO WON",N404&lt;&gt;"LOST",N404&lt;&gt;"CANCELLED",Y404=""),"SET NEXT FOLLOW-UP",IF(AND(OR(N404="QUOTED",N404="NEGOTIATION",N404="PO WON"),P404=""),"ADD QUOTE DATE",IF(AND(OR(N404="QUOTED",N404="NEGOTIATION",N404="PO WON"),COUNTIFS(Quotations!$B$5:$B$504,A404,Quotations!$Q$5:$Q$504,"COMPLETE")=0),"ADD QUOTE RECORD",IF(AND(OR(N404="LOST",N404="CANCELLED"),V404=""),"ADD CLOSED REASON",IF(AND(OR(N404="PO WON",N404="LOST",N404="CANCELLED"),AH404=""),"ADD CLOSED DATE",IF(AND(N404="PO WON",COUNTIFS('Orders &amp; Payments'!$B$5:$B$504,A404,'Orders &amp; Payments'!$Q$5:$Q$504,"COMPLETE")+COUNTIFS('Orders &amp; Payments'!$B$5:$B$504,A404,'Orders &amp; Payments'!$Q$5:$Q$504,"OPEN")+COUNTIFS('Orders &amp; Payments'!$B$5:$B$504,A404,'Orders &amp; Payments'!$Q$5:$Q$504,"OPEN — ADD INVOICE")=0),"ADD ORDER RECORD","COMPLETE"))))))))))))</x:f>
      </x:c>
    </x:row>
    <x:row r="405">
      <x:c r="A405" s="730"/>
      <x:c r="B405" s="731"/>
      <x:c r="C405" s="730"/>
      <x:c r="D405" s="730"/>
      <x:c r="E405" s="730"/>
      <x:c r="F405" s="730"/>
      <x:c r="G405" s="730"/>
      <x:c r="H405" s="730"/>
      <x:c r="I405" s="730"/>
      <x:c r="J405" s="730"/>
      <x:c r="K405" s="730"/>
      <x:c r="L405" s="730"/>
      <x:c r="M405" s="730"/>
      <x:c r="N405" s="730"/>
      <x:c r="O405" s="732"/>
      <x:c r="P405" s="731"/>
      <x:c r="Q405" s="731"/>
      <x:c r="R405" s="731"/>
      <x:c r="S405" s="740" t="str">
        <x:f>IF(B405="","",TODAY()-B405)</x:f>
      </x:c>
      <x:c r="T405" s="741" t="str">
        <x:f>IF(A405="","",IF(N405="","STAGE NOT SET",IF(OR(N405="PO WON",N405="LOST",N405="CANCELLED"),N405,IF(Y405="","NOT SET",IF(NOT(ISNUMBER(Y405)),"CHECK DATE",IF(Y405&lt;TODAY(),"OVERDUE",IF(Y405=TODAY(),"DUE TODAY","UPCOMING")))))))</x:f>
      </x:c>
      <x:c r="U405" s="731"/>
      <x:c r="V405" s="730"/>
      <x:c r="W405" s="730"/>
      <x:c r="X405" s="749" t="str">
        <x:f>IF(OR(A405="",B405="",N405="",N405="PO WON",N405="LOST",N405="CANCELLED"),"",IFERROR(IF(Q405="",B405+1,Q405+INDEX(Setup!$T$4:$T$8,MATCH(N405,Setup!$S$4:$S$8,0))),""))</x:f>
      </x:c>
      <x:c r="Y405" s="749" t="str">
        <x:f>IF(A405="","",IF(OR(N405="PO WON",N405="LOST",N405="CANCELLED"),"",IF(R405&lt;&gt;"",R405,X405)))</x:f>
      </x:c>
      <x:c r="Z405" s="750" t="str">
        <x:f>IF(OR(Y405="",NOT(ISNUMBER(Y405))),"",Y405-TODAY())</x:f>
      </x:c>
      <x:c r="AA405" s="750" t="str">
        <x:f>IF(OR(A405="",B405="",C405="",M405="",N405="",N405="PO WON",N405="LOST",N405="CANCELLED"),"",IF(M405="Hot",30,IF(M405="Warm",20,10))+IF(N405="NEGOTIATION",25,IF(N405="QUOTED",20,IF(N405="QUALIFIED",15,IF(OR(N405="NEW",N405="CONTACTED"),10,0))))+IF(S405&lt;=2,20,IF(S405&lt;=7,15,IF(S405&lt;=14,10,5)))+IF(O405&gt;=500000,20,IF(O405&gt;=200000,15,IF(O405&gt;=100000,10,5)))+IF(OR(C405="IndiaMART",C405="TradeIndia"),5,3))</x:f>
      </x:c>
      <x:c r="AB405" s="751" t="str">
        <x:f>IF(A405="","",IF(OR(N405="PO WON",N405="LOST",N405="CANCELLED"),"CLOSED",IF(AA405&gt;=75,"A - PRIORITY",IF(AA405&gt;=55,"B - GOOD",IF(AA405&gt;=35,"C - NURTURE","D - LOW")))))</x:f>
      </x:c>
      <x:c r="AC405" s="751" t="str">
        <x:f>IF(A405="","",IF(AL405="COMPLETE",IF(N405="PO WON","Track invoice + payment",IF(N405="LOST","Consider revival",IF(N405="CANCELLED","No further action",IF(T405="OVERDUE","FOLLOW UP NOW",IF(T405="DUE TODAY","FOLLOW UP TODAY",IFERROR(INDEX(Setup!$V$4:$V$8,MATCH(N405,Setup!$U$4:$U$8,0)),"Review RFQ")))))),IF(AL405="DUPLICATE RFQ ID","Use a unique RFQ ID",IF(AL405="CHECK REQUIRED FIELDS","Complete required fields",IF(AL405="CHECK NUMBERS","Correct quantity or value",IF(AL405="CHECK DATE","Correct invalid date",IF(AL405="CHECK STAGE","Choose a valid stage",IF(AL405="SET NEXT FOLLOW-UP","Set next follow-up",IF(AL405="ADD QUOTE DATE","Add quote date",IF(AL405="ADD QUOTE RECORD","Add or fix quote record",IF(AL405="ADD CLOSED REASON","Add lost/cancelled reason",IF(AL405="ADD CLOSED DATE","Add closed date","Create or fix order record"))))))))))))</x:f>
      </x:c>
      <x:c r="AD405" s="752" t="str">
        <x:f>IF(A405="","",IF(AND(OR(N405="QUOTED",N405="NEGOTIATION"),Y405&lt;&gt;"",Y405&lt;TODAY()),O405,0))</x:f>
      </x:c>
      <x:c r="AE405" s="751" t="str">
        <x:f>IF(A405="","",IF(AND(F405&lt;&gt;"",G405&lt;&gt;""),"COMPLETE",IF(OR(F405&lt;&gt;"",G405&lt;&gt;""),"PARTIAL","MISSING")))</x:f>
      </x:c>
      <x:c r="AF405" s="756"/>
      <x:c r="AG405" s="735"/>
      <x:c r="AH405" s="735"/>
      <x:c r="AI405" s="755" t="str">
        <x:f>IF(OR(B405="",AF405=""),"",ROUND((AF405-B405)*24,1))</x:f>
      </x:c>
      <x:c r="AJ405" s="750" t="str">
        <x:f>IF(P405="","",MAX(TODAY()-P405,0))</x:f>
      </x:c>
      <x:c r="AK405" s="750" t="str">
        <x:f>IF(OR(B405="",AH405=""),"",AH405-B405)</x:f>
      </x:c>
      <x:c r="AL405" s="751" t="str">
        <x:f>IF(A405="","",IF(COUNTIF($A$5:$A$504,A405)&gt;1,"DUPLICATE RFQ ID",IF(OR(B405="",C405="",AND(D405="",E405=""),AND(F405="",G405=""),H405="",I405="",J405="",L405="",M405="",N405=""),"CHECK REQUIRED FIELDS",IF(OR(NOT(ISNUMBER(I405)),I405&lt;=0,AND(O405&lt;&gt;"",OR(NOT(ISNUMBER(O405)),O405&lt;0))),"CHECK NUMBERS",IF(OR(NOT(ISNUMBER(B405)),B405&gt;TODAY(),AND(P405&lt;&gt;"",OR(NOT(ISNUMBER(P405)),P405&gt;TODAY())),AND(Q405&lt;&gt;"",OR(NOT(ISNUMBER(Q405)),Q405&gt;TODAY())),AND(R405&lt;&gt;"",NOT(ISNUMBER(R405))),AND(U405&lt;&gt;"",NOT(ISNUMBER(U405))),AND(AF405&lt;&gt;"",OR(NOT(ISNUMBER(AF405)),AF405&lt;B405,AF405&gt;TODAY()+1)),AND(AG405&lt;&gt;"",OR(NOT(ISNUMBER(AG405)),AG405&lt;B405,AG405&gt;TODAY())),AND(AH405&lt;&gt;"",OR(NOT(ISNUMBER(AH405)),AH405&lt;B405,AH405&gt;TODAY()))),"CHECK DATE",IF(COUNTIF(Setup!$D$4:$D$11,N405)=0,"CHECK STAGE",IF(AND(N405&lt;&gt;"PO WON",N405&lt;&gt;"LOST",N405&lt;&gt;"CANCELLED",Y405=""),"SET NEXT FOLLOW-UP",IF(AND(OR(N405="QUOTED",N405="NEGOTIATION",N405="PO WON"),P405=""),"ADD QUOTE DATE",IF(AND(OR(N405="QUOTED",N405="NEGOTIATION",N405="PO WON"),COUNTIFS(Quotations!$B$5:$B$504,A405,Quotations!$Q$5:$Q$504,"COMPLETE")=0),"ADD QUOTE RECORD",IF(AND(OR(N405="LOST",N405="CANCELLED"),V405=""),"ADD CLOSED REASON",IF(AND(OR(N405="PO WON",N405="LOST",N405="CANCELLED"),AH405=""),"ADD CLOSED DATE",IF(AND(N405="PO WON",COUNTIFS('Orders &amp; Payments'!$B$5:$B$504,A405,'Orders &amp; Payments'!$Q$5:$Q$504,"COMPLETE")+COUNTIFS('Orders &amp; Payments'!$B$5:$B$504,A405,'Orders &amp; Payments'!$Q$5:$Q$504,"OPEN")+COUNTIFS('Orders &amp; Payments'!$B$5:$B$504,A405,'Orders &amp; Payments'!$Q$5:$Q$504,"OPEN — ADD INVOICE")=0),"ADD ORDER RECORD","COMPLETE"))))))))))))</x:f>
      </x:c>
    </x:row>
    <x:row r="406">
      <x:c r="A406" s="730"/>
      <x:c r="B406" s="731"/>
      <x:c r="C406" s="730"/>
      <x:c r="D406" s="730"/>
      <x:c r="E406" s="730"/>
      <x:c r="F406" s="730"/>
      <x:c r="G406" s="730"/>
      <x:c r="H406" s="730"/>
      <x:c r="I406" s="730"/>
      <x:c r="J406" s="730"/>
      <x:c r="K406" s="730"/>
      <x:c r="L406" s="730"/>
      <x:c r="M406" s="730"/>
      <x:c r="N406" s="730"/>
      <x:c r="O406" s="732"/>
      <x:c r="P406" s="731"/>
      <x:c r="Q406" s="731"/>
      <x:c r="R406" s="731"/>
      <x:c r="S406" s="740" t="str">
        <x:f>IF(B406="","",TODAY()-B406)</x:f>
      </x:c>
      <x:c r="T406" s="741" t="str">
        <x:f>IF(A406="","",IF(N406="","STAGE NOT SET",IF(OR(N406="PO WON",N406="LOST",N406="CANCELLED"),N406,IF(Y406="","NOT SET",IF(NOT(ISNUMBER(Y406)),"CHECK DATE",IF(Y406&lt;TODAY(),"OVERDUE",IF(Y406=TODAY(),"DUE TODAY","UPCOMING")))))))</x:f>
      </x:c>
      <x:c r="U406" s="731"/>
      <x:c r="V406" s="730"/>
      <x:c r="W406" s="730"/>
      <x:c r="X406" s="749" t="str">
        <x:f>IF(OR(A406="",B406="",N406="",N406="PO WON",N406="LOST",N406="CANCELLED"),"",IFERROR(IF(Q406="",B406+1,Q406+INDEX(Setup!$T$4:$T$8,MATCH(N406,Setup!$S$4:$S$8,0))),""))</x:f>
      </x:c>
      <x:c r="Y406" s="749" t="str">
        <x:f>IF(A406="","",IF(OR(N406="PO WON",N406="LOST",N406="CANCELLED"),"",IF(R406&lt;&gt;"",R406,X406)))</x:f>
      </x:c>
      <x:c r="Z406" s="750" t="str">
        <x:f>IF(OR(Y406="",NOT(ISNUMBER(Y406))),"",Y406-TODAY())</x:f>
      </x:c>
      <x:c r="AA406" s="750" t="str">
        <x:f>IF(OR(A406="",B406="",C406="",M406="",N406="",N406="PO WON",N406="LOST",N406="CANCELLED"),"",IF(M406="Hot",30,IF(M406="Warm",20,10))+IF(N406="NEGOTIATION",25,IF(N406="QUOTED",20,IF(N406="QUALIFIED",15,IF(OR(N406="NEW",N406="CONTACTED"),10,0))))+IF(S406&lt;=2,20,IF(S406&lt;=7,15,IF(S406&lt;=14,10,5)))+IF(O406&gt;=500000,20,IF(O406&gt;=200000,15,IF(O406&gt;=100000,10,5)))+IF(OR(C406="IndiaMART",C406="TradeIndia"),5,3))</x:f>
      </x:c>
      <x:c r="AB406" s="751" t="str">
        <x:f>IF(A406="","",IF(OR(N406="PO WON",N406="LOST",N406="CANCELLED"),"CLOSED",IF(AA406&gt;=75,"A - PRIORITY",IF(AA406&gt;=55,"B - GOOD",IF(AA406&gt;=35,"C - NURTURE","D - LOW")))))</x:f>
      </x:c>
      <x:c r="AC406" s="751" t="str">
        <x:f>IF(A406="","",IF(AL406="COMPLETE",IF(N406="PO WON","Track invoice + payment",IF(N406="LOST","Consider revival",IF(N406="CANCELLED","No further action",IF(T406="OVERDUE","FOLLOW UP NOW",IF(T406="DUE TODAY","FOLLOW UP TODAY",IFERROR(INDEX(Setup!$V$4:$V$8,MATCH(N406,Setup!$U$4:$U$8,0)),"Review RFQ")))))),IF(AL406="DUPLICATE RFQ ID","Use a unique RFQ ID",IF(AL406="CHECK REQUIRED FIELDS","Complete required fields",IF(AL406="CHECK NUMBERS","Correct quantity or value",IF(AL406="CHECK DATE","Correct invalid date",IF(AL406="CHECK STAGE","Choose a valid stage",IF(AL406="SET NEXT FOLLOW-UP","Set next follow-up",IF(AL406="ADD QUOTE DATE","Add quote date",IF(AL406="ADD QUOTE RECORD","Add or fix quote record",IF(AL406="ADD CLOSED REASON","Add lost/cancelled reason",IF(AL406="ADD CLOSED DATE","Add closed date","Create or fix order record"))))))))))))</x:f>
      </x:c>
      <x:c r="AD406" s="752" t="str">
        <x:f>IF(A406="","",IF(AND(OR(N406="QUOTED",N406="NEGOTIATION"),Y406&lt;&gt;"",Y406&lt;TODAY()),O406,0))</x:f>
      </x:c>
      <x:c r="AE406" s="751" t="str">
        <x:f>IF(A406="","",IF(AND(F406&lt;&gt;"",G406&lt;&gt;""),"COMPLETE",IF(OR(F406&lt;&gt;"",G406&lt;&gt;""),"PARTIAL","MISSING")))</x:f>
      </x:c>
      <x:c r="AF406" s="756"/>
      <x:c r="AG406" s="735"/>
      <x:c r="AH406" s="735"/>
      <x:c r="AI406" s="755" t="str">
        <x:f>IF(OR(B406="",AF406=""),"",ROUND((AF406-B406)*24,1))</x:f>
      </x:c>
      <x:c r="AJ406" s="750" t="str">
        <x:f>IF(P406="","",MAX(TODAY()-P406,0))</x:f>
      </x:c>
      <x:c r="AK406" s="750" t="str">
        <x:f>IF(OR(B406="",AH406=""),"",AH406-B406)</x:f>
      </x:c>
      <x:c r="AL406" s="751" t="str">
        <x:f>IF(A406="","",IF(COUNTIF($A$5:$A$504,A406)&gt;1,"DUPLICATE RFQ ID",IF(OR(B406="",C406="",AND(D406="",E406=""),AND(F406="",G406=""),H406="",I406="",J406="",L406="",M406="",N406=""),"CHECK REQUIRED FIELDS",IF(OR(NOT(ISNUMBER(I406)),I406&lt;=0,AND(O406&lt;&gt;"",OR(NOT(ISNUMBER(O406)),O406&lt;0))),"CHECK NUMBERS",IF(OR(NOT(ISNUMBER(B406)),B406&gt;TODAY(),AND(P406&lt;&gt;"",OR(NOT(ISNUMBER(P406)),P406&gt;TODAY())),AND(Q406&lt;&gt;"",OR(NOT(ISNUMBER(Q406)),Q406&gt;TODAY())),AND(R406&lt;&gt;"",NOT(ISNUMBER(R406))),AND(U406&lt;&gt;"",NOT(ISNUMBER(U406))),AND(AF406&lt;&gt;"",OR(NOT(ISNUMBER(AF406)),AF406&lt;B406,AF406&gt;TODAY()+1)),AND(AG406&lt;&gt;"",OR(NOT(ISNUMBER(AG406)),AG406&lt;B406,AG406&gt;TODAY())),AND(AH406&lt;&gt;"",OR(NOT(ISNUMBER(AH406)),AH406&lt;B406,AH406&gt;TODAY()))),"CHECK DATE",IF(COUNTIF(Setup!$D$4:$D$11,N406)=0,"CHECK STAGE",IF(AND(N406&lt;&gt;"PO WON",N406&lt;&gt;"LOST",N406&lt;&gt;"CANCELLED",Y406=""),"SET NEXT FOLLOW-UP",IF(AND(OR(N406="QUOTED",N406="NEGOTIATION",N406="PO WON"),P406=""),"ADD QUOTE DATE",IF(AND(OR(N406="QUOTED",N406="NEGOTIATION",N406="PO WON"),COUNTIFS(Quotations!$B$5:$B$504,A406,Quotations!$Q$5:$Q$504,"COMPLETE")=0),"ADD QUOTE RECORD",IF(AND(OR(N406="LOST",N406="CANCELLED"),V406=""),"ADD CLOSED REASON",IF(AND(OR(N406="PO WON",N406="LOST",N406="CANCELLED"),AH406=""),"ADD CLOSED DATE",IF(AND(N406="PO WON",COUNTIFS('Orders &amp; Payments'!$B$5:$B$504,A406,'Orders &amp; Payments'!$Q$5:$Q$504,"COMPLETE")+COUNTIFS('Orders &amp; Payments'!$B$5:$B$504,A406,'Orders &amp; Payments'!$Q$5:$Q$504,"OPEN")+COUNTIFS('Orders &amp; Payments'!$B$5:$B$504,A406,'Orders &amp; Payments'!$Q$5:$Q$504,"OPEN — ADD INVOICE")=0),"ADD ORDER RECORD","COMPLETE"))))))))))))</x:f>
      </x:c>
    </x:row>
    <x:row r="407">
      <x:c r="A407" s="730"/>
      <x:c r="B407" s="731"/>
      <x:c r="C407" s="730"/>
      <x:c r="D407" s="730"/>
      <x:c r="E407" s="730"/>
      <x:c r="F407" s="730"/>
      <x:c r="G407" s="730"/>
      <x:c r="H407" s="730"/>
      <x:c r="I407" s="730"/>
      <x:c r="J407" s="730"/>
      <x:c r="K407" s="730"/>
      <x:c r="L407" s="730"/>
      <x:c r="M407" s="730"/>
      <x:c r="N407" s="730"/>
      <x:c r="O407" s="732"/>
      <x:c r="P407" s="731"/>
      <x:c r="Q407" s="731"/>
      <x:c r="R407" s="731"/>
      <x:c r="S407" s="740" t="str">
        <x:f>IF(B407="","",TODAY()-B407)</x:f>
      </x:c>
      <x:c r="T407" s="741" t="str">
        <x:f>IF(A407="","",IF(N407="","STAGE NOT SET",IF(OR(N407="PO WON",N407="LOST",N407="CANCELLED"),N407,IF(Y407="","NOT SET",IF(NOT(ISNUMBER(Y407)),"CHECK DATE",IF(Y407&lt;TODAY(),"OVERDUE",IF(Y407=TODAY(),"DUE TODAY","UPCOMING")))))))</x:f>
      </x:c>
      <x:c r="U407" s="731"/>
      <x:c r="V407" s="730"/>
      <x:c r="W407" s="730"/>
      <x:c r="X407" s="749" t="str">
        <x:f>IF(OR(A407="",B407="",N407="",N407="PO WON",N407="LOST",N407="CANCELLED"),"",IFERROR(IF(Q407="",B407+1,Q407+INDEX(Setup!$T$4:$T$8,MATCH(N407,Setup!$S$4:$S$8,0))),""))</x:f>
      </x:c>
      <x:c r="Y407" s="749" t="str">
        <x:f>IF(A407="","",IF(OR(N407="PO WON",N407="LOST",N407="CANCELLED"),"",IF(R407&lt;&gt;"",R407,X407)))</x:f>
      </x:c>
      <x:c r="Z407" s="750" t="str">
        <x:f>IF(OR(Y407="",NOT(ISNUMBER(Y407))),"",Y407-TODAY())</x:f>
      </x:c>
      <x:c r="AA407" s="750" t="str">
        <x:f>IF(OR(A407="",B407="",C407="",M407="",N407="",N407="PO WON",N407="LOST",N407="CANCELLED"),"",IF(M407="Hot",30,IF(M407="Warm",20,10))+IF(N407="NEGOTIATION",25,IF(N407="QUOTED",20,IF(N407="QUALIFIED",15,IF(OR(N407="NEW",N407="CONTACTED"),10,0))))+IF(S407&lt;=2,20,IF(S407&lt;=7,15,IF(S407&lt;=14,10,5)))+IF(O407&gt;=500000,20,IF(O407&gt;=200000,15,IF(O407&gt;=100000,10,5)))+IF(OR(C407="IndiaMART",C407="TradeIndia"),5,3))</x:f>
      </x:c>
      <x:c r="AB407" s="751" t="str">
        <x:f>IF(A407="","",IF(OR(N407="PO WON",N407="LOST",N407="CANCELLED"),"CLOSED",IF(AA407&gt;=75,"A - PRIORITY",IF(AA407&gt;=55,"B - GOOD",IF(AA407&gt;=35,"C - NURTURE","D - LOW")))))</x:f>
      </x:c>
      <x:c r="AC407" s="751" t="str">
        <x:f>IF(A407="","",IF(AL407="COMPLETE",IF(N407="PO WON","Track invoice + payment",IF(N407="LOST","Consider revival",IF(N407="CANCELLED","No further action",IF(T407="OVERDUE","FOLLOW UP NOW",IF(T407="DUE TODAY","FOLLOW UP TODAY",IFERROR(INDEX(Setup!$V$4:$V$8,MATCH(N407,Setup!$U$4:$U$8,0)),"Review RFQ")))))),IF(AL407="DUPLICATE RFQ ID","Use a unique RFQ ID",IF(AL407="CHECK REQUIRED FIELDS","Complete required fields",IF(AL407="CHECK NUMBERS","Correct quantity or value",IF(AL407="CHECK DATE","Correct invalid date",IF(AL407="CHECK STAGE","Choose a valid stage",IF(AL407="SET NEXT FOLLOW-UP","Set next follow-up",IF(AL407="ADD QUOTE DATE","Add quote date",IF(AL407="ADD QUOTE RECORD","Add or fix quote record",IF(AL407="ADD CLOSED REASON","Add lost/cancelled reason",IF(AL407="ADD CLOSED DATE","Add closed date","Create or fix order record"))))))))))))</x:f>
      </x:c>
      <x:c r="AD407" s="752" t="str">
        <x:f>IF(A407="","",IF(AND(OR(N407="QUOTED",N407="NEGOTIATION"),Y407&lt;&gt;"",Y407&lt;TODAY()),O407,0))</x:f>
      </x:c>
      <x:c r="AE407" s="751" t="str">
        <x:f>IF(A407="","",IF(AND(F407&lt;&gt;"",G407&lt;&gt;""),"COMPLETE",IF(OR(F407&lt;&gt;"",G407&lt;&gt;""),"PARTIAL","MISSING")))</x:f>
      </x:c>
      <x:c r="AF407" s="756"/>
      <x:c r="AG407" s="735"/>
      <x:c r="AH407" s="735"/>
      <x:c r="AI407" s="755" t="str">
        <x:f>IF(OR(B407="",AF407=""),"",ROUND((AF407-B407)*24,1))</x:f>
      </x:c>
      <x:c r="AJ407" s="750" t="str">
        <x:f>IF(P407="","",MAX(TODAY()-P407,0))</x:f>
      </x:c>
      <x:c r="AK407" s="750" t="str">
        <x:f>IF(OR(B407="",AH407=""),"",AH407-B407)</x:f>
      </x:c>
      <x:c r="AL407" s="751" t="str">
        <x:f>IF(A407="","",IF(COUNTIF($A$5:$A$504,A407)&gt;1,"DUPLICATE RFQ ID",IF(OR(B407="",C407="",AND(D407="",E407=""),AND(F407="",G407=""),H407="",I407="",J407="",L407="",M407="",N407=""),"CHECK REQUIRED FIELDS",IF(OR(NOT(ISNUMBER(I407)),I407&lt;=0,AND(O407&lt;&gt;"",OR(NOT(ISNUMBER(O407)),O407&lt;0))),"CHECK NUMBERS",IF(OR(NOT(ISNUMBER(B407)),B407&gt;TODAY(),AND(P407&lt;&gt;"",OR(NOT(ISNUMBER(P407)),P407&gt;TODAY())),AND(Q407&lt;&gt;"",OR(NOT(ISNUMBER(Q407)),Q407&gt;TODAY())),AND(R407&lt;&gt;"",NOT(ISNUMBER(R407))),AND(U407&lt;&gt;"",NOT(ISNUMBER(U407))),AND(AF407&lt;&gt;"",OR(NOT(ISNUMBER(AF407)),AF407&lt;B407,AF407&gt;TODAY()+1)),AND(AG407&lt;&gt;"",OR(NOT(ISNUMBER(AG407)),AG407&lt;B407,AG407&gt;TODAY())),AND(AH407&lt;&gt;"",OR(NOT(ISNUMBER(AH407)),AH407&lt;B407,AH407&gt;TODAY()))),"CHECK DATE",IF(COUNTIF(Setup!$D$4:$D$11,N407)=0,"CHECK STAGE",IF(AND(N407&lt;&gt;"PO WON",N407&lt;&gt;"LOST",N407&lt;&gt;"CANCELLED",Y407=""),"SET NEXT FOLLOW-UP",IF(AND(OR(N407="QUOTED",N407="NEGOTIATION",N407="PO WON"),P407=""),"ADD QUOTE DATE",IF(AND(OR(N407="QUOTED",N407="NEGOTIATION",N407="PO WON"),COUNTIFS(Quotations!$B$5:$B$504,A407,Quotations!$Q$5:$Q$504,"COMPLETE")=0),"ADD QUOTE RECORD",IF(AND(OR(N407="LOST",N407="CANCELLED"),V407=""),"ADD CLOSED REASON",IF(AND(OR(N407="PO WON",N407="LOST",N407="CANCELLED"),AH407=""),"ADD CLOSED DATE",IF(AND(N407="PO WON",COUNTIFS('Orders &amp; Payments'!$B$5:$B$504,A407,'Orders &amp; Payments'!$Q$5:$Q$504,"COMPLETE")+COUNTIFS('Orders &amp; Payments'!$B$5:$B$504,A407,'Orders &amp; Payments'!$Q$5:$Q$504,"OPEN")+COUNTIFS('Orders &amp; Payments'!$B$5:$B$504,A407,'Orders &amp; Payments'!$Q$5:$Q$504,"OPEN — ADD INVOICE")=0),"ADD ORDER RECORD","COMPLETE"))))))))))))</x:f>
      </x:c>
    </x:row>
    <x:row r="408">
      <x:c r="A408" s="730"/>
      <x:c r="B408" s="731"/>
      <x:c r="C408" s="730"/>
      <x:c r="D408" s="730"/>
      <x:c r="E408" s="730"/>
      <x:c r="F408" s="730"/>
      <x:c r="G408" s="730"/>
      <x:c r="H408" s="730"/>
      <x:c r="I408" s="730"/>
      <x:c r="J408" s="730"/>
      <x:c r="K408" s="730"/>
      <x:c r="L408" s="730"/>
      <x:c r="M408" s="730"/>
      <x:c r="N408" s="730"/>
      <x:c r="O408" s="732"/>
      <x:c r="P408" s="731"/>
      <x:c r="Q408" s="731"/>
      <x:c r="R408" s="731"/>
      <x:c r="S408" s="740" t="str">
        <x:f>IF(B408="","",TODAY()-B408)</x:f>
      </x:c>
      <x:c r="T408" s="741" t="str">
        <x:f>IF(A408="","",IF(N408="","STAGE NOT SET",IF(OR(N408="PO WON",N408="LOST",N408="CANCELLED"),N408,IF(Y408="","NOT SET",IF(NOT(ISNUMBER(Y408)),"CHECK DATE",IF(Y408&lt;TODAY(),"OVERDUE",IF(Y408=TODAY(),"DUE TODAY","UPCOMING")))))))</x:f>
      </x:c>
      <x:c r="U408" s="731"/>
      <x:c r="V408" s="730"/>
      <x:c r="W408" s="730"/>
      <x:c r="X408" s="749" t="str">
        <x:f>IF(OR(A408="",B408="",N408="",N408="PO WON",N408="LOST",N408="CANCELLED"),"",IFERROR(IF(Q408="",B408+1,Q408+INDEX(Setup!$T$4:$T$8,MATCH(N408,Setup!$S$4:$S$8,0))),""))</x:f>
      </x:c>
      <x:c r="Y408" s="749" t="str">
        <x:f>IF(A408="","",IF(OR(N408="PO WON",N408="LOST",N408="CANCELLED"),"",IF(R408&lt;&gt;"",R408,X408)))</x:f>
      </x:c>
      <x:c r="Z408" s="750" t="str">
        <x:f>IF(OR(Y408="",NOT(ISNUMBER(Y408))),"",Y408-TODAY())</x:f>
      </x:c>
      <x:c r="AA408" s="750" t="str">
        <x:f>IF(OR(A408="",B408="",C408="",M408="",N408="",N408="PO WON",N408="LOST",N408="CANCELLED"),"",IF(M408="Hot",30,IF(M408="Warm",20,10))+IF(N408="NEGOTIATION",25,IF(N408="QUOTED",20,IF(N408="QUALIFIED",15,IF(OR(N408="NEW",N408="CONTACTED"),10,0))))+IF(S408&lt;=2,20,IF(S408&lt;=7,15,IF(S408&lt;=14,10,5)))+IF(O408&gt;=500000,20,IF(O408&gt;=200000,15,IF(O408&gt;=100000,10,5)))+IF(OR(C408="IndiaMART",C408="TradeIndia"),5,3))</x:f>
      </x:c>
      <x:c r="AB408" s="751" t="str">
        <x:f>IF(A408="","",IF(OR(N408="PO WON",N408="LOST",N408="CANCELLED"),"CLOSED",IF(AA408&gt;=75,"A - PRIORITY",IF(AA408&gt;=55,"B - GOOD",IF(AA408&gt;=35,"C - NURTURE","D - LOW")))))</x:f>
      </x:c>
      <x:c r="AC408" s="751" t="str">
        <x:f>IF(A408="","",IF(AL408="COMPLETE",IF(N408="PO WON","Track invoice + payment",IF(N408="LOST","Consider revival",IF(N408="CANCELLED","No further action",IF(T408="OVERDUE","FOLLOW UP NOW",IF(T408="DUE TODAY","FOLLOW UP TODAY",IFERROR(INDEX(Setup!$V$4:$V$8,MATCH(N408,Setup!$U$4:$U$8,0)),"Review RFQ")))))),IF(AL408="DUPLICATE RFQ ID","Use a unique RFQ ID",IF(AL408="CHECK REQUIRED FIELDS","Complete required fields",IF(AL408="CHECK NUMBERS","Correct quantity or value",IF(AL408="CHECK DATE","Correct invalid date",IF(AL408="CHECK STAGE","Choose a valid stage",IF(AL408="SET NEXT FOLLOW-UP","Set next follow-up",IF(AL408="ADD QUOTE DATE","Add quote date",IF(AL408="ADD QUOTE RECORD","Add or fix quote record",IF(AL408="ADD CLOSED REASON","Add lost/cancelled reason",IF(AL408="ADD CLOSED DATE","Add closed date","Create or fix order record"))))))))))))</x:f>
      </x:c>
      <x:c r="AD408" s="752" t="str">
        <x:f>IF(A408="","",IF(AND(OR(N408="QUOTED",N408="NEGOTIATION"),Y408&lt;&gt;"",Y408&lt;TODAY()),O408,0))</x:f>
      </x:c>
      <x:c r="AE408" s="751" t="str">
        <x:f>IF(A408="","",IF(AND(F408&lt;&gt;"",G408&lt;&gt;""),"COMPLETE",IF(OR(F408&lt;&gt;"",G408&lt;&gt;""),"PARTIAL","MISSING")))</x:f>
      </x:c>
      <x:c r="AF408" s="756"/>
      <x:c r="AG408" s="735"/>
      <x:c r="AH408" s="735"/>
      <x:c r="AI408" s="755" t="str">
        <x:f>IF(OR(B408="",AF408=""),"",ROUND((AF408-B408)*24,1))</x:f>
      </x:c>
      <x:c r="AJ408" s="750" t="str">
        <x:f>IF(P408="","",MAX(TODAY()-P408,0))</x:f>
      </x:c>
      <x:c r="AK408" s="750" t="str">
        <x:f>IF(OR(B408="",AH408=""),"",AH408-B408)</x:f>
      </x:c>
      <x:c r="AL408" s="751" t="str">
        <x:f>IF(A408="","",IF(COUNTIF($A$5:$A$504,A408)&gt;1,"DUPLICATE RFQ ID",IF(OR(B408="",C408="",AND(D408="",E408=""),AND(F408="",G408=""),H408="",I408="",J408="",L408="",M408="",N408=""),"CHECK REQUIRED FIELDS",IF(OR(NOT(ISNUMBER(I408)),I408&lt;=0,AND(O408&lt;&gt;"",OR(NOT(ISNUMBER(O408)),O408&lt;0))),"CHECK NUMBERS",IF(OR(NOT(ISNUMBER(B408)),B408&gt;TODAY(),AND(P408&lt;&gt;"",OR(NOT(ISNUMBER(P408)),P408&gt;TODAY())),AND(Q408&lt;&gt;"",OR(NOT(ISNUMBER(Q408)),Q408&gt;TODAY())),AND(R408&lt;&gt;"",NOT(ISNUMBER(R408))),AND(U408&lt;&gt;"",NOT(ISNUMBER(U408))),AND(AF408&lt;&gt;"",OR(NOT(ISNUMBER(AF408)),AF408&lt;B408,AF408&gt;TODAY()+1)),AND(AG408&lt;&gt;"",OR(NOT(ISNUMBER(AG408)),AG408&lt;B408,AG408&gt;TODAY())),AND(AH408&lt;&gt;"",OR(NOT(ISNUMBER(AH408)),AH408&lt;B408,AH408&gt;TODAY()))),"CHECK DATE",IF(COUNTIF(Setup!$D$4:$D$11,N408)=0,"CHECK STAGE",IF(AND(N408&lt;&gt;"PO WON",N408&lt;&gt;"LOST",N408&lt;&gt;"CANCELLED",Y408=""),"SET NEXT FOLLOW-UP",IF(AND(OR(N408="QUOTED",N408="NEGOTIATION",N408="PO WON"),P408=""),"ADD QUOTE DATE",IF(AND(OR(N408="QUOTED",N408="NEGOTIATION",N408="PO WON"),COUNTIFS(Quotations!$B$5:$B$504,A408,Quotations!$Q$5:$Q$504,"COMPLETE")=0),"ADD QUOTE RECORD",IF(AND(OR(N408="LOST",N408="CANCELLED"),V408=""),"ADD CLOSED REASON",IF(AND(OR(N408="PO WON",N408="LOST",N408="CANCELLED"),AH408=""),"ADD CLOSED DATE",IF(AND(N408="PO WON",COUNTIFS('Orders &amp; Payments'!$B$5:$B$504,A408,'Orders &amp; Payments'!$Q$5:$Q$504,"COMPLETE")+COUNTIFS('Orders &amp; Payments'!$B$5:$B$504,A408,'Orders &amp; Payments'!$Q$5:$Q$504,"OPEN")+COUNTIFS('Orders &amp; Payments'!$B$5:$B$504,A408,'Orders &amp; Payments'!$Q$5:$Q$504,"OPEN — ADD INVOICE")=0),"ADD ORDER RECORD","COMPLETE"))))))))))))</x:f>
      </x:c>
    </x:row>
    <x:row r="409">
      <x:c r="A409" s="730"/>
      <x:c r="B409" s="731"/>
      <x:c r="C409" s="730"/>
      <x:c r="D409" s="730"/>
      <x:c r="E409" s="730"/>
      <x:c r="F409" s="730"/>
      <x:c r="G409" s="730"/>
      <x:c r="H409" s="730"/>
      <x:c r="I409" s="730"/>
      <x:c r="J409" s="730"/>
      <x:c r="K409" s="730"/>
      <x:c r="L409" s="730"/>
      <x:c r="M409" s="730"/>
      <x:c r="N409" s="730"/>
      <x:c r="O409" s="732"/>
      <x:c r="P409" s="731"/>
      <x:c r="Q409" s="731"/>
      <x:c r="R409" s="731"/>
      <x:c r="S409" s="740" t="str">
        <x:f>IF(B409="","",TODAY()-B409)</x:f>
      </x:c>
      <x:c r="T409" s="741" t="str">
        <x:f>IF(A409="","",IF(N409="","STAGE NOT SET",IF(OR(N409="PO WON",N409="LOST",N409="CANCELLED"),N409,IF(Y409="","NOT SET",IF(NOT(ISNUMBER(Y409)),"CHECK DATE",IF(Y409&lt;TODAY(),"OVERDUE",IF(Y409=TODAY(),"DUE TODAY","UPCOMING")))))))</x:f>
      </x:c>
      <x:c r="U409" s="731"/>
      <x:c r="V409" s="730"/>
      <x:c r="W409" s="730"/>
      <x:c r="X409" s="749" t="str">
        <x:f>IF(OR(A409="",B409="",N409="",N409="PO WON",N409="LOST",N409="CANCELLED"),"",IFERROR(IF(Q409="",B409+1,Q409+INDEX(Setup!$T$4:$T$8,MATCH(N409,Setup!$S$4:$S$8,0))),""))</x:f>
      </x:c>
      <x:c r="Y409" s="749" t="str">
        <x:f>IF(A409="","",IF(OR(N409="PO WON",N409="LOST",N409="CANCELLED"),"",IF(R409&lt;&gt;"",R409,X409)))</x:f>
      </x:c>
      <x:c r="Z409" s="750" t="str">
        <x:f>IF(OR(Y409="",NOT(ISNUMBER(Y409))),"",Y409-TODAY())</x:f>
      </x:c>
      <x:c r="AA409" s="750" t="str">
        <x:f>IF(OR(A409="",B409="",C409="",M409="",N409="",N409="PO WON",N409="LOST",N409="CANCELLED"),"",IF(M409="Hot",30,IF(M409="Warm",20,10))+IF(N409="NEGOTIATION",25,IF(N409="QUOTED",20,IF(N409="QUALIFIED",15,IF(OR(N409="NEW",N409="CONTACTED"),10,0))))+IF(S409&lt;=2,20,IF(S409&lt;=7,15,IF(S409&lt;=14,10,5)))+IF(O409&gt;=500000,20,IF(O409&gt;=200000,15,IF(O409&gt;=100000,10,5)))+IF(OR(C409="IndiaMART",C409="TradeIndia"),5,3))</x:f>
      </x:c>
      <x:c r="AB409" s="751" t="str">
        <x:f>IF(A409="","",IF(OR(N409="PO WON",N409="LOST",N409="CANCELLED"),"CLOSED",IF(AA409&gt;=75,"A - PRIORITY",IF(AA409&gt;=55,"B - GOOD",IF(AA409&gt;=35,"C - NURTURE","D - LOW")))))</x:f>
      </x:c>
      <x:c r="AC409" s="751" t="str">
        <x:f>IF(A409="","",IF(AL409="COMPLETE",IF(N409="PO WON","Track invoice + payment",IF(N409="LOST","Consider revival",IF(N409="CANCELLED","No further action",IF(T409="OVERDUE","FOLLOW UP NOW",IF(T409="DUE TODAY","FOLLOW UP TODAY",IFERROR(INDEX(Setup!$V$4:$V$8,MATCH(N409,Setup!$U$4:$U$8,0)),"Review RFQ")))))),IF(AL409="DUPLICATE RFQ ID","Use a unique RFQ ID",IF(AL409="CHECK REQUIRED FIELDS","Complete required fields",IF(AL409="CHECK NUMBERS","Correct quantity or value",IF(AL409="CHECK DATE","Correct invalid date",IF(AL409="CHECK STAGE","Choose a valid stage",IF(AL409="SET NEXT FOLLOW-UP","Set next follow-up",IF(AL409="ADD QUOTE DATE","Add quote date",IF(AL409="ADD QUOTE RECORD","Add or fix quote record",IF(AL409="ADD CLOSED REASON","Add lost/cancelled reason",IF(AL409="ADD CLOSED DATE","Add closed date","Create or fix order record"))))))))))))</x:f>
      </x:c>
      <x:c r="AD409" s="752" t="str">
        <x:f>IF(A409="","",IF(AND(OR(N409="QUOTED",N409="NEGOTIATION"),Y409&lt;&gt;"",Y409&lt;TODAY()),O409,0))</x:f>
      </x:c>
      <x:c r="AE409" s="751" t="str">
        <x:f>IF(A409="","",IF(AND(F409&lt;&gt;"",G409&lt;&gt;""),"COMPLETE",IF(OR(F409&lt;&gt;"",G409&lt;&gt;""),"PARTIAL","MISSING")))</x:f>
      </x:c>
      <x:c r="AF409" s="756"/>
      <x:c r="AG409" s="735"/>
      <x:c r="AH409" s="735"/>
      <x:c r="AI409" s="755" t="str">
        <x:f>IF(OR(B409="",AF409=""),"",ROUND((AF409-B409)*24,1))</x:f>
      </x:c>
      <x:c r="AJ409" s="750" t="str">
        <x:f>IF(P409="","",MAX(TODAY()-P409,0))</x:f>
      </x:c>
      <x:c r="AK409" s="750" t="str">
        <x:f>IF(OR(B409="",AH409=""),"",AH409-B409)</x:f>
      </x:c>
      <x:c r="AL409" s="751" t="str">
        <x:f>IF(A409="","",IF(COUNTIF($A$5:$A$504,A409)&gt;1,"DUPLICATE RFQ ID",IF(OR(B409="",C409="",AND(D409="",E409=""),AND(F409="",G409=""),H409="",I409="",J409="",L409="",M409="",N409=""),"CHECK REQUIRED FIELDS",IF(OR(NOT(ISNUMBER(I409)),I409&lt;=0,AND(O409&lt;&gt;"",OR(NOT(ISNUMBER(O409)),O409&lt;0))),"CHECK NUMBERS",IF(OR(NOT(ISNUMBER(B409)),B409&gt;TODAY(),AND(P409&lt;&gt;"",OR(NOT(ISNUMBER(P409)),P409&gt;TODAY())),AND(Q409&lt;&gt;"",OR(NOT(ISNUMBER(Q409)),Q409&gt;TODAY())),AND(R409&lt;&gt;"",NOT(ISNUMBER(R409))),AND(U409&lt;&gt;"",NOT(ISNUMBER(U409))),AND(AF409&lt;&gt;"",OR(NOT(ISNUMBER(AF409)),AF409&lt;B409,AF409&gt;TODAY()+1)),AND(AG409&lt;&gt;"",OR(NOT(ISNUMBER(AG409)),AG409&lt;B409,AG409&gt;TODAY())),AND(AH409&lt;&gt;"",OR(NOT(ISNUMBER(AH409)),AH409&lt;B409,AH409&gt;TODAY()))),"CHECK DATE",IF(COUNTIF(Setup!$D$4:$D$11,N409)=0,"CHECK STAGE",IF(AND(N409&lt;&gt;"PO WON",N409&lt;&gt;"LOST",N409&lt;&gt;"CANCELLED",Y409=""),"SET NEXT FOLLOW-UP",IF(AND(OR(N409="QUOTED",N409="NEGOTIATION",N409="PO WON"),P409=""),"ADD QUOTE DATE",IF(AND(OR(N409="QUOTED",N409="NEGOTIATION",N409="PO WON"),COUNTIFS(Quotations!$B$5:$B$504,A409,Quotations!$Q$5:$Q$504,"COMPLETE")=0),"ADD QUOTE RECORD",IF(AND(OR(N409="LOST",N409="CANCELLED"),V409=""),"ADD CLOSED REASON",IF(AND(OR(N409="PO WON",N409="LOST",N409="CANCELLED"),AH409=""),"ADD CLOSED DATE",IF(AND(N409="PO WON",COUNTIFS('Orders &amp; Payments'!$B$5:$B$504,A409,'Orders &amp; Payments'!$Q$5:$Q$504,"COMPLETE")+COUNTIFS('Orders &amp; Payments'!$B$5:$B$504,A409,'Orders &amp; Payments'!$Q$5:$Q$504,"OPEN")+COUNTIFS('Orders &amp; Payments'!$B$5:$B$504,A409,'Orders &amp; Payments'!$Q$5:$Q$504,"OPEN — ADD INVOICE")=0),"ADD ORDER RECORD","COMPLETE"))))))))))))</x:f>
      </x:c>
    </x:row>
    <x:row r="410">
      <x:c r="A410" s="730"/>
      <x:c r="B410" s="731"/>
      <x:c r="C410" s="730"/>
      <x:c r="D410" s="730"/>
      <x:c r="E410" s="730"/>
      <x:c r="F410" s="730"/>
      <x:c r="G410" s="730"/>
      <x:c r="H410" s="730"/>
      <x:c r="I410" s="730"/>
      <x:c r="J410" s="730"/>
      <x:c r="K410" s="730"/>
      <x:c r="L410" s="730"/>
      <x:c r="M410" s="730"/>
      <x:c r="N410" s="730"/>
      <x:c r="O410" s="732"/>
      <x:c r="P410" s="731"/>
      <x:c r="Q410" s="731"/>
      <x:c r="R410" s="731"/>
      <x:c r="S410" s="740" t="str">
        <x:f>IF(B410="","",TODAY()-B410)</x:f>
      </x:c>
      <x:c r="T410" s="741" t="str">
        <x:f>IF(A410="","",IF(N410="","STAGE NOT SET",IF(OR(N410="PO WON",N410="LOST",N410="CANCELLED"),N410,IF(Y410="","NOT SET",IF(NOT(ISNUMBER(Y410)),"CHECK DATE",IF(Y410&lt;TODAY(),"OVERDUE",IF(Y410=TODAY(),"DUE TODAY","UPCOMING")))))))</x:f>
      </x:c>
      <x:c r="U410" s="731"/>
      <x:c r="V410" s="730"/>
      <x:c r="W410" s="730"/>
      <x:c r="X410" s="749" t="str">
        <x:f>IF(OR(A410="",B410="",N410="",N410="PO WON",N410="LOST",N410="CANCELLED"),"",IFERROR(IF(Q410="",B410+1,Q410+INDEX(Setup!$T$4:$T$8,MATCH(N410,Setup!$S$4:$S$8,0))),""))</x:f>
      </x:c>
      <x:c r="Y410" s="749" t="str">
        <x:f>IF(A410="","",IF(OR(N410="PO WON",N410="LOST",N410="CANCELLED"),"",IF(R410&lt;&gt;"",R410,X410)))</x:f>
      </x:c>
      <x:c r="Z410" s="750" t="str">
        <x:f>IF(OR(Y410="",NOT(ISNUMBER(Y410))),"",Y410-TODAY())</x:f>
      </x:c>
      <x:c r="AA410" s="750" t="str">
        <x:f>IF(OR(A410="",B410="",C410="",M410="",N410="",N410="PO WON",N410="LOST",N410="CANCELLED"),"",IF(M410="Hot",30,IF(M410="Warm",20,10))+IF(N410="NEGOTIATION",25,IF(N410="QUOTED",20,IF(N410="QUALIFIED",15,IF(OR(N410="NEW",N410="CONTACTED"),10,0))))+IF(S410&lt;=2,20,IF(S410&lt;=7,15,IF(S410&lt;=14,10,5)))+IF(O410&gt;=500000,20,IF(O410&gt;=200000,15,IF(O410&gt;=100000,10,5)))+IF(OR(C410="IndiaMART",C410="TradeIndia"),5,3))</x:f>
      </x:c>
      <x:c r="AB410" s="751" t="str">
        <x:f>IF(A410="","",IF(OR(N410="PO WON",N410="LOST",N410="CANCELLED"),"CLOSED",IF(AA410&gt;=75,"A - PRIORITY",IF(AA410&gt;=55,"B - GOOD",IF(AA410&gt;=35,"C - NURTURE","D - LOW")))))</x:f>
      </x:c>
      <x:c r="AC410" s="751" t="str">
        <x:f>IF(A410="","",IF(AL410="COMPLETE",IF(N410="PO WON","Track invoice + payment",IF(N410="LOST","Consider revival",IF(N410="CANCELLED","No further action",IF(T410="OVERDUE","FOLLOW UP NOW",IF(T410="DUE TODAY","FOLLOW UP TODAY",IFERROR(INDEX(Setup!$V$4:$V$8,MATCH(N410,Setup!$U$4:$U$8,0)),"Review RFQ")))))),IF(AL410="DUPLICATE RFQ ID","Use a unique RFQ ID",IF(AL410="CHECK REQUIRED FIELDS","Complete required fields",IF(AL410="CHECK NUMBERS","Correct quantity or value",IF(AL410="CHECK DATE","Correct invalid date",IF(AL410="CHECK STAGE","Choose a valid stage",IF(AL410="SET NEXT FOLLOW-UP","Set next follow-up",IF(AL410="ADD QUOTE DATE","Add quote date",IF(AL410="ADD QUOTE RECORD","Add or fix quote record",IF(AL410="ADD CLOSED REASON","Add lost/cancelled reason",IF(AL410="ADD CLOSED DATE","Add closed date","Create or fix order record"))))))))))))</x:f>
      </x:c>
      <x:c r="AD410" s="752" t="str">
        <x:f>IF(A410="","",IF(AND(OR(N410="QUOTED",N410="NEGOTIATION"),Y410&lt;&gt;"",Y410&lt;TODAY()),O410,0))</x:f>
      </x:c>
      <x:c r="AE410" s="751" t="str">
        <x:f>IF(A410="","",IF(AND(F410&lt;&gt;"",G410&lt;&gt;""),"COMPLETE",IF(OR(F410&lt;&gt;"",G410&lt;&gt;""),"PARTIAL","MISSING")))</x:f>
      </x:c>
      <x:c r="AF410" s="756"/>
      <x:c r="AG410" s="735"/>
      <x:c r="AH410" s="735"/>
      <x:c r="AI410" s="755" t="str">
        <x:f>IF(OR(B410="",AF410=""),"",ROUND((AF410-B410)*24,1))</x:f>
      </x:c>
      <x:c r="AJ410" s="750" t="str">
        <x:f>IF(P410="","",MAX(TODAY()-P410,0))</x:f>
      </x:c>
      <x:c r="AK410" s="750" t="str">
        <x:f>IF(OR(B410="",AH410=""),"",AH410-B410)</x:f>
      </x:c>
      <x:c r="AL410" s="751" t="str">
        <x:f>IF(A410="","",IF(COUNTIF($A$5:$A$504,A410)&gt;1,"DUPLICATE RFQ ID",IF(OR(B410="",C410="",AND(D410="",E410=""),AND(F410="",G410=""),H410="",I410="",J410="",L410="",M410="",N410=""),"CHECK REQUIRED FIELDS",IF(OR(NOT(ISNUMBER(I410)),I410&lt;=0,AND(O410&lt;&gt;"",OR(NOT(ISNUMBER(O410)),O410&lt;0))),"CHECK NUMBERS",IF(OR(NOT(ISNUMBER(B410)),B410&gt;TODAY(),AND(P410&lt;&gt;"",OR(NOT(ISNUMBER(P410)),P410&gt;TODAY())),AND(Q410&lt;&gt;"",OR(NOT(ISNUMBER(Q410)),Q410&gt;TODAY())),AND(R410&lt;&gt;"",NOT(ISNUMBER(R410))),AND(U410&lt;&gt;"",NOT(ISNUMBER(U410))),AND(AF410&lt;&gt;"",OR(NOT(ISNUMBER(AF410)),AF410&lt;B410,AF410&gt;TODAY()+1)),AND(AG410&lt;&gt;"",OR(NOT(ISNUMBER(AG410)),AG410&lt;B410,AG410&gt;TODAY())),AND(AH410&lt;&gt;"",OR(NOT(ISNUMBER(AH410)),AH410&lt;B410,AH410&gt;TODAY()))),"CHECK DATE",IF(COUNTIF(Setup!$D$4:$D$11,N410)=0,"CHECK STAGE",IF(AND(N410&lt;&gt;"PO WON",N410&lt;&gt;"LOST",N410&lt;&gt;"CANCELLED",Y410=""),"SET NEXT FOLLOW-UP",IF(AND(OR(N410="QUOTED",N410="NEGOTIATION",N410="PO WON"),P410=""),"ADD QUOTE DATE",IF(AND(OR(N410="QUOTED",N410="NEGOTIATION",N410="PO WON"),COUNTIFS(Quotations!$B$5:$B$504,A410,Quotations!$Q$5:$Q$504,"COMPLETE")=0),"ADD QUOTE RECORD",IF(AND(OR(N410="LOST",N410="CANCELLED"),V410=""),"ADD CLOSED REASON",IF(AND(OR(N410="PO WON",N410="LOST",N410="CANCELLED"),AH410=""),"ADD CLOSED DATE",IF(AND(N410="PO WON",COUNTIFS('Orders &amp; Payments'!$B$5:$B$504,A410,'Orders &amp; Payments'!$Q$5:$Q$504,"COMPLETE")+COUNTIFS('Orders &amp; Payments'!$B$5:$B$504,A410,'Orders &amp; Payments'!$Q$5:$Q$504,"OPEN")+COUNTIFS('Orders &amp; Payments'!$B$5:$B$504,A410,'Orders &amp; Payments'!$Q$5:$Q$504,"OPEN — ADD INVOICE")=0),"ADD ORDER RECORD","COMPLETE"))))))))))))</x:f>
      </x:c>
    </x:row>
    <x:row r="411">
      <x:c r="A411" s="730"/>
      <x:c r="B411" s="731"/>
      <x:c r="C411" s="730"/>
      <x:c r="D411" s="730"/>
      <x:c r="E411" s="730"/>
      <x:c r="F411" s="730"/>
      <x:c r="G411" s="730"/>
      <x:c r="H411" s="730"/>
      <x:c r="I411" s="730"/>
      <x:c r="J411" s="730"/>
      <x:c r="K411" s="730"/>
      <x:c r="L411" s="730"/>
      <x:c r="M411" s="730"/>
      <x:c r="N411" s="730"/>
      <x:c r="O411" s="732"/>
      <x:c r="P411" s="731"/>
      <x:c r="Q411" s="731"/>
      <x:c r="R411" s="731"/>
      <x:c r="S411" s="740" t="str">
        <x:f>IF(B411="","",TODAY()-B411)</x:f>
      </x:c>
      <x:c r="T411" s="741" t="str">
        <x:f>IF(A411="","",IF(N411="","STAGE NOT SET",IF(OR(N411="PO WON",N411="LOST",N411="CANCELLED"),N411,IF(Y411="","NOT SET",IF(NOT(ISNUMBER(Y411)),"CHECK DATE",IF(Y411&lt;TODAY(),"OVERDUE",IF(Y411=TODAY(),"DUE TODAY","UPCOMING")))))))</x:f>
      </x:c>
      <x:c r="U411" s="731"/>
      <x:c r="V411" s="730"/>
      <x:c r="W411" s="730"/>
      <x:c r="X411" s="749" t="str">
        <x:f>IF(OR(A411="",B411="",N411="",N411="PO WON",N411="LOST",N411="CANCELLED"),"",IFERROR(IF(Q411="",B411+1,Q411+INDEX(Setup!$T$4:$T$8,MATCH(N411,Setup!$S$4:$S$8,0))),""))</x:f>
      </x:c>
      <x:c r="Y411" s="749" t="str">
        <x:f>IF(A411="","",IF(OR(N411="PO WON",N411="LOST",N411="CANCELLED"),"",IF(R411&lt;&gt;"",R411,X411)))</x:f>
      </x:c>
      <x:c r="Z411" s="750" t="str">
        <x:f>IF(OR(Y411="",NOT(ISNUMBER(Y411))),"",Y411-TODAY())</x:f>
      </x:c>
      <x:c r="AA411" s="750" t="str">
        <x:f>IF(OR(A411="",B411="",C411="",M411="",N411="",N411="PO WON",N411="LOST",N411="CANCELLED"),"",IF(M411="Hot",30,IF(M411="Warm",20,10))+IF(N411="NEGOTIATION",25,IF(N411="QUOTED",20,IF(N411="QUALIFIED",15,IF(OR(N411="NEW",N411="CONTACTED"),10,0))))+IF(S411&lt;=2,20,IF(S411&lt;=7,15,IF(S411&lt;=14,10,5)))+IF(O411&gt;=500000,20,IF(O411&gt;=200000,15,IF(O411&gt;=100000,10,5)))+IF(OR(C411="IndiaMART",C411="TradeIndia"),5,3))</x:f>
      </x:c>
      <x:c r="AB411" s="751" t="str">
        <x:f>IF(A411="","",IF(OR(N411="PO WON",N411="LOST",N411="CANCELLED"),"CLOSED",IF(AA411&gt;=75,"A - PRIORITY",IF(AA411&gt;=55,"B - GOOD",IF(AA411&gt;=35,"C - NURTURE","D - LOW")))))</x:f>
      </x:c>
      <x:c r="AC411" s="751" t="str">
        <x:f>IF(A411="","",IF(AL411="COMPLETE",IF(N411="PO WON","Track invoice + payment",IF(N411="LOST","Consider revival",IF(N411="CANCELLED","No further action",IF(T411="OVERDUE","FOLLOW UP NOW",IF(T411="DUE TODAY","FOLLOW UP TODAY",IFERROR(INDEX(Setup!$V$4:$V$8,MATCH(N411,Setup!$U$4:$U$8,0)),"Review RFQ")))))),IF(AL411="DUPLICATE RFQ ID","Use a unique RFQ ID",IF(AL411="CHECK REQUIRED FIELDS","Complete required fields",IF(AL411="CHECK NUMBERS","Correct quantity or value",IF(AL411="CHECK DATE","Correct invalid date",IF(AL411="CHECK STAGE","Choose a valid stage",IF(AL411="SET NEXT FOLLOW-UP","Set next follow-up",IF(AL411="ADD QUOTE DATE","Add quote date",IF(AL411="ADD QUOTE RECORD","Add or fix quote record",IF(AL411="ADD CLOSED REASON","Add lost/cancelled reason",IF(AL411="ADD CLOSED DATE","Add closed date","Create or fix order record"))))))))))))</x:f>
      </x:c>
      <x:c r="AD411" s="752" t="str">
        <x:f>IF(A411="","",IF(AND(OR(N411="QUOTED",N411="NEGOTIATION"),Y411&lt;&gt;"",Y411&lt;TODAY()),O411,0))</x:f>
      </x:c>
      <x:c r="AE411" s="751" t="str">
        <x:f>IF(A411="","",IF(AND(F411&lt;&gt;"",G411&lt;&gt;""),"COMPLETE",IF(OR(F411&lt;&gt;"",G411&lt;&gt;""),"PARTIAL","MISSING")))</x:f>
      </x:c>
      <x:c r="AF411" s="756"/>
      <x:c r="AG411" s="735"/>
      <x:c r="AH411" s="735"/>
      <x:c r="AI411" s="755" t="str">
        <x:f>IF(OR(B411="",AF411=""),"",ROUND((AF411-B411)*24,1))</x:f>
      </x:c>
      <x:c r="AJ411" s="750" t="str">
        <x:f>IF(P411="","",MAX(TODAY()-P411,0))</x:f>
      </x:c>
      <x:c r="AK411" s="750" t="str">
        <x:f>IF(OR(B411="",AH411=""),"",AH411-B411)</x:f>
      </x:c>
      <x:c r="AL411" s="751" t="str">
        <x:f>IF(A411="","",IF(COUNTIF($A$5:$A$504,A411)&gt;1,"DUPLICATE RFQ ID",IF(OR(B411="",C411="",AND(D411="",E411=""),AND(F411="",G411=""),H411="",I411="",J411="",L411="",M411="",N411=""),"CHECK REQUIRED FIELDS",IF(OR(NOT(ISNUMBER(I411)),I411&lt;=0,AND(O411&lt;&gt;"",OR(NOT(ISNUMBER(O411)),O411&lt;0))),"CHECK NUMBERS",IF(OR(NOT(ISNUMBER(B411)),B411&gt;TODAY(),AND(P411&lt;&gt;"",OR(NOT(ISNUMBER(P411)),P411&gt;TODAY())),AND(Q411&lt;&gt;"",OR(NOT(ISNUMBER(Q411)),Q411&gt;TODAY())),AND(R411&lt;&gt;"",NOT(ISNUMBER(R411))),AND(U411&lt;&gt;"",NOT(ISNUMBER(U411))),AND(AF411&lt;&gt;"",OR(NOT(ISNUMBER(AF411)),AF411&lt;B411,AF411&gt;TODAY()+1)),AND(AG411&lt;&gt;"",OR(NOT(ISNUMBER(AG411)),AG411&lt;B411,AG411&gt;TODAY())),AND(AH411&lt;&gt;"",OR(NOT(ISNUMBER(AH411)),AH411&lt;B411,AH411&gt;TODAY()))),"CHECK DATE",IF(COUNTIF(Setup!$D$4:$D$11,N411)=0,"CHECK STAGE",IF(AND(N411&lt;&gt;"PO WON",N411&lt;&gt;"LOST",N411&lt;&gt;"CANCELLED",Y411=""),"SET NEXT FOLLOW-UP",IF(AND(OR(N411="QUOTED",N411="NEGOTIATION",N411="PO WON"),P411=""),"ADD QUOTE DATE",IF(AND(OR(N411="QUOTED",N411="NEGOTIATION",N411="PO WON"),COUNTIFS(Quotations!$B$5:$B$504,A411,Quotations!$Q$5:$Q$504,"COMPLETE")=0),"ADD QUOTE RECORD",IF(AND(OR(N411="LOST",N411="CANCELLED"),V411=""),"ADD CLOSED REASON",IF(AND(OR(N411="PO WON",N411="LOST",N411="CANCELLED"),AH411=""),"ADD CLOSED DATE",IF(AND(N411="PO WON",COUNTIFS('Orders &amp; Payments'!$B$5:$B$504,A411,'Orders &amp; Payments'!$Q$5:$Q$504,"COMPLETE")+COUNTIFS('Orders &amp; Payments'!$B$5:$B$504,A411,'Orders &amp; Payments'!$Q$5:$Q$504,"OPEN")+COUNTIFS('Orders &amp; Payments'!$B$5:$B$504,A411,'Orders &amp; Payments'!$Q$5:$Q$504,"OPEN — ADD INVOICE")=0),"ADD ORDER RECORD","COMPLETE"))))))))))))</x:f>
      </x:c>
    </x:row>
    <x:row r="412">
      <x:c r="A412" s="730"/>
      <x:c r="B412" s="731"/>
      <x:c r="C412" s="730"/>
      <x:c r="D412" s="730"/>
      <x:c r="E412" s="730"/>
      <x:c r="F412" s="730"/>
      <x:c r="G412" s="730"/>
      <x:c r="H412" s="730"/>
      <x:c r="I412" s="730"/>
      <x:c r="J412" s="730"/>
      <x:c r="K412" s="730"/>
      <x:c r="L412" s="730"/>
      <x:c r="M412" s="730"/>
      <x:c r="N412" s="730"/>
      <x:c r="O412" s="732"/>
      <x:c r="P412" s="731"/>
      <x:c r="Q412" s="731"/>
      <x:c r="R412" s="731"/>
      <x:c r="S412" s="740" t="str">
        <x:f>IF(B412="","",TODAY()-B412)</x:f>
      </x:c>
      <x:c r="T412" s="741" t="str">
        <x:f>IF(A412="","",IF(N412="","STAGE NOT SET",IF(OR(N412="PO WON",N412="LOST",N412="CANCELLED"),N412,IF(Y412="","NOT SET",IF(NOT(ISNUMBER(Y412)),"CHECK DATE",IF(Y412&lt;TODAY(),"OVERDUE",IF(Y412=TODAY(),"DUE TODAY","UPCOMING")))))))</x:f>
      </x:c>
      <x:c r="U412" s="731"/>
      <x:c r="V412" s="730"/>
      <x:c r="W412" s="730"/>
      <x:c r="X412" s="749" t="str">
        <x:f>IF(OR(A412="",B412="",N412="",N412="PO WON",N412="LOST",N412="CANCELLED"),"",IFERROR(IF(Q412="",B412+1,Q412+INDEX(Setup!$T$4:$T$8,MATCH(N412,Setup!$S$4:$S$8,0))),""))</x:f>
      </x:c>
      <x:c r="Y412" s="749" t="str">
        <x:f>IF(A412="","",IF(OR(N412="PO WON",N412="LOST",N412="CANCELLED"),"",IF(R412&lt;&gt;"",R412,X412)))</x:f>
      </x:c>
      <x:c r="Z412" s="750" t="str">
        <x:f>IF(OR(Y412="",NOT(ISNUMBER(Y412))),"",Y412-TODAY())</x:f>
      </x:c>
      <x:c r="AA412" s="750" t="str">
        <x:f>IF(OR(A412="",B412="",C412="",M412="",N412="",N412="PO WON",N412="LOST",N412="CANCELLED"),"",IF(M412="Hot",30,IF(M412="Warm",20,10))+IF(N412="NEGOTIATION",25,IF(N412="QUOTED",20,IF(N412="QUALIFIED",15,IF(OR(N412="NEW",N412="CONTACTED"),10,0))))+IF(S412&lt;=2,20,IF(S412&lt;=7,15,IF(S412&lt;=14,10,5)))+IF(O412&gt;=500000,20,IF(O412&gt;=200000,15,IF(O412&gt;=100000,10,5)))+IF(OR(C412="IndiaMART",C412="TradeIndia"),5,3))</x:f>
      </x:c>
      <x:c r="AB412" s="751" t="str">
        <x:f>IF(A412="","",IF(OR(N412="PO WON",N412="LOST",N412="CANCELLED"),"CLOSED",IF(AA412&gt;=75,"A - PRIORITY",IF(AA412&gt;=55,"B - GOOD",IF(AA412&gt;=35,"C - NURTURE","D - LOW")))))</x:f>
      </x:c>
      <x:c r="AC412" s="751" t="str">
        <x:f>IF(A412="","",IF(AL412="COMPLETE",IF(N412="PO WON","Track invoice + payment",IF(N412="LOST","Consider revival",IF(N412="CANCELLED","No further action",IF(T412="OVERDUE","FOLLOW UP NOW",IF(T412="DUE TODAY","FOLLOW UP TODAY",IFERROR(INDEX(Setup!$V$4:$V$8,MATCH(N412,Setup!$U$4:$U$8,0)),"Review RFQ")))))),IF(AL412="DUPLICATE RFQ ID","Use a unique RFQ ID",IF(AL412="CHECK REQUIRED FIELDS","Complete required fields",IF(AL412="CHECK NUMBERS","Correct quantity or value",IF(AL412="CHECK DATE","Correct invalid date",IF(AL412="CHECK STAGE","Choose a valid stage",IF(AL412="SET NEXT FOLLOW-UP","Set next follow-up",IF(AL412="ADD QUOTE DATE","Add quote date",IF(AL412="ADD QUOTE RECORD","Add or fix quote record",IF(AL412="ADD CLOSED REASON","Add lost/cancelled reason",IF(AL412="ADD CLOSED DATE","Add closed date","Create or fix order record"))))))))))))</x:f>
      </x:c>
      <x:c r="AD412" s="752" t="str">
        <x:f>IF(A412="","",IF(AND(OR(N412="QUOTED",N412="NEGOTIATION"),Y412&lt;&gt;"",Y412&lt;TODAY()),O412,0))</x:f>
      </x:c>
      <x:c r="AE412" s="751" t="str">
        <x:f>IF(A412="","",IF(AND(F412&lt;&gt;"",G412&lt;&gt;""),"COMPLETE",IF(OR(F412&lt;&gt;"",G412&lt;&gt;""),"PARTIAL","MISSING")))</x:f>
      </x:c>
      <x:c r="AF412" s="756"/>
      <x:c r="AG412" s="735"/>
      <x:c r="AH412" s="735"/>
      <x:c r="AI412" s="755" t="str">
        <x:f>IF(OR(B412="",AF412=""),"",ROUND((AF412-B412)*24,1))</x:f>
      </x:c>
      <x:c r="AJ412" s="750" t="str">
        <x:f>IF(P412="","",MAX(TODAY()-P412,0))</x:f>
      </x:c>
      <x:c r="AK412" s="750" t="str">
        <x:f>IF(OR(B412="",AH412=""),"",AH412-B412)</x:f>
      </x:c>
      <x:c r="AL412" s="751" t="str">
        <x:f>IF(A412="","",IF(COUNTIF($A$5:$A$504,A412)&gt;1,"DUPLICATE RFQ ID",IF(OR(B412="",C412="",AND(D412="",E412=""),AND(F412="",G412=""),H412="",I412="",J412="",L412="",M412="",N412=""),"CHECK REQUIRED FIELDS",IF(OR(NOT(ISNUMBER(I412)),I412&lt;=0,AND(O412&lt;&gt;"",OR(NOT(ISNUMBER(O412)),O412&lt;0))),"CHECK NUMBERS",IF(OR(NOT(ISNUMBER(B412)),B412&gt;TODAY(),AND(P412&lt;&gt;"",OR(NOT(ISNUMBER(P412)),P412&gt;TODAY())),AND(Q412&lt;&gt;"",OR(NOT(ISNUMBER(Q412)),Q412&gt;TODAY())),AND(R412&lt;&gt;"",NOT(ISNUMBER(R412))),AND(U412&lt;&gt;"",NOT(ISNUMBER(U412))),AND(AF412&lt;&gt;"",OR(NOT(ISNUMBER(AF412)),AF412&lt;B412,AF412&gt;TODAY()+1)),AND(AG412&lt;&gt;"",OR(NOT(ISNUMBER(AG412)),AG412&lt;B412,AG412&gt;TODAY())),AND(AH412&lt;&gt;"",OR(NOT(ISNUMBER(AH412)),AH412&lt;B412,AH412&gt;TODAY()))),"CHECK DATE",IF(COUNTIF(Setup!$D$4:$D$11,N412)=0,"CHECK STAGE",IF(AND(N412&lt;&gt;"PO WON",N412&lt;&gt;"LOST",N412&lt;&gt;"CANCELLED",Y412=""),"SET NEXT FOLLOW-UP",IF(AND(OR(N412="QUOTED",N412="NEGOTIATION",N412="PO WON"),P412=""),"ADD QUOTE DATE",IF(AND(OR(N412="QUOTED",N412="NEGOTIATION",N412="PO WON"),COUNTIFS(Quotations!$B$5:$B$504,A412,Quotations!$Q$5:$Q$504,"COMPLETE")=0),"ADD QUOTE RECORD",IF(AND(OR(N412="LOST",N412="CANCELLED"),V412=""),"ADD CLOSED REASON",IF(AND(OR(N412="PO WON",N412="LOST",N412="CANCELLED"),AH412=""),"ADD CLOSED DATE",IF(AND(N412="PO WON",COUNTIFS('Orders &amp; Payments'!$B$5:$B$504,A412,'Orders &amp; Payments'!$Q$5:$Q$504,"COMPLETE")+COUNTIFS('Orders &amp; Payments'!$B$5:$B$504,A412,'Orders &amp; Payments'!$Q$5:$Q$504,"OPEN")+COUNTIFS('Orders &amp; Payments'!$B$5:$B$504,A412,'Orders &amp; Payments'!$Q$5:$Q$504,"OPEN — ADD INVOICE")=0),"ADD ORDER RECORD","COMPLETE"))))))))))))</x:f>
      </x:c>
    </x:row>
    <x:row r="413">
      <x:c r="A413" s="730"/>
      <x:c r="B413" s="731"/>
      <x:c r="C413" s="730"/>
      <x:c r="D413" s="730"/>
      <x:c r="E413" s="730"/>
      <x:c r="F413" s="730"/>
      <x:c r="G413" s="730"/>
      <x:c r="H413" s="730"/>
      <x:c r="I413" s="730"/>
      <x:c r="J413" s="730"/>
      <x:c r="K413" s="730"/>
      <x:c r="L413" s="730"/>
      <x:c r="M413" s="730"/>
      <x:c r="N413" s="730"/>
      <x:c r="O413" s="732"/>
      <x:c r="P413" s="731"/>
      <x:c r="Q413" s="731"/>
      <x:c r="R413" s="731"/>
      <x:c r="S413" s="740" t="str">
        <x:f>IF(B413="","",TODAY()-B413)</x:f>
      </x:c>
      <x:c r="T413" s="741" t="str">
        <x:f>IF(A413="","",IF(N413="","STAGE NOT SET",IF(OR(N413="PO WON",N413="LOST",N413="CANCELLED"),N413,IF(Y413="","NOT SET",IF(NOT(ISNUMBER(Y413)),"CHECK DATE",IF(Y413&lt;TODAY(),"OVERDUE",IF(Y413=TODAY(),"DUE TODAY","UPCOMING")))))))</x:f>
      </x:c>
      <x:c r="U413" s="731"/>
      <x:c r="V413" s="730"/>
      <x:c r="W413" s="730"/>
      <x:c r="X413" s="749" t="str">
        <x:f>IF(OR(A413="",B413="",N413="",N413="PO WON",N413="LOST",N413="CANCELLED"),"",IFERROR(IF(Q413="",B413+1,Q413+INDEX(Setup!$T$4:$T$8,MATCH(N413,Setup!$S$4:$S$8,0))),""))</x:f>
      </x:c>
      <x:c r="Y413" s="749" t="str">
        <x:f>IF(A413="","",IF(OR(N413="PO WON",N413="LOST",N413="CANCELLED"),"",IF(R413&lt;&gt;"",R413,X413)))</x:f>
      </x:c>
      <x:c r="Z413" s="750" t="str">
        <x:f>IF(OR(Y413="",NOT(ISNUMBER(Y413))),"",Y413-TODAY())</x:f>
      </x:c>
      <x:c r="AA413" s="750" t="str">
        <x:f>IF(OR(A413="",B413="",C413="",M413="",N413="",N413="PO WON",N413="LOST",N413="CANCELLED"),"",IF(M413="Hot",30,IF(M413="Warm",20,10))+IF(N413="NEGOTIATION",25,IF(N413="QUOTED",20,IF(N413="QUALIFIED",15,IF(OR(N413="NEW",N413="CONTACTED"),10,0))))+IF(S413&lt;=2,20,IF(S413&lt;=7,15,IF(S413&lt;=14,10,5)))+IF(O413&gt;=500000,20,IF(O413&gt;=200000,15,IF(O413&gt;=100000,10,5)))+IF(OR(C413="IndiaMART",C413="TradeIndia"),5,3))</x:f>
      </x:c>
      <x:c r="AB413" s="751" t="str">
        <x:f>IF(A413="","",IF(OR(N413="PO WON",N413="LOST",N413="CANCELLED"),"CLOSED",IF(AA413&gt;=75,"A - PRIORITY",IF(AA413&gt;=55,"B - GOOD",IF(AA413&gt;=35,"C - NURTURE","D - LOW")))))</x:f>
      </x:c>
      <x:c r="AC413" s="751" t="str">
        <x:f>IF(A413="","",IF(AL413="COMPLETE",IF(N413="PO WON","Track invoice + payment",IF(N413="LOST","Consider revival",IF(N413="CANCELLED","No further action",IF(T413="OVERDUE","FOLLOW UP NOW",IF(T413="DUE TODAY","FOLLOW UP TODAY",IFERROR(INDEX(Setup!$V$4:$V$8,MATCH(N413,Setup!$U$4:$U$8,0)),"Review RFQ")))))),IF(AL413="DUPLICATE RFQ ID","Use a unique RFQ ID",IF(AL413="CHECK REQUIRED FIELDS","Complete required fields",IF(AL413="CHECK NUMBERS","Correct quantity or value",IF(AL413="CHECK DATE","Correct invalid date",IF(AL413="CHECK STAGE","Choose a valid stage",IF(AL413="SET NEXT FOLLOW-UP","Set next follow-up",IF(AL413="ADD QUOTE DATE","Add quote date",IF(AL413="ADD QUOTE RECORD","Add or fix quote record",IF(AL413="ADD CLOSED REASON","Add lost/cancelled reason",IF(AL413="ADD CLOSED DATE","Add closed date","Create or fix order record"))))))))))))</x:f>
      </x:c>
      <x:c r="AD413" s="752" t="str">
        <x:f>IF(A413="","",IF(AND(OR(N413="QUOTED",N413="NEGOTIATION"),Y413&lt;&gt;"",Y413&lt;TODAY()),O413,0))</x:f>
      </x:c>
      <x:c r="AE413" s="751" t="str">
        <x:f>IF(A413="","",IF(AND(F413&lt;&gt;"",G413&lt;&gt;""),"COMPLETE",IF(OR(F413&lt;&gt;"",G413&lt;&gt;""),"PARTIAL","MISSING")))</x:f>
      </x:c>
      <x:c r="AF413" s="756"/>
      <x:c r="AG413" s="735"/>
      <x:c r="AH413" s="735"/>
      <x:c r="AI413" s="755" t="str">
        <x:f>IF(OR(B413="",AF413=""),"",ROUND((AF413-B413)*24,1))</x:f>
      </x:c>
      <x:c r="AJ413" s="750" t="str">
        <x:f>IF(P413="","",MAX(TODAY()-P413,0))</x:f>
      </x:c>
      <x:c r="AK413" s="750" t="str">
        <x:f>IF(OR(B413="",AH413=""),"",AH413-B413)</x:f>
      </x:c>
      <x:c r="AL413" s="751" t="str">
        <x:f>IF(A413="","",IF(COUNTIF($A$5:$A$504,A413)&gt;1,"DUPLICATE RFQ ID",IF(OR(B413="",C413="",AND(D413="",E413=""),AND(F413="",G413=""),H413="",I413="",J413="",L413="",M413="",N413=""),"CHECK REQUIRED FIELDS",IF(OR(NOT(ISNUMBER(I413)),I413&lt;=0,AND(O413&lt;&gt;"",OR(NOT(ISNUMBER(O413)),O413&lt;0))),"CHECK NUMBERS",IF(OR(NOT(ISNUMBER(B413)),B413&gt;TODAY(),AND(P413&lt;&gt;"",OR(NOT(ISNUMBER(P413)),P413&gt;TODAY())),AND(Q413&lt;&gt;"",OR(NOT(ISNUMBER(Q413)),Q413&gt;TODAY())),AND(R413&lt;&gt;"",NOT(ISNUMBER(R413))),AND(U413&lt;&gt;"",NOT(ISNUMBER(U413))),AND(AF413&lt;&gt;"",OR(NOT(ISNUMBER(AF413)),AF413&lt;B413,AF413&gt;TODAY()+1)),AND(AG413&lt;&gt;"",OR(NOT(ISNUMBER(AG413)),AG413&lt;B413,AG413&gt;TODAY())),AND(AH413&lt;&gt;"",OR(NOT(ISNUMBER(AH413)),AH413&lt;B413,AH413&gt;TODAY()))),"CHECK DATE",IF(COUNTIF(Setup!$D$4:$D$11,N413)=0,"CHECK STAGE",IF(AND(N413&lt;&gt;"PO WON",N413&lt;&gt;"LOST",N413&lt;&gt;"CANCELLED",Y413=""),"SET NEXT FOLLOW-UP",IF(AND(OR(N413="QUOTED",N413="NEGOTIATION",N413="PO WON"),P413=""),"ADD QUOTE DATE",IF(AND(OR(N413="QUOTED",N413="NEGOTIATION",N413="PO WON"),COUNTIFS(Quotations!$B$5:$B$504,A413,Quotations!$Q$5:$Q$504,"COMPLETE")=0),"ADD QUOTE RECORD",IF(AND(OR(N413="LOST",N413="CANCELLED"),V413=""),"ADD CLOSED REASON",IF(AND(OR(N413="PO WON",N413="LOST",N413="CANCELLED"),AH413=""),"ADD CLOSED DATE",IF(AND(N413="PO WON",COUNTIFS('Orders &amp; Payments'!$B$5:$B$504,A413,'Orders &amp; Payments'!$Q$5:$Q$504,"COMPLETE")+COUNTIFS('Orders &amp; Payments'!$B$5:$B$504,A413,'Orders &amp; Payments'!$Q$5:$Q$504,"OPEN")+COUNTIFS('Orders &amp; Payments'!$B$5:$B$504,A413,'Orders &amp; Payments'!$Q$5:$Q$504,"OPEN — ADD INVOICE")=0),"ADD ORDER RECORD","COMPLETE"))))))))))))</x:f>
      </x:c>
    </x:row>
    <x:row r="414">
      <x:c r="A414" s="730"/>
      <x:c r="B414" s="731"/>
      <x:c r="C414" s="730"/>
      <x:c r="D414" s="730"/>
      <x:c r="E414" s="730"/>
      <x:c r="F414" s="730"/>
      <x:c r="G414" s="730"/>
      <x:c r="H414" s="730"/>
      <x:c r="I414" s="730"/>
      <x:c r="J414" s="730"/>
      <x:c r="K414" s="730"/>
      <x:c r="L414" s="730"/>
      <x:c r="M414" s="730"/>
      <x:c r="N414" s="730"/>
      <x:c r="O414" s="732"/>
      <x:c r="P414" s="731"/>
      <x:c r="Q414" s="731"/>
      <x:c r="R414" s="731"/>
      <x:c r="S414" s="740" t="str">
        <x:f>IF(B414="","",TODAY()-B414)</x:f>
      </x:c>
      <x:c r="T414" s="741" t="str">
        <x:f>IF(A414="","",IF(N414="","STAGE NOT SET",IF(OR(N414="PO WON",N414="LOST",N414="CANCELLED"),N414,IF(Y414="","NOT SET",IF(NOT(ISNUMBER(Y414)),"CHECK DATE",IF(Y414&lt;TODAY(),"OVERDUE",IF(Y414=TODAY(),"DUE TODAY","UPCOMING")))))))</x:f>
      </x:c>
      <x:c r="U414" s="731"/>
      <x:c r="V414" s="730"/>
      <x:c r="W414" s="730"/>
      <x:c r="X414" s="749" t="str">
        <x:f>IF(OR(A414="",B414="",N414="",N414="PO WON",N414="LOST",N414="CANCELLED"),"",IFERROR(IF(Q414="",B414+1,Q414+INDEX(Setup!$T$4:$T$8,MATCH(N414,Setup!$S$4:$S$8,0))),""))</x:f>
      </x:c>
      <x:c r="Y414" s="749" t="str">
        <x:f>IF(A414="","",IF(OR(N414="PO WON",N414="LOST",N414="CANCELLED"),"",IF(R414&lt;&gt;"",R414,X414)))</x:f>
      </x:c>
      <x:c r="Z414" s="750" t="str">
        <x:f>IF(OR(Y414="",NOT(ISNUMBER(Y414))),"",Y414-TODAY())</x:f>
      </x:c>
      <x:c r="AA414" s="750" t="str">
        <x:f>IF(OR(A414="",B414="",C414="",M414="",N414="",N414="PO WON",N414="LOST",N414="CANCELLED"),"",IF(M414="Hot",30,IF(M414="Warm",20,10))+IF(N414="NEGOTIATION",25,IF(N414="QUOTED",20,IF(N414="QUALIFIED",15,IF(OR(N414="NEW",N414="CONTACTED"),10,0))))+IF(S414&lt;=2,20,IF(S414&lt;=7,15,IF(S414&lt;=14,10,5)))+IF(O414&gt;=500000,20,IF(O414&gt;=200000,15,IF(O414&gt;=100000,10,5)))+IF(OR(C414="IndiaMART",C414="TradeIndia"),5,3))</x:f>
      </x:c>
      <x:c r="AB414" s="751" t="str">
        <x:f>IF(A414="","",IF(OR(N414="PO WON",N414="LOST",N414="CANCELLED"),"CLOSED",IF(AA414&gt;=75,"A - PRIORITY",IF(AA414&gt;=55,"B - GOOD",IF(AA414&gt;=35,"C - NURTURE","D - LOW")))))</x:f>
      </x:c>
      <x:c r="AC414" s="751" t="str">
        <x:f>IF(A414="","",IF(AL414="COMPLETE",IF(N414="PO WON","Track invoice + payment",IF(N414="LOST","Consider revival",IF(N414="CANCELLED","No further action",IF(T414="OVERDUE","FOLLOW UP NOW",IF(T414="DUE TODAY","FOLLOW UP TODAY",IFERROR(INDEX(Setup!$V$4:$V$8,MATCH(N414,Setup!$U$4:$U$8,0)),"Review RFQ")))))),IF(AL414="DUPLICATE RFQ ID","Use a unique RFQ ID",IF(AL414="CHECK REQUIRED FIELDS","Complete required fields",IF(AL414="CHECK NUMBERS","Correct quantity or value",IF(AL414="CHECK DATE","Correct invalid date",IF(AL414="CHECK STAGE","Choose a valid stage",IF(AL414="SET NEXT FOLLOW-UP","Set next follow-up",IF(AL414="ADD QUOTE DATE","Add quote date",IF(AL414="ADD QUOTE RECORD","Add or fix quote record",IF(AL414="ADD CLOSED REASON","Add lost/cancelled reason",IF(AL414="ADD CLOSED DATE","Add closed date","Create or fix order record"))))))))))))</x:f>
      </x:c>
      <x:c r="AD414" s="752" t="str">
        <x:f>IF(A414="","",IF(AND(OR(N414="QUOTED",N414="NEGOTIATION"),Y414&lt;&gt;"",Y414&lt;TODAY()),O414,0))</x:f>
      </x:c>
      <x:c r="AE414" s="751" t="str">
        <x:f>IF(A414="","",IF(AND(F414&lt;&gt;"",G414&lt;&gt;""),"COMPLETE",IF(OR(F414&lt;&gt;"",G414&lt;&gt;""),"PARTIAL","MISSING")))</x:f>
      </x:c>
      <x:c r="AF414" s="756"/>
      <x:c r="AG414" s="735"/>
      <x:c r="AH414" s="735"/>
      <x:c r="AI414" s="755" t="str">
        <x:f>IF(OR(B414="",AF414=""),"",ROUND((AF414-B414)*24,1))</x:f>
      </x:c>
      <x:c r="AJ414" s="750" t="str">
        <x:f>IF(P414="","",MAX(TODAY()-P414,0))</x:f>
      </x:c>
      <x:c r="AK414" s="750" t="str">
        <x:f>IF(OR(B414="",AH414=""),"",AH414-B414)</x:f>
      </x:c>
      <x:c r="AL414" s="751" t="str">
        <x:f>IF(A414="","",IF(COUNTIF($A$5:$A$504,A414)&gt;1,"DUPLICATE RFQ ID",IF(OR(B414="",C414="",AND(D414="",E414=""),AND(F414="",G414=""),H414="",I414="",J414="",L414="",M414="",N414=""),"CHECK REQUIRED FIELDS",IF(OR(NOT(ISNUMBER(I414)),I414&lt;=0,AND(O414&lt;&gt;"",OR(NOT(ISNUMBER(O414)),O414&lt;0))),"CHECK NUMBERS",IF(OR(NOT(ISNUMBER(B414)),B414&gt;TODAY(),AND(P414&lt;&gt;"",OR(NOT(ISNUMBER(P414)),P414&gt;TODAY())),AND(Q414&lt;&gt;"",OR(NOT(ISNUMBER(Q414)),Q414&gt;TODAY())),AND(R414&lt;&gt;"",NOT(ISNUMBER(R414))),AND(U414&lt;&gt;"",NOT(ISNUMBER(U414))),AND(AF414&lt;&gt;"",OR(NOT(ISNUMBER(AF414)),AF414&lt;B414,AF414&gt;TODAY()+1)),AND(AG414&lt;&gt;"",OR(NOT(ISNUMBER(AG414)),AG414&lt;B414,AG414&gt;TODAY())),AND(AH414&lt;&gt;"",OR(NOT(ISNUMBER(AH414)),AH414&lt;B414,AH414&gt;TODAY()))),"CHECK DATE",IF(COUNTIF(Setup!$D$4:$D$11,N414)=0,"CHECK STAGE",IF(AND(N414&lt;&gt;"PO WON",N414&lt;&gt;"LOST",N414&lt;&gt;"CANCELLED",Y414=""),"SET NEXT FOLLOW-UP",IF(AND(OR(N414="QUOTED",N414="NEGOTIATION",N414="PO WON"),P414=""),"ADD QUOTE DATE",IF(AND(OR(N414="QUOTED",N414="NEGOTIATION",N414="PO WON"),COUNTIFS(Quotations!$B$5:$B$504,A414,Quotations!$Q$5:$Q$504,"COMPLETE")=0),"ADD QUOTE RECORD",IF(AND(OR(N414="LOST",N414="CANCELLED"),V414=""),"ADD CLOSED REASON",IF(AND(OR(N414="PO WON",N414="LOST",N414="CANCELLED"),AH414=""),"ADD CLOSED DATE",IF(AND(N414="PO WON",COUNTIFS('Orders &amp; Payments'!$B$5:$B$504,A414,'Orders &amp; Payments'!$Q$5:$Q$504,"COMPLETE")+COUNTIFS('Orders &amp; Payments'!$B$5:$B$504,A414,'Orders &amp; Payments'!$Q$5:$Q$504,"OPEN")+COUNTIFS('Orders &amp; Payments'!$B$5:$B$504,A414,'Orders &amp; Payments'!$Q$5:$Q$504,"OPEN — ADD INVOICE")=0),"ADD ORDER RECORD","COMPLETE"))))))))))))</x:f>
      </x:c>
    </x:row>
    <x:row r="415">
      <x:c r="A415" s="730"/>
      <x:c r="B415" s="731"/>
      <x:c r="C415" s="730"/>
      <x:c r="D415" s="730"/>
      <x:c r="E415" s="730"/>
      <x:c r="F415" s="730"/>
      <x:c r="G415" s="730"/>
      <x:c r="H415" s="730"/>
      <x:c r="I415" s="730"/>
      <x:c r="J415" s="730"/>
      <x:c r="K415" s="730"/>
      <x:c r="L415" s="730"/>
      <x:c r="M415" s="730"/>
      <x:c r="N415" s="730"/>
      <x:c r="O415" s="732"/>
      <x:c r="P415" s="731"/>
      <x:c r="Q415" s="731"/>
      <x:c r="R415" s="731"/>
      <x:c r="S415" s="740" t="str">
        <x:f>IF(B415="","",TODAY()-B415)</x:f>
      </x:c>
      <x:c r="T415" s="741" t="str">
        <x:f>IF(A415="","",IF(N415="","STAGE NOT SET",IF(OR(N415="PO WON",N415="LOST",N415="CANCELLED"),N415,IF(Y415="","NOT SET",IF(NOT(ISNUMBER(Y415)),"CHECK DATE",IF(Y415&lt;TODAY(),"OVERDUE",IF(Y415=TODAY(),"DUE TODAY","UPCOMING")))))))</x:f>
      </x:c>
      <x:c r="U415" s="731"/>
      <x:c r="V415" s="730"/>
      <x:c r="W415" s="730"/>
      <x:c r="X415" s="749" t="str">
        <x:f>IF(OR(A415="",B415="",N415="",N415="PO WON",N415="LOST",N415="CANCELLED"),"",IFERROR(IF(Q415="",B415+1,Q415+INDEX(Setup!$T$4:$T$8,MATCH(N415,Setup!$S$4:$S$8,0))),""))</x:f>
      </x:c>
      <x:c r="Y415" s="749" t="str">
        <x:f>IF(A415="","",IF(OR(N415="PO WON",N415="LOST",N415="CANCELLED"),"",IF(R415&lt;&gt;"",R415,X415)))</x:f>
      </x:c>
      <x:c r="Z415" s="750" t="str">
        <x:f>IF(OR(Y415="",NOT(ISNUMBER(Y415))),"",Y415-TODAY())</x:f>
      </x:c>
      <x:c r="AA415" s="750" t="str">
        <x:f>IF(OR(A415="",B415="",C415="",M415="",N415="",N415="PO WON",N415="LOST",N415="CANCELLED"),"",IF(M415="Hot",30,IF(M415="Warm",20,10))+IF(N415="NEGOTIATION",25,IF(N415="QUOTED",20,IF(N415="QUALIFIED",15,IF(OR(N415="NEW",N415="CONTACTED"),10,0))))+IF(S415&lt;=2,20,IF(S415&lt;=7,15,IF(S415&lt;=14,10,5)))+IF(O415&gt;=500000,20,IF(O415&gt;=200000,15,IF(O415&gt;=100000,10,5)))+IF(OR(C415="IndiaMART",C415="TradeIndia"),5,3))</x:f>
      </x:c>
      <x:c r="AB415" s="751" t="str">
        <x:f>IF(A415="","",IF(OR(N415="PO WON",N415="LOST",N415="CANCELLED"),"CLOSED",IF(AA415&gt;=75,"A - PRIORITY",IF(AA415&gt;=55,"B - GOOD",IF(AA415&gt;=35,"C - NURTURE","D - LOW")))))</x:f>
      </x:c>
      <x:c r="AC415" s="751" t="str">
        <x:f>IF(A415="","",IF(AL415="COMPLETE",IF(N415="PO WON","Track invoice + payment",IF(N415="LOST","Consider revival",IF(N415="CANCELLED","No further action",IF(T415="OVERDUE","FOLLOW UP NOW",IF(T415="DUE TODAY","FOLLOW UP TODAY",IFERROR(INDEX(Setup!$V$4:$V$8,MATCH(N415,Setup!$U$4:$U$8,0)),"Review RFQ")))))),IF(AL415="DUPLICATE RFQ ID","Use a unique RFQ ID",IF(AL415="CHECK REQUIRED FIELDS","Complete required fields",IF(AL415="CHECK NUMBERS","Correct quantity or value",IF(AL415="CHECK DATE","Correct invalid date",IF(AL415="CHECK STAGE","Choose a valid stage",IF(AL415="SET NEXT FOLLOW-UP","Set next follow-up",IF(AL415="ADD QUOTE DATE","Add quote date",IF(AL415="ADD QUOTE RECORD","Add or fix quote record",IF(AL415="ADD CLOSED REASON","Add lost/cancelled reason",IF(AL415="ADD CLOSED DATE","Add closed date","Create or fix order record"))))))))))))</x:f>
      </x:c>
      <x:c r="AD415" s="752" t="str">
        <x:f>IF(A415="","",IF(AND(OR(N415="QUOTED",N415="NEGOTIATION"),Y415&lt;&gt;"",Y415&lt;TODAY()),O415,0))</x:f>
      </x:c>
      <x:c r="AE415" s="751" t="str">
        <x:f>IF(A415="","",IF(AND(F415&lt;&gt;"",G415&lt;&gt;""),"COMPLETE",IF(OR(F415&lt;&gt;"",G415&lt;&gt;""),"PARTIAL","MISSING")))</x:f>
      </x:c>
      <x:c r="AF415" s="756"/>
      <x:c r="AG415" s="735"/>
      <x:c r="AH415" s="735"/>
      <x:c r="AI415" s="755" t="str">
        <x:f>IF(OR(B415="",AF415=""),"",ROUND((AF415-B415)*24,1))</x:f>
      </x:c>
      <x:c r="AJ415" s="750" t="str">
        <x:f>IF(P415="","",MAX(TODAY()-P415,0))</x:f>
      </x:c>
      <x:c r="AK415" s="750" t="str">
        <x:f>IF(OR(B415="",AH415=""),"",AH415-B415)</x:f>
      </x:c>
      <x:c r="AL415" s="751" t="str">
        <x:f>IF(A415="","",IF(COUNTIF($A$5:$A$504,A415)&gt;1,"DUPLICATE RFQ ID",IF(OR(B415="",C415="",AND(D415="",E415=""),AND(F415="",G415=""),H415="",I415="",J415="",L415="",M415="",N415=""),"CHECK REQUIRED FIELDS",IF(OR(NOT(ISNUMBER(I415)),I415&lt;=0,AND(O415&lt;&gt;"",OR(NOT(ISNUMBER(O415)),O415&lt;0))),"CHECK NUMBERS",IF(OR(NOT(ISNUMBER(B415)),B415&gt;TODAY(),AND(P415&lt;&gt;"",OR(NOT(ISNUMBER(P415)),P415&gt;TODAY())),AND(Q415&lt;&gt;"",OR(NOT(ISNUMBER(Q415)),Q415&gt;TODAY())),AND(R415&lt;&gt;"",NOT(ISNUMBER(R415))),AND(U415&lt;&gt;"",NOT(ISNUMBER(U415))),AND(AF415&lt;&gt;"",OR(NOT(ISNUMBER(AF415)),AF415&lt;B415,AF415&gt;TODAY()+1)),AND(AG415&lt;&gt;"",OR(NOT(ISNUMBER(AG415)),AG415&lt;B415,AG415&gt;TODAY())),AND(AH415&lt;&gt;"",OR(NOT(ISNUMBER(AH415)),AH415&lt;B415,AH415&gt;TODAY()))),"CHECK DATE",IF(COUNTIF(Setup!$D$4:$D$11,N415)=0,"CHECK STAGE",IF(AND(N415&lt;&gt;"PO WON",N415&lt;&gt;"LOST",N415&lt;&gt;"CANCELLED",Y415=""),"SET NEXT FOLLOW-UP",IF(AND(OR(N415="QUOTED",N415="NEGOTIATION",N415="PO WON"),P415=""),"ADD QUOTE DATE",IF(AND(OR(N415="QUOTED",N415="NEGOTIATION",N415="PO WON"),COUNTIFS(Quotations!$B$5:$B$504,A415,Quotations!$Q$5:$Q$504,"COMPLETE")=0),"ADD QUOTE RECORD",IF(AND(OR(N415="LOST",N415="CANCELLED"),V415=""),"ADD CLOSED REASON",IF(AND(OR(N415="PO WON",N415="LOST",N415="CANCELLED"),AH415=""),"ADD CLOSED DATE",IF(AND(N415="PO WON",COUNTIFS('Orders &amp; Payments'!$B$5:$B$504,A415,'Orders &amp; Payments'!$Q$5:$Q$504,"COMPLETE")+COUNTIFS('Orders &amp; Payments'!$B$5:$B$504,A415,'Orders &amp; Payments'!$Q$5:$Q$504,"OPEN")+COUNTIFS('Orders &amp; Payments'!$B$5:$B$504,A415,'Orders &amp; Payments'!$Q$5:$Q$504,"OPEN — ADD INVOICE")=0),"ADD ORDER RECORD","COMPLETE"))))))))))))</x:f>
      </x:c>
    </x:row>
    <x:row r="416">
      <x:c r="A416" s="730"/>
      <x:c r="B416" s="731"/>
      <x:c r="C416" s="730"/>
      <x:c r="D416" s="730"/>
      <x:c r="E416" s="730"/>
      <x:c r="F416" s="730"/>
      <x:c r="G416" s="730"/>
      <x:c r="H416" s="730"/>
      <x:c r="I416" s="730"/>
      <x:c r="J416" s="730"/>
      <x:c r="K416" s="730"/>
      <x:c r="L416" s="730"/>
      <x:c r="M416" s="730"/>
      <x:c r="N416" s="730"/>
      <x:c r="O416" s="732"/>
      <x:c r="P416" s="731"/>
      <x:c r="Q416" s="731"/>
      <x:c r="R416" s="731"/>
      <x:c r="S416" s="740" t="str">
        <x:f>IF(B416="","",TODAY()-B416)</x:f>
      </x:c>
      <x:c r="T416" s="741" t="str">
        <x:f>IF(A416="","",IF(N416="","STAGE NOT SET",IF(OR(N416="PO WON",N416="LOST",N416="CANCELLED"),N416,IF(Y416="","NOT SET",IF(NOT(ISNUMBER(Y416)),"CHECK DATE",IF(Y416&lt;TODAY(),"OVERDUE",IF(Y416=TODAY(),"DUE TODAY","UPCOMING")))))))</x:f>
      </x:c>
      <x:c r="U416" s="731"/>
      <x:c r="V416" s="730"/>
      <x:c r="W416" s="730"/>
      <x:c r="X416" s="749" t="str">
        <x:f>IF(OR(A416="",B416="",N416="",N416="PO WON",N416="LOST",N416="CANCELLED"),"",IFERROR(IF(Q416="",B416+1,Q416+INDEX(Setup!$T$4:$T$8,MATCH(N416,Setup!$S$4:$S$8,0))),""))</x:f>
      </x:c>
      <x:c r="Y416" s="749" t="str">
        <x:f>IF(A416="","",IF(OR(N416="PO WON",N416="LOST",N416="CANCELLED"),"",IF(R416&lt;&gt;"",R416,X416)))</x:f>
      </x:c>
      <x:c r="Z416" s="750" t="str">
        <x:f>IF(OR(Y416="",NOT(ISNUMBER(Y416))),"",Y416-TODAY())</x:f>
      </x:c>
      <x:c r="AA416" s="750" t="str">
        <x:f>IF(OR(A416="",B416="",C416="",M416="",N416="",N416="PO WON",N416="LOST",N416="CANCELLED"),"",IF(M416="Hot",30,IF(M416="Warm",20,10))+IF(N416="NEGOTIATION",25,IF(N416="QUOTED",20,IF(N416="QUALIFIED",15,IF(OR(N416="NEW",N416="CONTACTED"),10,0))))+IF(S416&lt;=2,20,IF(S416&lt;=7,15,IF(S416&lt;=14,10,5)))+IF(O416&gt;=500000,20,IF(O416&gt;=200000,15,IF(O416&gt;=100000,10,5)))+IF(OR(C416="IndiaMART",C416="TradeIndia"),5,3))</x:f>
      </x:c>
      <x:c r="AB416" s="751" t="str">
        <x:f>IF(A416="","",IF(OR(N416="PO WON",N416="LOST",N416="CANCELLED"),"CLOSED",IF(AA416&gt;=75,"A - PRIORITY",IF(AA416&gt;=55,"B - GOOD",IF(AA416&gt;=35,"C - NURTURE","D - LOW")))))</x:f>
      </x:c>
      <x:c r="AC416" s="751" t="str">
        <x:f>IF(A416="","",IF(AL416="COMPLETE",IF(N416="PO WON","Track invoice + payment",IF(N416="LOST","Consider revival",IF(N416="CANCELLED","No further action",IF(T416="OVERDUE","FOLLOW UP NOW",IF(T416="DUE TODAY","FOLLOW UP TODAY",IFERROR(INDEX(Setup!$V$4:$V$8,MATCH(N416,Setup!$U$4:$U$8,0)),"Review RFQ")))))),IF(AL416="DUPLICATE RFQ ID","Use a unique RFQ ID",IF(AL416="CHECK REQUIRED FIELDS","Complete required fields",IF(AL416="CHECK NUMBERS","Correct quantity or value",IF(AL416="CHECK DATE","Correct invalid date",IF(AL416="CHECK STAGE","Choose a valid stage",IF(AL416="SET NEXT FOLLOW-UP","Set next follow-up",IF(AL416="ADD QUOTE DATE","Add quote date",IF(AL416="ADD QUOTE RECORD","Add or fix quote record",IF(AL416="ADD CLOSED REASON","Add lost/cancelled reason",IF(AL416="ADD CLOSED DATE","Add closed date","Create or fix order record"))))))))))))</x:f>
      </x:c>
      <x:c r="AD416" s="752" t="str">
        <x:f>IF(A416="","",IF(AND(OR(N416="QUOTED",N416="NEGOTIATION"),Y416&lt;&gt;"",Y416&lt;TODAY()),O416,0))</x:f>
      </x:c>
      <x:c r="AE416" s="751" t="str">
        <x:f>IF(A416="","",IF(AND(F416&lt;&gt;"",G416&lt;&gt;""),"COMPLETE",IF(OR(F416&lt;&gt;"",G416&lt;&gt;""),"PARTIAL","MISSING")))</x:f>
      </x:c>
      <x:c r="AF416" s="756"/>
      <x:c r="AG416" s="735"/>
      <x:c r="AH416" s="735"/>
      <x:c r="AI416" s="755" t="str">
        <x:f>IF(OR(B416="",AF416=""),"",ROUND((AF416-B416)*24,1))</x:f>
      </x:c>
      <x:c r="AJ416" s="750" t="str">
        <x:f>IF(P416="","",MAX(TODAY()-P416,0))</x:f>
      </x:c>
      <x:c r="AK416" s="750" t="str">
        <x:f>IF(OR(B416="",AH416=""),"",AH416-B416)</x:f>
      </x:c>
      <x:c r="AL416" s="751" t="str">
        <x:f>IF(A416="","",IF(COUNTIF($A$5:$A$504,A416)&gt;1,"DUPLICATE RFQ ID",IF(OR(B416="",C416="",AND(D416="",E416=""),AND(F416="",G416=""),H416="",I416="",J416="",L416="",M416="",N416=""),"CHECK REQUIRED FIELDS",IF(OR(NOT(ISNUMBER(I416)),I416&lt;=0,AND(O416&lt;&gt;"",OR(NOT(ISNUMBER(O416)),O416&lt;0))),"CHECK NUMBERS",IF(OR(NOT(ISNUMBER(B416)),B416&gt;TODAY(),AND(P416&lt;&gt;"",OR(NOT(ISNUMBER(P416)),P416&gt;TODAY())),AND(Q416&lt;&gt;"",OR(NOT(ISNUMBER(Q416)),Q416&gt;TODAY())),AND(R416&lt;&gt;"",NOT(ISNUMBER(R416))),AND(U416&lt;&gt;"",NOT(ISNUMBER(U416))),AND(AF416&lt;&gt;"",OR(NOT(ISNUMBER(AF416)),AF416&lt;B416,AF416&gt;TODAY()+1)),AND(AG416&lt;&gt;"",OR(NOT(ISNUMBER(AG416)),AG416&lt;B416,AG416&gt;TODAY())),AND(AH416&lt;&gt;"",OR(NOT(ISNUMBER(AH416)),AH416&lt;B416,AH416&gt;TODAY()))),"CHECK DATE",IF(COUNTIF(Setup!$D$4:$D$11,N416)=0,"CHECK STAGE",IF(AND(N416&lt;&gt;"PO WON",N416&lt;&gt;"LOST",N416&lt;&gt;"CANCELLED",Y416=""),"SET NEXT FOLLOW-UP",IF(AND(OR(N416="QUOTED",N416="NEGOTIATION",N416="PO WON"),P416=""),"ADD QUOTE DATE",IF(AND(OR(N416="QUOTED",N416="NEGOTIATION",N416="PO WON"),COUNTIFS(Quotations!$B$5:$B$504,A416,Quotations!$Q$5:$Q$504,"COMPLETE")=0),"ADD QUOTE RECORD",IF(AND(OR(N416="LOST",N416="CANCELLED"),V416=""),"ADD CLOSED REASON",IF(AND(OR(N416="PO WON",N416="LOST",N416="CANCELLED"),AH416=""),"ADD CLOSED DATE",IF(AND(N416="PO WON",COUNTIFS('Orders &amp; Payments'!$B$5:$B$504,A416,'Orders &amp; Payments'!$Q$5:$Q$504,"COMPLETE")+COUNTIFS('Orders &amp; Payments'!$B$5:$B$504,A416,'Orders &amp; Payments'!$Q$5:$Q$504,"OPEN")+COUNTIFS('Orders &amp; Payments'!$B$5:$B$504,A416,'Orders &amp; Payments'!$Q$5:$Q$504,"OPEN — ADD INVOICE")=0),"ADD ORDER RECORD","COMPLETE"))))))))))))</x:f>
      </x:c>
    </x:row>
    <x:row r="417">
      <x:c r="A417" s="730"/>
      <x:c r="B417" s="731"/>
      <x:c r="C417" s="730"/>
      <x:c r="D417" s="730"/>
      <x:c r="E417" s="730"/>
      <x:c r="F417" s="730"/>
      <x:c r="G417" s="730"/>
      <x:c r="H417" s="730"/>
      <x:c r="I417" s="730"/>
      <x:c r="J417" s="730"/>
      <x:c r="K417" s="730"/>
      <x:c r="L417" s="730"/>
      <x:c r="M417" s="730"/>
      <x:c r="N417" s="730"/>
      <x:c r="O417" s="732"/>
      <x:c r="P417" s="731"/>
      <x:c r="Q417" s="731"/>
      <x:c r="R417" s="731"/>
      <x:c r="S417" s="740" t="str">
        <x:f>IF(B417="","",TODAY()-B417)</x:f>
      </x:c>
      <x:c r="T417" s="741" t="str">
        <x:f>IF(A417="","",IF(N417="","STAGE NOT SET",IF(OR(N417="PO WON",N417="LOST",N417="CANCELLED"),N417,IF(Y417="","NOT SET",IF(NOT(ISNUMBER(Y417)),"CHECK DATE",IF(Y417&lt;TODAY(),"OVERDUE",IF(Y417=TODAY(),"DUE TODAY","UPCOMING")))))))</x:f>
      </x:c>
      <x:c r="U417" s="731"/>
      <x:c r="V417" s="730"/>
      <x:c r="W417" s="730"/>
      <x:c r="X417" s="749" t="str">
        <x:f>IF(OR(A417="",B417="",N417="",N417="PO WON",N417="LOST",N417="CANCELLED"),"",IFERROR(IF(Q417="",B417+1,Q417+INDEX(Setup!$T$4:$T$8,MATCH(N417,Setup!$S$4:$S$8,0))),""))</x:f>
      </x:c>
      <x:c r="Y417" s="749" t="str">
        <x:f>IF(A417="","",IF(OR(N417="PO WON",N417="LOST",N417="CANCELLED"),"",IF(R417&lt;&gt;"",R417,X417)))</x:f>
      </x:c>
      <x:c r="Z417" s="750" t="str">
        <x:f>IF(OR(Y417="",NOT(ISNUMBER(Y417))),"",Y417-TODAY())</x:f>
      </x:c>
      <x:c r="AA417" s="750" t="str">
        <x:f>IF(OR(A417="",B417="",C417="",M417="",N417="",N417="PO WON",N417="LOST",N417="CANCELLED"),"",IF(M417="Hot",30,IF(M417="Warm",20,10))+IF(N417="NEGOTIATION",25,IF(N417="QUOTED",20,IF(N417="QUALIFIED",15,IF(OR(N417="NEW",N417="CONTACTED"),10,0))))+IF(S417&lt;=2,20,IF(S417&lt;=7,15,IF(S417&lt;=14,10,5)))+IF(O417&gt;=500000,20,IF(O417&gt;=200000,15,IF(O417&gt;=100000,10,5)))+IF(OR(C417="IndiaMART",C417="TradeIndia"),5,3))</x:f>
      </x:c>
      <x:c r="AB417" s="751" t="str">
        <x:f>IF(A417="","",IF(OR(N417="PO WON",N417="LOST",N417="CANCELLED"),"CLOSED",IF(AA417&gt;=75,"A - PRIORITY",IF(AA417&gt;=55,"B - GOOD",IF(AA417&gt;=35,"C - NURTURE","D - LOW")))))</x:f>
      </x:c>
      <x:c r="AC417" s="751" t="str">
        <x:f>IF(A417="","",IF(AL417="COMPLETE",IF(N417="PO WON","Track invoice + payment",IF(N417="LOST","Consider revival",IF(N417="CANCELLED","No further action",IF(T417="OVERDUE","FOLLOW UP NOW",IF(T417="DUE TODAY","FOLLOW UP TODAY",IFERROR(INDEX(Setup!$V$4:$V$8,MATCH(N417,Setup!$U$4:$U$8,0)),"Review RFQ")))))),IF(AL417="DUPLICATE RFQ ID","Use a unique RFQ ID",IF(AL417="CHECK REQUIRED FIELDS","Complete required fields",IF(AL417="CHECK NUMBERS","Correct quantity or value",IF(AL417="CHECK DATE","Correct invalid date",IF(AL417="CHECK STAGE","Choose a valid stage",IF(AL417="SET NEXT FOLLOW-UP","Set next follow-up",IF(AL417="ADD QUOTE DATE","Add quote date",IF(AL417="ADD QUOTE RECORD","Add or fix quote record",IF(AL417="ADD CLOSED REASON","Add lost/cancelled reason",IF(AL417="ADD CLOSED DATE","Add closed date","Create or fix order record"))))))))))))</x:f>
      </x:c>
      <x:c r="AD417" s="752" t="str">
        <x:f>IF(A417="","",IF(AND(OR(N417="QUOTED",N417="NEGOTIATION"),Y417&lt;&gt;"",Y417&lt;TODAY()),O417,0))</x:f>
      </x:c>
      <x:c r="AE417" s="751" t="str">
        <x:f>IF(A417="","",IF(AND(F417&lt;&gt;"",G417&lt;&gt;""),"COMPLETE",IF(OR(F417&lt;&gt;"",G417&lt;&gt;""),"PARTIAL","MISSING")))</x:f>
      </x:c>
      <x:c r="AF417" s="756"/>
      <x:c r="AG417" s="735"/>
      <x:c r="AH417" s="735"/>
      <x:c r="AI417" s="755" t="str">
        <x:f>IF(OR(B417="",AF417=""),"",ROUND((AF417-B417)*24,1))</x:f>
      </x:c>
      <x:c r="AJ417" s="750" t="str">
        <x:f>IF(P417="","",MAX(TODAY()-P417,0))</x:f>
      </x:c>
      <x:c r="AK417" s="750" t="str">
        <x:f>IF(OR(B417="",AH417=""),"",AH417-B417)</x:f>
      </x:c>
      <x:c r="AL417" s="751" t="str">
        <x:f>IF(A417="","",IF(COUNTIF($A$5:$A$504,A417)&gt;1,"DUPLICATE RFQ ID",IF(OR(B417="",C417="",AND(D417="",E417=""),AND(F417="",G417=""),H417="",I417="",J417="",L417="",M417="",N417=""),"CHECK REQUIRED FIELDS",IF(OR(NOT(ISNUMBER(I417)),I417&lt;=0,AND(O417&lt;&gt;"",OR(NOT(ISNUMBER(O417)),O417&lt;0))),"CHECK NUMBERS",IF(OR(NOT(ISNUMBER(B417)),B417&gt;TODAY(),AND(P417&lt;&gt;"",OR(NOT(ISNUMBER(P417)),P417&gt;TODAY())),AND(Q417&lt;&gt;"",OR(NOT(ISNUMBER(Q417)),Q417&gt;TODAY())),AND(R417&lt;&gt;"",NOT(ISNUMBER(R417))),AND(U417&lt;&gt;"",NOT(ISNUMBER(U417))),AND(AF417&lt;&gt;"",OR(NOT(ISNUMBER(AF417)),AF417&lt;B417,AF417&gt;TODAY()+1)),AND(AG417&lt;&gt;"",OR(NOT(ISNUMBER(AG417)),AG417&lt;B417,AG417&gt;TODAY())),AND(AH417&lt;&gt;"",OR(NOT(ISNUMBER(AH417)),AH417&lt;B417,AH417&gt;TODAY()))),"CHECK DATE",IF(COUNTIF(Setup!$D$4:$D$11,N417)=0,"CHECK STAGE",IF(AND(N417&lt;&gt;"PO WON",N417&lt;&gt;"LOST",N417&lt;&gt;"CANCELLED",Y417=""),"SET NEXT FOLLOW-UP",IF(AND(OR(N417="QUOTED",N417="NEGOTIATION",N417="PO WON"),P417=""),"ADD QUOTE DATE",IF(AND(OR(N417="QUOTED",N417="NEGOTIATION",N417="PO WON"),COUNTIFS(Quotations!$B$5:$B$504,A417,Quotations!$Q$5:$Q$504,"COMPLETE")=0),"ADD QUOTE RECORD",IF(AND(OR(N417="LOST",N417="CANCELLED"),V417=""),"ADD CLOSED REASON",IF(AND(OR(N417="PO WON",N417="LOST",N417="CANCELLED"),AH417=""),"ADD CLOSED DATE",IF(AND(N417="PO WON",COUNTIFS('Orders &amp; Payments'!$B$5:$B$504,A417,'Orders &amp; Payments'!$Q$5:$Q$504,"COMPLETE")+COUNTIFS('Orders &amp; Payments'!$B$5:$B$504,A417,'Orders &amp; Payments'!$Q$5:$Q$504,"OPEN")+COUNTIFS('Orders &amp; Payments'!$B$5:$B$504,A417,'Orders &amp; Payments'!$Q$5:$Q$504,"OPEN — ADD INVOICE")=0),"ADD ORDER RECORD","COMPLETE"))))))))))))</x:f>
      </x:c>
    </x:row>
    <x:row r="418">
      <x:c r="A418" s="730"/>
      <x:c r="B418" s="731"/>
      <x:c r="C418" s="730"/>
      <x:c r="D418" s="730"/>
      <x:c r="E418" s="730"/>
      <x:c r="F418" s="730"/>
      <x:c r="G418" s="730"/>
      <x:c r="H418" s="730"/>
      <x:c r="I418" s="730"/>
      <x:c r="J418" s="730"/>
      <x:c r="K418" s="730"/>
      <x:c r="L418" s="730"/>
      <x:c r="M418" s="730"/>
      <x:c r="N418" s="730"/>
      <x:c r="O418" s="732"/>
      <x:c r="P418" s="731"/>
      <x:c r="Q418" s="731"/>
      <x:c r="R418" s="731"/>
      <x:c r="S418" s="740" t="str">
        <x:f>IF(B418="","",TODAY()-B418)</x:f>
      </x:c>
      <x:c r="T418" s="741" t="str">
        <x:f>IF(A418="","",IF(N418="","STAGE NOT SET",IF(OR(N418="PO WON",N418="LOST",N418="CANCELLED"),N418,IF(Y418="","NOT SET",IF(NOT(ISNUMBER(Y418)),"CHECK DATE",IF(Y418&lt;TODAY(),"OVERDUE",IF(Y418=TODAY(),"DUE TODAY","UPCOMING")))))))</x:f>
      </x:c>
      <x:c r="U418" s="731"/>
      <x:c r="V418" s="730"/>
      <x:c r="W418" s="730"/>
      <x:c r="X418" s="749" t="str">
        <x:f>IF(OR(A418="",B418="",N418="",N418="PO WON",N418="LOST",N418="CANCELLED"),"",IFERROR(IF(Q418="",B418+1,Q418+INDEX(Setup!$T$4:$T$8,MATCH(N418,Setup!$S$4:$S$8,0))),""))</x:f>
      </x:c>
      <x:c r="Y418" s="749" t="str">
        <x:f>IF(A418="","",IF(OR(N418="PO WON",N418="LOST",N418="CANCELLED"),"",IF(R418&lt;&gt;"",R418,X418)))</x:f>
      </x:c>
      <x:c r="Z418" s="750" t="str">
        <x:f>IF(OR(Y418="",NOT(ISNUMBER(Y418))),"",Y418-TODAY())</x:f>
      </x:c>
      <x:c r="AA418" s="750" t="str">
        <x:f>IF(OR(A418="",B418="",C418="",M418="",N418="",N418="PO WON",N418="LOST",N418="CANCELLED"),"",IF(M418="Hot",30,IF(M418="Warm",20,10))+IF(N418="NEGOTIATION",25,IF(N418="QUOTED",20,IF(N418="QUALIFIED",15,IF(OR(N418="NEW",N418="CONTACTED"),10,0))))+IF(S418&lt;=2,20,IF(S418&lt;=7,15,IF(S418&lt;=14,10,5)))+IF(O418&gt;=500000,20,IF(O418&gt;=200000,15,IF(O418&gt;=100000,10,5)))+IF(OR(C418="IndiaMART",C418="TradeIndia"),5,3))</x:f>
      </x:c>
      <x:c r="AB418" s="751" t="str">
        <x:f>IF(A418="","",IF(OR(N418="PO WON",N418="LOST",N418="CANCELLED"),"CLOSED",IF(AA418&gt;=75,"A - PRIORITY",IF(AA418&gt;=55,"B - GOOD",IF(AA418&gt;=35,"C - NURTURE","D - LOW")))))</x:f>
      </x:c>
      <x:c r="AC418" s="751" t="str">
        <x:f>IF(A418="","",IF(AL418="COMPLETE",IF(N418="PO WON","Track invoice + payment",IF(N418="LOST","Consider revival",IF(N418="CANCELLED","No further action",IF(T418="OVERDUE","FOLLOW UP NOW",IF(T418="DUE TODAY","FOLLOW UP TODAY",IFERROR(INDEX(Setup!$V$4:$V$8,MATCH(N418,Setup!$U$4:$U$8,0)),"Review RFQ")))))),IF(AL418="DUPLICATE RFQ ID","Use a unique RFQ ID",IF(AL418="CHECK REQUIRED FIELDS","Complete required fields",IF(AL418="CHECK NUMBERS","Correct quantity or value",IF(AL418="CHECK DATE","Correct invalid date",IF(AL418="CHECK STAGE","Choose a valid stage",IF(AL418="SET NEXT FOLLOW-UP","Set next follow-up",IF(AL418="ADD QUOTE DATE","Add quote date",IF(AL418="ADD QUOTE RECORD","Add or fix quote record",IF(AL418="ADD CLOSED REASON","Add lost/cancelled reason",IF(AL418="ADD CLOSED DATE","Add closed date","Create or fix order record"))))))))))))</x:f>
      </x:c>
      <x:c r="AD418" s="752" t="str">
        <x:f>IF(A418="","",IF(AND(OR(N418="QUOTED",N418="NEGOTIATION"),Y418&lt;&gt;"",Y418&lt;TODAY()),O418,0))</x:f>
      </x:c>
      <x:c r="AE418" s="751" t="str">
        <x:f>IF(A418="","",IF(AND(F418&lt;&gt;"",G418&lt;&gt;""),"COMPLETE",IF(OR(F418&lt;&gt;"",G418&lt;&gt;""),"PARTIAL","MISSING")))</x:f>
      </x:c>
      <x:c r="AF418" s="756"/>
      <x:c r="AG418" s="735"/>
      <x:c r="AH418" s="735"/>
      <x:c r="AI418" s="755" t="str">
        <x:f>IF(OR(B418="",AF418=""),"",ROUND((AF418-B418)*24,1))</x:f>
      </x:c>
      <x:c r="AJ418" s="750" t="str">
        <x:f>IF(P418="","",MAX(TODAY()-P418,0))</x:f>
      </x:c>
      <x:c r="AK418" s="750" t="str">
        <x:f>IF(OR(B418="",AH418=""),"",AH418-B418)</x:f>
      </x:c>
      <x:c r="AL418" s="751" t="str">
        <x:f>IF(A418="","",IF(COUNTIF($A$5:$A$504,A418)&gt;1,"DUPLICATE RFQ ID",IF(OR(B418="",C418="",AND(D418="",E418=""),AND(F418="",G418=""),H418="",I418="",J418="",L418="",M418="",N418=""),"CHECK REQUIRED FIELDS",IF(OR(NOT(ISNUMBER(I418)),I418&lt;=0,AND(O418&lt;&gt;"",OR(NOT(ISNUMBER(O418)),O418&lt;0))),"CHECK NUMBERS",IF(OR(NOT(ISNUMBER(B418)),B418&gt;TODAY(),AND(P418&lt;&gt;"",OR(NOT(ISNUMBER(P418)),P418&gt;TODAY())),AND(Q418&lt;&gt;"",OR(NOT(ISNUMBER(Q418)),Q418&gt;TODAY())),AND(R418&lt;&gt;"",NOT(ISNUMBER(R418))),AND(U418&lt;&gt;"",NOT(ISNUMBER(U418))),AND(AF418&lt;&gt;"",OR(NOT(ISNUMBER(AF418)),AF418&lt;B418,AF418&gt;TODAY()+1)),AND(AG418&lt;&gt;"",OR(NOT(ISNUMBER(AG418)),AG418&lt;B418,AG418&gt;TODAY())),AND(AH418&lt;&gt;"",OR(NOT(ISNUMBER(AH418)),AH418&lt;B418,AH418&gt;TODAY()))),"CHECK DATE",IF(COUNTIF(Setup!$D$4:$D$11,N418)=0,"CHECK STAGE",IF(AND(N418&lt;&gt;"PO WON",N418&lt;&gt;"LOST",N418&lt;&gt;"CANCELLED",Y418=""),"SET NEXT FOLLOW-UP",IF(AND(OR(N418="QUOTED",N418="NEGOTIATION",N418="PO WON"),P418=""),"ADD QUOTE DATE",IF(AND(OR(N418="QUOTED",N418="NEGOTIATION",N418="PO WON"),COUNTIFS(Quotations!$B$5:$B$504,A418,Quotations!$Q$5:$Q$504,"COMPLETE")=0),"ADD QUOTE RECORD",IF(AND(OR(N418="LOST",N418="CANCELLED"),V418=""),"ADD CLOSED REASON",IF(AND(OR(N418="PO WON",N418="LOST",N418="CANCELLED"),AH418=""),"ADD CLOSED DATE",IF(AND(N418="PO WON",COUNTIFS('Orders &amp; Payments'!$B$5:$B$504,A418,'Orders &amp; Payments'!$Q$5:$Q$504,"COMPLETE")+COUNTIFS('Orders &amp; Payments'!$B$5:$B$504,A418,'Orders &amp; Payments'!$Q$5:$Q$504,"OPEN")+COUNTIFS('Orders &amp; Payments'!$B$5:$B$504,A418,'Orders &amp; Payments'!$Q$5:$Q$504,"OPEN — ADD INVOICE")=0),"ADD ORDER RECORD","COMPLETE"))))))))))))</x:f>
      </x:c>
    </x:row>
    <x:row r="419">
      <x:c r="A419" s="730"/>
      <x:c r="B419" s="731"/>
      <x:c r="C419" s="730"/>
      <x:c r="D419" s="730"/>
      <x:c r="E419" s="730"/>
      <x:c r="F419" s="730"/>
      <x:c r="G419" s="730"/>
      <x:c r="H419" s="730"/>
      <x:c r="I419" s="730"/>
      <x:c r="J419" s="730"/>
      <x:c r="K419" s="730"/>
      <x:c r="L419" s="730"/>
      <x:c r="M419" s="730"/>
      <x:c r="N419" s="730"/>
      <x:c r="O419" s="732"/>
      <x:c r="P419" s="731"/>
      <x:c r="Q419" s="731"/>
      <x:c r="R419" s="731"/>
      <x:c r="S419" s="740" t="str">
        <x:f>IF(B419="","",TODAY()-B419)</x:f>
      </x:c>
      <x:c r="T419" s="741" t="str">
        <x:f>IF(A419="","",IF(N419="","STAGE NOT SET",IF(OR(N419="PO WON",N419="LOST",N419="CANCELLED"),N419,IF(Y419="","NOT SET",IF(NOT(ISNUMBER(Y419)),"CHECK DATE",IF(Y419&lt;TODAY(),"OVERDUE",IF(Y419=TODAY(),"DUE TODAY","UPCOMING")))))))</x:f>
      </x:c>
      <x:c r="U419" s="731"/>
      <x:c r="V419" s="730"/>
      <x:c r="W419" s="730"/>
      <x:c r="X419" s="749" t="str">
        <x:f>IF(OR(A419="",B419="",N419="",N419="PO WON",N419="LOST",N419="CANCELLED"),"",IFERROR(IF(Q419="",B419+1,Q419+INDEX(Setup!$T$4:$T$8,MATCH(N419,Setup!$S$4:$S$8,0))),""))</x:f>
      </x:c>
      <x:c r="Y419" s="749" t="str">
        <x:f>IF(A419="","",IF(OR(N419="PO WON",N419="LOST",N419="CANCELLED"),"",IF(R419&lt;&gt;"",R419,X419)))</x:f>
      </x:c>
      <x:c r="Z419" s="750" t="str">
        <x:f>IF(OR(Y419="",NOT(ISNUMBER(Y419))),"",Y419-TODAY())</x:f>
      </x:c>
      <x:c r="AA419" s="750" t="str">
        <x:f>IF(OR(A419="",B419="",C419="",M419="",N419="",N419="PO WON",N419="LOST",N419="CANCELLED"),"",IF(M419="Hot",30,IF(M419="Warm",20,10))+IF(N419="NEGOTIATION",25,IF(N419="QUOTED",20,IF(N419="QUALIFIED",15,IF(OR(N419="NEW",N419="CONTACTED"),10,0))))+IF(S419&lt;=2,20,IF(S419&lt;=7,15,IF(S419&lt;=14,10,5)))+IF(O419&gt;=500000,20,IF(O419&gt;=200000,15,IF(O419&gt;=100000,10,5)))+IF(OR(C419="IndiaMART",C419="TradeIndia"),5,3))</x:f>
      </x:c>
      <x:c r="AB419" s="751" t="str">
        <x:f>IF(A419="","",IF(OR(N419="PO WON",N419="LOST",N419="CANCELLED"),"CLOSED",IF(AA419&gt;=75,"A - PRIORITY",IF(AA419&gt;=55,"B - GOOD",IF(AA419&gt;=35,"C - NURTURE","D - LOW")))))</x:f>
      </x:c>
      <x:c r="AC419" s="751" t="str">
        <x:f>IF(A419="","",IF(AL419="COMPLETE",IF(N419="PO WON","Track invoice + payment",IF(N419="LOST","Consider revival",IF(N419="CANCELLED","No further action",IF(T419="OVERDUE","FOLLOW UP NOW",IF(T419="DUE TODAY","FOLLOW UP TODAY",IFERROR(INDEX(Setup!$V$4:$V$8,MATCH(N419,Setup!$U$4:$U$8,0)),"Review RFQ")))))),IF(AL419="DUPLICATE RFQ ID","Use a unique RFQ ID",IF(AL419="CHECK REQUIRED FIELDS","Complete required fields",IF(AL419="CHECK NUMBERS","Correct quantity or value",IF(AL419="CHECK DATE","Correct invalid date",IF(AL419="CHECK STAGE","Choose a valid stage",IF(AL419="SET NEXT FOLLOW-UP","Set next follow-up",IF(AL419="ADD QUOTE DATE","Add quote date",IF(AL419="ADD QUOTE RECORD","Add or fix quote record",IF(AL419="ADD CLOSED REASON","Add lost/cancelled reason",IF(AL419="ADD CLOSED DATE","Add closed date","Create or fix order record"))))))))))))</x:f>
      </x:c>
      <x:c r="AD419" s="752" t="str">
        <x:f>IF(A419="","",IF(AND(OR(N419="QUOTED",N419="NEGOTIATION"),Y419&lt;&gt;"",Y419&lt;TODAY()),O419,0))</x:f>
      </x:c>
      <x:c r="AE419" s="751" t="str">
        <x:f>IF(A419="","",IF(AND(F419&lt;&gt;"",G419&lt;&gt;""),"COMPLETE",IF(OR(F419&lt;&gt;"",G419&lt;&gt;""),"PARTIAL","MISSING")))</x:f>
      </x:c>
      <x:c r="AF419" s="756"/>
      <x:c r="AG419" s="735"/>
      <x:c r="AH419" s="735"/>
      <x:c r="AI419" s="755" t="str">
        <x:f>IF(OR(B419="",AF419=""),"",ROUND((AF419-B419)*24,1))</x:f>
      </x:c>
      <x:c r="AJ419" s="750" t="str">
        <x:f>IF(P419="","",MAX(TODAY()-P419,0))</x:f>
      </x:c>
      <x:c r="AK419" s="750" t="str">
        <x:f>IF(OR(B419="",AH419=""),"",AH419-B419)</x:f>
      </x:c>
      <x:c r="AL419" s="751" t="str">
        <x:f>IF(A419="","",IF(COUNTIF($A$5:$A$504,A419)&gt;1,"DUPLICATE RFQ ID",IF(OR(B419="",C419="",AND(D419="",E419=""),AND(F419="",G419=""),H419="",I419="",J419="",L419="",M419="",N419=""),"CHECK REQUIRED FIELDS",IF(OR(NOT(ISNUMBER(I419)),I419&lt;=0,AND(O419&lt;&gt;"",OR(NOT(ISNUMBER(O419)),O419&lt;0))),"CHECK NUMBERS",IF(OR(NOT(ISNUMBER(B419)),B419&gt;TODAY(),AND(P419&lt;&gt;"",OR(NOT(ISNUMBER(P419)),P419&gt;TODAY())),AND(Q419&lt;&gt;"",OR(NOT(ISNUMBER(Q419)),Q419&gt;TODAY())),AND(R419&lt;&gt;"",NOT(ISNUMBER(R419))),AND(U419&lt;&gt;"",NOT(ISNUMBER(U419))),AND(AF419&lt;&gt;"",OR(NOT(ISNUMBER(AF419)),AF419&lt;B419,AF419&gt;TODAY()+1)),AND(AG419&lt;&gt;"",OR(NOT(ISNUMBER(AG419)),AG419&lt;B419,AG419&gt;TODAY())),AND(AH419&lt;&gt;"",OR(NOT(ISNUMBER(AH419)),AH419&lt;B419,AH419&gt;TODAY()))),"CHECK DATE",IF(COUNTIF(Setup!$D$4:$D$11,N419)=0,"CHECK STAGE",IF(AND(N419&lt;&gt;"PO WON",N419&lt;&gt;"LOST",N419&lt;&gt;"CANCELLED",Y419=""),"SET NEXT FOLLOW-UP",IF(AND(OR(N419="QUOTED",N419="NEGOTIATION",N419="PO WON"),P419=""),"ADD QUOTE DATE",IF(AND(OR(N419="QUOTED",N419="NEGOTIATION",N419="PO WON"),COUNTIFS(Quotations!$B$5:$B$504,A419,Quotations!$Q$5:$Q$504,"COMPLETE")=0),"ADD QUOTE RECORD",IF(AND(OR(N419="LOST",N419="CANCELLED"),V419=""),"ADD CLOSED REASON",IF(AND(OR(N419="PO WON",N419="LOST",N419="CANCELLED"),AH419=""),"ADD CLOSED DATE",IF(AND(N419="PO WON",COUNTIFS('Orders &amp; Payments'!$B$5:$B$504,A419,'Orders &amp; Payments'!$Q$5:$Q$504,"COMPLETE")+COUNTIFS('Orders &amp; Payments'!$B$5:$B$504,A419,'Orders &amp; Payments'!$Q$5:$Q$504,"OPEN")+COUNTIFS('Orders &amp; Payments'!$B$5:$B$504,A419,'Orders &amp; Payments'!$Q$5:$Q$504,"OPEN — ADD INVOICE")=0),"ADD ORDER RECORD","COMPLETE"))))))))))))</x:f>
      </x:c>
    </x:row>
    <x:row r="420">
      <x:c r="A420" s="730"/>
      <x:c r="B420" s="731"/>
      <x:c r="C420" s="730"/>
      <x:c r="D420" s="730"/>
      <x:c r="E420" s="730"/>
      <x:c r="F420" s="730"/>
      <x:c r="G420" s="730"/>
      <x:c r="H420" s="730"/>
      <x:c r="I420" s="730"/>
      <x:c r="J420" s="730"/>
      <x:c r="K420" s="730"/>
      <x:c r="L420" s="730"/>
      <x:c r="M420" s="730"/>
      <x:c r="N420" s="730"/>
      <x:c r="O420" s="732"/>
      <x:c r="P420" s="731"/>
      <x:c r="Q420" s="731"/>
      <x:c r="R420" s="731"/>
      <x:c r="S420" s="740" t="str">
        <x:f>IF(B420="","",TODAY()-B420)</x:f>
      </x:c>
      <x:c r="T420" s="741" t="str">
        <x:f>IF(A420="","",IF(N420="","STAGE NOT SET",IF(OR(N420="PO WON",N420="LOST",N420="CANCELLED"),N420,IF(Y420="","NOT SET",IF(NOT(ISNUMBER(Y420)),"CHECK DATE",IF(Y420&lt;TODAY(),"OVERDUE",IF(Y420=TODAY(),"DUE TODAY","UPCOMING")))))))</x:f>
      </x:c>
      <x:c r="U420" s="731"/>
      <x:c r="V420" s="730"/>
      <x:c r="W420" s="730"/>
      <x:c r="X420" s="749" t="str">
        <x:f>IF(OR(A420="",B420="",N420="",N420="PO WON",N420="LOST",N420="CANCELLED"),"",IFERROR(IF(Q420="",B420+1,Q420+INDEX(Setup!$T$4:$T$8,MATCH(N420,Setup!$S$4:$S$8,0))),""))</x:f>
      </x:c>
      <x:c r="Y420" s="749" t="str">
        <x:f>IF(A420="","",IF(OR(N420="PO WON",N420="LOST",N420="CANCELLED"),"",IF(R420&lt;&gt;"",R420,X420)))</x:f>
      </x:c>
      <x:c r="Z420" s="750" t="str">
        <x:f>IF(OR(Y420="",NOT(ISNUMBER(Y420))),"",Y420-TODAY())</x:f>
      </x:c>
      <x:c r="AA420" s="750" t="str">
        <x:f>IF(OR(A420="",B420="",C420="",M420="",N420="",N420="PO WON",N420="LOST",N420="CANCELLED"),"",IF(M420="Hot",30,IF(M420="Warm",20,10))+IF(N420="NEGOTIATION",25,IF(N420="QUOTED",20,IF(N420="QUALIFIED",15,IF(OR(N420="NEW",N420="CONTACTED"),10,0))))+IF(S420&lt;=2,20,IF(S420&lt;=7,15,IF(S420&lt;=14,10,5)))+IF(O420&gt;=500000,20,IF(O420&gt;=200000,15,IF(O420&gt;=100000,10,5)))+IF(OR(C420="IndiaMART",C420="TradeIndia"),5,3))</x:f>
      </x:c>
      <x:c r="AB420" s="751" t="str">
        <x:f>IF(A420="","",IF(OR(N420="PO WON",N420="LOST",N420="CANCELLED"),"CLOSED",IF(AA420&gt;=75,"A - PRIORITY",IF(AA420&gt;=55,"B - GOOD",IF(AA420&gt;=35,"C - NURTURE","D - LOW")))))</x:f>
      </x:c>
      <x:c r="AC420" s="751" t="str">
        <x:f>IF(A420="","",IF(AL420="COMPLETE",IF(N420="PO WON","Track invoice + payment",IF(N420="LOST","Consider revival",IF(N420="CANCELLED","No further action",IF(T420="OVERDUE","FOLLOW UP NOW",IF(T420="DUE TODAY","FOLLOW UP TODAY",IFERROR(INDEX(Setup!$V$4:$V$8,MATCH(N420,Setup!$U$4:$U$8,0)),"Review RFQ")))))),IF(AL420="DUPLICATE RFQ ID","Use a unique RFQ ID",IF(AL420="CHECK REQUIRED FIELDS","Complete required fields",IF(AL420="CHECK NUMBERS","Correct quantity or value",IF(AL420="CHECK DATE","Correct invalid date",IF(AL420="CHECK STAGE","Choose a valid stage",IF(AL420="SET NEXT FOLLOW-UP","Set next follow-up",IF(AL420="ADD QUOTE DATE","Add quote date",IF(AL420="ADD QUOTE RECORD","Add or fix quote record",IF(AL420="ADD CLOSED REASON","Add lost/cancelled reason",IF(AL420="ADD CLOSED DATE","Add closed date","Create or fix order record"))))))))))))</x:f>
      </x:c>
      <x:c r="AD420" s="752" t="str">
        <x:f>IF(A420="","",IF(AND(OR(N420="QUOTED",N420="NEGOTIATION"),Y420&lt;&gt;"",Y420&lt;TODAY()),O420,0))</x:f>
      </x:c>
      <x:c r="AE420" s="751" t="str">
        <x:f>IF(A420="","",IF(AND(F420&lt;&gt;"",G420&lt;&gt;""),"COMPLETE",IF(OR(F420&lt;&gt;"",G420&lt;&gt;""),"PARTIAL","MISSING")))</x:f>
      </x:c>
      <x:c r="AF420" s="756"/>
      <x:c r="AG420" s="735"/>
      <x:c r="AH420" s="735"/>
      <x:c r="AI420" s="755" t="str">
        <x:f>IF(OR(B420="",AF420=""),"",ROUND((AF420-B420)*24,1))</x:f>
      </x:c>
      <x:c r="AJ420" s="750" t="str">
        <x:f>IF(P420="","",MAX(TODAY()-P420,0))</x:f>
      </x:c>
      <x:c r="AK420" s="750" t="str">
        <x:f>IF(OR(B420="",AH420=""),"",AH420-B420)</x:f>
      </x:c>
      <x:c r="AL420" s="751" t="str">
        <x:f>IF(A420="","",IF(COUNTIF($A$5:$A$504,A420)&gt;1,"DUPLICATE RFQ ID",IF(OR(B420="",C420="",AND(D420="",E420=""),AND(F420="",G420=""),H420="",I420="",J420="",L420="",M420="",N420=""),"CHECK REQUIRED FIELDS",IF(OR(NOT(ISNUMBER(I420)),I420&lt;=0,AND(O420&lt;&gt;"",OR(NOT(ISNUMBER(O420)),O420&lt;0))),"CHECK NUMBERS",IF(OR(NOT(ISNUMBER(B420)),B420&gt;TODAY(),AND(P420&lt;&gt;"",OR(NOT(ISNUMBER(P420)),P420&gt;TODAY())),AND(Q420&lt;&gt;"",OR(NOT(ISNUMBER(Q420)),Q420&gt;TODAY())),AND(R420&lt;&gt;"",NOT(ISNUMBER(R420))),AND(U420&lt;&gt;"",NOT(ISNUMBER(U420))),AND(AF420&lt;&gt;"",OR(NOT(ISNUMBER(AF420)),AF420&lt;B420,AF420&gt;TODAY()+1)),AND(AG420&lt;&gt;"",OR(NOT(ISNUMBER(AG420)),AG420&lt;B420,AG420&gt;TODAY())),AND(AH420&lt;&gt;"",OR(NOT(ISNUMBER(AH420)),AH420&lt;B420,AH420&gt;TODAY()))),"CHECK DATE",IF(COUNTIF(Setup!$D$4:$D$11,N420)=0,"CHECK STAGE",IF(AND(N420&lt;&gt;"PO WON",N420&lt;&gt;"LOST",N420&lt;&gt;"CANCELLED",Y420=""),"SET NEXT FOLLOW-UP",IF(AND(OR(N420="QUOTED",N420="NEGOTIATION",N420="PO WON"),P420=""),"ADD QUOTE DATE",IF(AND(OR(N420="QUOTED",N420="NEGOTIATION",N420="PO WON"),COUNTIFS(Quotations!$B$5:$B$504,A420,Quotations!$Q$5:$Q$504,"COMPLETE")=0),"ADD QUOTE RECORD",IF(AND(OR(N420="LOST",N420="CANCELLED"),V420=""),"ADD CLOSED REASON",IF(AND(OR(N420="PO WON",N420="LOST",N420="CANCELLED"),AH420=""),"ADD CLOSED DATE",IF(AND(N420="PO WON",COUNTIFS('Orders &amp; Payments'!$B$5:$B$504,A420,'Orders &amp; Payments'!$Q$5:$Q$504,"COMPLETE")+COUNTIFS('Orders &amp; Payments'!$B$5:$B$504,A420,'Orders &amp; Payments'!$Q$5:$Q$504,"OPEN")+COUNTIFS('Orders &amp; Payments'!$B$5:$B$504,A420,'Orders &amp; Payments'!$Q$5:$Q$504,"OPEN — ADD INVOICE")=0),"ADD ORDER RECORD","COMPLETE"))))))))))))</x:f>
      </x:c>
    </x:row>
    <x:row r="421">
      <x:c r="A421" s="730"/>
      <x:c r="B421" s="731"/>
      <x:c r="C421" s="730"/>
      <x:c r="D421" s="730"/>
      <x:c r="E421" s="730"/>
      <x:c r="F421" s="730"/>
      <x:c r="G421" s="730"/>
      <x:c r="H421" s="730"/>
      <x:c r="I421" s="730"/>
      <x:c r="J421" s="730"/>
      <x:c r="K421" s="730"/>
      <x:c r="L421" s="730"/>
      <x:c r="M421" s="730"/>
      <x:c r="N421" s="730"/>
      <x:c r="O421" s="732"/>
      <x:c r="P421" s="731"/>
      <x:c r="Q421" s="731"/>
      <x:c r="R421" s="731"/>
      <x:c r="S421" s="740" t="str">
        <x:f>IF(B421="","",TODAY()-B421)</x:f>
      </x:c>
      <x:c r="T421" s="741" t="str">
        <x:f>IF(A421="","",IF(N421="","STAGE NOT SET",IF(OR(N421="PO WON",N421="LOST",N421="CANCELLED"),N421,IF(Y421="","NOT SET",IF(NOT(ISNUMBER(Y421)),"CHECK DATE",IF(Y421&lt;TODAY(),"OVERDUE",IF(Y421=TODAY(),"DUE TODAY","UPCOMING")))))))</x:f>
      </x:c>
      <x:c r="U421" s="731"/>
      <x:c r="V421" s="730"/>
      <x:c r="W421" s="730"/>
      <x:c r="X421" s="749" t="str">
        <x:f>IF(OR(A421="",B421="",N421="",N421="PO WON",N421="LOST",N421="CANCELLED"),"",IFERROR(IF(Q421="",B421+1,Q421+INDEX(Setup!$T$4:$T$8,MATCH(N421,Setup!$S$4:$S$8,0))),""))</x:f>
      </x:c>
      <x:c r="Y421" s="749" t="str">
        <x:f>IF(A421="","",IF(OR(N421="PO WON",N421="LOST",N421="CANCELLED"),"",IF(R421&lt;&gt;"",R421,X421)))</x:f>
      </x:c>
      <x:c r="Z421" s="750" t="str">
        <x:f>IF(OR(Y421="",NOT(ISNUMBER(Y421))),"",Y421-TODAY())</x:f>
      </x:c>
      <x:c r="AA421" s="750" t="str">
        <x:f>IF(OR(A421="",B421="",C421="",M421="",N421="",N421="PO WON",N421="LOST",N421="CANCELLED"),"",IF(M421="Hot",30,IF(M421="Warm",20,10))+IF(N421="NEGOTIATION",25,IF(N421="QUOTED",20,IF(N421="QUALIFIED",15,IF(OR(N421="NEW",N421="CONTACTED"),10,0))))+IF(S421&lt;=2,20,IF(S421&lt;=7,15,IF(S421&lt;=14,10,5)))+IF(O421&gt;=500000,20,IF(O421&gt;=200000,15,IF(O421&gt;=100000,10,5)))+IF(OR(C421="IndiaMART",C421="TradeIndia"),5,3))</x:f>
      </x:c>
      <x:c r="AB421" s="751" t="str">
        <x:f>IF(A421="","",IF(OR(N421="PO WON",N421="LOST",N421="CANCELLED"),"CLOSED",IF(AA421&gt;=75,"A - PRIORITY",IF(AA421&gt;=55,"B - GOOD",IF(AA421&gt;=35,"C - NURTURE","D - LOW")))))</x:f>
      </x:c>
      <x:c r="AC421" s="751" t="str">
        <x:f>IF(A421="","",IF(AL421="COMPLETE",IF(N421="PO WON","Track invoice + payment",IF(N421="LOST","Consider revival",IF(N421="CANCELLED","No further action",IF(T421="OVERDUE","FOLLOW UP NOW",IF(T421="DUE TODAY","FOLLOW UP TODAY",IFERROR(INDEX(Setup!$V$4:$V$8,MATCH(N421,Setup!$U$4:$U$8,0)),"Review RFQ")))))),IF(AL421="DUPLICATE RFQ ID","Use a unique RFQ ID",IF(AL421="CHECK REQUIRED FIELDS","Complete required fields",IF(AL421="CHECK NUMBERS","Correct quantity or value",IF(AL421="CHECK DATE","Correct invalid date",IF(AL421="CHECK STAGE","Choose a valid stage",IF(AL421="SET NEXT FOLLOW-UP","Set next follow-up",IF(AL421="ADD QUOTE DATE","Add quote date",IF(AL421="ADD QUOTE RECORD","Add or fix quote record",IF(AL421="ADD CLOSED REASON","Add lost/cancelled reason",IF(AL421="ADD CLOSED DATE","Add closed date","Create or fix order record"))))))))))))</x:f>
      </x:c>
      <x:c r="AD421" s="752" t="str">
        <x:f>IF(A421="","",IF(AND(OR(N421="QUOTED",N421="NEGOTIATION"),Y421&lt;&gt;"",Y421&lt;TODAY()),O421,0))</x:f>
      </x:c>
      <x:c r="AE421" s="751" t="str">
        <x:f>IF(A421="","",IF(AND(F421&lt;&gt;"",G421&lt;&gt;""),"COMPLETE",IF(OR(F421&lt;&gt;"",G421&lt;&gt;""),"PARTIAL","MISSING")))</x:f>
      </x:c>
      <x:c r="AF421" s="756"/>
      <x:c r="AG421" s="735"/>
      <x:c r="AH421" s="735"/>
      <x:c r="AI421" s="755" t="str">
        <x:f>IF(OR(B421="",AF421=""),"",ROUND((AF421-B421)*24,1))</x:f>
      </x:c>
      <x:c r="AJ421" s="750" t="str">
        <x:f>IF(P421="","",MAX(TODAY()-P421,0))</x:f>
      </x:c>
      <x:c r="AK421" s="750" t="str">
        <x:f>IF(OR(B421="",AH421=""),"",AH421-B421)</x:f>
      </x:c>
      <x:c r="AL421" s="751" t="str">
        <x:f>IF(A421="","",IF(COUNTIF($A$5:$A$504,A421)&gt;1,"DUPLICATE RFQ ID",IF(OR(B421="",C421="",AND(D421="",E421=""),AND(F421="",G421=""),H421="",I421="",J421="",L421="",M421="",N421=""),"CHECK REQUIRED FIELDS",IF(OR(NOT(ISNUMBER(I421)),I421&lt;=0,AND(O421&lt;&gt;"",OR(NOT(ISNUMBER(O421)),O421&lt;0))),"CHECK NUMBERS",IF(OR(NOT(ISNUMBER(B421)),B421&gt;TODAY(),AND(P421&lt;&gt;"",OR(NOT(ISNUMBER(P421)),P421&gt;TODAY())),AND(Q421&lt;&gt;"",OR(NOT(ISNUMBER(Q421)),Q421&gt;TODAY())),AND(R421&lt;&gt;"",NOT(ISNUMBER(R421))),AND(U421&lt;&gt;"",NOT(ISNUMBER(U421))),AND(AF421&lt;&gt;"",OR(NOT(ISNUMBER(AF421)),AF421&lt;B421,AF421&gt;TODAY()+1)),AND(AG421&lt;&gt;"",OR(NOT(ISNUMBER(AG421)),AG421&lt;B421,AG421&gt;TODAY())),AND(AH421&lt;&gt;"",OR(NOT(ISNUMBER(AH421)),AH421&lt;B421,AH421&gt;TODAY()))),"CHECK DATE",IF(COUNTIF(Setup!$D$4:$D$11,N421)=0,"CHECK STAGE",IF(AND(N421&lt;&gt;"PO WON",N421&lt;&gt;"LOST",N421&lt;&gt;"CANCELLED",Y421=""),"SET NEXT FOLLOW-UP",IF(AND(OR(N421="QUOTED",N421="NEGOTIATION",N421="PO WON"),P421=""),"ADD QUOTE DATE",IF(AND(OR(N421="QUOTED",N421="NEGOTIATION",N421="PO WON"),COUNTIFS(Quotations!$B$5:$B$504,A421,Quotations!$Q$5:$Q$504,"COMPLETE")=0),"ADD QUOTE RECORD",IF(AND(OR(N421="LOST",N421="CANCELLED"),V421=""),"ADD CLOSED REASON",IF(AND(OR(N421="PO WON",N421="LOST",N421="CANCELLED"),AH421=""),"ADD CLOSED DATE",IF(AND(N421="PO WON",COUNTIFS('Orders &amp; Payments'!$B$5:$B$504,A421,'Orders &amp; Payments'!$Q$5:$Q$504,"COMPLETE")+COUNTIFS('Orders &amp; Payments'!$B$5:$B$504,A421,'Orders &amp; Payments'!$Q$5:$Q$504,"OPEN")+COUNTIFS('Orders &amp; Payments'!$B$5:$B$504,A421,'Orders &amp; Payments'!$Q$5:$Q$504,"OPEN — ADD INVOICE")=0),"ADD ORDER RECORD","COMPLETE"))))))))))))</x:f>
      </x:c>
    </x:row>
    <x:row r="422">
      <x:c r="A422" s="730"/>
      <x:c r="B422" s="731"/>
      <x:c r="C422" s="730"/>
      <x:c r="D422" s="730"/>
      <x:c r="E422" s="730"/>
      <x:c r="F422" s="730"/>
      <x:c r="G422" s="730"/>
      <x:c r="H422" s="730"/>
      <x:c r="I422" s="730"/>
      <x:c r="J422" s="730"/>
      <x:c r="K422" s="730"/>
      <x:c r="L422" s="730"/>
      <x:c r="M422" s="730"/>
      <x:c r="N422" s="730"/>
      <x:c r="O422" s="732"/>
      <x:c r="P422" s="731"/>
      <x:c r="Q422" s="731"/>
      <x:c r="R422" s="731"/>
      <x:c r="S422" s="740" t="str">
        <x:f>IF(B422="","",TODAY()-B422)</x:f>
      </x:c>
      <x:c r="T422" s="741" t="str">
        <x:f>IF(A422="","",IF(N422="","STAGE NOT SET",IF(OR(N422="PO WON",N422="LOST",N422="CANCELLED"),N422,IF(Y422="","NOT SET",IF(NOT(ISNUMBER(Y422)),"CHECK DATE",IF(Y422&lt;TODAY(),"OVERDUE",IF(Y422=TODAY(),"DUE TODAY","UPCOMING")))))))</x:f>
      </x:c>
      <x:c r="U422" s="731"/>
      <x:c r="V422" s="730"/>
      <x:c r="W422" s="730"/>
      <x:c r="X422" s="749" t="str">
        <x:f>IF(OR(A422="",B422="",N422="",N422="PO WON",N422="LOST",N422="CANCELLED"),"",IFERROR(IF(Q422="",B422+1,Q422+INDEX(Setup!$T$4:$T$8,MATCH(N422,Setup!$S$4:$S$8,0))),""))</x:f>
      </x:c>
      <x:c r="Y422" s="749" t="str">
        <x:f>IF(A422="","",IF(OR(N422="PO WON",N422="LOST",N422="CANCELLED"),"",IF(R422&lt;&gt;"",R422,X422)))</x:f>
      </x:c>
      <x:c r="Z422" s="750" t="str">
        <x:f>IF(OR(Y422="",NOT(ISNUMBER(Y422))),"",Y422-TODAY())</x:f>
      </x:c>
      <x:c r="AA422" s="750" t="str">
        <x:f>IF(OR(A422="",B422="",C422="",M422="",N422="",N422="PO WON",N422="LOST",N422="CANCELLED"),"",IF(M422="Hot",30,IF(M422="Warm",20,10))+IF(N422="NEGOTIATION",25,IF(N422="QUOTED",20,IF(N422="QUALIFIED",15,IF(OR(N422="NEW",N422="CONTACTED"),10,0))))+IF(S422&lt;=2,20,IF(S422&lt;=7,15,IF(S422&lt;=14,10,5)))+IF(O422&gt;=500000,20,IF(O422&gt;=200000,15,IF(O422&gt;=100000,10,5)))+IF(OR(C422="IndiaMART",C422="TradeIndia"),5,3))</x:f>
      </x:c>
      <x:c r="AB422" s="751" t="str">
        <x:f>IF(A422="","",IF(OR(N422="PO WON",N422="LOST",N422="CANCELLED"),"CLOSED",IF(AA422&gt;=75,"A - PRIORITY",IF(AA422&gt;=55,"B - GOOD",IF(AA422&gt;=35,"C - NURTURE","D - LOW")))))</x:f>
      </x:c>
      <x:c r="AC422" s="751" t="str">
        <x:f>IF(A422="","",IF(AL422="COMPLETE",IF(N422="PO WON","Track invoice + payment",IF(N422="LOST","Consider revival",IF(N422="CANCELLED","No further action",IF(T422="OVERDUE","FOLLOW UP NOW",IF(T422="DUE TODAY","FOLLOW UP TODAY",IFERROR(INDEX(Setup!$V$4:$V$8,MATCH(N422,Setup!$U$4:$U$8,0)),"Review RFQ")))))),IF(AL422="DUPLICATE RFQ ID","Use a unique RFQ ID",IF(AL422="CHECK REQUIRED FIELDS","Complete required fields",IF(AL422="CHECK NUMBERS","Correct quantity or value",IF(AL422="CHECK DATE","Correct invalid date",IF(AL422="CHECK STAGE","Choose a valid stage",IF(AL422="SET NEXT FOLLOW-UP","Set next follow-up",IF(AL422="ADD QUOTE DATE","Add quote date",IF(AL422="ADD QUOTE RECORD","Add or fix quote record",IF(AL422="ADD CLOSED REASON","Add lost/cancelled reason",IF(AL422="ADD CLOSED DATE","Add closed date","Create or fix order record"))))))))))))</x:f>
      </x:c>
      <x:c r="AD422" s="752" t="str">
        <x:f>IF(A422="","",IF(AND(OR(N422="QUOTED",N422="NEGOTIATION"),Y422&lt;&gt;"",Y422&lt;TODAY()),O422,0))</x:f>
      </x:c>
      <x:c r="AE422" s="751" t="str">
        <x:f>IF(A422="","",IF(AND(F422&lt;&gt;"",G422&lt;&gt;""),"COMPLETE",IF(OR(F422&lt;&gt;"",G422&lt;&gt;""),"PARTIAL","MISSING")))</x:f>
      </x:c>
      <x:c r="AF422" s="756"/>
      <x:c r="AG422" s="735"/>
      <x:c r="AH422" s="735"/>
      <x:c r="AI422" s="755" t="str">
        <x:f>IF(OR(B422="",AF422=""),"",ROUND((AF422-B422)*24,1))</x:f>
      </x:c>
      <x:c r="AJ422" s="750" t="str">
        <x:f>IF(P422="","",MAX(TODAY()-P422,0))</x:f>
      </x:c>
      <x:c r="AK422" s="750" t="str">
        <x:f>IF(OR(B422="",AH422=""),"",AH422-B422)</x:f>
      </x:c>
      <x:c r="AL422" s="751" t="str">
        <x:f>IF(A422="","",IF(COUNTIF($A$5:$A$504,A422)&gt;1,"DUPLICATE RFQ ID",IF(OR(B422="",C422="",AND(D422="",E422=""),AND(F422="",G422=""),H422="",I422="",J422="",L422="",M422="",N422=""),"CHECK REQUIRED FIELDS",IF(OR(NOT(ISNUMBER(I422)),I422&lt;=0,AND(O422&lt;&gt;"",OR(NOT(ISNUMBER(O422)),O422&lt;0))),"CHECK NUMBERS",IF(OR(NOT(ISNUMBER(B422)),B422&gt;TODAY(),AND(P422&lt;&gt;"",OR(NOT(ISNUMBER(P422)),P422&gt;TODAY())),AND(Q422&lt;&gt;"",OR(NOT(ISNUMBER(Q422)),Q422&gt;TODAY())),AND(R422&lt;&gt;"",NOT(ISNUMBER(R422))),AND(U422&lt;&gt;"",NOT(ISNUMBER(U422))),AND(AF422&lt;&gt;"",OR(NOT(ISNUMBER(AF422)),AF422&lt;B422,AF422&gt;TODAY()+1)),AND(AG422&lt;&gt;"",OR(NOT(ISNUMBER(AG422)),AG422&lt;B422,AG422&gt;TODAY())),AND(AH422&lt;&gt;"",OR(NOT(ISNUMBER(AH422)),AH422&lt;B422,AH422&gt;TODAY()))),"CHECK DATE",IF(COUNTIF(Setup!$D$4:$D$11,N422)=0,"CHECK STAGE",IF(AND(N422&lt;&gt;"PO WON",N422&lt;&gt;"LOST",N422&lt;&gt;"CANCELLED",Y422=""),"SET NEXT FOLLOW-UP",IF(AND(OR(N422="QUOTED",N422="NEGOTIATION",N422="PO WON"),P422=""),"ADD QUOTE DATE",IF(AND(OR(N422="QUOTED",N422="NEGOTIATION",N422="PO WON"),COUNTIFS(Quotations!$B$5:$B$504,A422,Quotations!$Q$5:$Q$504,"COMPLETE")=0),"ADD QUOTE RECORD",IF(AND(OR(N422="LOST",N422="CANCELLED"),V422=""),"ADD CLOSED REASON",IF(AND(OR(N422="PO WON",N422="LOST",N422="CANCELLED"),AH422=""),"ADD CLOSED DATE",IF(AND(N422="PO WON",COUNTIFS('Orders &amp; Payments'!$B$5:$B$504,A422,'Orders &amp; Payments'!$Q$5:$Q$504,"COMPLETE")+COUNTIFS('Orders &amp; Payments'!$B$5:$B$504,A422,'Orders &amp; Payments'!$Q$5:$Q$504,"OPEN")+COUNTIFS('Orders &amp; Payments'!$B$5:$B$504,A422,'Orders &amp; Payments'!$Q$5:$Q$504,"OPEN — ADD INVOICE")=0),"ADD ORDER RECORD","COMPLETE"))))))))))))</x:f>
      </x:c>
    </x:row>
    <x:row r="423">
      <x:c r="A423" s="730"/>
      <x:c r="B423" s="731"/>
      <x:c r="C423" s="730"/>
      <x:c r="D423" s="730"/>
      <x:c r="E423" s="730"/>
      <x:c r="F423" s="730"/>
      <x:c r="G423" s="730"/>
      <x:c r="H423" s="730"/>
      <x:c r="I423" s="730"/>
      <x:c r="J423" s="730"/>
      <x:c r="K423" s="730"/>
      <x:c r="L423" s="730"/>
      <x:c r="M423" s="730"/>
      <x:c r="N423" s="730"/>
      <x:c r="O423" s="732"/>
      <x:c r="P423" s="731"/>
      <x:c r="Q423" s="731"/>
      <x:c r="R423" s="731"/>
      <x:c r="S423" s="740" t="str">
        <x:f>IF(B423="","",TODAY()-B423)</x:f>
      </x:c>
      <x:c r="T423" s="741" t="str">
        <x:f>IF(A423="","",IF(N423="","STAGE NOT SET",IF(OR(N423="PO WON",N423="LOST",N423="CANCELLED"),N423,IF(Y423="","NOT SET",IF(NOT(ISNUMBER(Y423)),"CHECK DATE",IF(Y423&lt;TODAY(),"OVERDUE",IF(Y423=TODAY(),"DUE TODAY","UPCOMING")))))))</x:f>
      </x:c>
      <x:c r="U423" s="731"/>
      <x:c r="V423" s="730"/>
      <x:c r="W423" s="730"/>
      <x:c r="X423" s="749" t="str">
        <x:f>IF(OR(A423="",B423="",N423="",N423="PO WON",N423="LOST",N423="CANCELLED"),"",IFERROR(IF(Q423="",B423+1,Q423+INDEX(Setup!$T$4:$T$8,MATCH(N423,Setup!$S$4:$S$8,0))),""))</x:f>
      </x:c>
      <x:c r="Y423" s="749" t="str">
        <x:f>IF(A423="","",IF(OR(N423="PO WON",N423="LOST",N423="CANCELLED"),"",IF(R423&lt;&gt;"",R423,X423)))</x:f>
      </x:c>
      <x:c r="Z423" s="750" t="str">
        <x:f>IF(OR(Y423="",NOT(ISNUMBER(Y423))),"",Y423-TODAY())</x:f>
      </x:c>
      <x:c r="AA423" s="750" t="str">
        <x:f>IF(OR(A423="",B423="",C423="",M423="",N423="",N423="PO WON",N423="LOST",N423="CANCELLED"),"",IF(M423="Hot",30,IF(M423="Warm",20,10))+IF(N423="NEGOTIATION",25,IF(N423="QUOTED",20,IF(N423="QUALIFIED",15,IF(OR(N423="NEW",N423="CONTACTED"),10,0))))+IF(S423&lt;=2,20,IF(S423&lt;=7,15,IF(S423&lt;=14,10,5)))+IF(O423&gt;=500000,20,IF(O423&gt;=200000,15,IF(O423&gt;=100000,10,5)))+IF(OR(C423="IndiaMART",C423="TradeIndia"),5,3))</x:f>
      </x:c>
      <x:c r="AB423" s="751" t="str">
        <x:f>IF(A423="","",IF(OR(N423="PO WON",N423="LOST",N423="CANCELLED"),"CLOSED",IF(AA423&gt;=75,"A - PRIORITY",IF(AA423&gt;=55,"B - GOOD",IF(AA423&gt;=35,"C - NURTURE","D - LOW")))))</x:f>
      </x:c>
      <x:c r="AC423" s="751" t="str">
        <x:f>IF(A423="","",IF(AL423="COMPLETE",IF(N423="PO WON","Track invoice + payment",IF(N423="LOST","Consider revival",IF(N423="CANCELLED","No further action",IF(T423="OVERDUE","FOLLOW UP NOW",IF(T423="DUE TODAY","FOLLOW UP TODAY",IFERROR(INDEX(Setup!$V$4:$V$8,MATCH(N423,Setup!$U$4:$U$8,0)),"Review RFQ")))))),IF(AL423="DUPLICATE RFQ ID","Use a unique RFQ ID",IF(AL423="CHECK REQUIRED FIELDS","Complete required fields",IF(AL423="CHECK NUMBERS","Correct quantity or value",IF(AL423="CHECK DATE","Correct invalid date",IF(AL423="CHECK STAGE","Choose a valid stage",IF(AL423="SET NEXT FOLLOW-UP","Set next follow-up",IF(AL423="ADD QUOTE DATE","Add quote date",IF(AL423="ADD QUOTE RECORD","Add or fix quote record",IF(AL423="ADD CLOSED REASON","Add lost/cancelled reason",IF(AL423="ADD CLOSED DATE","Add closed date","Create or fix order record"))))))))))))</x:f>
      </x:c>
      <x:c r="AD423" s="752" t="str">
        <x:f>IF(A423="","",IF(AND(OR(N423="QUOTED",N423="NEGOTIATION"),Y423&lt;&gt;"",Y423&lt;TODAY()),O423,0))</x:f>
      </x:c>
      <x:c r="AE423" s="751" t="str">
        <x:f>IF(A423="","",IF(AND(F423&lt;&gt;"",G423&lt;&gt;""),"COMPLETE",IF(OR(F423&lt;&gt;"",G423&lt;&gt;""),"PARTIAL","MISSING")))</x:f>
      </x:c>
      <x:c r="AF423" s="756"/>
      <x:c r="AG423" s="735"/>
      <x:c r="AH423" s="735"/>
      <x:c r="AI423" s="755" t="str">
        <x:f>IF(OR(B423="",AF423=""),"",ROUND((AF423-B423)*24,1))</x:f>
      </x:c>
      <x:c r="AJ423" s="750" t="str">
        <x:f>IF(P423="","",MAX(TODAY()-P423,0))</x:f>
      </x:c>
      <x:c r="AK423" s="750" t="str">
        <x:f>IF(OR(B423="",AH423=""),"",AH423-B423)</x:f>
      </x:c>
      <x:c r="AL423" s="751" t="str">
        <x:f>IF(A423="","",IF(COUNTIF($A$5:$A$504,A423)&gt;1,"DUPLICATE RFQ ID",IF(OR(B423="",C423="",AND(D423="",E423=""),AND(F423="",G423=""),H423="",I423="",J423="",L423="",M423="",N423=""),"CHECK REQUIRED FIELDS",IF(OR(NOT(ISNUMBER(I423)),I423&lt;=0,AND(O423&lt;&gt;"",OR(NOT(ISNUMBER(O423)),O423&lt;0))),"CHECK NUMBERS",IF(OR(NOT(ISNUMBER(B423)),B423&gt;TODAY(),AND(P423&lt;&gt;"",OR(NOT(ISNUMBER(P423)),P423&gt;TODAY())),AND(Q423&lt;&gt;"",OR(NOT(ISNUMBER(Q423)),Q423&gt;TODAY())),AND(R423&lt;&gt;"",NOT(ISNUMBER(R423))),AND(U423&lt;&gt;"",NOT(ISNUMBER(U423))),AND(AF423&lt;&gt;"",OR(NOT(ISNUMBER(AF423)),AF423&lt;B423,AF423&gt;TODAY()+1)),AND(AG423&lt;&gt;"",OR(NOT(ISNUMBER(AG423)),AG423&lt;B423,AG423&gt;TODAY())),AND(AH423&lt;&gt;"",OR(NOT(ISNUMBER(AH423)),AH423&lt;B423,AH423&gt;TODAY()))),"CHECK DATE",IF(COUNTIF(Setup!$D$4:$D$11,N423)=0,"CHECK STAGE",IF(AND(N423&lt;&gt;"PO WON",N423&lt;&gt;"LOST",N423&lt;&gt;"CANCELLED",Y423=""),"SET NEXT FOLLOW-UP",IF(AND(OR(N423="QUOTED",N423="NEGOTIATION",N423="PO WON"),P423=""),"ADD QUOTE DATE",IF(AND(OR(N423="QUOTED",N423="NEGOTIATION",N423="PO WON"),COUNTIFS(Quotations!$B$5:$B$504,A423,Quotations!$Q$5:$Q$504,"COMPLETE")=0),"ADD QUOTE RECORD",IF(AND(OR(N423="LOST",N423="CANCELLED"),V423=""),"ADD CLOSED REASON",IF(AND(OR(N423="PO WON",N423="LOST",N423="CANCELLED"),AH423=""),"ADD CLOSED DATE",IF(AND(N423="PO WON",COUNTIFS('Orders &amp; Payments'!$B$5:$B$504,A423,'Orders &amp; Payments'!$Q$5:$Q$504,"COMPLETE")+COUNTIFS('Orders &amp; Payments'!$B$5:$B$504,A423,'Orders &amp; Payments'!$Q$5:$Q$504,"OPEN")+COUNTIFS('Orders &amp; Payments'!$B$5:$B$504,A423,'Orders &amp; Payments'!$Q$5:$Q$504,"OPEN — ADD INVOICE")=0),"ADD ORDER RECORD","COMPLETE"))))))))))))</x:f>
      </x:c>
    </x:row>
    <x:row r="424">
      <x:c r="A424" s="730"/>
      <x:c r="B424" s="731"/>
      <x:c r="C424" s="730"/>
      <x:c r="D424" s="730"/>
      <x:c r="E424" s="730"/>
      <x:c r="F424" s="730"/>
      <x:c r="G424" s="730"/>
      <x:c r="H424" s="730"/>
      <x:c r="I424" s="730"/>
      <x:c r="J424" s="730"/>
      <x:c r="K424" s="730"/>
      <x:c r="L424" s="730"/>
      <x:c r="M424" s="730"/>
      <x:c r="N424" s="730"/>
      <x:c r="O424" s="732"/>
      <x:c r="P424" s="731"/>
      <x:c r="Q424" s="731"/>
      <x:c r="R424" s="731"/>
      <x:c r="S424" s="740" t="str">
        <x:f>IF(B424="","",TODAY()-B424)</x:f>
      </x:c>
      <x:c r="T424" s="741" t="str">
        <x:f>IF(A424="","",IF(N424="","STAGE NOT SET",IF(OR(N424="PO WON",N424="LOST",N424="CANCELLED"),N424,IF(Y424="","NOT SET",IF(NOT(ISNUMBER(Y424)),"CHECK DATE",IF(Y424&lt;TODAY(),"OVERDUE",IF(Y424=TODAY(),"DUE TODAY","UPCOMING")))))))</x:f>
      </x:c>
      <x:c r="U424" s="731"/>
      <x:c r="V424" s="730"/>
      <x:c r="W424" s="730"/>
      <x:c r="X424" s="749" t="str">
        <x:f>IF(OR(A424="",B424="",N424="",N424="PO WON",N424="LOST",N424="CANCELLED"),"",IFERROR(IF(Q424="",B424+1,Q424+INDEX(Setup!$T$4:$T$8,MATCH(N424,Setup!$S$4:$S$8,0))),""))</x:f>
      </x:c>
      <x:c r="Y424" s="749" t="str">
        <x:f>IF(A424="","",IF(OR(N424="PO WON",N424="LOST",N424="CANCELLED"),"",IF(R424&lt;&gt;"",R424,X424)))</x:f>
      </x:c>
      <x:c r="Z424" s="750" t="str">
        <x:f>IF(OR(Y424="",NOT(ISNUMBER(Y424))),"",Y424-TODAY())</x:f>
      </x:c>
      <x:c r="AA424" s="750" t="str">
        <x:f>IF(OR(A424="",B424="",C424="",M424="",N424="",N424="PO WON",N424="LOST",N424="CANCELLED"),"",IF(M424="Hot",30,IF(M424="Warm",20,10))+IF(N424="NEGOTIATION",25,IF(N424="QUOTED",20,IF(N424="QUALIFIED",15,IF(OR(N424="NEW",N424="CONTACTED"),10,0))))+IF(S424&lt;=2,20,IF(S424&lt;=7,15,IF(S424&lt;=14,10,5)))+IF(O424&gt;=500000,20,IF(O424&gt;=200000,15,IF(O424&gt;=100000,10,5)))+IF(OR(C424="IndiaMART",C424="TradeIndia"),5,3))</x:f>
      </x:c>
      <x:c r="AB424" s="751" t="str">
        <x:f>IF(A424="","",IF(OR(N424="PO WON",N424="LOST",N424="CANCELLED"),"CLOSED",IF(AA424&gt;=75,"A - PRIORITY",IF(AA424&gt;=55,"B - GOOD",IF(AA424&gt;=35,"C - NURTURE","D - LOW")))))</x:f>
      </x:c>
      <x:c r="AC424" s="751" t="str">
        <x:f>IF(A424="","",IF(AL424="COMPLETE",IF(N424="PO WON","Track invoice + payment",IF(N424="LOST","Consider revival",IF(N424="CANCELLED","No further action",IF(T424="OVERDUE","FOLLOW UP NOW",IF(T424="DUE TODAY","FOLLOW UP TODAY",IFERROR(INDEX(Setup!$V$4:$V$8,MATCH(N424,Setup!$U$4:$U$8,0)),"Review RFQ")))))),IF(AL424="DUPLICATE RFQ ID","Use a unique RFQ ID",IF(AL424="CHECK REQUIRED FIELDS","Complete required fields",IF(AL424="CHECK NUMBERS","Correct quantity or value",IF(AL424="CHECK DATE","Correct invalid date",IF(AL424="CHECK STAGE","Choose a valid stage",IF(AL424="SET NEXT FOLLOW-UP","Set next follow-up",IF(AL424="ADD QUOTE DATE","Add quote date",IF(AL424="ADD QUOTE RECORD","Add or fix quote record",IF(AL424="ADD CLOSED REASON","Add lost/cancelled reason",IF(AL424="ADD CLOSED DATE","Add closed date","Create or fix order record"))))))))))))</x:f>
      </x:c>
      <x:c r="AD424" s="752" t="str">
        <x:f>IF(A424="","",IF(AND(OR(N424="QUOTED",N424="NEGOTIATION"),Y424&lt;&gt;"",Y424&lt;TODAY()),O424,0))</x:f>
      </x:c>
      <x:c r="AE424" s="751" t="str">
        <x:f>IF(A424="","",IF(AND(F424&lt;&gt;"",G424&lt;&gt;""),"COMPLETE",IF(OR(F424&lt;&gt;"",G424&lt;&gt;""),"PARTIAL","MISSING")))</x:f>
      </x:c>
      <x:c r="AF424" s="756"/>
      <x:c r="AG424" s="735"/>
      <x:c r="AH424" s="735"/>
      <x:c r="AI424" s="755" t="str">
        <x:f>IF(OR(B424="",AF424=""),"",ROUND((AF424-B424)*24,1))</x:f>
      </x:c>
      <x:c r="AJ424" s="750" t="str">
        <x:f>IF(P424="","",MAX(TODAY()-P424,0))</x:f>
      </x:c>
      <x:c r="AK424" s="750" t="str">
        <x:f>IF(OR(B424="",AH424=""),"",AH424-B424)</x:f>
      </x:c>
      <x:c r="AL424" s="751" t="str">
        <x:f>IF(A424="","",IF(COUNTIF($A$5:$A$504,A424)&gt;1,"DUPLICATE RFQ ID",IF(OR(B424="",C424="",AND(D424="",E424=""),AND(F424="",G424=""),H424="",I424="",J424="",L424="",M424="",N424=""),"CHECK REQUIRED FIELDS",IF(OR(NOT(ISNUMBER(I424)),I424&lt;=0,AND(O424&lt;&gt;"",OR(NOT(ISNUMBER(O424)),O424&lt;0))),"CHECK NUMBERS",IF(OR(NOT(ISNUMBER(B424)),B424&gt;TODAY(),AND(P424&lt;&gt;"",OR(NOT(ISNUMBER(P424)),P424&gt;TODAY())),AND(Q424&lt;&gt;"",OR(NOT(ISNUMBER(Q424)),Q424&gt;TODAY())),AND(R424&lt;&gt;"",NOT(ISNUMBER(R424))),AND(U424&lt;&gt;"",NOT(ISNUMBER(U424))),AND(AF424&lt;&gt;"",OR(NOT(ISNUMBER(AF424)),AF424&lt;B424,AF424&gt;TODAY()+1)),AND(AG424&lt;&gt;"",OR(NOT(ISNUMBER(AG424)),AG424&lt;B424,AG424&gt;TODAY())),AND(AH424&lt;&gt;"",OR(NOT(ISNUMBER(AH424)),AH424&lt;B424,AH424&gt;TODAY()))),"CHECK DATE",IF(COUNTIF(Setup!$D$4:$D$11,N424)=0,"CHECK STAGE",IF(AND(N424&lt;&gt;"PO WON",N424&lt;&gt;"LOST",N424&lt;&gt;"CANCELLED",Y424=""),"SET NEXT FOLLOW-UP",IF(AND(OR(N424="QUOTED",N424="NEGOTIATION",N424="PO WON"),P424=""),"ADD QUOTE DATE",IF(AND(OR(N424="QUOTED",N424="NEGOTIATION",N424="PO WON"),COUNTIFS(Quotations!$B$5:$B$504,A424,Quotations!$Q$5:$Q$504,"COMPLETE")=0),"ADD QUOTE RECORD",IF(AND(OR(N424="LOST",N424="CANCELLED"),V424=""),"ADD CLOSED REASON",IF(AND(OR(N424="PO WON",N424="LOST",N424="CANCELLED"),AH424=""),"ADD CLOSED DATE",IF(AND(N424="PO WON",COUNTIFS('Orders &amp; Payments'!$B$5:$B$504,A424,'Orders &amp; Payments'!$Q$5:$Q$504,"COMPLETE")+COUNTIFS('Orders &amp; Payments'!$B$5:$B$504,A424,'Orders &amp; Payments'!$Q$5:$Q$504,"OPEN")+COUNTIFS('Orders &amp; Payments'!$B$5:$B$504,A424,'Orders &amp; Payments'!$Q$5:$Q$504,"OPEN — ADD INVOICE")=0),"ADD ORDER RECORD","COMPLETE"))))))))))))</x:f>
      </x:c>
    </x:row>
    <x:row r="425">
      <x:c r="A425" s="730"/>
      <x:c r="B425" s="731"/>
      <x:c r="C425" s="730"/>
      <x:c r="D425" s="730"/>
      <x:c r="E425" s="730"/>
      <x:c r="F425" s="730"/>
      <x:c r="G425" s="730"/>
      <x:c r="H425" s="730"/>
      <x:c r="I425" s="730"/>
      <x:c r="J425" s="730"/>
      <x:c r="K425" s="730"/>
      <x:c r="L425" s="730"/>
      <x:c r="M425" s="730"/>
      <x:c r="N425" s="730"/>
      <x:c r="O425" s="732"/>
      <x:c r="P425" s="731"/>
      <x:c r="Q425" s="731"/>
      <x:c r="R425" s="731"/>
      <x:c r="S425" s="740" t="str">
        <x:f>IF(B425="","",TODAY()-B425)</x:f>
      </x:c>
      <x:c r="T425" s="741" t="str">
        <x:f>IF(A425="","",IF(N425="","STAGE NOT SET",IF(OR(N425="PO WON",N425="LOST",N425="CANCELLED"),N425,IF(Y425="","NOT SET",IF(NOT(ISNUMBER(Y425)),"CHECK DATE",IF(Y425&lt;TODAY(),"OVERDUE",IF(Y425=TODAY(),"DUE TODAY","UPCOMING")))))))</x:f>
      </x:c>
      <x:c r="U425" s="731"/>
      <x:c r="V425" s="730"/>
      <x:c r="W425" s="730"/>
      <x:c r="X425" s="749" t="str">
        <x:f>IF(OR(A425="",B425="",N425="",N425="PO WON",N425="LOST",N425="CANCELLED"),"",IFERROR(IF(Q425="",B425+1,Q425+INDEX(Setup!$T$4:$T$8,MATCH(N425,Setup!$S$4:$S$8,0))),""))</x:f>
      </x:c>
      <x:c r="Y425" s="749" t="str">
        <x:f>IF(A425="","",IF(OR(N425="PO WON",N425="LOST",N425="CANCELLED"),"",IF(R425&lt;&gt;"",R425,X425)))</x:f>
      </x:c>
      <x:c r="Z425" s="750" t="str">
        <x:f>IF(OR(Y425="",NOT(ISNUMBER(Y425))),"",Y425-TODAY())</x:f>
      </x:c>
      <x:c r="AA425" s="750" t="str">
        <x:f>IF(OR(A425="",B425="",C425="",M425="",N425="",N425="PO WON",N425="LOST",N425="CANCELLED"),"",IF(M425="Hot",30,IF(M425="Warm",20,10))+IF(N425="NEGOTIATION",25,IF(N425="QUOTED",20,IF(N425="QUALIFIED",15,IF(OR(N425="NEW",N425="CONTACTED"),10,0))))+IF(S425&lt;=2,20,IF(S425&lt;=7,15,IF(S425&lt;=14,10,5)))+IF(O425&gt;=500000,20,IF(O425&gt;=200000,15,IF(O425&gt;=100000,10,5)))+IF(OR(C425="IndiaMART",C425="TradeIndia"),5,3))</x:f>
      </x:c>
      <x:c r="AB425" s="751" t="str">
        <x:f>IF(A425="","",IF(OR(N425="PO WON",N425="LOST",N425="CANCELLED"),"CLOSED",IF(AA425&gt;=75,"A - PRIORITY",IF(AA425&gt;=55,"B - GOOD",IF(AA425&gt;=35,"C - NURTURE","D - LOW")))))</x:f>
      </x:c>
      <x:c r="AC425" s="751" t="str">
        <x:f>IF(A425="","",IF(AL425="COMPLETE",IF(N425="PO WON","Track invoice + payment",IF(N425="LOST","Consider revival",IF(N425="CANCELLED","No further action",IF(T425="OVERDUE","FOLLOW UP NOW",IF(T425="DUE TODAY","FOLLOW UP TODAY",IFERROR(INDEX(Setup!$V$4:$V$8,MATCH(N425,Setup!$U$4:$U$8,0)),"Review RFQ")))))),IF(AL425="DUPLICATE RFQ ID","Use a unique RFQ ID",IF(AL425="CHECK REQUIRED FIELDS","Complete required fields",IF(AL425="CHECK NUMBERS","Correct quantity or value",IF(AL425="CHECK DATE","Correct invalid date",IF(AL425="CHECK STAGE","Choose a valid stage",IF(AL425="SET NEXT FOLLOW-UP","Set next follow-up",IF(AL425="ADD QUOTE DATE","Add quote date",IF(AL425="ADD QUOTE RECORD","Add or fix quote record",IF(AL425="ADD CLOSED REASON","Add lost/cancelled reason",IF(AL425="ADD CLOSED DATE","Add closed date","Create or fix order record"))))))))))))</x:f>
      </x:c>
      <x:c r="AD425" s="752" t="str">
        <x:f>IF(A425="","",IF(AND(OR(N425="QUOTED",N425="NEGOTIATION"),Y425&lt;&gt;"",Y425&lt;TODAY()),O425,0))</x:f>
      </x:c>
      <x:c r="AE425" s="751" t="str">
        <x:f>IF(A425="","",IF(AND(F425&lt;&gt;"",G425&lt;&gt;""),"COMPLETE",IF(OR(F425&lt;&gt;"",G425&lt;&gt;""),"PARTIAL","MISSING")))</x:f>
      </x:c>
      <x:c r="AF425" s="756"/>
      <x:c r="AG425" s="735"/>
      <x:c r="AH425" s="735"/>
      <x:c r="AI425" s="755" t="str">
        <x:f>IF(OR(B425="",AF425=""),"",ROUND((AF425-B425)*24,1))</x:f>
      </x:c>
      <x:c r="AJ425" s="750" t="str">
        <x:f>IF(P425="","",MAX(TODAY()-P425,0))</x:f>
      </x:c>
      <x:c r="AK425" s="750" t="str">
        <x:f>IF(OR(B425="",AH425=""),"",AH425-B425)</x:f>
      </x:c>
      <x:c r="AL425" s="751" t="str">
        <x:f>IF(A425="","",IF(COUNTIF($A$5:$A$504,A425)&gt;1,"DUPLICATE RFQ ID",IF(OR(B425="",C425="",AND(D425="",E425=""),AND(F425="",G425=""),H425="",I425="",J425="",L425="",M425="",N425=""),"CHECK REQUIRED FIELDS",IF(OR(NOT(ISNUMBER(I425)),I425&lt;=0,AND(O425&lt;&gt;"",OR(NOT(ISNUMBER(O425)),O425&lt;0))),"CHECK NUMBERS",IF(OR(NOT(ISNUMBER(B425)),B425&gt;TODAY(),AND(P425&lt;&gt;"",OR(NOT(ISNUMBER(P425)),P425&gt;TODAY())),AND(Q425&lt;&gt;"",OR(NOT(ISNUMBER(Q425)),Q425&gt;TODAY())),AND(R425&lt;&gt;"",NOT(ISNUMBER(R425))),AND(U425&lt;&gt;"",NOT(ISNUMBER(U425))),AND(AF425&lt;&gt;"",OR(NOT(ISNUMBER(AF425)),AF425&lt;B425,AF425&gt;TODAY()+1)),AND(AG425&lt;&gt;"",OR(NOT(ISNUMBER(AG425)),AG425&lt;B425,AG425&gt;TODAY())),AND(AH425&lt;&gt;"",OR(NOT(ISNUMBER(AH425)),AH425&lt;B425,AH425&gt;TODAY()))),"CHECK DATE",IF(COUNTIF(Setup!$D$4:$D$11,N425)=0,"CHECK STAGE",IF(AND(N425&lt;&gt;"PO WON",N425&lt;&gt;"LOST",N425&lt;&gt;"CANCELLED",Y425=""),"SET NEXT FOLLOW-UP",IF(AND(OR(N425="QUOTED",N425="NEGOTIATION",N425="PO WON"),P425=""),"ADD QUOTE DATE",IF(AND(OR(N425="QUOTED",N425="NEGOTIATION",N425="PO WON"),COUNTIFS(Quotations!$B$5:$B$504,A425,Quotations!$Q$5:$Q$504,"COMPLETE")=0),"ADD QUOTE RECORD",IF(AND(OR(N425="LOST",N425="CANCELLED"),V425=""),"ADD CLOSED REASON",IF(AND(OR(N425="PO WON",N425="LOST",N425="CANCELLED"),AH425=""),"ADD CLOSED DATE",IF(AND(N425="PO WON",COUNTIFS('Orders &amp; Payments'!$B$5:$B$504,A425,'Orders &amp; Payments'!$Q$5:$Q$504,"COMPLETE")+COUNTIFS('Orders &amp; Payments'!$B$5:$B$504,A425,'Orders &amp; Payments'!$Q$5:$Q$504,"OPEN")+COUNTIFS('Orders &amp; Payments'!$B$5:$B$504,A425,'Orders &amp; Payments'!$Q$5:$Q$504,"OPEN — ADD INVOICE")=0),"ADD ORDER RECORD","COMPLETE"))))))))))))</x:f>
      </x:c>
    </x:row>
    <x:row r="426">
      <x:c r="A426" s="730"/>
      <x:c r="B426" s="731"/>
      <x:c r="C426" s="730"/>
      <x:c r="D426" s="730"/>
      <x:c r="E426" s="730"/>
      <x:c r="F426" s="730"/>
      <x:c r="G426" s="730"/>
      <x:c r="H426" s="730"/>
      <x:c r="I426" s="730"/>
      <x:c r="J426" s="730"/>
      <x:c r="K426" s="730"/>
      <x:c r="L426" s="730"/>
      <x:c r="M426" s="730"/>
      <x:c r="N426" s="730"/>
      <x:c r="O426" s="732"/>
      <x:c r="P426" s="731"/>
      <x:c r="Q426" s="731"/>
      <x:c r="R426" s="731"/>
      <x:c r="S426" s="740" t="str">
        <x:f>IF(B426="","",TODAY()-B426)</x:f>
      </x:c>
      <x:c r="T426" s="741" t="str">
        <x:f>IF(A426="","",IF(N426="","STAGE NOT SET",IF(OR(N426="PO WON",N426="LOST",N426="CANCELLED"),N426,IF(Y426="","NOT SET",IF(NOT(ISNUMBER(Y426)),"CHECK DATE",IF(Y426&lt;TODAY(),"OVERDUE",IF(Y426=TODAY(),"DUE TODAY","UPCOMING")))))))</x:f>
      </x:c>
      <x:c r="U426" s="731"/>
      <x:c r="V426" s="730"/>
      <x:c r="W426" s="730"/>
      <x:c r="X426" s="749" t="str">
        <x:f>IF(OR(A426="",B426="",N426="",N426="PO WON",N426="LOST",N426="CANCELLED"),"",IFERROR(IF(Q426="",B426+1,Q426+INDEX(Setup!$T$4:$T$8,MATCH(N426,Setup!$S$4:$S$8,0))),""))</x:f>
      </x:c>
      <x:c r="Y426" s="749" t="str">
        <x:f>IF(A426="","",IF(OR(N426="PO WON",N426="LOST",N426="CANCELLED"),"",IF(R426&lt;&gt;"",R426,X426)))</x:f>
      </x:c>
      <x:c r="Z426" s="750" t="str">
        <x:f>IF(OR(Y426="",NOT(ISNUMBER(Y426))),"",Y426-TODAY())</x:f>
      </x:c>
      <x:c r="AA426" s="750" t="str">
        <x:f>IF(OR(A426="",B426="",C426="",M426="",N426="",N426="PO WON",N426="LOST",N426="CANCELLED"),"",IF(M426="Hot",30,IF(M426="Warm",20,10))+IF(N426="NEGOTIATION",25,IF(N426="QUOTED",20,IF(N426="QUALIFIED",15,IF(OR(N426="NEW",N426="CONTACTED"),10,0))))+IF(S426&lt;=2,20,IF(S426&lt;=7,15,IF(S426&lt;=14,10,5)))+IF(O426&gt;=500000,20,IF(O426&gt;=200000,15,IF(O426&gt;=100000,10,5)))+IF(OR(C426="IndiaMART",C426="TradeIndia"),5,3))</x:f>
      </x:c>
      <x:c r="AB426" s="751" t="str">
        <x:f>IF(A426="","",IF(OR(N426="PO WON",N426="LOST",N426="CANCELLED"),"CLOSED",IF(AA426&gt;=75,"A - PRIORITY",IF(AA426&gt;=55,"B - GOOD",IF(AA426&gt;=35,"C - NURTURE","D - LOW")))))</x:f>
      </x:c>
      <x:c r="AC426" s="751" t="str">
        <x:f>IF(A426="","",IF(AL426="COMPLETE",IF(N426="PO WON","Track invoice + payment",IF(N426="LOST","Consider revival",IF(N426="CANCELLED","No further action",IF(T426="OVERDUE","FOLLOW UP NOW",IF(T426="DUE TODAY","FOLLOW UP TODAY",IFERROR(INDEX(Setup!$V$4:$V$8,MATCH(N426,Setup!$U$4:$U$8,0)),"Review RFQ")))))),IF(AL426="DUPLICATE RFQ ID","Use a unique RFQ ID",IF(AL426="CHECK REQUIRED FIELDS","Complete required fields",IF(AL426="CHECK NUMBERS","Correct quantity or value",IF(AL426="CHECK DATE","Correct invalid date",IF(AL426="CHECK STAGE","Choose a valid stage",IF(AL426="SET NEXT FOLLOW-UP","Set next follow-up",IF(AL426="ADD QUOTE DATE","Add quote date",IF(AL426="ADD QUOTE RECORD","Add or fix quote record",IF(AL426="ADD CLOSED REASON","Add lost/cancelled reason",IF(AL426="ADD CLOSED DATE","Add closed date","Create or fix order record"))))))))))))</x:f>
      </x:c>
      <x:c r="AD426" s="752" t="str">
        <x:f>IF(A426="","",IF(AND(OR(N426="QUOTED",N426="NEGOTIATION"),Y426&lt;&gt;"",Y426&lt;TODAY()),O426,0))</x:f>
      </x:c>
      <x:c r="AE426" s="751" t="str">
        <x:f>IF(A426="","",IF(AND(F426&lt;&gt;"",G426&lt;&gt;""),"COMPLETE",IF(OR(F426&lt;&gt;"",G426&lt;&gt;""),"PARTIAL","MISSING")))</x:f>
      </x:c>
      <x:c r="AF426" s="756"/>
      <x:c r="AG426" s="735"/>
      <x:c r="AH426" s="735"/>
      <x:c r="AI426" s="755" t="str">
        <x:f>IF(OR(B426="",AF426=""),"",ROUND((AF426-B426)*24,1))</x:f>
      </x:c>
      <x:c r="AJ426" s="750" t="str">
        <x:f>IF(P426="","",MAX(TODAY()-P426,0))</x:f>
      </x:c>
      <x:c r="AK426" s="750" t="str">
        <x:f>IF(OR(B426="",AH426=""),"",AH426-B426)</x:f>
      </x:c>
      <x:c r="AL426" s="751" t="str">
        <x:f>IF(A426="","",IF(COUNTIF($A$5:$A$504,A426)&gt;1,"DUPLICATE RFQ ID",IF(OR(B426="",C426="",AND(D426="",E426=""),AND(F426="",G426=""),H426="",I426="",J426="",L426="",M426="",N426=""),"CHECK REQUIRED FIELDS",IF(OR(NOT(ISNUMBER(I426)),I426&lt;=0,AND(O426&lt;&gt;"",OR(NOT(ISNUMBER(O426)),O426&lt;0))),"CHECK NUMBERS",IF(OR(NOT(ISNUMBER(B426)),B426&gt;TODAY(),AND(P426&lt;&gt;"",OR(NOT(ISNUMBER(P426)),P426&gt;TODAY())),AND(Q426&lt;&gt;"",OR(NOT(ISNUMBER(Q426)),Q426&gt;TODAY())),AND(R426&lt;&gt;"",NOT(ISNUMBER(R426))),AND(U426&lt;&gt;"",NOT(ISNUMBER(U426))),AND(AF426&lt;&gt;"",OR(NOT(ISNUMBER(AF426)),AF426&lt;B426,AF426&gt;TODAY()+1)),AND(AG426&lt;&gt;"",OR(NOT(ISNUMBER(AG426)),AG426&lt;B426,AG426&gt;TODAY())),AND(AH426&lt;&gt;"",OR(NOT(ISNUMBER(AH426)),AH426&lt;B426,AH426&gt;TODAY()))),"CHECK DATE",IF(COUNTIF(Setup!$D$4:$D$11,N426)=0,"CHECK STAGE",IF(AND(N426&lt;&gt;"PO WON",N426&lt;&gt;"LOST",N426&lt;&gt;"CANCELLED",Y426=""),"SET NEXT FOLLOW-UP",IF(AND(OR(N426="QUOTED",N426="NEGOTIATION",N426="PO WON"),P426=""),"ADD QUOTE DATE",IF(AND(OR(N426="QUOTED",N426="NEGOTIATION",N426="PO WON"),COUNTIFS(Quotations!$B$5:$B$504,A426,Quotations!$Q$5:$Q$504,"COMPLETE")=0),"ADD QUOTE RECORD",IF(AND(OR(N426="LOST",N426="CANCELLED"),V426=""),"ADD CLOSED REASON",IF(AND(OR(N426="PO WON",N426="LOST",N426="CANCELLED"),AH426=""),"ADD CLOSED DATE",IF(AND(N426="PO WON",COUNTIFS('Orders &amp; Payments'!$B$5:$B$504,A426,'Orders &amp; Payments'!$Q$5:$Q$504,"COMPLETE")+COUNTIFS('Orders &amp; Payments'!$B$5:$B$504,A426,'Orders &amp; Payments'!$Q$5:$Q$504,"OPEN")+COUNTIFS('Orders &amp; Payments'!$B$5:$B$504,A426,'Orders &amp; Payments'!$Q$5:$Q$504,"OPEN — ADD INVOICE")=0),"ADD ORDER RECORD","COMPLETE"))))))))))))</x:f>
      </x:c>
    </x:row>
    <x:row r="427">
      <x:c r="A427" s="730"/>
      <x:c r="B427" s="731"/>
      <x:c r="C427" s="730"/>
      <x:c r="D427" s="730"/>
      <x:c r="E427" s="730"/>
      <x:c r="F427" s="730"/>
      <x:c r="G427" s="730"/>
      <x:c r="H427" s="730"/>
      <x:c r="I427" s="730"/>
      <x:c r="J427" s="730"/>
      <x:c r="K427" s="730"/>
      <x:c r="L427" s="730"/>
      <x:c r="M427" s="730"/>
      <x:c r="N427" s="730"/>
      <x:c r="O427" s="732"/>
      <x:c r="P427" s="731"/>
      <x:c r="Q427" s="731"/>
      <x:c r="R427" s="731"/>
      <x:c r="S427" s="740" t="str">
        <x:f>IF(B427="","",TODAY()-B427)</x:f>
      </x:c>
      <x:c r="T427" s="741" t="str">
        <x:f>IF(A427="","",IF(N427="","STAGE NOT SET",IF(OR(N427="PO WON",N427="LOST",N427="CANCELLED"),N427,IF(Y427="","NOT SET",IF(NOT(ISNUMBER(Y427)),"CHECK DATE",IF(Y427&lt;TODAY(),"OVERDUE",IF(Y427=TODAY(),"DUE TODAY","UPCOMING")))))))</x:f>
      </x:c>
      <x:c r="U427" s="731"/>
      <x:c r="V427" s="730"/>
      <x:c r="W427" s="730"/>
      <x:c r="X427" s="749" t="str">
        <x:f>IF(OR(A427="",B427="",N427="",N427="PO WON",N427="LOST",N427="CANCELLED"),"",IFERROR(IF(Q427="",B427+1,Q427+INDEX(Setup!$T$4:$T$8,MATCH(N427,Setup!$S$4:$S$8,0))),""))</x:f>
      </x:c>
      <x:c r="Y427" s="749" t="str">
        <x:f>IF(A427="","",IF(OR(N427="PO WON",N427="LOST",N427="CANCELLED"),"",IF(R427&lt;&gt;"",R427,X427)))</x:f>
      </x:c>
      <x:c r="Z427" s="750" t="str">
        <x:f>IF(OR(Y427="",NOT(ISNUMBER(Y427))),"",Y427-TODAY())</x:f>
      </x:c>
      <x:c r="AA427" s="750" t="str">
        <x:f>IF(OR(A427="",B427="",C427="",M427="",N427="",N427="PO WON",N427="LOST",N427="CANCELLED"),"",IF(M427="Hot",30,IF(M427="Warm",20,10))+IF(N427="NEGOTIATION",25,IF(N427="QUOTED",20,IF(N427="QUALIFIED",15,IF(OR(N427="NEW",N427="CONTACTED"),10,0))))+IF(S427&lt;=2,20,IF(S427&lt;=7,15,IF(S427&lt;=14,10,5)))+IF(O427&gt;=500000,20,IF(O427&gt;=200000,15,IF(O427&gt;=100000,10,5)))+IF(OR(C427="IndiaMART",C427="TradeIndia"),5,3))</x:f>
      </x:c>
      <x:c r="AB427" s="751" t="str">
        <x:f>IF(A427="","",IF(OR(N427="PO WON",N427="LOST",N427="CANCELLED"),"CLOSED",IF(AA427&gt;=75,"A - PRIORITY",IF(AA427&gt;=55,"B - GOOD",IF(AA427&gt;=35,"C - NURTURE","D - LOW")))))</x:f>
      </x:c>
      <x:c r="AC427" s="751" t="str">
        <x:f>IF(A427="","",IF(AL427="COMPLETE",IF(N427="PO WON","Track invoice + payment",IF(N427="LOST","Consider revival",IF(N427="CANCELLED","No further action",IF(T427="OVERDUE","FOLLOW UP NOW",IF(T427="DUE TODAY","FOLLOW UP TODAY",IFERROR(INDEX(Setup!$V$4:$V$8,MATCH(N427,Setup!$U$4:$U$8,0)),"Review RFQ")))))),IF(AL427="DUPLICATE RFQ ID","Use a unique RFQ ID",IF(AL427="CHECK REQUIRED FIELDS","Complete required fields",IF(AL427="CHECK NUMBERS","Correct quantity or value",IF(AL427="CHECK DATE","Correct invalid date",IF(AL427="CHECK STAGE","Choose a valid stage",IF(AL427="SET NEXT FOLLOW-UP","Set next follow-up",IF(AL427="ADD QUOTE DATE","Add quote date",IF(AL427="ADD QUOTE RECORD","Add or fix quote record",IF(AL427="ADD CLOSED REASON","Add lost/cancelled reason",IF(AL427="ADD CLOSED DATE","Add closed date","Create or fix order record"))))))))))))</x:f>
      </x:c>
      <x:c r="AD427" s="752" t="str">
        <x:f>IF(A427="","",IF(AND(OR(N427="QUOTED",N427="NEGOTIATION"),Y427&lt;&gt;"",Y427&lt;TODAY()),O427,0))</x:f>
      </x:c>
      <x:c r="AE427" s="751" t="str">
        <x:f>IF(A427="","",IF(AND(F427&lt;&gt;"",G427&lt;&gt;""),"COMPLETE",IF(OR(F427&lt;&gt;"",G427&lt;&gt;""),"PARTIAL","MISSING")))</x:f>
      </x:c>
      <x:c r="AF427" s="756"/>
      <x:c r="AG427" s="735"/>
      <x:c r="AH427" s="735"/>
      <x:c r="AI427" s="755" t="str">
        <x:f>IF(OR(B427="",AF427=""),"",ROUND((AF427-B427)*24,1))</x:f>
      </x:c>
      <x:c r="AJ427" s="750" t="str">
        <x:f>IF(P427="","",MAX(TODAY()-P427,0))</x:f>
      </x:c>
      <x:c r="AK427" s="750" t="str">
        <x:f>IF(OR(B427="",AH427=""),"",AH427-B427)</x:f>
      </x:c>
      <x:c r="AL427" s="751" t="str">
        <x:f>IF(A427="","",IF(COUNTIF($A$5:$A$504,A427)&gt;1,"DUPLICATE RFQ ID",IF(OR(B427="",C427="",AND(D427="",E427=""),AND(F427="",G427=""),H427="",I427="",J427="",L427="",M427="",N427=""),"CHECK REQUIRED FIELDS",IF(OR(NOT(ISNUMBER(I427)),I427&lt;=0,AND(O427&lt;&gt;"",OR(NOT(ISNUMBER(O427)),O427&lt;0))),"CHECK NUMBERS",IF(OR(NOT(ISNUMBER(B427)),B427&gt;TODAY(),AND(P427&lt;&gt;"",OR(NOT(ISNUMBER(P427)),P427&gt;TODAY())),AND(Q427&lt;&gt;"",OR(NOT(ISNUMBER(Q427)),Q427&gt;TODAY())),AND(R427&lt;&gt;"",NOT(ISNUMBER(R427))),AND(U427&lt;&gt;"",NOT(ISNUMBER(U427))),AND(AF427&lt;&gt;"",OR(NOT(ISNUMBER(AF427)),AF427&lt;B427,AF427&gt;TODAY()+1)),AND(AG427&lt;&gt;"",OR(NOT(ISNUMBER(AG427)),AG427&lt;B427,AG427&gt;TODAY())),AND(AH427&lt;&gt;"",OR(NOT(ISNUMBER(AH427)),AH427&lt;B427,AH427&gt;TODAY()))),"CHECK DATE",IF(COUNTIF(Setup!$D$4:$D$11,N427)=0,"CHECK STAGE",IF(AND(N427&lt;&gt;"PO WON",N427&lt;&gt;"LOST",N427&lt;&gt;"CANCELLED",Y427=""),"SET NEXT FOLLOW-UP",IF(AND(OR(N427="QUOTED",N427="NEGOTIATION",N427="PO WON"),P427=""),"ADD QUOTE DATE",IF(AND(OR(N427="QUOTED",N427="NEGOTIATION",N427="PO WON"),COUNTIFS(Quotations!$B$5:$B$504,A427,Quotations!$Q$5:$Q$504,"COMPLETE")=0),"ADD QUOTE RECORD",IF(AND(OR(N427="LOST",N427="CANCELLED"),V427=""),"ADD CLOSED REASON",IF(AND(OR(N427="PO WON",N427="LOST",N427="CANCELLED"),AH427=""),"ADD CLOSED DATE",IF(AND(N427="PO WON",COUNTIFS('Orders &amp; Payments'!$B$5:$B$504,A427,'Orders &amp; Payments'!$Q$5:$Q$504,"COMPLETE")+COUNTIFS('Orders &amp; Payments'!$B$5:$B$504,A427,'Orders &amp; Payments'!$Q$5:$Q$504,"OPEN")+COUNTIFS('Orders &amp; Payments'!$B$5:$B$504,A427,'Orders &amp; Payments'!$Q$5:$Q$504,"OPEN — ADD INVOICE")=0),"ADD ORDER RECORD","COMPLETE"))))))))))))</x:f>
      </x:c>
    </x:row>
    <x:row r="428">
      <x:c r="A428" s="730"/>
      <x:c r="B428" s="731"/>
      <x:c r="C428" s="730"/>
      <x:c r="D428" s="730"/>
      <x:c r="E428" s="730"/>
      <x:c r="F428" s="730"/>
      <x:c r="G428" s="730"/>
      <x:c r="H428" s="730"/>
      <x:c r="I428" s="730"/>
      <x:c r="J428" s="730"/>
      <x:c r="K428" s="730"/>
      <x:c r="L428" s="730"/>
      <x:c r="M428" s="730"/>
      <x:c r="N428" s="730"/>
      <x:c r="O428" s="732"/>
      <x:c r="P428" s="731"/>
      <x:c r="Q428" s="731"/>
      <x:c r="R428" s="731"/>
      <x:c r="S428" s="740" t="str">
        <x:f>IF(B428="","",TODAY()-B428)</x:f>
      </x:c>
      <x:c r="T428" s="741" t="str">
        <x:f>IF(A428="","",IF(N428="","STAGE NOT SET",IF(OR(N428="PO WON",N428="LOST",N428="CANCELLED"),N428,IF(Y428="","NOT SET",IF(NOT(ISNUMBER(Y428)),"CHECK DATE",IF(Y428&lt;TODAY(),"OVERDUE",IF(Y428=TODAY(),"DUE TODAY","UPCOMING")))))))</x:f>
      </x:c>
      <x:c r="U428" s="731"/>
      <x:c r="V428" s="730"/>
      <x:c r="W428" s="730"/>
      <x:c r="X428" s="749" t="str">
        <x:f>IF(OR(A428="",B428="",N428="",N428="PO WON",N428="LOST",N428="CANCELLED"),"",IFERROR(IF(Q428="",B428+1,Q428+INDEX(Setup!$T$4:$T$8,MATCH(N428,Setup!$S$4:$S$8,0))),""))</x:f>
      </x:c>
      <x:c r="Y428" s="749" t="str">
        <x:f>IF(A428="","",IF(OR(N428="PO WON",N428="LOST",N428="CANCELLED"),"",IF(R428&lt;&gt;"",R428,X428)))</x:f>
      </x:c>
      <x:c r="Z428" s="750" t="str">
        <x:f>IF(OR(Y428="",NOT(ISNUMBER(Y428))),"",Y428-TODAY())</x:f>
      </x:c>
      <x:c r="AA428" s="750" t="str">
        <x:f>IF(OR(A428="",B428="",C428="",M428="",N428="",N428="PO WON",N428="LOST",N428="CANCELLED"),"",IF(M428="Hot",30,IF(M428="Warm",20,10))+IF(N428="NEGOTIATION",25,IF(N428="QUOTED",20,IF(N428="QUALIFIED",15,IF(OR(N428="NEW",N428="CONTACTED"),10,0))))+IF(S428&lt;=2,20,IF(S428&lt;=7,15,IF(S428&lt;=14,10,5)))+IF(O428&gt;=500000,20,IF(O428&gt;=200000,15,IF(O428&gt;=100000,10,5)))+IF(OR(C428="IndiaMART",C428="TradeIndia"),5,3))</x:f>
      </x:c>
      <x:c r="AB428" s="751" t="str">
        <x:f>IF(A428="","",IF(OR(N428="PO WON",N428="LOST",N428="CANCELLED"),"CLOSED",IF(AA428&gt;=75,"A - PRIORITY",IF(AA428&gt;=55,"B - GOOD",IF(AA428&gt;=35,"C - NURTURE","D - LOW")))))</x:f>
      </x:c>
      <x:c r="AC428" s="751" t="str">
        <x:f>IF(A428="","",IF(AL428="COMPLETE",IF(N428="PO WON","Track invoice + payment",IF(N428="LOST","Consider revival",IF(N428="CANCELLED","No further action",IF(T428="OVERDUE","FOLLOW UP NOW",IF(T428="DUE TODAY","FOLLOW UP TODAY",IFERROR(INDEX(Setup!$V$4:$V$8,MATCH(N428,Setup!$U$4:$U$8,0)),"Review RFQ")))))),IF(AL428="DUPLICATE RFQ ID","Use a unique RFQ ID",IF(AL428="CHECK REQUIRED FIELDS","Complete required fields",IF(AL428="CHECK NUMBERS","Correct quantity or value",IF(AL428="CHECK DATE","Correct invalid date",IF(AL428="CHECK STAGE","Choose a valid stage",IF(AL428="SET NEXT FOLLOW-UP","Set next follow-up",IF(AL428="ADD QUOTE DATE","Add quote date",IF(AL428="ADD QUOTE RECORD","Add or fix quote record",IF(AL428="ADD CLOSED REASON","Add lost/cancelled reason",IF(AL428="ADD CLOSED DATE","Add closed date","Create or fix order record"))))))))))))</x:f>
      </x:c>
      <x:c r="AD428" s="752" t="str">
        <x:f>IF(A428="","",IF(AND(OR(N428="QUOTED",N428="NEGOTIATION"),Y428&lt;&gt;"",Y428&lt;TODAY()),O428,0))</x:f>
      </x:c>
      <x:c r="AE428" s="751" t="str">
        <x:f>IF(A428="","",IF(AND(F428&lt;&gt;"",G428&lt;&gt;""),"COMPLETE",IF(OR(F428&lt;&gt;"",G428&lt;&gt;""),"PARTIAL","MISSING")))</x:f>
      </x:c>
      <x:c r="AF428" s="756"/>
      <x:c r="AG428" s="735"/>
      <x:c r="AH428" s="735"/>
      <x:c r="AI428" s="755" t="str">
        <x:f>IF(OR(B428="",AF428=""),"",ROUND((AF428-B428)*24,1))</x:f>
      </x:c>
      <x:c r="AJ428" s="750" t="str">
        <x:f>IF(P428="","",MAX(TODAY()-P428,0))</x:f>
      </x:c>
      <x:c r="AK428" s="750" t="str">
        <x:f>IF(OR(B428="",AH428=""),"",AH428-B428)</x:f>
      </x:c>
      <x:c r="AL428" s="751" t="str">
        <x:f>IF(A428="","",IF(COUNTIF($A$5:$A$504,A428)&gt;1,"DUPLICATE RFQ ID",IF(OR(B428="",C428="",AND(D428="",E428=""),AND(F428="",G428=""),H428="",I428="",J428="",L428="",M428="",N428=""),"CHECK REQUIRED FIELDS",IF(OR(NOT(ISNUMBER(I428)),I428&lt;=0,AND(O428&lt;&gt;"",OR(NOT(ISNUMBER(O428)),O428&lt;0))),"CHECK NUMBERS",IF(OR(NOT(ISNUMBER(B428)),B428&gt;TODAY(),AND(P428&lt;&gt;"",OR(NOT(ISNUMBER(P428)),P428&gt;TODAY())),AND(Q428&lt;&gt;"",OR(NOT(ISNUMBER(Q428)),Q428&gt;TODAY())),AND(R428&lt;&gt;"",NOT(ISNUMBER(R428))),AND(U428&lt;&gt;"",NOT(ISNUMBER(U428))),AND(AF428&lt;&gt;"",OR(NOT(ISNUMBER(AF428)),AF428&lt;B428,AF428&gt;TODAY()+1)),AND(AG428&lt;&gt;"",OR(NOT(ISNUMBER(AG428)),AG428&lt;B428,AG428&gt;TODAY())),AND(AH428&lt;&gt;"",OR(NOT(ISNUMBER(AH428)),AH428&lt;B428,AH428&gt;TODAY()))),"CHECK DATE",IF(COUNTIF(Setup!$D$4:$D$11,N428)=0,"CHECK STAGE",IF(AND(N428&lt;&gt;"PO WON",N428&lt;&gt;"LOST",N428&lt;&gt;"CANCELLED",Y428=""),"SET NEXT FOLLOW-UP",IF(AND(OR(N428="QUOTED",N428="NEGOTIATION",N428="PO WON"),P428=""),"ADD QUOTE DATE",IF(AND(OR(N428="QUOTED",N428="NEGOTIATION",N428="PO WON"),COUNTIFS(Quotations!$B$5:$B$504,A428,Quotations!$Q$5:$Q$504,"COMPLETE")=0),"ADD QUOTE RECORD",IF(AND(OR(N428="LOST",N428="CANCELLED"),V428=""),"ADD CLOSED REASON",IF(AND(OR(N428="PO WON",N428="LOST",N428="CANCELLED"),AH428=""),"ADD CLOSED DATE",IF(AND(N428="PO WON",COUNTIFS('Orders &amp; Payments'!$B$5:$B$504,A428,'Orders &amp; Payments'!$Q$5:$Q$504,"COMPLETE")+COUNTIFS('Orders &amp; Payments'!$B$5:$B$504,A428,'Orders &amp; Payments'!$Q$5:$Q$504,"OPEN")+COUNTIFS('Orders &amp; Payments'!$B$5:$B$504,A428,'Orders &amp; Payments'!$Q$5:$Q$504,"OPEN — ADD INVOICE")=0),"ADD ORDER RECORD","COMPLETE"))))))))))))</x:f>
      </x:c>
    </x:row>
    <x:row r="429">
      <x:c r="A429" s="730"/>
      <x:c r="B429" s="731"/>
      <x:c r="C429" s="730"/>
      <x:c r="D429" s="730"/>
      <x:c r="E429" s="730"/>
      <x:c r="F429" s="730"/>
      <x:c r="G429" s="730"/>
      <x:c r="H429" s="730"/>
      <x:c r="I429" s="730"/>
      <x:c r="J429" s="730"/>
      <x:c r="K429" s="730"/>
      <x:c r="L429" s="730"/>
      <x:c r="M429" s="730"/>
      <x:c r="N429" s="730"/>
      <x:c r="O429" s="732"/>
      <x:c r="P429" s="731"/>
      <x:c r="Q429" s="731"/>
      <x:c r="R429" s="731"/>
      <x:c r="S429" s="740" t="str">
        <x:f>IF(B429="","",TODAY()-B429)</x:f>
      </x:c>
      <x:c r="T429" s="741" t="str">
        <x:f>IF(A429="","",IF(N429="","STAGE NOT SET",IF(OR(N429="PO WON",N429="LOST",N429="CANCELLED"),N429,IF(Y429="","NOT SET",IF(NOT(ISNUMBER(Y429)),"CHECK DATE",IF(Y429&lt;TODAY(),"OVERDUE",IF(Y429=TODAY(),"DUE TODAY","UPCOMING")))))))</x:f>
      </x:c>
      <x:c r="U429" s="731"/>
      <x:c r="V429" s="730"/>
      <x:c r="W429" s="730"/>
      <x:c r="X429" s="749" t="str">
        <x:f>IF(OR(A429="",B429="",N429="",N429="PO WON",N429="LOST",N429="CANCELLED"),"",IFERROR(IF(Q429="",B429+1,Q429+INDEX(Setup!$T$4:$T$8,MATCH(N429,Setup!$S$4:$S$8,0))),""))</x:f>
      </x:c>
      <x:c r="Y429" s="749" t="str">
        <x:f>IF(A429="","",IF(OR(N429="PO WON",N429="LOST",N429="CANCELLED"),"",IF(R429&lt;&gt;"",R429,X429)))</x:f>
      </x:c>
      <x:c r="Z429" s="750" t="str">
        <x:f>IF(OR(Y429="",NOT(ISNUMBER(Y429))),"",Y429-TODAY())</x:f>
      </x:c>
      <x:c r="AA429" s="750" t="str">
        <x:f>IF(OR(A429="",B429="",C429="",M429="",N429="",N429="PO WON",N429="LOST",N429="CANCELLED"),"",IF(M429="Hot",30,IF(M429="Warm",20,10))+IF(N429="NEGOTIATION",25,IF(N429="QUOTED",20,IF(N429="QUALIFIED",15,IF(OR(N429="NEW",N429="CONTACTED"),10,0))))+IF(S429&lt;=2,20,IF(S429&lt;=7,15,IF(S429&lt;=14,10,5)))+IF(O429&gt;=500000,20,IF(O429&gt;=200000,15,IF(O429&gt;=100000,10,5)))+IF(OR(C429="IndiaMART",C429="TradeIndia"),5,3))</x:f>
      </x:c>
      <x:c r="AB429" s="751" t="str">
        <x:f>IF(A429="","",IF(OR(N429="PO WON",N429="LOST",N429="CANCELLED"),"CLOSED",IF(AA429&gt;=75,"A - PRIORITY",IF(AA429&gt;=55,"B - GOOD",IF(AA429&gt;=35,"C - NURTURE","D - LOW")))))</x:f>
      </x:c>
      <x:c r="AC429" s="751" t="str">
        <x:f>IF(A429="","",IF(AL429="COMPLETE",IF(N429="PO WON","Track invoice + payment",IF(N429="LOST","Consider revival",IF(N429="CANCELLED","No further action",IF(T429="OVERDUE","FOLLOW UP NOW",IF(T429="DUE TODAY","FOLLOW UP TODAY",IFERROR(INDEX(Setup!$V$4:$V$8,MATCH(N429,Setup!$U$4:$U$8,0)),"Review RFQ")))))),IF(AL429="DUPLICATE RFQ ID","Use a unique RFQ ID",IF(AL429="CHECK REQUIRED FIELDS","Complete required fields",IF(AL429="CHECK NUMBERS","Correct quantity or value",IF(AL429="CHECK DATE","Correct invalid date",IF(AL429="CHECK STAGE","Choose a valid stage",IF(AL429="SET NEXT FOLLOW-UP","Set next follow-up",IF(AL429="ADD QUOTE DATE","Add quote date",IF(AL429="ADD QUOTE RECORD","Add or fix quote record",IF(AL429="ADD CLOSED REASON","Add lost/cancelled reason",IF(AL429="ADD CLOSED DATE","Add closed date","Create or fix order record"))))))))))))</x:f>
      </x:c>
      <x:c r="AD429" s="752" t="str">
        <x:f>IF(A429="","",IF(AND(OR(N429="QUOTED",N429="NEGOTIATION"),Y429&lt;&gt;"",Y429&lt;TODAY()),O429,0))</x:f>
      </x:c>
      <x:c r="AE429" s="751" t="str">
        <x:f>IF(A429="","",IF(AND(F429&lt;&gt;"",G429&lt;&gt;""),"COMPLETE",IF(OR(F429&lt;&gt;"",G429&lt;&gt;""),"PARTIAL","MISSING")))</x:f>
      </x:c>
      <x:c r="AF429" s="756"/>
      <x:c r="AG429" s="735"/>
      <x:c r="AH429" s="735"/>
      <x:c r="AI429" s="755" t="str">
        <x:f>IF(OR(B429="",AF429=""),"",ROUND((AF429-B429)*24,1))</x:f>
      </x:c>
      <x:c r="AJ429" s="750" t="str">
        <x:f>IF(P429="","",MAX(TODAY()-P429,0))</x:f>
      </x:c>
      <x:c r="AK429" s="750" t="str">
        <x:f>IF(OR(B429="",AH429=""),"",AH429-B429)</x:f>
      </x:c>
      <x:c r="AL429" s="751" t="str">
        <x:f>IF(A429="","",IF(COUNTIF($A$5:$A$504,A429)&gt;1,"DUPLICATE RFQ ID",IF(OR(B429="",C429="",AND(D429="",E429=""),AND(F429="",G429=""),H429="",I429="",J429="",L429="",M429="",N429=""),"CHECK REQUIRED FIELDS",IF(OR(NOT(ISNUMBER(I429)),I429&lt;=0,AND(O429&lt;&gt;"",OR(NOT(ISNUMBER(O429)),O429&lt;0))),"CHECK NUMBERS",IF(OR(NOT(ISNUMBER(B429)),B429&gt;TODAY(),AND(P429&lt;&gt;"",OR(NOT(ISNUMBER(P429)),P429&gt;TODAY())),AND(Q429&lt;&gt;"",OR(NOT(ISNUMBER(Q429)),Q429&gt;TODAY())),AND(R429&lt;&gt;"",NOT(ISNUMBER(R429))),AND(U429&lt;&gt;"",NOT(ISNUMBER(U429))),AND(AF429&lt;&gt;"",OR(NOT(ISNUMBER(AF429)),AF429&lt;B429,AF429&gt;TODAY()+1)),AND(AG429&lt;&gt;"",OR(NOT(ISNUMBER(AG429)),AG429&lt;B429,AG429&gt;TODAY())),AND(AH429&lt;&gt;"",OR(NOT(ISNUMBER(AH429)),AH429&lt;B429,AH429&gt;TODAY()))),"CHECK DATE",IF(COUNTIF(Setup!$D$4:$D$11,N429)=0,"CHECK STAGE",IF(AND(N429&lt;&gt;"PO WON",N429&lt;&gt;"LOST",N429&lt;&gt;"CANCELLED",Y429=""),"SET NEXT FOLLOW-UP",IF(AND(OR(N429="QUOTED",N429="NEGOTIATION",N429="PO WON"),P429=""),"ADD QUOTE DATE",IF(AND(OR(N429="QUOTED",N429="NEGOTIATION",N429="PO WON"),COUNTIFS(Quotations!$B$5:$B$504,A429,Quotations!$Q$5:$Q$504,"COMPLETE")=0),"ADD QUOTE RECORD",IF(AND(OR(N429="LOST",N429="CANCELLED"),V429=""),"ADD CLOSED REASON",IF(AND(OR(N429="PO WON",N429="LOST",N429="CANCELLED"),AH429=""),"ADD CLOSED DATE",IF(AND(N429="PO WON",COUNTIFS('Orders &amp; Payments'!$B$5:$B$504,A429,'Orders &amp; Payments'!$Q$5:$Q$504,"COMPLETE")+COUNTIFS('Orders &amp; Payments'!$B$5:$B$504,A429,'Orders &amp; Payments'!$Q$5:$Q$504,"OPEN")+COUNTIFS('Orders &amp; Payments'!$B$5:$B$504,A429,'Orders &amp; Payments'!$Q$5:$Q$504,"OPEN — ADD INVOICE")=0),"ADD ORDER RECORD","COMPLETE"))))))))))))</x:f>
      </x:c>
    </x:row>
    <x:row r="430">
      <x:c r="A430" s="730"/>
      <x:c r="B430" s="731"/>
      <x:c r="C430" s="730"/>
      <x:c r="D430" s="730"/>
      <x:c r="E430" s="730"/>
      <x:c r="F430" s="730"/>
      <x:c r="G430" s="730"/>
      <x:c r="H430" s="730"/>
      <x:c r="I430" s="730"/>
      <x:c r="J430" s="730"/>
      <x:c r="K430" s="730"/>
      <x:c r="L430" s="730"/>
      <x:c r="M430" s="730"/>
      <x:c r="N430" s="730"/>
      <x:c r="O430" s="732"/>
      <x:c r="P430" s="731"/>
      <x:c r="Q430" s="731"/>
      <x:c r="R430" s="731"/>
      <x:c r="S430" s="740" t="str">
        <x:f>IF(B430="","",TODAY()-B430)</x:f>
      </x:c>
      <x:c r="T430" s="741" t="str">
        <x:f>IF(A430="","",IF(N430="","STAGE NOT SET",IF(OR(N430="PO WON",N430="LOST",N430="CANCELLED"),N430,IF(Y430="","NOT SET",IF(NOT(ISNUMBER(Y430)),"CHECK DATE",IF(Y430&lt;TODAY(),"OVERDUE",IF(Y430=TODAY(),"DUE TODAY","UPCOMING")))))))</x:f>
      </x:c>
      <x:c r="U430" s="731"/>
      <x:c r="V430" s="730"/>
      <x:c r="W430" s="730"/>
      <x:c r="X430" s="749" t="str">
        <x:f>IF(OR(A430="",B430="",N430="",N430="PO WON",N430="LOST",N430="CANCELLED"),"",IFERROR(IF(Q430="",B430+1,Q430+INDEX(Setup!$T$4:$T$8,MATCH(N430,Setup!$S$4:$S$8,0))),""))</x:f>
      </x:c>
      <x:c r="Y430" s="749" t="str">
        <x:f>IF(A430="","",IF(OR(N430="PO WON",N430="LOST",N430="CANCELLED"),"",IF(R430&lt;&gt;"",R430,X430)))</x:f>
      </x:c>
      <x:c r="Z430" s="750" t="str">
        <x:f>IF(OR(Y430="",NOT(ISNUMBER(Y430))),"",Y430-TODAY())</x:f>
      </x:c>
      <x:c r="AA430" s="750" t="str">
        <x:f>IF(OR(A430="",B430="",C430="",M430="",N430="",N430="PO WON",N430="LOST",N430="CANCELLED"),"",IF(M430="Hot",30,IF(M430="Warm",20,10))+IF(N430="NEGOTIATION",25,IF(N430="QUOTED",20,IF(N430="QUALIFIED",15,IF(OR(N430="NEW",N430="CONTACTED"),10,0))))+IF(S430&lt;=2,20,IF(S430&lt;=7,15,IF(S430&lt;=14,10,5)))+IF(O430&gt;=500000,20,IF(O430&gt;=200000,15,IF(O430&gt;=100000,10,5)))+IF(OR(C430="IndiaMART",C430="TradeIndia"),5,3))</x:f>
      </x:c>
      <x:c r="AB430" s="751" t="str">
        <x:f>IF(A430="","",IF(OR(N430="PO WON",N430="LOST",N430="CANCELLED"),"CLOSED",IF(AA430&gt;=75,"A - PRIORITY",IF(AA430&gt;=55,"B - GOOD",IF(AA430&gt;=35,"C - NURTURE","D - LOW")))))</x:f>
      </x:c>
      <x:c r="AC430" s="751" t="str">
        <x:f>IF(A430="","",IF(AL430="COMPLETE",IF(N430="PO WON","Track invoice + payment",IF(N430="LOST","Consider revival",IF(N430="CANCELLED","No further action",IF(T430="OVERDUE","FOLLOW UP NOW",IF(T430="DUE TODAY","FOLLOW UP TODAY",IFERROR(INDEX(Setup!$V$4:$V$8,MATCH(N430,Setup!$U$4:$U$8,0)),"Review RFQ")))))),IF(AL430="DUPLICATE RFQ ID","Use a unique RFQ ID",IF(AL430="CHECK REQUIRED FIELDS","Complete required fields",IF(AL430="CHECK NUMBERS","Correct quantity or value",IF(AL430="CHECK DATE","Correct invalid date",IF(AL430="CHECK STAGE","Choose a valid stage",IF(AL430="SET NEXT FOLLOW-UP","Set next follow-up",IF(AL430="ADD QUOTE DATE","Add quote date",IF(AL430="ADD QUOTE RECORD","Add or fix quote record",IF(AL430="ADD CLOSED REASON","Add lost/cancelled reason",IF(AL430="ADD CLOSED DATE","Add closed date","Create or fix order record"))))))))))))</x:f>
      </x:c>
      <x:c r="AD430" s="752" t="str">
        <x:f>IF(A430="","",IF(AND(OR(N430="QUOTED",N430="NEGOTIATION"),Y430&lt;&gt;"",Y430&lt;TODAY()),O430,0))</x:f>
      </x:c>
      <x:c r="AE430" s="751" t="str">
        <x:f>IF(A430="","",IF(AND(F430&lt;&gt;"",G430&lt;&gt;""),"COMPLETE",IF(OR(F430&lt;&gt;"",G430&lt;&gt;""),"PARTIAL","MISSING")))</x:f>
      </x:c>
      <x:c r="AF430" s="756"/>
      <x:c r="AG430" s="735"/>
      <x:c r="AH430" s="735"/>
      <x:c r="AI430" s="755" t="str">
        <x:f>IF(OR(B430="",AF430=""),"",ROUND((AF430-B430)*24,1))</x:f>
      </x:c>
      <x:c r="AJ430" s="750" t="str">
        <x:f>IF(P430="","",MAX(TODAY()-P430,0))</x:f>
      </x:c>
      <x:c r="AK430" s="750" t="str">
        <x:f>IF(OR(B430="",AH430=""),"",AH430-B430)</x:f>
      </x:c>
      <x:c r="AL430" s="751" t="str">
        <x:f>IF(A430="","",IF(COUNTIF($A$5:$A$504,A430)&gt;1,"DUPLICATE RFQ ID",IF(OR(B430="",C430="",AND(D430="",E430=""),AND(F430="",G430=""),H430="",I430="",J430="",L430="",M430="",N430=""),"CHECK REQUIRED FIELDS",IF(OR(NOT(ISNUMBER(I430)),I430&lt;=0,AND(O430&lt;&gt;"",OR(NOT(ISNUMBER(O430)),O430&lt;0))),"CHECK NUMBERS",IF(OR(NOT(ISNUMBER(B430)),B430&gt;TODAY(),AND(P430&lt;&gt;"",OR(NOT(ISNUMBER(P430)),P430&gt;TODAY())),AND(Q430&lt;&gt;"",OR(NOT(ISNUMBER(Q430)),Q430&gt;TODAY())),AND(R430&lt;&gt;"",NOT(ISNUMBER(R430))),AND(U430&lt;&gt;"",NOT(ISNUMBER(U430))),AND(AF430&lt;&gt;"",OR(NOT(ISNUMBER(AF430)),AF430&lt;B430,AF430&gt;TODAY()+1)),AND(AG430&lt;&gt;"",OR(NOT(ISNUMBER(AG430)),AG430&lt;B430,AG430&gt;TODAY())),AND(AH430&lt;&gt;"",OR(NOT(ISNUMBER(AH430)),AH430&lt;B430,AH430&gt;TODAY()))),"CHECK DATE",IF(COUNTIF(Setup!$D$4:$D$11,N430)=0,"CHECK STAGE",IF(AND(N430&lt;&gt;"PO WON",N430&lt;&gt;"LOST",N430&lt;&gt;"CANCELLED",Y430=""),"SET NEXT FOLLOW-UP",IF(AND(OR(N430="QUOTED",N430="NEGOTIATION",N430="PO WON"),P430=""),"ADD QUOTE DATE",IF(AND(OR(N430="QUOTED",N430="NEGOTIATION",N430="PO WON"),COUNTIFS(Quotations!$B$5:$B$504,A430,Quotations!$Q$5:$Q$504,"COMPLETE")=0),"ADD QUOTE RECORD",IF(AND(OR(N430="LOST",N430="CANCELLED"),V430=""),"ADD CLOSED REASON",IF(AND(OR(N430="PO WON",N430="LOST",N430="CANCELLED"),AH430=""),"ADD CLOSED DATE",IF(AND(N430="PO WON",COUNTIFS('Orders &amp; Payments'!$B$5:$B$504,A430,'Orders &amp; Payments'!$Q$5:$Q$504,"COMPLETE")+COUNTIFS('Orders &amp; Payments'!$B$5:$B$504,A430,'Orders &amp; Payments'!$Q$5:$Q$504,"OPEN")+COUNTIFS('Orders &amp; Payments'!$B$5:$B$504,A430,'Orders &amp; Payments'!$Q$5:$Q$504,"OPEN — ADD INVOICE")=0),"ADD ORDER RECORD","COMPLETE"))))))))))))</x:f>
      </x:c>
    </x:row>
    <x:row r="431">
      <x:c r="A431" s="730"/>
      <x:c r="B431" s="731"/>
      <x:c r="C431" s="730"/>
      <x:c r="D431" s="730"/>
      <x:c r="E431" s="730"/>
      <x:c r="F431" s="730"/>
      <x:c r="G431" s="730"/>
      <x:c r="H431" s="730"/>
      <x:c r="I431" s="730"/>
      <x:c r="J431" s="730"/>
      <x:c r="K431" s="730"/>
      <x:c r="L431" s="730"/>
      <x:c r="M431" s="730"/>
      <x:c r="N431" s="730"/>
      <x:c r="O431" s="732"/>
      <x:c r="P431" s="731"/>
      <x:c r="Q431" s="731"/>
      <x:c r="R431" s="731"/>
      <x:c r="S431" s="740" t="str">
        <x:f>IF(B431="","",TODAY()-B431)</x:f>
      </x:c>
      <x:c r="T431" s="741" t="str">
        <x:f>IF(A431="","",IF(N431="","STAGE NOT SET",IF(OR(N431="PO WON",N431="LOST",N431="CANCELLED"),N431,IF(Y431="","NOT SET",IF(NOT(ISNUMBER(Y431)),"CHECK DATE",IF(Y431&lt;TODAY(),"OVERDUE",IF(Y431=TODAY(),"DUE TODAY","UPCOMING")))))))</x:f>
      </x:c>
      <x:c r="U431" s="731"/>
      <x:c r="V431" s="730"/>
      <x:c r="W431" s="730"/>
      <x:c r="X431" s="749" t="str">
        <x:f>IF(OR(A431="",B431="",N431="",N431="PO WON",N431="LOST",N431="CANCELLED"),"",IFERROR(IF(Q431="",B431+1,Q431+INDEX(Setup!$T$4:$T$8,MATCH(N431,Setup!$S$4:$S$8,0))),""))</x:f>
      </x:c>
      <x:c r="Y431" s="749" t="str">
        <x:f>IF(A431="","",IF(OR(N431="PO WON",N431="LOST",N431="CANCELLED"),"",IF(R431&lt;&gt;"",R431,X431)))</x:f>
      </x:c>
      <x:c r="Z431" s="750" t="str">
        <x:f>IF(OR(Y431="",NOT(ISNUMBER(Y431))),"",Y431-TODAY())</x:f>
      </x:c>
      <x:c r="AA431" s="750" t="str">
        <x:f>IF(OR(A431="",B431="",C431="",M431="",N431="",N431="PO WON",N431="LOST",N431="CANCELLED"),"",IF(M431="Hot",30,IF(M431="Warm",20,10))+IF(N431="NEGOTIATION",25,IF(N431="QUOTED",20,IF(N431="QUALIFIED",15,IF(OR(N431="NEW",N431="CONTACTED"),10,0))))+IF(S431&lt;=2,20,IF(S431&lt;=7,15,IF(S431&lt;=14,10,5)))+IF(O431&gt;=500000,20,IF(O431&gt;=200000,15,IF(O431&gt;=100000,10,5)))+IF(OR(C431="IndiaMART",C431="TradeIndia"),5,3))</x:f>
      </x:c>
      <x:c r="AB431" s="751" t="str">
        <x:f>IF(A431="","",IF(OR(N431="PO WON",N431="LOST",N431="CANCELLED"),"CLOSED",IF(AA431&gt;=75,"A - PRIORITY",IF(AA431&gt;=55,"B - GOOD",IF(AA431&gt;=35,"C - NURTURE","D - LOW")))))</x:f>
      </x:c>
      <x:c r="AC431" s="751" t="str">
        <x:f>IF(A431="","",IF(AL431="COMPLETE",IF(N431="PO WON","Track invoice + payment",IF(N431="LOST","Consider revival",IF(N431="CANCELLED","No further action",IF(T431="OVERDUE","FOLLOW UP NOW",IF(T431="DUE TODAY","FOLLOW UP TODAY",IFERROR(INDEX(Setup!$V$4:$V$8,MATCH(N431,Setup!$U$4:$U$8,0)),"Review RFQ")))))),IF(AL431="DUPLICATE RFQ ID","Use a unique RFQ ID",IF(AL431="CHECK REQUIRED FIELDS","Complete required fields",IF(AL431="CHECK NUMBERS","Correct quantity or value",IF(AL431="CHECK DATE","Correct invalid date",IF(AL431="CHECK STAGE","Choose a valid stage",IF(AL431="SET NEXT FOLLOW-UP","Set next follow-up",IF(AL431="ADD QUOTE DATE","Add quote date",IF(AL431="ADD QUOTE RECORD","Add or fix quote record",IF(AL431="ADD CLOSED REASON","Add lost/cancelled reason",IF(AL431="ADD CLOSED DATE","Add closed date","Create or fix order record"))))))))))))</x:f>
      </x:c>
      <x:c r="AD431" s="752" t="str">
        <x:f>IF(A431="","",IF(AND(OR(N431="QUOTED",N431="NEGOTIATION"),Y431&lt;&gt;"",Y431&lt;TODAY()),O431,0))</x:f>
      </x:c>
      <x:c r="AE431" s="751" t="str">
        <x:f>IF(A431="","",IF(AND(F431&lt;&gt;"",G431&lt;&gt;""),"COMPLETE",IF(OR(F431&lt;&gt;"",G431&lt;&gt;""),"PARTIAL","MISSING")))</x:f>
      </x:c>
      <x:c r="AF431" s="756"/>
      <x:c r="AG431" s="735"/>
      <x:c r="AH431" s="735"/>
      <x:c r="AI431" s="755" t="str">
        <x:f>IF(OR(B431="",AF431=""),"",ROUND((AF431-B431)*24,1))</x:f>
      </x:c>
      <x:c r="AJ431" s="750" t="str">
        <x:f>IF(P431="","",MAX(TODAY()-P431,0))</x:f>
      </x:c>
      <x:c r="AK431" s="750" t="str">
        <x:f>IF(OR(B431="",AH431=""),"",AH431-B431)</x:f>
      </x:c>
      <x:c r="AL431" s="751" t="str">
        <x:f>IF(A431="","",IF(COUNTIF($A$5:$A$504,A431)&gt;1,"DUPLICATE RFQ ID",IF(OR(B431="",C431="",AND(D431="",E431=""),AND(F431="",G431=""),H431="",I431="",J431="",L431="",M431="",N431=""),"CHECK REQUIRED FIELDS",IF(OR(NOT(ISNUMBER(I431)),I431&lt;=0,AND(O431&lt;&gt;"",OR(NOT(ISNUMBER(O431)),O431&lt;0))),"CHECK NUMBERS",IF(OR(NOT(ISNUMBER(B431)),B431&gt;TODAY(),AND(P431&lt;&gt;"",OR(NOT(ISNUMBER(P431)),P431&gt;TODAY())),AND(Q431&lt;&gt;"",OR(NOT(ISNUMBER(Q431)),Q431&gt;TODAY())),AND(R431&lt;&gt;"",NOT(ISNUMBER(R431))),AND(U431&lt;&gt;"",NOT(ISNUMBER(U431))),AND(AF431&lt;&gt;"",OR(NOT(ISNUMBER(AF431)),AF431&lt;B431,AF431&gt;TODAY()+1)),AND(AG431&lt;&gt;"",OR(NOT(ISNUMBER(AG431)),AG431&lt;B431,AG431&gt;TODAY())),AND(AH431&lt;&gt;"",OR(NOT(ISNUMBER(AH431)),AH431&lt;B431,AH431&gt;TODAY()))),"CHECK DATE",IF(COUNTIF(Setup!$D$4:$D$11,N431)=0,"CHECK STAGE",IF(AND(N431&lt;&gt;"PO WON",N431&lt;&gt;"LOST",N431&lt;&gt;"CANCELLED",Y431=""),"SET NEXT FOLLOW-UP",IF(AND(OR(N431="QUOTED",N431="NEGOTIATION",N431="PO WON"),P431=""),"ADD QUOTE DATE",IF(AND(OR(N431="QUOTED",N431="NEGOTIATION",N431="PO WON"),COUNTIFS(Quotations!$B$5:$B$504,A431,Quotations!$Q$5:$Q$504,"COMPLETE")=0),"ADD QUOTE RECORD",IF(AND(OR(N431="LOST",N431="CANCELLED"),V431=""),"ADD CLOSED REASON",IF(AND(OR(N431="PO WON",N431="LOST",N431="CANCELLED"),AH431=""),"ADD CLOSED DATE",IF(AND(N431="PO WON",COUNTIFS('Orders &amp; Payments'!$B$5:$B$504,A431,'Orders &amp; Payments'!$Q$5:$Q$504,"COMPLETE")+COUNTIFS('Orders &amp; Payments'!$B$5:$B$504,A431,'Orders &amp; Payments'!$Q$5:$Q$504,"OPEN")+COUNTIFS('Orders &amp; Payments'!$B$5:$B$504,A431,'Orders &amp; Payments'!$Q$5:$Q$504,"OPEN — ADD INVOICE")=0),"ADD ORDER RECORD","COMPLETE"))))))))))))</x:f>
      </x:c>
    </x:row>
    <x:row r="432">
      <x:c r="A432" s="730"/>
      <x:c r="B432" s="731"/>
      <x:c r="C432" s="730"/>
      <x:c r="D432" s="730"/>
      <x:c r="E432" s="730"/>
      <x:c r="F432" s="730"/>
      <x:c r="G432" s="730"/>
      <x:c r="H432" s="730"/>
      <x:c r="I432" s="730"/>
      <x:c r="J432" s="730"/>
      <x:c r="K432" s="730"/>
      <x:c r="L432" s="730"/>
      <x:c r="M432" s="730"/>
      <x:c r="N432" s="730"/>
      <x:c r="O432" s="732"/>
      <x:c r="P432" s="731"/>
      <x:c r="Q432" s="731"/>
      <x:c r="R432" s="731"/>
      <x:c r="S432" s="740" t="str">
        <x:f>IF(B432="","",TODAY()-B432)</x:f>
      </x:c>
      <x:c r="T432" s="741" t="str">
        <x:f>IF(A432="","",IF(N432="","STAGE NOT SET",IF(OR(N432="PO WON",N432="LOST",N432="CANCELLED"),N432,IF(Y432="","NOT SET",IF(NOT(ISNUMBER(Y432)),"CHECK DATE",IF(Y432&lt;TODAY(),"OVERDUE",IF(Y432=TODAY(),"DUE TODAY","UPCOMING")))))))</x:f>
      </x:c>
      <x:c r="U432" s="731"/>
      <x:c r="V432" s="730"/>
      <x:c r="W432" s="730"/>
      <x:c r="X432" s="749" t="str">
        <x:f>IF(OR(A432="",B432="",N432="",N432="PO WON",N432="LOST",N432="CANCELLED"),"",IFERROR(IF(Q432="",B432+1,Q432+INDEX(Setup!$T$4:$T$8,MATCH(N432,Setup!$S$4:$S$8,0))),""))</x:f>
      </x:c>
      <x:c r="Y432" s="749" t="str">
        <x:f>IF(A432="","",IF(OR(N432="PO WON",N432="LOST",N432="CANCELLED"),"",IF(R432&lt;&gt;"",R432,X432)))</x:f>
      </x:c>
      <x:c r="Z432" s="750" t="str">
        <x:f>IF(OR(Y432="",NOT(ISNUMBER(Y432))),"",Y432-TODAY())</x:f>
      </x:c>
      <x:c r="AA432" s="750" t="str">
        <x:f>IF(OR(A432="",B432="",C432="",M432="",N432="",N432="PO WON",N432="LOST",N432="CANCELLED"),"",IF(M432="Hot",30,IF(M432="Warm",20,10))+IF(N432="NEGOTIATION",25,IF(N432="QUOTED",20,IF(N432="QUALIFIED",15,IF(OR(N432="NEW",N432="CONTACTED"),10,0))))+IF(S432&lt;=2,20,IF(S432&lt;=7,15,IF(S432&lt;=14,10,5)))+IF(O432&gt;=500000,20,IF(O432&gt;=200000,15,IF(O432&gt;=100000,10,5)))+IF(OR(C432="IndiaMART",C432="TradeIndia"),5,3))</x:f>
      </x:c>
      <x:c r="AB432" s="751" t="str">
        <x:f>IF(A432="","",IF(OR(N432="PO WON",N432="LOST",N432="CANCELLED"),"CLOSED",IF(AA432&gt;=75,"A - PRIORITY",IF(AA432&gt;=55,"B - GOOD",IF(AA432&gt;=35,"C - NURTURE","D - LOW")))))</x:f>
      </x:c>
      <x:c r="AC432" s="751" t="str">
        <x:f>IF(A432="","",IF(AL432="COMPLETE",IF(N432="PO WON","Track invoice + payment",IF(N432="LOST","Consider revival",IF(N432="CANCELLED","No further action",IF(T432="OVERDUE","FOLLOW UP NOW",IF(T432="DUE TODAY","FOLLOW UP TODAY",IFERROR(INDEX(Setup!$V$4:$V$8,MATCH(N432,Setup!$U$4:$U$8,0)),"Review RFQ")))))),IF(AL432="DUPLICATE RFQ ID","Use a unique RFQ ID",IF(AL432="CHECK REQUIRED FIELDS","Complete required fields",IF(AL432="CHECK NUMBERS","Correct quantity or value",IF(AL432="CHECK DATE","Correct invalid date",IF(AL432="CHECK STAGE","Choose a valid stage",IF(AL432="SET NEXT FOLLOW-UP","Set next follow-up",IF(AL432="ADD QUOTE DATE","Add quote date",IF(AL432="ADD QUOTE RECORD","Add or fix quote record",IF(AL432="ADD CLOSED REASON","Add lost/cancelled reason",IF(AL432="ADD CLOSED DATE","Add closed date","Create or fix order record"))))))))))))</x:f>
      </x:c>
      <x:c r="AD432" s="752" t="str">
        <x:f>IF(A432="","",IF(AND(OR(N432="QUOTED",N432="NEGOTIATION"),Y432&lt;&gt;"",Y432&lt;TODAY()),O432,0))</x:f>
      </x:c>
      <x:c r="AE432" s="751" t="str">
        <x:f>IF(A432="","",IF(AND(F432&lt;&gt;"",G432&lt;&gt;""),"COMPLETE",IF(OR(F432&lt;&gt;"",G432&lt;&gt;""),"PARTIAL","MISSING")))</x:f>
      </x:c>
      <x:c r="AF432" s="756"/>
      <x:c r="AG432" s="735"/>
      <x:c r="AH432" s="735"/>
      <x:c r="AI432" s="755" t="str">
        <x:f>IF(OR(B432="",AF432=""),"",ROUND((AF432-B432)*24,1))</x:f>
      </x:c>
      <x:c r="AJ432" s="750" t="str">
        <x:f>IF(P432="","",MAX(TODAY()-P432,0))</x:f>
      </x:c>
      <x:c r="AK432" s="750" t="str">
        <x:f>IF(OR(B432="",AH432=""),"",AH432-B432)</x:f>
      </x:c>
      <x:c r="AL432" s="751" t="str">
        <x:f>IF(A432="","",IF(COUNTIF($A$5:$A$504,A432)&gt;1,"DUPLICATE RFQ ID",IF(OR(B432="",C432="",AND(D432="",E432=""),AND(F432="",G432=""),H432="",I432="",J432="",L432="",M432="",N432=""),"CHECK REQUIRED FIELDS",IF(OR(NOT(ISNUMBER(I432)),I432&lt;=0,AND(O432&lt;&gt;"",OR(NOT(ISNUMBER(O432)),O432&lt;0))),"CHECK NUMBERS",IF(OR(NOT(ISNUMBER(B432)),B432&gt;TODAY(),AND(P432&lt;&gt;"",OR(NOT(ISNUMBER(P432)),P432&gt;TODAY())),AND(Q432&lt;&gt;"",OR(NOT(ISNUMBER(Q432)),Q432&gt;TODAY())),AND(R432&lt;&gt;"",NOT(ISNUMBER(R432))),AND(U432&lt;&gt;"",NOT(ISNUMBER(U432))),AND(AF432&lt;&gt;"",OR(NOT(ISNUMBER(AF432)),AF432&lt;B432,AF432&gt;TODAY()+1)),AND(AG432&lt;&gt;"",OR(NOT(ISNUMBER(AG432)),AG432&lt;B432,AG432&gt;TODAY())),AND(AH432&lt;&gt;"",OR(NOT(ISNUMBER(AH432)),AH432&lt;B432,AH432&gt;TODAY()))),"CHECK DATE",IF(COUNTIF(Setup!$D$4:$D$11,N432)=0,"CHECK STAGE",IF(AND(N432&lt;&gt;"PO WON",N432&lt;&gt;"LOST",N432&lt;&gt;"CANCELLED",Y432=""),"SET NEXT FOLLOW-UP",IF(AND(OR(N432="QUOTED",N432="NEGOTIATION",N432="PO WON"),P432=""),"ADD QUOTE DATE",IF(AND(OR(N432="QUOTED",N432="NEGOTIATION",N432="PO WON"),COUNTIFS(Quotations!$B$5:$B$504,A432,Quotations!$Q$5:$Q$504,"COMPLETE")=0),"ADD QUOTE RECORD",IF(AND(OR(N432="LOST",N432="CANCELLED"),V432=""),"ADD CLOSED REASON",IF(AND(OR(N432="PO WON",N432="LOST",N432="CANCELLED"),AH432=""),"ADD CLOSED DATE",IF(AND(N432="PO WON",COUNTIFS('Orders &amp; Payments'!$B$5:$B$504,A432,'Orders &amp; Payments'!$Q$5:$Q$504,"COMPLETE")+COUNTIFS('Orders &amp; Payments'!$B$5:$B$504,A432,'Orders &amp; Payments'!$Q$5:$Q$504,"OPEN")+COUNTIFS('Orders &amp; Payments'!$B$5:$B$504,A432,'Orders &amp; Payments'!$Q$5:$Q$504,"OPEN — ADD INVOICE")=0),"ADD ORDER RECORD","COMPLETE"))))))))))))</x:f>
      </x:c>
    </x:row>
    <x:row r="433">
      <x:c r="A433" s="730"/>
      <x:c r="B433" s="731"/>
      <x:c r="C433" s="730"/>
      <x:c r="D433" s="730"/>
      <x:c r="E433" s="730"/>
      <x:c r="F433" s="730"/>
      <x:c r="G433" s="730"/>
      <x:c r="H433" s="730"/>
      <x:c r="I433" s="730"/>
      <x:c r="J433" s="730"/>
      <x:c r="K433" s="730"/>
      <x:c r="L433" s="730"/>
      <x:c r="M433" s="730"/>
      <x:c r="N433" s="730"/>
      <x:c r="O433" s="732"/>
      <x:c r="P433" s="731"/>
      <x:c r="Q433" s="731"/>
      <x:c r="R433" s="731"/>
      <x:c r="S433" s="740" t="str">
        <x:f>IF(B433="","",TODAY()-B433)</x:f>
      </x:c>
      <x:c r="T433" s="741" t="str">
        <x:f>IF(A433="","",IF(N433="","STAGE NOT SET",IF(OR(N433="PO WON",N433="LOST",N433="CANCELLED"),N433,IF(Y433="","NOT SET",IF(NOT(ISNUMBER(Y433)),"CHECK DATE",IF(Y433&lt;TODAY(),"OVERDUE",IF(Y433=TODAY(),"DUE TODAY","UPCOMING")))))))</x:f>
      </x:c>
      <x:c r="U433" s="731"/>
      <x:c r="V433" s="730"/>
      <x:c r="W433" s="730"/>
      <x:c r="X433" s="749" t="str">
        <x:f>IF(OR(A433="",B433="",N433="",N433="PO WON",N433="LOST",N433="CANCELLED"),"",IFERROR(IF(Q433="",B433+1,Q433+INDEX(Setup!$T$4:$T$8,MATCH(N433,Setup!$S$4:$S$8,0))),""))</x:f>
      </x:c>
      <x:c r="Y433" s="749" t="str">
        <x:f>IF(A433="","",IF(OR(N433="PO WON",N433="LOST",N433="CANCELLED"),"",IF(R433&lt;&gt;"",R433,X433)))</x:f>
      </x:c>
      <x:c r="Z433" s="750" t="str">
        <x:f>IF(OR(Y433="",NOT(ISNUMBER(Y433))),"",Y433-TODAY())</x:f>
      </x:c>
      <x:c r="AA433" s="750" t="str">
        <x:f>IF(OR(A433="",B433="",C433="",M433="",N433="",N433="PO WON",N433="LOST",N433="CANCELLED"),"",IF(M433="Hot",30,IF(M433="Warm",20,10))+IF(N433="NEGOTIATION",25,IF(N433="QUOTED",20,IF(N433="QUALIFIED",15,IF(OR(N433="NEW",N433="CONTACTED"),10,0))))+IF(S433&lt;=2,20,IF(S433&lt;=7,15,IF(S433&lt;=14,10,5)))+IF(O433&gt;=500000,20,IF(O433&gt;=200000,15,IF(O433&gt;=100000,10,5)))+IF(OR(C433="IndiaMART",C433="TradeIndia"),5,3))</x:f>
      </x:c>
      <x:c r="AB433" s="751" t="str">
        <x:f>IF(A433="","",IF(OR(N433="PO WON",N433="LOST",N433="CANCELLED"),"CLOSED",IF(AA433&gt;=75,"A - PRIORITY",IF(AA433&gt;=55,"B - GOOD",IF(AA433&gt;=35,"C - NURTURE","D - LOW")))))</x:f>
      </x:c>
      <x:c r="AC433" s="751" t="str">
        <x:f>IF(A433="","",IF(AL433="COMPLETE",IF(N433="PO WON","Track invoice + payment",IF(N433="LOST","Consider revival",IF(N433="CANCELLED","No further action",IF(T433="OVERDUE","FOLLOW UP NOW",IF(T433="DUE TODAY","FOLLOW UP TODAY",IFERROR(INDEX(Setup!$V$4:$V$8,MATCH(N433,Setup!$U$4:$U$8,0)),"Review RFQ")))))),IF(AL433="DUPLICATE RFQ ID","Use a unique RFQ ID",IF(AL433="CHECK REQUIRED FIELDS","Complete required fields",IF(AL433="CHECK NUMBERS","Correct quantity or value",IF(AL433="CHECK DATE","Correct invalid date",IF(AL433="CHECK STAGE","Choose a valid stage",IF(AL433="SET NEXT FOLLOW-UP","Set next follow-up",IF(AL433="ADD QUOTE DATE","Add quote date",IF(AL433="ADD QUOTE RECORD","Add or fix quote record",IF(AL433="ADD CLOSED REASON","Add lost/cancelled reason",IF(AL433="ADD CLOSED DATE","Add closed date","Create or fix order record"))))))))))))</x:f>
      </x:c>
      <x:c r="AD433" s="752" t="str">
        <x:f>IF(A433="","",IF(AND(OR(N433="QUOTED",N433="NEGOTIATION"),Y433&lt;&gt;"",Y433&lt;TODAY()),O433,0))</x:f>
      </x:c>
      <x:c r="AE433" s="751" t="str">
        <x:f>IF(A433="","",IF(AND(F433&lt;&gt;"",G433&lt;&gt;""),"COMPLETE",IF(OR(F433&lt;&gt;"",G433&lt;&gt;""),"PARTIAL","MISSING")))</x:f>
      </x:c>
      <x:c r="AF433" s="756"/>
      <x:c r="AG433" s="735"/>
      <x:c r="AH433" s="735"/>
      <x:c r="AI433" s="755" t="str">
        <x:f>IF(OR(B433="",AF433=""),"",ROUND((AF433-B433)*24,1))</x:f>
      </x:c>
      <x:c r="AJ433" s="750" t="str">
        <x:f>IF(P433="","",MAX(TODAY()-P433,0))</x:f>
      </x:c>
      <x:c r="AK433" s="750" t="str">
        <x:f>IF(OR(B433="",AH433=""),"",AH433-B433)</x:f>
      </x:c>
      <x:c r="AL433" s="751" t="str">
        <x:f>IF(A433="","",IF(COUNTIF($A$5:$A$504,A433)&gt;1,"DUPLICATE RFQ ID",IF(OR(B433="",C433="",AND(D433="",E433=""),AND(F433="",G433=""),H433="",I433="",J433="",L433="",M433="",N433=""),"CHECK REQUIRED FIELDS",IF(OR(NOT(ISNUMBER(I433)),I433&lt;=0,AND(O433&lt;&gt;"",OR(NOT(ISNUMBER(O433)),O433&lt;0))),"CHECK NUMBERS",IF(OR(NOT(ISNUMBER(B433)),B433&gt;TODAY(),AND(P433&lt;&gt;"",OR(NOT(ISNUMBER(P433)),P433&gt;TODAY())),AND(Q433&lt;&gt;"",OR(NOT(ISNUMBER(Q433)),Q433&gt;TODAY())),AND(R433&lt;&gt;"",NOT(ISNUMBER(R433))),AND(U433&lt;&gt;"",NOT(ISNUMBER(U433))),AND(AF433&lt;&gt;"",OR(NOT(ISNUMBER(AF433)),AF433&lt;B433,AF433&gt;TODAY()+1)),AND(AG433&lt;&gt;"",OR(NOT(ISNUMBER(AG433)),AG433&lt;B433,AG433&gt;TODAY())),AND(AH433&lt;&gt;"",OR(NOT(ISNUMBER(AH433)),AH433&lt;B433,AH433&gt;TODAY()))),"CHECK DATE",IF(COUNTIF(Setup!$D$4:$D$11,N433)=0,"CHECK STAGE",IF(AND(N433&lt;&gt;"PO WON",N433&lt;&gt;"LOST",N433&lt;&gt;"CANCELLED",Y433=""),"SET NEXT FOLLOW-UP",IF(AND(OR(N433="QUOTED",N433="NEGOTIATION",N433="PO WON"),P433=""),"ADD QUOTE DATE",IF(AND(OR(N433="QUOTED",N433="NEGOTIATION",N433="PO WON"),COUNTIFS(Quotations!$B$5:$B$504,A433,Quotations!$Q$5:$Q$504,"COMPLETE")=0),"ADD QUOTE RECORD",IF(AND(OR(N433="LOST",N433="CANCELLED"),V433=""),"ADD CLOSED REASON",IF(AND(OR(N433="PO WON",N433="LOST",N433="CANCELLED"),AH433=""),"ADD CLOSED DATE",IF(AND(N433="PO WON",COUNTIFS('Orders &amp; Payments'!$B$5:$B$504,A433,'Orders &amp; Payments'!$Q$5:$Q$504,"COMPLETE")+COUNTIFS('Orders &amp; Payments'!$B$5:$B$504,A433,'Orders &amp; Payments'!$Q$5:$Q$504,"OPEN")+COUNTIFS('Orders &amp; Payments'!$B$5:$B$504,A433,'Orders &amp; Payments'!$Q$5:$Q$504,"OPEN — ADD INVOICE")=0),"ADD ORDER RECORD","COMPLETE"))))))))))))</x:f>
      </x:c>
    </x:row>
    <x:row r="434">
      <x:c r="A434" s="730"/>
      <x:c r="B434" s="731"/>
      <x:c r="C434" s="730"/>
      <x:c r="D434" s="730"/>
      <x:c r="E434" s="730"/>
      <x:c r="F434" s="730"/>
      <x:c r="G434" s="730"/>
      <x:c r="H434" s="730"/>
      <x:c r="I434" s="730"/>
      <x:c r="J434" s="730"/>
      <x:c r="K434" s="730"/>
      <x:c r="L434" s="730"/>
      <x:c r="M434" s="730"/>
      <x:c r="N434" s="730"/>
      <x:c r="O434" s="732"/>
      <x:c r="P434" s="731"/>
      <x:c r="Q434" s="731"/>
      <x:c r="R434" s="731"/>
      <x:c r="S434" s="740" t="str">
        <x:f>IF(B434="","",TODAY()-B434)</x:f>
      </x:c>
      <x:c r="T434" s="741" t="str">
        <x:f>IF(A434="","",IF(N434="","STAGE NOT SET",IF(OR(N434="PO WON",N434="LOST",N434="CANCELLED"),N434,IF(Y434="","NOT SET",IF(NOT(ISNUMBER(Y434)),"CHECK DATE",IF(Y434&lt;TODAY(),"OVERDUE",IF(Y434=TODAY(),"DUE TODAY","UPCOMING")))))))</x:f>
      </x:c>
      <x:c r="U434" s="731"/>
      <x:c r="V434" s="730"/>
      <x:c r="W434" s="730"/>
      <x:c r="X434" s="749" t="str">
        <x:f>IF(OR(A434="",B434="",N434="",N434="PO WON",N434="LOST",N434="CANCELLED"),"",IFERROR(IF(Q434="",B434+1,Q434+INDEX(Setup!$T$4:$T$8,MATCH(N434,Setup!$S$4:$S$8,0))),""))</x:f>
      </x:c>
      <x:c r="Y434" s="749" t="str">
        <x:f>IF(A434="","",IF(OR(N434="PO WON",N434="LOST",N434="CANCELLED"),"",IF(R434&lt;&gt;"",R434,X434)))</x:f>
      </x:c>
      <x:c r="Z434" s="750" t="str">
        <x:f>IF(OR(Y434="",NOT(ISNUMBER(Y434))),"",Y434-TODAY())</x:f>
      </x:c>
      <x:c r="AA434" s="750" t="str">
        <x:f>IF(OR(A434="",B434="",C434="",M434="",N434="",N434="PO WON",N434="LOST",N434="CANCELLED"),"",IF(M434="Hot",30,IF(M434="Warm",20,10))+IF(N434="NEGOTIATION",25,IF(N434="QUOTED",20,IF(N434="QUALIFIED",15,IF(OR(N434="NEW",N434="CONTACTED"),10,0))))+IF(S434&lt;=2,20,IF(S434&lt;=7,15,IF(S434&lt;=14,10,5)))+IF(O434&gt;=500000,20,IF(O434&gt;=200000,15,IF(O434&gt;=100000,10,5)))+IF(OR(C434="IndiaMART",C434="TradeIndia"),5,3))</x:f>
      </x:c>
      <x:c r="AB434" s="751" t="str">
        <x:f>IF(A434="","",IF(OR(N434="PO WON",N434="LOST",N434="CANCELLED"),"CLOSED",IF(AA434&gt;=75,"A - PRIORITY",IF(AA434&gt;=55,"B - GOOD",IF(AA434&gt;=35,"C - NURTURE","D - LOW")))))</x:f>
      </x:c>
      <x:c r="AC434" s="751" t="str">
        <x:f>IF(A434="","",IF(AL434="COMPLETE",IF(N434="PO WON","Track invoice + payment",IF(N434="LOST","Consider revival",IF(N434="CANCELLED","No further action",IF(T434="OVERDUE","FOLLOW UP NOW",IF(T434="DUE TODAY","FOLLOW UP TODAY",IFERROR(INDEX(Setup!$V$4:$V$8,MATCH(N434,Setup!$U$4:$U$8,0)),"Review RFQ")))))),IF(AL434="DUPLICATE RFQ ID","Use a unique RFQ ID",IF(AL434="CHECK REQUIRED FIELDS","Complete required fields",IF(AL434="CHECK NUMBERS","Correct quantity or value",IF(AL434="CHECK DATE","Correct invalid date",IF(AL434="CHECK STAGE","Choose a valid stage",IF(AL434="SET NEXT FOLLOW-UP","Set next follow-up",IF(AL434="ADD QUOTE DATE","Add quote date",IF(AL434="ADD QUOTE RECORD","Add or fix quote record",IF(AL434="ADD CLOSED REASON","Add lost/cancelled reason",IF(AL434="ADD CLOSED DATE","Add closed date","Create or fix order record"))))))))))))</x:f>
      </x:c>
      <x:c r="AD434" s="752" t="str">
        <x:f>IF(A434="","",IF(AND(OR(N434="QUOTED",N434="NEGOTIATION"),Y434&lt;&gt;"",Y434&lt;TODAY()),O434,0))</x:f>
      </x:c>
      <x:c r="AE434" s="751" t="str">
        <x:f>IF(A434="","",IF(AND(F434&lt;&gt;"",G434&lt;&gt;""),"COMPLETE",IF(OR(F434&lt;&gt;"",G434&lt;&gt;""),"PARTIAL","MISSING")))</x:f>
      </x:c>
      <x:c r="AF434" s="756"/>
      <x:c r="AG434" s="735"/>
      <x:c r="AH434" s="735"/>
      <x:c r="AI434" s="755" t="str">
        <x:f>IF(OR(B434="",AF434=""),"",ROUND((AF434-B434)*24,1))</x:f>
      </x:c>
      <x:c r="AJ434" s="750" t="str">
        <x:f>IF(P434="","",MAX(TODAY()-P434,0))</x:f>
      </x:c>
      <x:c r="AK434" s="750" t="str">
        <x:f>IF(OR(B434="",AH434=""),"",AH434-B434)</x:f>
      </x:c>
      <x:c r="AL434" s="751" t="str">
        <x:f>IF(A434="","",IF(COUNTIF($A$5:$A$504,A434)&gt;1,"DUPLICATE RFQ ID",IF(OR(B434="",C434="",AND(D434="",E434=""),AND(F434="",G434=""),H434="",I434="",J434="",L434="",M434="",N434=""),"CHECK REQUIRED FIELDS",IF(OR(NOT(ISNUMBER(I434)),I434&lt;=0,AND(O434&lt;&gt;"",OR(NOT(ISNUMBER(O434)),O434&lt;0))),"CHECK NUMBERS",IF(OR(NOT(ISNUMBER(B434)),B434&gt;TODAY(),AND(P434&lt;&gt;"",OR(NOT(ISNUMBER(P434)),P434&gt;TODAY())),AND(Q434&lt;&gt;"",OR(NOT(ISNUMBER(Q434)),Q434&gt;TODAY())),AND(R434&lt;&gt;"",NOT(ISNUMBER(R434))),AND(U434&lt;&gt;"",NOT(ISNUMBER(U434))),AND(AF434&lt;&gt;"",OR(NOT(ISNUMBER(AF434)),AF434&lt;B434,AF434&gt;TODAY()+1)),AND(AG434&lt;&gt;"",OR(NOT(ISNUMBER(AG434)),AG434&lt;B434,AG434&gt;TODAY())),AND(AH434&lt;&gt;"",OR(NOT(ISNUMBER(AH434)),AH434&lt;B434,AH434&gt;TODAY()))),"CHECK DATE",IF(COUNTIF(Setup!$D$4:$D$11,N434)=0,"CHECK STAGE",IF(AND(N434&lt;&gt;"PO WON",N434&lt;&gt;"LOST",N434&lt;&gt;"CANCELLED",Y434=""),"SET NEXT FOLLOW-UP",IF(AND(OR(N434="QUOTED",N434="NEGOTIATION",N434="PO WON"),P434=""),"ADD QUOTE DATE",IF(AND(OR(N434="QUOTED",N434="NEGOTIATION",N434="PO WON"),COUNTIFS(Quotations!$B$5:$B$504,A434,Quotations!$Q$5:$Q$504,"COMPLETE")=0),"ADD QUOTE RECORD",IF(AND(OR(N434="LOST",N434="CANCELLED"),V434=""),"ADD CLOSED REASON",IF(AND(OR(N434="PO WON",N434="LOST",N434="CANCELLED"),AH434=""),"ADD CLOSED DATE",IF(AND(N434="PO WON",COUNTIFS('Orders &amp; Payments'!$B$5:$B$504,A434,'Orders &amp; Payments'!$Q$5:$Q$504,"COMPLETE")+COUNTIFS('Orders &amp; Payments'!$B$5:$B$504,A434,'Orders &amp; Payments'!$Q$5:$Q$504,"OPEN")+COUNTIFS('Orders &amp; Payments'!$B$5:$B$504,A434,'Orders &amp; Payments'!$Q$5:$Q$504,"OPEN — ADD INVOICE")=0),"ADD ORDER RECORD","COMPLETE"))))))))))))</x:f>
      </x:c>
    </x:row>
    <x:row r="435">
      <x:c r="A435" s="730"/>
      <x:c r="B435" s="731"/>
      <x:c r="C435" s="730"/>
      <x:c r="D435" s="730"/>
      <x:c r="E435" s="730"/>
      <x:c r="F435" s="730"/>
      <x:c r="G435" s="730"/>
      <x:c r="H435" s="730"/>
      <x:c r="I435" s="730"/>
      <x:c r="J435" s="730"/>
      <x:c r="K435" s="730"/>
      <x:c r="L435" s="730"/>
      <x:c r="M435" s="730"/>
      <x:c r="N435" s="730"/>
      <x:c r="O435" s="732"/>
      <x:c r="P435" s="731"/>
      <x:c r="Q435" s="731"/>
      <x:c r="R435" s="731"/>
      <x:c r="S435" s="740" t="str">
        <x:f>IF(B435="","",TODAY()-B435)</x:f>
      </x:c>
      <x:c r="T435" s="741" t="str">
        <x:f>IF(A435="","",IF(N435="","STAGE NOT SET",IF(OR(N435="PO WON",N435="LOST",N435="CANCELLED"),N435,IF(Y435="","NOT SET",IF(NOT(ISNUMBER(Y435)),"CHECK DATE",IF(Y435&lt;TODAY(),"OVERDUE",IF(Y435=TODAY(),"DUE TODAY","UPCOMING")))))))</x:f>
      </x:c>
      <x:c r="U435" s="731"/>
      <x:c r="V435" s="730"/>
      <x:c r="W435" s="730"/>
      <x:c r="X435" s="749" t="str">
        <x:f>IF(OR(A435="",B435="",N435="",N435="PO WON",N435="LOST",N435="CANCELLED"),"",IFERROR(IF(Q435="",B435+1,Q435+INDEX(Setup!$T$4:$T$8,MATCH(N435,Setup!$S$4:$S$8,0))),""))</x:f>
      </x:c>
      <x:c r="Y435" s="749" t="str">
        <x:f>IF(A435="","",IF(OR(N435="PO WON",N435="LOST",N435="CANCELLED"),"",IF(R435&lt;&gt;"",R435,X435)))</x:f>
      </x:c>
      <x:c r="Z435" s="750" t="str">
        <x:f>IF(OR(Y435="",NOT(ISNUMBER(Y435))),"",Y435-TODAY())</x:f>
      </x:c>
      <x:c r="AA435" s="750" t="str">
        <x:f>IF(OR(A435="",B435="",C435="",M435="",N435="",N435="PO WON",N435="LOST",N435="CANCELLED"),"",IF(M435="Hot",30,IF(M435="Warm",20,10))+IF(N435="NEGOTIATION",25,IF(N435="QUOTED",20,IF(N435="QUALIFIED",15,IF(OR(N435="NEW",N435="CONTACTED"),10,0))))+IF(S435&lt;=2,20,IF(S435&lt;=7,15,IF(S435&lt;=14,10,5)))+IF(O435&gt;=500000,20,IF(O435&gt;=200000,15,IF(O435&gt;=100000,10,5)))+IF(OR(C435="IndiaMART",C435="TradeIndia"),5,3))</x:f>
      </x:c>
      <x:c r="AB435" s="751" t="str">
        <x:f>IF(A435="","",IF(OR(N435="PO WON",N435="LOST",N435="CANCELLED"),"CLOSED",IF(AA435&gt;=75,"A - PRIORITY",IF(AA435&gt;=55,"B - GOOD",IF(AA435&gt;=35,"C - NURTURE","D - LOW")))))</x:f>
      </x:c>
      <x:c r="AC435" s="751" t="str">
        <x:f>IF(A435="","",IF(AL435="COMPLETE",IF(N435="PO WON","Track invoice + payment",IF(N435="LOST","Consider revival",IF(N435="CANCELLED","No further action",IF(T435="OVERDUE","FOLLOW UP NOW",IF(T435="DUE TODAY","FOLLOW UP TODAY",IFERROR(INDEX(Setup!$V$4:$V$8,MATCH(N435,Setup!$U$4:$U$8,0)),"Review RFQ")))))),IF(AL435="DUPLICATE RFQ ID","Use a unique RFQ ID",IF(AL435="CHECK REQUIRED FIELDS","Complete required fields",IF(AL435="CHECK NUMBERS","Correct quantity or value",IF(AL435="CHECK DATE","Correct invalid date",IF(AL435="CHECK STAGE","Choose a valid stage",IF(AL435="SET NEXT FOLLOW-UP","Set next follow-up",IF(AL435="ADD QUOTE DATE","Add quote date",IF(AL435="ADD QUOTE RECORD","Add or fix quote record",IF(AL435="ADD CLOSED REASON","Add lost/cancelled reason",IF(AL435="ADD CLOSED DATE","Add closed date","Create or fix order record"))))))))))))</x:f>
      </x:c>
      <x:c r="AD435" s="752" t="str">
        <x:f>IF(A435="","",IF(AND(OR(N435="QUOTED",N435="NEGOTIATION"),Y435&lt;&gt;"",Y435&lt;TODAY()),O435,0))</x:f>
      </x:c>
      <x:c r="AE435" s="751" t="str">
        <x:f>IF(A435="","",IF(AND(F435&lt;&gt;"",G435&lt;&gt;""),"COMPLETE",IF(OR(F435&lt;&gt;"",G435&lt;&gt;""),"PARTIAL","MISSING")))</x:f>
      </x:c>
      <x:c r="AF435" s="756"/>
      <x:c r="AG435" s="735"/>
      <x:c r="AH435" s="735"/>
      <x:c r="AI435" s="755" t="str">
        <x:f>IF(OR(B435="",AF435=""),"",ROUND((AF435-B435)*24,1))</x:f>
      </x:c>
      <x:c r="AJ435" s="750" t="str">
        <x:f>IF(P435="","",MAX(TODAY()-P435,0))</x:f>
      </x:c>
      <x:c r="AK435" s="750" t="str">
        <x:f>IF(OR(B435="",AH435=""),"",AH435-B435)</x:f>
      </x:c>
      <x:c r="AL435" s="751" t="str">
        <x:f>IF(A435="","",IF(COUNTIF($A$5:$A$504,A435)&gt;1,"DUPLICATE RFQ ID",IF(OR(B435="",C435="",AND(D435="",E435=""),AND(F435="",G435=""),H435="",I435="",J435="",L435="",M435="",N435=""),"CHECK REQUIRED FIELDS",IF(OR(NOT(ISNUMBER(I435)),I435&lt;=0,AND(O435&lt;&gt;"",OR(NOT(ISNUMBER(O435)),O435&lt;0))),"CHECK NUMBERS",IF(OR(NOT(ISNUMBER(B435)),B435&gt;TODAY(),AND(P435&lt;&gt;"",OR(NOT(ISNUMBER(P435)),P435&gt;TODAY())),AND(Q435&lt;&gt;"",OR(NOT(ISNUMBER(Q435)),Q435&gt;TODAY())),AND(R435&lt;&gt;"",NOT(ISNUMBER(R435))),AND(U435&lt;&gt;"",NOT(ISNUMBER(U435))),AND(AF435&lt;&gt;"",OR(NOT(ISNUMBER(AF435)),AF435&lt;B435,AF435&gt;TODAY()+1)),AND(AG435&lt;&gt;"",OR(NOT(ISNUMBER(AG435)),AG435&lt;B435,AG435&gt;TODAY())),AND(AH435&lt;&gt;"",OR(NOT(ISNUMBER(AH435)),AH435&lt;B435,AH435&gt;TODAY()))),"CHECK DATE",IF(COUNTIF(Setup!$D$4:$D$11,N435)=0,"CHECK STAGE",IF(AND(N435&lt;&gt;"PO WON",N435&lt;&gt;"LOST",N435&lt;&gt;"CANCELLED",Y435=""),"SET NEXT FOLLOW-UP",IF(AND(OR(N435="QUOTED",N435="NEGOTIATION",N435="PO WON"),P435=""),"ADD QUOTE DATE",IF(AND(OR(N435="QUOTED",N435="NEGOTIATION",N435="PO WON"),COUNTIFS(Quotations!$B$5:$B$504,A435,Quotations!$Q$5:$Q$504,"COMPLETE")=0),"ADD QUOTE RECORD",IF(AND(OR(N435="LOST",N435="CANCELLED"),V435=""),"ADD CLOSED REASON",IF(AND(OR(N435="PO WON",N435="LOST",N435="CANCELLED"),AH435=""),"ADD CLOSED DATE",IF(AND(N435="PO WON",COUNTIFS('Orders &amp; Payments'!$B$5:$B$504,A435,'Orders &amp; Payments'!$Q$5:$Q$504,"COMPLETE")+COUNTIFS('Orders &amp; Payments'!$B$5:$B$504,A435,'Orders &amp; Payments'!$Q$5:$Q$504,"OPEN")+COUNTIFS('Orders &amp; Payments'!$B$5:$B$504,A435,'Orders &amp; Payments'!$Q$5:$Q$504,"OPEN — ADD INVOICE")=0),"ADD ORDER RECORD","COMPLETE"))))))))))))</x:f>
      </x:c>
    </x:row>
    <x:row r="436">
      <x:c r="A436" s="730"/>
      <x:c r="B436" s="731"/>
      <x:c r="C436" s="730"/>
      <x:c r="D436" s="730"/>
      <x:c r="E436" s="730"/>
      <x:c r="F436" s="730"/>
      <x:c r="G436" s="730"/>
      <x:c r="H436" s="730"/>
      <x:c r="I436" s="730"/>
      <x:c r="J436" s="730"/>
      <x:c r="K436" s="730"/>
      <x:c r="L436" s="730"/>
      <x:c r="M436" s="730"/>
      <x:c r="N436" s="730"/>
      <x:c r="O436" s="732"/>
      <x:c r="P436" s="731"/>
      <x:c r="Q436" s="731"/>
      <x:c r="R436" s="731"/>
      <x:c r="S436" s="740" t="str">
        <x:f>IF(B436="","",TODAY()-B436)</x:f>
      </x:c>
      <x:c r="T436" s="741" t="str">
        <x:f>IF(A436="","",IF(N436="","STAGE NOT SET",IF(OR(N436="PO WON",N436="LOST",N436="CANCELLED"),N436,IF(Y436="","NOT SET",IF(NOT(ISNUMBER(Y436)),"CHECK DATE",IF(Y436&lt;TODAY(),"OVERDUE",IF(Y436=TODAY(),"DUE TODAY","UPCOMING")))))))</x:f>
      </x:c>
      <x:c r="U436" s="731"/>
      <x:c r="V436" s="730"/>
      <x:c r="W436" s="730"/>
      <x:c r="X436" s="749" t="str">
        <x:f>IF(OR(A436="",B436="",N436="",N436="PO WON",N436="LOST",N436="CANCELLED"),"",IFERROR(IF(Q436="",B436+1,Q436+INDEX(Setup!$T$4:$T$8,MATCH(N436,Setup!$S$4:$S$8,0))),""))</x:f>
      </x:c>
      <x:c r="Y436" s="749" t="str">
        <x:f>IF(A436="","",IF(OR(N436="PO WON",N436="LOST",N436="CANCELLED"),"",IF(R436&lt;&gt;"",R436,X436)))</x:f>
      </x:c>
      <x:c r="Z436" s="750" t="str">
        <x:f>IF(OR(Y436="",NOT(ISNUMBER(Y436))),"",Y436-TODAY())</x:f>
      </x:c>
      <x:c r="AA436" s="750" t="str">
        <x:f>IF(OR(A436="",B436="",C436="",M436="",N436="",N436="PO WON",N436="LOST",N436="CANCELLED"),"",IF(M436="Hot",30,IF(M436="Warm",20,10))+IF(N436="NEGOTIATION",25,IF(N436="QUOTED",20,IF(N436="QUALIFIED",15,IF(OR(N436="NEW",N436="CONTACTED"),10,0))))+IF(S436&lt;=2,20,IF(S436&lt;=7,15,IF(S436&lt;=14,10,5)))+IF(O436&gt;=500000,20,IF(O436&gt;=200000,15,IF(O436&gt;=100000,10,5)))+IF(OR(C436="IndiaMART",C436="TradeIndia"),5,3))</x:f>
      </x:c>
      <x:c r="AB436" s="751" t="str">
        <x:f>IF(A436="","",IF(OR(N436="PO WON",N436="LOST",N436="CANCELLED"),"CLOSED",IF(AA436&gt;=75,"A - PRIORITY",IF(AA436&gt;=55,"B - GOOD",IF(AA436&gt;=35,"C - NURTURE","D - LOW")))))</x:f>
      </x:c>
      <x:c r="AC436" s="751" t="str">
        <x:f>IF(A436="","",IF(AL436="COMPLETE",IF(N436="PO WON","Track invoice + payment",IF(N436="LOST","Consider revival",IF(N436="CANCELLED","No further action",IF(T436="OVERDUE","FOLLOW UP NOW",IF(T436="DUE TODAY","FOLLOW UP TODAY",IFERROR(INDEX(Setup!$V$4:$V$8,MATCH(N436,Setup!$U$4:$U$8,0)),"Review RFQ")))))),IF(AL436="DUPLICATE RFQ ID","Use a unique RFQ ID",IF(AL436="CHECK REQUIRED FIELDS","Complete required fields",IF(AL436="CHECK NUMBERS","Correct quantity or value",IF(AL436="CHECK DATE","Correct invalid date",IF(AL436="CHECK STAGE","Choose a valid stage",IF(AL436="SET NEXT FOLLOW-UP","Set next follow-up",IF(AL436="ADD QUOTE DATE","Add quote date",IF(AL436="ADD QUOTE RECORD","Add or fix quote record",IF(AL436="ADD CLOSED REASON","Add lost/cancelled reason",IF(AL436="ADD CLOSED DATE","Add closed date","Create or fix order record"))))))))))))</x:f>
      </x:c>
      <x:c r="AD436" s="752" t="str">
        <x:f>IF(A436="","",IF(AND(OR(N436="QUOTED",N436="NEGOTIATION"),Y436&lt;&gt;"",Y436&lt;TODAY()),O436,0))</x:f>
      </x:c>
      <x:c r="AE436" s="751" t="str">
        <x:f>IF(A436="","",IF(AND(F436&lt;&gt;"",G436&lt;&gt;""),"COMPLETE",IF(OR(F436&lt;&gt;"",G436&lt;&gt;""),"PARTIAL","MISSING")))</x:f>
      </x:c>
      <x:c r="AF436" s="756"/>
      <x:c r="AG436" s="735"/>
      <x:c r="AH436" s="735"/>
      <x:c r="AI436" s="755" t="str">
        <x:f>IF(OR(B436="",AF436=""),"",ROUND((AF436-B436)*24,1))</x:f>
      </x:c>
      <x:c r="AJ436" s="750" t="str">
        <x:f>IF(P436="","",MAX(TODAY()-P436,0))</x:f>
      </x:c>
      <x:c r="AK436" s="750" t="str">
        <x:f>IF(OR(B436="",AH436=""),"",AH436-B436)</x:f>
      </x:c>
      <x:c r="AL436" s="751" t="str">
        <x:f>IF(A436="","",IF(COUNTIF($A$5:$A$504,A436)&gt;1,"DUPLICATE RFQ ID",IF(OR(B436="",C436="",AND(D436="",E436=""),AND(F436="",G436=""),H436="",I436="",J436="",L436="",M436="",N436=""),"CHECK REQUIRED FIELDS",IF(OR(NOT(ISNUMBER(I436)),I436&lt;=0,AND(O436&lt;&gt;"",OR(NOT(ISNUMBER(O436)),O436&lt;0))),"CHECK NUMBERS",IF(OR(NOT(ISNUMBER(B436)),B436&gt;TODAY(),AND(P436&lt;&gt;"",OR(NOT(ISNUMBER(P436)),P436&gt;TODAY())),AND(Q436&lt;&gt;"",OR(NOT(ISNUMBER(Q436)),Q436&gt;TODAY())),AND(R436&lt;&gt;"",NOT(ISNUMBER(R436))),AND(U436&lt;&gt;"",NOT(ISNUMBER(U436))),AND(AF436&lt;&gt;"",OR(NOT(ISNUMBER(AF436)),AF436&lt;B436,AF436&gt;TODAY()+1)),AND(AG436&lt;&gt;"",OR(NOT(ISNUMBER(AG436)),AG436&lt;B436,AG436&gt;TODAY())),AND(AH436&lt;&gt;"",OR(NOT(ISNUMBER(AH436)),AH436&lt;B436,AH436&gt;TODAY()))),"CHECK DATE",IF(COUNTIF(Setup!$D$4:$D$11,N436)=0,"CHECK STAGE",IF(AND(N436&lt;&gt;"PO WON",N436&lt;&gt;"LOST",N436&lt;&gt;"CANCELLED",Y436=""),"SET NEXT FOLLOW-UP",IF(AND(OR(N436="QUOTED",N436="NEGOTIATION",N436="PO WON"),P436=""),"ADD QUOTE DATE",IF(AND(OR(N436="QUOTED",N436="NEGOTIATION",N436="PO WON"),COUNTIFS(Quotations!$B$5:$B$504,A436,Quotations!$Q$5:$Q$504,"COMPLETE")=0),"ADD QUOTE RECORD",IF(AND(OR(N436="LOST",N436="CANCELLED"),V436=""),"ADD CLOSED REASON",IF(AND(OR(N436="PO WON",N436="LOST",N436="CANCELLED"),AH436=""),"ADD CLOSED DATE",IF(AND(N436="PO WON",COUNTIFS('Orders &amp; Payments'!$B$5:$B$504,A436,'Orders &amp; Payments'!$Q$5:$Q$504,"COMPLETE")+COUNTIFS('Orders &amp; Payments'!$B$5:$B$504,A436,'Orders &amp; Payments'!$Q$5:$Q$504,"OPEN")+COUNTIFS('Orders &amp; Payments'!$B$5:$B$504,A436,'Orders &amp; Payments'!$Q$5:$Q$504,"OPEN — ADD INVOICE")=0),"ADD ORDER RECORD","COMPLETE"))))))))))))</x:f>
      </x:c>
    </x:row>
    <x:row r="437">
      <x:c r="A437" s="730"/>
      <x:c r="B437" s="731"/>
      <x:c r="C437" s="730"/>
      <x:c r="D437" s="730"/>
      <x:c r="E437" s="730"/>
      <x:c r="F437" s="730"/>
      <x:c r="G437" s="730"/>
      <x:c r="H437" s="730"/>
      <x:c r="I437" s="730"/>
      <x:c r="J437" s="730"/>
      <x:c r="K437" s="730"/>
      <x:c r="L437" s="730"/>
      <x:c r="M437" s="730"/>
      <x:c r="N437" s="730"/>
      <x:c r="O437" s="732"/>
      <x:c r="P437" s="731"/>
      <x:c r="Q437" s="731"/>
      <x:c r="R437" s="731"/>
      <x:c r="S437" s="740" t="str">
        <x:f>IF(B437="","",TODAY()-B437)</x:f>
      </x:c>
      <x:c r="T437" s="741" t="str">
        <x:f>IF(A437="","",IF(N437="","STAGE NOT SET",IF(OR(N437="PO WON",N437="LOST",N437="CANCELLED"),N437,IF(Y437="","NOT SET",IF(NOT(ISNUMBER(Y437)),"CHECK DATE",IF(Y437&lt;TODAY(),"OVERDUE",IF(Y437=TODAY(),"DUE TODAY","UPCOMING")))))))</x:f>
      </x:c>
      <x:c r="U437" s="731"/>
      <x:c r="V437" s="730"/>
      <x:c r="W437" s="730"/>
      <x:c r="X437" s="749" t="str">
        <x:f>IF(OR(A437="",B437="",N437="",N437="PO WON",N437="LOST",N437="CANCELLED"),"",IFERROR(IF(Q437="",B437+1,Q437+INDEX(Setup!$T$4:$T$8,MATCH(N437,Setup!$S$4:$S$8,0))),""))</x:f>
      </x:c>
      <x:c r="Y437" s="749" t="str">
        <x:f>IF(A437="","",IF(OR(N437="PO WON",N437="LOST",N437="CANCELLED"),"",IF(R437&lt;&gt;"",R437,X437)))</x:f>
      </x:c>
      <x:c r="Z437" s="750" t="str">
        <x:f>IF(OR(Y437="",NOT(ISNUMBER(Y437))),"",Y437-TODAY())</x:f>
      </x:c>
      <x:c r="AA437" s="750" t="str">
        <x:f>IF(OR(A437="",B437="",C437="",M437="",N437="",N437="PO WON",N437="LOST",N437="CANCELLED"),"",IF(M437="Hot",30,IF(M437="Warm",20,10))+IF(N437="NEGOTIATION",25,IF(N437="QUOTED",20,IF(N437="QUALIFIED",15,IF(OR(N437="NEW",N437="CONTACTED"),10,0))))+IF(S437&lt;=2,20,IF(S437&lt;=7,15,IF(S437&lt;=14,10,5)))+IF(O437&gt;=500000,20,IF(O437&gt;=200000,15,IF(O437&gt;=100000,10,5)))+IF(OR(C437="IndiaMART",C437="TradeIndia"),5,3))</x:f>
      </x:c>
      <x:c r="AB437" s="751" t="str">
        <x:f>IF(A437="","",IF(OR(N437="PO WON",N437="LOST",N437="CANCELLED"),"CLOSED",IF(AA437&gt;=75,"A - PRIORITY",IF(AA437&gt;=55,"B - GOOD",IF(AA437&gt;=35,"C - NURTURE","D - LOW")))))</x:f>
      </x:c>
      <x:c r="AC437" s="751" t="str">
        <x:f>IF(A437="","",IF(AL437="COMPLETE",IF(N437="PO WON","Track invoice + payment",IF(N437="LOST","Consider revival",IF(N437="CANCELLED","No further action",IF(T437="OVERDUE","FOLLOW UP NOW",IF(T437="DUE TODAY","FOLLOW UP TODAY",IFERROR(INDEX(Setup!$V$4:$V$8,MATCH(N437,Setup!$U$4:$U$8,0)),"Review RFQ")))))),IF(AL437="DUPLICATE RFQ ID","Use a unique RFQ ID",IF(AL437="CHECK REQUIRED FIELDS","Complete required fields",IF(AL437="CHECK NUMBERS","Correct quantity or value",IF(AL437="CHECK DATE","Correct invalid date",IF(AL437="CHECK STAGE","Choose a valid stage",IF(AL437="SET NEXT FOLLOW-UP","Set next follow-up",IF(AL437="ADD QUOTE DATE","Add quote date",IF(AL437="ADD QUOTE RECORD","Add or fix quote record",IF(AL437="ADD CLOSED REASON","Add lost/cancelled reason",IF(AL437="ADD CLOSED DATE","Add closed date","Create or fix order record"))))))))))))</x:f>
      </x:c>
      <x:c r="AD437" s="752" t="str">
        <x:f>IF(A437="","",IF(AND(OR(N437="QUOTED",N437="NEGOTIATION"),Y437&lt;&gt;"",Y437&lt;TODAY()),O437,0))</x:f>
      </x:c>
      <x:c r="AE437" s="751" t="str">
        <x:f>IF(A437="","",IF(AND(F437&lt;&gt;"",G437&lt;&gt;""),"COMPLETE",IF(OR(F437&lt;&gt;"",G437&lt;&gt;""),"PARTIAL","MISSING")))</x:f>
      </x:c>
      <x:c r="AF437" s="756"/>
      <x:c r="AG437" s="735"/>
      <x:c r="AH437" s="735"/>
      <x:c r="AI437" s="755" t="str">
        <x:f>IF(OR(B437="",AF437=""),"",ROUND((AF437-B437)*24,1))</x:f>
      </x:c>
      <x:c r="AJ437" s="750" t="str">
        <x:f>IF(P437="","",MAX(TODAY()-P437,0))</x:f>
      </x:c>
      <x:c r="AK437" s="750" t="str">
        <x:f>IF(OR(B437="",AH437=""),"",AH437-B437)</x:f>
      </x:c>
      <x:c r="AL437" s="751" t="str">
        <x:f>IF(A437="","",IF(COUNTIF($A$5:$A$504,A437)&gt;1,"DUPLICATE RFQ ID",IF(OR(B437="",C437="",AND(D437="",E437=""),AND(F437="",G437=""),H437="",I437="",J437="",L437="",M437="",N437=""),"CHECK REQUIRED FIELDS",IF(OR(NOT(ISNUMBER(I437)),I437&lt;=0,AND(O437&lt;&gt;"",OR(NOT(ISNUMBER(O437)),O437&lt;0))),"CHECK NUMBERS",IF(OR(NOT(ISNUMBER(B437)),B437&gt;TODAY(),AND(P437&lt;&gt;"",OR(NOT(ISNUMBER(P437)),P437&gt;TODAY())),AND(Q437&lt;&gt;"",OR(NOT(ISNUMBER(Q437)),Q437&gt;TODAY())),AND(R437&lt;&gt;"",NOT(ISNUMBER(R437))),AND(U437&lt;&gt;"",NOT(ISNUMBER(U437))),AND(AF437&lt;&gt;"",OR(NOT(ISNUMBER(AF437)),AF437&lt;B437,AF437&gt;TODAY()+1)),AND(AG437&lt;&gt;"",OR(NOT(ISNUMBER(AG437)),AG437&lt;B437,AG437&gt;TODAY())),AND(AH437&lt;&gt;"",OR(NOT(ISNUMBER(AH437)),AH437&lt;B437,AH437&gt;TODAY()))),"CHECK DATE",IF(COUNTIF(Setup!$D$4:$D$11,N437)=0,"CHECK STAGE",IF(AND(N437&lt;&gt;"PO WON",N437&lt;&gt;"LOST",N437&lt;&gt;"CANCELLED",Y437=""),"SET NEXT FOLLOW-UP",IF(AND(OR(N437="QUOTED",N437="NEGOTIATION",N437="PO WON"),P437=""),"ADD QUOTE DATE",IF(AND(OR(N437="QUOTED",N437="NEGOTIATION",N437="PO WON"),COUNTIFS(Quotations!$B$5:$B$504,A437,Quotations!$Q$5:$Q$504,"COMPLETE")=0),"ADD QUOTE RECORD",IF(AND(OR(N437="LOST",N437="CANCELLED"),V437=""),"ADD CLOSED REASON",IF(AND(OR(N437="PO WON",N437="LOST",N437="CANCELLED"),AH437=""),"ADD CLOSED DATE",IF(AND(N437="PO WON",COUNTIFS('Orders &amp; Payments'!$B$5:$B$504,A437,'Orders &amp; Payments'!$Q$5:$Q$504,"COMPLETE")+COUNTIFS('Orders &amp; Payments'!$B$5:$B$504,A437,'Orders &amp; Payments'!$Q$5:$Q$504,"OPEN")+COUNTIFS('Orders &amp; Payments'!$B$5:$B$504,A437,'Orders &amp; Payments'!$Q$5:$Q$504,"OPEN — ADD INVOICE")=0),"ADD ORDER RECORD","COMPLETE"))))))))))))</x:f>
      </x:c>
    </x:row>
    <x:row r="438">
      <x:c r="A438" s="730"/>
      <x:c r="B438" s="731"/>
      <x:c r="C438" s="730"/>
      <x:c r="D438" s="730"/>
      <x:c r="E438" s="730"/>
      <x:c r="F438" s="730"/>
      <x:c r="G438" s="730"/>
      <x:c r="H438" s="730"/>
      <x:c r="I438" s="730"/>
      <x:c r="J438" s="730"/>
      <x:c r="K438" s="730"/>
      <x:c r="L438" s="730"/>
      <x:c r="M438" s="730"/>
      <x:c r="N438" s="730"/>
      <x:c r="O438" s="732"/>
      <x:c r="P438" s="731"/>
      <x:c r="Q438" s="731"/>
      <x:c r="R438" s="731"/>
      <x:c r="S438" s="740" t="str">
        <x:f>IF(B438="","",TODAY()-B438)</x:f>
      </x:c>
      <x:c r="T438" s="741" t="str">
        <x:f>IF(A438="","",IF(N438="","STAGE NOT SET",IF(OR(N438="PO WON",N438="LOST",N438="CANCELLED"),N438,IF(Y438="","NOT SET",IF(NOT(ISNUMBER(Y438)),"CHECK DATE",IF(Y438&lt;TODAY(),"OVERDUE",IF(Y438=TODAY(),"DUE TODAY","UPCOMING")))))))</x:f>
      </x:c>
      <x:c r="U438" s="731"/>
      <x:c r="V438" s="730"/>
      <x:c r="W438" s="730"/>
      <x:c r="X438" s="749" t="str">
        <x:f>IF(OR(A438="",B438="",N438="",N438="PO WON",N438="LOST",N438="CANCELLED"),"",IFERROR(IF(Q438="",B438+1,Q438+INDEX(Setup!$T$4:$T$8,MATCH(N438,Setup!$S$4:$S$8,0))),""))</x:f>
      </x:c>
      <x:c r="Y438" s="749" t="str">
        <x:f>IF(A438="","",IF(OR(N438="PO WON",N438="LOST",N438="CANCELLED"),"",IF(R438&lt;&gt;"",R438,X438)))</x:f>
      </x:c>
      <x:c r="Z438" s="750" t="str">
        <x:f>IF(OR(Y438="",NOT(ISNUMBER(Y438))),"",Y438-TODAY())</x:f>
      </x:c>
      <x:c r="AA438" s="750" t="str">
        <x:f>IF(OR(A438="",B438="",C438="",M438="",N438="",N438="PO WON",N438="LOST",N438="CANCELLED"),"",IF(M438="Hot",30,IF(M438="Warm",20,10))+IF(N438="NEGOTIATION",25,IF(N438="QUOTED",20,IF(N438="QUALIFIED",15,IF(OR(N438="NEW",N438="CONTACTED"),10,0))))+IF(S438&lt;=2,20,IF(S438&lt;=7,15,IF(S438&lt;=14,10,5)))+IF(O438&gt;=500000,20,IF(O438&gt;=200000,15,IF(O438&gt;=100000,10,5)))+IF(OR(C438="IndiaMART",C438="TradeIndia"),5,3))</x:f>
      </x:c>
      <x:c r="AB438" s="751" t="str">
        <x:f>IF(A438="","",IF(OR(N438="PO WON",N438="LOST",N438="CANCELLED"),"CLOSED",IF(AA438&gt;=75,"A - PRIORITY",IF(AA438&gt;=55,"B - GOOD",IF(AA438&gt;=35,"C - NURTURE","D - LOW")))))</x:f>
      </x:c>
      <x:c r="AC438" s="751" t="str">
        <x:f>IF(A438="","",IF(AL438="COMPLETE",IF(N438="PO WON","Track invoice + payment",IF(N438="LOST","Consider revival",IF(N438="CANCELLED","No further action",IF(T438="OVERDUE","FOLLOW UP NOW",IF(T438="DUE TODAY","FOLLOW UP TODAY",IFERROR(INDEX(Setup!$V$4:$V$8,MATCH(N438,Setup!$U$4:$U$8,0)),"Review RFQ")))))),IF(AL438="DUPLICATE RFQ ID","Use a unique RFQ ID",IF(AL438="CHECK REQUIRED FIELDS","Complete required fields",IF(AL438="CHECK NUMBERS","Correct quantity or value",IF(AL438="CHECK DATE","Correct invalid date",IF(AL438="CHECK STAGE","Choose a valid stage",IF(AL438="SET NEXT FOLLOW-UP","Set next follow-up",IF(AL438="ADD QUOTE DATE","Add quote date",IF(AL438="ADD QUOTE RECORD","Add or fix quote record",IF(AL438="ADD CLOSED REASON","Add lost/cancelled reason",IF(AL438="ADD CLOSED DATE","Add closed date","Create or fix order record"))))))))))))</x:f>
      </x:c>
      <x:c r="AD438" s="752" t="str">
        <x:f>IF(A438="","",IF(AND(OR(N438="QUOTED",N438="NEGOTIATION"),Y438&lt;&gt;"",Y438&lt;TODAY()),O438,0))</x:f>
      </x:c>
      <x:c r="AE438" s="751" t="str">
        <x:f>IF(A438="","",IF(AND(F438&lt;&gt;"",G438&lt;&gt;""),"COMPLETE",IF(OR(F438&lt;&gt;"",G438&lt;&gt;""),"PARTIAL","MISSING")))</x:f>
      </x:c>
      <x:c r="AF438" s="756"/>
      <x:c r="AG438" s="735"/>
      <x:c r="AH438" s="735"/>
      <x:c r="AI438" s="755" t="str">
        <x:f>IF(OR(B438="",AF438=""),"",ROUND((AF438-B438)*24,1))</x:f>
      </x:c>
      <x:c r="AJ438" s="750" t="str">
        <x:f>IF(P438="","",MAX(TODAY()-P438,0))</x:f>
      </x:c>
      <x:c r="AK438" s="750" t="str">
        <x:f>IF(OR(B438="",AH438=""),"",AH438-B438)</x:f>
      </x:c>
      <x:c r="AL438" s="751" t="str">
        <x:f>IF(A438="","",IF(COUNTIF($A$5:$A$504,A438)&gt;1,"DUPLICATE RFQ ID",IF(OR(B438="",C438="",AND(D438="",E438=""),AND(F438="",G438=""),H438="",I438="",J438="",L438="",M438="",N438=""),"CHECK REQUIRED FIELDS",IF(OR(NOT(ISNUMBER(I438)),I438&lt;=0,AND(O438&lt;&gt;"",OR(NOT(ISNUMBER(O438)),O438&lt;0))),"CHECK NUMBERS",IF(OR(NOT(ISNUMBER(B438)),B438&gt;TODAY(),AND(P438&lt;&gt;"",OR(NOT(ISNUMBER(P438)),P438&gt;TODAY())),AND(Q438&lt;&gt;"",OR(NOT(ISNUMBER(Q438)),Q438&gt;TODAY())),AND(R438&lt;&gt;"",NOT(ISNUMBER(R438))),AND(U438&lt;&gt;"",NOT(ISNUMBER(U438))),AND(AF438&lt;&gt;"",OR(NOT(ISNUMBER(AF438)),AF438&lt;B438,AF438&gt;TODAY()+1)),AND(AG438&lt;&gt;"",OR(NOT(ISNUMBER(AG438)),AG438&lt;B438,AG438&gt;TODAY())),AND(AH438&lt;&gt;"",OR(NOT(ISNUMBER(AH438)),AH438&lt;B438,AH438&gt;TODAY()))),"CHECK DATE",IF(COUNTIF(Setup!$D$4:$D$11,N438)=0,"CHECK STAGE",IF(AND(N438&lt;&gt;"PO WON",N438&lt;&gt;"LOST",N438&lt;&gt;"CANCELLED",Y438=""),"SET NEXT FOLLOW-UP",IF(AND(OR(N438="QUOTED",N438="NEGOTIATION",N438="PO WON"),P438=""),"ADD QUOTE DATE",IF(AND(OR(N438="QUOTED",N438="NEGOTIATION",N438="PO WON"),COUNTIFS(Quotations!$B$5:$B$504,A438,Quotations!$Q$5:$Q$504,"COMPLETE")=0),"ADD QUOTE RECORD",IF(AND(OR(N438="LOST",N438="CANCELLED"),V438=""),"ADD CLOSED REASON",IF(AND(OR(N438="PO WON",N438="LOST",N438="CANCELLED"),AH438=""),"ADD CLOSED DATE",IF(AND(N438="PO WON",COUNTIFS('Orders &amp; Payments'!$B$5:$B$504,A438,'Orders &amp; Payments'!$Q$5:$Q$504,"COMPLETE")+COUNTIFS('Orders &amp; Payments'!$B$5:$B$504,A438,'Orders &amp; Payments'!$Q$5:$Q$504,"OPEN")+COUNTIFS('Orders &amp; Payments'!$B$5:$B$504,A438,'Orders &amp; Payments'!$Q$5:$Q$504,"OPEN — ADD INVOICE")=0),"ADD ORDER RECORD","COMPLETE"))))))))))))</x:f>
      </x:c>
    </x:row>
    <x:row r="439">
      <x:c r="A439" s="730"/>
      <x:c r="B439" s="731"/>
      <x:c r="C439" s="730"/>
      <x:c r="D439" s="730"/>
      <x:c r="E439" s="730"/>
      <x:c r="F439" s="730"/>
      <x:c r="G439" s="730"/>
      <x:c r="H439" s="730"/>
      <x:c r="I439" s="730"/>
      <x:c r="J439" s="730"/>
      <x:c r="K439" s="730"/>
      <x:c r="L439" s="730"/>
      <x:c r="M439" s="730"/>
      <x:c r="N439" s="730"/>
      <x:c r="O439" s="732"/>
      <x:c r="P439" s="731"/>
      <x:c r="Q439" s="731"/>
      <x:c r="R439" s="731"/>
      <x:c r="S439" s="740" t="str">
        <x:f>IF(B439="","",TODAY()-B439)</x:f>
      </x:c>
      <x:c r="T439" s="741" t="str">
        <x:f>IF(A439="","",IF(N439="","STAGE NOT SET",IF(OR(N439="PO WON",N439="LOST",N439="CANCELLED"),N439,IF(Y439="","NOT SET",IF(NOT(ISNUMBER(Y439)),"CHECK DATE",IF(Y439&lt;TODAY(),"OVERDUE",IF(Y439=TODAY(),"DUE TODAY","UPCOMING")))))))</x:f>
      </x:c>
      <x:c r="U439" s="731"/>
      <x:c r="V439" s="730"/>
      <x:c r="W439" s="730"/>
      <x:c r="X439" s="749" t="str">
        <x:f>IF(OR(A439="",B439="",N439="",N439="PO WON",N439="LOST",N439="CANCELLED"),"",IFERROR(IF(Q439="",B439+1,Q439+INDEX(Setup!$T$4:$T$8,MATCH(N439,Setup!$S$4:$S$8,0))),""))</x:f>
      </x:c>
      <x:c r="Y439" s="749" t="str">
        <x:f>IF(A439="","",IF(OR(N439="PO WON",N439="LOST",N439="CANCELLED"),"",IF(R439&lt;&gt;"",R439,X439)))</x:f>
      </x:c>
      <x:c r="Z439" s="750" t="str">
        <x:f>IF(OR(Y439="",NOT(ISNUMBER(Y439))),"",Y439-TODAY())</x:f>
      </x:c>
      <x:c r="AA439" s="750" t="str">
        <x:f>IF(OR(A439="",B439="",C439="",M439="",N439="",N439="PO WON",N439="LOST",N439="CANCELLED"),"",IF(M439="Hot",30,IF(M439="Warm",20,10))+IF(N439="NEGOTIATION",25,IF(N439="QUOTED",20,IF(N439="QUALIFIED",15,IF(OR(N439="NEW",N439="CONTACTED"),10,0))))+IF(S439&lt;=2,20,IF(S439&lt;=7,15,IF(S439&lt;=14,10,5)))+IF(O439&gt;=500000,20,IF(O439&gt;=200000,15,IF(O439&gt;=100000,10,5)))+IF(OR(C439="IndiaMART",C439="TradeIndia"),5,3))</x:f>
      </x:c>
      <x:c r="AB439" s="751" t="str">
        <x:f>IF(A439="","",IF(OR(N439="PO WON",N439="LOST",N439="CANCELLED"),"CLOSED",IF(AA439&gt;=75,"A - PRIORITY",IF(AA439&gt;=55,"B - GOOD",IF(AA439&gt;=35,"C - NURTURE","D - LOW")))))</x:f>
      </x:c>
      <x:c r="AC439" s="751" t="str">
        <x:f>IF(A439="","",IF(AL439="COMPLETE",IF(N439="PO WON","Track invoice + payment",IF(N439="LOST","Consider revival",IF(N439="CANCELLED","No further action",IF(T439="OVERDUE","FOLLOW UP NOW",IF(T439="DUE TODAY","FOLLOW UP TODAY",IFERROR(INDEX(Setup!$V$4:$V$8,MATCH(N439,Setup!$U$4:$U$8,0)),"Review RFQ")))))),IF(AL439="DUPLICATE RFQ ID","Use a unique RFQ ID",IF(AL439="CHECK REQUIRED FIELDS","Complete required fields",IF(AL439="CHECK NUMBERS","Correct quantity or value",IF(AL439="CHECK DATE","Correct invalid date",IF(AL439="CHECK STAGE","Choose a valid stage",IF(AL439="SET NEXT FOLLOW-UP","Set next follow-up",IF(AL439="ADD QUOTE DATE","Add quote date",IF(AL439="ADD QUOTE RECORD","Add or fix quote record",IF(AL439="ADD CLOSED REASON","Add lost/cancelled reason",IF(AL439="ADD CLOSED DATE","Add closed date","Create or fix order record"))))))))))))</x:f>
      </x:c>
      <x:c r="AD439" s="752" t="str">
        <x:f>IF(A439="","",IF(AND(OR(N439="QUOTED",N439="NEGOTIATION"),Y439&lt;&gt;"",Y439&lt;TODAY()),O439,0))</x:f>
      </x:c>
      <x:c r="AE439" s="751" t="str">
        <x:f>IF(A439="","",IF(AND(F439&lt;&gt;"",G439&lt;&gt;""),"COMPLETE",IF(OR(F439&lt;&gt;"",G439&lt;&gt;""),"PARTIAL","MISSING")))</x:f>
      </x:c>
      <x:c r="AF439" s="756"/>
      <x:c r="AG439" s="735"/>
      <x:c r="AH439" s="735"/>
      <x:c r="AI439" s="755" t="str">
        <x:f>IF(OR(B439="",AF439=""),"",ROUND((AF439-B439)*24,1))</x:f>
      </x:c>
      <x:c r="AJ439" s="750" t="str">
        <x:f>IF(P439="","",MAX(TODAY()-P439,0))</x:f>
      </x:c>
      <x:c r="AK439" s="750" t="str">
        <x:f>IF(OR(B439="",AH439=""),"",AH439-B439)</x:f>
      </x:c>
      <x:c r="AL439" s="751" t="str">
        <x:f>IF(A439="","",IF(COUNTIF($A$5:$A$504,A439)&gt;1,"DUPLICATE RFQ ID",IF(OR(B439="",C439="",AND(D439="",E439=""),AND(F439="",G439=""),H439="",I439="",J439="",L439="",M439="",N439=""),"CHECK REQUIRED FIELDS",IF(OR(NOT(ISNUMBER(I439)),I439&lt;=0,AND(O439&lt;&gt;"",OR(NOT(ISNUMBER(O439)),O439&lt;0))),"CHECK NUMBERS",IF(OR(NOT(ISNUMBER(B439)),B439&gt;TODAY(),AND(P439&lt;&gt;"",OR(NOT(ISNUMBER(P439)),P439&gt;TODAY())),AND(Q439&lt;&gt;"",OR(NOT(ISNUMBER(Q439)),Q439&gt;TODAY())),AND(R439&lt;&gt;"",NOT(ISNUMBER(R439))),AND(U439&lt;&gt;"",NOT(ISNUMBER(U439))),AND(AF439&lt;&gt;"",OR(NOT(ISNUMBER(AF439)),AF439&lt;B439,AF439&gt;TODAY()+1)),AND(AG439&lt;&gt;"",OR(NOT(ISNUMBER(AG439)),AG439&lt;B439,AG439&gt;TODAY())),AND(AH439&lt;&gt;"",OR(NOT(ISNUMBER(AH439)),AH439&lt;B439,AH439&gt;TODAY()))),"CHECK DATE",IF(COUNTIF(Setup!$D$4:$D$11,N439)=0,"CHECK STAGE",IF(AND(N439&lt;&gt;"PO WON",N439&lt;&gt;"LOST",N439&lt;&gt;"CANCELLED",Y439=""),"SET NEXT FOLLOW-UP",IF(AND(OR(N439="QUOTED",N439="NEGOTIATION",N439="PO WON"),P439=""),"ADD QUOTE DATE",IF(AND(OR(N439="QUOTED",N439="NEGOTIATION",N439="PO WON"),COUNTIFS(Quotations!$B$5:$B$504,A439,Quotations!$Q$5:$Q$504,"COMPLETE")=0),"ADD QUOTE RECORD",IF(AND(OR(N439="LOST",N439="CANCELLED"),V439=""),"ADD CLOSED REASON",IF(AND(OR(N439="PO WON",N439="LOST",N439="CANCELLED"),AH439=""),"ADD CLOSED DATE",IF(AND(N439="PO WON",COUNTIFS('Orders &amp; Payments'!$B$5:$B$504,A439,'Orders &amp; Payments'!$Q$5:$Q$504,"COMPLETE")+COUNTIFS('Orders &amp; Payments'!$B$5:$B$504,A439,'Orders &amp; Payments'!$Q$5:$Q$504,"OPEN")+COUNTIFS('Orders &amp; Payments'!$B$5:$B$504,A439,'Orders &amp; Payments'!$Q$5:$Q$504,"OPEN — ADD INVOICE")=0),"ADD ORDER RECORD","COMPLETE"))))))))))))</x:f>
      </x:c>
    </x:row>
    <x:row r="440">
      <x:c r="A440" s="730"/>
      <x:c r="B440" s="731"/>
      <x:c r="C440" s="730"/>
      <x:c r="D440" s="730"/>
      <x:c r="E440" s="730"/>
      <x:c r="F440" s="730"/>
      <x:c r="G440" s="730"/>
      <x:c r="H440" s="730"/>
      <x:c r="I440" s="730"/>
      <x:c r="J440" s="730"/>
      <x:c r="K440" s="730"/>
      <x:c r="L440" s="730"/>
      <x:c r="M440" s="730"/>
      <x:c r="N440" s="730"/>
      <x:c r="O440" s="732"/>
      <x:c r="P440" s="731"/>
      <x:c r="Q440" s="731"/>
      <x:c r="R440" s="731"/>
      <x:c r="S440" s="740" t="str">
        <x:f>IF(B440="","",TODAY()-B440)</x:f>
      </x:c>
      <x:c r="T440" s="741" t="str">
        <x:f>IF(A440="","",IF(N440="","STAGE NOT SET",IF(OR(N440="PO WON",N440="LOST",N440="CANCELLED"),N440,IF(Y440="","NOT SET",IF(NOT(ISNUMBER(Y440)),"CHECK DATE",IF(Y440&lt;TODAY(),"OVERDUE",IF(Y440=TODAY(),"DUE TODAY","UPCOMING")))))))</x:f>
      </x:c>
      <x:c r="U440" s="731"/>
      <x:c r="V440" s="730"/>
      <x:c r="W440" s="730"/>
      <x:c r="X440" s="749" t="str">
        <x:f>IF(OR(A440="",B440="",N440="",N440="PO WON",N440="LOST",N440="CANCELLED"),"",IFERROR(IF(Q440="",B440+1,Q440+INDEX(Setup!$T$4:$T$8,MATCH(N440,Setup!$S$4:$S$8,0))),""))</x:f>
      </x:c>
      <x:c r="Y440" s="749" t="str">
        <x:f>IF(A440="","",IF(OR(N440="PO WON",N440="LOST",N440="CANCELLED"),"",IF(R440&lt;&gt;"",R440,X440)))</x:f>
      </x:c>
      <x:c r="Z440" s="750" t="str">
        <x:f>IF(OR(Y440="",NOT(ISNUMBER(Y440))),"",Y440-TODAY())</x:f>
      </x:c>
      <x:c r="AA440" s="750" t="str">
        <x:f>IF(OR(A440="",B440="",C440="",M440="",N440="",N440="PO WON",N440="LOST",N440="CANCELLED"),"",IF(M440="Hot",30,IF(M440="Warm",20,10))+IF(N440="NEGOTIATION",25,IF(N440="QUOTED",20,IF(N440="QUALIFIED",15,IF(OR(N440="NEW",N440="CONTACTED"),10,0))))+IF(S440&lt;=2,20,IF(S440&lt;=7,15,IF(S440&lt;=14,10,5)))+IF(O440&gt;=500000,20,IF(O440&gt;=200000,15,IF(O440&gt;=100000,10,5)))+IF(OR(C440="IndiaMART",C440="TradeIndia"),5,3))</x:f>
      </x:c>
      <x:c r="AB440" s="751" t="str">
        <x:f>IF(A440="","",IF(OR(N440="PO WON",N440="LOST",N440="CANCELLED"),"CLOSED",IF(AA440&gt;=75,"A - PRIORITY",IF(AA440&gt;=55,"B - GOOD",IF(AA440&gt;=35,"C - NURTURE","D - LOW")))))</x:f>
      </x:c>
      <x:c r="AC440" s="751" t="str">
        <x:f>IF(A440="","",IF(AL440="COMPLETE",IF(N440="PO WON","Track invoice + payment",IF(N440="LOST","Consider revival",IF(N440="CANCELLED","No further action",IF(T440="OVERDUE","FOLLOW UP NOW",IF(T440="DUE TODAY","FOLLOW UP TODAY",IFERROR(INDEX(Setup!$V$4:$V$8,MATCH(N440,Setup!$U$4:$U$8,0)),"Review RFQ")))))),IF(AL440="DUPLICATE RFQ ID","Use a unique RFQ ID",IF(AL440="CHECK REQUIRED FIELDS","Complete required fields",IF(AL440="CHECK NUMBERS","Correct quantity or value",IF(AL440="CHECK DATE","Correct invalid date",IF(AL440="CHECK STAGE","Choose a valid stage",IF(AL440="SET NEXT FOLLOW-UP","Set next follow-up",IF(AL440="ADD QUOTE DATE","Add quote date",IF(AL440="ADD QUOTE RECORD","Add or fix quote record",IF(AL440="ADD CLOSED REASON","Add lost/cancelled reason",IF(AL440="ADD CLOSED DATE","Add closed date","Create or fix order record"))))))))))))</x:f>
      </x:c>
      <x:c r="AD440" s="752" t="str">
        <x:f>IF(A440="","",IF(AND(OR(N440="QUOTED",N440="NEGOTIATION"),Y440&lt;&gt;"",Y440&lt;TODAY()),O440,0))</x:f>
      </x:c>
      <x:c r="AE440" s="751" t="str">
        <x:f>IF(A440="","",IF(AND(F440&lt;&gt;"",G440&lt;&gt;""),"COMPLETE",IF(OR(F440&lt;&gt;"",G440&lt;&gt;""),"PARTIAL","MISSING")))</x:f>
      </x:c>
      <x:c r="AF440" s="756"/>
      <x:c r="AG440" s="735"/>
      <x:c r="AH440" s="735"/>
      <x:c r="AI440" s="755" t="str">
        <x:f>IF(OR(B440="",AF440=""),"",ROUND((AF440-B440)*24,1))</x:f>
      </x:c>
      <x:c r="AJ440" s="750" t="str">
        <x:f>IF(P440="","",MAX(TODAY()-P440,0))</x:f>
      </x:c>
      <x:c r="AK440" s="750" t="str">
        <x:f>IF(OR(B440="",AH440=""),"",AH440-B440)</x:f>
      </x:c>
      <x:c r="AL440" s="751" t="str">
        <x:f>IF(A440="","",IF(COUNTIF($A$5:$A$504,A440)&gt;1,"DUPLICATE RFQ ID",IF(OR(B440="",C440="",AND(D440="",E440=""),AND(F440="",G440=""),H440="",I440="",J440="",L440="",M440="",N440=""),"CHECK REQUIRED FIELDS",IF(OR(NOT(ISNUMBER(I440)),I440&lt;=0,AND(O440&lt;&gt;"",OR(NOT(ISNUMBER(O440)),O440&lt;0))),"CHECK NUMBERS",IF(OR(NOT(ISNUMBER(B440)),B440&gt;TODAY(),AND(P440&lt;&gt;"",OR(NOT(ISNUMBER(P440)),P440&gt;TODAY())),AND(Q440&lt;&gt;"",OR(NOT(ISNUMBER(Q440)),Q440&gt;TODAY())),AND(R440&lt;&gt;"",NOT(ISNUMBER(R440))),AND(U440&lt;&gt;"",NOT(ISNUMBER(U440))),AND(AF440&lt;&gt;"",OR(NOT(ISNUMBER(AF440)),AF440&lt;B440,AF440&gt;TODAY()+1)),AND(AG440&lt;&gt;"",OR(NOT(ISNUMBER(AG440)),AG440&lt;B440,AG440&gt;TODAY())),AND(AH440&lt;&gt;"",OR(NOT(ISNUMBER(AH440)),AH440&lt;B440,AH440&gt;TODAY()))),"CHECK DATE",IF(COUNTIF(Setup!$D$4:$D$11,N440)=0,"CHECK STAGE",IF(AND(N440&lt;&gt;"PO WON",N440&lt;&gt;"LOST",N440&lt;&gt;"CANCELLED",Y440=""),"SET NEXT FOLLOW-UP",IF(AND(OR(N440="QUOTED",N440="NEGOTIATION",N440="PO WON"),P440=""),"ADD QUOTE DATE",IF(AND(OR(N440="QUOTED",N440="NEGOTIATION",N440="PO WON"),COUNTIFS(Quotations!$B$5:$B$504,A440,Quotations!$Q$5:$Q$504,"COMPLETE")=0),"ADD QUOTE RECORD",IF(AND(OR(N440="LOST",N440="CANCELLED"),V440=""),"ADD CLOSED REASON",IF(AND(OR(N440="PO WON",N440="LOST",N440="CANCELLED"),AH440=""),"ADD CLOSED DATE",IF(AND(N440="PO WON",COUNTIFS('Orders &amp; Payments'!$B$5:$B$504,A440,'Orders &amp; Payments'!$Q$5:$Q$504,"COMPLETE")+COUNTIFS('Orders &amp; Payments'!$B$5:$B$504,A440,'Orders &amp; Payments'!$Q$5:$Q$504,"OPEN")+COUNTIFS('Orders &amp; Payments'!$B$5:$B$504,A440,'Orders &amp; Payments'!$Q$5:$Q$504,"OPEN — ADD INVOICE")=0),"ADD ORDER RECORD","COMPLETE"))))))))))))</x:f>
      </x:c>
    </x:row>
    <x:row r="441">
      <x:c r="A441" s="730"/>
      <x:c r="B441" s="731"/>
      <x:c r="C441" s="730"/>
      <x:c r="D441" s="730"/>
      <x:c r="E441" s="730"/>
      <x:c r="F441" s="730"/>
      <x:c r="G441" s="730"/>
      <x:c r="H441" s="730"/>
      <x:c r="I441" s="730"/>
      <x:c r="J441" s="730"/>
      <x:c r="K441" s="730"/>
      <x:c r="L441" s="730"/>
      <x:c r="M441" s="730"/>
      <x:c r="N441" s="730"/>
      <x:c r="O441" s="732"/>
      <x:c r="P441" s="731"/>
      <x:c r="Q441" s="731"/>
      <x:c r="R441" s="731"/>
      <x:c r="S441" s="740" t="str">
        <x:f>IF(B441="","",TODAY()-B441)</x:f>
      </x:c>
      <x:c r="T441" s="741" t="str">
        <x:f>IF(A441="","",IF(N441="","STAGE NOT SET",IF(OR(N441="PO WON",N441="LOST",N441="CANCELLED"),N441,IF(Y441="","NOT SET",IF(NOT(ISNUMBER(Y441)),"CHECK DATE",IF(Y441&lt;TODAY(),"OVERDUE",IF(Y441=TODAY(),"DUE TODAY","UPCOMING")))))))</x:f>
      </x:c>
      <x:c r="U441" s="731"/>
      <x:c r="V441" s="730"/>
      <x:c r="W441" s="730"/>
      <x:c r="X441" s="749" t="str">
        <x:f>IF(OR(A441="",B441="",N441="",N441="PO WON",N441="LOST",N441="CANCELLED"),"",IFERROR(IF(Q441="",B441+1,Q441+INDEX(Setup!$T$4:$T$8,MATCH(N441,Setup!$S$4:$S$8,0))),""))</x:f>
      </x:c>
      <x:c r="Y441" s="749" t="str">
        <x:f>IF(A441="","",IF(OR(N441="PO WON",N441="LOST",N441="CANCELLED"),"",IF(R441&lt;&gt;"",R441,X441)))</x:f>
      </x:c>
      <x:c r="Z441" s="750" t="str">
        <x:f>IF(OR(Y441="",NOT(ISNUMBER(Y441))),"",Y441-TODAY())</x:f>
      </x:c>
      <x:c r="AA441" s="750" t="str">
        <x:f>IF(OR(A441="",B441="",C441="",M441="",N441="",N441="PO WON",N441="LOST",N441="CANCELLED"),"",IF(M441="Hot",30,IF(M441="Warm",20,10))+IF(N441="NEGOTIATION",25,IF(N441="QUOTED",20,IF(N441="QUALIFIED",15,IF(OR(N441="NEW",N441="CONTACTED"),10,0))))+IF(S441&lt;=2,20,IF(S441&lt;=7,15,IF(S441&lt;=14,10,5)))+IF(O441&gt;=500000,20,IF(O441&gt;=200000,15,IF(O441&gt;=100000,10,5)))+IF(OR(C441="IndiaMART",C441="TradeIndia"),5,3))</x:f>
      </x:c>
      <x:c r="AB441" s="751" t="str">
        <x:f>IF(A441="","",IF(OR(N441="PO WON",N441="LOST",N441="CANCELLED"),"CLOSED",IF(AA441&gt;=75,"A - PRIORITY",IF(AA441&gt;=55,"B - GOOD",IF(AA441&gt;=35,"C - NURTURE","D - LOW")))))</x:f>
      </x:c>
      <x:c r="AC441" s="751" t="str">
        <x:f>IF(A441="","",IF(AL441="COMPLETE",IF(N441="PO WON","Track invoice + payment",IF(N441="LOST","Consider revival",IF(N441="CANCELLED","No further action",IF(T441="OVERDUE","FOLLOW UP NOW",IF(T441="DUE TODAY","FOLLOW UP TODAY",IFERROR(INDEX(Setup!$V$4:$V$8,MATCH(N441,Setup!$U$4:$U$8,0)),"Review RFQ")))))),IF(AL441="DUPLICATE RFQ ID","Use a unique RFQ ID",IF(AL441="CHECK REQUIRED FIELDS","Complete required fields",IF(AL441="CHECK NUMBERS","Correct quantity or value",IF(AL441="CHECK DATE","Correct invalid date",IF(AL441="CHECK STAGE","Choose a valid stage",IF(AL441="SET NEXT FOLLOW-UP","Set next follow-up",IF(AL441="ADD QUOTE DATE","Add quote date",IF(AL441="ADD QUOTE RECORD","Add or fix quote record",IF(AL441="ADD CLOSED REASON","Add lost/cancelled reason",IF(AL441="ADD CLOSED DATE","Add closed date","Create or fix order record"))))))))))))</x:f>
      </x:c>
      <x:c r="AD441" s="752" t="str">
        <x:f>IF(A441="","",IF(AND(OR(N441="QUOTED",N441="NEGOTIATION"),Y441&lt;&gt;"",Y441&lt;TODAY()),O441,0))</x:f>
      </x:c>
      <x:c r="AE441" s="751" t="str">
        <x:f>IF(A441="","",IF(AND(F441&lt;&gt;"",G441&lt;&gt;""),"COMPLETE",IF(OR(F441&lt;&gt;"",G441&lt;&gt;""),"PARTIAL","MISSING")))</x:f>
      </x:c>
      <x:c r="AF441" s="756"/>
      <x:c r="AG441" s="735"/>
      <x:c r="AH441" s="735"/>
      <x:c r="AI441" s="755" t="str">
        <x:f>IF(OR(B441="",AF441=""),"",ROUND((AF441-B441)*24,1))</x:f>
      </x:c>
      <x:c r="AJ441" s="750" t="str">
        <x:f>IF(P441="","",MAX(TODAY()-P441,0))</x:f>
      </x:c>
      <x:c r="AK441" s="750" t="str">
        <x:f>IF(OR(B441="",AH441=""),"",AH441-B441)</x:f>
      </x:c>
      <x:c r="AL441" s="751" t="str">
        <x:f>IF(A441="","",IF(COUNTIF($A$5:$A$504,A441)&gt;1,"DUPLICATE RFQ ID",IF(OR(B441="",C441="",AND(D441="",E441=""),AND(F441="",G441=""),H441="",I441="",J441="",L441="",M441="",N441=""),"CHECK REQUIRED FIELDS",IF(OR(NOT(ISNUMBER(I441)),I441&lt;=0,AND(O441&lt;&gt;"",OR(NOT(ISNUMBER(O441)),O441&lt;0))),"CHECK NUMBERS",IF(OR(NOT(ISNUMBER(B441)),B441&gt;TODAY(),AND(P441&lt;&gt;"",OR(NOT(ISNUMBER(P441)),P441&gt;TODAY())),AND(Q441&lt;&gt;"",OR(NOT(ISNUMBER(Q441)),Q441&gt;TODAY())),AND(R441&lt;&gt;"",NOT(ISNUMBER(R441))),AND(U441&lt;&gt;"",NOT(ISNUMBER(U441))),AND(AF441&lt;&gt;"",OR(NOT(ISNUMBER(AF441)),AF441&lt;B441,AF441&gt;TODAY()+1)),AND(AG441&lt;&gt;"",OR(NOT(ISNUMBER(AG441)),AG441&lt;B441,AG441&gt;TODAY())),AND(AH441&lt;&gt;"",OR(NOT(ISNUMBER(AH441)),AH441&lt;B441,AH441&gt;TODAY()))),"CHECK DATE",IF(COUNTIF(Setup!$D$4:$D$11,N441)=0,"CHECK STAGE",IF(AND(N441&lt;&gt;"PO WON",N441&lt;&gt;"LOST",N441&lt;&gt;"CANCELLED",Y441=""),"SET NEXT FOLLOW-UP",IF(AND(OR(N441="QUOTED",N441="NEGOTIATION",N441="PO WON"),P441=""),"ADD QUOTE DATE",IF(AND(OR(N441="QUOTED",N441="NEGOTIATION",N441="PO WON"),COUNTIFS(Quotations!$B$5:$B$504,A441,Quotations!$Q$5:$Q$504,"COMPLETE")=0),"ADD QUOTE RECORD",IF(AND(OR(N441="LOST",N441="CANCELLED"),V441=""),"ADD CLOSED REASON",IF(AND(OR(N441="PO WON",N441="LOST",N441="CANCELLED"),AH441=""),"ADD CLOSED DATE",IF(AND(N441="PO WON",COUNTIFS('Orders &amp; Payments'!$B$5:$B$504,A441,'Orders &amp; Payments'!$Q$5:$Q$504,"COMPLETE")+COUNTIFS('Orders &amp; Payments'!$B$5:$B$504,A441,'Orders &amp; Payments'!$Q$5:$Q$504,"OPEN")+COUNTIFS('Orders &amp; Payments'!$B$5:$B$504,A441,'Orders &amp; Payments'!$Q$5:$Q$504,"OPEN — ADD INVOICE")=0),"ADD ORDER RECORD","COMPLETE"))))))))))))</x:f>
      </x:c>
    </x:row>
    <x:row r="442">
      <x:c r="A442" s="730"/>
      <x:c r="B442" s="731"/>
      <x:c r="C442" s="730"/>
      <x:c r="D442" s="730"/>
      <x:c r="E442" s="730"/>
      <x:c r="F442" s="730"/>
      <x:c r="G442" s="730"/>
      <x:c r="H442" s="730"/>
      <x:c r="I442" s="730"/>
      <x:c r="J442" s="730"/>
      <x:c r="K442" s="730"/>
      <x:c r="L442" s="730"/>
      <x:c r="M442" s="730"/>
      <x:c r="N442" s="730"/>
      <x:c r="O442" s="732"/>
      <x:c r="P442" s="731"/>
      <x:c r="Q442" s="731"/>
      <x:c r="R442" s="731"/>
      <x:c r="S442" s="740" t="str">
        <x:f>IF(B442="","",TODAY()-B442)</x:f>
      </x:c>
      <x:c r="T442" s="741" t="str">
        <x:f>IF(A442="","",IF(N442="","STAGE NOT SET",IF(OR(N442="PO WON",N442="LOST",N442="CANCELLED"),N442,IF(Y442="","NOT SET",IF(NOT(ISNUMBER(Y442)),"CHECK DATE",IF(Y442&lt;TODAY(),"OVERDUE",IF(Y442=TODAY(),"DUE TODAY","UPCOMING")))))))</x:f>
      </x:c>
      <x:c r="U442" s="731"/>
      <x:c r="V442" s="730"/>
      <x:c r="W442" s="730"/>
      <x:c r="X442" s="749" t="str">
        <x:f>IF(OR(A442="",B442="",N442="",N442="PO WON",N442="LOST",N442="CANCELLED"),"",IFERROR(IF(Q442="",B442+1,Q442+INDEX(Setup!$T$4:$T$8,MATCH(N442,Setup!$S$4:$S$8,0))),""))</x:f>
      </x:c>
      <x:c r="Y442" s="749" t="str">
        <x:f>IF(A442="","",IF(OR(N442="PO WON",N442="LOST",N442="CANCELLED"),"",IF(R442&lt;&gt;"",R442,X442)))</x:f>
      </x:c>
      <x:c r="Z442" s="750" t="str">
        <x:f>IF(OR(Y442="",NOT(ISNUMBER(Y442))),"",Y442-TODAY())</x:f>
      </x:c>
      <x:c r="AA442" s="750" t="str">
        <x:f>IF(OR(A442="",B442="",C442="",M442="",N442="",N442="PO WON",N442="LOST",N442="CANCELLED"),"",IF(M442="Hot",30,IF(M442="Warm",20,10))+IF(N442="NEGOTIATION",25,IF(N442="QUOTED",20,IF(N442="QUALIFIED",15,IF(OR(N442="NEW",N442="CONTACTED"),10,0))))+IF(S442&lt;=2,20,IF(S442&lt;=7,15,IF(S442&lt;=14,10,5)))+IF(O442&gt;=500000,20,IF(O442&gt;=200000,15,IF(O442&gt;=100000,10,5)))+IF(OR(C442="IndiaMART",C442="TradeIndia"),5,3))</x:f>
      </x:c>
      <x:c r="AB442" s="751" t="str">
        <x:f>IF(A442="","",IF(OR(N442="PO WON",N442="LOST",N442="CANCELLED"),"CLOSED",IF(AA442&gt;=75,"A - PRIORITY",IF(AA442&gt;=55,"B - GOOD",IF(AA442&gt;=35,"C - NURTURE","D - LOW")))))</x:f>
      </x:c>
      <x:c r="AC442" s="751" t="str">
        <x:f>IF(A442="","",IF(AL442="COMPLETE",IF(N442="PO WON","Track invoice + payment",IF(N442="LOST","Consider revival",IF(N442="CANCELLED","No further action",IF(T442="OVERDUE","FOLLOW UP NOW",IF(T442="DUE TODAY","FOLLOW UP TODAY",IFERROR(INDEX(Setup!$V$4:$V$8,MATCH(N442,Setup!$U$4:$U$8,0)),"Review RFQ")))))),IF(AL442="DUPLICATE RFQ ID","Use a unique RFQ ID",IF(AL442="CHECK REQUIRED FIELDS","Complete required fields",IF(AL442="CHECK NUMBERS","Correct quantity or value",IF(AL442="CHECK DATE","Correct invalid date",IF(AL442="CHECK STAGE","Choose a valid stage",IF(AL442="SET NEXT FOLLOW-UP","Set next follow-up",IF(AL442="ADD QUOTE DATE","Add quote date",IF(AL442="ADD QUOTE RECORD","Add or fix quote record",IF(AL442="ADD CLOSED REASON","Add lost/cancelled reason",IF(AL442="ADD CLOSED DATE","Add closed date","Create or fix order record"))))))))))))</x:f>
      </x:c>
      <x:c r="AD442" s="752" t="str">
        <x:f>IF(A442="","",IF(AND(OR(N442="QUOTED",N442="NEGOTIATION"),Y442&lt;&gt;"",Y442&lt;TODAY()),O442,0))</x:f>
      </x:c>
      <x:c r="AE442" s="751" t="str">
        <x:f>IF(A442="","",IF(AND(F442&lt;&gt;"",G442&lt;&gt;""),"COMPLETE",IF(OR(F442&lt;&gt;"",G442&lt;&gt;""),"PARTIAL","MISSING")))</x:f>
      </x:c>
      <x:c r="AF442" s="756"/>
      <x:c r="AG442" s="735"/>
      <x:c r="AH442" s="735"/>
      <x:c r="AI442" s="755" t="str">
        <x:f>IF(OR(B442="",AF442=""),"",ROUND((AF442-B442)*24,1))</x:f>
      </x:c>
      <x:c r="AJ442" s="750" t="str">
        <x:f>IF(P442="","",MAX(TODAY()-P442,0))</x:f>
      </x:c>
      <x:c r="AK442" s="750" t="str">
        <x:f>IF(OR(B442="",AH442=""),"",AH442-B442)</x:f>
      </x:c>
      <x:c r="AL442" s="751" t="str">
        <x:f>IF(A442="","",IF(COUNTIF($A$5:$A$504,A442)&gt;1,"DUPLICATE RFQ ID",IF(OR(B442="",C442="",AND(D442="",E442=""),AND(F442="",G442=""),H442="",I442="",J442="",L442="",M442="",N442=""),"CHECK REQUIRED FIELDS",IF(OR(NOT(ISNUMBER(I442)),I442&lt;=0,AND(O442&lt;&gt;"",OR(NOT(ISNUMBER(O442)),O442&lt;0))),"CHECK NUMBERS",IF(OR(NOT(ISNUMBER(B442)),B442&gt;TODAY(),AND(P442&lt;&gt;"",OR(NOT(ISNUMBER(P442)),P442&gt;TODAY())),AND(Q442&lt;&gt;"",OR(NOT(ISNUMBER(Q442)),Q442&gt;TODAY())),AND(R442&lt;&gt;"",NOT(ISNUMBER(R442))),AND(U442&lt;&gt;"",NOT(ISNUMBER(U442))),AND(AF442&lt;&gt;"",OR(NOT(ISNUMBER(AF442)),AF442&lt;B442,AF442&gt;TODAY()+1)),AND(AG442&lt;&gt;"",OR(NOT(ISNUMBER(AG442)),AG442&lt;B442,AG442&gt;TODAY())),AND(AH442&lt;&gt;"",OR(NOT(ISNUMBER(AH442)),AH442&lt;B442,AH442&gt;TODAY()))),"CHECK DATE",IF(COUNTIF(Setup!$D$4:$D$11,N442)=0,"CHECK STAGE",IF(AND(N442&lt;&gt;"PO WON",N442&lt;&gt;"LOST",N442&lt;&gt;"CANCELLED",Y442=""),"SET NEXT FOLLOW-UP",IF(AND(OR(N442="QUOTED",N442="NEGOTIATION",N442="PO WON"),P442=""),"ADD QUOTE DATE",IF(AND(OR(N442="QUOTED",N442="NEGOTIATION",N442="PO WON"),COUNTIFS(Quotations!$B$5:$B$504,A442,Quotations!$Q$5:$Q$504,"COMPLETE")=0),"ADD QUOTE RECORD",IF(AND(OR(N442="LOST",N442="CANCELLED"),V442=""),"ADD CLOSED REASON",IF(AND(OR(N442="PO WON",N442="LOST",N442="CANCELLED"),AH442=""),"ADD CLOSED DATE",IF(AND(N442="PO WON",COUNTIFS('Orders &amp; Payments'!$B$5:$B$504,A442,'Orders &amp; Payments'!$Q$5:$Q$504,"COMPLETE")+COUNTIFS('Orders &amp; Payments'!$B$5:$B$504,A442,'Orders &amp; Payments'!$Q$5:$Q$504,"OPEN")+COUNTIFS('Orders &amp; Payments'!$B$5:$B$504,A442,'Orders &amp; Payments'!$Q$5:$Q$504,"OPEN — ADD INVOICE")=0),"ADD ORDER RECORD","COMPLETE"))))))))))))</x:f>
      </x:c>
    </x:row>
    <x:row r="443">
      <x:c r="A443" s="730"/>
      <x:c r="B443" s="731"/>
      <x:c r="C443" s="730"/>
      <x:c r="D443" s="730"/>
      <x:c r="E443" s="730"/>
      <x:c r="F443" s="730"/>
      <x:c r="G443" s="730"/>
      <x:c r="H443" s="730"/>
      <x:c r="I443" s="730"/>
      <x:c r="J443" s="730"/>
      <x:c r="K443" s="730"/>
      <x:c r="L443" s="730"/>
      <x:c r="M443" s="730"/>
      <x:c r="N443" s="730"/>
      <x:c r="O443" s="732"/>
      <x:c r="P443" s="731"/>
      <x:c r="Q443" s="731"/>
      <x:c r="R443" s="731"/>
      <x:c r="S443" s="740" t="str">
        <x:f>IF(B443="","",TODAY()-B443)</x:f>
      </x:c>
      <x:c r="T443" s="741" t="str">
        <x:f>IF(A443="","",IF(N443="","STAGE NOT SET",IF(OR(N443="PO WON",N443="LOST",N443="CANCELLED"),N443,IF(Y443="","NOT SET",IF(NOT(ISNUMBER(Y443)),"CHECK DATE",IF(Y443&lt;TODAY(),"OVERDUE",IF(Y443=TODAY(),"DUE TODAY","UPCOMING")))))))</x:f>
      </x:c>
      <x:c r="U443" s="731"/>
      <x:c r="V443" s="730"/>
      <x:c r="W443" s="730"/>
      <x:c r="X443" s="749" t="str">
        <x:f>IF(OR(A443="",B443="",N443="",N443="PO WON",N443="LOST",N443="CANCELLED"),"",IFERROR(IF(Q443="",B443+1,Q443+INDEX(Setup!$T$4:$T$8,MATCH(N443,Setup!$S$4:$S$8,0))),""))</x:f>
      </x:c>
      <x:c r="Y443" s="749" t="str">
        <x:f>IF(A443="","",IF(OR(N443="PO WON",N443="LOST",N443="CANCELLED"),"",IF(R443&lt;&gt;"",R443,X443)))</x:f>
      </x:c>
      <x:c r="Z443" s="750" t="str">
        <x:f>IF(OR(Y443="",NOT(ISNUMBER(Y443))),"",Y443-TODAY())</x:f>
      </x:c>
      <x:c r="AA443" s="750" t="str">
        <x:f>IF(OR(A443="",B443="",C443="",M443="",N443="",N443="PO WON",N443="LOST",N443="CANCELLED"),"",IF(M443="Hot",30,IF(M443="Warm",20,10))+IF(N443="NEGOTIATION",25,IF(N443="QUOTED",20,IF(N443="QUALIFIED",15,IF(OR(N443="NEW",N443="CONTACTED"),10,0))))+IF(S443&lt;=2,20,IF(S443&lt;=7,15,IF(S443&lt;=14,10,5)))+IF(O443&gt;=500000,20,IF(O443&gt;=200000,15,IF(O443&gt;=100000,10,5)))+IF(OR(C443="IndiaMART",C443="TradeIndia"),5,3))</x:f>
      </x:c>
      <x:c r="AB443" s="751" t="str">
        <x:f>IF(A443="","",IF(OR(N443="PO WON",N443="LOST",N443="CANCELLED"),"CLOSED",IF(AA443&gt;=75,"A - PRIORITY",IF(AA443&gt;=55,"B - GOOD",IF(AA443&gt;=35,"C - NURTURE","D - LOW")))))</x:f>
      </x:c>
      <x:c r="AC443" s="751" t="str">
        <x:f>IF(A443="","",IF(AL443="COMPLETE",IF(N443="PO WON","Track invoice + payment",IF(N443="LOST","Consider revival",IF(N443="CANCELLED","No further action",IF(T443="OVERDUE","FOLLOW UP NOW",IF(T443="DUE TODAY","FOLLOW UP TODAY",IFERROR(INDEX(Setup!$V$4:$V$8,MATCH(N443,Setup!$U$4:$U$8,0)),"Review RFQ")))))),IF(AL443="DUPLICATE RFQ ID","Use a unique RFQ ID",IF(AL443="CHECK REQUIRED FIELDS","Complete required fields",IF(AL443="CHECK NUMBERS","Correct quantity or value",IF(AL443="CHECK DATE","Correct invalid date",IF(AL443="CHECK STAGE","Choose a valid stage",IF(AL443="SET NEXT FOLLOW-UP","Set next follow-up",IF(AL443="ADD QUOTE DATE","Add quote date",IF(AL443="ADD QUOTE RECORD","Add or fix quote record",IF(AL443="ADD CLOSED REASON","Add lost/cancelled reason",IF(AL443="ADD CLOSED DATE","Add closed date","Create or fix order record"))))))))))))</x:f>
      </x:c>
      <x:c r="AD443" s="752" t="str">
        <x:f>IF(A443="","",IF(AND(OR(N443="QUOTED",N443="NEGOTIATION"),Y443&lt;&gt;"",Y443&lt;TODAY()),O443,0))</x:f>
      </x:c>
      <x:c r="AE443" s="751" t="str">
        <x:f>IF(A443="","",IF(AND(F443&lt;&gt;"",G443&lt;&gt;""),"COMPLETE",IF(OR(F443&lt;&gt;"",G443&lt;&gt;""),"PARTIAL","MISSING")))</x:f>
      </x:c>
      <x:c r="AF443" s="756"/>
      <x:c r="AG443" s="735"/>
      <x:c r="AH443" s="735"/>
      <x:c r="AI443" s="755" t="str">
        <x:f>IF(OR(B443="",AF443=""),"",ROUND((AF443-B443)*24,1))</x:f>
      </x:c>
      <x:c r="AJ443" s="750" t="str">
        <x:f>IF(P443="","",MAX(TODAY()-P443,0))</x:f>
      </x:c>
      <x:c r="AK443" s="750" t="str">
        <x:f>IF(OR(B443="",AH443=""),"",AH443-B443)</x:f>
      </x:c>
      <x:c r="AL443" s="751" t="str">
        <x:f>IF(A443="","",IF(COUNTIF($A$5:$A$504,A443)&gt;1,"DUPLICATE RFQ ID",IF(OR(B443="",C443="",AND(D443="",E443=""),AND(F443="",G443=""),H443="",I443="",J443="",L443="",M443="",N443=""),"CHECK REQUIRED FIELDS",IF(OR(NOT(ISNUMBER(I443)),I443&lt;=0,AND(O443&lt;&gt;"",OR(NOT(ISNUMBER(O443)),O443&lt;0))),"CHECK NUMBERS",IF(OR(NOT(ISNUMBER(B443)),B443&gt;TODAY(),AND(P443&lt;&gt;"",OR(NOT(ISNUMBER(P443)),P443&gt;TODAY())),AND(Q443&lt;&gt;"",OR(NOT(ISNUMBER(Q443)),Q443&gt;TODAY())),AND(R443&lt;&gt;"",NOT(ISNUMBER(R443))),AND(U443&lt;&gt;"",NOT(ISNUMBER(U443))),AND(AF443&lt;&gt;"",OR(NOT(ISNUMBER(AF443)),AF443&lt;B443,AF443&gt;TODAY()+1)),AND(AG443&lt;&gt;"",OR(NOT(ISNUMBER(AG443)),AG443&lt;B443,AG443&gt;TODAY())),AND(AH443&lt;&gt;"",OR(NOT(ISNUMBER(AH443)),AH443&lt;B443,AH443&gt;TODAY()))),"CHECK DATE",IF(COUNTIF(Setup!$D$4:$D$11,N443)=0,"CHECK STAGE",IF(AND(N443&lt;&gt;"PO WON",N443&lt;&gt;"LOST",N443&lt;&gt;"CANCELLED",Y443=""),"SET NEXT FOLLOW-UP",IF(AND(OR(N443="QUOTED",N443="NEGOTIATION",N443="PO WON"),P443=""),"ADD QUOTE DATE",IF(AND(OR(N443="QUOTED",N443="NEGOTIATION",N443="PO WON"),COUNTIFS(Quotations!$B$5:$B$504,A443,Quotations!$Q$5:$Q$504,"COMPLETE")=0),"ADD QUOTE RECORD",IF(AND(OR(N443="LOST",N443="CANCELLED"),V443=""),"ADD CLOSED REASON",IF(AND(OR(N443="PO WON",N443="LOST",N443="CANCELLED"),AH443=""),"ADD CLOSED DATE",IF(AND(N443="PO WON",COUNTIFS('Orders &amp; Payments'!$B$5:$B$504,A443,'Orders &amp; Payments'!$Q$5:$Q$504,"COMPLETE")+COUNTIFS('Orders &amp; Payments'!$B$5:$B$504,A443,'Orders &amp; Payments'!$Q$5:$Q$504,"OPEN")+COUNTIFS('Orders &amp; Payments'!$B$5:$B$504,A443,'Orders &amp; Payments'!$Q$5:$Q$504,"OPEN — ADD INVOICE")=0),"ADD ORDER RECORD","COMPLETE"))))))))))))</x:f>
      </x:c>
    </x:row>
    <x:row r="444">
      <x:c r="A444" s="730"/>
      <x:c r="B444" s="731"/>
      <x:c r="C444" s="730"/>
      <x:c r="D444" s="730"/>
      <x:c r="E444" s="730"/>
      <x:c r="F444" s="730"/>
      <x:c r="G444" s="730"/>
      <x:c r="H444" s="730"/>
      <x:c r="I444" s="730"/>
      <x:c r="J444" s="730"/>
      <x:c r="K444" s="730"/>
      <x:c r="L444" s="730"/>
      <x:c r="M444" s="730"/>
      <x:c r="N444" s="730"/>
      <x:c r="O444" s="732"/>
      <x:c r="P444" s="731"/>
      <x:c r="Q444" s="731"/>
      <x:c r="R444" s="731"/>
      <x:c r="S444" s="740" t="str">
        <x:f>IF(B444="","",TODAY()-B444)</x:f>
      </x:c>
      <x:c r="T444" s="741" t="str">
        <x:f>IF(A444="","",IF(N444="","STAGE NOT SET",IF(OR(N444="PO WON",N444="LOST",N444="CANCELLED"),N444,IF(Y444="","NOT SET",IF(NOT(ISNUMBER(Y444)),"CHECK DATE",IF(Y444&lt;TODAY(),"OVERDUE",IF(Y444=TODAY(),"DUE TODAY","UPCOMING")))))))</x:f>
      </x:c>
      <x:c r="U444" s="731"/>
      <x:c r="V444" s="730"/>
      <x:c r="W444" s="730"/>
      <x:c r="X444" s="749" t="str">
        <x:f>IF(OR(A444="",B444="",N444="",N444="PO WON",N444="LOST",N444="CANCELLED"),"",IFERROR(IF(Q444="",B444+1,Q444+INDEX(Setup!$T$4:$T$8,MATCH(N444,Setup!$S$4:$S$8,0))),""))</x:f>
      </x:c>
      <x:c r="Y444" s="749" t="str">
        <x:f>IF(A444="","",IF(OR(N444="PO WON",N444="LOST",N444="CANCELLED"),"",IF(R444&lt;&gt;"",R444,X444)))</x:f>
      </x:c>
      <x:c r="Z444" s="750" t="str">
        <x:f>IF(OR(Y444="",NOT(ISNUMBER(Y444))),"",Y444-TODAY())</x:f>
      </x:c>
      <x:c r="AA444" s="750" t="str">
        <x:f>IF(OR(A444="",B444="",C444="",M444="",N444="",N444="PO WON",N444="LOST",N444="CANCELLED"),"",IF(M444="Hot",30,IF(M444="Warm",20,10))+IF(N444="NEGOTIATION",25,IF(N444="QUOTED",20,IF(N444="QUALIFIED",15,IF(OR(N444="NEW",N444="CONTACTED"),10,0))))+IF(S444&lt;=2,20,IF(S444&lt;=7,15,IF(S444&lt;=14,10,5)))+IF(O444&gt;=500000,20,IF(O444&gt;=200000,15,IF(O444&gt;=100000,10,5)))+IF(OR(C444="IndiaMART",C444="TradeIndia"),5,3))</x:f>
      </x:c>
      <x:c r="AB444" s="751" t="str">
        <x:f>IF(A444="","",IF(OR(N444="PO WON",N444="LOST",N444="CANCELLED"),"CLOSED",IF(AA444&gt;=75,"A - PRIORITY",IF(AA444&gt;=55,"B - GOOD",IF(AA444&gt;=35,"C - NURTURE","D - LOW")))))</x:f>
      </x:c>
      <x:c r="AC444" s="751" t="str">
        <x:f>IF(A444="","",IF(AL444="COMPLETE",IF(N444="PO WON","Track invoice + payment",IF(N444="LOST","Consider revival",IF(N444="CANCELLED","No further action",IF(T444="OVERDUE","FOLLOW UP NOW",IF(T444="DUE TODAY","FOLLOW UP TODAY",IFERROR(INDEX(Setup!$V$4:$V$8,MATCH(N444,Setup!$U$4:$U$8,0)),"Review RFQ")))))),IF(AL444="DUPLICATE RFQ ID","Use a unique RFQ ID",IF(AL444="CHECK REQUIRED FIELDS","Complete required fields",IF(AL444="CHECK NUMBERS","Correct quantity or value",IF(AL444="CHECK DATE","Correct invalid date",IF(AL444="CHECK STAGE","Choose a valid stage",IF(AL444="SET NEXT FOLLOW-UP","Set next follow-up",IF(AL444="ADD QUOTE DATE","Add quote date",IF(AL444="ADD QUOTE RECORD","Add or fix quote record",IF(AL444="ADD CLOSED REASON","Add lost/cancelled reason",IF(AL444="ADD CLOSED DATE","Add closed date","Create or fix order record"))))))))))))</x:f>
      </x:c>
      <x:c r="AD444" s="752" t="str">
        <x:f>IF(A444="","",IF(AND(OR(N444="QUOTED",N444="NEGOTIATION"),Y444&lt;&gt;"",Y444&lt;TODAY()),O444,0))</x:f>
      </x:c>
      <x:c r="AE444" s="751" t="str">
        <x:f>IF(A444="","",IF(AND(F444&lt;&gt;"",G444&lt;&gt;""),"COMPLETE",IF(OR(F444&lt;&gt;"",G444&lt;&gt;""),"PARTIAL","MISSING")))</x:f>
      </x:c>
      <x:c r="AF444" s="756"/>
      <x:c r="AG444" s="735"/>
      <x:c r="AH444" s="735"/>
      <x:c r="AI444" s="755" t="str">
        <x:f>IF(OR(B444="",AF444=""),"",ROUND((AF444-B444)*24,1))</x:f>
      </x:c>
      <x:c r="AJ444" s="750" t="str">
        <x:f>IF(P444="","",MAX(TODAY()-P444,0))</x:f>
      </x:c>
      <x:c r="AK444" s="750" t="str">
        <x:f>IF(OR(B444="",AH444=""),"",AH444-B444)</x:f>
      </x:c>
      <x:c r="AL444" s="751" t="str">
        <x:f>IF(A444="","",IF(COUNTIF($A$5:$A$504,A444)&gt;1,"DUPLICATE RFQ ID",IF(OR(B444="",C444="",AND(D444="",E444=""),AND(F444="",G444=""),H444="",I444="",J444="",L444="",M444="",N444=""),"CHECK REQUIRED FIELDS",IF(OR(NOT(ISNUMBER(I444)),I444&lt;=0,AND(O444&lt;&gt;"",OR(NOT(ISNUMBER(O444)),O444&lt;0))),"CHECK NUMBERS",IF(OR(NOT(ISNUMBER(B444)),B444&gt;TODAY(),AND(P444&lt;&gt;"",OR(NOT(ISNUMBER(P444)),P444&gt;TODAY())),AND(Q444&lt;&gt;"",OR(NOT(ISNUMBER(Q444)),Q444&gt;TODAY())),AND(R444&lt;&gt;"",NOT(ISNUMBER(R444))),AND(U444&lt;&gt;"",NOT(ISNUMBER(U444))),AND(AF444&lt;&gt;"",OR(NOT(ISNUMBER(AF444)),AF444&lt;B444,AF444&gt;TODAY()+1)),AND(AG444&lt;&gt;"",OR(NOT(ISNUMBER(AG444)),AG444&lt;B444,AG444&gt;TODAY())),AND(AH444&lt;&gt;"",OR(NOT(ISNUMBER(AH444)),AH444&lt;B444,AH444&gt;TODAY()))),"CHECK DATE",IF(COUNTIF(Setup!$D$4:$D$11,N444)=0,"CHECK STAGE",IF(AND(N444&lt;&gt;"PO WON",N444&lt;&gt;"LOST",N444&lt;&gt;"CANCELLED",Y444=""),"SET NEXT FOLLOW-UP",IF(AND(OR(N444="QUOTED",N444="NEGOTIATION",N444="PO WON"),P444=""),"ADD QUOTE DATE",IF(AND(OR(N444="QUOTED",N444="NEGOTIATION",N444="PO WON"),COUNTIFS(Quotations!$B$5:$B$504,A444,Quotations!$Q$5:$Q$504,"COMPLETE")=0),"ADD QUOTE RECORD",IF(AND(OR(N444="LOST",N444="CANCELLED"),V444=""),"ADD CLOSED REASON",IF(AND(OR(N444="PO WON",N444="LOST",N444="CANCELLED"),AH444=""),"ADD CLOSED DATE",IF(AND(N444="PO WON",COUNTIFS('Orders &amp; Payments'!$B$5:$B$504,A444,'Orders &amp; Payments'!$Q$5:$Q$504,"COMPLETE")+COUNTIFS('Orders &amp; Payments'!$B$5:$B$504,A444,'Orders &amp; Payments'!$Q$5:$Q$504,"OPEN")+COUNTIFS('Orders &amp; Payments'!$B$5:$B$504,A444,'Orders &amp; Payments'!$Q$5:$Q$504,"OPEN — ADD INVOICE")=0),"ADD ORDER RECORD","COMPLETE"))))))))))))</x:f>
      </x:c>
    </x:row>
    <x:row r="445">
      <x:c r="A445" s="730"/>
      <x:c r="B445" s="731"/>
      <x:c r="C445" s="730"/>
      <x:c r="D445" s="730"/>
      <x:c r="E445" s="730"/>
      <x:c r="F445" s="730"/>
      <x:c r="G445" s="730"/>
      <x:c r="H445" s="730"/>
      <x:c r="I445" s="730"/>
      <x:c r="J445" s="730"/>
      <x:c r="K445" s="730"/>
      <x:c r="L445" s="730"/>
      <x:c r="M445" s="730"/>
      <x:c r="N445" s="730"/>
      <x:c r="O445" s="732"/>
      <x:c r="P445" s="731"/>
      <x:c r="Q445" s="731"/>
      <x:c r="R445" s="731"/>
      <x:c r="S445" s="740" t="str">
        <x:f>IF(B445="","",TODAY()-B445)</x:f>
      </x:c>
      <x:c r="T445" s="741" t="str">
        <x:f>IF(A445="","",IF(N445="","STAGE NOT SET",IF(OR(N445="PO WON",N445="LOST",N445="CANCELLED"),N445,IF(Y445="","NOT SET",IF(NOT(ISNUMBER(Y445)),"CHECK DATE",IF(Y445&lt;TODAY(),"OVERDUE",IF(Y445=TODAY(),"DUE TODAY","UPCOMING")))))))</x:f>
      </x:c>
      <x:c r="U445" s="731"/>
      <x:c r="V445" s="730"/>
      <x:c r="W445" s="730"/>
      <x:c r="X445" s="749" t="str">
        <x:f>IF(OR(A445="",B445="",N445="",N445="PO WON",N445="LOST",N445="CANCELLED"),"",IFERROR(IF(Q445="",B445+1,Q445+INDEX(Setup!$T$4:$T$8,MATCH(N445,Setup!$S$4:$S$8,0))),""))</x:f>
      </x:c>
      <x:c r="Y445" s="749" t="str">
        <x:f>IF(A445="","",IF(OR(N445="PO WON",N445="LOST",N445="CANCELLED"),"",IF(R445&lt;&gt;"",R445,X445)))</x:f>
      </x:c>
      <x:c r="Z445" s="750" t="str">
        <x:f>IF(OR(Y445="",NOT(ISNUMBER(Y445))),"",Y445-TODAY())</x:f>
      </x:c>
      <x:c r="AA445" s="750" t="str">
        <x:f>IF(OR(A445="",B445="",C445="",M445="",N445="",N445="PO WON",N445="LOST",N445="CANCELLED"),"",IF(M445="Hot",30,IF(M445="Warm",20,10))+IF(N445="NEGOTIATION",25,IF(N445="QUOTED",20,IF(N445="QUALIFIED",15,IF(OR(N445="NEW",N445="CONTACTED"),10,0))))+IF(S445&lt;=2,20,IF(S445&lt;=7,15,IF(S445&lt;=14,10,5)))+IF(O445&gt;=500000,20,IF(O445&gt;=200000,15,IF(O445&gt;=100000,10,5)))+IF(OR(C445="IndiaMART",C445="TradeIndia"),5,3))</x:f>
      </x:c>
      <x:c r="AB445" s="751" t="str">
        <x:f>IF(A445="","",IF(OR(N445="PO WON",N445="LOST",N445="CANCELLED"),"CLOSED",IF(AA445&gt;=75,"A - PRIORITY",IF(AA445&gt;=55,"B - GOOD",IF(AA445&gt;=35,"C - NURTURE","D - LOW")))))</x:f>
      </x:c>
      <x:c r="AC445" s="751" t="str">
        <x:f>IF(A445="","",IF(AL445="COMPLETE",IF(N445="PO WON","Track invoice + payment",IF(N445="LOST","Consider revival",IF(N445="CANCELLED","No further action",IF(T445="OVERDUE","FOLLOW UP NOW",IF(T445="DUE TODAY","FOLLOW UP TODAY",IFERROR(INDEX(Setup!$V$4:$V$8,MATCH(N445,Setup!$U$4:$U$8,0)),"Review RFQ")))))),IF(AL445="DUPLICATE RFQ ID","Use a unique RFQ ID",IF(AL445="CHECK REQUIRED FIELDS","Complete required fields",IF(AL445="CHECK NUMBERS","Correct quantity or value",IF(AL445="CHECK DATE","Correct invalid date",IF(AL445="CHECK STAGE","Choose a valid stage",IF(AL445="SET NEXT FOLLOW-UP","Set next follow-up",IF(AL445="ADD QUOTE DATE","Add quote date",IF(AL445="ADD QUOTE RECORD","Add or fix quote record",IF(AL445="ADD CLOSED REASON","Add lost/cancelled reason",IF(AL445="ADD CLOSED DATE","Add closed date","Create or fix order record"))))))))))))</x:f>
      </x:c>
      <x:c r="AD445" s="752" t="str">
        <x:f>IF(A445="","",IF(AND(OR(N445="QUOTED",N445="NEGOTIATION"),Y445&lt;&gt;"",Y445&lt;TODAY()),O445,0))</x:f>
      </x:c>
      <x:c r="AE445" s="751" t="str">
        <x:f>IF(A445="","",IF(AND(F445&lt;&gt;"",G445&lt;&gt;""),"COMPLETE",IF(OR(F445&lt;&gt;"",G445&lt;&gt;""),"PARTIAL","MISSING")))</x:f>
      </x:c>
      <x:c r="AF445" s="756"/>
      <x:c r="AG445" s="735"/>
      <x:c r="AH445" s="735"/>
      <x:c r="AI445" s="755" t="str">
        <x:f>IF(OR(B445="",AF445=""),"",ROUND((AF445-B445)*24,1))</x:f>
      </x:c>
      <x:c r="AJ445" s="750" t="str">
        <x:f>IF(P445="","",MAX(TODAY()-P445,0))</x:f>
      </x:c>
      <x:c r="AK445" s="750" t="str">
        <x:f>IF(OR(B445="",AH445=""),"",AH445-B445)</x:f>
      </x:c>
      <x:c r="AL445" s="751" t="str">
        <x:f>IF(A445="","",IF(COUNTIF($A$5:$A$504,A445)&gt;1,"DUPLICATE RFQ ID",IF(OR(B445="",C445="",AND(D445="",E445=""),AND(F445="",G445=""),H445="",I445="",J445="",L445="",M445="",N445=""),"CHECK REQUIRED FIELDS",IF(OR(NOT(ISNUMBER(I445)),I445&lt;=0,AND(O445&lt;&gt;"",OR(NOT(ISNUMBER(O445)),O445&lt;0))),"CHECK NUMBERS",IF(OR(NOT(ISNUMBER(B445)),B445&gt;TODAY(),AND(P445&lt;&gt;"",OR(NOT(ISNUMBER(P445)),P445&gt;TODAY())),AND(Q445&lt;&gt;"",OR(NOT(ISNUMBER(Q445)),Q445&gt;TODAY())),AND(R445&lt;&gt;"",NOT(ISNUMBER(R445))),AND(U445&lt;&gt;"",NOT(ISNUMBER(U445))),AND(AF445&lt;&gt;"",OR(NOT(ISNUMBER(AF445)),AF445&lt;B445,AF445&gt;TODAY()+1)),AND(AG445&lt;&gt;"",OR(NOT(ISNUMBER(AG445)),AG445&lt;B445,AG445&gt;TODAY())),AND(AH445&lt;&gt;"",OR(NOT(ISNUMBER(AH445)),AH445&lt;B445,AH445&gt;TODAY()))),"CHECK DATE",IF(COUNTIF(Setup!$D$4:$D$11,N445)=0,"CHECK STAGE",IF(AND(N445&lt;&gt;"PO WON",N445&lt;&gt;"LOST",N445&lt;&gt;"CANCELLED",Y445=""),"SET NEXT FOLLOW-UP",IF(AND(OR(N445="QUOTED",N445="NEGOTIATION",N445="PO WON"),P445=""),"ADD QUOTE DATE",IF(AND(OR(N445="QUOTED",N445="NEGOTIATION",N445="PO WON"),COUNTIFS(Quotations!$B$5:$B$504,A445,Quotations!$Q$5:$Q$504,"COMPLETE")=0),"ADD QUOTE RECORD",IF(AND(OR(N445="LOST",N445="CANCELLED"),V445=""),"ADD CLOSED REASON",IF(AND(OR(N445="PO WON",N445="LOST",N445="CANCELLED"),AH445=""),"ADD CLOSED DATE",IF(AND(N445="PO WON",COUNTIFS('Orders &amp; Payments'!$B$5:$B$504,A445,'Orders &amp; Payments'!$Q$5:$Q$504,"COMPLETE")+COUNTIFS('Orders &amp; Payments'!$B$5:$B$504,A445,'Orders &amp; Payments'!$Q$5:$Q$504,"OPEN")+COUNTIFS('Orders &amp; Payments'!$B$5:$B$504,A445,'Orders &amp; Payments'!$Q$5:$Q$504,"OPEN — ADD INVOICE")=0),"ADD ORDER RECORD","COMPLETE"))))))))))))</x:f>
      </x:c>
    </x:row>
    <x:row r="446">
      <x:c r="A446" s="730"/>
      <x:c r="B446" s="731"/>
      <x:c r="C446" s="730"/>
      <x:c r="D446" s="730"/>
      <x:c r="E446" s="730"/>
      <x:c r="F446" s="730"/>
      <x:c r="G446" s="730"/>
      <x:c r="H446" s="730"/>
      <x:c r="I446" s="730"/>
      <x:c r="J446" s="730"/>
      <x:c r="K446" s="730"/>
      <x:c r="L446" s="730"/>
      <x:c r="M446" s="730"/>
      <x:c r="N446" s="730"/>
      <x:c r="O446" s="732"/>
      <x:c r="P446" s="731"/>
      <x:c r="Q446" s="731"/>
      <x:c r="R446" s="731"/>
      <x:c r="S446" s="740" t="str">
        <x:f>IF(B446="","",TODAY()-B446)</x:f>
      </x:c>
      <x:c r="T446" s="741" t="str">
        <x:f>IF(A446="","",IF(N446="","STAGE NOT SET",IF(OR(N446="PO WON",N446="LOST",N446="CANCELLED"),N446,IF(Y446="","NOT SET",IF(NOT(ISNUMBER(Y446)),"CHECK DATE",IF(Y446&lt;TODAY(),"OVERDUE",IF(Y446=TODAY(),"DUE TODAY","UPCOMING")))))))</x:f>
      </x:c>
      <x:c r="U446" s="731"/>
      <x:c r="V446" s="730"/>
      <x:c r="W446" s="730"/>
      <x:c r="X446" s="749" t="str">
        <x:f>IF(OR(A446="",B446="",N446="",N446="PO WON",N446="LOST",N446="CANCELLED"),"",IFERROR(IF(Q446="",B446+1,Q446+INDEX(Setup!$T$4:$T$8,MATCH(N446,Setup!$S$4:$S$8,0))),""))</x:f>
      </x:c>
      <x:c r="Y446" s="749" t="str">
        <x:f>IF(A446="","",IF(OR(N446="PO WON",N446="LOST",N446="CANCELLED"),"",IF(R446&lt;&gt;"",R446,X446)))</x:f>
      </x:c>
      <x:c r="Z446" s="750" t="str">
        <x:f>IF(OR(Y446="",NOT(ISNUMBER(Y446))),"",Y446-TODAY())</x:f>
      </x:c>
      <x:c r="AA446" s="750" t="str">
        <x:f>IF(OR(A446="",B446="",C446="",M446="",N446="",N446="PO WON",N446="LOST",N446="CANCELLED"),"",IF(M446="Hot",30,IF(M446="Warm",20,10))+IF(N446="NEGOTIATION",25,IF(N446="QUOTED",20,IF(N446="QUALIFIED",15,IF(OR(N446="NEW",N446="CONTACTED"),10,0))))+IF(S446&lt;=2,20,IF(S446&lt;=7,15,IF(S446&lt;=14,10,5)))+IF(O446&gt;=500000,20,IF(O446&gt;=200000,15,IF(O446&gt;=100000,10,5)))+IF(OR(C446="IndiaMART",C446="TradeIndia"),5,3))</x:f>
      </x:c>
      <x:c r="AB446" s="751" t="str">
        <x:f>IF(A446="","",IF(OR(N446="PO WON",N446="LOST",N446="CANCELLED"),"CLOSED",IF(AA446&gt;=75,"A - PRIORITY",IF(AA446&gt;=55,"B - GOOD",IF(AA446&gt;=35,"C - NURTURE","D - LOW")))))</x:f>
      </x:c>
      <x:c r="AC446" s="751" t="str">
        <x:f>IF(A446="","",IF(AL446="COMPLETE",IF(N446="PO WON","Track invoice + payment",IF(N446="LOST","Consider revival",IF(N446="CANCELLED","No further action",IF(T446="OVERDUE","FOLLOW UP NOW",IF(T446="DUE TODAY","FOLLOW UP TODAY",IFERROR(INDEX(Setup!$V$4:$V$8,MATCH(N446,Setup!$U$4:$U$8,0)),"Review RFQ")))))),IF(AL446="DUPLICATE RFQ ID","Use a unique RFQ ID",IF(AL446="CHECK REQUIRED FIELDS","Complete required fields",IF(AL446="CHECK NUMBERS","Correct quantity or value",IF(AL446="CHECK DATE","Correct invalid date",IF(AL446="CHECK STAGE","Choose a valid stage",IF(AL446="SET NEXT FOLLOW-UP","Set next follow-up",IF(AL446="ADD QUOTE DATE","Add quote date",IF(AL446="ADD QUOTE RECORD","Add or fix quote record",IF(AL446="ADD CLOSED REASON","Add lost/cancelled reason",IF(AL446="ADD CLOSED DATE","Add closed date","Create or fix order record"))))))))))))</x:f>
      </x:c>
      <x:c r="AD446" s="752" t="str">
        <x:f>IF(A446="","",IF(AND(OR(N446="QUOTED",N446="NEGOTIATION"),Y446&lt;&gt;"",Y446&lt;TODAY()),O446,0))</x:f>
      </x:c>
      <x:c r="AE446" s="751" t="str">
        <x:f>IF(A446="","",IF(AND(F446&lt;&gt;"",G446&lt;&gt;""),"COMPLETE",IF(OR(F446&lt;&gt;"",G446&lt;&gt;""),"PARTIAL","MISSING")))</x:f>
      </x:c>
      <x:c r="AF446" s="756"/>
      <x:c r="AG446" s="735"/>
      <x:c r="AH446" s="735"/>
      <x:c r="AI446" s="755" t="str">
        <x:f>IF(OR(B446="",AF446=""),"",ROUND((AF446-B446)*24,1))</x:f>
      </x:c>
      <x:c r="AJ446" s="750" t="str">
        <x:f>IF(P446="","",MAX(TODAY()-P446,0))</x:f>
      </x:c>
      <x:c r="AK446" s="750" t="str">
        <x:f>IF(OR(B446="",AH446=""),"",AH446-B446)</x:f>
      </x:c>
      <x:c r="AL446" s="751" t="str">
        <x:f>IF(A446="","",IF(COUNTIF($A$5:$A$504,A446)&gt;1,"DUPLICATE RFQ ID",IF(OR(B446="",C446="",AND(D446="",E446=""),AND(F446="",G446=""),H446="",I446="",J446="",L446="",M446="",N446=""),"CHECK REQUIRED FIELDS",IF(OR(NOT(ISNUMBER(I446)),I446&lt;=0,AND(O446&lt;&gt;"",OR(NOT(ISNUMBER(O446)),O446&lt;0))),"CHECK NUMBERS",IF(OR(NOT(ISNUMBER(B446)),B446&gt;TODAY(),AND(P446&lt;&gt;"",OR(NOT(ISNUMBER(P446)),P446&gt;TODAY())),AND(Q446&lt;&gt;"",OR(NOT(ISNUMBER(Q446)),Q446&gt;TODAY())),AND(R446&lt;&gt;"",NOT(ISNUMBER(R446))),AND(U446&lt;&gt;"",NOT(ISNUMBER(U446))),AND(AF446&lt;&gt;"",OR(NOT(ISNUMBER(AF446)),AF446&lt;B446,AF446&gt;TODAY()+1)),AND(AG446&lt;&gt;"",OR(NOT(ISNUMBER(AG446)),AG446&lt;B446,AG446&gt;TODAY())),AND(AH446&lt;&gt;"",OR(NOT(ISNUMBER(AH446)),AH446&lt;B446,AH446&gt;TODAY()))),"CHECK DATE",IF(COUNTIF(Setup!$D$4:$D$11,N446)=0,"CHECK STAGE",IF(AND(N446&lt;&gt;"PO WON",N446&lt;&gt;"LOST",N446&lt;&gt;"CANCELLED",Y446=""),"SET NEXT FOLLOW-UP",IF(AND(OR(N446="QUOTED",N446="NEGOTIATION",N446="PO WON"),P446=""),"ADD QUOTE DATE",IF(AND(OR(N446="QUOTED",N446="NEGOTIATION",N446="PO WON"),COUNTIFS(Quotations!$B$5:$B$504,A446,Quotations!$Q$5:$Q$504,"COMPLETE")=0),"ADD QUOTE RECORD",IF(AND(OR(N446="LOST",N446="CANCELLED"),V446=""),"ADD CLOSED REASON",IF(AND(OR(N446="PO WON",N446="LOST",N446="CANCELLED"),AH446=""),"ADD CLOSED DATE",IF(AND(N446="PO WON",COUNTIFS('Orders &amp; Payments'!$B$5:$B$504,A446,'Orders &amp; Payments'!$Q$5:$Q$504,"COMPLETE")+COUNTIFS('Orders &amp; Payments'!$B$5:$B$504,A446,'Orders &amp; Payments'!$Q$5:$Q$504,"OPEN")+COUNTIFS('Orders &amp; Payments'!$B$5:$B$504,A446,'Orders &amp; Payments'!$Q$5:$Q$504,"OPEN — ADD INVOICE")=0),"ADD ORDER RECORD","COMPLETE"))))))))))))</x:f>
      </x:c>
    </x:row>
    <x:row r="447">
      <x:c r="A447" s="730"/>
      <x:c r="B447" s="731"/>
      <x:c r="C447" s="730"/>
      <x:c r="D447" s="730"/>
      <x:c r="E447" s="730"/>
      <x:c r="F447" s="730"/>
      <x:c r="G447" s="730"/>
      <x:c r="H447" s="730"/>
      <x:c r="I447" s="730"/>
      <x:c r="J447" s="730"/>
      <x:c r="K447" s="730"/>
      <x:c r="L447" s="730"/>
      <x:c r="M447" s="730"/>
      <x:c r="N447" s="730"/>
      <x:c r="O447" s="732"/>
      <x:c r="P447" s="731"/>
      <x:c r="Q447" s="731"/>
      <x:c r="R447" s="731"/>
      <x:c r="S447" s="740" t="str">
        <x:f>IF(B447="","",TODAY()-B447)</x:f>
      </x:c>
      <x:c r="T447" s="741" t="str">
        <x:f>IF(A447="","",IF(N447="","STAGE NOT SET",IF(OR(N447="PO WON",N447="LOST",N447="CANCELLED"),N447,IF(Y447="","NOT SET",IF(NOT(ISNUMBER(Y447)),"CHECK DATE",IF(Y447&lt;TODAY(),"OVERDUE",IF(Y447=TODAY(),"DUE TODAY","UPCOMING")))))))</x:f>
      </x:c>
      <x:c r="U447" s="731"/>
      <x:c r="V447" s="730"/>
      <x:c r="W447" s="730"/>
      <x:c r="X447" s="749" t="str">
        <x:f>IF(OR(A447="",B447="",N447="",N447="PO WON",N447="LOST",N447="CANCELLED"),"",IFERROR(IF(Q447="",B447+1,Q447+INDEX(Setup!$T$4:$T$8,MATCH(N447,Setup!$S$4:$S$8,0))),""))</x:f>
      </x:c>
      <x:c r="Y447" s="749" t="str">
        <x:f>IF(A447="","",IF(OR(N447="PO WON",N447="LOST",N447="CANCELLED"),"",IF(R447&lt;&gt;"",R447,X447)))</x:f>
      </x:c>
      <x:c r="Z447" s="750" t="str">
        <x:f>IF(OR(Y447="",NOT(ISNUMBER(Y447))),"",Y447-TODAY())</x:f>
      </x:c>
      <x:c r="AA447" s="750" t="str">
        <x:f>IF(OR(A447="",B447="",C447="",M447="",N447="",N447="PO WON",N447="LOST",N447="CANCELLED"),"",IF(M447="Hot",30,IF(M447="Warm",20,10))+IF(N447="NEGOTIATION",25,IF(N447="QUOTED",20,IF(N447="QUALIFIED",15,IF(OR(N447="NEW",N447="CONTACTED"),10,0))))+IF(S447&lt;=2,20,IF(S447&lt;=7,15,IF(S447&lt;=14,10,5)))+IF(O447&gt;=500000,20,IF(O447&gt;=200000,15,IF(O447&gt;=100000,10,5)))+IF(OR(C447="IndiaMART",C447="TradeIndia"),5,3))</x:f>
      </x:c>
      <x:c r="AB447" s="751" t="str">
        <x:f>IF(A447="","",IF(OR(N447="PO WON",N447="LOST",N447="CANCELLED"),"CLOSED",IF(AA447&gt;=75,"A - PRIORITY",IF(AA447&gt;=55,"B - GOOD",IF(AA447&gt;=35,"C - NURTURE","D - LOW")))))</x:f>
      </x:c>
      <x:c r="AC447" s="751" t="str">
        <x:f>IF(A447="","",IF(AL447="COMPLETE",IF(N447="PO WON","Track invoice + payment",IF(N447="LOST","Consider revival",IF(N447="CANCELLED","No further action",IF(T447="OVERDUE","FOLLOW UP NOW",IF(T447="DUE TODAY","FOLLOW UP TODAY",IFERROR(INDEX(Setup!$V$4:$V$8,MATCH(N447,Setup!$U$4:$U$8,0)),"Review RFQ")))))),IF(AL447="DUPLICATE RFQ ID","Use a unique RFQ ID",IF(AL447="CHECK REQUIRED FIELDS","Complete required fields",IF(AL447="CHECK NUMBERS","Correct quantity or value",IF(AL447="CHECK DATE","Correct invalid date",IF(AL447="CHECK STAGE","Choose a valid stage",IF(AL447="SET NEXT FOLLOW-UP","Set next follow-up",IF(AL447="ADD QUOTE DATE","Add quote date",IF(AL447="ADD QUOTE RECORD","Add or fix quote record",IF(AL447="ADD CLOSED REASON","Add lost/cancelled reason",IF(AL447="ADD CLOSED DATE","Add closed date","Create or fix order record"))))))))))))</x:f>
      </x:c>
      <x:c r="AD447" s="752" t="str">
        <x:f>IF(A447="","",IF(AND(OR(N447="QUOTED",N447="NEGOTIATION"),Y447&lt;&gt;"",Y447&lt;TODAY()),O447,0))</x:f>
      </x:c>
      <x:c r="AE447" s="751" t="str">
        <x:f>IF(A447="","",IF(AND(F447&lt;&gt;"",G447&lt;&gt;""),"COMPLETE",IF(OR(F447&lt;&gt;"",G447&lt;&gt;""),"PARTIAL","MISSING")))</x:f>
      </x:c>
      <x:c r="AF447" s="756"/>
      <x:c r="AG447" s="735"/>
      <x:c r="AH447" s="735"/>
      <x:c r="AI447" s="755" t="str">
        <x:f>IF(OR(B447="",AF447=""),"",ROUND((AF447-B447)*24,1))</x:f>
      </x:c>
      <x:c r="AJ447" s="750" t="str">
        <x:f>IF(P447="","",MAX(TODAY()-P447,0))</x:f>
      </x:c>
      <x:c r="AK447" s="750" t="str">
        <x:f>IF(OR(B447="",AH447=""),"",AH447-B447)</x:f>
      </x:c>
      <x:c r="AL447" s="751" t="str">
        <x:f>IF(A447="","",IF(COUNTIF($A$5:$A$504,A447)&gt;1,"DUPLICATE RFQ ID",IF(OR(B447="",C447="",AND(D447="",E447=""),AND(F447="",G447=""),H447="",I447="",J447="",L447="",M447="",N447=""),"CHECK REQUIRED FIELDS",IF(OR(NOT(ISNUMBER(I447)),I447&lt;=0,AND(O447&lt;&gt;"",OR(NOT(ISNUMBER(O447)),O447&lt;0))),"CHECK NUMBERS",IF(OR(NOT(ISNUMBER(B447)),B447&gt;TODAY(),AND(P447&lt;&gt;"",OR(NOT(ISNUMBER(P447)),P447&gt;TODAY())),AND(Q447&lt;&gt;"",OR(NOT(ISNUMBER(Q447)),Q447&gt;TODAY())),AND(R447&lt;&gt;"",NOT(ISNUMBER(R447))),AND(U447&lt;&gt;"",NOT(ISNUMBER(U447))),AND(AF447&lt;&gt;"",OR(NOT(ISNUMBER(AF447)),AF447&lt;B447,AF447&gt;TODAY()+1)),AND(AG447&lt;&gt;"",OR(NOT(ISNUMBER(AG447)),AG447&lt;B447,AG447&gt;TODAY())),AND(AH447&lt;&gt;"",OR(NOT(ISNUMBER(AH447)),AH447&lt;B447,AH447&gt;TODAY()))),"CHECK DATE",IF(COUNTIF(Setup!$D$4:$D$11,N447)=0,"CHECK STAGE",IF(AND(N447&lt;&gt;"PO WON",N447&lt;&gt;"LOST",N447&lt;&gt;"CANCELLED",Y447=""),"SET NEXT FOLLOW-UP",IF(AND(OR(N447="QUOTED",N447="NEGOTIATION",N447="PO WON"),P447=""),"ADD QUOTE DATE",IF(AND(OR(N447="QUOTED",N447="NEGOTIATION",N447="PO WON"),COUNTIFS(Quotations!$B$5:$B$504,A447,Quotations!$Q$5:$Q$504,"COMPLETE")=0),"ADD QUOTE RECORD",IF(AND(OR(N447="LOST",N447="CANCELLED"),V447=""),"ADD CLOSED REASON",IF(AND(OR(N447="PO WON",N447="LOST",N447="CANCELLED"),AH447=""),"ADD CLOSED DATE",IF(AND(N447="PO WON",COUNTIFS('Orders &amp; Payments'!$B$5:$B$504,A447,'Orders &amp; Payments'!$Q$5:$Q$504,"COMPLETE")+COUNTIFS('Orders &amp; Payments'!$B$5:$B$504,A447,'Orders &amp; Payments'!$Q$5:$Q$504,"OPEN")+COUNTIFS('Orders &amp; Payments'!$B$5:$B$504,A447,'Orders &amp; Payments'!$Q$5:$Q$504,"OPEN — ADD INVOICE")=0),"ADD ORDER RECORD","COMPLETE"))))))))))))</x:f>
      </x:c>
    </x:row>
    <x:row r="448">
      <x:c r="A448" s="730"/>
      <x:c r="B448" s="731"/>
      <x:c r="C448" s="730"/>
      <x:c r="D448" s="730"/>
      <x:c r="E448" s="730"/>
      <x:c r="F448" s="730"/>
      <x:c r="G448" s="730"/>
      <x:c r="H448" s="730"/>
      <x:c r="I448" s="730"/>
      <x:c r="J448" s="730"/>
      <x:c r="K448" s="730"/>
      <x:c r="L448" s="730"/>
      <x:c r="M448" s="730"/>
      <x:c r="N448" s="730"/>
      <x:c r="O448" s="732"/>
      <x:c r="P448" s="731"/>
      <x:c r="Q448" s="731"/>
      <x:c r="R448" s="731"/>
      <x:c r="S448" s="740" t="str">
        <x:f>IF(B448="","",TODAY()-B448)</x:f>
      </x:c>
      <x:c r="T448" s="741" t="str">
        <x:f>IF(A448="","",IF(N448="","STAGE NOT SET",IF(OR(N448="PO WON",N448="LOST",N448="CANCELLED"),N448,IF(Y448="","NOT SET",IF(NOT(ISNUMBER(Y448)),"CHECK DATE",IF(Y448&lt;TODAY(),"OVERDUE",IF(Y448=TODAY(),"DUE TODAY","UPCOMING")))))))</x:f>
      </x:c>
      <x:c r="U448" s="731"/>
      <x:c r="V448" s="730"/>
      <x:c r="W448" s="730"/>
      <x:c r="X448" s="749" t="str">
        <x:f>IF(OR(A448="",B448="",N448="",N448="PO WON",N448="LOST",N448="CANCELLED"),"",IFERROR(IF(Q448="",B448+1,Q448+INDEX(Setup!$T$4:$T$8,MATCH(N448,Setup!$S$4:$S$8,0))),""))</x:f>
      </x:c>
      <x:c r="Y448" s="749" t="str">
        <x:f>IF(A448="","",IF(OR(N448="PO WON",N448="LOST",N448="CANCELLED"),"",IF(R448&lt;&gt;"",R448,X448)))</x:f>
      </x:c>
      <x:c r="Z448" s="750" t="str">
        <x:f>IF(OR(Y448="",NOT(ISNUMBER(Y448))),"",Y448-TODAY())</x:f>
      </x:c>
      <x:c r="AA448" s="750" t="str">
        <x:f>IF(OR(A448="",B448="",C448="",M448="",N448="",N448="PO WON",N448="LOST",N448="CANCELLED"),"",IF(M448="Hot",30,IF(M448="Warm",20,10))+IF(N448="NEGOTIATION",25,IF(N448="QUOTED",20,IF(N448="QUALIFIED",15,IF(OR(N448="NEW",N448="CONTACTED"),10,0))))+IF(S448&lt;=2,20,IF(S448&lt;=7,15,IF(S448&lt;=14,10,5)))+IF(O448&gt;=500000,20,IF(O448&gt;=200000,15,IF(O448&gt;=100000,10,5)))+IF(OR(C448="IndiaMART",C448="TradeIndia"),5,3))</x:f>
      </x:c>
      <x:c r="AB448" s="751" t="str">
        <x:f>IF(A448="","",IF(OR(N448="PO WON",N448="LOST",N448="CANCELLED"),"CLOSED",IF(AA448&gt;=75,"A - PRIORITY",IF(AA448&gt;=55,"B - GOOD",IF(AA448&gt;=35,"C - NURTURE","D - LOW")))))</x:f>
      </x:c>
      <x:c r="AC448" s="751" t="str">
        <x:f>IF(A448="","",IF(AL448="COMPLETE",IF(N448="PO WON","Track invoice + payment",IF(N448="LOST","Consider revival",IF(N448="CANCELLED","No further action",IF(T448="OVERDUE","FOLLOW UP NOW",IF(T448="DUE TODAY","FOLLOW UP TODAY",IFERROR(INDEX(Setup!$V$4:$V$8,MATCH(N448,Setup!$U$4:$U$8,0)),"Review RFQ")))))),IF(AL448="DUPLICATE RFQ ID","Use a unique RFQ ID",IF(AL448="CHECK REQUIRED FIELDS","Complete required fields",IF(AL448="CHECK NUMBERS","Correct quantity or value",IF(AL448="CHECK DATE","Correct invalid date",IF(AL448="CHECK STAGE","Choose a valid stage",IF(AL448="SET NEXT FOLLOW-UP","Set next follow-up",IF(AL448="ADD QUOTE DATE","Add quote date",IF(AL448="ADD QUOTE RECORD","Add or fix quote record",IF(AL448="ADD CLOSED REASON","Add lost/cancelled reason",IF(AL448="ADD CLOSED DATE","Add closed date","Create or fix order record"))))))))))))</x:f>
      </x:c>
      <x:c r="AD448" s="752" t="str">
        <x:f>IF(A448="","",IF(AND(OR(N448="QUOTED",N448="NEGOTIATION"),Y448&lt;&gt;"",Y448&lt;TODAY()),O448,0))</x:f>
      </x:c>
      <x:c r="AE448" s="751" t="str">
        <x:f>IF(A448="","",IF(AND(F448&lt;&gt;"",G448&lt;&gt;""),"COMPLETE",IF(OR(F448&lt;&gt;"",G448&lt;&gt;""),"PARTIAL","MISSING")))</x:f>
      </x:c>
      <x:c r="AF448" s="756"/>
      <x:c r="AG448" s="735"/>
      <x:c r="AH448" s="735"/>
      <x:c r="AI448" s="755" t="str">
        <x:f>IF(OR(B448="",AF448=""),"",ROUND((AF448-B448)*24,1))</x:f>
      </x:c>
      <x:c r="AJ448" s="750" t="str">
        <x:f>IF(P448="","",MAX(TODAY()-P448,0))</x:f>
      </x:c>
      <x:c r="AK448" s="750" t="str">
        <x:f>IF(OR(B448="",AH448=""),"",AH448-B448)</x:f>
      </x:c>
      <x:c r="AL448" s="751" t="str">
        <x:f>IF(A448="","",IF(COUNTIF($A$5:$A$504,A448)&gt;1,"DUPLICATE RFQ ID",IF(OR(B448="",C448="",AND(D448="",E448=""),AND(F448="",G448=""),H448="",I448="",J448="",L448="",M448="",N448=""),"CHECK REQUIRED FIELDS",IF(OR(NOT(ISNUMBER(I448)),I448&lt;=0,AND(O448&lt;&gt;"",OR(NOT(ISNUMBER(O448)),O448&lt;0))),"CHECK NUMBERS",IF(OR(NOT(ISNUMBER(B448)),B448&gt;TODAY(),AND(P448&lt;&gt;"",OR(NOT(ISNUMBER(P448)),P448&gt;TODAY())),AND(Q448&lt;&gt;"",OR(NOT(ISNUMBER(Q448)),Q448&gt;TODAY())),AND(R448&lt;&gt;"",NOT(ISNUMBER(R448))),AND(U448&lt;&gt;"",NOT(ISNUMBER(U448))),AND(AF448&lt;&gt;"",OR(NOT(ISNUMBER(AF448)),AF448&lt;B448,AF448&gt;TODAY()+1)),AND(AG448&lt;&gt;"",OR(NOT(ISNUMBER(AG448)),AG448&lt;B448,AG448&gt;TODAY())),AND(AH448&lt;&gt;"",OR(NOT(ISNUMBER(AH448)),AH448&lt;B448,AH448&gt;TODAY()))),"CHECK DATE",IF(COUNTIF(Setup!$D$4:$D$11,N448)=0,"CHECK STAGE",IF(AND(N448&lt;&gt;"PO WON",N448&lt;&gt;"LOST",N448&lt;&gt;"CANCELLED",Y448=""),"SET NEXT FOLLOW-UP",IF(AND(OR(N448="QUOTED",N448="NEGOTIATION",N448="PO WON"),P448=""),"ADD QUOTE DATE",IF(AND(OR(N448="QUOTED",N448="NEGOTIATION",N448="PO WON"),COUNTIFS(Quotations!$B$5:$B$504,A448,Quotations!$Q$5:$Q$504,"COMPLETE")=0),"ADD QUOTE RECORD",IF(AND(OR(N448="LOST",N448="CANCELLED"),V448=""),"ADD CLOSED REASON",IF(AND(OR(N448="PO WON",N448="LOST",N448="CANCELLED"),AH448=""),"ADD CLOSED DATE",IF(AND(N448="PO WON",COUNTIFS('Orders &amp; Payments'!$B$5:$B$504,A448,'Orders &amp; Payments'!$Q$5:$Q$504,"COMPLETE")+COUNTIFS('Orders &amp; Payments'!$B$5:$B$504,A448,'Orders &amp; Payments'!$Q$5:$Q$504,"OPEN")+COUNTIFS('Orders &amp; Payments'!$B$5:$B$504,A448,'Orders &amp; Payments'!$Q$5:$Q$504,"OPEN — ADD INVOICE")=0),"ADD ORDER RECORD","COMPLETE"))))))))))))</x:f>
      </x:c>
    </x:row>
    <x:row r="449">
      <x:c r="A449" s="730"/>
      <x:c r="B449" s="731"/>
      <x:c r="C449" s="730"/>
      <x:c r="D449" s="730"/>
      <x:c r="E449" s="730"/>
      <x:c r="F449" s="730"/>
      <x:c r="G449" s="730"/>
      <x:c r="H449" s="730"/>
      <x:c r="I449" s="730"/>
      <x:c r="J449" s="730"/>
      <x:c r="K449" s="730"/>
      <x:c r="L449" s="730"/>
      <x:c r="M449" s="730"/>
      <x:c r="N449" s="730"/>
      <x:c r="O449" s="732"/>
      <x:c r="P449" s="731"/>
      <x:c r="Q449" s="731"/>
      <x:c r="R449" s="731"/>
      <x:c r="S449" s="740" t="str">
        <x:f>IF(B449="","",TODAY()-B449)</x:f>
      </x:c>
      <x:c r="T449" s="741" t="str">
        <x:f>IF(A449="","",IF(N449="","STAGE NOT SET",IF(OR(N449="PO WON",N449="LOST",N449="CANCELLED"),N449,IF(Y449="","NOT SET",IF(NOT(ISNUMBER(Y449)),"CHECK DATE",IF(Y449&lt;TODAY(),"OVERDUE",IF(Y449=TODAY(),"DUE TODAY","UPCOMING")))))))</x:f>
      </x:c>
      <x:c r="U449" s="731"/>
      <x:c r="V449" s="730"/>
      <x:c r="W449" s="730"/>
      <x:c r="X449" s="749" t="str">
        <x:f>IF(OR(A449="",B449="",N449="",N449="PO WON",N449="LOST",N449="CANCELLED"),"",IFERROR(IF(Q449="",B449+1,Q449+INDEX(Setup!$T$4:$T$8,MATCH(N449,Setup!$S$4:$S$8,0))),""))</x:f>
      </x:c>
      <x:c r="Y449" s="749" t="str">
        <x:f>IF(A449="","",IF(OR(N449="PO WON",N449="LOST",N449="CANCELLED"),"",IF(R449&lt;&gt;"",R449,X449)))</x:f>
      </x:c>
      <x:c r="Z449" s="750" t="str">
        <x:f>IF(OR(Y449="",NOT(ISNUMBER(Y449))),"",Y449-TODAY())</x:f>
      </x:c>
      <x:c r="AA449" s="750" t="str">
        <x:f>IF(OR(A449="",B449="",C449="",M449="",N449="",N449="PO WON",N449="LOST",N449="CANCELLED"),"",IF(M449="Hot",30,IF(M449="Warm",20,10))+IF(N449="NEGOTIATION",25,IF(N449="QUOTED",20,IF(N449="QUALIFIED",15,IF(OR(N449="NEW",N449="CONTACTED"),10,0))))+IF(S449&lt;=2,20,IF(S449&lt;=7,15,IF(S449&lt;=14,10,5)))+IF(O449&gt;=500000,20,IF(O449&gt;=200000,15,IF(O449&gt;=100000,10,5)))+IF(OR(C449="IndiaMART",C449="TradeIndia"),5,3))</x:f>
      </x:c>
      <x:c r="AB449" s="751" t="str">
        <x:f>IF(A449="","",IF(OR(N449="PO WON",N449="LOST",N449="CANCELLED"),"CLOSED",IF(AA449&gt;=75,"A - PRIORITY",IF(AA449&gt;=55,"B - GOOD",IF(AA449&gt;=35,"C - NURTURE","D - LOW")))))</x:f>
      </x:c>
      <x:c r="AC449" s="751" t="str">
        <x:f>IF(A449="","",IF(AL449="COMPLETE",IF(N449="PO WON","Track invoice + payment",IF(N449="LOST","Consider revival",IF(N449="CANCELLED","No further action",IF(T449="OVERDUE","FOLLOW UP NOW",IF(T449="DUE TODAY","FOLLOW UP TODAY",IFERROR(INDEX(Setup!$V$4:$V$8,MATCH(N449,Setup!$U$4:$U$8,0)),"Review RFQ")))))),IF(AL449="DUPLICATE RFQ ID","Use a unique RFQ ID",IF(AL449="CHECK REQUIRED FIELDS","Complete required fields",IF(AL449="CHECK NUMBERS","Correct quantity or value",IF(AL449="CHECK DATE","Correct invalid date",IF(AL449="CHECK STAGE","Choose a valid stage",IF(AL449="SET NEXT FOLLOW-UP","Set next follow-up",IF(AL449="ADD QUOTE DATE","Add quote date",IF(AL449="ADD QUOTE RECORD","Add or fix quote record",IF(AL449="ADD CLOSED REASON","Add lost/cancelled reason",IF(AL449="ADD CLOSED DATE","Add closed date","Create or fix order record"))))))))))))</x:f>
      </x:c>
      <x:c r="AD449" s="752" t="str">
        <x:f>IF(A449="","",IF(AND(OR(N449="QUOTED",N449="NEGOTIATION"),Y449&lt;&gt;"",Y449&lt;TODAY()),O449,0))</x:f>
      </x:c>
      <x:c r="AE449" s="751" t="str">
        <x:f>IF(A449="","",IF(AND(F449&lt;&gt;"",G449&lt;&gt;""),"COMPLETE",IF(OR(F449&lt;&gt;"",G449&lt;&gt;""),"PARTIAL","MISSING")))</x:f>
      </x:c>
      <x:c r="AF449" s="756"/>
      <x:c r="AG449" s="735"/>
      <x:c r="AH449" s="735"/>
      <x:c r="AI449" s="755" t="str">
        <x:f>IF(OR(B449="",AF449=""),"",ROUND((AF449-B449)*24,1))</x:f>
      </x:c>
      <x:c r="AJ449" s="750" t="str">
        <x:f>IF(P449="","",MAX(TODAY()-P449,0))</x:f>
      </x:c>
      <x:c r="AK449" s="750" t="str">
        <x:f>IF(OR(B449="",AH449=""),"",AH449-B449)</x:f>
      </x:c>
      <x:c r="AL449" s="751" t="str">
        <x:f>IF(A449="","",IF(COUNTIF($A$5:$A$504,A449)&gt;1,"DUPLICATE RFQ ID",IF(OR(B449="",C449="",AND(D449="",E449=""),AND(F449="",G449=""),H449="",I449="",J449="",L449="",M449="",N449=""),"CHECK REQUIRED FIELDS",IF(OR(NOT(ISNUMBER(I449)),I449&lt;=0,AND(O449&lt;&gt;"",OR(NOT(ISNUMBER(O449)),O449&lt;0))),"CHECK NUMBERS",IF(OR(NOT(ISNUMBER(B449)),B449&gt;TODAY(),AND(P449&lt;&gt;"",OR(NOT(ISNUMBER(P449)),P449&gt;TODAY())),AND(Q449&lt;&gt;"",OR(NOT(ISNUMBER(Q449)),Q449&gt;TODAY())),AND(R449&lt;&gt;"",NOT(ISNUMBER(R449))),AND(U449&lt;&gt;"",NOT(ISNUMBER(U449))),AND(AF449&lt;&gt;"",OR(NOT(ISNUMBER(AF449)),AF449&lt;B449,AF449&gt;TODAY()+1)),AND(AG449&lt;&gt;"",OR(NOT(ISNUMBER(AG449)),AG449&lt;B449,AG449&gt;TODAY())),AND(AH449&lt;&gt;"",OR(NOT(ISNUMBER(AH449)),AH449&lt;B449,AH449&gt;TODAY()))),"CHECK DATE",IF(COUNTIF(Setup!$D$4:$D$11,N449)=0,"CHECK STAGE",IF(AND(N449&lt;&gt;"PO WON",N449&lt;&gt;"LOST",N449&lt;&gt;"CANCELLED",Y449=""),"SET NEXT FOLLOW-UP",IF(AND(OR(N449="QUOTED",N449="NEGOTIATION",N449="PO WON"),P449=""),"ADD QUOTE DATE",IF(AND(OR(N449="QUOTED",N449="NEGOTIATION",N449="PO WON"),COUNTIFS(Quotations!$B$5:$B$504,A449,Quotations!$Q$5:$Q$504,"COMPLETE")=0),"ADD QUOTE RECORD",IF(AND(OR(N449="LOST",N449="CANCELLED"),V449=""),"ADD CLOSED REASON",IF(AND(OR(N449="PO WON",N449="LOST",N449="CANCELLED"),AH449=""),"ADD CLOSED DATE",IF(AND(N449="PO WON",COUNTIFS('Orders &amp; Payments'!$B$5:$B$504,A449,'Orders &amp; Payments'!$Q$5:$Q$504,"COMPLETE")+COUNTIFS('Orders &amp; Payments'!$B$5:$B$504,A449,'Orders &amp; Payments'!$Q$5:$Q$504,"OPEN")+COUNTIFS('Orders &amp; Payments'!$B$5:$B$504,A449,'Orders &amp; Payments'!$Q$5:$Q$504,"OPEN — ADD INVOICE")=0),"ADD ORDER RECORD","COMPLETE"))))))))))))</x:f>
      </x:c>
    </x:row>
    <x:row r="450">
      <x:c r="A450" s="730"/>
      <x:c r="B450" s="731"/>
      <x:c r="C450" s="730"/>
      <x:c r="D450" s="730"/>
      <x:c r="E450" s="730"/>
      <x:c r="F450" s="730"/>
      <x:c r="G450" s="730"/>
      <x:c r="H450" s="730"/>
      <x:c r="I450" s="730"/>
      <x:c r="J450" s="730"/>
      <x:c r="K450" s="730"/>
      <x:c r="L450" s="730"/>
      <x:c r="M450" s="730"/>
      <x:c r="N450" s="730"/>
      <x:c r="O450" s="732"/>
      <x:c r="P450" s="731"/>
      <x:c r="Q450" s="731"/>
      <x:c r="R450" s="731"/>
      <x:c r="S450" s="740" t="str">
        <x:f>IF(B450="","",TODAY()-B450)</x:f>
      </x:c>
      <x:c r="T450" s="741" t="str">
        <x:f>IF(A450="","",IF(N450="","STAGE NOT SET",IF(OR(N450="PO WON",N450="LOST",N450="CANCELLED"),N450,IF(Y450="","NOT SET",IF(NOT(ISNUMBER(Y450)),"CHECK DATE",IF(Y450&lt;TODAY(),"OVERDUE",IF(Y450=TODAY(),"DUE TODAY","UPCOMING")))))))</x:f>
      </x:c>
      <x:c r="U450" s="731"/>
      <x:c r="V450" s="730"/>
      <x:c r="W450" s="730"/>
      <x:c r="X450" s="749" t="str">
        <x:f>IF(OR(A450="",B450="",N450="",N450="PO WON",N450="LOST",N450="CANCELLED"),"",IFERROR(IF(Q450="",B450+1,Q450+INDEX(Setup!$T$4:$T$8,MATCH(N450,Setup!$S$4:$S$8,0))),""))</x:f>
      </x:c>
      <x:c r="Y450" s="749" t="str">
        <x:f>IF(A450="","",IF(OR(N450="PO WON",N450="LOST",N450="CANCELLED"),"",IF(R450&lt;&gt;"",R450,X450)))</x:f>
      </x:c>
      <x:c r="Z450" s="750" t="str">
        <x:f>IF(OR(Y450="",NOT(ISNUMBER(Y450))),"",Y450-TODAY())</x:f>
      </x:c>
      <x:c r="AA450" s="750" t="str">
        <x:f>IF(OR(A450="",B450="",C450="",M450="",N450="",N450="PO WON",N450="LOST",N450="CANCELLED"),"",IF(M450="Hot",30,IF(M450="Warm",20,10))+IF(N450="NEGOTIATION",25,IF(N450="QUOTED",20,IF(N450="QUALIFIED",15,IF(OR(N450="NEW",N450="CONTACTED"),10,0))))+IF(S450&lt;=2,20,IF(S450&lt;=7,15,IF(S450&lt;=14,10,5)))+IF(O450&gt;=500000,20,IF(O450&gt;=200000,15,IF(O450&gt;=100000,10,5)))+IF(OR(C450="IndiaMART",C450="TradeIndia"),5,3))</x:f>
      </x:c>
      <x:c r="AB450" s="751" t="str">
        <x:f>IF(A450="","",IF(OR(N450="PO WON",N450="LOST",N450="CANCELLED"),"CLOSED",IF(AA450&gt;=75,"A - PRIORITY",IF(AA450&gt;=55,"B - GOOD",IF(AA450&gt;=35,"C - NURTURE","D - LOW")))))</x:f>
      </x:c>
      <x:c r="AC450" s="751" t="str">
        <x:f>IF(A450="","",IF(AL450="COMPLETE",IF(N450="PO WON","Track invoice + payment",IF(N450="LOST","Consider revival",IF(N450="CANCELLED","No further action",IF(T450="OVERDUE","FOLLOW UP NOW",IF(T450="DUE TODAY","FOLLOW UP TODAY",IFERROR(INDEX(Setup!$V$4:$V$8,MATCH(N450,Setup!$U$4:$U$8,0)),"Review RFQ")))))),IF(AL450="DUPLICATE RFQ ID","Use a unique RFQ ID",IF(AL450="CHECK REQUIRED FIELDS","Complete required fields",IF(AL450="CHECK NUMBERS","Correct quantity or value",IF(AL450="CHECK DATE","Correct invalid date",IF(AL450="CHECK STAGE","Choose a valid stage",IF(AL450="SET NEXT FOLLOW-UP","Set next follow-up",IF(AL450="ADD QUOTE DATE","Add quote date",IF(AL450="ADD QUOTE RECORD","Add or fix quote record",IF(AL450="ADD CLOSED REASON","Add lost/cancelled reason",IF(AL450="ADD CLOSED DATE","Add closed date","Create or fix order record"))))))))))))</x:f>
      </x:c>
      <x:c r="AD450" s="752" t="str">
        <x:f>IF(A450="","",IF(AND(OR(N450="QUOTED",N450="NEGOTIATION"),Y450&lt;&gt;"",Y450&lt;TODAY()),O450,0))</x:f>
      </x:c>
      <x:c r="AE450" s="751" t="str">
        <x:f>IF(A450="","",IF(AND(F450&lt;&gt;"",G450&lt;&gt;""),"COMPLETE",IF(OR(F450&lt;&gt;"",G450&lt;&gt;""),"PARTIAL","MISSING")))</x:f>
      </x:c>
      <x:c r="AF450" s="756"/>
      <x:c r="AG450" s="735"/>
      <x:c r="AH450" s="735"/>
      <x:c r="AI450" s="755" t="str">
        <x:f>IF(OR(B450="",AF450=""),"",ROUND((AF450-B450)*24,1))</x:f>
      </x:c>
      <x:c r="AJ450" s="750" t="str">
        <x:f>IF(P450="","",MAX(TODAY()-P450,0))</x:f>
      </x:c>
      <x:c r="AK450" s="750" t="str">
        <x:f>IF(OR(B450="",AH450=""),"",AH450-B450)</x:f>
      </x:c>
      <x:c r="AL450" s="751" t="str">
        <x:f>IF(A450="","",IF(COUNTIF($A$5:$A$504,A450)&gt;1,"DUPLICATE RFQ ID",IF(OR(B450="",C450="",AND(D450="",E450=""),AND(F450="",G450=""),H450="",I450="",J450="",L450="",M450="",N450=""),"CHECK REQUIRED FIELDS",IF(OR(NOT(ISNUMBER(I450)),I450&lt;=0,AND(O450&lt;&gt;"",OR(NOT(ISNUMBER(O450)),O450&lt;0))),"CHECK NUMBERS",IF(OR(NOT(ISNUMBER(B450)),B450&gt;TODAY(),AND(P450&lt;&gt;"",OR(NOT(ISNUMBER(P450)),P450&gt;TODAY())),AND(Q450&lt;&gt;"",OR(NOT(ISNUMBER(Q450)),Q450&gt;TODAY())),AND(R450&lt;&gt;"",NOT(ISNUMBER(R450))),AND(U450&lt;&gt;"",NOT(ISNUMBER(U450))),AND(AF450&lt;&gt;"",OR(NOT(ISNUMBER(AF450)),AF450&lt;B450,AF450&gt;TODAY()+1)),AND(AG450&lt;&gt;"",OR(NOT(ISNUMBER(AG450)),AG450&lt;B450,AG450&gt;TODAY())),AND(AH450&lt;&gt;"",OR(NOT(ISNUMBER(AH450)),AH450&lt;B450,AH450&gt;TODAY()))),"CHECK DATE",IF(COUNTIF(Setup!$D$4:$D$11,N450)=0,"CHECK STAGE",IF(AND(N450&lt;&gt;"PO WON",N450&lt;&gt;"LOST",N450&lt;&gt;"CANCELLED",Y450=""),"SET NEXT FOLLOW-UP",IF(AND(OR(N450="QUOTED",N450="NEGOTIATION",N450="PO WON"),P450=""),"ADD QUOTE DATE",IF(AND(OR(N450="QUOTED",N450="NEGOTIATION",N450="PO WON"),COUNTIFS(Quotations!$B$5:$B$504,A450,Quotations!$Q$5:$Q$504,"COMPLETE")=0),"ADD QUOTE RECORD",IF(AND(OR(N450="LOST",N450="CANCELLED"),V450=""),"ADD CLOSED REASON",IF(AND(OR(N450="PO WON",N450="LOST",N450="CANCELLED"),AH450=""),"ADD CLOSED DATE",IF(AND(N450="PO WON",COUNTIFS('Orders &amp; Payments'!$B$5:$B$504,A450,'Orders &amp; Payments'!$Q$5:$Q$504,"COMPLETE")+COUNTIFS('Orders &amp; Payments'!$B$5:$B$504,A450,'Orders &amp; Payments'!$Q$5:$Q$504,"OPEN")+COUNTIFS('Orders &amp; Payments'!$B$5:$B$504,A450,'Orders &amp; Payments'!$Q$5:$Q$504,"OPEN — ADD INVOICE")=0),"ADD ORDER RECORD","COMPLETE"))))))))))))</x:f>
      </x:c>
    </x:row>
    <x:row r="451">
      <x:c r="A451" s="730"/>
      <x:c r="B451" s="731"/>
      <x:c r="C451" s="730"/>
      <x:c r="D451" s="730"/>
      <x:c r="E451" s="730"/>
      <x:c r="F451" s="730"/>
      <x:c r="G451" s="730"/>
      <x:c r="H451" s="730"/>
      <x:c r="I451" s="730"/>
      <x:c r="J451" s="730"/>
      <x:c r="K451" s="730"/>
      <x:c r="L451" s="730"/>
      <x:c r="M451" s="730"/>
      <x:c r="N451" s="730"/>
      <x:c r="O451" s="732"/>
      <x:c r="P451" s="731"/>
      <x:c r="Q451" s="731"/>
      <x:c r="R451" s="731"/>
      <x:c r="S451" s="740" t="str">
        <x:f>IF(B451="","",TODAY()-B451)</x:f>
      </x:c>
      <x:c r="T451" s="741" t="str">
        <x:f>IF(A451="","",IF(N451="","STAGE NOT SET",IF(OR(N451="PO WON",N451="LOST",N451="CANCELLED"),N451,IF(Y451="","NOT SET",IF(NOT(ISNUMBER(Y451)),"CHECK DATE",IF(Y451&lt;TODAY(),"OVERDUE",IF(Y451=TODAY(),"DUE TODAY","UPCOMING")))))))</x:f>
      </x:c>
      <x:c r="U451" s="731"/>
      <x:c r="V451" s="730"/>
      <x:c r="W451" s="730"/>
      <x:c r="X451" s="749" t="str">
        <x:f>IF(OR(A451="",B451="",N451="",N451="PO WON",N451="LOST",N451="CANCELLED"),"",IFERROR(IF(Q451="",B451+1,Q451+INDEX(Setup!$T$4:$T$8,MATCH(N451,Setup!$S$4:$S$8,0))),""))</x:f>
      </x:c>
      <x:c r="Y451" s="749" t="str">
        <x:f>IF(A451="","",IF(OR(N451="PO WON",N451="LOST",N451="CANCELLED"),"",IF(R451&lt;&gt;"",R451,X451)))</x:f>
      </x:c>
      <x:c r="Z451" s="750" t="str">
        <x:f>IF(OR(Y451="",NOT(ISNUMBER(Y451))),"",Y451-TODAY())</x:f>
      </x:c>
      <x:c r="AA451" s="750" t="str">
        <x:f>IF(OR(A451="",B451="",C451="",M451="",N451="",N451="PO WON",N451="LOST",N451="CANCELLED"),"",IF(M451="Hot",30,IF(M451="Warm",20,10))+IF(N451="NEGOTIATION",25,IF(N451="QUOTED",20,IF(N451="QUALIFIED",15,IF(OR(N451="NEW",N451="CONTACTED"),10,0))))+IF(S451&lt;=2,20,IF(S451&lt;=7,15,IF(S451&lt;=14,10,5)))+IF(O451&gt;=500000,20,IF(O451&gt;=200000,15,IF(O451&gt;=100000,10,5)))+IF(OR(C451="IndiaMART",C451="TradeIndia"),5,3))</x:f>
      </x:c>
      <x:c r="AB451" s="751" t="str">
        <x:f>IF(A451="","",IF(OR(N451="PO WON",N451="LOST",N451="CANCELLED"),"CLOSED",IF(AA451&gt;=75,"A - PRIORITY",IF(AA451&gt;=55,"B - GOOD",IF(AA451&gt;=35,"C - NURTURE","D - LOW")))))</x:f>
      </x:c>
      <x:c r="AC451" s="751" t="str">
        <x:f>IF(A451="","",IF(AL451="COMPLETE",IF(N451="PO WON","Track invoice + payment",IF(N451="LOST","Consider revival",IF(N451="CANCELLED","No further action",IF(T451="OVERDUE","FOLLOW UP NOW",IF(T451="DUE TODAY","FOLLOW UP TODAY",IFERROR(INDEX(Setup!$V$4:$V$8,MATCH(N451,Setup!$U$4:$U$8,0)),"Review RFQ")))))),IF(AL451="DUPLICATE RFQ ID","Use a unique RFQ ID",IF(AL451="CHECK REQUIRED FIELDS","Complete required fields",IF(AL451="CHECK NUMBERS","Correct quantity or value",IF(AL451="CHECK DATE","Correct invalid date",IF(AL451="CHECK STAGE","Choose a valid stage",IF(AL451="SET NEXT FOLLOW-UP","Set next follow-up",IF(AL451="ADD QUOTE DATE","Add quote date",IF(AL451="ADD QUOTE RECORD","Add or fix quote record",IF(AL451="ADD CLOSED REASON","Add lost/cancelled reason",IF(AL451="ADD CLOSED DATE","Add closed date","Create or fix order record"))))))))))))</x:f>
      </x:c>
      <x:c r="AD451" s="752" t="str">
        <x:f>IF(A451="","",IF(AND(OR(N451="QUOTED",N451="NEGOTIATION"),Y451&lt;&gt;"",Y451&lt;TODAY()),O451,0))</x:f>
      </x:c>
      <x:c r="AE451" s="751" t="str">
        <x:f>IF(A451="","",IF(AND(F451&lt;&gt;"",G451&lt;&gt;""),"COMPLETE",IF(OR(F451&lt;&gt;"",G451&lt;&gt;""),"PARTIAL","MISSING")))</x:f>
      </x:c>
      <x:c r="AF451" s="756"/>
      <x:c r="AG451" s="735"/>
      <x:c r="AH451" s="735"/>
      <x:c r="AI451" s="755" t="str">
        <x:f>IF(OR(B451="",AF451=""),"",ROUND((AF451-B451)*24,1))</x:f>
      </x:c>
      <x:c r="AJ451" s="750" t="str">
        <x:f>IF(P451="","",MAX(TODAY()-P451,0))</x:f>
      </x:c>
      <x:c r="AK451" s="750" t="str">
        <x:f>IF(OR(B451="",AH451=""),"",AH451-B451)</x:f>
      </x:c>
      <x:c r="AL451" s="751" t="str">
        <x:f>IF(A451="","",IF(COUNTIF($A$5:$A$504,A451)&gt;1,"DUPLICATE RFQ ID",IF(OR(B451="",C451="",AND(D451="",E451=""),AND(F451="",G451=""),H451="",I451="",J451="",L451="",M451="",N451=""),"CHECK REQUIRED FIELDS",IF(OR(NOT(ISNUMBER(I451)),I451&lt;=0,AND(O451&lt;&gt;"",OR(NOT(ISNUMBER(O451)),O451&lt;0))),"CHECK NUMBERS",IF(OR(NOT(ISNUMBER(B451)),B451&gt;TODAY(),AND(P451&lt;&gt;"",OR(NOT(ISNUMBER(P451)),P451&gt;TODAY())),AND(Q451&lt;&gt;"",OR(NOT(ISNUMBER(Q451)),Q451&gt;TODAY())),AND(R451&lt;&gt;"",NOT(ISNUMBER(R451))),AND(U451&lt;&gt;"",NOT(ISNUMBER(U451))),AND(AF451&lt;&gt;"",OR(NOT(ISNUMBER(AF451)),AF451&lt;B451,AF451&gt;TODAY()+1)),AND(AG451&lt;&gt;"",OR(NOT(ISNUMBER(AG451)),AG451&lt;B451,AG451&gt;TODAY())),AND(AH451&lt;&gt;"",OR(NOT(ISNUMBER(AH451)),AH451&lt;B451,AH451&gt;TODAY()))),"CHECK DATE",IF(COUNTIF(Setup!$D$4:$D$11,N451)=0,"CHECK STAGE",IF(AND(N451&lt;&gt;"PO WON",N451&lt;&gt;"LOST",N451&lt;&gt;"CANCELLED",Y451=""),"SET NEXT FOLLOW-UP",IF(AND(OR(N451="QUOTED",N451="NEGOTIATION",N451="PO WON"),P451=""),"ADD QUOTE DATE",IF(AND(OR(N451="QUOTED",N451="NEGOTIATION",N451="PO WON"),COUNTIFS(Quotations!$B$5:$B$504,A451,Quotations!$Q$5:$Q$504,"COMPLETE")=0),"ADD QUOTE RECORD",IF(AND(OR(N451="LOST",N451="CANCELLED"),V451=""),"ADD CLOSED REASON",IF(AND(OR(N451="PO WON",N451="LOST",N451="CANCELLED"),AH451=""),"ADD CLOSED DATE",IF(AND(N451="PO WON",COUNTIFS('Orders &amp; Payments'!$B$5:$B$504,A451,'Orders &amp; Payments'!$Q$5:$Q$504,"COMPLETE")+COUNTIFS('Orders &amp; Payments'!$B$5:$B$504,A451,'Orders &amp; Payments'!$Q$5:$Q$504,"OPEN")+COUNTIFS('Orders &amp; Payments'!$B$5:$B$504,A451,'Orders &amp; Payments'!$Q$5:$Q$504,"OPEN — ADD INVOICE")=0),"ADD ORDER RECORD","COMPLETE"))))))))))))</x:f>
      </x:c>
    </x:row>
    <x:row r="452">
      <x:c r="A452" s="730"/>
      <x:c r="B452" s="731"/>
      <x:c r="C452" s="730"/>
      <x:c r="D452" s="730"/>
      <x:c r="E452" s="730"/>
      <x:c r="F452" s="730"/>
      <x:c r="G452" s="730"/>
      <x:c r="H452" s="730"/>
      <x:c r="I452" s="730"/>
      <x:c r="J452" s="730"/>
      <x:c r="K452" s="730"/>
      <x:c r="L452" s="730"/>
      <x:c r="M452" s="730"/>
      <x:c r="N452" s="730"/>
      <x:c r="O452" s="732"/>
      <x:c r="P452" s="731"/>
      <x:c r="Q452" s="731"/>
      <x:c r="R452" s="731"/>
      <x:c r="S452" s="740" t="str">
        <x:f>IF(B452="","",TODAY()-B452)</x:f>
      </x:c>
      <x:c r="T452" s="741" t="str">
        <x:f>IF(A452="","",IF(N452="","STAGE NOT SET",IF(OR(N452="PO WON",N452="LOST",N452="CANCELLED"),N452,IF(Y452="","NOT SET",IF(NOT(ISNUMBER(Y452)),"CHECK DATE",IF(Y452&lt;TODAY(),"OVERDUE",IF(Y452=TODAY(),"DUE TODAY","UPCOMING")))))))</x:f>
      </x:c>
      <x:c r="U452" s="731"/>
      <x:c r="V452" s="730"/>
      <x:c r="W452" s="730"/>
      <x:c r="X452" s="749" t="str">
        <x:f>IF(OR(A452="",B452="",N452="",N452="PO WON",N452="LOST",N452="CANCELLED"),"",IFERROR(IF(Q452="",B452+1,Q452+INDEX(Setup!$T$4:$T$8,MATCH(N452,Setup!$S$4:$S$8,0))),""))</x:f>
      </x:c>
      <x:c r="Y452" s="749" t="str">
        <x:f>IF(A452="","",IF(OR(N452="PO WON",N452="LOST",N452="CANCELLED"),"",IF(R452&lt;&gt;"",R452,X452)))</x:f>
      </x:c>
      <x:c r="Z452" s="750" t="str">
        <x:f>IF(OR(Y452="",NOT(ISNUMBER(Y452))),"",Y452-TODAY())</x:f>
      </x:c>
      <x:c r="AA452" s="750" t="str">
        <x:f>IF(OR(A452="",B452="",C452="",M452="",N452="",N452="PO WON",N452="LOST",N452="CANCELLED"),"",IF(M452="Hot",30,IF(M452="Warm",20,10))+IF(N452="NEGOTIATION",25,IF(N452="QUOTED",20,IF(N452="QUALIFIED",15,IF(OR(N452="NEW",N452="CONTACTED"),10,0))))+IF(S452&lt;=2,20,IF(S452&lt;=7,15,IF(S452&lt;=14,10,5)))+IF(O452&gt;=500000,20,IF(O452&gt;=200000,15,IF(O452&gt;=100000,10,5)))+IF(OR(C452="IndiaMART",C452="TradeIndia"),5,3))</x:f>
      </x:c>
      <x:c r="AB452" s="751" t="str">
        <x:f>IF(A452="","",IF(OR(N452="PO WON",N452="LOST",N452="CANCELLED"),"CLOSED",IF(AA452&gt;=75,"A - PRIORITY",IF(AA452&gt;=55,"B - GOOD",IF(AA452&gt;=35,"C - NURTURE","D - LOW")))))</x:f>
      </x:c>
      <x:c r="AC452" s="751" t="str">
        <x:f>IF(A452="","",IF(AL452="COMPLETE",IF(N452="PO WON","Track invoice + payment",IF(N452="LOST","Consider revival",IF(N452="CANCELLED","No further action",IF(T452="OVERDUE","FOLLOW UP NOW",IF(T452="DUE TODAY","FOLLOW UP TODAY",IFERROR(INDEX(Setup!$V$4:$V$8,MATCH(N452,Setup!$U$4:$U$8,0)),"Review RFQ")))))),IF(AL452="DUPLICATE RFQ ID","Use a unique RFQ ID",IF(AL452="CHECK REQUIRED FIELDS","Complete required fields",IF(AL452="CHECK NUMBERS","Correct quantity or value",IF(AL452="CHECK DATE","Correct invalid date",IF(AL452="CHECK STAGE","Choose a valid stage",IF(AL452="SET NEXT FOLLOW-UP","Set next follow-up",IF(AL452="ADD QUOTE DATE","Add quote date",IF(AL452="ADD QUOTE RECORD","Add or fix quote record",IF(AL452="ADD CLOSED REASON","Add lost/cancelled reason",IF(AL452="ADD CLOSED DATE","Add closed date","Create or fix order record"))))))))))))</x:f>
      </x:c>
      <x:c r="AD452" s="752" t="str">
        <x:f>IF(A452="","",IF(AND(OR(N452="QUOTED",N452="NEGOTIATION"),Y452&lt;&gt;"",Y452&lt;TODAY()),O452,0))</x:f>
      </x:c>
      <x:c r="AE452" s="751" t="str">
        <x:f>IF(A452="","",IF(AND(F452&lt;&gt;"",G452&lt;&gt;""),"COMPLETE",IF(OR(F452&lt;&gt;"",G452&lt;&gt;""),"PARTIAL","MISSING")))</x:f>
      </x:c>
      <x:c r="AF452" s="756"/>
      <x:c r="AG452" s="735"/>
      <x:c r="AH452" s="735"/>
      <x:c r="AI452" s="755" t="str">
        <x:f>IF(OR(B452="",AF452=""),"",ROUND((AF452-B452)*24,1))</x:f>
      </x:c>
      <x:c r="AJ452" s="750" t="str">
        <x:f>IF(P452="","",MAX(TODAY()-P452,0))</x:f>
      </x:c>
      <x:c r="AK452" s="750" t="str">
        <x:f>IF(OR(B452="",AH452=""),"",AH452-B452)</x:f>
      </x:c>
      <x:c r="AL452" s="751" t="str">
        <x:f>IF(A452="","",IF(COUNTIF($A$5:$A$504,A452)&gt;1,"DUPLICATE RFQ ID",IF(OR(B452="",C452="",AND(D452="",E452=""),AND(F452="",G452=""),H452="",I452="",J452="",L452="",M452="",N452=""),"CHECK REQUIRED FIELDS",IF(OR(NOT(ISNUMBER(I452)),I452&lt;=0,AND(O452&lt;&gt;"",OR(NOT(ISNUMBER(O452)),O452&lt;0))),"CHECK NUMBERS",IF(OR(NOT(ISNUMBER(B452)),B452&gt;TODAY(),AND(P452&lt;&gt;"",OR(NOT(ISNUMBER(P452)),P452&gt;TODAY())),AND(Q452&lt;&gt;"",OR(NOT(ISNUMBER(Q452)),Q452&gt;TODAY())),AND(R452&lt;&gt;"",NOT(ISNUMBER(R452))),AND(U452&lt;&gt;"",NOT(ISNUMBER(U452))),AND(AF452&lt;&gt;"",OR(NOT(ISNUMBER(AF452)),AF452&lt;B452,AF452&gt;TODAY()+1)),AND(AG452&lt;&gt;"",OR(NOT(ISNUMBER(AG452)),AG452&lt;B452,AG452&gt;TODAY())),AND(AH452&lt;&gt;"",OR(NOT(ISNUMBER(AH452)),AH452&lt;B452,AH452&gt;TODAY()))),"CHECK DATE",IF(COUNTIF(Setup!$D$4:$D$11,N452)=0,"CHECK STAGE",IF(AND(N452&lt;&gt;"PO WON",N452&lt;&gt;"LOST",N452&lt;&gt;"CANCELLED",Y452=""),"SET NEXT FOLLOW-UP",IF(AND(OR(N452="QUOTED",N452="NEGOTIATION",N452="PO WON"),P452=""),"ADD QUOTE DATE",IF(AND(OR(N452="QUOTED",N452="NEGOTIATION",N452="PO WON"),COUNTIFS(Quotations!$B$5:$B$504,A452,Quotations!$Q$5:$Q$504,"COMPLETE")=0),"ADD QUOTE RECORD",IF(AND(OR(N452="LOST",N452="CANCELLED"),V452=""),"ADD CLOSED REASON",IF(AND(OR(N452="PO WON",N452="LOST",N452="CANCELLED"),AH452=""),"ADD CLOSED DATE",IF(AND(N452="PO WON",COUNTIFS('Orders &amp; Payments'!$B$5:$B$504,A452,'Orders &amp; Payments'!$Q$5:$Q$504,"COMPLETE")+COUNTIFS('Orders &amp; Payments'!$B$5:$B$504,A452,'Orders &amp; Payments'!$Q$5:$Q$504,"OPEN")+COUNTIFS('Orders &amp; Payments'!$B$5:$B$504,A452,'Orders &amp; Payments'!$Q$5:$Q$504,"OPEN — ADD INVOICE")=0),"ADD ORDER RECORD","COMPLETE"))))))))))))</x:f>
      </x:c>
    </x:row>
    <x:row r="453">
      <x:c r="A453" s="730"/>
      <x:c r="B453" s="731"/>
      <x:c r="C453" s="730"/>
      <x:c r="D453" s="730"/>
      <x:c r="E453" s="730"/>
      <x:c r="F453" s="730"/>
      <x:c r="G453" s="730"/>
      <x:c r="H453" s="730"/>
      <x:c r="I453" s="730"/>
      <x:c r="J453" s="730"/>
      <x:c r="K453" s="730"/>
      <x:c r="L453" s="730"/>
      <x:c r="M453" s="730"/>
      <x:c r="N453" s="730"/>
      <x:c r="O453" s="732"/>
      <x:c r="P453" s="731"/>
      <x:c r="Q453" s="731"/>
      <x:c r="R453" s="731"/>
      <x:c r="S453" s="740" t="str">
        <x:f>IF(B453="","",TODAY()-B453)</x:f>
      </x:c>
      <x:c r="T453" s="741" t="str">
        <x:f>IF(A453="","",IF(N453="","STAGE NOT SET",IF(OR(N453="PO WON",N453="LOST",N453="CANCELLED"),N453,IF(Y453="","NOT SET",IF(NOT(ISNUMBER(Y453)),"CHECK DATE",IF(Y453&lt;TODAY(),"OVERDUE",IF(Y453=TODAY(),"DUE TODAY","UPCOMING")))))))</x:f>
      </x:c>
      <x:c r="U453" s="731"/>
      <x:c r="V453" s="730"/>
      <x:c r="W453" s="730"/>
      <x:c r="X453" s="749" t="str">
        <x:f>IF(OR(A453="",B453="",N453="",N453="PO WON",N453="LOST",N453="CANCELLED"),"",IFERROR(IF(Q453="",B453+1,Q453+INDEX(Setup!$T$4:$T$8,MATCH(N453,Setup!$S$4:$S$8,0))),""))</x:f>
      </x:c>
      <x:c r="Y453" s="749" t="str">
        <x:f>IF(A453="","",IF(OR(N453="PO WON",N453="LOST",N453="CANCELLED"),"",IF(R453&lt;&gt;"",R453,X453)))</x:f>
      </x:c>
      <x:c r="Z453" s="750" t="str">
        <x:f>IF(OR(Y453="",NOT(ISNUMBER(Y453))),"",Y453-TODAY())</x:f>
      </x:c>
      <x:c r="AA453" s="750" t="str">
        <x:f>IF(OR(A453="",B453="",C453="",M453="",N453="",N453="PO WON",N453="LOST",N453="CANCELLED"),"",IF(M453="Hot",30,IF(M453="Warm",20,10))+IF(N453="NEGOTIATION",25,IF(N453="QUOTED",20,IF(N453="QUALIFIED",15,IF(OR(N453="NEW",N453="CONTACTED"),10,0))))+IF(S453&lt;=2,20,IF(S453&lt;=7,15,IF(S453&lt;=14,10,5)))+IF(O453&gt;=500000,20,IF(O453&gt;=200000,15,IF(O453&gt;=100000,10,5)))+IF(OR(C453="IndiaMART",C453="TradeIndia"),5,3))</x:f>
      </x:c>
      <x:c r="AB453" s="751" t="str">
        <x:f>IF(A453="","",IF(OR(N453="PO WON",N453="LOST",N453="CANCELLED"),"CLOSED",IF(AA453&gt;=75,"A - PRIORITY",IF(AA453&gt;=55,"B - GOOD",IF(AA453&gt;=35,"C - NURTURE","D - LOW")))))</x:f>
      </x:c>
      <x:c r="AC453" s="751" t="str">
        <x:f>IF(A453="","",IF(AL453="COMPLETE",IF(N453="PO WON","Track invoice + payment",IF(N453="LOST","Consider revival",IF(N453="CANCELLED","No further action",IF(T453="OVERDUE","FOLLOW UP NOW",IF(T453="DUE TODAY","FOLLOW UP TODAY",IFERROR(INDEX(Setup!$V$4:$V$8,MATCH(N453,Setup!$U$4:$U$8,0)),"Review RFQ")))))),IF(AL453="DUPLICATE RFQ ID","Use a unique RFQ ID",IF(AL453="CHECK REQUIRED FIELDS","Complete required fields",IF(AL453="CHECK NUMBERS","Correct quantity or value",IF(AL453="CHECK DATE","Correct invalid date",IF(AL453="CHECK STAGE","Choose a valid stage",IF(AL453="SET NEXT FOLLOW-UP","Set next follow-up",IF(AL453="ADD QUOTE DATE","Add quote date",IF(AL453="ADD QUOTE RECORD","Add or fix quote record",IF(AL453="ADD CLOSED REASON","Add lost/cancelled reason",IF(AL453="ADD CLOSED DATE","Add closed date","Create or fix order record"))))))))))))</x:f>
      </x:c>
      <x:c r="AD453" s="752" t="str">
        <x:f>IF(A453="","",IF(AND(OR(N453="QUOTED",N453="NEGOTIATION"),Y453&lt;&gt;"",Y453&lt;TODAY()),O453,0))</x:f>
      </x:c>
      <x:c r="AE453" s="751" t="str">
        <x:f>IF(A453="","",IF(AND(F453&lt;&gt;"",G453&lt;&gt;""),"COMPLETE",IF(OR(F453&lt;&gt;"",G453&lt;&gt;""),"PARTIAL","MISSING")))</x:f>
      </x:c>
      <x:c r="AF453" s="756"/>
      <x:c r="AG453" s="735"/>
      <x:c r="AH453" s="735"/>
      <x:c r="AI453" s="755" t="str">
        <x:f>IF(OR(B453="",AF453=""),"",ROUND((AF453-B453)*24,1))</x:f>
      </x:c>
      <x:c r="AJ453" s="750" t="str">
        <x:f>IF(P453="","",MAX(TODAY()-P453,0))</x:f>
      </x:c>
      <x:c r="AK453" s="750" t="str">
        <x:f>IF(OR(B453="",AH453=""),"",AH453-B453)</x:f>
      </x:c>
      <x:c r="AL453" s="751" t="str">
        <x:f>IF(A453="","",IF(COUNTIF($A$5:$A$504,A453)&gt;1,"DUPLICATE RFQ ID",IF(OR(B453="",C453="",AND(D453="",E453=""),AND(F453="",G453=""),H453="",I453="",J453="",L453="",M453="",N453=""),"CHECK REQUIRED FIELDS",IF(OR(NOT(ISNUMBER(I453)),I453&lt;=0,AND(O453&lt;&gt;"",OR(NOT(ISNUMBER(O453)),O453&lt;0))),"CHECK NUMBERS",IF(OR(NOT(ISNUMBER(B453)),B453&gt;TODAY(),AND(P453&lt;&gt;"",OR(NOT(ISNUMBER(P453)),P453&gt;TODAY())),AND(Q453&lt;&gt;"",OR(NOT(ISNUMBER(Q453)),Q453&gt;TODAY())),AND(R453&lt;&gt;"",NOT(ISNUMBER(R453))),AND(U453&lt;&gt;"",NOT(ISNUMBER(U453))),AND(AF453&lt;&gt;"",OR(NOT(ISNUMBER(AF453)),AF453&lt;B453,AF453&gt;TODAY()+1)),AND(AG453&lt;&gt;"",OR(NOT(ISNUMBER(AG453)),AG453&lt;B453,AG453&gt;TODAY())),AND(AH453&lt;&gt;"",OR(NOT(ISNUMBER(AH453)),AH453&lt;B453,AH453&gt;TODAY()))),"CHECK DATE",IF(COUNTIF(Setup!$D$4:$D$11,N453)=0,"CHECK STAGE",IF(AND(N453&lt;&gt;"PO WON",N453&lt;&gt;"LOST",N453&lt;&gt;"CANCELLED",Y453=""),"SET NEXT FOLLOW-UP",IF(AND(OR(N453="QUOTED",N453="NEGOTIATION",N453="PO WON"),P453=""),"ADD QUOTE DATE",IF(AND(OR(N453="QUOTED",N453="NEGOTIATION",N453="PO WON"),COUNTIFS(Quotations!$B$5:$B$504,A453,Quotations!$Q$5:$Q$504,"COMPLETE")=0),"ADD QUOTE RECORD",IF(AND(OR(N453="LOST",N453="CANCELLED"),V453=""),"ADD CLOSED REASON",IF(AND(OR(N453="PO WON",N453="LOST",N453="CANCELLED"),AH453=""),"ADD CLOSED DATE",IF(AND(N453="PO WON",COUNTIFS('Orders &amp; Payments'!$B$5:$B$504,A453,'Orders &amp; Payments'!$Q$5:$Q$504,"COMPLETE")+COUNTIFS('Orders &amp; Payments'!$B$5:$B$504,A453,'Orders &amp; Payments'!$Q$5:$Q$504,"OPEN")+COUNTIFS('Orders &amp; Payments'!$B$5:$B$504,A453,'Orders &amp; Payments'!$Q$5:$Q$504,"OPEN — ADD INVOICE")=0),"ADD ORDER RECORD","COMPLETE"))))))))))))</x:f>
      </x:c>
    </x:row>
    <x:row r="454">
      <x:c r="A454" s="730"/>
      <x:c r="B454" s="731"/>
      <x:c r="C454" s="730"/>
      <x:c r="D454" s="730"/>
      <x:c r="E454" s="730"/>
      <x:c r="F454" s="730"/>
      <x:c r="G454" s="730"/>
      <x:c r="H454" s="730"/>
      <x:c r="I454" s="730"/>
      <x:c r="J454" s="730"/>
      <x:c r="K454" s="730"/>
      <x:c r="L454" s="730"/>
      <x:c r="M454" s="730"/>
      <x:c r="N454" s="730"/>
      <x:c r="O454" s="732"/>
      <x:c r="P454" s="731"/>
      <x:c r="Q454" s="731"/>
      <x:c r="R454" s="731"/>
      <x:c r="S454" s="740" t="str">
        <x:f>IF(B454="","",TODAY()-B454)</x:f>
      </x:c>
      <x:c r="T454" s="741" t="str">
        <x:f>IF(A454="","",IF(N454="","STAGE NOT SET",IF(OR(N454="PO WON",N454="LOST",N454="CANCELLED"),N454,IF(Y454="","NOT SET",IF(NOT(ISNUMBER(Y454)),"CHECK DATE",IF(Y454&lt;TODAY(),"OVERDUE",IF(Y454=TODAY(),"DUE TODAY","UPCOMING")))))))</x:f>
      </x:c>
      <x:c r="U454" s="731"/>
      <x:c r="V454" s="730"/>
      <x:c r="W454" s="730"/>
      <x:c r="X454" s="749" t="str">
        <x:f>IF(OR(A454="",B454="",N454="",N454="PO WON",N454="LOST",N454="CANCELLED"),"",IFERROR(IF(Q454="",B454+1,Q454+INDEX(Setup!$T$4:$T$8,MATCH(N454,Setup!$S$4:$S$8,0))),""))</x:f>
      </x:c>
      <x:c r="Y454" s="749" t="str">
        <x:f>IF(A454="","",IF(OR(N454="PO WON",N454="LOST",N454="CANCELLED"),"",IF(R454&lt;&gt;"",R454,X454)))</x:f>
      </x:c>
      <x:c r="Z454" s="750" t="str">
        <x:f>IF(OR(Y454="",NOT(ISNUMBER(Y454))),"",Y454-TODAY())</x:f>
      </x:c>
      <x:c r="AA454" s="750" t="str">
        <x:f>IF(OR(A454="",B454="",C454="",M454="",N454="",N454="PO WON",N454="LOST",N454="CANCELLED"),"",IF(M454="Hot",30,IF(M454="Warm",20,10))+IF(N454="NEGOTIATION",25,IF(N454="QUOTED",20,IF(N454="QUALIFIED",15,IF(OR(N454="NEW",N454="CONTACTED"),10,0))))+IF(S454&lt;=2,20,IF(S454&lt;=7,15,IF(S454&lt;=14,10,5)))+IF(O454&gt;=500000,20,IF(O454&gt;=200000,15,IF(O454&gt;=100000,10,5)))+IF(OR(C454="IndiaMART",C454="TradeIndia"),5,3))</x:f>
      </x:c>
      <x:c r="AB454" s="751" t="str">
        <x:f>IF(A454="","",IF(OR(N454="PO WON",N454="LOST",N454="CANCELLED"),"CLOSED",IF(AA454&gt;=75,"A - PRIORITY",IF(AA454&gt;=55,"B - GOOD",IF(AA454&gt;=35,"C - NURTURE","D - LOW")))))</x:f>
      </x:c>
      <x:c r="AC454" s="751" t="str">
        <x:f>IF(A454="","",IF(AL454="COMPLETE",IF(N454="PO WON","Track invoice + payment",IF(N454="LOST","Consider revival",IF(N454="CANCELLED","No further action",IF(T454="OVERDUE","FOLLOW UP NOW",IF(T454="DUE TODAY","FOLLOW UP TODAY",IFERROR(INDEX(Setup!$V$4:$V$8,MATCH(N454,Setup!$U$4:$U$8,0)),"Review RFQ")))))),IF(AL454="DUPLICATE RFQ ID","Use a unique RFQ ID",IF(AL454="CHECK REQUIRED FIELDS","Complete required fields",IF(AL454="CHECK NUMBERS","Correct quantity or value",IF(AL454="CHECK DATE","Correct invalid date",IF(AL454="CHECK STAGE","Choose a valid stage",IF(AL454="SET NEXT FOLLOW-UP","Set next follow-up",IF(AL454="ADD QUOTE DATE","Add quote date",IF(AL454="ADD QUOTE RECORD","Add or fix quote record",IF(AL454="ADD CLOSED REASON","Add lost/cancelled reason",IF(AL454="ADD CLOSED DATE","Add closed date","Create or fix order record"))))))))))))</x:f>
      </x:c>
      <x:c r="AD454" s="752" t="str">
        <x:f>IF(A454="","",IF(AND(OR(N454="QUOTED",N454="NEGOTIATION"),Y454&lt;&gt;"",Y454&lt;TODAY()),O454,0))</x:f>
      </x:c>
      <x:c r="AE454" s="751" t="str">
        <x:f>IF(A454="","",IF(AND(F454&lt;&gt;"",G454&lt;&gt;""),"COMPLETE",IF(OR(F454&lt;&gt;"",G454&lt;&gt;""),"PARTIAL","MISSING")))</x:f>
      </x:c>
      <x:c r="AF454" s="756"/>
      <x:c r="AG454" s="735"/>
      <x:c r="AH454" s="735"/>
      <x:c r="AI454" s="755" t="str">
        <x:f>IF(OR(B454="",AF454=""),"",ROUND((AF454-B454)*24,1))</x:f>
      </x:c>
      <x:c r="AJ454" s="750" t="str">
        <x:f>IF(P454="","",MAX(TODAY()-P454,0))</x:f>
      </x:c>
      <x:c r="AK454" s="750" t="str">
        <x:f>IF(OR(B454="",AH454=""),"",AH454-B454)</x:f>
      </x:c>
      <x:c r="AL454" s="751" t="str">
        <x:f>IF(A454="","",IF(COUNTIF($A$5:$A$504,A454)&gt;1,"DUPLICATE RFQ ID",IF(OR(B454="",C454="",AND(D454="",E454=""),AND(F454="",G454=""),H454="",I454="",J454="",L454="",M454="",N454=""),"CHECK REQUIRED FIELDS",IF(OR(NOT(ISNUMBER(I454)),I454&lt;=0,AND(O454&lt;&gt;"",OR(NOT(ISNUMBER(O454)),O454&lt;0))),"CHECK NUMBERS",IF(OR(NOT(ISNUMBER(B454)),B454&gt;TODAY(),AND(P454&lt;&gt;"",OR(NOT(ISNUMBER(P454)),P454&gt;TODAY())),AND(Q454&lt;&gt;"",OR(NOT(ISNUMBER(Q454)),Q454&gt;TODAY())),AND(R454&lt;&gt;"",NOT(ISNUMBER(R454))),AND(U454&lt;&gt;"",NOT(ISNUMBER(U454))),AND(AF454&lt;&gt;"",OR(NOT(ISNUMBER(AF454)),AF454&lt;B454,AF454&gt;TODAY()+1)),AND(AG454&lt;&gt;"",OR(NOT(ISNUMBER(AG454)),AG454&lt;B454,AG454&gt;TODAY())),AND(AH454&lt;&gt;"",OR(NOT(ISNUMBER(AH454)),AH454&lt;B454,AH454&gt;TODAY()))),"CHECK DATE",IF(COUNTIF(Setup!$D$4:$D$11,N454)=0,"CHECK STAGE",IF(AND(N454&lt;&gt;"PO WON",N454&lt;&gt;"LOST",N454&lt;&gt;"CANCELLED",Y454=""),"SET NEXT FOLLOW-UP",IF(AND(OR(N454="QUOTED",N454="NEGOTIATION",N454="PO WON"),P454=""),"ADD QUOTE DATE",IF(AND(OR(N454="QUOTED",N454="NEGOTIATION",N454="PO WON"),COUNTIFS(Quotations!$B$5:$B$504,A454,Quotations!$Q$5:$Q$504,"COMPLETE")=0),"ADD QUOTE RECORD",IF(AND(OR(N454="LOST",N454="CANCELLED"),V454=""),"ADD CLOSED REASON",IF(AND(OR(N454="PO WON",N454="LOST",N454="CANCELLED"),AH454=""),"ADD CLOSED DATE",IF(AND(N454="PO WON",COUNTIFS('Orders &amp; Payments'!$B$5:$B$504,A454,'Orders &amp; Payments'!$Q$5:$Q$504,"COMPLETE")+COUNTIFS('Orders &amp; Payments'!$B$5:$B$504,A454,'Orders &amp; Payments'!$Q$5:$Q$504,"OPEN")+COUNTIFS('Orders &amp; Payments'!$B$5:$B$504,A454,'Orders &amp; Payments'!$Q$5:$Q$504,"OPEN — ADD INVOICE")=0),"ADD ORDER RECORD","COMPLETE"))))))))))))</x:f>
      </x:c>
    </x:row>
    <x:row r="455">
      <x:c r="A455" s="730"/>
      <x:c r="B455" s="731"/>
      <x:c r="C455" s="730"/>
      <x:c r="D455" s="730"/>
      <x:c r="E455" s="730"/>
      <x:c r="F455" s="730"/>
      <x:c r="G455" s="730"/>
      <x:c r="H455" s="730"/>
      <x:c r="I455" s="730"/>
      <x:c r="J455" s="730"/>
      <x:c r="K455" s="730"/>
      <x:c r="L455" s="730"/>
      <x:c r="M455" s="730"/>
      <x:c r="N455" s="730"/>
      <x:c r="O455" s="732"/>
      <x:c r="P455" s="731"/>
      <x:c r="Q455" s="731"/>
      <x:c r="R455" s="731"/>
      <x:c r="S455" s="740" t="str">
        <x:f>IF(B455="","",TODAY()-B455)</x:f>
      </x:c>
      <x:c r="T455" s="741" t="str">
        <x:f>IF(A455="","",IF(N455="","STAGE NOT SET",IF(OR(N455="PO WON",N455="LOST",N455="CANCELLED"),N455,IF(Y455="","NOT SET",IF(NOT(ISNUMBER(Y455)),"CHECK DATE",IF(Y455&lt;TODAY(),"OVERDUE",IF(Y455=TODAY(),"DUE TODAY","UPCOMING")))))))</x:f>
      </x:c>
      <x:c r="U455" s="731"/>
      <x:c r="V455" s="730"/>
      <x:c r="W455" s="730"/>
      <x:c r="X455" s="749" t="str">
        <x:f>IF(OR(A455="",B455="",N455="",N455="PO WON",N455="LOST",N455="CANCELLED"),"",IFERROR(IF(Q455="",B455+1,Q455+INDEX(Setup!$T$4:$T$8,MATCH(N455,Setup!$S$4:$S$8,0))),""))</x:f>
      </x:c>
      <x:c r="Y455" s="749" t="str">
        <x:f>IF(A455="","",IF(OR(N455="PO WON",N455="LOST",N455="CANCELLED"),"",IF(R455&lt;&gt;"",R455,X455)))</x:f>
      </x:c>
      <x:c r="Z455" s="750" t="str">
        <x:f>IF(OR(Y455="",NOT(ISNUMBER(Y455))),"",Y455-TODAY())</x:f>
      </x:c>
      <x:c r="AA455" s="750" t="str">
        <x:f>IF(OR(A455="",B455="",C455="",M455="",N455="",N455="PO WON",N455="LOST",N455="CANCELLED"),"",IF(M455="Hot",30,IF(M455="Warm",20,10))+IF(N455="NEGOTIATION",25,IF(N455="QUOTED",20,IF(N455="QUALIFIED",15,IF(OR(N455="NEW",N455="CONTACTED"),10,0))))+IF(S455&lt;=2,20,IF(S455&lt;=7,15,IF(S455&lt;=14,10,5)))+IF(O455&gt;=500000,20,IF(O455&gt;=200000,15,IF(O455&gt;=100000,10,5)))+IF(OR(C455="IndiaMART",C455="TradeIndia"),5,3))</x:f>
      </x:c>
      <x:c r="AB455" s="751" t="str">
        <x:f>IF(A455="","",IF(OR(N455="PO WON",N455="LOST",N455="CANCELLED"),"CLOSED",IF(AA455&gt;=75,"A - PRIORITY",IF(AA455&gt;=55,"B - GOOD",IF(AA455&gt;=35,"C - NURTURE","D - LOW")))))</x:f>
      </x:c>
      <x:c r="AC455" s="751" t="str">
        <x:f>IF(A455="","",IF(AL455="COMPLETE",IF(N455="PO WON","Track invoice + payment",IF(N455="LOST","Consider revival",IF(N455="CANCELLED","No further action",IF(T455="OVERDUE","FOLLOW UP NOW",IF(T455="DUE TODAY","FOLLOW UP TODAY",IFERROR(INDEX(Setup!$V$4:$V$8,MATCH(N455,Setup!$U$4:$U$8,0)),"Review RFQ")))))),IF(AL455="DUPLICATE RFQ ID","Use a unique RFQ ID",IF(AL455="CHECK REQUIRED FIELDS","Complete required fields",IF(AL455="CHECK NUMBERS","Correct quantity or value",IF(AL455="CHECK DATE","Correct invalid date",IF(AL455="CHECK STAGE","Choose a valid stage",IF(AL455="SET NEXT FOLLOW-UP","Set next follow-up",IF(AL455="ADD QUOTE DATE","Add quote date",IF(AL455="ADD QUOTE RECORD","Add or fix quote record",IF(AL455="ADD CLOSED REASON","Add lost/cancelled reason",IF(AL455="ADD CLOSED DATE","Add closed date","Create or fix order record"))))))))))))</x:f>
      </x:c>
      <x:c r="AD455" s="752" t="str">
        <x:f>IF(A455="","",IF(AND(OR(N455="QUOTED",N455="NEGOTIATION"),Y455&lt;&gt;"",Y455&lt;TODAY()),O455,0))</x:f>
      </x:c>
      <x:c r="AE455" s="751" t="str">
        <x:f>IF(A455="","",IF(AND(F455&lt;&gt;"",G455&lt;&gt;""),"COMPLETE",IF(OR(F455&lt;&gt;"",G455&lt;&gt;""),"PARTIAL","MISSING")))</x:f>
      </x:c>
      <x:c r="AF455" s="756"/>
      <x:c r="AG455" s="735"/>
      <x:c r="AH455" s="735"/>
      <x:c r="AI455" s="755" t="str">
        <x:f>IF(OR(B455="",AF455=""),"",ROUND((AF455-B455)*24,1))</x:f>
      </x:c>
      <x:c r="AJ455" s="750" t="str">
        <x:f>IF(P455="","",MAX(TODAY()-P455,0))</x:f>
      </x:c>
      <x:c r="AK455" s="750" t="str">
        <x:f>IF(OR(B455="",AH455=""),"",AH455-B455)</x:f>
      </x:c>
      <x:c r="AL455" s="751" t="str">
        <x:f>IF(A455="","",IF(COUNTIF($A$5:$A$504,A455)&gt;1,"DUPLICATE RFQ ID",IF(OR(B455="",C455="",AND(D455="",E455=""),AND(F455="",G455=""),H455="",I455="",J455="",L455="",M455="",N455=""),"CHECK REQUIRED FIELDS",IF(OR(NOT(ISNUMBER(I455)),I455&lt;=0,AND(O455&lt;&gt;"",OR(NOT(ISNUMBER(O455)),O455&lt;0))),"CHECK NUMBERS",IF(OR(NOT(ISNUMBER(B455)),B455&gt;TODAY(),AND(P455&lt;&gt;"",OR(NOT(ISNUMBER(P455)),P455&gt;TODAY())),AND(Q455&lt;&gt;"",OR(NOT(ISNUMBER(Q455)),Q455&gt;TODAY())),AND(R455&lt;&gt;"",NOT(ISNUMBER(R455))),AND(U455&lt;&gt;"",NOT(ISNUMBER(U455))),AND(AF455&lt;&gt;"",OR(NOT(ISNUMBER(AF455)),AF455&lt;B455,AF455&gt;TODAY()+1)),AND(AG455&lt;&gt;"",OR(NOT(ISNUMBER(AG455)),AG455&lt;B455,AG455&gt;TODAY())),AND(AH455&lt;&gt;"",OR(NOT(ISNUMBER(AH455)),AH455&lt;B455,AH455&gt;TODAY()))),"CHECK DATE",IF(COUNTIF(Setup!$D$4:$D$11,N455)=0,"CHECK STAGE",IF(AND(N455&lt;&gt;"PO WON",N455&lt;&gt;"LOST",N455&lt;&gt;"CANCELLED",Y455=""),"SET NEXT FOLLOW-UP",IF(AND(OR(N455="QUOTED",N455="NEGOTIATION",N455="PO WON"),P455=""),"ADD QUOTE DATE",IF(AND(OR(N455="QUOTED",N455="NEGOTIATION",N455="PO WON"),COUNTIFS(Quotations!$B$5:$B$504,A455,Quotations!$Q$5:$Q$504,"COMPLETE")=0),"ADD QUOTE RECORD",IF(AND(OR(N455="LOST",N455="CANCELLED"),V455=""),"ADD CLOSED REASON",IF(AND(OR(N455="PO WON",N455="LOST",N455="CANCELLED"),AH455=""),"ADD CLOSED DATE",IF(AND(N455="PO WON",COUNTIFS('Orders &amp; Payments'!$B$5:$B$504,A455,'Orders &amp; Payments'!$Q$5:$Q$504,"COMPLETE")+COUNTIFS('Orders &amp; Payments'!$B$5:$B$504,A455,'Orders &amp; Payments'!$Q$5:$Q$504,"OPEN")+COUNTIFS('Orders &amp; Payments'!$B$5:$B$504,A455,'Orders &amp; Payments'!$Q$5:$Q$504,"OPEN — ADD INVOICE")=0),"ADD ORDER RECORD","COMPLETE"))))))))))))</x:f>
      </x:c>
    </x:row>
    <x:row r="456">
      <x:c r="A456" s="730"/>
      <x:c r="B456" s="731"/>
      <x:c r="C456" s="730"/>
      <x:c r="D456" s="730"/>
      <x:c r="E456" s="730"/>
      <x:c r="F456" s="730"/>
      <x:c r="G456" s="730"/>
      <x:c r="H456" s="730"/>
      <x:c r="I456" s="730"/>
      <x:c r="J456" s="730"/>
      <x:c r="K456" s="730"/>
      <x:c r="L456" s="730"/>
      <x:c r="M456" s="730"/>
      <x:c r="N456" s="730"/>
      <x:c r="O456" s="732"/>
      <x:c r="P456" s="731"/>
      <x:c r="Q456" s="731"/>
      <x:c r="R456" s="731"/>
      <x:c r="S456" s="740" t="str">
        <x:f>IF(B456="","",TODAY()-B456)</x:f>
      </x:c>
      <x:c r="T456" s="741" t="str">
        <x:f>IF(A456="","",IF(N456="","STAGE NOT SET",IF(OR(N456="PO WON",N456="LOST",N456="CANCELLED"),N456,IF(Y456="","NOT SET",IF(NOT(ISNUMBER(Y456)),"CHECK DATE",IF(Y456&lt;TODAY(),"OVERDUE",IF(Y456=TODAY(),"DUE TODAY","UPCOMING")))))))</x:f>
      </x:c>
      <x:c r="U456" s="731"/>
      <x:c r="V456" s="730"/>
      <x:c r="W456" s="730"/>
      <x:c r="X456" s="749" t="str">
        <x:f>IF(OR(A456="",B456="",N456="",N456="PO WON",N456="LOST",N456="CANCELLED"),"",IFERROR(IF(Q456="",B456+1,Q456+INDEX(Setup!$T$4:$T$8,MATCH(N456,Setup!$S$4:$S$8,0))),""))</x:f>
      </x:c>
      <x:c r="Y456" s="749" t="str">
        <x:f>IF(A456="","",IF(OR(N456="PO WON",N456="LOST",N456="CANCELLED"),"",IF(R456&lt;&gt;"",R456,X456)))</x:f>
      </x:c>
      <x:c r="Z456" s="750" t="str">
        <x:f>IF(OR(Y456="",NOT(ISNUMBER(Y456))),"",Y456-TODAY())</x:f>
      </x:c>
      <x:c r="AA456" s="750" t="str">
        <x:f>IF(OR(A456="",B456="",C456="",M456="",N456="",N456="PO WON",N456="LOST",N456="CANCELLED"),"",IF(M456="Hot",30,IF(M456="Warm",20,10))+IF(N456="NEGOTIATION",25,IF(N456="QUOTED",20,IF(N456="QUALIFIED",15,IF(OR(N456="NEW",N456="CONTACTED"),10,0))))+IF(S456&lt;=2,20,IF(S456&lt;=7,15,IF(S456&lt;=14,10,5)))+IF(O456&gt;=500000,20,IF(O456&gt;=200000,15,IF(O456&gt;=100000,10,5)))+IF(OR(C456="IndiaMART",C456="TradeIndia"),5,3))</x:f>
      </x:c>
      <x:c r="AB456" s="751" t="str">
        <x:f>IF(A456="","",IF(OR(N456="PO WON",N456="LOST",N456="CANCELLED"),"CLOSED",IF(AA456&gt;=75,"A - PRIORITY",IF(AA456&gt;=55,"B - GOOD",IF(AA456&gt;=35,"C - NURTURE","D - LOW")))))</x:f>
      </x:c>
      <x:c r="AC456" s="751" t="str">
        <x:f>IF(A456="","",IF(AL456="COMPLETE",IF(N456="PO WON","Track invoice + payment",IF(N456="LOST","Consider revival",IF(N456="CANCELLED","No further action",IF(T456="OVERDUE","FOLLOW UP NOW",IF(T456="DUE TODAY","FOLLOW UP TODAY",IFERROR(INDEX(Setup!$V$4:$V$8,MATCH(N456,Setup!$U$4:$U$8,0)),"Review RFQ")))))),IF(AL456="DUPLICATE RFQ ID","Use a unique RFQ ID",IF(AL456="CHECK REQUIRED FIELDS","Complete required fields",IF(AL456="CHECK NUMBERS","Correct quantity or value",IF(AL456="CHECK DATE","Correct invalid date",IF(AL456="CHECK STAGE","Choose a valid stage",IF(AL456="SET NEXT FOLLOW-UP","Set next follow-up",IF(AL456="ADD QUOTE DATE","Add quote date",IF(AL456="ADD QUOTE RECORD","Add or fix quote record",IF(AL456="ADD CLOSED REASON","Add lost/cancelled reason",IF(AL456="ADD CLOSED DATE","Add closed date","Create or fix order record"))))))))))))</x:f>
      </x:c>
      <x:c r="AD456" s="752" t="str">
        <x:f>IF(A456="","",IF(AND(OR(N456="QUOTED",N456="NEGOTIATION"),Y456&lt;&gt;"",Y456&lt;TODAY()),O456,0))</x:f>
      </x:c>
      <x:c r="AE456" s="751" t="str">
        <x:f>IF(A456="","",IF(AND(F456&lt;&gt;"",G456&lt;&gt;""),"COMPLETE",IF(OR(F456&lt;&gt;"",G456&lt;&gt;""),"PARTIAL","MISSING")))</x:f>
      </x:c>
      <x:c r="AF456" s="756"/>
      <x:c r="AG456" s="735"/>
      <x:c r="AH456" s="735"/>
      <x:c r="AI456" s="755" t="str">
        <x:f>IF(OR(B456="",AF456=""),"",ROUND((AF456-B456)*24,1))</x:f>
      </x:c>
      <x:c r="AJ456" s="750" t="str">
        <x:f>IF(P456="","",MAX(TODAY()-P456,0))</x:f>
      </x:c>
      <x:c r="AK456" s="750" t="str">
        <x:f>IF(OR(B456="",AH456=""),"",AH456-B456)</x:f>
      </x:c>
      <x:c r="AL456" s="751" t="str">
        <x:f>IF(A456="","",IF(COUNTIF($A$5:$A$504,A456)&gt;1,"DUPLICATE RFQ ID",IF(OR(B456="",C456="",AND(D456="",E456=""),AND(F456="",G456=""),H456="",I456="",J456="",L456="",M456="",N456=""),"CHECK REQUIRED FIELDS",IF(OR(NOT(ISNUMBER(I456)),I456&lt;=0,AND(O456&lt;&gt;"",OR(NOT(ISNUMBER(O456)),O456&lt;0))),"CHECK NUMBERS",IF(OR(NOT(ISNUMBER(B456)),B456&gt;TODAY(),AND(P456&lt;&gt;"",OR(NOT(ISNUMBER(P456)),P456&gt;TODAY())),AND(Q456&lt;&gt;"",OR(NOT(ISNUMBER(Q456)),Q456&gt;TODAY())),AND(R456&lt;&gt;"",NOT(ISNUMBER(R456))),AND(U456&lt;&gt;"",NOT(ISNUMBER(U456))),AND(AF456&lt;&gt;"",OR(NOT(ISNUMBER(AF456)),AF456&lt;B456,AF456&gt;TODAY()+1)),AND(AG456&lt;&gt;"",OR(NOT(ISNUMBER(AG456)),AG456&lt;B456,AG456&gt;TODAY())),AND(AH456&lt;&gt;"",OR(NOT(ISNUMBER(AH456)),AH456&lt;B456,AH456&gt;TODAY()))),"CHECK DATE",IF(COUNTIF(Setup!$D$4:$D$11,N456)=0,"CHECK STAGE",IF(AND(N456&lt;&gt;"PO WON",N456&lt;&gt;"LOST",N456&lt;&gt;"CANCELLED",Y456=""),"SET NEXT FOLLOW-UP",IF(AND(OR(N456="QUOTED",N456="NEGOTIATION",N456="PO WON"),P456=""),"ADD QUOTE DATE",IF(AND(OR(N456="QUOTED",N456="NEGOTIATION",N456="PO WON"),COUNTIFS(Quotations!$B$5:$B$504,A456,Quotations!$Q$5:$Q$504,"COMPLETE")=0),"ADD QUOTE RECORD",IF(AND(OR(N456="LOST",N456="CANCELLED"),V456=""),"ADD CLOSED REASON",IF(AND(OR(N456="PO WON",N456="LOST",N456="CANCELLED"),AH456=""),"ADD CLOSED DATE",IF(AND(N456="PO WON",COUNTIFS('Orders &amp; Payments'!$B$5:$B$504,A456,'Orders &amp; Payments'!$Q$5:$Q$504,"COMPLETE")+COUNTIFS('Orders &amp; Payments'!$B$5:$B$504,A456,'Orders &amp; Payments'!$Q$5:$Q$504,"OPEN")+COUNTIFS('Orders &amp; Payments'!$B$5:$B$504,A456,'Orders &amp; Payments'!$Q$5:$Q$504,"OPEN — ADD INVOICE")=0),"ADD ORDER RECORD","COMPLETE"))))))))))))</x:f>
      </x:c>
    </x:row>
    <x:row r="457">
      <x:c r="A457" s="730"/>
      <x:c r="B457" s="731"/>
      <x:c r="C457" s="730"/>
      <x:c r="D457" s="730"/>
      <x:c r="E457" s="730"/>
      <x:c r="F457" s="730"/>
      <x:c r="G457" s="730"/>
      <x:c r="H457" s="730"/>
      <x:c r="I457" s="730"/>
      <x:c r="J457" s="730"/>
      <x:c r="K457" s="730"/>
      <x:c r="L457" s="730"/>
      <x:c r="M457" s="730"/>
      <x:c r="N457" s="730"/>
      <x:c r="O457" s="732"/>
      <x:c r="P457" s="731"/>
      <x:c r="Q457" s="731"/>
      <x:c r="R457" s="731"/>
      <x:c r="S457" s="740" t="str">
        <x:f>IF(B457="","",TODAY()-B457)</x:f>
      </x:c>
      <x:c r="T457" s="741" t="str">
        <x:f>IF(A457="","",IF(N457="","STAGE NOT SET",IF(OR(N457="PO WON",N457="LOST",N457="CANCELLED"),N457,IF(Y457="","NOT SET",IF(NOT(ISNUMBER(Y457)),"CHECK DATE",IF(Y457&lt;TODAY(),"OVERDUE",IF(Y457=TODAY(),"DUE TODAY","UPCOMING")))))))</x:f>
      </x:c>
      <x:c r="U457" s="731"/>
      <x:c r="V457" s="730"/>
      <x:c r="W457" s="730"/>
      <x:c r="X457" s="749" t="str">
        <x:f>IF(OR(A457="",B457="",N457="",N457="PO WON",N457="LOST",N457="CANCELLED"),"",IFERROR(IF(Q457="",B457+1,Q457+INDEX(Setup!$T$4:$T$8,MATCH(N457,Setup!$S$4:$S$8,0))),""))</x:f>
      </x:c>
      <x:c r="Y457" s="749" t="str">
        <x:f>IF(A457="","",IF(OR(N457="PO WON",N457="LOST",N457="CANCELLED"),"",IF(R457&lt;&gt;"",R457,X457)))</x:f>
      </x:c>
      <x:c r="Z457" s="750" t="str">
        <x:f>IF(OR(Y457="",NOT(ISNUMBER(Y457))),"",Y457-TODAY())</x:f>
      </x:c>
      <x:c r="AA457" s="750" t="str">
        <x:f>IF(OR(A457="",B457="",C457="",M457="",N457="",N457="PO WON",N457="LOST",N457="CANCELLED"),"",IF(M457="Hot",30,IF(M457="Warm",20,10))+IF(N457="NEGOTIATION",25,IF(N457="QUOTED",20,IF(N457="QUALIFIED",15,IF(OR(N457="NEW",N457="CONTACTED"),10,0))))+IF(S457&lt;=2,20,IF(S457&lt;=7,15,IF(S457&lt;=14,10,5)))+IF(O457&gt;=500000,20,IF(O457&gt;=200000,15,IF(O457&gt;=100000,10,5)))+IF(OR(C457="IndiaMART",C457="TradeIndia"),5,3))</x:f>
      </x:c>
      <x:c r="AB457" s="751" t="str">
        <x:f>IF(A457="","",IF(OR(N457="PO WON",N457="LOST",N457="CANCELLED"),"CLOSED",IF(AA457&gt;=75,"A - PRIORITY",IF(AA457&gt;=55,"B - GOOD",IF(AA457&gt;=35,"C - NURTURE","D - LOW")))))</x:f>
      </x:c>
      <x:c r="AC457" s="751" t="str">
        <x:f>IF(A457="","",IF(AL457="COMPLETE",IF(N457="PO WON","Track invoice + payment",IF(N457="LOST","Consider revival",IF(N457="CANCELLED","No further action",IF(T457="OVERDUE","FOLLOW UP NOW",IF(T457="DUE TODAY","FOLLOW UP TODAY",IFERROR(INDEX(Setup!$V$4:$V$8,MATCH(N457,Setup!$U$4:$U$8,0)),"Review RFQ")))))),IF(AL457="DUPLICATE RFQ ID","Use a unique RFQ ID",IF(AL457="CHECK REQUIRED FIELDS","Complete required fields",IF(AL457="CHECK NUMBERS","Correct quantity or value",IF(AL457="CHECK DATE","Correct invalid date",IF(AL457="CHECK STAGE","Choose a valid stage",IF(AL457="SET NEXT FOLLOW-UP","Set next follow-up",IF(AL457="ADD QUOTE DATE","Add quote date",IF(AL457="ADD QUOTE RECORD","Add or fix quote record",IF(AL457="ADD CLOSED REASON","Add lost/cancelled reason",IF(AL457="ADD CLOSED DATE","Add closed date","Create or fix order record"))))))))))))</x:f>
      </x:c>
      <x:c r="AD457" s="752" t="str">
        <x:f>IF(A457="","",IF(AND(OR(N457="QUOTED",N457="NEGOTIATION"),Y457&lt;&gt;"",Y457&lt;TODAY()),O457,0))</x:f>
      </x:c>
      <x:c r="AE457" s="751" t="str">
        <x:f>IF(A457="","",IF(AND(F457&lt;&gt;"",G457&lt;&gt;""),"COMPLETE",IF(OR(F457&lt;&gt;"",G457&lt;&gt;""),"PARTIAL","MISSING")))</x:f>
      </x:c>
      <x:c r="AF457" s="756"/>
      <x:c r="AG457" s="735"/>
      <x:c r="AH457" s="735"/>
      <x:c r="AI457" s="755" t="str">
        <x:f>IF(OR(B457="",AF457=""),"",ROUND((AF457-B457)*24,1))</x:f>
      </x:c>
      <x:c r="AJ457" s="750" t="str">
        <x:f>IF(P457="","",MAX(TODAY()-P457,0))</x:f>
      </x:c>
      <x:c r="AK457" s="750" t="str">
        <x:f>IF(OR(B457="",AH457=""),"",AH457-B457)</x:f>
      </x:c>
      <x:c r="AL457" s="751" t="str">
        <x:f>IF(A457="","",IF(COUNTIF($A$5:$A$504,A457)&gt;1,"DUPLICATE RFQ ID",IF(OR(B457="",C457="",AND(D457="",E457=""),AND(F457="",G457=""),H457="",I457="",J457="",L457="",M457="",N457=""),"CHECK REQUIRED FIELDS",IF(OR(NOT(ISNUMBER(I457)),I457&lt;=0,AND(O457&lt;&gt;"",OR(NOT(ISNUMBER(O457)),O457&lt;0))),"CHECK NUMBERS",IF(OR(NOT(ISNUMBER(B457)),B457&gt;TODAY(),AND(P457&lt;&gt;"",OR(NOT(ISNUMBER(P457)),P457&gt;TODAY())),AND(Q457&lt;&gt;"",OR(NOT(ISNUMBER(Q457)),Q457&gt;TODAY())),AND(R457&lt;&gt;"",NOT(ISNUMBER(R457))),AND(U457&lt;&gt;"",NOT(ISNUMBER(U457))),AND(AF457&lt;&gt;"",OR(NOT(ISNUMBER(AF457)),AF457&lt;B457,AF457&gt;TODAY()+1)),AND(AG457&lt;&gt;"",OR(NOT(ISNUMBER(AG457)),AG457&lt;B457,AG457&gt;TODAY())),AND(AH457&lt;&gt;"",OR(NOT(ISNUMBER(AH457)),AH457&lt;B457,AH457&gt;TODAY()))),"CHECK DATE",IF(COUNTIF(Setup!$D$4:$D$11,N457)=0,"CHECK STAGE",IF(AND(N457&lt;&gt;"PO WON",N457&lt;&gt;"LOST",N457&lt;&gt;"CANCELLED",Y457=""),"SET NEXT FOLLOW-UP",IF(AND(OR(N457="QUOTED",N457="NEGOTIATION",N457="PO WON"),P457=""),"ADD QUOTE DATE",IF(AND(OR(N457="QUOTED",N457="NEGOTIATION",N457="PO WON"),COUNTIFS(Quotations!$B$5:$B$504,A457,Quotations!$Q$5:$Q$504,"COMPLETE")=0),"ADD QUOTE RECORD",IF(AND(OR(N457="LOST",N457="CANCELLED"),V457=""),"ADD CLOSED REASON",IF(AND(OR(N457="PO WON",N457="LOST",N457="CANCELLED"),AH457=""),"ADD CLOSED DATE",IF(AND(N457="PO WON",COUNTIFS('Orders &amp; Payments'!$B$5:$B$504,A457,'Orders &amp; Payments'!$Q$5:$Q$504,"COMPLETE")+COUNTIFS('Orders &amp; Payments'!$B$5:$B$504,A457,'Orders &amp; Payments'!$Q$5:$Q$504,"OPEN")+COUNTIFS('Orders &amp; Payments'!$B$5:$B$504,A457,'Orders &amp; Payments'!$Q$5:$Q$504,"OPEN — ADD INVOICE")=0),"ADD ORDER RECORD","COMPLETE"))))))))))))</x:f>
      </x:c>
    </x:row>
    <x:row r="458">
      <x:c r="A458" s="730"/>
      <x:c r="B458" s="731"/>
      <x:c r="C458" s="730"/>
      <x:c r="D458" s="730"/>
      <x:c r="E458" s="730"/>
      <x:c r="F458" s="730"/>
      <x:c r="G458" s="730"/>
      <x:c r="H458" s="730"/>
      <x:c r="I458" s="730"/>
      <x:c r="J458" s="730"/>
      <x:c r="K458" s="730"/>
      <x:c r="L458" s="730"/>
      <x:c r="M458" s="730"/>
      <x:c r="N458" s="730"/>
      <x:c r="O458" s="732"/>
      <x:c r="P458" s="731"/>
      <x:c r="Q458" s="731"/>
      <x:c r="R458" s="731"/>
      <x:c r="S458" s="740" t="str">
        <x:f>IF(B458="","",TODAY()-B458)</x:f>
      </x:c>
      <x:c r="T458" s="741" t="str">
        <x:f>IF(A458="","",IF(N458="","STAGE NOT SET",IF(OR(N458="PO WON",N458="LOST",N458="CANCELLED"),N458,IF(Y458="","NOT SET",IF(NOT(ISNUMBER(Y458)),"CHECK DATE",IF(Y458&lt;TODAY(),"OVERDUE",IF(Y458=TODAY(),"DUE TODAY","UPCOMING")))))))</x:f>
      </x:c>
      <x:c r="U458" s="731"/>
      <x:c r="V458" s="730"/>
      <x:c r="W458" s="730"/>
      <x:c r="X458" s="749" t="str">
        <x:f>IF(OR(A458="",B458="",N458="",N458="PO WON",N458="LOST",N458="CANCELLED"),"",IFERROR(IF(Q458="",B458+1,Q458+INDEX(Setup!$T$4:$T$8,MATCH(N458,Setup!$S$4:$S$8,0))),""))</x:f>
      </x:c>
      <x:c r="Y458" s="749" t="str">
        <x:f>IF(A458="","",IF(OR(N458="PO WON",N458="LOST",N458="CANCELLED"),"",IF(R458&lt;&gt;"",R458,X458)))</x:f>
      </x:c>
      <x:c r="Z458" s="750" t="str">
        <x:f>IF(OR(Y458="",NOT(ISNUMBER(Y458))),"",Y458-TODAY())</x:f>
      </x:c>
      <x:c r="AA458" s="750" t="str">
        <x:f>IF(OR(A458="",B458="",C458="",M458="",N458="",N458="PO WON",N458="LOST",N458="CANCELLED"),"",IF(M458="Hot",30,IF(M458="Warm",20,10))+IF(N458="NEGOTIATION",25,IF(N458="QUOTED",20,IF(N458="QUALIFIED",15,IF(OR(N458="NEW",N458="CONTACTED"),10,0))))+IF(S458&lt;=2,20,IF(S458&lt;=7,15,IF(S458&lt;=14,10,5)))+IF(O458&gt;=500000,20,IF(O458&gt;=200000,15,IF(O458&gt;=100000,10,5)))+IF(OR(C458="IndiaMART",C458="TradeIndia"),5,3))</x:f>
      </x:c>
      <x:c r="AB458" s="751" t="str">
        <x:f>IF(A458="","",IF(OR(N458="PO WON",N458="LOST",N458="CANCELLED"),"CLOSED",IF(AA458&gt;=75,"A - PRIORITY",IF(AA458&gt;=55,"B - GOOD",IF(AA458&gt;=35,"C - NURTURE","D - LOW")))))</x:f>
      </x:c>
      <x:c r="AC458" s="751" t="str">
        <x:f>IF(A458="","",IF(AL458="COMPLETE",IF(N458="PO WON","Track invoice + payment",IF(N458="LOST","Consider revival",IF(N458="CANCELLED","No further action",IF(T458="OVERDUE","FOLLOW UP NOW",IF(T458="DUE TODAY","FOLLOW UP TODAY",IFERROR(INDEX(Setup!$V$4:$V$8,MATCH(N458,Setup!$U$4:$U$8,0)),"Review RFQ")))))),IF(AL458="DUPLICATE RFQ ID","Use a unique RFQ ID",IF(AL458="CHECK REQUIRED FIELDS","Complete required fields",IF(AL458="CHECK NUMBERS","Correct quantity or value",IF(AL458="CHECK DATE","Correct invalid date",IF(AL458="CHECK STAGE","Choose a valid stage",IF(AL458="SET NEXT FOLLOW-UP","Set next follow-up",IF(AL458="ADD QUOTE DATE","Add quote date",IF(AL458="ADD QUOTE RECORD","Add or fix quote record",IF(AL458="ADD CLOSED REASON","Add lost/cancelled reason",IF(AL458="ADD CLOSED DATE","Add closed date","Create or fix order record"))))))))))))</x:f>
      </x:c>
      <x:c r="AD458" s="752" t="str">
        <x:f>IF(A458="","",IF(AND(OR(N458="QUOTED",N458="NEGOTIATION"),Y458&lt;&gt;"",Y458&lt;TODAY()),O458,0))</x:f>
      </x:c>
      <x:c r="AE458" s="751" t="str">
        <x:f>IF(A458="","",IF(AND(F458&lt;&gt;"",G458&lt;&gt;""),"COMPLETE",IF(OR(F458&lt;&gt;"",G458&lt;&gt;""),"PARTIAL","MISSING")))</x:f>
      </x:c>
      <x:c r="AF458" s="756"/>
      <x:c r="AG458" s="735"/>
      <x:c r="AH458" s="735"/>
      <x:c r="AI458" s="755" t="str">
        <x:f>IF(OR(B458="",AF458=""),"",ROUND((AF458-B458)*24,1))</x:f>
      </x:c>
      <x:c r="AJ458" s="750" t="str">
        <x:f>IF(P458="","",MAX(TODAY()-P458,0))</x:f>
      </x:c>
      <x:c r="AK458" s="750" t="str">
        <x:f>IF(OR(B458="",AH458=""),"",AH458-B458)</x:f>
      </x:c>
      <x:c r="AL458" s="751" t="str">
        <x:f>IF(A458="","",IF(COUNTIF($A$5:$A$504,A458)&gt;1,"DUPLICATE RFQ ID",IF(OR(B458="",C458="",AND(D458="",E458=""),AND(F458="",G458=""),H458="",I458="",J458="",L458="",M458="",N458=""),"CHECK REQUIRED FIELDS",IF(OR(NOT(ISNUMBER(I458)),I458&lt;=0,AND(O458&lt;&gt;"",OR(NOT(ISNUMBER(O458)),O458&lt;0))),"CHECK NUMBERS",IF(OR(NOT(ISNUMBER(B458)),B458&gt;TODAY(),AND(P458&lt;&gt;"",OR(NOT(ISNUMBER(P458)),P458&gt;TODAY())),AND(Q458&lt;&gt;"",OR(NOT(ISNUMBER(Q458)),Q458&gt;TODAY())),AND(R458&lt;&gt;"",NOT(ISNUMBER(R458))),AND(U458&lt;&gt;"",NOT(ISNUMBER(U458))),AND(AF458&lt;&gt;"",OR(NOT(ISNUMBER(AF458)),AF458&lt;B458,AF458&gt;TODAY()+1)),AND(AG458&lt;&gt;"",OR(NOT(ISNUMBER(AG458)),AG458&lt;B458,AG458&gt;TODAY())),AND(AH458&lt;&gt;"",OR(NOT(ISNUMBER(AH458)),AH458&lt;B458,AH458&gt;TODAY()))),"CHECK DATE",IF(COUNTIF(Setup!$D$4:$D$11,N458)=0,"CHECK STAGE",IF(AND(N458&lt;&gt;"PO WON",N458&lt;&gt;"LOST",N458&lt;&gt;"CANCELLED",Y458=""),"SET NEXT FOLLOW-UP",IF(AND(OR(N458="QUOTED",N458="NEGOTIATION",N458="PO WON"),P458=""),"ADD QUOTE DATE",IF(AND(OR(N458="QUOTED",N458="NEGOTIATION",N458="PO WON"),COUNTIFS(Quotations!$B$5:$B$504,A458,Quotations!$Q$5:$Q$504,"COMPLETE")=0),"ADD QUOTE RECORD",IF(AND(OR(N458="LOST",N458="CANCELLED"),V458=""),"ADD CLOSED REASON",IF(AND(OR(N458="PO WON",N458="LOST",N458="CANCELLED"),AH458=""),"ADD CLOSED DATE",IF(AND(N458="PO WON",COUNTIFS('Orders &amp; Payments'!$B$5:$B$504,A458,'Orders &amp; Payments'!$Q$5:$Q$504,"COMPLETE")+COUNTIFS('Orders &amp; Payments'!$B$5:$B$504,A458,'Orders &amp; Payments'!$Q$5:$Q$504,"OPEN")+COUNTIFS('Orders &amp; Payments'!$B$5:$B$504,A458,'Orders &amp; Payments'!$Q$5:$Q$504,"OPEN — ADD INVOICE")=0),"ADD ORDER RECORD","COMPLETE"))))))))))))</x:f>
      </x:c>
    </x:row>
    <x:row r="459">
      <x:c r="A459" s="730"/>
      <x:c r="B459" s="731"/>
      <x:c r="C459" s="730"/>
      <x:c r="D459" s="730"/>
      <x:c r="E459" s="730"/>
      <x:c r="F459" s="730"/>
      <x:c r="G459" s="730"/>
      <x:c r="H459" s="730"/>
      <x:c r="I459" s="730"/>
      <x:c r="J459" s="730"/>
      <x:c r="K459" s="730"/>
      <x:c r="L459" s="730"/>
      <x:c r="M459" s="730"/>
      <x:c r="N459" s="730"/>
      <x:c r="O459" s="732"/>
      <x:c r="P459" s="731"/>
      <x:c r="Q459" s="731"/>
      <x:c r="R459" s="731"/>
      <x:c r="S459" s="740" t="str">
        <x:f>IF(B459="","",TODAY()-B459)</x:f>
      </x:c>
      <x:c r="T459" s="741" t="str">
        <x:f>IF(A459="","",IF(N459="","STAGE NOT SET",IF(OR(N459="PO WON",N459="LOST",N459="CANCELLED"),N459,IF(Y459="","NOT SET",IF(NOT(ISNUMBER(Y459)),"CHECK DATE",IF(Y459&lt;TODAY(),"OVERDUE",IF(Y459=TODAY(),"DUE TODAY","UPCOMING")))))))</x:f>
      </x:c>
      <x:c r="U459" s="731"/>
      <x:c r="V459" s="730"/>
      <x:c r="W459" s="730"/>
      <x:c r="X459" s="749" t="str">
        <x:f>IF(OR(A459="",B459="",N459="",N459="PO WON",N459="LOST",N459="CANCELLED"),"",IFERROR(IF(Q459="",B459+1,Q459+INDEX(Setup!$T$4:$T$8,MATCH(N459,Setup!$S$4:$S$8,0))),""))</x:f>
      </x:c>
      <x:c r="Y459" s="749" t="str">
        <x:f>IF(A459="","",IF(OR(N459="PO WON",N459="LOST",N459="CANCELLED"),"",IF(R459&lt;&gt;"",R459,X459)))</x:f>
      </x:c>
      <x:c r="Z459" s="750" t="str">
        <x:f>IF(OR(Y459="",NOT(ISNUMBER(Y459))),"",Y459-TODAY())</x:f>
      </x:c>
      <x:c r="AA459" s="750" t="str">
        <x:f>IF(OR(A459="",B459="",C459="",M459="",N459="",N459="PO WON",N459="LOST",N459="CANCELLED"),"",IF(M459="Hot",30,IF(M459="Warm",20,10))+IF(N459="NEGOTIATION",25,IF(N459="QUOTED",20,IF(N459="QUALIFIED",15,IF(OR(N459="NEW",N459="CONTACTED"),10,0))))+IF(S459&lt;=2,20,IF(S459&lt;=7,15,IF(S459&lt;=14,10,5)))+IF(O459&gt;=500000,20,IF(O459&gt;=200000,15,IF(O459&gt;=100000,10,5)))+IF(OR(C459="IndiaMART",C459="TradeIndia"),5,3))</x:f>
      </x:c>
      <x:c r="AB459" s="751" t="str">
        <x:f>IF(A459="","",IF(OR(N459="PO WON",N459="LOST",N459="CANCELLED"),"CLOSED",IF(AA459&gt;=75,"A - PRIORITY",IF(AA459&gt;=55,"B - GOOD",IF(AA459&gt;=35,"C - NURTURE","D - LOW")))))</x:f>
      </x:c>
      <x:c r="AC459" s="751" t="str">
        <x:f>IF(A459="","",IF(AL459="COMPLETE",IF(N459="PO WON","Track invoice + payment",IF(N459="LOST","Consider revival",IF(N459="CANCELLED","No further action",IF(T459="OVERDUE","FOLLOW UP NOW",IF(T459="DUE TODAY","FOLLOW UP TODAY",IFERROR(INDEX(Setup!$V$4:$V$8,MATCH(N459,Setup!$U$4:$U$8,0)),"Review RFQ")))))),IF(AL459="DUPLICATE RFQ ID","Use a unique RFQ ID",IF(AL459="CHECK REQUIRED FIELDS","Complete required fields",IF(AL459="CHECK NUMBERS","Correct quantity or value",IF(AL459="CHECK DATE","Correct invalid date",IF(AL459="CHECK STAGE","Choose a valid stage",IF(AL459="SET NEXT FOLLOW-UP","Set next follow-up",IF(AL459="ADD QUOTE DATE","Add quote date",IF(AL459="ADD QUOTE RECORD","Add or fix quote record",IF(AL459="ADD CLOSED REASON","Add lost/cancelled reason",IF(AL459="ADD CLOSED DATE","Add closed date","Create or fix order record"))))))))))))</x:f>
      </x:c>
      <x:c r="AD459" s="752" t="str">
        <x:f>IF(A459="","",IF(AND(OR(N459="QUOTED",N459="NEGOTIATION"),Y459&lt;&gt;"",Y459&lt;TODAY()),O459,0))</x:f>
      </x:c>
      <x:c r="AE459" s="751" t="str">
        <x:f>IF(A459="","",IF(AND(F459&lt;&gt;"",G459&lt;&gt;""),"COMPLETE",IF(OR(F459&lt;&gt;"",G459&lt;&gt;""),"PARTIAL","MISSING")))</x:f>
      </x:c>
      <x:c r="AF459" s="756"/>
      <x:c r="AG459" s="735"/>
      <x:c r="AH459" s="735"/>
      <x:c r="AI459" s="755" t="str">
        <x:f>IF(OR(B459="",AF459=""),"",ROUND((AF459-B459)*24,1))</x:f>
      </x:c>
      <x:c r="AJ459" s="750" t="str">
        <x:f>IF(P459="","",MAX(TODAY()-P459,0))</x:f>
      </x:c>
      <x:c r="AK459" s="750" t="str">
        <x:f>IF(OR(B459="",AH459=""),"",AH459-B459)</x:f>
      </x:c>
      <x:c r="AL459" s="751" t="str">
        <x:f>IF(A459="","",IF(COUNTIF($A$5:$A$504,A459)&gt;1,"DUPLICATE RFQ ID",IF(OR(B459="",C459="",AND(D459="",E459=""),AND(F459="",G459=""),H459="",I459="",J459="",L459="",M459="",N459=""),"CHECK REQUIRED FIELDS",IF(OR(NOT(ISNUMBER(I459)),I459&lt;=0,AND(O459&lt;&gt;"",OR(NOT(ISNUMBER(O459)),O459&lt;0))),"CHECK NUMBERS",IF(OR(NOT(ISNUMBER(B459)),B459&gt;TODAY(),AND(P459&lt;&gt;"",OR(NOT(ISNUMBER(P459)),P459&gt;TODAY())),AND(Q459&lt;&gt;"",OR(NOT(ISNUMBER(Q459)),Q459&gt;TODAY())),AND(R459&lt;&gt;"",NOT(ISNUMBER(R459))),AND(U459&lt;&gt;"",NOT(ISNUMBER(U459))),AND(AF459&lt;&gt;"",OR(NOT(ISNUMBER(AF459)),AF459&lt;B459,AF459&gt;TODAY()+1)),AND(AG459&lt;&gt;"",OR(NOT(ISNUMBER(AG459)),AG459&lt;B459,AG459&gt;TODAY())),AND(AH459&lt;&gt;"",OR(NOT(ISNUMBER(AH459)),AH459&lt;B459,AH459&gt;TODAY()))),"CHECK DATE",IF(COUNTIF(Setup!$D$4:$D$11,N459)=0,"CHECK STAGE",IF(AND(N459&lt;&gt;"PO WON",N459&lt;&gt;"LOST",N459&lt;&gt;"CANCELLED",Y459=""),"SET NEXT FOLLOW-UP",IF(AND(OR(N459="QUOTED",N459="NEGOTIATION",N459="PO WON"),P459=""),"ADD QUOTE DATE",IF(AND(OR(N459="QUOTED",N459="NEGOTIATION",N459="PO WON"),COUNTIFS(Quotations!$B$5:$B$504,A459,Quotations!$Q$5:$Q$504,"COMPLETE")=0),"ADD QUOTE RECORD",IF(AND(OR(N459="LOST",N459="CANCELLED"),V459=""),"ADD CLOSED REASON",IF(AND(OR(N459="PO WON",N459="LOST",N459="CANCELLED"),AH459=""),"ADD CLOSED DATE",IF(AND(N459="PO WON",COUNTIFS('Orders &amp; Payments'!$B$5:$B$504,A459,'Orders &amp; Payments'!$Q$5:$Q$504,"COMPLETE")+COUNTIFS('Orders &amp; Payments'!$B$5:$B$504,A459,'Orders &amp; Payments'!$Q$5:$Q$504,"OPEN")+COUNTIFS('Orders &amp; Payments'!$B$5:$B$504,A459,'Orders &amp; Payments'!$Q$5:$Q$504,"OPEN — ADD INVOICE")=0),"ADD ORDER RECORD","COMPLETE"))))))))))))</x:f>
      </x:c>
    </x:row>
    <x:row r="460">
      <x:c r="A460" s="730"/>
      <x:c r="B460" s="731"/>
      <x:c r="C460" s="730"/>
      <x:c r="D460" s="730"/>
      <x:c r="E460" s="730"/>
      <x:c r="F460" s="730"/>
      <x:c r="G460" s="730"/>
      <x:c r="H460" s="730"/>
      <x:c r="I460" s="730"/>
      <x:c r="J460" s="730"/>
      <x:c r="K460" s="730"/>
      <x:c r="L460" s="730"/>
      <x:c r="M460" s="730"/>
      <x:c r="N460" s="730"/>
      <x:c r="O460" s="732"/>
      <x:c r="P460" s="731"/>
      <x:c r="Q460" s="731"/>
      <x:c r="R460" s="731"/>
      <x:c r="S460" s="740" t="str">
        <x:f>IF(B460="","",TODAY()-B460)</x:f>
      </x:c>
      <x:c r="T460" s="741" t="str">
        <x:f>IF(A460="","",IF(N460="","STAGE NOT SET",IF(OR(N460="PO WON",N460="LOST",N460="CANCELLED"),N460,IF(Y460="","NOT SET",IF(NOT(ISNUMBER(Y460)),"CHECK DATE",IF(Y460&lt;TODAY(),"OVERDUE",IF(Y460=TODAY(),"DUE TODAY","UPCOMING")))))))</x:f>
      </x:c>
      <x:c r="U460" s="731"/>
      <x:c r="V460" s="730"/>
      <x:c r="W460" s="730"/>
      <x:c r="X460" s="749" t="str">
        <x:f>IF(OR(A460="",B460="",N460="",N460="PO WON",N460="LOST",N460="CANCELLED"),"",IFERROR(IF(Q460="",B460+1,Q460+INDEX(Setup!$T$4:$T$8,MATCH(N460,Setup!$S$4:$S$8,0))),""))</x:f>
      </x:c>
      <x:c r="Y460" s="749" t="str">
        <x:f>IF(A460="","",IF(OR(N460="PO WON",N460="LOST",N460="CANCELLED"),"",IF(R460&lt;&gt;"",R460,X460)))</x:f>
      </x:c>
      <x:c r="Z460" s="750" t="str">
        <x:f>IF(OR(Y460="",NOT(ISNUMBER(Y460))),"",Y460-TODAY())</x:f>
      </x:c>
      <x:c r="AA460" s="750" t="str">
        <x:f>IF(OR(A460="",B460="",C460="",M460="",N460="",N460="PO WON",N460="LOST",N460="CANCELLED"),"",IF(M460="Hot",30,IF(M460="Warm",20,10))+IF(N460="NEGOTIATION",25,IF(N460="QUOTED",20,IF(N460="QUALIFIED",15,IF(OR(N460="NEW",N460="CONTACTED"),10,0))))+IF(S460&lt;=2,20,IF(S460&lt;=7,15,IF(S460&lt;=14,10,5)))+IF(O460&gt;=500000,20,IF(O460&gt;=200000,15,IF(O460&gt;=100000,10,5)))+IF(OR(C460="IndiaMART",C460="TradeIndia"),5,3))</x:f>
      </x:c>
      <x:c r="AB460" s="751" t="str">
        <x:f>IF(A460="","",IF(OR(N460="PO WON",N460="LOST",N460="CANCELLED"),"CLOSED",IF(AA460&gt;=75,"A - PRIORITY",IF(AA460&gt;=55,"B - GOOD",IF(AA460&gt;=35,"C - NURTURE","D - LOW")))))</x:f>
      </x:c>
      <x:c r="AC460" s="751" t="str">
        <x:f>IF(A460="","",IF(AL460="COMPLETE",IF(N460="PO WON","Track invoice + payment",IF(N460="LOST","Consider revival",IF(N460="CANCELLED","No further action",IF(T460="OVERDUE","FOLLOW UP NOW",IF(T460="DUE TODAY","FOLLOW UP TODAY",IFERROR(INDEX(Setup!$V$4:$V$8,MATCH(N460,Setup!$U$4:$U$8,0)),"Review RFQ")))))),IF(AL460="DUPLICATE RFQ ID","Use a unique RFQ ID",IF(AL460="CHECK REQUIRED FIELDS","Complete required fields",IF(AL460="CHECK NUMBERS","Correct quantity or value",IF(AL460="CHECK DATE","Correct invalid date",IF(AL460="CHECK STAGE","Choose a valid stage",IF(AL460="SET NEXT FOLLOW-UP","Set next follow-up",IF(AL460="ADD QUOTE DATE","Add quote date",IF(AL460="ADD QUOTE RECORD","Add or fix quote record",IF(AL460="ADD CLOSED REASON","Add lost/cancelled reason",IF(AL460="ADD CLOSED DATE","Add closed date","Create or fix order record"))))))))))))</x:f>
      </x:c>
      <x:c r="AD460" s="752" t="str">
        <x:f>IF(A460="","",IF(AND(OR(N460="QUOTED",N460="NEGOTIATION"),Y460&lt;&gt;"",Y460&lt;TODAY()),O460,0))</x:f>
      </x:c>
      <x:c r="AE460" s="751" t="str">
        <x:f>IF(A460="","",IF(AND(F460&lt;&gt;"",G460&lt;&gt;""),"COMPLETE",IF(OR(F460&lt;&gt;"",G460&lt;&gt;""),"PARTIAL","MISSING")))</x:f>
      </x:c>
      <x:c r="AF460" s="756"/>
      <x:c r="AG460" s="735"/>
      <x:c r="AH460" s="735"/>
      <x:c r="AI460" s="755" t="str">
        <x:f>IF(OR(B460="",AF460=""),"",ROUND((AF460-B460)*24,1))</x:f>
      </x:c>
      <x:c r="AJ460" s="750" t="str">
        <x:f>IF(P460="","",MAX(TODAY()-P460,0))</x:f>
      </x:c>
      <x:c r="AK460" s="750" t="str">
        <x:f>IF(OR(B460="",AH460=""),"",AH460-B460)</x:f>
      </x:c>
      <x:c r="AL460" s="751" t="str">
        <x:f>IF(A460="","",IF(COUNTIF($A$5:$A$504,A460)&gt;1,"DUPLICATE RFQ ID",IF(OR(B460="",C460="",AND(D460="",E460=""),AND(F460="",G460=""),H460="",I460="",J460="",L460="",M460="",N460=""),"CHECK REQUIRED FIELDS",IF(OR(NOT(ISNUMBER(I460)),I460&lt;=0,AND(O460&lt;&gt;"",OR(NOT(ISNUMBER(O460)),O460&lt;0))),"CHECK NUMBERS",IF(OR(NOT(ISNUMBER(B460)),B460&gt;TODAY(),AND(P460&lt;&gt;"",OR(NOT(ISNUMBER(P460)),P460&gt;TODAY())),AND(Q460&lt;&gt;"",OR(NOT(ISNUMBER(Q460)),Q460&gt;TODAY())),AND(R460&lt;&gt;"",NOT(ISNUMBER(R460))),AND(U460&lt;&gt;"",NOT(ISNUMBER(U460))),AND(AF460&lt;&gt;"",OR(NOT(ISNUMBER(AF460)),AF460&lt;B460,AF460&gt;TODAY()+1)),AND(AG460&lt;&gt;"",OR(NOT(ISNUMBER(AG460)),AG460&lt;B460,AG460&gt;TODAY())),AND(AH460&lt;&gt;"",OR(NOT(ISNUMBER(AH460)),AH460&lt;B460,AH460&gt;TODAY()))),"CHECK DATE",IF(COUNTIF(Setup!$D$4:$D$11,N460)=0,"CHECK STAGE",IF(AND(N460&lt;&gt;"PO WON",N460&lt;&gt;"LOST",N460&lt;&gt;"CANCELLED",Y460=""),"SET NEXT FOLLOW-UP",IF(AND(OR(N460="QUOTED",N460="NEGOTIATION",N460="PO WON"),P460=""),"ADD QUOTE DATE",IF(AND(OR(N460="QUOTED",N460="NEGOTIATION",N460="PO WON"),COUNTIFS(Quotations!$B$5:$B$504,A460,Quotations!$Q$5:$Q$504,"COMPLETE")=0),"ADD QUOTE RECORD",IF(AND(OR(N460="LOST",N460="CANCELLED"),V460=""),"ADD CLOSED REASON",IF(AND(OR(N460="PO WON",N460="LOST",N460="CANCELLED"),AH460=""),"ADD CLOSED DATE",IF(AND(N460="PO WON",COUNTIFS('Orders &amp; Payments'!$B$5:$B$504,A460,'Orders &amp; Payments'!$Q$5:$Q$504,"COMPLETE")+COUNTIFS('Orders &amp; Payments'!$B$5:$B$504,A460,'Orders &amp; Payments'!$Q$5:$Q$504,"OPEN")+COUNTIFS('Orders &amp; Payments'!$B$5:$B$504,A460,'Orders &amp; Payments'!$Q$5:$Q$504,"OPEN — ADD INVOICE")=0),"ADD ORDER RECORD","COMPLETE"))))))))))))</x:f>
      </x:c>
    </x:row>
    <x:row r="461">
      <x:c r="A461" s="730"/>
      <x:c r="B461" s="731"/>
      <x:c r="C461" s="730"/>
      <x:c r="D461" s="730"/>
      <x:c r="E461" s="730"/>
      <x:c r="F461" s="730"/>
      <x:c r="G461" s="730"/>
      <x:c r="H461" s="730"/>
      <x:c r="I461" s="730"/>
      <x:c r="J461" s="730"/>
      <x:c r="K461" s="730"/>
      <x:c r="L461" s="730"/>
      <x:c r="M461" s="730"/>
      <x:c r="N461" s="730"/>
      <x:c r="O461" s="732"/>
      <x:c r="P461" s="731"/>
      <x:c r="Q461" s="731"/>
      <x:c r="R461" s="731"/>
      <x:c r="S461" s="740" t="str">
        <x:f>IF(B461="","",TODAY()-B461)</x:f>
      </x:c>
      <x:c r="T461" s="741" t="str">
        <x:f>IF(A461="","",IF(N461="","STAGE NOT SET",IF(OR(N461="PO WON",N461="LOST",N461="CANCELLED"),N461,IF(Y461="","NOT SET",IF(NOT(ISNUMBER(Y461)),"CHECK DATE",IF(Y461&lt;TODAY(),"OVERDUE",IF(Y461=TODAY(),"DUE TODAY","UPCOMING")))))))</x:f>
      </x:c>
      <x:c r="U461" s="731"/>
      <x:c r="V461" s="730"/>
      <x:c r="W461" s="730"/>
      <x:c r="X461" s="749" t="str">
        <x:f>IF(OR(A461="",B461="",N461="",N461="PO WON",N461="LOST",N461="CANCELLED"),"",IFERROR(IF(Q461="",B461+1,Q461+INDEX(Setup!$T$4:$T$8,MATCH(N461,Setup!$S$4:$S$8,0))),""))</x:f>
      </x:c>
      <x:c r="Y461" s="749" t="str">
        <x:f>IF(A461="","",IF(OR(N461="PO WON",N461="LOST",N461="CANCELLED"),"",IF(R461&lt;&gt;"",R461,X461)))</x:f>
      </x:c>
      <x:c r="Z461" s="750" t="str">
        <x:f>IF(OR(Y461="",NOT(ISNUMBER(Y461))),"",Y461-TODAY())</x:f>
      </x:c>
      <x:c r="AA461" s="750" t="str">
        <x:f>IF(OR(A461="",B461="",C461="",M461="",N461="",N461="PO WON",N461="LOST",N461="CANCELLED"),"",IF(M461="Hot",30,IF(M461="Warm",20,10))+IF(N461="NEGOTIATION",25,IF(N461="QUOTED",20,IF(N461="QUALIFIED",15,IF(OR(N461="NEW",N461="CONTACTED"),10,0))))+IF(S461&lt;=2,20,IF(S461&lt;=7,15,IF(S461&lt;=14,10,5)))+IF(O461&gt;=500000,20,IF(O461&gt;=200000,15,IF(O461&gt;=100000,10,5)))+IF(OR(C461="IndiaMART",C461="TradeIndia"),5,3))</x:f>
      </x:c>
      <x:c r="AB461" s="751" t="str">
        <x:f>IF(A461="","",IF(OR(N461="PO WON",N461="LOST",N461="CANCELLED"),"CLOSED",IF(AA461&gt;=75,"A - PRIORITY",IF(AA461&gt;=55,"B - GOOD",IF(AA461&gt;=35,"C - NURTURE","D - LOW")))))</x:f>
      </x:c>
      <x:c r="AC461" s="751" t="str">
        <x:f>IF(A461="","",IF(AL461="COMPLETE",IF(N461="PO WON","Track invoice + payment",IF(N461="LOST","Consider revival",IF(N461="CANCELLED","No further action",IF(T461="OVERDUE","FOLLOW UP NOW",IF(T461="DUE TODAY","FOLLOW UP TODAY",IFERROR(INDEX(Setup!$V$4:$V$8,MATCH(N461,Setup!$U$4:$U$8,0)),"Review RFQ")))))),IF(AL461="DUPLICATE RFQ ID","Use a unique RFQ ID",IF(AL461="CHECK REQUIRED FIELDS","Complete required fields",IF(AL461="CHECK NUMBERS","Correct quantity or value",IF(AL461="CHECK DATE","Correct invalid date",IF(AL461="CHECK STAGE","Choose a valid stage",IF(AL461="SET NEXT FOLLOW-UP","Set next follow-up",IF(AL461="ADD QUOTE DATE","Add quote date",IF(AL461="ADD QUOTE RECORD","Add or fix quote record",IF(AL461="ADD CLOSED REASON","Add lost/cancelled reason",IF(AL461="ADD CLOSED DATE","Add closed date","Create or fix order record"))))))))))))</x:f>
      </x:c>
      <x:c r="AD461" s="752" t="str">
        <x:f>IF(A461="","",IF(AND(OR(N461="QUOTED",N461="NEGOTIATION"),Y461&lt;&gt;"",Y461&lt;TODAY()),O461,0))</x:f>
      </x:c>
      <x:c r="AE461" s="751" t="str">
        <x:f>IF(A461="","",IF(AND(F461&lt;&gt;"",G461&lt;&gt;""),"COMPLETE",IF(OR(F461&lt;&gt;"",G461&lt;&gt;""),"PARTIAL","MISSING")))</x:f>
      </x:c>
      <x:c r="AF461" s="756"/>
      <x:c r="AG461" s="735"/>
      <x:c r="AH461" s="735"/>
      <x:c r="AI461" s="755" t="str">
        <x:f>IF(OR(B461="",AF461=""),"",ROUND((AF461-B461)*24,1))</x:f>
      </x:c>
      <x:c r="AJ461" s="750" t="str">
        <x:f>IF(P461="","",MAX(TODAY()-P461,0))</x:f>
      </x:c>
      <x:c r="AK461" s="750" t="str">
        <x:f>IF(OR(B461="",AH461=""),"",AH461-B461)</x:f>
      </x:c>
      <x:c r="AL461" s="751" t="str">
        <x:f>IF(A461="","",IF(COUNTIF($A$5:$A$504,A461)&gt;1,"DUPLICATE RFQ ID",IF(OR(B461="",C461="",AND(D461="",E461=""),AND(F461="",G461=""),H461="",I461="",J461="",L461="",M461="",N461=""),"CHECK REQUIRED FIELDS",IF(OR(NOT(ISNUMBER(I461)),I461&lt;=0,AND(O461&lt;&gt;"",OR(NOT(ISNUMBER(O461)),O461&lt;0))),"CHECK NUMBERS",IF(OR(NOT(ISNUMBER(B461)),B461&gt;TODAY(),AND(P461&lt;&gt;"",OR(NOT(ISNUMBER(P461)),P461&gt;TODAY())),AND(Q461&lt;&gt;"",OR(NOT(ISNUMBER(Q461)),Q461&gt;TODAY())),AND(R461&lt;&gt;"",NOT(ISNUMBER(R461))),AND(U461&lt;&gt;"",NOT(ISNUMBER(U461))),AND(AF461&lt;&gt;"",OR(NOT(ISNUMBER(AF461)),AF461&lt;B461,AF461&gt;TODAY()+1)),AND(AG461&lt;&gt;"",OR(NOT(ISNUMBER(AG461)),AG461&lt;B461,AG461&gt;TODAY())),AND(AH461&lt;&gt;"",OR(NOT(ISNUMBER(AH461)),AH461&lt;B461,AH461&gt;TODAY()))),"CHECK DATE",IF(COUNTIF(Setup!$D$4:$D$11,N461)=0,"CHECK STAGE",IF(AND(N461&lt;&gt;"PO WON",N461&lt;&gt;"LOST",N461&lt;&gt;"CANCELLED",Y461=""),"SET NEXT FOLLOW-UP",IF(AND(OR(N461="QUOTED",N461="NEGOTIATION",N461="PO WON"),P461=""),"ADD QUOTE DATE",IF(AND(OR(N461="QUOTED",N461="NEGOTIATION",N461="PO WON"),COUNTIFS(Quotations!$B$5:$B$504,A461,Quotations!$Q$5:$Q$504,"COMPLETE")=0),"ADD QUOTE RECORD",IF(AND(OR(N461="LOST",N461="CANCELLED"),V461=""),"ADD CLOSED REASON",IF(AND(OR(N461="PO WON",N461="LOST",N461="CANCELLED"),AH461=""),"ADD CLOSED DATE",IF(AND(N461="PO WON",COUNTIFS('Orders &amp; Payments'!$B$5:$B$504,A461,'Orders &amp; Payments'!$Q$5:$Q$504,"COMPLETE")+COUNTIFS('Orders &amp; Payments'!$B$5:$B$504,A461,'Orders &amp; Payments'!$Q$5:$Q$504,"OPEN")+COUNTIFS('Orders &amp; Payments'!$B$5:$B$504,A461,'Orders &amp; Payments'!$Q$5:$Q$504,"OPEN — ADD INVOICE")=0),"ADD ORDER RECORD","COMPLETE"))))))))))))</x:f>
      </x:c>
    </x:row>
    <x:row r="462">
      <x:c r="A462" s="730"/>
      <x:c r="B462" s="731"/>
      <x:c r="C462" s="730"/>
      <x:c r="D462" s="730"/>
      <x:c r="E462" s="730"/>
      <x:c r="F462" s="730"/>
      <x:c r="G462" s="730"/>
      <x:c r="H462" s="730"/>
      <x:c r="I462" s="730"/>
      <x:c r="J462" s="730"/>
      <x:c r="K462" s="730"/>
      <x:c r="L462" s="730"/>
      <x:c r="M462" s="730"/>
      <x:c r="N462" s="730"/>
      <x:c r="O462" s="732"/>
      <x:c r="P462" s="731"/>
      <x:c r="Q462" s="731"/>
      <x:c r="R462" s="731"/>
      <x:c r="S462" s="740" t="str">
        <x:f>IF(B462="","",TODAY()-B462)</x:f>
      </x:c>
      <x:c r="T462" s="741" t="str">
        <x:f>IF(A462="","",IF(N462="","STAGE NOT SET",IF(OR(N462="PO WON",N462="LOST",N462="CANCELLED"),N462,IF(Y462="","NOT SET",IF(NOT(ISNUMBER(Y462)),"CHECK DATE",IF(Y462&lt;TODAY(),"OVERDUE",IF(Y462=TODAY(),"DUE TODAY","UPCOMING")))))))</x:f>
      </x:c>
      <x:c r="U462" s="731"/>
      <x:c r="V462" s="730"/>
      <x:c r="W462" s="730"/>
      <x:c r="X462" s="749" t="str">
        <x:f>IF(OR(A462="",B462="",N462="",N462="PO WON",N462="LOST",N462="CANCELLED"),"",IFERROR(IF(Q462="",B462+1,Q462+INDEX(Setup!$T$4:$T$8,MATCH(N462,Setup!$S$4:$S$8,0))),""))</x:f>
      </x:c>
      <x:c r="Y462" s="749" t="str">
        <x:f>IF(A462="","",IF(OR(N462="PO WON",N462="LOST",N462="CANCELLED"),"",IF(R462&lt;&gt;"",R462,X462)))</x:f>
      </x:c>
      <x:c r="Z462" s="750" t="str">
        <x:f>IF(OR(Y462="",NOT(ISNUMBER(Y462))),"",Y462-TODAY())</x:f>
      </x:c>
      <x:c r="AA462" s="750" t="str">
        <x:f>IF(OR(A462="",B462="",C462="",M462="",N462="",N462="PO WON",N462="LOST",N462="CANCELLED"),"",IF(M462="Hot",30,IF(M462="Warm",20,10))+IF(N462="NEGOTIATION",25,IF(N462="QUOTED",20,IF(N462="QUALIFIED",15,IF(OR(N462="NEW",N462="CONTACTED"),10,0))))+IF(S462&lt;=2,20,IF(S462&lt;=7,15,IF(S462&lt;=14,10,5)))+IF(O462&gt;=500000,20,IF(O462&gt;=200000,15,IF(O462&gt;=100000,10,5)))+IF(OR(C462="IndiaMART",C462="TradeIndia"),5,3))</x:f>
      </x:c>
      <x:c r="AB462" s="751" t="str">
        <x:f>IF(A462="","",IF(OR(N462="PO WON",N462="LOST",N462="CANCELLED"),"CLOSED",IF(AA462&gt;=75,"A - PRIORITY",IF(AA462&gt;=55,"B - GOOD",IF(AA462&gt;=35,"C - NURTURE","D - LOW")))))</x:f>
      </x:c>
      <x:c r="AC462" s="751" t="str">
        <x:f>IF(A462="","",IF(AL462="COMPLETE",IF(N462="PO WON","Track invoice + payment",IF(N462="LOST","Consider revival",IF(N462="CANCELLED","No further action",IF(T462="OVERDUE","FOLLOW UP NOW",IF(T462="DUE TODAY","FOLLOW UP TODAY",IFERROR(INDEX(Setup!$V$4:$V$8,MATCH(N462,Setup!$U$4:$U$8,0)),"Review RFQ")))))),IF(AL462="DUPLICATE RFQ ID","Use a unique RFQ ID",IF(AL462="CHECK REQUIRED FIELDS","Complete required fields",IF(AL462="CHECK NUMBERS","Correct quantity or value",IF(AL462="CHECK DATE","Correct invalid date",IF(AL462="CHECK STAGE","Choose a valid stage",IF(AL462="SET NEXT FOLLOW-UP","Set next follow-up",IF(AL462="ADD QUOTE DATE","Add quote date",IF(AL462="ADD QUOTE RECORD","Add or fix quote record",IF(AL462="ADD CLOSED REASON","Add lost/cancelled reason",IF(AL462="ADD CLOSED DATE","Add closed date","Create or fix order record"))))))))))))</x:f>
      </x:c>
      <x:c r="AD462" s="752" t="str">
        <x:f>IF(A462="","",IF(AND(OR(N462="QUOTED",N462="NEGOTIATION"),Y462&lt;&gt;"",Y462&lt;TODAY()),O462,0))</x:f>
      </x:c>
      <x:c r="AE462" s="751" t="str">
        <x:f>IF(A462="","",IF(AND(F462&lt;&gt;"",G462&lt;&gt;""),"COMPLETE",IF(OR(F462&lt;&gt;"",G462&lt;&gt;""),"PARTIAL","MISSING")))</x:f>
      </x:c>
      <x:c r="AF462" s="756"/>
      <x:c r="AG462" s="735"/>
      <x:c r="AH462" s="735"/>
      <x:c r="AI462" s="755" t="str">
        <x:f>IF(OR(B462="",AF462=""),"",ROUND((AF462-B462)*24,1))</x:f>
      </x:c>
      <x:c r="AJ462" s="750" t="str">
        <x:f>IF(P462="","",MAX(TODAY()-P462,0))</x:f>
      </x:c>
      <x:c r="AK462" s="750" t="str">
        <x:f>IF(OR(B462="",AH462=""),"",AH462-B462)</x:f>
      </x:c>
      <x:c r="AL462" s="751" t="str">
        <x:f>IF(A462="","",IF(COUNTIF($A$5:$A$504,A462)&gt;1,"DUPLICATE RFQ ID",IF(OR(B462="",C462="",AND(D462="",E462=""),AND(F462="",G462=""),H462="",I462="",J462="",L462="",M462="",N462=""),"CHECK REQUIRED FIELDS",IF(OR(NOT(ISNUMBER(I462)),I462&lt;=0,AND(O462&lt;&gt;"",OR(NOT(ISNUMBER(O462)),O462&lt;0))),"CHECK NUMBERS",IF(OR(NOT(ISNUMBER(B462)),B462&gt;TODAY(),AND(P462&lt;&gt;"",OR(NOT(ISNUMBER(P462)),P462&gt;TODAY())),AND(Q462&lt;&gt;"",OR(NOT(ISNUMBER(Q462)),Q462&gt;TODAY())),AND(R462&lt;&gt;"",NOT(ISNUMBER(R462))),AND(U462&lt;&gt;"",NOT(ISNUMBER(U462))),AND(AF462&lt;&gt;"",OR(NOT(ISNUMBER(AF462)),AF462&lt;B462,AF462&gt;TODAY()+1)),AND(AG462&lt;&gt;"",OR(NOT(ISNUMBER(AG462)),AG462&lt;B462,AG462&gt;TODAY())),AND(AH462&lt;&gt;"",OR(NOT(ISNUMBER(AH462)),AH462&lt;B462,AH462&gt;TODAY()))),"CHECK DATE",IF(COUNTIF(Setup!$D$4:$D$11,N462)=0,"CHECK STAGE",IF(AND(N462&lt;&gt;"PO WON",N462&lt;&gt;"LOST",N462&lt;&gt;"CANCELLED",Y462=""),"SET NEXT FOLLOW-UP",IF(AND(OR(N462="QUOTED",N462="NEGOTIATION",N462="PO WON"),P462=""),"ADD QUOTE DATE",IF(AND(OR(N462="QUOTED",N462="NEGOTIATION",N462="PO WON"),COUNTIFS(Quotations!$B$5:$B$504,A462,Quotations!$Q$5:$Q$504,"COMPLETE")=0),"ADD QUOTE RECORD",IF(AND(OR(N462="LOST",N462="CANCELLED"),V462=""),"ADD CLOSED REASON",IF(AND(OR(N462="PO WON",N462="LOST",N462="CANCELLED"),AH462=""),"ADD CLOSED DATE",IF(AND(N462="PO WON",COUNTIFS('Orders &amp; Payments'!$B$5:$B$504,A462,'Orders &amp; Payments'!$Q$5:$Q$504,"COMPLETE")+COUNTIFS('Orders &amp; Payments'!$B$5:$B$504,A462,'Orders &amp; Payments'!$Q$5:$Q$504,"OPEN")+COUNTIFS('Orders &amp; Payments'!$B$5:$B$504,A462,'Orders &amp; Payments'!$Q$5:$Q$504,"OPEN — ADD INVOICE")=0),"ADD ORDER RECORD","COMPLETE"))))))))))))</x:f>
      </x:c>
    </x:row>
    <x:row r="463">
      <x:c r="A463" s="730"/>
      <x:c r="B463" s="731"/>
      <x:c r="C463" s="730"/>
      <x:c r="D463" s="730"/>
      <x:c r="E463" s="730"/>
      <x:c r="F463" s="730"/>
      <x:c r="G463" s="730"/>
      <x:c r="H463" s="730"/>
      <x:c r="I463" s="730"/>
      <x:c r="J463" s="730"/>
      <x:c r="K463" s="730"/>
      <x:c r="L463" s="730"/>
      <x:c r="M463" s="730"/>
      <x:c r="N463" s="730"/>
      <x:c r="O463" s="732"/>
      <x:c r="P463" s="731"/>
      <x:c r="Q463" s="731"/>
      <x:c r="R463" s="731"/>
      <x:c r="S463" s="740" t="str">
        <x:f>IF(B463="","",TODAY()-B463)</x:f>
      </x:c>
      <x:c r="T463" s="741" t="str">
        <x:f>IF(A463="","",IF(N463="","STAGE NOT SET",IF(OR(N463="PO WON",N463="LOST",N463="CANCELLED"),N463,IF(Y463="","NOT SET",IF(NOT(ISNUMBER(Y463)),"CHECK DATE",IF(Y463&lt;TODAY(),"OVERDUE",IF(Y463=TODAY(),"DUE TODAY","UPCOMING")))))))</x:f>
      </x:c>
      <x:c r="U463" s="731"/>
      <x:c r="V463" s="730"/>
      <x:c r="W463" s="730"/>
      <x:c r="X463" s="749" t="str">
        <x:f>IF(OR(A463="",B463="",N463="",N463="PO WON",N463="LOST",N463="CANCELLED"),"",IFERROR(IF(Q463="",B463+1,Q463+INDEX(Setup!$T$4:$T$8,MATCH(N463,Setup!$S$4:$S$8,0))),""))</x:f>
      </x:c>
      <x:c r="Y463" s="749" t="str">
        <x:f>IF(A463="","",IF(OR(N463="PO WON",N463="LOST",N463="CANCELLED"),"",IF(R463&lt;&gt;"",R463,X463)))</x:f>
      </x:c>
      <x:c r="Z463" s="750" t="str">
        <x:f>IF(OR(Y463="",NOT(ISNUMBER(Y463))),"",Y463-TODAY())</x:f>
      </x:c>
      <x:c r="AA463" s="750" t="str">
        <x:f>IF(OR(A463="",B463="",C463="",M463="",N463="",N463="PO WON",N463="LOST",N463="CANCELLED"),"",IF(M463="Hot",30,IF(M463="Warm",20,10))+IF(N463="NEGOTIATION",25,IF(N463="QUOTED",20,IF(N463="QUALIFIED",15,IF(OR(N463="NEW",N463="CONTACTED"),10,0))))+IF(S463&lt;=2,20,IF(S463&lt;=7,15,IF(S463&lt;=14,10,5)))+IF(O463&gt;=500000,20,IF(O463&gt;=200000,15,IF(O463&gt;=100000,10,5)))+IF(OR(C463="IndiaMART",C463="TradeIndia"),5,3))</x:f>
      </x:c>
      <x:c r="AB463" s="751" t="str">
        <x:f>IF(A463="","",IF(OR(N463="PO WON",N463="LOST",N463="CANCELLED"),"CLOSED",IF(AA463&gt;=75,"A - PRIORITY",IF(AA463&gt;=55,"B - GOOD",IF(AA463&gt;=35,"C - NURTURE","D - LOW")))))</x:f>
      </x:c>
      <x:c r="AC463" s="751" t="str">
        <x:f>IF(A463="","",IF(AL463="COMPLETE",IF(N463="PO WON","Track invoice + payment",IF(N463="LOST","Consider revival",IF(N463="CANCELLED","No further action",IF(T463="OVERDUE","FOLLOW UP NOW",IF(T463="DUE TODAY","FOLLOW UP TODAY",IFERROR(INDEX(Setup!$V$4:$V$8,MATCH(N463,Setup!$U$4:$U$8,0)),"Review RFQ")))))),IF(AL463="DUPLICATE RFQ ID","Use a unique RFQ ID",IF(AL463="CHECK REQUIRED FIELDS","Complete required fields",IF(AL463="CHECK NUMBERS","Correct quantity or value",IF(AL463="CHECK DATE","Correct invalid date",IF(AL463="CHECK STAGE","Choose a valid stage",IF(AL463="SET NEXT FOLLOW-UP","Set next follow-up",IF(AL463="ADD QUOTE DATE","Add quote date",IF(AL463="ADD QUOTE RECORD","Add or fix quote record",IF(AL463="ADD CLOSED REASON","Add lost/cancelled reason",IF(AL463="ADD CLOSED DATE","Add closed date","Create or fix order record"))))))))))))</x:f>
      </x:c>
      <x:c r="AD463" s="752" t="str">
        <x:f>IF(A463="","",IF(AND(OR(N463="QUOTED",N463="NEGOTIATION"),Y463&lt;&gt;"",Y463&lt;TODAY()),O463,0))</x:f>
      </x:c>
      <x:c r="AE463" s="751" t="str">
        <x:f>IF(A463="","",IF(AND(F463&lt;&gt;"",G463&lt;&gt;""),"COMPLETE",IF(OR(F463&lt;&gt;"",G463&lt;&gt;""),"PARTIAL","MISSING")))</x:f>
      </x:c>
      <x:c r="AF463" s="756"/>
      <x:c r="AG463" s="735"/>
      <x:c r="AH463" s="735"/>
      <x:c r="AI463" s="755" t="str">
        <x:f>IF(OR(B463="",AF463=""),"",ROUND((AF463-B463)*24,1))</x:f>
      </x:c>
      <x:c r="AJ463" s="750" t="str">
        <x:f>IF(P463="","",MAX(TODAY()-P463,0))</x:f>
      </x:c>
      <x:c r="AK463" s="750" t="str">
        <x:f>IF(OR(B463="",AH463=""),"",AH463-B463)</x:f>
      </x:c>
      <x:c r="AL463" s="751" t="str">
        <x:f>IF(A463="","",IF(COUNTIF($A$5:$A$504,A463)&gt;1,"DUPLICATE RFQ ID",IF(OR(B463="",C463="",AND(D463="",E463=""),AND(F463="",G463=""),H463="",I463="",J463="",L463="",M463="",N463=""),"CHECK REQUIRED FIELDS",IF(OR(NOT(ISNUMBER(I463)),I463&lt;=0,AND(O463&lt;&gt;"",OR(NOT(ISNUMBER(O463)),O463&lt;0))),"CHECK NUMBERS",IF(OR(NOT(ISNUMBER(B463)),B463&gt;TODAY(),AND(P463&lt;&gt;"",OR(NOT(ISNUMBER(P463)),P463&gt;TODAY())),AND(Q463&lt;&gt;"",OR(NOT(ISNUMBER(Q463)),Q463&gt;TODAY())),AND(R463&lt;&gt;"",NOT(ISNUMBER(R463))),AND(U463&lt;&gt;"",NOT(ISNUMBER(U463))),AND(AF463&lt;&gt;"",OR(NOT(ISNUMBER(AF463)),AF463&lt;B463,AF463&gt;TODAY()+1)),AND(AG463&lt;&gt;"",OR(NOT(ISNUMBER(AG463)),AG463&lt;B463,AG463&gt;TODAY())),AND(AH463&lt;&gt;"",OR(NOT(ISNUMBER(AH463)),AH463&lt;B463,AH463&gt;TODAY()))),"CHECK DATE",IF(COUNTIF(Setup!$D$4:$D$11,N463)=0,"CHECK STAGE",IF(AND(N463&lt;&gt;"PO WON",N463&lt;&gt;"LOST",N463&lt;&gt;"CANCELLED",Y463=""),"SET NEXT FOLLOW-UP",IF(AND(OR(N463="QUOTED",N463="NEGOTIATION",N463="PO WON"),P463=""),"ADD QUOTE DATE",IF(AND(OR(N463="QUOTED",N463="NEGOTIATION",N463="PO WON"),COUNTIFS(Quotations!$B$5:$B$504,A463,Quotations!$Q$5:$Q$504,"COMPLETE")=0),"ADD QUOTE RECORD",IF(AND(OR(N463="LOST",N463="CANCELLED"),V463=""),"ADD CLOSED REASON",IF(AND(OR(N463="PO WON",N463="LOST",N463="CANCELLED"),AH463=""),"ADD CLOSED DATE",IF(AND(N463="PO WON",COUNTIFS('Orders &amp; Payments'!$B$5:$B$504,A463,'Orders &amp; Payments'!$Q$5:$Q$504,"COMPLETE")+COUNTIFS('Orders &amp; Payments'!$B$5:$B$504,A463,'Orders &amp; Payments'!$Q$5:$Q$504,"OPEN")+COUNTIFS('Orders &amp; Payments'!$B$5:$B$504,A463,'Orders &amp; Payments'!$Q$5:$Q$504,"OPEN — ADD INVOICE")=0),"ADD ORDER RECORD","COMPLETE"))))))))))))</x:f>
      </x:c>
    </x:row>
    <x:row r="464">
      <x:c r="A464" s="730"/>
      <x:c r="B464" s="731"/>
      <x:c r="C464" s="730"/>
      <x:c r="D464" s="730"/>
      <x:c r="E464" s="730"/>
      <x:c r="F464" s="730"/>
      <x:c r="G464" s="730"/>
      <x:c r="H464" s="730"/>
      <x:c r="I464" s="730"/>
      <x:c r="J464" s="730"/>
      <x:c r="K464" s="730"/>
      <x:c r="L464" s="730"/>
      <x:c r="M464" s="730"/>
      <x:c r="N464" s="730"/>
      <x:c r="O464" s="732"/>
      <x:c r="P464" s="731"/>
      <x:c r="Q464" s="731"/>
      <x:c r="R464" s="731"/>
      <x:c r="S464" s="740" t="str">
        <x:f>IF(B464="","",TODAY()-B464)</x:f>
      </x:c>
      <x:c r="T464" s="741" t="str">
        <x:f>IF(A464="","",IF(N464="","STAGE NOT SET",IF(OR(N464="PO WON",N464="LOST",N464="CANCELLED"),N464,IF(Y464="","NOT SET",IF(NOT(ISNUMBER(Y464)),"CHECK DATE",IF(Y464&lt;TODAY(),"OVERDUE",IF(Y464=TODAY(),"DUE TODAY","UPCOMING")))))))</x:f>
      </x:c>
      <x:c r="U464" s="731"/>
      <x:c r="V464" s="730"/>
      <x:c r="W464" s="730"/>
      <x:c r="X464" s="749" t="str">
        <x:f>IF(OR(A464="",B464="",N464="",N464="PO WON",N464="LOST",N464="CANCELLED"),"",IFERROR(IF(Q464="",B464+1,Q464+INDEX(Setup!$T$4:$T$8,MATCH(N464,Setup!$S$4:$S$8,0))),""))</x:f>
      </x:c>
      <x:c r="Y464" s="749" t="str">
        <x:f>IF(A464="","",IF(OR(N464="PO WON",N464="LOST",N464="CANCELLED"),"",IF(R464&lt;&gt;"",R464,X464)))</x:f>
      </x:c>
      <x:c r="Z464" s="750" t="str">
        <x:f>IF(OR(Y464="",NOT(ISNUMBER(Y464))),"",Y464-TODAY())</x:f>
      </x:c>
      <x:c r="AA464" s="750" t="str">
        <x:f>IF(OR(A464="",B464="",C464="",M464="",N464="",N464="PO WON",N464="LOST",N464="CANCELLED"),"",IF(M464="Hot",30,IF(M464="Warm",20,10))+IF(N464="NEGOTIATION",25,IF(N464="QUOTED",20,IF(N464="QUALIFIED",15,IF(OR(N464="NEW",N464="CONTACTED"),10,0))))+IF(S464&lt;=2,20,IF(S464&lt;=7,15,IF(S464&lt;=14,10,5)))+IF(O464&gt;=500000,20,IF(O464&gt;=200000,15,IF(O464&gt;=100000,10,5)))+IF(OR(C464="IndiaMART",C464="TradeIndia"),5,3))</x:f>
      </x:c>
      <x:c r="AB464" s="751" t="str">
        <x:f>IF(A464="","",IF(OR(N464="PO WON",N464="LOST",N464="CANCELLED"),"CLOSED",IF(AA464&gt;=75,"A - PRIORITY",IF(AA464&gt;=55,"B - GOOD",IF(AA464&gt;=35,"C - NURTURE","D - LOW")))))</x:f>
      </x:c>
      <x:c r="AC464" s="751" t="str">
        <x:f>IF(A464="","",IF(AL464="COMPLETE",IF(N464="PO WON","Track invoice + payment",IF(N464="LOST","Consider revival",IF(N464="CANCELLED","No further action",IF(T464="OVERDUE","FOLLOW UP NOW",IF(T464="DUE TODAY","FOLLOW UP TODAY",IFERROR(INDEX(Setup!$V$4:$V$8,MATCH(N464,Setup!$U$4:$U$8,0)),"Review RFQ")))))),IF(AL464="DUPLICATE RFQ ID","Use a unique RFQ ID",IF(AL464="CHECK REQUIRED FIELDS","Complete required fields",IF(AL464="CHECK NUMBERS","Correct quantity or value",IF(AL464="CHECK DATE","Correct invalid date",IF(AL464="CHECK STAGE","Choose a valid stage",IF(AL464="SET NEXT FOLLOW-UP","Set next follow-up",IF(AL464="ADD QUOTE DATE","Add quote date",IF(AL464="ADD QUOTE RECORD","Add or fix quote record",IF(AL464="ADD CLOSED REASON","Add lost/cancelled reason",IF(AL464="ADD CLOSED DATE","Add closed date","Create or fix order record"))))))))))))</x:f>
      </x:c>
      <x:c r="AD464" s="752" t="str">
        <x:f>IF(A464="","",IF(AND(OR(N464="QUOTED",N464="NEGOTIATION"),Y464&lt;&gt;"",Y464&lt;TODAY()),O464,0))</x:f>
      </x:c>
      <x:c r="AE464" s="751" t="str">
        <x:f>IF(A464="","",IF(AND(F464&lt;&gt;"",G464&lt;&gt;""),"COMPLETE",IF(OR(F464&lt;&gt;"",G464&lt;&gt;""),"PARTIAL","MISSING")))</x:f>
      </x:c>
      <x:c r="AF464" s="756"/>
      <x:c r="AG464" s="735"/>
      <x:c r="AH464" s="735"/>
      <x:c r="AI464" s="755" t="str">
        <x:f>IF(OR(B464="",AF464=""),"",ROUND((AF464-B464)*24,1))</x:f>
      </x:c>
      <x:c r="AJ464" s="750" t="str">
        <x:f>IF(P464="","",MAX(TODAY()-P464,0))</x:f>
      </x:c>
      <x:c r="AK464" s="750" t="str">
        <x:f>IF(OR(B464="",AH464=""),"",AH464-B464)</x:f>
      </x:c>
      <x:c r="AL464" s="751" t="str">
        <x:f>IF(A464="","",IF(COUNTIF($A$5:$A$504,A464)&gt;1,"DUPLICATE RFQ ID",IF(OR(B464="",C464="",AND(D464="",E464=""),AND(F464="",G464=""),H464="",I464="",J464="",L464="",M464="",N464=""),"CHECK REQUIRED FIELDS",IF(OR(NOT(ISNUMBER(I464)),I464&lt;=0,AND(O464&lt;&gt;"",OR(NOT(ISNUMBER(O464)),O464&lt;0))),"CHECK NUMBERS",IF(OR(NOT(ISNUMBER(B464)),B464&gt;TODAY(),AND(P464&lt;&gt;"",OR(NOT(ISNUMBER(P464)),P464&gt;TODAY())),AND(Q464&lt;&gt;"",OR(NOT(ISNUMBER(Q464)),Q464&gt;TODAY())),AND(R464&lt;&gt;"",NOT(ISNUMBER(R464))),AND(U464&lt;&gt;"",NOT(ISNUMBER(U464))),AND(AF464&lt;&gt;"",OR(NOT(ISNUMBER(AF464)),AF464&lt;B464,AF464&gt;TODAY()+1)),AND(AG464&lt;&gt;"",OR(NOT(ISNUMBER(AG464)),AG464&lt;B464,AG464&gt;TODAY())),AND(AH464&lt;&gt;"",OR(NOT(ISNUMBER(AH464)),AH464&lt;B464,AH464&gt;TODAY()))),"CHECK DATE",IF(COUNTIF(Setup!$D$4:$D$11,N464)=0,"CHECK STAGE",IF(AND(N464&lt;&gt;"PO WON",N464&lt;&gt;"LOST",N464&lt;&gt;"CANCELLED",Y464=""),"SET NEXT FOLLOW-UP",IF(AND(OR(N464="QUOTED",N464="NEGOTIATION",N464="PO WON"),P464=""),"ADD QUOTE DATE",IF(AND(OR(N464="QUOTED",N464="NEGOTIATION",N464="PO WON"),COUNTIFS(Quotations!$B$5:$B$504,A464,Quotations!$Q$5:$Q$504,"COMPLETE")=0),"ADD QUOTE RECORD",IF(AND(OR(N464="LOST",N464="CANCELLED"),V464=""),"ADD CLOSED REASON",IF(AND(OR(N464="PO WON",N464="LOST",N464="CANCELLED"),AH464=""),"ADD CLOSED DATE",IF(AND(N464="PO WON",COUNTIFS('Orders &amp; Payments'!$B$5:$B$504,A464,'Orders &amp; Payments'!$Q$5:$Q$504,"COMPLETE")+COUNTIFS('Orders &amp; Payments'!$B$5:$B$504,A464,'Orders &amp; Payments'!$Q$5:$Q$504,"OPEN")+COUNTIFS('Orders &amp; Payments'!$B$5:$B$504,A464,'Orders &amp; Payments'!$Q$5:$Q$504,"OPEN — ADD INVOICE")=0),"ADD ORDER RECORD","COMPLETE"))))))))))))</x:f>
      </x:c>
    </x:row>
    <x:row r="465">
      <x:c r="A465" s="730"/>
      <x:c r="B465" s="731"/>
      <x:c r="C465" s="730"/>
      <x:c r="D465" s="730"/>
      <x:c r="E465" s="730"/>
      <x:c r="F465" s="730"/>
      <x:c r="G465" s="730"/>
      <x:c r="H465" s="730"/>
      <x:c r="I465" s="730"/>
      <x:c r="J465" s="730"/>
      <x:c r="K465" s="730"/>
      <x:c r="L465" s="730"/>
      <x:c r="M465" s="730"/>
      <x:c r="N465" s="730"/>
      <x:c r="O465" s="732"/>
      <x:c r="P465" s="731"/>
      <x:c r="Q465" s="731"/>
      <x:c r="R465" s="731"/>
      <x:c r="S465" s="740" t="str">
        <x:f>IF(B465="","",TODAY()-B465)</x:f>
      </x:c>
      <x:c r="T465" s="741" t="str">
        <x:f>IF(A465="","",IF(N465="","STAGE NOT SET",IF(OR(N465="PO WON",N465="LOST",N465="CANCELLED"),N465,IF(Y465="","NOT SET",IF(NOT(ISNUMBER(Y465)),"CHECK DATE",IF(Y465&lt;TODAY(),"OVERDUE",IF(Y465=TODAY(),"DUE TODAY","UPCOMING")))))))</x:f>
      </x:c>
      <x:c r="U465" s="731"/>
      <x:c r="V465" s="730"/>
      <x:c r="W465" s="730"/>
      <x:c r="X465" s="749" t="str">
        <x:f>IF(OR(A465="",B465="",N465="",N465="PO WON",N465="LOST",N465="CANCELLED"),"",IFERROR(IF(Q465="",B465+1,Q465+INDEX(Setup!$T$4:$T$8,MATCH(N465,Setup!$S$4:$S$8,0))),""))</x:f>
      </x:c>
      <x:c r="Y465" s="749" t="str">
        <x:f>IF(A465="","",IF(OR(N465="PO WON",N465="LOST",N465="CANCELLED"),"",IF(R465&lt;&gt;"",R465,X465)))</x:f>
      </x:c>
      <x:c r="Z465" s="750" t="str">
        <x:f>IF(OR(Y465="",NOT(ISNUMBER(Y465))),"",Y465-TODAY())</x:f>
      </x:c>
      <x:c r="AA465" s="750" t="str">
        <x:f>IF(OR(A465="",B465="",C465="",M465="",N465="",N465="PO WON",N465="LOST",N465="CANCELLED"),"",IF(M465="Hot",30,IF(M465="Warm",20,10))+IF(N465="NEGOTIATION",25,IF(N465="QUOTED",20,IF(N465="QUALIFIED",15,IF(OR(N465="NEW",N465="CONTACTED"),10,0))))+IF(S465&lt;=2,20,IF(S465&lt;=7,15,IF(S465&lt;=14,10,5)))+IF(O465&gt;=500000,20,IF(O465&gt;=200000,15,IF(O465&gt;=100000,10,5)))+IF(OR(C465="IndiaMART",C465="TradeIndia"),5,3))</x:f>
      </x:c>
      <x:c r="AB465" s="751" t="str">
        <x:f>IF(A465="","",IF(OR(N465="PO WON",N465="LOST",N465="CANCELLED"),"CLOSED",IF(AA465&gt;=75,"A - PRIORITY",IF(AA465&gt;=55,"B - GOOD",IF(AA465&gt;=35,"C - NURTURE","D - LOW")))))</x:f>
      </x:c>
      <x:c r="AC465" s="751" t="str">
        <x:f>IF(A465="","",IF(AL465="COMPLETE",IF(N465="PO WON","Track invoice + payment",IF(N465="LOST","Consider revival",IF(N465="CANCELLED","No further action",IF(T465="OVERDUE","FOLLOW UP NOW",IF(T465="DUE TODAY","FOLLOW UP TODAY",IFERROR(INDEX(Setup!$V$4:$V$8,MATCH(N465,Setup!$U$4:$U$8,0)),"Review RFQ")))))),IF(AL465="DUPLICATE RFQ ID","Use a unique RFQ ID",IF(AL465="CHECK REQUIRED FIELDS","Complete required fields",IF(AL465="CHECK NUMBERS","Correct quantity or value",IF(AL465="CHECK DATE","Correct invalid date",IF(AL465="CHECK STAGE","Choose a valid stage",IF(AL465="SET NEXT FOLLOW-UP","Set next follow-up",IF(AL465="ADD QUOTE DATE","Add quote date",IF(AL465="ADD QUOTE RECORD","Add or fix quote record",IF(AL465="ADD CLOSED REASON","Add lost/cancelled reason",IF(AL465="ADD CLOSED DATE","Add closed date","Create or fix order record"))))))))))))</x:f>
      </x:c>
      <x:c r="AD465" s="752" t="str">
        <x:f>IF(A465="","",IF(AND(OR(N465="QUOTED",N465="NEGOTIATION"),Y465&lt;&gt;"",Y465&lt;TODAY()),O465,0))</x:f>
      </x:c>
      <x:c r="AE465" s="751" t="str">
        <x:f>IF(A465="","",IF(AND(F465&lt;&gt;"",G465&lt;&gt;""),"COMPLETE",IF(OR(F465&lt;&gt;"",G465&lt;&gt;""),"PARTIAL","MISSING")))</x:f>
      </x:c>
      <x:c r="AF465" s="756"/>
      <x:c r="AG465" s="735"/>
      <x:c r="AH465" s="735"/>
      <x:c r="AI465" s="755" t="str">
        <x:f>IF(OR(B465="",AF465=""),"",ROUND((AF465-B465)*24,1))</x:f>
      </x:c>
      <x:c r="AJ465" s="750" t="str">
        <x:f>IF(P465="","",MAX(TODAY()-P465,0))</x:f>
      </x:c>
      <x:c r="AK465" s="750" t="str">
        <x:f>IF(OR(B465="",AH465=""),"",AH465-B465)</x:f>
      </x:c>
      <x:c r="AL465" s="751" t="str">
        <x:f>IF(A465="","",IF(COUNTIF($A$5:$A$504,A465)&gt;1,"DUPLICATE RFQ ID",IF(OR(B465="",C465="",AND(D465="",E465=""),AND(F465="",G465=""),H465="",I465="",J465="",L465="",M465="",N465=""),"CHECK REQUIRED FIELDS",IF(OR(NOT(ISNUMBER(I465)),I465&lt;=0,AND(O465&lt;&gt;"",OR(NOT(ISNUMBER(O465)),O465&lt;0))),"CHECK NUMBERS",IF(OR(NOT(ISNUMBER(B465)),B465&gt;TODAY(),AND(P465&lt;&gt;"",OR(NOT(ISNUMBER(P465)),P465&gt;TODAY())),AND(Q465&lt;&gt;"",OR(NOT(ISNUMBER(Q465)),Q465&gt;TODAY())),AND(R465&lt;&gt;"",NOT(ISNUMBER(R465))),AND(U465&lt;&gt;"",NOT(ISNUMBER(U465))),AND(AF465&lt;&gt;"",OR(NOT(ISNUMBER(AF465)),AF465&lt;B465,AF465&gt;TODAY()+1)),AND(AG465&lt;&gt;"",OR(NOT(ISNUMBER(AG465)),AG465&lt;B465,AG465&gt;TODAY())),AND(AH465&lt;&gt;"",OR(NOT(ISNUMBER(AH465)),AH465&lt;B465,AH465&gt;TODAY()))),"CHECK DATE",IF(COUNTIF(Setup!$D$4:$D$11,N465)=0,"CHECK STAGE",IF(AND(N465&lt;&gt;"PO WON",N465&lt;&gt;"LOST",N465&lt;&gt;"CANCELLED",Y465=""),"SET NEXT FOLLOW-UP",IF(AND(OR(N465="QUOTED",N465="NEGOTIATION",N465="PO WON"),P465=""),"ADD QUOTE DATE",IF(AND(OR(N465="QUOTED",N465="NEGOTIATION",N465="PO WON"),COUNTIFS(Quotations!$B$5:$B$504,A465,Quotations!$Q$5:$Q$504,"COMPLETE")=0),"ADD QUOTE RECORD",IF(AND(OR(N465="LOST",N465="CANCELLED"),V465=""),"ADD CLOSED REASON",IF(AND(OR(N465="PO WON",N465="LOST",N465="CANCELLED"),AH465=""),"ADD CLOSED DATE",IF(AND(N465="PO WON",COUNTIFS('Orders &amp; Payments'!$B$5:$B$504,A465,'Orders &amp; Payments'!$Q$5:$Q$504,"COMPLETE")+COUNTIFS('Orders &amp; Payments'!$B$5:$B$504,A465,'Orders &amp; Payments'!$Q$5:$Q$504,"OPEN")+COUNTIFS('Orders &amp; Payments'!$B$5:$B$504,A465,'Orders &amp; Payments'!$Q$5:$Q$504,"OPEN — ADD INVOICE")=0),"ADD ORDER RECORD","COMPLETE"))))))))))))</x:f>
      </x:c>
    </x:row>
    <x:row r="466">
      <x:c r="A466" s="730"/>
      <x:c r="B466" s="731"/>
      <x:c r="C466" s="730"/>
      <x:c r="D466" s="730"/>
      <x:c r="E466" s="730"/>
      <x:c r="F466" s="730"/>
      <x:c r="G466" s="730"/>
      <x:c r="H466" s="730"/>
      <x:c r="I466" s="730"/>
      <x:c r="J466" s="730"/>
      <x:c r="K466" s="730"/>
      <x:c r="L466" s="730"/>
      <x:c r="M466" s="730"/>
      <x:c r="N466" s="730"/>
      <x:c r="O466" s="732"/>
      <x:c r="P466" s="731"/>
      <x:c r="Q466" s="731"/>
      <x:c r="R466" s="731"/>
      <x:c r="S466" s="740" t="str">
        <x:f>IF(B466="","",TODAY()-B466)</x:f>
      </x:c>
      <x:c r="T466" s="741" t="str">
        <x:f>IF(A466="","",IF(N466="","STAGE NOT SET",IF(OR(N466="PO WON",N466="LOST",N466="CANCELLED"),N466,IF(Y466="","NOT SET",IF(NOT(ISNUMBER(Y466)),"CHECK DATE",IF(Y466&lt;TODAY(),"OVERDUE",IF(Y466=TODAY(),"DUE TODAY","UPCOMING")))))))</x:f>
      </x:c>
      <x:c r="U466" s="731"/>
      <x:c r="V466" s="730"/>
      <x:c r="W466" s="730"/>
      <x:c r="X466" s="749" t="str">
        <x:f>IF(OR(A466="",B466="",N466="",N466="PO WON",N466="LOST",N466="CANCELLED"),"",IFERROR(IF(Q466="",B466+1,Q466+INDEX(Setup!$T$4:$T$8,MATCH(N466,Setup!$S$4:$S$8,0))),""))</x:f>
      </x:c>
      <x:c r="Y466" s="749" t="str">
        <x:f>IF(A466="","",IF(OR(N466="PO WON",N466="LOST",N466="CANCELLED"),"",IF(R466&lt;&gt;"",R466,X466)))</x:f>
      </x:c>
      <x:c r="Z466" s="750" t="str">
        <x:f>IF(OR(Y466="",NOT(ISNUMBER(Y466))),"",Y466-TODAY())</x:f>
      </x:c>
      <x:c r="AA466" s="750" t="str">
        <x:f>IF(OR(A466="",B466="",C466="",M466="",N466="",N466="PO WON",N466="LOST",N466="CANCELLED"),"",IF(M466="Hot",30,IF(M466="Warm",20,10))+IF(N466="NEGOTIATION",25,IF(N466="QUOTED",20,IF(N466="QUALIFIED",15,IF(OR(N466="NEW",N466="CONTACTED"),10,0))))+IF(S466&lt;=2,20,IF(S466&lt;=7,15,IF(S466&lt;=14,10,5)))+IF(O466&gt;=500000,20,IF(O466&gt;=200000,15,IF(O466&gt;=100000,10,5)))+IF(OR(C466="IndiaMART",C466="TradeIndia"),5,3))</x:f>
      </x:c>
      <x:c r="AB466" s="751" t="str">
        <x:f>IF(A466="","",IF(OR(N466="PO WON",N466="LOST",N466="CANCELLED"),"CLOSED",IF(AA466&gt;=75,"A - PRIORITY",IF(AA466&gt;=55,"B - GOOD",IF(AA466&gt;=35,"C - NURTURE","D - LOW")))))</x:f>
      </x:c>
      <x:c r="AC466" s="751" t="str">
        <x:f>IF(A466="","",IF(AL466="COMPLETE",IF(N466="PO WON","Track invoice + payment",IF(N466="LOST","Consider revival",IF(N466="CANCELLED","No further action",IF(T466="OVERDUE","FOLLOW UP NOW",IF(T466="DUE TODAY","FOLLOW UP TODAY",IFERROR(INDEX(Setup!$V$4:$V$8,MATCH(N466,Setup!$U$4:$U$8,0)),"Review RFQ")))))),IF(AL466="DUPLICATE RFQ ID","Use a unique RFQ ID",IF(AL466="CHECK REQUIRED FIELDS","Complete required fields",IF(AL466="CHECK NUMBERS","Correct quantity or value",IF(AL466="CHECK DATE","Correct invalid date",IF(AL466="CHECK STAGE","Choose a valid stage",IF(AL466="SET NEXT FOLLOW-UP","Set next follow-up",IF(AL466="ADD QUOTE DATE","Add quote date",IF(AL466="ADD QUOTE RECORD","Add or fix quote record",IF(AL466="ADD CLOSED REASON","Add lost/cancelled reason",IF(AL466="ADD CLOSED DATE","Add closed date","Create or fix order record"))))))))))))</x:f>
      </x:c>
      <x:c r="AD466" s="752" t="str">
        <x:f>IF(A466="","",IF(AND(OR(N466="QUOTED",N466="NEGOTIATION"),Y466&lt;&gt;"",Y466&lt;TODAY()),O466,0))</x:f>
      </x:c>
      <x:c r="AE466" s="751" t="str">
        <x:f>IF(A466="","",IF(AND(F466&lt;&gt;"",G466&lt;&gt;""),"COMPLETE",IF(OR(F466&lt;&gt;"",G466&lt;&gt;""),"PARTIAL","MISSING")))</x:f>
      </x:c>
      <x:c r="AF466" s="756"/>
      <x:c r="AG466" s="735"/>
      <x:c r="AH466" s="735"/>
      <x:c r="AI466" s="755" t="str">
        <x:f>IF(OR(B466="",AF466=""),"",ROUND((AF466-B466)*24,1))</x:f>
      </x:c>
      <x:c r="AJ466" s="750" t="str">
        <x:f>IF(P466="","",MAX(TODAY()-P466,0))</x:f>
      </x:c>
      <x:c r="AK466" s="750" t="str">
        <x:f>IF(OR(B466="",AH466=""),"",AH466-B466)</x:f>
      </x:c>
      <x:c r="AL466" s="751" t="str">
        <x:f>IF(A466="","",IF(COUNTIF($A$5:$A$504,A466)&gt;1,"DUPLICATE RFQ ID",IF(OR(B466="",C466="",AND(D466="",E466=""),AND(F466="",G466=""),H466="",I466="",J466="",L466="",M466="",N466=""),"CHECK REQUIRED FIELDS",IF(OR(NOT(ISNUMBER(I466)),I466&lt;=0,AND(O466&lt;&gt;"",OR(NOT(ISNUMBER(O466)),O466&lt;0))),"CHECK NUMBERS",IF(OR(NOT(ISNUMBER(B466)),B466&gt;TODAY(),AND(P466&lt;&gt;"",OR(NOT(ISNUMBER(P466)),P466&gt;TODAY())),AND(Q466&lt;&gt;"",OR(NOT(ISNUMBER(Q466)),Q466&gt;TODAY())),AND(R466&lt;&gt;"",NOT(ISNUMBER(R466))),AND(U466&lt;&gt;"",NOT(ISNUMBER(U466))),AND(AF466&lt;&gt;"",OR(NOT(ISNUMBER(AF466)),AF466&lt;B466,AF466&gt;TODAY()+1)),AND(AG466&lt;&gt;"",OR(NOT(ISNUMBER(AG466)),AG466&lt;B466,AG466&gt;TODAY())),AND(AH466&lt;&gt;"",OR(NOT(ISNUMBER(AH466)),AH466&lt;B466,AH466&gt;TODAY()))),"CHECK DATE",IF(COUNTIF(Setup!$D$4:$D$11,N466)=0,"CHECK STAGE",IF(AND(N466&lt;&gt;"PO WON",N466&lt;&gt;"LOST",N466&lt;&gt;"CANCELLED",Y466=""),"SET NEXT FOLLOW-UP",IF(AND(OR(N466="QUOTED",N466="NEGOTIATION",N466="PO WON"),P466=""),"ADD QUOTE DATE",IF(AND(OR(N466="QUOTED",N466="NEGOTIATION",N466="PO WON"),COUNTIFS(Quotations!$B$5:$B$504,A466,Quotations!$Q$5:$Q$504,"COMPLETE")=0),"ADD QUOTE RECORD",IF(AND(OR(N466="LOST",N466="CANCELLED"),V466=""),"ADD CLOSED REASON",IF(AND(OR(N466="PO WON",N466="LOST",N466="CANCELLED"),AH466=""),"ADD CLOSED DATE",IF(AND(N466="PO WON",COUNTIFS('Orders &amp; Payments'!$B$5:$B$504,A466,'Orders &amp; Payments'!$Q$5:$Q$504,"COMPLETE")+COUNTIFS('Orders &amp; Payments'!$B$5:$B$504,A466,'Orders &amp; Payments'!$Q$5:$Q$504,"OPEN")+COUNTIFS('Orders &amp; Payments'!$B$5:$B$504,A466,'Orders &amp; Payments'!$Q$5:$Q$504,"OPEN — ADD INVOICE")=0),"ADD ORDER RECORD","COMPLETE"))))))))))))</x:f>
      </x:c>
    </x:row>
    <x:row r="467">
      <x:c r="A467" s="730"/>
      <x:c r="B467" s="731"/>
      <x:c r="C467" s="730"/>
      <x:c r="D467" s="730"/>
      <x:c r="E467" s="730"/>
      <x:c r="F467" s="730"/>
      <x:c r="G467" s="730"/>
      <x:c r="H467" s="730"/>
      <x:c r="I467" s="730"/>
      <x:c r="J467" s="730"/>
      <x:c r="K467" s="730"/>
      <x:c r="L467" s="730"/>
      <x:c r="M467" s="730"/>
      <x:c r="N467" s="730"/>
      <x:c r="O467" s="732"/>
      <x:c r="P467" s="731"/>
      <x:c r="Q467" s="731"/>
      <x:c r="R467" s="731"/>
      <x:c r="S467" s="740" t="str">
        <x:f>IF(B467="","",TODAY()-B467)</x:f>
      </x:c>
      <x:c r="T467" s="741" t="str">
        <x:f>IF(A467="","",IF(N467="","STAGE NOT SET",IF(OR(N467="PO WON",N467="LOST",N467="CANCELLED"),N467,IF(Y467="","NOT SET",IF(NOT(ISNUMBER(Y467)),"CHECK DATE",IF(Y467&lt;TODAY(),"OVERDUE",IF(Y467=TODAY(),"DUE TODAY","UPCOMING")))))))</x:f>
      </x:c>
      <x:c r="U467" s="731"/>
      <x:c r="V467" s="730"/>
      <x:c r="W467" s="730"/>
      <x:c r="X467" s="749" t="str">
        <x:f>IF(OR(A467="",B467="",N467="",N467="PO WON",N467="LOST",N467="CANCELLED"),"",IFERROR(IF(Q467="",B467+1,Q467+INDEX(Setup!$T$4:$T$8,MATCH(N467,Setup!$S$4:$S$8,0))),""))</x:f>
      </x:c>
      <x:c r="Y467" s="749" t="str">
        <x:f>IF(A467="","",IF(OR(N467="PO WON",N467="LOST",N467="CANCELLED"),"",IF(R467&lt;&gt;"",R467,X467)))</x:f>
      </x:c>
      <x:c r="Z467" s="750" t="str">
        <x:f>IF(OR(Y467="",NOT(ISNUMBER(Y467))),"",Y467-TODAY())</x:f>
      </x:c>
      <x:c r="AA467" s="750" t="str">
        <x:f>IF(OR(A467="",B467="",C467="",M467="",N467="",N467="PO WON",N467="LOST",N467="CANCELLED"),"",IF(M467="Hot",30,IF(M467="Warm",20,10))+IF(N467="NEGOTIATION",25,IF(N467="QUOTED",20,IF(N467="QUALIFIED",15,IF(OR(N467="NEW",N467="CONTACTED"),10,0))))+IF(S467&lt;=2,20,IF(S467&lt;=7,15,IF(S467&lt;=14,10,5)))+IF(O467&gt;=500000,20,IF(O467&gt;=200000,15,IF(O467&gt;=100000,10,5)))+IF(OR(C467="IndiaMART",C467="TradeIndia"),5,3))</x:f>
      </x:c>
      <x:c r="AB467" s="751" t="str">
        <x:f>IF(A467="","",IF(OR(N467="PO WON",N467="LOST",N467="CANCELLED"),"CLOSED",IF(AA467&gt;=75,"A - PRIORITY",IF(AA467&gt;=55,"B - GOOD",IF(AA467&gt;=35,"C - NURTURE","D - LOW")))))</x:f>
      </x:c>
      <x:c r="AC467" s="751" t="str">
        <x:f>IF(A467="","",IF(AL467="COMPLETE",IF(N467="PO WON","Track invoice + payment",IF(N467="LOST","Consider revival",IF(N467="CANCELLED","No further action",IF(T467="OVERDUE","FOLLOW UP NOW",IF(T467="DUE TODAY","FOLLOW UP TODAY",IFERROR(INDEX(Setup!$V$4:$V$8,MATCH(N467,Setup!$U$4:$U$8,0)),"Review RFQ")))))),IF(AL467="DUPLICATE RFQ ID","Use a unique RFQ ID",IF(AL467="CHECK REQUIRED FIELDS","Complete required fields",IF(AL467="CHECK NUMBERS","Correct quantity or value",IF(AL467="CHECK DATE","Correct invalid date",IF(AL467="CHECK STAGE","Choose a valid stage",IF(AL467="SET NEXT FOLLOW-UP","Set next follow-up",IF(AL467="ADD QUOTE DATE","Add quote date",IF(AL467="ADD QUOTE RECORD","Add or fix quote record",IF(AL467="ADD CLOSED REASON","Add lost/cancelled reason",IF(AL467="ADD CLOSED DATE","Add closed date","Create or fix order record"))))))))))))</x:f>
      </x:c>
      <x:c r="AD467" s="752" t="str">
        <x:f>IF(A467="","",IF(AND(OR(N467="QUOTED",N467="NEGOTIATION"),Y467&lt;&gt;"",Y467&lt;TODAY()),O467,0))</x:f>
      </x:c>
      <x:c r="AE467" s="751" t="str">
        <x:f>IF(A467="","",IF(AND(F467&lt;&gt;"",G467&lt;&gt;""),"COMPLETE",IF(OR(F467&lt;&gt;"",G467&lt;&gt;""),"PARTIAL","MISSING")))</x:f>
      </x:c>
      <x:c r="AF467" s="756"/>
      <x:c r="AG467" s="735"/>
      <x:c r="AH467" s="735"/>
      <x:c r="AI467" s="755" t="str">
        <x:f>IF(OR(B467="",AF467=""),"",ROUND((AF467-B467)*24,1))</x:f>
      </x:c>
      <x:c r="AJ467" s="750" t="str">
        <x:f>IF(P467="","",MAX(TODAY()-P467,0))</x:f>
      </x:c>
      <x:c r="AK467" s="750" t="str">
        <x:f>IF(OR(B467="",AH467=""),"",AH467-B467)</x:f>
      </x:c>
      <x:c r="AL467" s="751" t="str">
        <x:f>IF(A467="","",IF(COUNTIF($A$5:$A$504,A467)&gt;1,"DUPLICATE RFQ ID",IF(OR(B467="",C467="",AND(D467="",E467=""),AND(F467="",G467=""),H467="",I467="",J467="",L467="",M467="",N467=""),"CHECK REQUIRED FIELDS",IF(OR(NOT(ISNUMBER(I467)),I467&lt;=0,AND(O467&lt;&gt;"",OR(NOT(ISNUMBER(O467)),O467&lt;0))),"CHECK NUMBERS",IF(OR(NOT(ISNUMBER(B467)),B467&gt;TODAY(),AND(P467&lt;&gt;"",OR(NOT(ISNUMBER(P467)),P467&gt;TODAY())),AND(Q467&lt;&gt;"",OR(NOT(ISNUMBER(Q467)),Q467&gt;TODAY())),AND(R467&lt;&gt;"",NOT(ISNUMBER(R467))),AND(U467&lt;&gt;"",NOT(ISNUMBER(U467))),AND(AF467&lt;&gt;"",OR(NOT(ISNUMBER(AF467)),AF467&lt;B467,AF467&gt;TODAY()+1)),AND(AG467&lt;&gt;"",OR(NOT(ISNUMBER(AG467)),AG467&lt;B467,AG467&gt;TODAY())),AND(AH467&lt;&gt;"",OR(NOT(ISNUMBER(AH467)),AH467&lt;B467,AH467&gt;TODAY()))),"CHECK DATE",IF(COUNTIF(Setup!$D$4:$D$11,N467)=0,"CHECK STAGE",IF(AND(N467&lt;&gt;"PO WON",N467&lt;&gt;"LOST",N467&lt;&gt;"CANCELLED",Y467=""),"SET NEXT FOLLOW-UP",IF(AND(OR(N467="QUOTED",N467="NEGOTIATION",N467="PO WON"),P467=""),"ADD QUOTE DATE",IF(AND(OR(N467="QUOTED",N467="NEGOTIATION",N467="PO WON"),COUNTIFS(Quotations!$B$5:$B$504,A467,Quotations!$Q$5:$Q$504,"COMPLETE")=0),"ADD QUOTE RECORD",IF(AND(OR(N467="LOST",N467="CANCELLED"),V467=""),"ADD CLOSED REASON",IF(AND(OR(N467="PO WON",N467="LOST",N467="CANCELLED"),AH467=""),"ADD CLOSED DATE",IF(AND(N467="PO WON",COUNTIFS('Orders &amp; Payments'!$B$5:$B$504,A467,'Orders &amp; Payments'!$Q$5:$Q$504,"COMPLETE")+COUNTIFS('Orders &amp; Payments'!$B$5:$B$504,A467,'Orders &amp; Payments'!$Q$5:$Q$504,"OPEN")+COUNTIFS('Orders &amp; Payments'!$B$5:$B$504,A467,'Orders &amp; Payments'!$Q$5:$Q$504,"OPEN — ADD INVOICE")=0),"ADD ORDER RECORD","COMPLETE"))))))))))))</x:f>
      </x:c>
    </x:row>
    <x:row r="468">
      <x:c r="A468" s="730"/>
      <x:c r="B468" s="731"/>
      <x:c r="C468" s="730"/>
      <x:c r="D468" s="730"/>
      <x:c r="E468" s="730"/>
      <x:c r="F468" s="730"/>
      <x:c r="G468" s="730"/>
      <x:c r="H468" s="730"/>
      <x:c r="I468" s="730"/>
      <x:c r="J468" s="730"/>
      <x:c r="K468" s="730"/>
      <x:c r="L468" s="730"/>
      <x:c r="M468" s="730"/>
      <x:c r="N468" s="730"/>
      <x:c r="O468" s="732"/>
      <x:c r="P468" s="731"/>
      <x:c r="Q468" s="731"/>
      <x:c r="R468" s="731"/>
      <x:c r="S468" s="740" t="str">
        <x:f>IF(B468="","",TODAY()-B468)</x:f>
      </x:c>
      <x:c r="T468" s="741" t="str">
        <x:f>IF(A468="","",IF(N468="","STAGE NOT SET",IF(OR(N468="PO WON",N468="LOST",N468="CANCELLED"),N468,IF(Y468="","NOT SET",IF(NOT(ISNUMBER(Y468)),"CHECK DATE",IF(Y468&lt;TODAY(),"OVERDUE",IF(Y468=TODAY(),"DUE TODAY","UPCOMING")))))))</x:f>
      </x:c>
      <x:c r="U468" s="731"/>
      <x:c r="V468" s="730"/>
      <x:c r="W468" s="730"/>
      <x:c r="X468" s="749" t="str">
        <x:f>IF(OR(A468="",B468="",N468="",N468="PO WON",N468="LOST",N468="CANCELLED"),"",IFERROR(IF(Q468="",B468+1,Q468+INDEX(Setup!$T$4:$T$8,MATCH(N468,Setup!$S$4:$S$8,0))),""))</x:f>
      </x:c>
      <x:c r="Y468" s="749" t="str">
        <x:f>IF(A468="","",IF(OR(N468="PO WON",N468="LOST",N468="CANCELLED"),"",IF(R468&lt;&gt;"",R468,X468)))</x:f>
      </x:c>
      <x:c r="Z468" s="750" t="str">
        <x:f>IF(OR(Y468="",NOT(ISNUMBER(Y468))),"",Y468-TODAY())</x:f>
      </x:c>
      <x:c r="AA468" s="750" t="str">
        <x:f>IF(OR(A468="",B468="",C468="",M468="",N468="",N468="PO WON",N468="LOST",N468="CANCELLED"),"",IF(M468="Hot",30,IF(M468="Warm",20,10))+IF(N468="NEGOTIATION",25,IF(N468="QUOTED",20,IF(N468="QUALIFIED",15,IF(OR(N468="NEW",N468="CONTACTED"),10,0))))+IF(S468&lt;=2,20,IF(S468&lt;=7,15,IF(S468&lt;=14,10,5)))+IF(O468&gt;=500000,20,IF(O468&gt;=200000,15,IF(O468&gt;=100000,10,5)))+IF(OR(C468="IndiaMART",C468="TradeIndia"),5,3))</x:f>
      </x:c>
      <x:c r="AB468" s="751" t="str">
        <x:f>IF(A468="","",IF(OR(N468="PO WON",N468="LOST",N468="CANCELLED"),"CLOSED",IF(AA468&gt;=75,"A - PRIORITY",IF(AA468&gt;=55,"B - GOOD",IF(AA468&gt;=35,"C - NURTURE","D - LOW")))))</x:f>
      </x:c>
      <x:c r="AC468" s="751" t="str">
        <x:f>IF(A468="","",IF(AL468="COMPLETE",IF(N468="PO WON","Track invoice + payment",IF(N468="LOST","Consider revival",IF(N468="CANCELLED","No further action",IF(T468="OVERDUE","FOLLOW UP NOW",IF(T468="DUE TODAY","FOLLOW UP TODAY",IFERROR(INDEX(Setup!$V$4:$V$8,MATCH(N468,Setup!$U$4:$U$8,0)),"Review RFQ")))))),IF(AL468="DUPLICATE RFQ ID","Use a unique RFQ ID",IF(AL468="CHECK REQUIRED FIELDS","Complete required fields",IF(AL468="CHECK NUMBERS","Correct quantity or value",IF(AL468="CHECK DATE","Correct invalid date",IF(AL468="CHECK STAGE","Choose a valid stage",IF(AL468="SET NEXT FOLLOW-UP","Set next follow-up",IF(AL468="ADD QUOTE DATE","Add quote date",IF(AL468="ADD QUOTE RECORD","Add or fix quote record",IF(AL468="ADD CLOSED REASON","Add lost/cancelled reason",IF(AL468="ADD CLOSED DATE","Add closed date","Create or fix order record"))))))))))))</x:f>
      </x:c>
      <x:c r="AD468" s="752" t="str">
        <x:f>IF(A468="","",IF(AND(OR(N468="QUOTED",N468="NEGOTIATION"),Y468&lt;&gt;"",Y468&lt;TODAY()),O468,0))</x:f>
      </x:c>
      <x:c r="AE468" s="751" t="str">
        <x:f>IF(A468="","",IF(AND(F468&lt;&gt;"",G468&lt;&gt;""),"COMPLETE",IF(OR(F468&lt;&gt;"",G468&lt;&gt;""),"PARTIAL","MISSING")))</x:f>
      </x:c>
      <x:c r="AF468" s="756"/>
      <x:c r="AG468" s="735"/>
      <x:c r="AH468" s="735"/>
      <x:c r="AI468" s="755" t="str">
        <x:f>IF(OR(B468="",AF468=""),"",ROUND((AF468-B468)*24,1))</x:f>
      </x:c>
      <x:c r="AJ468" s="750" t="str">
        <x:f>IF(P468="","",MAX(TODAY()-P468,0))</x:f>
      </x:c>
      <x:c r="AK468" s="750" t="str">
        <x:f>IF(OR(B468="",AH468=""),"",AH468-B468)</x:f>
      </x:c>
      <x:c r="AL468" s="751" t="str">
        <x:f>IF(A468="","",IF(COUNTIF($A$5:$A$504,A468)&gt;1,"DUPLICATE RFQ ID",IF(OR(B468="",C468="",AND(D468="",E468=""),AND(F468="",G468=""),H468="",I468="",J468="",L468="",M468="",N468=""),"CHECK REQUIRED FIELDS",IF(OR(NOT(ISNUMBER(I468)),I468&lt;=0,AND(O468&lt;&gt;"",OR(NOT(ISNUMBER(O468)),O468&lt;0))),"CHECK NUMBERS",IF(OR(NOT(ISNUMBER(B468)),B468&gt;TODAY(),AND(P468&lt;&gt;"",OR(NOT(ISNUMBER(P468)),P468&gt;TODAY())),AND(Q468&lt;&gt;"",OR(NOT(ISNUMBER(Q468)),Q468&gt;TODAY())),AND(R468&lt;&gt;"",NOT(ISNUMBER(R468))),AND(U468&lt;&gt;"",NOT(ISNUMBER(U468))),AND(AF468&lt;&gt;"",OR(NOT(ISNUMBER(AF468)),AF468&lt;B468,AF468&gt;TODAY()+1)),AND(AG468&lt;&gt;"",OR(NOT(ISNUMBER(AG468)),AG468&lt;B468,AG468&gt;TODAY())),AND(AH468&lt;&gt;"",OR(NOT(ISNUMBER(AH468)),AH468&lt;B468,AH468&gt;TODAY()))),"CHECK DATE",IF(COUNTIF(Setup!$D$4:$D$11,N468)=0,"CHECK STAGE",IF(AND(N468&lt;&gt;"PO WON",N468&lt;&gt;"LOST",N468&lt;&gt;"CANCELLED",Y468=""),"SET NEXT FOLLOW-UP",IF(AND(OR(N468="QUOTED",N468="NEGOTIATION",N468="PO WON"),P468=""),"ADD QUOTE DATE",IF(AND(OR(N468="QUOTED",N468="NEGOTIATION",N468="PO WON"),COUNTIFS(Quotations!$B$5:$B$504,A468,Quotations!$Q$5:$Q$504,"COMPLETE")=0),"ADD QUOTE RECORD",IF(AND(OR(N468="LOST",N468="CANCELLED"),V468=""),"ADD CLOSED REASON",IF(AND(OR(N468="PO WON",N468="LOST",N468="CANCELLED"),AH468=""),"ADD CLOSED DATE",IF(AND(N468="PO WON",COUNTIFS('Orders &amp; Payments'!$B$5:$B$504,A468,'Orders &amp; Payments'!$Q$5:$Q$504,"COMPLETE")+COUNTIFS('Orders &amp; Payments'!$B$5:$B$504,A468,'Orders &amp; Payments'!$Q$5:$Q$504,"OPEN")+COUNTIFS('Orders &amp; Payments'!$B$5:$B$504,A468,'Orders &amp; Payments'!$Q$5:$Q$504,"OPEN — ADD INVOICE")=0),"ADD ORDER RECORD","COMPLETE"))))))))))))</x:f>
      </x:c>
    </x:row>
    <x:row r="469">
      <x:c r="A469" s="730"/>
      <x:c r="B469" s="731"/>
      <x:c r="C469" s="730"/>
      <x:c r="D469" s="730"/>
      <x:c r="E469" s="730"/>
      <x:c r="F469" s="730"/>
      <x:c r="G469" s="730"/>
      <x:c r="H469" s="730"/>
      <x:c r="I469" s="730"/>
      <x:c r="J469" s="730"/>
      <x:c r="K469" s="730"/>
      <x:c r="L469" s="730"/>
      <x:c r="M469" s="730"/>
      <x:c r="N469" s="730"/>
      <x:c r="O469" s="732"/>
      <x:c r="P469" s="731"/>
      <x:c r="Q469" s="731"/>
      <x:c r="R469" s="731"/>
      <x:c r="S469" s="740" t="str">
        <x:f>IF(B469="","",TODAY()-B469)</x:f>
      </x:c>
      <x:c r="T469" s="741" t="str">
        <x:f>IF(A469="","",IF(N469="","STAGE NOT SET",IF(OR(N469="PO WON",N469="LOST",N469="CANCELLED"),N469,IF(Y469="","NOT SET",IF(NOT(ISNUMBER(Y469)),"CHECK DATE",IF(Y469&lt;TODAY(),"OVERDUE",IF(Y469=TODAY(),"DUE TODAY","UPCOMING")))))))</x:f>
      </x:c>
      <x:c r="U469" s="731"/>
      <x:c r="V469" s="730"/>
      <x:c r="W469" s="730"/>
      <x:c r="X469" s="749" t="str">
        <x:f>IF(OR(A469="",B469="",N469="",N469="PO WON",N469="LOST",N469="CANCELLED"),"",IFERROR(IF(Q469="",B469+1,Q469+INDEX(Setup!$T$4:$T$8,MATCH(N469,Setup!$S$4:$S$8,0))),""))</x:f>
      </x:c>
      <x:c r="Y469" s="749" t="str">
        <x:f>IF(A469="","",IF(OR(N469="PO WON",N469="LOST",N469="CANCELLED"),"",IF(R469&lt;&gt;"",R469,X469)))</x:f>
      </x:c>
      <x:c r="Z469" s="750" t="str">
        <x:f>IF(OR(Y469="",NOT(ISNUMBER(Y469))),"",Y469-TODAY())</x:f>
      </x:c>
      <x:c r="AA469" s="750" t="str">
        <x:f>IF(OR(A469="",B469="",C469="",M469="",N469="",N469="PO WON",N469="LOST",N469="CANCELLED"),"",IF(M469="Hot",30,IF(M469="Warm",20,10))+IF(N469="NEGOTIATION",25,IF(N469="QUOTED",20,IF(N469="QUALIFIED",15,IF(OR(N469="NEW",N469="CONTACTED"),10,0))))+IF(S469&lt;=2,20,IF(S469&lt;=7,15,IF(S469&lt;=14,10,5)))+IF(O469&gt;=500000,20,IF(O469&gt;=200000,15,IF(O469&gt;=100000,10,5)))+IF(OR(C469="IndiaMART",C469="TradeIndia"),5,3))</x:f>
      </x:c>
      <x:c r="AB469" s="751" t="str">
        <x:f>IF(A469="","",IF(OR(N469="PO WON",N469="LOST",N469="CANCELLED"),"CLOSED",IF(AA469&gt;=75,"A - PRIORITY",IF(AA469&gt;=55,"B - GOOD",IF(AA469&gt;=35,"C - NURTURE","D - LOW")))))</x:f>
      </x:c>
      <x:c r="AC469" s="751" t="str">
        <x:f>IF(A469="","",IF(AL469="COMPLETE",IF(N469="PO WON","Track invoice + payment",IF(N469="LOST","Consider revival",IF(N469="CANCELLED","No further action",IF(T469="OVERDUE","FOLLOW UP NOW",IF(T469="DUE TODAY","FOLLOW UP TODAY",IFERROR(INDEX(Setup!$V$4:$V$8,MATCH(N469,Setup!$U$4:$U$8,0)),"Review RFQ")))))),IF(AL469="DUPLICATE RFQ ID","Use a unique RFQ ID",IF(AL469="CHECK REQUIRED FIELDS","Complete required fields",IF(AL469="CHECK NUMBERS","Correct quantity or value",IF(AL469="CHECK DATE","Correct invalid date",IF(AL469="CHECK STAGE","Choose a valid stage",IF(AL469="SET NEXT FOLLOW-UP","Set next follow-up",IF(AL469="ADD QUOTE DATE","Add quote date",IF(AL469="ADD QUOTE RECORD","Add or fix quote record",IF(AL469="ADD CLOSED REASON","Add lost/cancelled reason",IF(AL469="ADD CLOSED DATE","Add closed date","Create or fix order record"))))))))))))</x:f>
      </x:c>
      <x:c r="AD469" s="752" t="str">
        <x:f>IF(A469="","",IF(AND(OR(N469="QUOTED",N469="NEGOTIATION"),Y469&lt;&gt;"",Y469&lt;TODAY()),O469,0))</x:f>
      </x:c>
      <x:c r="AE469" s="751" t="str">
        <x:f>IF(A469="","",IF(AND(F469&lt;&gt;"",G469&lt;&gt;""),"COMPLETE",IF(OR(F469&lt;&gt;"",G469&lt;&gt;""),"PARTIAL","MISSING")))</x:f>
      </x:c>
      <x:c r="AF469" s="756"/>
      <x:c r="AG469" s="735"/>
      <x:c r="AH469" s="735"/>
      <x:c r="AI469" s="755" t="str">
        <x:f>IF(OR(B469="",AF469=""),"",ROUND((AF469-B469)*24,1))</x:f>
      </x:c>
      <x:c r="AJ469" s="750" t="str">
        <x:f>IF(P469="","",MAX(TODAY()-P469,0))</x:f>
      </x:c>
      <x:c r="AK469" s="750" t="str">
        <x:f>IF(OR(B469="",AH469=""),"",AH469-B469)</x:f>
      </x:c>
      <x:c r="AL469" s="751" t="str">
        <x:f>IF(A469="","",IF(COUNTIF($A$5:$A$504,A469)&gt;1,"DUPLICATE RFQ ID",IF(OR(B469="",C469="",AND(D469="",E469=""),AND(F469="",G469=""),H469="",I469="",J469="",L469="",M469="",N469=""),"CHECK REQUIRED FIELDS",IF(OR(NOT(ISNUMBER(I469)),I469&lt;=0,AND(O469&lt;&gt;"",OR(NOT(ISNUMBER(O469)),O469&lt;0))),"CHECK NUMBERS",IF(OR(NOT(ISNUMBER(B469)),B469&gt;TODAY(),AND(P469&lt;&gt;"",OR(NOT(ISNUMBER(P469)),P469&gt;TODAY())),AND(Q469&lt;&gt;"",OR(NOT(ISNUMBER(Q469)),Q469&gt;TODAY())),AND(R469&lt;&gt;"",NOT(ISNUMBER(R469))),AND(U469&lt;&gt;"",NOT(ISNUMBER(U469))),AND(AF469&lt;&gt;"",OR(NOT(ISNUMBER(AF469)),AF469&lt;B469,AF469&gt;TODAY()+1)),AND(AG469&lt;&gt;"",OR(NOT(ISNUMBER(AG469)),AG469&lt;B469,AG469&gt;TODAY())),AND(AH469&lt;&gt;"",OR(NOT(ISNUMBER(AH469)),AH469&lt;B469,AH469&gt;TODAY()))),"CHECK DATE",IF(COUNTIF(Setup!$D$4:$D$11,N469)=0,"CHECK STAGE",IF(AND(N469&lt;&gt;"PO WON",N469&lt;&gt;"LOST",N469&lt;&gt;"CANCELLED",Y469=""),"SET NEXT FOLLOW-UP",IF(AND(OR(N469="QUOTED",N469="NEGOTIATION",N469="PO WON"),P469=""),"ADD QUOTE DATE",IF(AND(OR(N469="QUOTED",N469="NEGOTIATION",N469="PO WON"),COUNTIFS(Quotations!$B$5:$B$504,A469,Quotations!$Q$5:$Q$504,"COMPLETE")=0),"ADD QUOTE RECORD",IF(AND(OR(N469="LOST",N469="CANCELLED"),V469=""),"ADD CLOSED REASON",IF(AND(OR(N469="PO WON",N469="LOST",N469="CANCELLED"),AH469=""),"ADD CLOSED DATE",IF(AND(N469="PO WON",COUNTIFS('Orders &amp; Payments'!$B$5:$B$504,A469,'Orders &amp; Payments'!$Q$5:$Q$504,"COMPLETE")+COUNTIFS('Orders &amp; Payments'!$B$5:$B$504,A469,'Orders &amp; Payments'!$Q$5:$Q$504,"OPEN")+COUNTIFS('Orders &amp; Payments'!$B$5:$B$504,A469,'Orders &amp; Payments'!$Q$5:$Q$504,"OPEN — ADD INVOICE")=0),"ADD ORDER RECORD","COMPLETE"))))))))))))</x:f>
      </x:c>
    </x:row>
    <x:row r="470">
      <x:c r="A470" s="730"/>
      <x:c r="B470" s="731"/>
      <x:c r="C470" s="730"/>
      <x:c r="D470" s="730"/>
      <x:c r="E470" s="730"/>
      <x:c r="F470" s="730"/>
      <x:c r="G470" s="730"/>
      <x:c r="H470" s="730"/>
      <x:c r="I470" s="730"/>
      <x:c r="J470" s="730"/>
      <x:c r="K470" s="730"/>
      <x:c r="L470" s="730"/>
      <x:c r="M470" s="730"/>
      <x:c r="N470" s="730"/>
      <x:c r="O470" s="732"/>
      <x:c r="P470" s="731"/>
      <x:c r="Q470" s="731"/>
      <x:c r="R470" s="731"/>
      <x:c r="S470" s="740" t="str">
        <x:f>IF(B470="","",TODAY()-B470)</x:f>
      </x:c>
      <x:c r="T470" s="741" t="str">
        <x:f>IF(A470="","",IF(N470="","STAGE NOT SET",IF(OR(N470="PO WON",N470="LOST",N470="CANCELLED"),N470,IF(Y470="","NOT SET",IF(NOT(ISNUMBER(Y470)),"CHECK DATE",IF(Y470&lt;TODAY(),"OVERDUE",IF(Y470=TODAY(),"DUE TODAY","UPCOMING")))))))</x:f>
      </x:c>
      <x:c r="U470" s="731"/>
      <x:c r="V470" s="730"/>
      <x:c r="W470" s="730"/>
      <x:c r="X470" s="749" t="str">
        <x:f>IF(OR(A470="",B470="",N470="",N470="PO WON",N470="LOST",N470="CANCELLED"),"",IFERROR(IF(Q470="",B470+1,Q470+INDEX(Setup!$T$4:$T$8,MATCH(N470,Setup!$S$4:$S$8,0))),""))</x:f>
      </x:c>
      <x:c r="Y470" s="749" t="str">
        <x:f>IF(A470="","",IF(OR(N470="PO WON",N470="LOST",N470="CANCELLED"),"",IF(R470&lt;&gt;"",R470,X470)))</x:f>
      </x:c>
      <x:c r="Z470" s="750" t="str">
        <x:f>IF(OR(Y470="",NOT(ISNUMBER(Y470))),"",Y470-TODAY())</x:f>
      </x:c>
      <x:c r="AA470" s="750" t="str">
        <x:f>IF(OR(A470="",B470="",C470="",M470="",N470="",N470="PO WON",N470="LOST",N470="CANCELLED"),"",IF(M470="Hot",30,IF(M470="Warm",20,10))+IF(N470="NEGOTIATION",25,IF(N470="QUOTED",20,IF(N470="QUALIFIED",15,IF(OR(N470="NEW",N470="CONTACTED"),10,0))))+IF(S470&lt;=2,20,IF(S470&lt;=7,15,IF(S470&lt;=14,10,5)))+IF(O470&gt;=500000,20,IF(O470&gt;=200000,15,IF(O470&gt;=100000,10,5)))+IF(OR(C470="IndiaMART",C470="TradeIndia"),5,3))</x:f>
      </x:c>
      <x:c r="AB470" s="751" t="str">
        <x:f>IF(A470="","",IF(OR(N470="PO WON",N470="LOST",N470="CANCELLED"),"CLOSED",IF(AA470&gt;=75,"A - PRIORITY",IF(AA470&gt;=55,"B - GOOD",IF(AA470&gt;=35,"C - NURTURE","D - LOW")))))</x:f>
      </x:c>
      <x:c r="AC470" s="751" t="str">
        <x:f>IF(A470="","",IF(AL470="COMPLETE",IF(N470="PO WON","Track invoice + payment",IF(N470="LOST","Consider revival",IF(N470="CANCELLED","No further action",IF(T470="OVERDUE","FOLLOW UP NOW",IF(T470="DUE TODAY","FOLLOW UP TODAY",IFERROR(INDEX(Setup!$V$4:$V$8,MATCH(N470,Setup!$U$4:$U$8,0)),"Review RFQ")))))),IF(AL470="DUPLICATE RFQ ID","Use a unique RFQ ID",IF(AL470="CHECK REQUIRED FIELDS","Complete required fields",IF(AL470="CHECK NUMBERS","Correct quantity or value",IF(AL470="CHECK DATE","Correct invalid date",IF(AL470="CHECK STAGE","Choose a valid stage",IF(AL470="SET NEXT FOLLOW-UP","Set next follow-up",IF(AL470="ADD QUOTE DATE","Add quote date",IF(AL470="ADD QUOTE RECORD","Add or fix quote record",IF(AL470="ADD CLOSED REASON","Add lost/cancelled reason",IF(AL470="ADD CLOSED DATE","Add closed date","Create or fix order record"))))))))))))</x:f>
      </x:c>
      <x:c r="AD470" s="752" t="str">
        <x:f>IF(A470="","",IF(AND(OR(N470="QUOTED",N470="NEGOTIATION"),Y470&lt;&gt;"",Y470&lt;TODAY()),O470,0))</x:f>
      </x:c>
      <x:c r="AE470" s="751" t="str">
        <x:f>IF(A470="","",IF(AND(F470&lt;&gt;"",G470&lt;&gt;""),"COMPLETE",IF(OR(F470&lt;&gt;"",G470&lt;&gt;""),"PARTIAL","MISSING")))</x:f>
      </x:c>
      <x:c r="AF470" s="756"/>
      <x:c r="AG470" s="735"/>
      <x:c r="AH470" s="735"/>
      <x:c r="AI470" s="755" t="str">
        <x:f>IF(OR(B470="",AF470=""),"",ROUND((AF470-B470)*24,1))</x:f>
      </x:c>
      <x:c r="AJ470" s="750" t="str">
        <x:f>IF(P470="","",MAX(TODAY()-P470,0))</x:f>
      </x:c>
      <x:c r="AK470" s="750" t="str">
        <x:f>IF(OR(B470="",AH470=""),"",AH470-B470)</x:f>
      </x:c>
      <x:c r="AL470" s="751" t="str">
        <x:f>IF(A470="","",IF(COUNTIF($A$5:$A$504,A470)&gt;1,"DUPLICATE RFQ ID",IF(OR(B470="",C470="",AND(D470="",E470=""),AND(F470="",G470=""),H470="",I470="",J470="",L470="",M470="",N470=""),"CHECK REQUIRED FIELDS",IF(OR(NOT(ISNUMBER(I470)),I470&lt;=0,AND(O470&lt;&gt;"",OR(NOT(ISNUMBER(O470)),O470&lt;0))),"CHECK NUMBERS",IF(OR(NOT(ISNUMBER(B470)),B470&gt;TODAY(),AND(P470&lt;&gt;"",OR(NOT(ISNUMBER(P470)),P470&gt;TODAY())),AND(Q470&lt;&gt;"",OR(NOT(ISNUMBER(Q470)),Q470&gt;TODAY())),AND(R470&lt;&gt;"",NOT(ISNUMBER(R470))),AND(U470&lt;&gt;"",NOT(ISNUMBER(U470))),AND(AF470&lt;&gt;"",OR(NOT(ISNUMBER(AF470)),AF470&lt;B470,AF470&gt;TODAY()+1)),AND(AG470&lt;&gt;"",OR(NOT(ISNUMBER(AG470)),AG470&lt;B470,AG470&gt;TODAY())),AND(AH470&lt;&gt;"",OR(NOT(ISNUMBER(AH470)),AH470&lt;B470,AH470&gt;TODAY()))),"CHECK DATE",IF(COUNTIF(Setup!$D$4:$D$11,N470)=0,"CHECK STAGE",IF(AND(N470&lt;&gt;"PO WON",N470&lt;&gt;"LOST",N470&lt;&gt;"CANCELLED",Y470=""),"SET NEXT FOLLOW-UP",IF(AND(OR(N470="QUOTED",N470="NEGOTIATION",N470="PO WON"),P470=""),"ADD QUOTE DATE",IF(AND(OR(N470="QUOTED",N470="NEGOTIATION",N470="PO WON"),COUNTIFS(Quotations!$B$5:$B$504,A470,Quotations!$Q$5:$Q$504,"COMPLETE")=0),"ADD QUOTE RECORD",IF(AND(OR(N470="LOST",N470="CANCELLED"),V470=""),"ADD CLOSED REASON",IF(AND(OR(N470="PO WON",N470="LOST",N470="CANCELLED"),AH470=""),"ADD CLOSED DATE",IF(AND(N470="PO WON",COUNTIFS('Orders &amp; Payments'!$B$5:$B$504,A470,'Orders &amp; Payments'!$Q$5:$Q$504,"COMPLETE")+COUNTIFS('Orders &amp; Payments'!$B$5:$B$504,A470,'Orders &amp; Payments'!$Q$5:$Q$504,"OPEN")+COUNTIFS('Orders &amp; Payments'!$B$5:$B$504,A470,'Orders &amp; Payments'!$Q$5:$Q$504,"OPEN — ADD INVOICE")=0),"ADD ORDER RECORD","COMPLETE"))))))))))))</x:f>
      </x:c>
    </x:row>
    <x:row r="471">
      <x:c r="A471" s="730"/>
      <x:c r="B471" s="731"/>
      <x:c r="C471" s="730"/>
      <x:c r="D471" s="730"/>
      <x:c r="E471" s="730"/>
      <x:c r="F471" s="730"/>
      <x:c r="G471" s="730"/>
      <x:c r="H471" s="730"/>
      <x:c r="I471" s="730"/>
      <x:c r="J471" s="730"/>
      <x:c r="K471" s="730"/>
      <x:c r="L471" s="730"/>
      <x:c r="M471" s="730"/>
      <x:c r="N471" s="730"/>
      <x:c r="O471" s="732"/>
      <x:c r="P471" s="731"/>
      <x:c r="Q471" s="731"/>
      <x:c r="R471" s="731"/>
      <x:c r="S471" s="740" t="str">
        <x:f>IF(B471="","",TODAY()-B471)</x:f>
      </x:c>
      <x:c r="T471" s="741" t="str">
        <x:f>IF(A471="","",IF(N471="","STAGE NOT SET",IF(OR(N471="PO WON",N471="LOST",N471="CANCELLED"),N471,IF(Y471="","NOT SET",IF(NOT(ISNUMBER(Y471)),"CHECK DATE",IF(Y471&lt;TODAY(),"OVERDUE",IF(Y471=TODAY(),"DUE TODAY","UPCOMING")))))))</x:f>
      </x:c>
      <x:c r="U471" s="731"/>
      <x:c r="V471" s="730"/>
      <x:c r="W471" s="730"/>
      <x:c r="X471" s="749" t="str">
        <x:f>IF(OR(A471="",B471="",N471="",N471="PO WON",N471="LOST",N471="CANCELLED"),"",IFERROR(IF(Q471="",B471+1,Q471+INDEX(Setup!$T$4:$T$8,MATCH(N471,Setup!$S$4:$S$8,0))),""))</x:f>
      </x:c>
      <x:c r="Y471" s="749" t="str">
        <x:f>IF(A471="","",IF(OR(N471="PO WON",N471="LOST",N471="CANCELLED"),"",IF(R471&lt;&gt;"",R471,X471)))</x:f>
      </x:c>
      <x:c r="Z471" s="750" t="str">
        <x:f>IF(OR(Y471="",NOT(ISNUMBER(Y471))),"",Y471-TODAY())</x:f>
      </x:c>
      <x:c r="AA471" s="750" t="str">
        <x:f>IF(OR(A471="",B471="",C471="",M471="",N471="",N471="PO WON",N471="LOST",N471="CANCELLED"),"",IF(M471="Hot",30,IF(M471="Warm",20,10))+IF(N471="NEGOTIATION",25,IF(N471="QUOTED",20,IF(N471="QUALIFIED",15,IF(OR(N471="NEW",N471="CONTACTED"),10,0))))+IF(S471&lt;=2,20,IF(S471&lt;=7,15,IF(S471&lt;=14,10,5)))+IF(O471&gt;=500000,20,IF(O471&gt;=200000,15,IF(O471&gt;=100000,10,5)))+IF(OR(C471="IndiaMART",C471="TradeIndia"),5,3))</x:f>
      </x:c>
      <x:c r="AB471" s="751" t="str">
        <x:f>IF(A471="","",IF(OR(N471="PO WON",N471="LOST",N471="CANCELLED"),"CLOSED",IF(AA471&gt;=75,"A - PRIORITY",IF(AA471&gt;=55,"B - GOOD",IF(AA471&gt;=35,"C - NURTURE","D - LOW")))))</x:f>
      </x:c>
      <x:c r="AC471" s="751" t="str">
        <x:f>IF(A471="","",IF(AL471="COMPLETE",IF(N471="PO WON","Track invoice + payment",IF(N471="LOST","Consider revival",IF(N471="CANCELLED","No further action",IF(T471="OVERDUE","FOLLOW UP NOW",IF(T471="DUE TODAY","FOLLOW UP TODAY",IFERROR(INDEX(Setup!$V$4:$V$8,MATCH(N471,Setup!$U$4:$U$8,0)),"Review RFQ")))))),IF(AL471="DUPLICATE RFQ ID","Use a unique RFQ ID",IF(AL471="CHECK REQUIRED FIELDS","Complete required fields",IF(AL471="CHECK NUMBERS","Correct quantity or value",IF(AL471="CHECK DATE","Correct invalid date",IF(AL471="CHECK STAGE","Choose a valid stage",IF(AL471="SET NEXT FOLLOW-UP","Set next follow-up",IF(AL471="ADD QUOTE DATE","Add quote date",IF(AL471="ADD QUOTE RECORD","Add or fix quote record",IF(AL471="ADD CLOSED REASON","Add lost/cancelled reason",IF(AL471="ADD CLOSED DATE","Add closed date","Create or fix order record"))))))))))))</x:f>
      </x:c>
      <x:c r="AD471" s="752" t="str">
        <x:f>IF(A471="","",IF(AND(OR(N471="QUOTED",N471="NEGOTIATION"),Y471&lt;&gt;"",Y471&lt;TODAY()),O471,0))</x:f>
      </x:c>
      <x:c r="AE471" s="751" t="str">
        <x:f>IF(A471="","",IF(AND(F471&lt;&gt;"",G471&lt;&gt;""),"COMPLETE",IF(OR(F471&lt;&gt;"",G471&lt;&gt;""),"PARTIAL","MISSING")))</x:f>
      </x:c>
      <x:c r="AF471" s="756"/>
      <x:c r="AG471" s="735"/>
      <x:c r="AH471" s="735"/>
      <x:c r="AI471" s="755" t="str">
        <x:f>IF(OR(B471="",AF471=""),"",ROUND((AF471-B471)*24,1))</x:f>
      </x:c>
      <x:c r="AJ471" s="750" t="str">
        <x:f>IF(P471="","",MAX(TODAY()-P471,0))</x:f>
      </x:c>
      <x:c r="AK471" s="750" t="str">
        <x:f>IF(OR(B471="",AH471=""),"",AH471-B471)</x:f>
      </x:c>
      <x:c r="AL471" s="751" t="str">
        <x:f>IF(A471="","",IF(COUNTIF($A$5:$A$504,A471)&gt;1,"DUPLICATE RFQ ID",IF(OR(B471="",C471="",AND(D471="",E471=""),AND(F471="",G471=""),H471="",I471="",J471="",L471="",M471="",N471=""),"CHECK REQUIRED FIELDS",IF(OR(NOT(ISNUMBER(I471)),I471&lt;=0,AND(O471&lt;&gt;"",OR(NOT(ISNUMBER(O471)),O471&lt;0))),"CHECK NUMBERS",IF(OR(NOT(ISNUMBER(B471)),B471&gt;TODAY(),AND(P471&lt;&gt;"",OR(NOT(ISNUMBER(P471)),P471&gt;TODAY())),AND(Q471&lt;&gt;"",OR(NOT(ISNUMBER(Q471)),Q471&gt;TODAY())),AND(R471&lt;&gt;"",NOT(ISNUMBER(R471))),AND(U471&lt;&gt;"",NOT(ISNUMBER(U471))),AND(AF471&lt;&gt;"",OR(NOT(ISNUMBER(AF471)),AF471&lt;B471,AF471&gt;TODAY()+1)),AND(AG471&lt;&gt;"",OR(NOT(ISNUMBER(AG471)),AG471&lt;B471,AG471&gt;TODAY())),AND(AH471&lt;&gt;"",OR(NOT(ISNUMBER(AH471)),AH471&lt;B471,AH471&gt;TODAY()))),"CHECK DATE",IF(COUNTIF(Setup!$D$4:$D$11,N471)=0,"CHECK STAGE",IF(AND(N471&lt;&gt;"PO WON",N471&lt;&gt;"LOST",N471&lt;&gt;"CANCELLED",Y471=""),"SET NEXT FOLLOW-UP",IF(AND(OR(N471="QUOTED",N471="NEGOTIATION",N471="PO WON"),P471=""),"ADD QUOTE DATE",IF(AND(OR(N471="QUOTED",N471="NEGOTIATION",N471="PO WON"),COUNTIFS(Quotations!$B$5:$B$504,A471,Quotations!$Q$5:$Q$504,"COMPLETE")=0),"ADD QUOTE RECORD",IF(AND(OR(N471="LOST",N471="CANCELLED"),V471=""),"ADD CLOSED REASON",IF(AND(OR(N471="PO WON",N471="LOST",N471="CANCELLED"),AH471=""),"ADD CLOSED DATE",IF(AND(N471="PO WON",COUNTIFS('Orders &amp; Payments'!$B$5:$B$504,A471,'Orders &amp; Payments'!$Q$5:$Q$504,"COMPLETE")+COUNTIFS('Orders &amp; Payments'!$B$5:$B$504,A471,'Orders &amp; Payments'!$Q$5:$Q$504,"OPEN")+COUNTIFS('Orders &amp; Payments'!$B$5:$B$504,A471,'Orders &amp; Payments'!$Q$5:$Q$504,"OPEN — ADD INVOICE")=0),"ADD ORDER RECORD","COMPLETE"))))))))))))</x:f>
      </x:c>
    </x:row>
    <x:row r="472">
      <x:c r="A472" s="730"/>
      <x:c r="B472" s="731"/>
      <x:c r="C472" s="730"/>
      <x:c r="D472" s="730"/>
      <x:c r="E472" s="730"/>
      <x:c r="F472" s="730"/>
      <x:c r="G472" s="730"/>
      <x:c r="H472" s="730"/>
      <x:c r="I472" s="730"/>
      <x:c r="J472" s="730"/>
      <x:c r="K472" s="730"/>
      <x:c r="L472" s="730"/>
      <x:c r="M472" s="730"/>
      <x:c r="N472" s="730"/>
      <x:c r="O472" s="732"/>
      <x:c r="P472" s="731"/>
      <x:c r="Q472" s="731"/>
      <x:c r="R472" s="731"/>
      <x:c r="S472" s="740" t="str">
        <x:f>IF(B472="","",TODAY()-B472)</x:f>
      </x:c>
      <x:c r="T472" s="741" t="str">
        <x:f>IF(A472="","",IF(N472="","STAGE NOT SET",IF(OR(N472="PO WON",N472="LOST",N472="CANCELLED"),N472,IF(Y472="","NOT SET",IF(NOT(ISNUMBER(Y472)),"CHECK DATE",IF(Y472&lt;TODAY(),"OVERDUE",IF(Y472=TODAY(),"DUE TODAY","UPCOMING")))))))</x:f>
      </x:c>
      <x:c r="U472" s="731"/>
      <x:c r="V472" s="730"/>
      <x:c r="W472" s="730"/>
      <x:c r="X472" s="749" t="str">
        <x:f>IF(OR(A472="",B472="",N472="",N472="PO WON",N472="LOST",N472="CANCELLED"),"",IFERROR(IF(Q472="",B472+1,Q472+INDEX(Setup!$T$4:$T$8,MATCH(N472,Setup!$S$4:$S$8,0))),""))</x:f>
      </x:c>
      <x:c r="Y472" s="749" t="str">
        <x:f>IF(A472="","",IF(OR(N472="PO WON",N472="LOST",N472="CANCELLED"),"",IF(R472&lt;&gt;"",R472,X472)))</x:f>
      </x:c>
      <x:c r="Z472" s="750" t="str">
        <x:f>IF(OR(Y472="",NOT(ISNUMBER(Y472))),"",Y472-TODAY())</x:f>
      </x:c>
      <x:c r="AA472" s="750" t="str">
        <x:f>IF(OR(A472="",B472="",C472="",M472="",N472="",N472="PO WON",N472="LOST",N472="CANCELLED"),"",IF(M472="Hot",30,IF(M472="Warm",20,10))+IF(N472="NEGOTIATION",25,IF(N472="QUOTED",20,IF(N472="QUALIFIED",15,IF(OR(N472="NEW",N472="CONTACTED"),10,0))))+IF(S472&lt;=2,20,IF(S472&lt;=7,15,IF(S472&lt;=14,10,5)))+IF(O472&gt;=500000,20,IF(O472&gt;=200000,15,IF(O472&gt;=100000,10,5)))+IF(OR(C472="IndiaMART",C472="TradeIndia"),5,3))</x:f>
      </x:c>
      <x:c r="AB472" s="751" t="str">
        <x:f>IF(A472="","",IF(OR(N472="PO WON",N472="LOST",N472="CANCELLED"),"CLOSED",IF(AA472&gt;=75,"A - PRIORITY",IF(AA472&gt;=55,"B - GOOD",IF(AA472&gt;=35,"C - NURTURE","D - LOW")))))</x:f>
      </x:c>
      <x:c r="AC472" s="751" t="str">
        <x:f>IF(A472="","",IF(AL472="COMPLETE",IF(N472="PO WON","Track invoice + payment",IF(N472="LOST","Consider revival",IF(N472="CANCELLED","No further action",IF(T472="OVERDUE","FOLLOW UP NOW",IF(T472="DUE TODAY","FOLLOW UP TODAY",IFERROR(INDEX(Setup!$V$4:$V$8,MATCH(N472,Setup!$U$4:$U$8,0)),"Review RFQ")))))),IF(AL472="DUPLICATE RFQ ID","Use a unique RFQ ID",IF(AL472="CHECK REQUIRED FIELDS","Complete required fields",IF(AL472="CHECK NUMBERS","Correct quantity or value",IF(AL472="CHECK DATE","Correct invalid date",IF(AL472="CHECK STAGE","Choose a valid stage",IF(AL472="SET NEXT FOLLOW-UP","Set next follow-up",IF(AL472="ADD QUOTE DATE","Add quote date",IF(AL472="ADD QUOTE RECORD","Add or fix quote record",IF(AL472="ADD CLOSED REASON","Add lost/cancelled reason",IF(AL472="ADD CLOSED DATE","Add closed date","Create or fix order record"))))))))))))</x:f>
      </x:c>
      <x:c r="AD472" s="752" t="str">
        <x:f>IF(A472="","",IF(AND(OR(N472="QUOTED",N472="NEGOTIATION"),Y472&lt;&gt;"",Y472&lt;TODAY()),O472,0))</x:f>
      </x:c>
      <x:c r="AE472" s="751" t="str">
        <x:f>IF(A472="","",IF(AND(F472&lt;&gt;"",G472&lt;&gt;""),"COMPLETE",IF(OR(F472&lt;&gt;"",G472&lt;&gt;""),"PARTIAL","MISSING")))</x:f>
      </x:c>
      <x:c r="AF472" s="756"/>
      <x:c r="AG472" s="735"/>
      <x:c r="AH472" s="735"/>
      <x:c r="AI472" s="755" t="str">
        <x:f>IF(OR(B472="",AF472=""),"",ROUND((AF472-B472)*24,1))</x:f>
      </x:c>
      <x:c r="AJ472" s="750" t="str">
        <x:f>IF(P472="","",MAX(TODAY()-P472,0))</x:f>
      </x:c>
      <x:c r="AK472" s="750" t="str">
        <x:f>IF(OR(B472="",AH472=""),"",AH472-B472)</x:f>
      </x:c>
      <x:c r="AL472" s="751" t="str">
        <x:f>IF(A472="","",IF(COUNTIF($A$5:$A$504,A472)&gt;1,"DUPLICATE RFQ ID",IF(OR(B472="",C472="",AND(D472="",E472=""),AND(F472="",G472=""),H472="",I472="",J472="",L472="",M472="",N472=""),"CHECK REQUIRED FIELDS",IF(OR(NOT(ISNUMBER(I472)),I472&lt;=0,AND(O472&lt;&gt;"",OR(NOT(ISNUMBER(O472)),O472&lt;0))),"CHECK NUMBERS",IF(OR(NOT(ISNUMBER(B472)),B472&gt;TODAY(),AND(P472&lt;&gt;"",OR(NOT(ISNUMBER(P472)),P472&gt;TODAY())),AND(Q472&lt;&gt;"",OR(NOT(ISNUMBER(Q472)),Q472&gt;TODAY())),AND(R472&lt;&gt;"",NOT(ISNUMBER(R472))),AND(U472&lt;&gt;"",NOT(ISNUMBER(U472))),AND(AF472&lt;&gt;"",OR(NOT(ISNUMBER(AF472)),AF472&lt;B472,AF472&gt;TODAY()+1)),AND(AG472&lt;&gt;"",OR(NOT(ISNUMBER(AG472)),AG472&lt;B472,AG472&gt;TODAY())),AND(AH472&lt;&gt;"",OR(NOT(ISNUMBER(AH472)),AH472&lt;B472,AH472&gt;TODAY()))),"CHECK DATE",IF(COUNTIF(Setup!$D$4:$D$11,N472)=0,"CHECK STAGE",IF(AND(N472&lt;&gt;"PO WON",N472&lt;&gt;"LOST",N472&lt;&gt;"CANCELLED",Y472=""),"SET NEXT FOLLOW-UP",IF(AND(OR(N472="QUOTED",N472="NEGOTIATION",N472="PO WON"),P472=""),"ADD QUOTE DATE",IF(AND(OR(N472="QUOTED",N472="NEGOTIATION",N472="PO WON"),COUNTIFS(Quotations!$B$5:$B$504,A472,Quotations!$Q$5:$Q$504,"COMPLETE")=0),"ADD QUOTE RECORD",IF(AND(OR(N472="LOST",N472="CANCELLED"),V472=""),"ADD CLOSED REASON",IF(AND(OR(N472="PO WON",N472="LOST",N472="CANCELLED"),AH472=""),"ADD CLOSED DATE",IF(AND(N472="PO WON",COUNTIFS('Orders &amp; Payments'!$B$5:$B$504,A472,'Orders &amp; Payments'!$Q$5:$Q$504,"COMPLETE")+COUNTIFS('Orders &amp; Payments'!$B$5:$B$504,A472,'Orders &amp; Payments'!$Q$5:$Q$504,"OPEN")+COUNTIFS('Orders &amp; Payments'!$B$5:$B$504,A472,'Orders &amp; Payments'!$Q$5:$Q$504,"OPEN — ADD INVOICE")=0),"ADD ORDER RECORD","COMPLETE"))))))))))))</x:f>
      </x:c>
    </x:row>
    <x:row r="473">
      <x:c r="A473" s="730"/>
      <x:c r="B473" s="731"/>
      <x:c r="C473" s="730"/>
      <x:c r="D473" s="730"/>
      <x:c r="E473" s="730"/>
      <x:c r="F473" s="730"/>
      <x:c r="G473" s="730"/>
      <x:c r="H473" s="730"/>
      <x:c r="I473" s="730"/>
      <x:c r="J473" s="730"/>
      <x:c r="K473" s="730"/>
      <x:c r="L473" s="730"/>
      <x:c r="M473" s="730"/>
      <x:c r="N473" s="730"/>
      <x:c r="O473" s="732"/>
      <x:c r="P473" s="731"/>
      <x:c r="Q473" s="731"/>
      <x:c r="R473" s="731"/>
      <x:c r="S473" s="740" t="str">
        <x:f>IF(B473="","",TODAY()-B473)</x:f>
      </x:c>
      <x:c r="T473" s="741" t="str">
        <x:f>IF(A473="","",IF(N473="","STAGE NOT SET",IF(OR(N473="PO WON",N473="LOST",N473="CANCELLED"),N473,IF(Y473="","NOT SET",IF(NOT(ISNUMBER(Y473)),"CHECK DATE",IF(Y473&lt;TODAY(),"OVERDUE",IF(Y473=TODAY(),"DUE TODAY","UPCOMING")))))))</x:f>
      </x:c>
      <x:c r="U473" s="731"/>
      <x:c r="V473" s="730"/>
      <x:c r="W473" s="730"/>
      <x:c r="X473" s="749" t="str">
        <x:f>IF(OR(A473="",B473="",N473="",N473="PO WON",N473="LOST",N473="CANCELLED"),"",IFERROR(IF(Q473="",B473+1,Q473+INDEX(Setup!$T$4:$T$8,MATCH(N473,Setup!$S$4:$S$8,0))),""))</x:f>
      </x:c>
      <x:c r="Y473" s="749" t="str">
        <x:f>IF(A473="","",IF(OR(N473="PO WON",N473="LOST",N473="CANCELLED"),"",IF(R473&lt;&gt;"",R473,X473)))</x:f>
      </x:c>
      <x:c r="Z473" s="750" t="str">
        <x:f>IF(OR(Y473="",NOT(ISNUMBER(Y473))),"",Y473-TODAY())</x:f>
      </x:c>
      <x:c r="AA473" s="750" t="str">
        <x:f>IF(OR(A473="",B473="",C473="",M473="",N473="",N473="PO WON",N473="LOST",N473="CANCELLED"),"",IF(M473="Hot",30,IF(M473="Warm",20,10))+IF(N473="NEGOTIATION",25,IF(N473="QUOTED",20,IF(N473="QUALIFIED",15,IF(OR(N473="NEW",N473="CONTACTED"),10,0))))+IF(S473&lt;=2,20,IF(S473&lt;=7,15,IF(S473&lt;=14,10,5)))+IF(O473&gt;=500000,20,IF(O473&gt;=200000,15,IF(O473&gt;=100000,10,5)))+IF(OR(C473="IndiaMART",C473="TradeIndia"),5,3))</x:f>
      </x:c>
      <x:c r="AB473" s="751" t="str">
        <x:f>IF(A473="","",IF(OR(N473="PO WON",N473="LOST",N473="CANCELLED"),"CLOSED",IF(AA473&gt;=75,"A - PRIORITY",IF(AA473&gt;=55,"B - GOOD",IF(AA473&gt;=35,"C - NURTURE","D - LOW")))))</x:f>
      </x:c>
      <x:c r="AC473" s="751" t="str">
        <x:f>IF(A473="","",IF(AL473="COMPLETE",IF(N473="PO WON","Track invoice + payment",IF(N473="LOST","Consider revival",IF(N473="CANCELLED","No further action",IF(T473="OVERDUE","FOLLOW UP NOW",IF(T473="DUE TODAY","FOLLOW UP TODAY",IFERROR(INDEX(Setup!$V$4:$V$8,MATCH(N473,Setup!$U$4:$U$8,0)),"Review RFQ")))))),IF(AL473="DUPLICATE RFQ ID","Use a unique RFQ ID",IF(AL473="CHECK REQUIRED FIELDS","Complete required fields",IF(AL473="CHECK NUMBERS","Correct quantity or value",IF(AL473="CHECK DATE","Correct invalid date",IF(AL473="CHECK STAGE","Choose a valid stage",IF(AL473="SET NEXT FOLLOW-UP","Set next follow-up",IF(AL473="ADD QUOTE DATE","Add quote date",IF(AL473="ADD QUOTE RECORD","Add or fix quote record",IF(AL473="ADD CLOSED REASON","Add lost/cancelled reason",IF(AL473="ADD CLOSED DATE","Add closed date","Create or fix order record"))))))))))))</x:f>
      </x:c>
      <x:c r="AD473" s="752" t="str">
        <x:f>IF(A473="","",IF(AND(OR(N473="QUOTED",N473="NEGOTIATION"),Y473&lt;&gt;"",Y473&lt;TODAY()),O473,0))</x:f>
      </x:c>
      <x:c r="AE473" s="751" t="str">
        <x:f>IF(A473="","",IF(AND(F473&lt;&gt;"",G473&lt;&gt;""),"COMPLETE",IF(OR(F473&lt;&gt;"",G473&lt;&gt;""),"PARTIAL","MISSING")))</x:f>
      </x:c>
      <x:c r="AF473" s="756"/>
      <x:c r="AG473" s="735"/>
      <x:c r="AH473" s="735"/>
      <x:c r="AI473" s="755" t="str">
        <x:f>IF(OR(B473="",AF473=""),"",ROUND((AF473-B473)*24,1))</x:f>
      </x:c>
      <x:c r="AJ473" s="750" t="str">
        <x:f>IF(P473="","",MAX(TODAY()-P473,0))</x:f>
      </x:c>
      <x:c r="AK473" s="750" t="str">
        <x:f>IF(OR(B473="",AH473=""),"",AH473-B473)</x:f>
      </x:c>
      <x:c r="AL473" s="751" t="str">
        <x:f>IF(A473="","",IF(COUNTIF($A$5:$A$504,A473)&gt;1,"DUPLICATE RFQ ID",IF(OR(B473="",C473="",AND(D473="",E473=""),AND(F473="",G473=""),H473="",I473="",J473="",L473="",M473="",N473=""),"CHECK REQUIRED FIELDS",IF(OR(NOT(ISNUMBER(I473)),I473&lt;=0,AND(O473&lt;&gt;"",OR(NOT(ISNUMBER(O473)),O473&lt;0))),"CHECK NUMBERS",IF(OR(NOT(ISNUMBER(B473)),B473&gt;TODAY(),AND(P473&lt;&gt;"",OR(NOT(ISNUMBER(P473)),P473&gt;TODAY())),AND(Q473&lt;&gt;"",OR(NOT(ISNUMBER(Q473)),Q473&gt;TODAY())),AND(R473&lt;&gt;"",NOT(ISNUMBER(R473))),AND(U473&lt;&gt;"",NOT(ISNUMBER(U473))),AND(AF473&lt;&gt;"",OR(NOT(ISNUMBER(AF473)),AF473&lt;B473,AF473&gt;TODAY()+1)),AND(AG473&lt;&gt;"",OR(NOT(ISNUMBER(AG473)),AG473&lt;B473,AG473&gt;TODAY())),AND(AH473&lt;&gt;"",OR(NOT(ISNUMBER(AH473)),AH473&lt;B473,AH473&gt;TODAY()))),"CHECK DATE",IF(COUNTIF(Setup!$D$4:$D$11,N473)=0,"CHECK STAGE",IF(AND(N473&lt;&gt;"PO WON",N473&lt;&gt;"LOST",N473&lt;&gt;"CANCELLED",Y473=""),"SET NEXT FOLLOW-UP",IF(AND(OR(N473="QUOTED",N473="NEGOTIATION",N473="PO WON"),P473=""),"ADD QUOTE DATE",IF(AND(OR(N473="QUOTED",N473="NEGOTIATION",N473="PO WON"),COUNTIFS(Quotations!$B$5:$B$504,A473,Quotations!$Q$5:$Q$504,"COMPLETE")=0),"ADD QUOTE RECORD",IF(AND(OR(N473="LOST",N473="CANCELLED"),V473=""),"ADD CLOSED REASON",IF(AND(OR(N473="PO WON",N473="LOST",N473="CANCELLED"),AH473=""),"ADD CLOSED DATE",IF(AND(N473="PO WON",COUNTIFS('Orders &amp; Payments'!$B$5:$B$504,A473,'Orders &amp; Payments'!$Q$5:$Q$504,"COMPLETE")+COUNTIFS('Orders &amp; Payments'!$B$5:$B$504,A473,'Orders &amp; Payments'!$Q$5:$Q$504,"OPEN")+COUNTIFS('Orders &amp; Payments'!$B$5:$B$504,A473,'Orders &amp; Payments'!$Q$5:$Q$504,"OPEN — ADD INVOICE")=0),"ADD ORDER RECORD","COMPLETE"))))))))))))</x:f>
      </x:c>
    </x:row>
    <x:row r="474">
      <x:c r="A474" s="730"/>
      <x:c r="B474" s="731"/>
      <x:c r="C474" s="730"/>
      <x:c r="D474" s="730"/>
      <x:c r="E474" s="730"/>
      <x:c r="F474" s="730"/>
      <x:c r="G474" s="730"/>
      <x:c r="H474" s="730"/>
      <x:c r="I474" s="730"/>
      <x:c r="J474" s="730"/>
      <x:c r="K474" s="730"/>
      <x:c r="L474" s="730"/>
      <x:c r="M474" s="730"/>
      <x:c r="N474" s="730"/>
      <x:c r="O474" s="732"/>
      <x:c r="P474" s="731"/>
      <x:c r="Q474" s="731"/>
      <x:c r="R474" s="731"/>
      <x:c r="S474" s="740" t="str">
        <x:f>IF(B474="","",TODAY()-B474)</x:f>
      </x:c>
      <x:c r="T474" s="741" t="str">
        <x:f>IF(A474="","",IF(N474="","STAGE NOT SET",IF(OR(N474="PO WON",N474="LOST",N474="CANCELLED"),N474,IF(Y474="","NOT SET",IF(NOT(ISNUMBER(Y474)),"CHECK DATE",IF(Y474&lt;TODAY(),"OVERDUE",IF(Y474=TODAY(),"DUE TODAY","UPCOMING")))))))</x:f>
      </x:c>
      <x:c r="U474" s="731"/>
      <x:c r="V474" s="730"/>
      <x:c r="W474" s="730"/>
      <x:c r="X474" s="749" t="str">
        <x:f>IF(OR(A474="",B474="",N474="",N474="PO WON",N474="LOST",N474="CANCELLED"),"",IFERROR(IF(Q474="",B474+1,Q474+INDEX(Setup!$T$4:$T$8,MATCH(N474,Setup!$S$4:$S$8,0))),""))</x:f>
      </x:c>
      <x:c r="Y474" s="749" t="str">
        <x:f>IF(A474="","",IF(OR(N474="PO WON",N474="LOST",N474="CANCELLED"),"",IF(R474&lt;&gt;"",R474,X474)))</x:f>
      </x:c>
      <x:c r="Z474" s="750" t="str">
        <x:f>IF(OR(Y474="",NOT(ISNUMBER(Y474))),"",Y474-TODAY())</x:f>
      </x:c>
      <x:c r="AA474" s="750" t="str">
        <x:f>IF(OR(A474="",B474="",C474="",M474="",N474="",N474="PO WON",N474="LOST",N474="CANCELLED"),"",IF(M474="Hot",30,IF(M474="Warm",20,10))+IF(N474="NEGOTIATION",25,IF(N474="QUOTED",20,IF(N474="QUALIFIED",15,IF(OR(N474="NEW",N474="CONTACTED"),10,0))))+IF(S474&lt;=2,20,IF(S474&lt;=7,15,IF(S474&lt;=14,10,5)))+IF(O474&gt;=500000,20,IF(O474&gt;=200000,15,IF(O474&gt;=100000,10,5)))+IF(OR(C474="IndiaMART",C474="TradeIndia"),5,3))</x:f>
      </x:c>
      <x:c r="AB474" s="751" t="str">
        <x:f>IF(A474="","",IF(OR(N474="PO WON",N474="LOST",N474="CANCELLED"),"CLOSED",IF(AA474&gt;=75,"A - PRIORITY",IF(AA474&gt;=55,"B - GOOD",IF(AA474&gt;=35,"C - NURTURE","D - LOW")))))</x:f>
      </x:c>
      <x:c r="AC474" s="751" t="str">
        <x:f>IF(A474="","",IF(AL474="COMPLETE",IF(N474="PO WON","Track invoice + payment",IF(N474="LOST","Consider revival",IF(N474="CANCELLED","No further action",IF(T474="OVERDUE","FOLLOW UP NOW",IF(T474="DUE TODAY","FOLLOW UP TODAY",IFERROR(INDEX(Setup!$V$4:$V$8,MATCH(N474,Setup!$U$4:$U$8,0)),"Review RFQ")))))),IF(AL474="DUPLICATE RFQ ID","Use a unique RFQ ID",IF(AL474="CHECK REQUIRED FIELDS","Complete required fields",IF(AL474="CHECK NUMBERS","Correct quantity or value",IF(AL474="CHECK DATE","Correct invalid date",IF(AL474="CHECK STAGE","Choose a valid stage",IF(AL474="SET NEXT FOLLOW-UP","Set next follow-up",IF(AL474="ADD QUOTE DATE","Add quote date",IF(AL474="ADD QUOTE RECORD","Add or fix quote record",IF(AL474="ADD CLOSED REASON","Add lost/cancelled reason",IF(AL474="ADD CLOSED DATE","Add closed date","Create or fix order record"))))))))))))</x:f>
      </x:c>
      <x:c r="AD474" s="752" t="str">
        <x:f>IF(A474="","",IF(AND(OR(N474="QUOTED",N474="NEGOTIATION"),Y474&lt;&gt;"",Y474&lt;TODAY()),O474,0))</x:f>
      </x:c>
      <x:c r="AE474" s="751" t="str">
        <x:f>IF(A474="","",IF(AND(F474&lt;&gt;"",G474&lt;&gt;""),"COMPLETE",IF(OR(F474&lt;&gt;"",G474&lt;&gt;""),"PARTIAL","MISSING")))</x:f>
      </x:c>
      <x:c r="AF474" s="756"/>
      <x:c r="AG474" s="735"/>
      <x:c r="AH474" s="735"/>
      <x:c r="AI474" s="755" t="str">
        <x:f>IF(OR(B474="",AF474=""),"",ROUND((AF474-B474)*24,1))</x:f>
      </x:c>
      <x:c r="AJ474" s="750" t="str">
        <x:f>IF(P474="","",MAX(TODAY()-P474,0))</x:f>
      </x:c>
      <x:c r="AK474" s="750" t="str">
        <x:f>IF(OR(B474="",AH474=""),"",AH474-B474)</x:f>
      </x:c>
      <x:c r="AL474" s="751" t="str">
        <x:f>IF(A474="","",IF(COUNTIF($A$5:$A$504,A474)&gt;1,"DUPLICATE RFQ ID",IF(OR(B474="",C474="",AND(D474="",E474=""),AND(F474="",G474=""),H474="",I474="",J474="",L474="",M474="",N474=""),"CHECK REQUIRED FIELDS",IF(OR(NOT(ISNUMBER(I474)),I474&lt;=0,AND(O474&lt;&gt;"",OR(NOT(ISNUMBER(O474)),O474&lt;0))),"CHECK NUMBERS",IF(OR(NOT(ISNUMBER(B474)),B474&gt;TODAY(),AND(P474&lt;&gt;"",OR(NOT(ISNUMBER(P474)),P474&gt;TODAY())),AND(Q474&lt;&gt;"",OR(NOT(ISNUMBER(Q474)),Q474&gt;TODAY())),AND(R474&lt;&gt;"",NOT(ISNUMBER(R474))),AND(U474&lt;&gt;"",NOT(ISNUMBER(U474))),AND(AF474&lt;&gt;"",OR(NOT(ISNUMBER(AF474)),AF474&lt;B474,AF474&gt;TODAY()+1)),AND(AG474&lt;&gt;"",OR(NOT(ISNUMBER(AG474)),AG474&lt;B474,AG474&gt;TODAY())),AND(AH474&lt;&gt;"",OR(NOT(ISNUMBER(AH474)),AH474&lt;B474,AH474&gt;TODAY()))),"CHECK DATE",IF(COUNTIF(Setup!$D$4:$D$11,N474)=0,"CHECK STAGE",IF(AND(N474&lt;&gt;"PO WON",N474&lt;&gt;"LOST",N474&lt;&gt;"CANCELLED",Y474=""),"SET NEXT FOLLOW-UP",IF(AND(OR(N474="QUOTED",N474="NEGOTIATION",N474="PO WON"),P474=""),"ADD QUOTE DATE",IF(AND(OR(N474="QUOTED",N474="NEGOTIATION",N474="PO WON"),COUNTIFS(Quotations!$B$5:$B$504,A474,Quotations!$Q$5:$Q$504,"COMPLETE")=0),"ADD QUOTE RECORD",IF(AND(OR(N474="LOST",N474="CANCELLED"),V474=""),"ADD CLOSED REASON",IF(AND(OR(N474="PO WON",N474="LOST",N474="CANCELLED"),AH474=""),"ADD CLOSED DATE",IF(AND(N474="PO WON",COUNTIFS('Orders &amp; Payments'!$B$5:$B$504,A474,'Orders &amp; Payments'!$Q$5:$Q$504,"COMPLETE")+COUNTIFS('Orders &amp; Payments'!$B$5:$B$504,A474,'Orders &amp; Payments'!$Q$5:$Q$504,"OPEN")+COUNTIFS('Orders &amp; Payments'!$B$5:$B$504,A474,'Orders &amp; Payments'!$Q$5:$Q$504,"OPEN — ADD INVOICE")=0),"ADD ORDER RECORD","COMPLETE"))))))))))))</x:f>
      </x:c>
    </x:row>
    <x:row r="475">
      <x:c r="A475" s="730"/>
      <x:c r="B475" s="731"/>
      <x:c r="C475" s="730"/>
      <x:c r="D475" s="730"/>
      <x:c r="E475" s="730"/>
      <x:c r="F475" s="730"/>
      <x:c r="G475" s="730"/>
      <x:c r="H475" s="730"/>
      <x:c r="I475" s="730"/>
      <x:c r="J475" s="730"/>
      <x:c r="K475" s="730"/>
      <x:c r="L475" s="730"/>
      <x:c r="M475" s="730"/>
      <x:c r="N475" s="730"/>
      <x:c r="O475" s="732"/>
      <x:c r="P475" s="731"/>
      <x:c r="Q475" s="731"/>
      <x:c r="R475" s="731"/>
      <x:c r="S475" s="740" t="str">
        <x:f>IF(B475="","",TODAY()-B475)</x:f>
      </x:c>
      <x:c r="T475" s="741" t="str">
        <x:f>IF(A475="","",IF(N475="","STAGE NOT SET",IF(OR(N475="PO WON",N475="LOST",N475="CANCELLED"),N475,IF(Y475="","NOT SET",IF(NOT(ISNUMBER(Y475)),"CHECK DATE",IF(Y475&lt;TODAY(),"OVERDUE",IF(Y475=TODAY(),"DUE TODAY","UPCOMING")))))))</x:f>
      </x:c>
      <x:c r="U475" s="731"/>
      <x:c r="V475" s="730"/>
      <x:c r="W475" s="730"/>
      <x:c r="X475" s="749" t="str">
        <x:f>IF(OR(A475="",B475="",N475="",N475="PO WON",N475="LOST",N475="CANCELLED"),"",IFERROR(IF(Q475="",B475+1,Q475+INDEX(Setup!$T$4:$T$8,MATCH(N475,Setup!$S$4:$S$8,0))),""))</x:f>
      </x:c>
      <x:c r="Y475" s="749" t="str">
        <x:f>IF(A475="","",IF(OR(N475="PO WON",N475="LOST",N475="CANCELLED"),"",IF(R475&lt;&gt;"",R475,X475)))</x:f>
      </x:c>
      <x:c r="Z475" s="750" t="str">
        <x:f>IF(OR(Y475="",NOT(ISNUMBER(Y475))),"",Y475-TODAY())</x:f>
      </x:c>
      <x:c r="AA475" s="750" t="str">
        <x:f>IF(OR(A475="",B475="",C475="",M475="",N475="",N475="PO WON",N475="LOST",N475="CANCELLED"),"",IF(M475="Hot",30,IF(M475="Warm",20,10))+IF(N475="NEGOTIATION",25,IF(N475="QUOTED",20,IF(N475="QUALIFIED",15,IF(OR(N475="NEW",N475="CONTACTED"),10,0))))+IF(S475&lt;=2,20,IF(S475&lt;=7,15,IF(S475&lt;=14,10,5)))+IF(O475&gt;=500000,20,IF(O475&gt;=200000,15,IF(O475&gt;=100000,10,5)))+IF(OR(C475="IndiaMART",C475="TradeIndia"),5,3))</x:f>
      </x:c>
      <x:c r="AB475" s="751" t="str">
        <x:f>IF(A475="","",IF(OR(N475="PO WON",N475="LOST",N475="CANCELLED"),"CLOSED",IF(AA475&gt;=75,"A - PRIORITY",IF(AA475&gt;=55,"B - GOOD",IF(AA475&gt;=35,"C - NURTURE","D - LOW")))))</x:f>
      </x:c>
      <x:c r="AC475" s="751" t="str">
        <x:f>IF(A475="","",IF(AL475="COMPLETE",IF(N475="PO WON","Track invoice + payment",IF(N475="LOST","Consider revival",IF(N475="CANCELLED","No further action",IF(T475="OVERDUE","FOLLOW UP NOW",IF(T475="DUE TODAY","FOLLOW UP TODAY",IFERROR(INDEX(Setup!$V$4:$V$8,MATCH(N475,Setup!$U$4:$U$8,0)),"Review RFQ")))))),IF(AL475="DUPLICATE RFQ ID","Use a unique RFQ ID",IF(AL475="CHECK REQUIRED FIELDS","Complete required fields",IF(AL475="CHECK NUMBERS","Correct quantity or value",IF(AL475="CHECK DATE","Correct invalid date",IF(AL475="CHECK STAGE","Choose a valid stage",IF(AL475="SET NEXT FOLLOW-UP","Set next follow-up",IF(AL475="ADD QUOTE DATE","Add quote date",IF(AL475="ADD QUOTE RECORD","Add or fix quote record",IF(AL475="ADD CLOSED REASON","Add lost/cancelled reason",IF(AL475="ADD CLOSED DATE","Add closed date","Create or fix order record"))))))))))))</x:f>
      </x:c>
      <x:c r="AD475" s="752" t="str">
        <x:f>IF(A475="","",IF(AND(OR(N475="QUOTED",N475="NEGOTIATION"),Y475&lt;&gt;"",Y475&lt;TODAY()),O475,0))</x:f>
      </x:c>
      <x:c r="AE475" s="751" t="str">
        <x:f>IF(A475="","",IF(AND(F475&lt;&gt;"",G475&lt;&gt;""),"COMPLETE",IF(OR(F475&lt;&gt;"",G475&lt;&gt;""),"PARTIAL","MISSING")))</x:f>
      </x:c>
      <x:c r="AF475" s="756"/>
      <x:c r="AG475" s="735"/>
      <x:c r="AH475" s="735"/>
      <x:c r="AI475" s="755" t="str">
        <x:f>IF(OR(B475="",AF475=""),"",ROUND((AF475-B475)*24,1))</x:f>
      </x:c>
      <x:c r="AJ475" s="750" t="str">
        <x:f>IF(P475="","",MAX(TODAY()-P475,0))</x:f>
      </x:c>
      <x:c r="AK475" s="750" t="str">
        <x:f>IF(OR(B475="",AH475=""),"",AH475-B475)</x:f>
      </x:c>
      <x:c r="AL475" s="751" t="str">
        <x:f>IF(A475="","",IF(COUNTIF($A$5:$A$504,A475)&gt;1,"DUPLICATE RFQ ID",IF(OR(B475="",C475="",AND(D475="",E475=""),AND(F475="",G475=""),H475="",I475="",J475="",L475="",M475="",N475=""),"CHECK REQUIRED FIELDS",IF(OR(NOT(ISNUMBER(I475)),I475&lt;=0,AND(O475&lt;&gt;"",OR(NOT(ISNUMBER(O475)),O475&lt;0))),"CHECK NUMBERS",IF(OR(NOT(ISNUMBER(B475)),B475&gt;TODAY(),AND(P475&lt;&gt;"",OR(NOT(ISNUMBER(P475)),P475&gt;TODAY())),AND(Q475&lt;&gt;"",OR(NOT(ISNUMBER(Q475)),Q475&gt;TODAY())),AND(R475&lt;&gt;"",NOT(ISNUMBER(R475))),AND(U475&lt;&gt;"",NOT(ISNUMBER(U475))),AND(AF475&lt;&gt;"",OR(NOT(ISNUMBER(AF475)),AF475&lt;B475,AF475&gt;TODAY()+1)),AND(AG475&lt;&gt;"",OR(NOT(ISNUMBER(AG475)),AG475&lt;B475,AG475&gt;TODAY())),AND(AH475&lt;&gt;"",OR(NOT(ISNUMBER(AH475)),AH475&lt;B475,AH475&gt;TODAY()))),"CHECK DATE",IF(COUNTIF(Setup!$D$4:$D$11,N475)=0,"CHECK STAGE",IF(AND(N475&lt;&gt;"PO WON",N475&lt;&gt;"LOST",N475&lt;&gt;"CANCELLED",Y475=""),"SET NEXT FOLLOW-UP",IF(AND(OR(N475="QUOTED",N475="NEGOTIATION",N475="PO WON"),P475=""),"ADD QUOTE DATE",IF(AND(OR(N475="QUOTED",N475="NEGOTIATION",N475="PO WON"),COUNTIFS(Quotations!$B$5:$B$504,A475,Quotations!$Q$5:$Q$504,"COMPLETE")=0),"ADD QUOTE RECORD",IF(AND(OR(N475="LOST",N475="CANCELLED"),V475=""),"ADD CLOSED REASON",IF(AND(OR(N475="PO WON",N475="LOST",N475="CANCELLED"),AH475=""),"ADD CLOSED DATE",IF(AND(N475="PO WON",COUNTIFS('Orders &amp; Payments'!$B$5:$B$504,A475,'Orders &amp; Payments'!$Q$5:$Q$504,"COMPLETE")+COUNTIFS('Orders &amp; Payments'!$B$5:$B$504,A475,'Orders &amp; Payments'!$Q$5:$Q$504,"OPEN")+COUNTIFS('Orders &amp; Payments'!$B$5:$B$504,A475,'Orders &amp; Payments'!$Q$5:$Q$504,"OPEN — ADD INVOICE")=0),"ADD ORDER RECORD","COMPLETE"))))))))))))</x:f>
      </x:c>
    </x:row>
    <x:row r="476">
      <x:c r="A476" s="730"/>
      <x:c r="B476" s="731"/>
      <x:c r="C476" s="730"/>
      <x:c r="D476" s="730"/>
      <x:c r="E476" s="730"/>
      <x:c r="F476" s="730"/>
      <x:c r="G476" s="730"/>
      <x:c r="H476" s="730"/>
      <x:c r="I476" s="730"/>
      <x:c r="J476" s="730"/>
      <x:c r="K476" s="730"/>
      <x:c r="L476" s="730"/>
      <x:c r="M476" s="730"/>
      <x:c r="N476" s="730"/>
      <x:c r="O476" s="732"/>
      <x:c r="P476" s="731"/>
      <x:c r="Q476" s="731"/>
      <x:c r="R476" s="731"/>
      <x:c r="S476" s="740" t="str">
        <x:f>IF(B476="","",TODAY()-B476)</x:f>
      </x:c>
      <x:c r="T476" s="741" t="str">
        <x:f>IF(A476="","",IF(N476="","STAGE NOT SET",IF(OR(N476="PO WON",N476="LOST",N476="CANCELLED"),N476,IF(Y476="","NOT SET",IF(NOT(ISNUMBER(Y476)),"CHECK DATE",IF(Y476&lt;TODAY(),"OVERDUE",IF(Y476=TODAY(),"DUE TODAY","UPCOMING")))))))</x:f>
      </x:c>
      <x:c r="U476" s="731"/>
      <x:c r="V476" s="730"/>
      <x:c r="W476" s="730"/>
      <x:c r="X476" s="749" t="str">
        <x:f>IF(OR(A476="",B476="",N476="",N476="PO WON",N476="LOST",N476="CANCELLED"),"",IFERROR(IF(Q476="",B476+1,Q476+INDEX(Setup!$T$4:$T$8,MATCH(N476,Setup!$S$4:$S$8,0))),""))</x:f>
      </x:c>
      <x:c r="Y476" s="749" t="str">
        <x:f>IF(A476="","",IF(OR(N476="PO WON",N476="LOST",N476="CANCELLED"),"",IF(R476&lt;&gt;"",R476,X476)))</x:f>
      </x:c>
      <x:c r="Z476" s="750" t="str">
        <x:f>IF(OR(Y476="",NOT(ISNUMBER(Y476))),"",Y476-TODAY())</x:f>
      </x:c>
      <x:c r="AA476" s="750" t="str">
        <x:f>IF(OR(A476="",B476="",C476="",M476="",N476="",N476="PO WON",N476="LOST",N476="CANCELLED"),"",IF(M476="Hot",30,IF(M476="Warm",20,10))+IF(N476="NEGOTIATION",25,IF(N476="QUOTED",20,IF(N476="QUALIFIED",15,IF(OR(N476="NEW",N476="CONTACTED"),10,0))))+IF(S476&lt;=2,20,IF(S476&lt;=7,15,IF(S476&lt;=14,10,5)))+IF(O476&gt;=500000,20,IF(O476&gt;=200000,15,IF(O476&gt;=100000,10,5)))+IF(OR(C476="IndiaMART",C476="TradeIndia"),5,3))</x:f>
      </x:c>
      <x:c r="AB476" s="751" t="str">
        <x:f>IF(A476="","",IF(OR(N476="PO WON",N476="LOST",N476="CANCELLED"),"CLOSED",IF(AA476&gt;=75,"A - PRIORITY",IF(AA476&gt;=55,"B - GOOD",IF(AA476&gt;=35,"C - NURTURE","D - LOW")))))</x:f>
      </x:c>
      <x:c r="AC476" s="751" t="str">
        <x:f>IF(A476="","",IF(AL476="COMPLETE",IF(N476="PO WON","Track invoice + payment",IF(N476="LOST","Consider revival",IF(N476="CANCELLED","No further action",IF(T476="OVERDUE","FOLLOW UP NOW",IF(T476="DUE TODAY","FOLLOW UP TODAY",IFERROR(INDEX(Setup!$V$4:$V$8,MATCH(N476,Setup!$U$4:$U$8,0)),"Review RFQ")))))),IF(AL476="DUPLICATE RFQ ID","Use a unique RFQ ID",IF(AL476="CHECK REQUIRED FIELDS","Complete required fields",IF(AL476="CHECK NUMBERS","Correct quantity or value",IF(AL476="CHECK DATE","Correct invalid date",IF(AL476="CHECK STAGE","Choose a valid stage",IF(AL476="SET NEXT FOLLOW-UP","Set next follow-up",IF(AL476="ADD QUOTE DATE","Add quote date",IF(AL476="ADD QUOTE RECORD","Add or fix quote record",IF(AL476="ADD CLOSED REASON","Add lost/cancelled reason",IF(AL476="ADD CLOSED DATE","Add closed date","Create or fix order record"))))))))))))</x:f>
      </x:c>
      <x:c r="AD476" s="752" t="str">
        <x:f>IF(A476="","",IF(AND(OR(N476="QUOTED",N476="NEGOTIATION"),Y476&lt;&gt;"",Y476&lt;TODAY()),O476,0))</x:f>
      </x:c>
      <x:c r="AE476" s="751" t="str">
        <x:f>IF(A476="","",IF(AND(F476&lt;&gt;"",G476&lt;&gt;""),"COMPLETE",IF(OR(F476&lt;&gt;"",G476&lt;&gt;""),"PARTIAL","MISSING")))</x:f>
      </x:c>
      <x:c r="AF476" s="756"/>
      <x:c r="AG476" s="735"/>
      <x:c r="AH476" s="735"/>
      <x:c r="AI476" s="755" t="str">
        <x:f>IF(OR(B476="",AF476=""),"",ROUND((AF476-B476)*24,1))</x:f>
      </x:c>
      <x:c r="AJ476" s="750" t="str">
        <x:f>IF(P476="","",MAX(TODAY()-P476,0))</x:f>
      </x:c>
      <x:c r="AK476" s="750" t="str">
        <x:f>IF(OR(B476="",AH476=""),"",AH476-B476)</x:f>
      </x:c>
      <x:c r="AL476" s="751" t="str">
        <x:f>IF(A476="","",IF(COUNTIF($A$5:$A$504,A476)&gt;1,"DUPLICATE RFQ ID",IF(OR(B476="",C476="",AND(D476="",E476=""),AND(F476="",G476=""),H476="",I476="",J476="",L476="",M476="",N476=""),"CHECK REQUIRED FIELDS",IF(OR(NOT(ISNUMBER(I476)),I476&lt;=0,AND(O476&lt;&gt;"",OR(NOT(ISNUMBER(O476)),O476&lt;0))),"CHECK NUMBERS",IF(OR(NOT(ISNUMBER(B476)),B476&gt;TODAY(),AND(P476&lt;&gt;"",OR(NOT(ISNUMBER(P476)),P476&gt;TODAY())),AND(Q476&lt;&gt;"",OR(NOT(ISNUMBER(Q476)),Q476&gt;TODAY())),AND(R476&lt;&gt;"",NOT(ISNUMBER(R476))),AND(U476&lt;&gt;"",NOT(ISNUMBER(U476))),AND(AF476&lt;&gt;"",OR(NOT(ISNUMBER(AF476)),AF476&lt;B476,AF476&gt;TODAY()+1)),AND(AG476&lt;&gt;"",OR(NOT(ISNUMBER(AG476)),AG476&lt;B476,AG476&gt;TODAY())),AND(AH476&lt;&gt;"",OR(NOT(ISNUMBER(AH476)),AH476&lt;B476,AH476&gt;TODAY()))),"CHECK DATE",IF(COUNTIF(Setup!$D$4:$D$11,N476)=0,"CHECK STAGE",IF(AND(N476&lt;&gt;"PO WON",N476&lt;&gt;"LOST",N476&lt;&gt;"CANCELLED",Y476=""),"SET NEXT FOLLOW-UP",IF(AND(OR(N476="QUOTED",N476="NEGOTIATION",N476="PO WON"),P476=""),"ADD QUOTE DATE",IF(AND(OR(N476="QUOTED",N476="NEGOTIATION",N476="PO WON"),COUNTIFS(Quotations!$B$5:$B$504,A476,Quotations!$Q$5:$Q$504,"COMPLETE")=0),"ADD QUOTE RECORD",IF(AND(OR(N476="LOST",N476="CANCELLED"),V476=""),"ADD CLOSED REASON",IF(AND(OR(N476="PO WON",N476="LOST",N476="CANCELLED"),AH476=""),"ADD CLOSED DATE",IF(AND(N476="PO WON",COUNTIFS('Orders &amp; Payments'!$B$5:$B$504,A476,'Orders &amp; Payments'!$Q$5:$Q$504,"COMPLETE")+COUNTIFS('Orders &amp; Payments'!$B$5:$B$504,A476,'Orders &amp; Payments'!$Q$5:$Q$504,"OPEN")+COUNTIFS('Orders &amp; Payments'!$B$5:$B$504,A476,'Orders &amp; Payments'!$Q$5:$Q$504,"OPEN — ADD INVOICE")=0),"ADD ORDER RECORD","COMPLETE"))))))))))))</x:f>
      </x:c>
    </x:row>
    <x:row r="477">
      <x:c r="A477" s="730"/>
      <x:c r="B477" s="731"/>
      <x:c r="C477" s="730"/>
      <x:c r="D477" s="730"/>
      <x:c r="E477" s="730"/>
      <x:c r="F477" s="730"/>
      <x:c r="G477" s="730"/>
      <x:c r="H477" s="730"/>
      <x:c r="I477" s="730"/>
      <x:c r="J477" s="730"/>
      <x:c r="K477" s="730"/>
      <x:c r="L477" s="730"/>
      <x:c r="M477" s="730"/>
      <x:c r="N477" s="730"/>
      <x:c r="O477" s="732"/>
      <x:c r="P477" s="731"/>
      <x:c r="Q477" s="731"/>
      <x:c r="R477" s="731"/>
      <x:c r="S477" s="740" t="str">
        <x:f>IF(B477="","",TODAY()-B477)</x:f>
      </x:c>
      <x:c r="T477" s="741" t="str">
        <x:f>IF(A477="","",IF(N477="","STAGE NOT SET",IF(OR(N477="PO WON",N477="LOST",N477="CANCELLED"),N477,IF(Y477="","NOT SET",IF(NOT(ISNUMBER(Y477)),"CHECK DATE",IF(Y477&lt;TODAY(),"OVERDUE",IF(Y477=TODAY(),"DUE TODAY","UPCOMING")))))))</x:f>
      </x:c>
      <x:c r="U477" s="731"/>
      <x:c r="V477" s="730"/>
      <x:c r="W477" s="730"/>
      <x:c r="X477" s="749" t="str">
        <x:f>IF(OR(A477="",B477="",N477="",N477="PO WON",N477="LOST",N477="CANCELLED"),"",IFERROR(IF(Q477="",B477+1,Q477+INDEX(Setup!$T$4:$T$8,MATCH(N477,Setup!$S$4:$S$8,0))),""))</x:f>
      </x:c>
      <x:c r="Y477" s="749" t="str">
        <x:f>IF(A477="","",IF(OR(N477="PO WON",N477="LOST",N477="CANCELLED"),"",IF(R477&lt;&gt;"",R477,X477)))</x:f>
      </x:c>
      <x:c r="Z477" s="750" t="str">
        <x:f>IF(OR(Y477="",NOT(ISNUMBER(Y477))),"",Y477-TODAY())</x:f>
      </x:c>
      <x:c r="AA477" s="750" t="str">
        <x:f>IF(OR(A477="",B477="",C477="",M477="",N477="",N477="PO WON",N477="LOST",N477="CANCELLED"),"",IF(M477="Hot",30,IF(M477="Warm",20,10))+IF(N477="NEGOTIATION",25,IF(N477="QUOTED",20,IF(N477="QUALIFIED",15,IF(OR(N477="NEW",N477="CONTACTED"),10,0))))+IF(S477&lt;=2,20,IF(S477&lt;=7,15,IF(S477&lt;=14,10,5)))+IF(O477&gt;=500000,20,IF(O477&gt;=200000,15,IF(O477&gt;=100000,10,5)))+IF(OR(C477="IndiaMART",C477="TradeIndia"),5,3))</x:f>
      </x:c>
      <x:c r="AB477" s="751" t="str">
        <x:f>IF(A477="","",IF(OR(N477="PO WON",N477="LOST",N477="CANCELLED"),"CLOSED",IF(AA477&gt;=75,"A - PRIORITY",IF(AA477&gt;=55,"B - GOOD",IF(AA477&gt;=35,"C - NURTURE","D - LOW")))))</x:f>
      </x:c>
      <x:c r="AC477" s="751" t="str">
        <x:f>IF(A477="","",IF(AL477="COMPLETE",IF(N477="PO WON","Track invoice + payment",IF(N477="LOST","Consider revival",IF(N477="CANCELLED","No further action",IF(T477="OVERDUE","FOLLOW UP NOW",IF(T477="DUE TODAY","FOLLOW UP TODAY",IFERROR(INDEX(Setup!$V$4:$V$8,MATCH(N477,Setup!$U$4:$U$8,0)),"Review RFQ")))))),IF(AL477="DUPLICATE RFQ ID","Use a unique RFQ ID",IF(AL477="CHECK REQUIRED FIELDS","Complete required fields",IF(AL477="CHECK NUMBERS","Correct quantity or value",IF(AL477="CHECK DATE","Correct invalid date",IF(AL477="CHECK STAGE","Choose a valid stage",IF(AL477="SET NEXT FOLLOW-UP","Set next follow-up",IF(AL477="ADD QUOTE DATE","Add quote date",IF(AL477="ADD QUOTE RECORD","Add or fix quote record",IF(AL477="ADD CLOSED REASON","Add lost/cancelled reason",IF(AL477="ADD CLOSED DATE","Add closed date","Create or fix order record"))))))))))))</x:f>
      </x:c>
      <x:c r="AD477" s="752" t="str">
        <x:f>IF(A477="","",IF(AND(OR(N477="QUOTED",N477="NEGOTIATION"),Y477&lt;&gt;"",Y477&lt;TODAY()),O477,0))</x:f>
      </x:c>
      <x:c r="AE477" s="751" t="str">
        <x:f>IF(A477="","",IF(AND(F477&lt;&gt;"",G477&lt;&gt;""),"COMPLETE",IF(OR(F477&lt;&gt;"",G477&lt;&gt;""),"PARTIAL","MISSING")))</x:f>
      </x:c>
      <x:c r="AF477" s="756"/>
      <x:c r="AG477" s="735"/>
      <x:c r="AH477" s="735"/>
      <x:c r="AI477" s="755" t="str">
        <x:f>IF(OR(B477="",AF477=""),"",ROUND((AF477-B477)*24,1))</x:f>
      </x:c>
      <x:c r="AJ477" s="750" t="str">
        <x:f>IF(P477="","",MAX(TODAY()-P477,0))</x:f>
      </x:c>
      <x:c r="AK477" s="750" t="str">
        <x:f>IF(OR(B477="",AH477=""),"",AH477-B477)</x:f>
      </x:c>
      <x:c r="AL477" s="751" t="str">
        <x:f>IF(A477="","",IF(COUNTIF($A$5:$A$504,A477)&gt;1,"DUPLICATE RFQ ID",IF(OR(B477="",C477="",AND(D477="",E477=""),AND(F477="",G477=""),H477="",I477="",J477="",L477="",M477="",N477=""),"CHECK REQUIRED FIELDS",IF(OR(NOT(ISNUMBER(I477)),I477&lt;=0,AND(O477&lt;&gt;"",OR(NOT(ISNUMBER(O477)),O477&lt;0))),"CHECK NUMBERS",IF(OR(NOT(ISNUMBER(B477)),B477&gt;TODAY(),AND(P477&lt;&gt;"",OR(NOT(ISNUMBER(P477)),P477&gt;TODAY())),AND(Q477&lt;&gt;"",OR(NOT(ISNUMBER(Q477)),Q477&gt;TODAY())),AND(R477&lt;&gt;"",NOT(ISNUMBER(R477))),AND(U477&lt;&gt;"",NOT(ISNUMBER(U477))),AND(AF477&lt;&gt;"",OR(NOT(ISNUMBER(AF477)),AF477&lt;B477,AF477&gt;TODAY()+1)),AND(AG477&lt;&gt;"",OR(NOT(ISNUMBER(AG477)),AG477&lt;B477,AG477&gt;TODAY())),AND(AH477&lt;&gt;"",OR(NOT(ISNUMBER(AH477)),AH477&lt;B477,AH477&gt;TODAY()))),"CHECK DATE",IF(COUNTIF(Setup!$D$4:$D$11,N477)=0,"CHECK STAGE",IF(AND(N477&lt;&gt;"PO WON",N477&lt;&gt;"LOST",N477&lt;&gt;"CANCELLED",Y477=""),"SET NEXT FOLLOW-UP",IF(AND(OR(N477="QUOTED",N477="NEGOTIATION",N477="PO WON"),P477=""),"ADD QUOTE DATE",IF(AND(OR(N477="QUOTED",N477="NEGOTIATION",N477="PO WON"),COUNTIFS(Quotations!$B$5:$B$504,A477,Quotations!$Q$5:$Q$504,"COMPLETE")=0),"ADD QUOTE RECORD",IF(AND(OR(N477="LOST",N477="CANCELLED"),V477=""),"ADD CLOSED REASON",IF(AND(OR(N477="PO WON",N477="LOST",N477="CANCELLED"),AH477=""),"ADD CLOSED DATE",IF(AND(N477="PO WON",COUNTIFS('Orders &amp; Payments'!$B$5:$B$504,A477,'Orders &amp; Payments'!$Q$5:$Q$504,"COMPLETE")+COUNTIFS('Orders &amp; Payments'!$B$5:$B$504,A477,'Orders &amp; Payments'!$Q$5:$Q$504,"OPEN")+COUNTIFS('Orders &amp; Payments'!$B$5:$B$504,A477,'Orders &amp; Payments'!$Q$5:$Q$504,"OPEN — ADD INVOICE")=0),"ADD ORDER RECORD","COMPLETE"))))))))))))</x:f>
      </x:c>
    </x:row>
    <x:row r="478">
      <x:c r="A478" s="730"/>
      <x:c r="B478" s="731"/>
      <x:c r="C478" s="730"/>
      <x:c r="D478" s="730"/>
      <x:c r="E478" s="730"/>
      <x:c r="F478" s="730"/>
      <x:c r="G478" s="730"/>
      <x:c r="H478" s="730"/>
      <x:c r="I478" s="730"/>
      <x:c r="J478" s="730"/>
      <x:c r="K478" s="730"/>
      <x:c r="L478" s="730"/>
      <x:c r="M478" s="730"/>
      <x:c r="N478" s="730"/>
      <x:c r="O478" s="732"/>
      <x:c r="P478" s="731"/>
      <x:c r="Q478" s="731"/>
      <x:c r="R478" s="731"/>
      <x:c r="S478" s="740" t="str">
        <x:f>IF(B478="","",TODAY()-B478)</x:f>
      </x:c>
      <x:c r="T478" s="741" t="str">
        <x:f>IF(A478="","",IF(N478="","STAGE NOT SET",IF(OR(N478="PO WON",N478="LOST",N478="CANCELLED"),N478,IF(Y478="","NOT SET",IF(NOT(ISNUMBER(Y478)),"CHECK DATE",IF(Y478&lt;TODAY(),"OVERDUE",IF(Y478=TODAY(),"DUE TODAY","UPCOMING")))))))</x:f>
      </x:c>
      <x:c r="U478" s="731"/>
      <x:c r="V478" s="730"/>
      <x:c r="W478" s="730"/>
      <x:c r="X478" s="749" t="str">
        <x:f>IF(OR(A478="",B478="",N478="",N478="PO WON",N478="LOST",N478="CANCELLED"),"",IFERROR(IF(Q478="",B478+1,Q478+INDEX(Setup!$T$4:$T$8,MATCH(N478,Setup!$S$4:$S$8,0))),""))</x:f>
      </x:c>
      <x:c r="Y478" s="749" t="str">
        <x:f>IF(A478="","",IF(OR(N478="PO WON",N478="LOST",N478="CANCELLED"),"",IF(R478&lt;&gt;"",R478,X478)))</x:f>
      </x:c>
      <x:c r="Z478" s="750" t="str">
        <x:f>IF(OR(Y478="",NOT(ISNUMBER(Y478))),"",Y478-TODAY())</x:f>
      </x:c>
      <x:c r="AA478" s="750" t="str">
        <x:f>IF(OR(A478="",B478="",C478="",M478="",N478="",N478="PO WON",N478="LOST",N478="CANCELLED"),"",IF(M478="Hot",30,IF(M478="Warm",20,10))+IF(N478="NEGOTIATION",25,IF(N478="QUOTED",20,IF(N478="QUALIFIED",15,IF(OR(N478="NEW",N478="CONTACTED"),10,0))))+IF(S478&lt;=2,20,IF(S478&lt;=7,15,IF(S478&lt;=14,10,5)))+IF(O478&gt;=500000,20,IF(O478&gt;=200000,15,IF(O478&gt;=100000,10,5)))+IF(OR(C478="IndiaMART",C478="TradeIndia"),5,3))</x:f>
      </x:c>
      <x:c r="AB478" s="751" t="str">
        <x:f>IF(A478="","",IF(OR(N478="PO WON",N478="LOST",N478="CANCELLED"),"CLOSED",IF(AA478&gt;=75,"A - PRIORITY",IF(AA478&gt;=55,"B - GOOD",IF(AA478&gt;=35,"C - NURTURE","D - LOW")))))</x:f>
      </x:c>
      <x:c r="AC478" s="751" t="str">
        <x:f>IF(A478="","",IF(AL478="COMPLETE",IF(N478="PO WON","Track invoice + payment",IF(N478="LOST","Consider revival",IF(N478="CANCELLED","No further action",IF(T478="OVERDUE","FOLLOW UP NOW",IF(T478="DUE TODAY","FOLLOW UP TODAY",IFERROR(INDEX(Setup!$V$4:$V$8,MATCH(N478,Setup!$U$4:$U$8,0)),"Review RFQ")))))),IF(AL478="DUPLICATE RFQ ID","Use a unique RFQ ID",IF(AL478="CHECK REQUIRED FIELDS","Complete required fields",IF(AL478="CHECK NUMBERS","Correct quantity or value",IF(AL478="CHECK DATE","Correct invalid date",IF(AL478="CHECK STAGE","Choose a valid stage",IF(AL478="SET NEXT FOLLOW-UP","Set next follow-up",IF(AL478="ADD QUOTE DATE","Add quote date",IF(AL478="ADD QUOTE RECORD","Add or fix quote record",IF(AL478="ADD CLOSED REASON","Add lost/cancelled reason",IF(AL478="ADD CLOSED DATE","Add closed date","Create or fix order record"))))))))))))</x:f>
      </x:c>
      <x:c r="AD478" s="752" t="str">
        <x:f>IF(A478="","",IF(AND(OR(N478="QUOTED",N478="NEGOTIATION"),Y478&lt;&gt;"",Y478&lt;TODAY()),O478,0))</x:f>
      </x:c>
      <x:c r="AE478" s="751" t="str">
        <x:f>IF(A478="","",IF(AND(F478&lt;&gt;"",G478&lt;&gt;""),"COMPLETE",IF(OR(F478&lt;&gt;"",G478&lt;&gt;""),"PARTIAL","MISSING")))</x:f>
      </x:c>
      <x:c r="AF478" s="756"/>
      <x:c r="AG478" s="735"/>
      <x:c r="AH478" s="735"/>
      <x:c r="AI478" s="755" t="str">
        <x:f>IF(OR(B478="",AF478=""),"",ROUND((AF478-B478)*24,1))</x:f>
      </x:c>
      <x:c r="AJ478" s="750" t="str">
        <x:f>IF(P478="","",MAX(TODAY()-P478,0))</x:f>
      </x:c>
      <x:c r="AK478" s="750" t="str">
        <x:f>IF(OR(B478="",AH478=""),"",AH478-B478)</x:f>
      </x:c>
      <x:c r="AL478" s="751" t="str">
        <x:f>IF(A478="","",IF(COUNTIF($A$5:$A$504,A478)&gt;1,"DUPLICATE RFQ ID",IF(OR(B478="",C478="",AND(D478="",E478=""),AND(F478="",G478=""),H478="",I478="",J478="",L478="",M478="",N478=""),"CHECK REQUIRED FIELDS",IF(OR(NOT(ISNUMBER(I478)),I478&lt;=0,AND(O478&lt;&gt;"",OR(NOT(ISNUMBER(O478)),O478&lt;0))),"CHECK NUMBERS",IF(OR(NOT(ISNUMBER(B478)),B478&gt;TODAY(),AND(P478&lt;&gt;"",OR(NOT(ISNUMBER(P478)),P478&gt;TODAY())),AND(Q478&lt;&gt;"",OR(NOT(ISNUMBER(Q478)),Q478&gt;TODAY())),AND(R478&lt;&gt;"",NOT(ISNUMBER(R478))),AND(U478&lt;&gt;"",NOT(ISNUMBER(U478))),AND(AF478&lt;&gt;"",OR(NOT(ISNUMBER(AF478)),AF478&lt;B478,AF478&gt;TODAY()+1)),AND(AG478&lt;&gt;"",OR(NOT(ISNUMBER(AG478)),AG478&lt;B478,AG478&gt;TODAY())),AND(AH478&lt;&gt;"",OR(NOT(ISNUMBER(AH478)),AH478&lt;B478,AH478&gt;TODAY()))),"CHECK DATE",IF(COUNTIF(Setup!$D$4:$D$11,N478)=0,"CHECK STAGE",IF(AND(N478&lt;&gt;"PO WON",N478&lt;&gt;"LOST",N478&lt;&gt;"CANCELLED",Y478=""),"SET NEXT FOLLOW-UP",IF(AND(OR(N478="QUOTED",N478="NEGOTIATION",N478="PO WON"),P478=""),"ADD QUOTE DATE",IF(AND(OR(N478="QUOTED",N478="NEGOTIATION",N478="PO WON"),COUNTIFS(Quotations!$B$5:$B$504,A478,Quotations!$Q$5:$Q$504,"COMPLETE")=0),"ADD QUOTE RECORD",IF(AND(OR(N478="LOST",N478="CANCELLED"),V478=""),"ADD CLOSED REASON",IF(AND(OR(N478="PO WON",N478="LOST",N478="CANCELLED"),AH478=""),"ADD CLOSED DATE",IF(AND(N478="PO WON",COUNTIFS('Orders &amp; Payments'!$B$5:$B$504,A478,'Orders &amp; Payments'!$Q$5:$Q$504,"COMPLETE")+COUNTIFS('Orders &amp; Payments'!$B$5:$B$504,A478,'Orders &amp; Payments'!$Q$5:$Q$504,"OPEN")+COUNTIFS('Orders &amp; Payments'!$B$5:$B$504,A478,'Orders &amp; Payments'!$Q$5:$Q$504,"OPEN — ADD INVOICE")=0),"ADD ORDER RECORD","COMPLETE"))))))))))))</x:f>
      </x:c>
    </x:row>
    <x:row r="479">
      <x:c r="A479" s="730"/>
      <x:c r="B479" s="731"/>
      <x:c r="C479" s="730"/>
      <x:c r="D479" s="730"/>
      <x:c r="E479" s="730"/>
      <x:c r="F479" s="730"/>
      <x:c r="G479" s="730"/>
      <x:c r="H479" s="730"/>
      <x:c r="I479" s="730"/>
      <x:c r="J479" s="730"/>
      <x:c r="K479" s="730"/>
      <x:c r="L479" s="730"/>
      <x:c r="M479" s="730"/>
      <x:c r="N479" s="730"/>
      <x:c r="O479" s="732"/>
      <x:c r="P479" s="731"/>
      <x:c r="Q479" s="731"/>
      <x:c r="R479" s="731"/>
      <x:c r="S479" s="740" t="str">
        <x:f>IF(B479="","",TODAY()-B479)</x:f>
      </x:c>
      <x:c r="T479" s="741" t="str">
        <x:f>IF(A479="","",IF(N479="","STAGE NOT SET",IF(OR(N479="PO WON",N479="LOST",N479="CANCELLED"),N479,IF(Y479="","NOT SET",IF(NOT(ISNUMBER(Y479)),"CHECK DATE",IF(Y479&lt;TODAY(),"OVERDUE",IF(Y479=TODAY(),"DUE TODAY","UPCOMING")))))))</x:f>
      </x:c>
      <x:c r="U479" s="731"/>
      <x:c r="V479" s="730"/>
      <x:c r="W479" s="730"/>
      <x:c r="X479" s="749" t="str">
        <x:f>IF(OR(A479="",B479="",N479="",N479="PO WON",N479="LOST",N479="CANCELLED"),"",IFERROR(IF(Q479="",B479+1,Q479+INDEX(Setup!$T$4:$T$8,MATCH(N479,Setup!$S$4:$S$8,0))),""))</x:f>
      </x:c>
      <x:c r="Y479" s="749" t="str">
        <x:f>IF(A479="","",IF(OR(N479="PO WON",N479="LOST",N479="CANCELLED"),"",IF(R479&lt;&gt;"",R479,X479)))</x:f>
      </x:c>
      <x:c r="Z479" s="750" t="str">
        <x:f>IF(OR(Y479="",NOT(ISNUMBER(Y479))),"",Y479-TODAY())</x:f>
      </x:c>
      <x:c r="AA479" s="750" t="str">
        <x:f>IF(OR(A479="",B479="",C479="",M479="",N479="",N479="PO WON",N479="LOST",N479="CANCELLED"),"",IF(M479="Hot",30,IF(M479="Warm",20,10))+IF(N479="NEGOTIATION",25,IF(N479="QUOTED",20,IF(N479="QUALIFIED",15,IF(OR(N479="NEW",N479="CONTACTED"),10,0))))+IF(S479&lt;=2,20,IF(S479&lt;=7,15,IF(S479&lt;=14,10,5)))+IF(O479&gt;=500000,20,IF(O479&gt;=200000,15,IF(O479&gt;=100000,10,5)))+IF(OR(C479="IndiaMART",C479="TradeIndia"),5,3))</x:f>
      </x:c>
      <x:c r="AB479" s="751" t="str">
        <x:f>IF(A479="","",IF(OR(N479="PO WON",N479="LOST",N479="CANCELLED"),"CLOSED",IF(AA479&gt;=75,"A - PRIORITY",IF(AA479&gt;=55,"B - GOOD",IF(AA479&gt;=35,"C - NURTURE","D - LOW")))))</x:f>
      </x:c>
      <x:c r="AC479" s="751" t="str">
        <x:f>IF(A479="","",IF(AL479="COMPLETE",IF(N479="PO WON","Track invoice + payment",IF(N479="LOST","Consider revival",IF(N479="CANCELLED","No further action",IF(T479="OVERDUE","FOLLOW UP NOW",IF(T479="DUE TODAY","FOLLOW UP TODAY",IFERROR(INDEX(Setup!$V$4:$V$8,MATCH(N479,Setup!$U$4:$U$8,0)),"Review RFQ")))))),IF(AL479="DUPLICATE RFQ ID","Use a unique RFQ ID",IF(AL479="CHECK REQUIRED FIELDS","Complete required fields",IF(AL479="CHECK NUMBERS","Correct quantity or value",IF(AL479="CHECK DATE","Correct invalid date",IF(AL479="CHECK STAGE","Choose a valid stage",IF(AL479="SET NEXT FOLLOW-UP","Set next follow-up",IF(AL479="ADD QUOTE DATE","Add quote date",IF(AL479="ADD QUOTE RECORD","Add or fix quote record",IF(AL479="ADD CLOSED REASON","Add lost/cancelled reason",IF(AL479="ADD CLOSED DATE","Add closed date","Create or fix order record"))))))))))))</x:f>
      </x:c>
      <x:c r="AD479" s="752" t="str">
        <x:f>IF(A479="","",IF(AND(OR(N479="QUOTED",N479="NEGOTIATION"),Y479&lt;&gt;"",Y479&lt;TODAY()),O479,0))</x:f>
      </x:c>
      <x:c r="AE479" s="751" t="str">
        <x:f>IF(A479="","",IF(AND(F479&lt;&gt;"",G479&lt;&gt;""),"COMPLETE",IF(OR(F479&lt;&gt;"",G479&lt;&gt;""),"PARTIAL","MISSING")))</x:f>
      </x:c>
      <x:c r="AF479" s="756"/>
      <x:c r="AG479" s="735"/>
      <x:c r="AH479" s="735"/>
      <x:c r="AI479" s="755" t="str">
        <x:f>IF(OR(B479="",AF479=""),"",ROUND((AF479-B479)*24,1))</x:f>
      </x:c>
      <x:c r="AJ479" s="750" t="str">
        <x:f>IF(P479="","",MAX(TODAY()-P479,0))</x:f>
      </x:c>
      <x:c r="AK479" s="750" t="str">
        <x:f>IF(OR(B479="",AH479=""),"",AH479-B479)</x:f>
      </x:c>
      <x:c r="AL479" s="751" t="str">
        <x:f>IF(A479="","",IF(COUNTIF($A$5:$A$504,A479)&gt;1,"DUPLICATE RFQ ID",IF(OR(B479="",C479="",AND(D479="",E479=""),AND(F479="",G479=""),H479="",I479="",J479="",L479="",M479="",N479=""),"CHECK REQUIRED FIELDS",IF(OR(NOT(ISNUMBER(I479)),I479&lt;=0,AND(O479&lt;&gt;"",OR(NOT(ISNUMBER(O479)),O479&lt;0))),"CHECK NUMBERS",IF(OR(NOT(ISNUMBER(B479)),B479&gt;TODAY(),AND(P479&lt;&gt;"",OR(NOT(ISNUMBER(P479)),P479&gt;TODAY())),AND(Q479&lt;&gt;"",OR(NOT(ISNUMBER(Q479)),Q479&gt;TODAY())),AND(R479&lt;&gt;"",NOT(ISNUMBER(R479))),AND(U479&lt;&gt;"",NOT(ISNUMBER(U479))),AND(AF479&lt;&gt;"",OR(NOT(ISNUMBER(AF479)),AF479&lt;B479,AF479&gt;TODAY()+1)),AND(AG479&lt;&gt;"",OR(NOT(ISNUMBER(AG479)),AG479&lt;B479,AG479&gt;TODAY())),AND(AH479&lt;&gt;"",OR(NOT(ISNUMBER(AH479)),AH479&lt;B479,AH479&gt;TODAY()))),"CHECK DATE",IF(COUNTIF(Setup!$D$4:$D$11,N479)=0,"CHECK STAGE",IF(AND(N479&lt;&gt;"PO WON",N479&lt;&gt;"LOST",N479&lt;&gt;"CANCELLED",Y479=""),"SET NEXT FOLLOW-UP",IF(AND(OR(N479="QUOTED",N479="NEGOTIATION",N479="PO WON"),P479=""),"ADD QUOTE DATE",IF(AND(OR(N479="QUOTED",N479="NEGOTIATION",N479="PO WON"),COUNTIFS(Quotations!$B$5:$B$504,A479,Quotations!$Q$5:$Q$504,"COMPLETE")=0),"ADD QUOTE RECORD",IF(AND(OR(N479="LOST",N479="CANCELLED"),V479=""),"ADD CLOSED REASON",IF(AND(OR(N479="PO WON",N479="LOST",N479="CANCELLED"),AH479=""),"ADD CLOSED DATE",IF(AND(N479="PO WON",COUNTIFS('Orders &amp; Payments'!$B$5:$B$504,A479,'Orders &amp; Payments'!$Q$5:$Q$504,"COMPLETE")+COUNTIFS('Orders &amp; Payments'!$B$5:$B$504,A479,'Orders &amp; Payments'!$Q$5:$Q$504,"OPEN")+COUNTIFS('Orders &amp; Payments'!$B$5:$B$504,A479,'Orders &amp; Payments'!$Q$5:$Q$504,"OPEN — ADD INVOICE")=0),"ADD ORDER RECORD","COMPLETE"))))))))))))</x:f>
      </x:c>
    </x:row>
    <x:row r="480">
      <x:c r="A480" s="730"/>
      <x:c r="B480" s="731"/>
      <x:c r="C480" s="730"/>
      <x:c r="D480" s="730"/>
      <x:c r="E480" s="730"/>
      <x:c r="F480" s="730"/>
      <x:c r="G480" s="730"/>
      <x:c r="H480" s="730"/>
      <x:c r="I480" s="730"/>
      <x:c r="J480" s="730"/>
      <x:c r="K480" s="730"/>
      <x:c r="L480" s="730"/>
      <x:c r="M480" s="730"/>
      <x:c r="N480" s="730"/>
      <x:c r="O480" s="732"/>
      <x:c r="P480" s="731"/>
      <x:c r="Q480" s="731"/>
      <x:c r="R480" s="731"/>
      <x:c r="S480" s="740" t="str">
        <x:f>IF(B480="","",TODAY()-B480)</x:f>
      </x:c>
      <x:c r="T480" s="741" t="str">
        <x:f>IF(A480="","",IF(N480="","STAGE NOT SET",IF(OR(N480="PO WON",N480="LOST",N480="CANCELLED"),N480,IF(Y480="","NOT SET",IF(NOT(ISNUMBER(Y480)),"CHECK DATE",IF(Y480&lt;TODAY(),"OVERDUE",IF(Y480=TODAY(),"DUE TODAY","UPCOMING")))))))</x:f>
      </x:c>
      <x:c r="U480" s="731"/>
      <x:c r="V480" s="730"/>
      <x:c r="W480" s="730"/>
      <x:c r="X480" s="749" t="str">
        <x:f>IF(OR(A480="",B480="",N480="",N480="PO WON",N480="LOST",N480="CANCELLED"),"",IFERROR(IF(Q480="",B480+1,Q480+INDEX(Setup!$T$4:$T$8,MATCH(N480,Setup!$S$4:$S$8,0))),""))</x:f>
      </x:c>
      <x:c r="Y480" s="749" t="str">
        <x:f>IF(A480="","",IF(OR(N480="PO WON",N480="LOST",N480="CANCELLED"),"",IF(R480&lt;&gt;"",R480,X480)))</x:f>
      </x:c>
      <x:c r="Z480" s="750" t="str">
        <x:f>IF(OR(Y480="",NOT(ISNUMBER(Y480))),"",Y480-TODAY())</x:f>
      </x:c>
      <x:c r="AA480" s="750" t="str">
        <x:f>IF(OR(A480="",B480="",C480="",M480="",N480="",N480="PO WON",N480="LOST",N480="CANCELLED"),"",IF(M480="Hot",30,IF(M480="Warm",20,10))+IF(N480="NEGOTIATION",25,IF(N480="QUOTED",20,IF(N480="QUALIFIED",15,IF(OR(N480="NEW",N480="CONTACTED"),10,0))))+IF(S480&lt;=2,20,IF(S480&lt;=7,15,IF(S480&lt;=14,10,5)))+IF(O480&gt;=500000,20,IF(O480&gt;=200000,15,IF(O480&gt;=100000,10,5)))+IF(OR(C480="IndiaMART",C480="TradeIndia"),5,3))</x:f>
      </x:c>
      <x:c r="AB480" s="751" t="str">
        <x:f>IF(A480="","",IF(OR(N480="PO WON",N480="LOST",N480="CANCELLED"),"CLOSED",IF(AA480&gt;=75,"A - PRIORITY",IF(AA480&gt;=55,"B - GOOD",IF(AA480&gt;=35,"C - NURTURE","D - LOW")))))</x:f>
      </x:c>
      <x:c r="AC480" s="751" t="str">
        <x:f>IF(A480="","",IF(AL480="COMPLETE",IF(N480="PO WON","Track invoice + payment",IF(N480="LOST","Consider revival",IF(N480="CANCELLED","No further action",IF(T480="OVERDUE","FOLLOW UP NOW",IF(T480="DUE TODAY","FOLLOW UP TODAY",IFERROR(INDEX(Setup!$V$4:$V$8,MATCH(N480,Setup!$U$4:$U$8,0)),"Review RFQ")))))),IF(AL480="DUPLICATE RFQ ID","Use a unique RFQ ID",IF(AL480="CHECK REQUIRED FIELDS","Complete required fields",IF(AL480="CHECK NUMBERS","Correct quantity or value",IF(AL480="CHECK DATE","Correct invalid date",IF(AL480="CHECK STAGE","Choose a valid stage",IF(AL480="SET NEXT FOLLOW-UP","Set next follow-up",IF(AL480="ADD QUOTE DATE","Add quote date",IF(AL480="ADD QUOTE RECORD","Add or fix quote record",IF(AL480="ADD CLOSED REASON","Add lost/cancelled reason",IF(AL480="ADD CLOSED DATE","Add closed date","Create or fix order record"))))))))))))</x:f>
      </x:c>
      <x:c r="AD480" s="752" t="str">
        <x:f>IF(A480="","",IF(AND(OR(N480="QUOTED",N480="NEGOTIATION"),Y480&lt;&gt;"",Y480&lt;TODAY()),O480,0))</x:f>
      </x:c>
      <x:c r="AE480" s="751" t="str">
        <x:f>IF(A480="","",IF(AND(F480&lt;&gt;"",G480&lt;&gt;""),"COMPLETE",IF(OR(F480&lt;&gt;"",G480&lt;&gt;""),"PARTIAL","MISSING")))</x:f>
      </x:c>
      <x:c r="AF480" s="756"/>
      <x:c r="AG480" s="735"/>
      <x:c r="AH480" s="735"/>
      <x:c r="AI480" s="755" t="str">
        <x:f>IF(OR(B480="",AF480=""),"",ROUND((AF480-B480)*24,1))</x:f>
      </x:c>
      <x:c r="AJ480" s="750" t="str">
        <x:f>IF(P480="","",MAX(TODAY()-P480,0))</x:f>
      </x:c>
      <x:c r="AK480" s="750" t="str">
        <x:f>IF(OR(B480="",AH480=""),"",AH480-B480)</x:f>
      </x:c>
      <x:c r="AL480" s="751" t="str">
        <x:f>IF(A480="","",IF(COUNTIF($A$5:$A$504,A480)&gt;1,"DUPLICATE RFQ ID",IF(OR(B480="",C480="",AND(D480="",E480=""),AND(F480="",G480=""),H480="",I480="",J480="",L480="",M480="",N480=""),"CHECK REQUIRED FIELDS",IF(OR(NOT(ISNUMBER(I480)),I480&lt;=0,AND(O480&lt;&gt;"",OR(NOT(ISNUMBER(O480)),O480&lt;0))),"CHECK NUMBERS",IF(OR(NOT(ISNUMBER(B480)),B480&gt;TODAY(),AND(P480&lt;&gt;"",OR(NOT(ISNUMBER(P480)),P480&gt;TODAY())),AND(Q480&lt;&gt;"",OR(NOT(ISNUMBER(Q480)),Q480&gt;TODAY())),AND(R480&lt;&gt;"",NOT(ISNUMBER(R480))),AND(U480&lt;&gt;"",NOT(ISNUMBER(U480))),AND(AF480&lt;&gt;"",OR(NOT(ISNUMBER(AF480)),AF480&lt;B480,AF480&gt;TODAY()+1)),AND(AG480&lt;&gt;"",OR(NOT(ISNUMBER(AG480)),AG480&lt;B480,AG480&gt;TODAY())),AND(AH480&lt;&gt;"",OR(NOT(ISNUMBER(AH480)),AH480&lt;B480,AH480&gt;TODAY()))),"CHECK DATE",IF(COUNTIF(Setup!$D$4:$D$11,N480)=0,"CHECK STAGE",IF(AND(N480&lt;&gt;"PO WON",N480&lt;&gt;"LOST",N480&lt;&gt;"CANCELLED",Y480=""),"SET NEXT FOLLOW-UP",IF(AND(OR(N480="QUOTED",N480="NEGOTIATION",N480="PO WON"),P480=""),"ADD QUOTE DATE",IF(AND(OR(N480="QUOTED",N480="NEGOTIATION",N480="PO WON"),COUNTIFS(Quotations!$B$5:$B$504,A480,Quotations!$Q$5:$Q$504,"COMPLETE")=0),"ADD QUOTE RECORD",IF(AND(OR(N480="LOST",N480="CANCELLED"),V480=""),"ADD CLOSED REASON",IF(AND(OR(N480="PO WON",N480="LOST",N480="CANCELLED"),AH480=""),"ADD CLOSED DATE",IF(AND(N480="PO WON",COUNTIFS('Orders &amp; Payments'!$B$5:$B$504,A480,'Orders &amp; Payments'!$Q$5:$Q$504,"COMPLETE")+COUNTIFS('Orders &amp; Payments'!$B$5:$B$504,A480,'Orders &amp; Payments'!$Q$5:$Q$504,"OPEN")+COUNTIFS('Orders &amp; Payments'!$B$5:$B$504,A480,'Orders &amp; Payments'!$Q$5:$Q$504,"OPEN — ADD INVOICE")=0),"ADD ORDER RECORD","COMPLETE"))))))))))))</x:f>
      </x:c>
    </x:row>
    <x:row r="481">
      <x:c r="A481" s="730"/>
      <x:c r="B481" s="731"/>
      <x:c r="C481" s="730"/>
      <x:c r="D481" s="730"/>
      <x:c r="E481" s="730"/>
      <x:c r="F481" s="730"/>
      <x:c r="G481" s="730"/>
      <x:c r="H481" s="730"/>
      <x:c r="I481" s="730"/>
      <x:c r="J481" s="730"/>
      <x:c r="K481" s="730"/>
      <x:c r="L481" s="730"/>
      <x:c r="M481" s="730"/>
      <x:c r="N481" s="730"/>
      <x:c r="O481" s="732"/>
      <x:c r="P481" s="731"/>
      <x:c r="Q481" s="731"/>
      <x:c r="R481" s="731"/>
      <x:c r="S481" s="740" t="str">
        <x:f>IF(B481="","",TODAY()-B481)</x:f>
      </x:c>
      <x:c r="T481" s="741" t="str">
        <x:f>IF(A481="","",IF(N481="","STAGE NOT SET",IF(OR(N481="PO WON",N481="LOST",N481="CANCELLED"),N481,IF(Y481="","NOT SET",IF(NOT(ISNUMBER(Y481)),"CHECK DATE",IF(Y481&lt;TODAY(),"OVERDUE",IF(Y481=TODAY(),"DUE TODAY","UPCOMING")))))))</x:f>
      </x:c>
      <x:c r="U481" s="731"/>
      <x:c r="V481" s="730"/>
      <x:c r="W481" s="730"/>
      <x:c r="X481" s="749" t="str">
        <x:f>IF(OR(A481="",B481="",N481="",N481="PO WON",N481="LOST",N481="CANCELLED"),"",IFERROR(IF(Q481="",B481+1,Q481+INDEX(Setup!$T$4:$T$8,MATCH(N481,Setup!$S$4:$S$8,0))),""))</x:f>
      </x:c>
      <x:c r="Y481" s="749" t="str">
        <x:f>IF(A481="","",IF(OR(N481="PO WON",N481="LOST",N481="CANCELLED"),"",IF(R481&lt;&gt;"",R481,X481)))</x:f>
      </x:c>
      <x:c r="Z481" s="750" t="str">
        <x:f>IF(OR(Y481="",NOT(ISNUMBER(Y481))),"",Y481-TODAY())</x:f>
      </x:c>
      <x:c r="AA481" s="750" t="str">
        <x:f>IF(OR(A481="",B481="",C481="",M481="",N481="",N481="PO WON",N481="LOST",N481="CANCELLED"),"",IF(M481="Hot",30,IF(M481="Warm",20,10))+IF(N481="NEGOTIATION",25,IF(N481="QUOTED",20,IF(N481="QUALIFIED",15,IF(OR(N481="NEW",N481="CONTACTED"),10,0))))+IF(S481&lt;=2,20,IF(S481&lt;=7,15,IF(S481&lt;=14,10,5)))+IF(O481&gt;=500000,20,IF(O481&gt;=200000,15,IF(O481&gt;=100000,10,5)))+IF(OR(C481="IndiaMART",C481="TradeIndia"),5,3))</x:f>
      </x:c>
      <x:c r="AB481" s="751" t="str">
        <x:f>IF(A481="","",IF(OR(N481="PO WON",N481="LOST",N481="CANCELLED"),"CLOSED",IF(AA481&gt;=75,"A - PRIORITY",IF(AA481&gt;=55,"B - GOOD",IF(AA481&gt;=35,"C - NURTURE","D - LOW")))))</x:f>
      </x:c>
      <x:c r="AC481" s="751" t="str">
        <x:f>IF(A481="","",IF(AL481="COMPLETE",IF(N481="PO WON","Track invoice + payment",IF(N481="LOST","Consider revival",IF(N481="CANCELLED","No further action",IF(T481="OVERDUE","FOLLOW UP NOW",IF(T481="DUE TODAY","FOLLOW UP TODAY",IFERROR(INDEX(Setup!$V$4:$V$8,MATCH(N481,Setup!$U$4:$U$8,0)),"Review RFQ")))))),IF(AL481="DUPLICATE RFQ ID","Use a unique RFQ ID",IF(AL481="CHECK REQUIRED FIELDS","Complete required fields",IF(AL481="CHECK NUMBERS","Correct quantity or value",IF(AL481="CHECK DATE","Correct invalid date",IF(AL481="CHECK STAGE","Choose a valid stage",IF(AL481="SET NEXT FOLLOW-UP","Set next follow-up",IF(AL481="ADD QUOTE DATE","Add quote date",IF(AL481="ADD QUOTE RECORD","Add or fix quote record",IF(AL481="ADD CLOSED REASON","Add lost/cancelled reason",IF(AL481="ADD CLOSED DATE","Add closed date","Create or fix order record"))))))))))))</x:f>
      </x:c>
      <x:c r="AD481" s="752" t="str">
        <x:f>IF(A481="","",IF(AND(OR(N481="QUOTED",N481="NEGOTIATION"),Y481&lt;&gt;"",Y481&lt;TODAY()),O481,0))</x:f>
      </x:c>
      <x:c r="AE481" s="751" t="str">
        <x:f>IF(A481="","",IF(AND(F481&lt;&gt;"",G481&lt;&gt;""),"COMPLETE",IF(OR(F481&lt;&gt;"",G481&lt;&gt;""),"PARTIAL","MISSING")))</x:f>
      </x:c>
      <x:c r="AF481" s="756"/>
      <x:c r="AG481" s="735"/>
      <x:c r="AH481" s="735"/>
      <x:c r="AI481" s="755" t="str">
        <x:f>IF(OR(B481="",AF481=""),"",ROUND((AF481-B481)*24,1))</x:f>
      </x:c>
      <x:c r="AJ481" s="750" t="str">
        <x:f>IF(P481="","",MAX(TODAY()-P481,0))</x:f>
      </x:c>
      <x:c r="AK481" s="750" t="str">
        <x:f>IF(OR(B481="",AH481=""),"",AH481-B481)</x:f>
      </x:c>
      <x:c r="AL481" s="751" t="str">
        <x:f>IF(A481="","",IF(COUNTIF($A$5:$A$504,A481)&gt;1,"DUPLICATE RFQ ID",IF(OR(B481="",C481="",AND(D481="",E481=""),AND(F481="",G481=""),H481="",I481="",J481="",L481="",M481="",N481=""),"CHECK REQUIRED FIELDS",IF(OR(NOT(ISNUMBER(I481)),I481&lt;=0,AND(O481&lt;&gt;"",OR(NOT(ISNUMBER(O481)),O481&lt;0))),"CHECK NUMBERS",IF(OR(NOT(ISNUMBER(B481)),B481&gt;TODAY(),AND(P481&lt;&gt;"",OR(NOT(ISNUMBER(P481)),P481&gt;TODAY())),AND(Q481&lt;&gt;"",OR(NOT(ISNUMBER(Q481)),Q481&gt;TODAY())),AND(R481&lt;&gt;"",NOT(ISNUMBER(R481))),AND(U481&lt;&gt;"",NOT(ISNUMBER(U481))),AND(AF481&lt;&gt;"",OR(NOT(ISNUMBER(AF481)),AF481&lt;B481,AF481&gt;TODAY()+1)),AND(AG481&lt;&gt;"",OR(NOT(ISNUMBER(AG481)),AG481&lt;B481,AG481&gt;TODAY())),AND(AH481&lt;&gt;"",OR(NOT(ISNUMBER(AH481)),AH481&lt;B481,AH481&gt;TODAY()))),"CHECK DATE",IF(COUNTIF(Setup!$D$4:$D$11,N481)=0,"CHECK STAGE",IF(AND(N481&lt;&gt;"PO WON",N481&lt;&gt;"LOST",N481&lt;&gt;"CANCELLED",Y481=""),"SET NEXT FOLLOW-UP",IF(AND(OR(N481="QUOTED",N481="NEGOTIATION",N481="PO WON"),P481=""),"ADD QUOTE DATE",IF(AND(OR(N481="QUOTED",N481="NEGOTIATION",N481="PO WON"),COUNTIFS(Quotations!$B$5:$B$504,A481,Quotations!$Q$5:$Q$504,"COMPLETE")=0),"ADD QUOTE RECORD",IF(AND(OR(N481="LOST",N481="CANCELLED"),V481=""),"ADD CLOSED REASON",IF(AND(OR(N481="PO WON",N481="LOST",N481="CANCELLED"),AH481=""),"ADD CLOSED DATE",IF(AND(N481="PO WON",COUNTIFS('Orders &amp; Payments'!$B$5:$B$504,A481,'Orders &amp; Payments'!$Q$5:$Q$504,"COMPLETE")+COUNTIFS('Orders &amp; Payments'!$B$5:$B$504,A481,'Orders &amp; Payments'!$Q$5:$Q$504,"OPEN")+COUNTIFS('Orders &amp; Payments'!$B$5:$B$504,A481,'Orders &amp; Payments'!$Q$5:$Q$504,"OPEN — ADD INVOICE")=0),"ADD ORDER RECORD","COMPLETE"))))))))))))</x:f>
      </x:c>
    </x:row>
    <x:row r="482">
      <x:c r="A482" s="730"/>
      <x:c r="B482" s="731"/>
      <x:c r="C482" s="730"/>
      <x:c r="D482" s="730"/>
      <x:c r="E482" s="730"/>
      <x:c r="F482" s="730"/>
      <x:c r="G482" s="730"/>
      <x:c r="H482" s="730"/>
      <x:c r="I482" s="730"/>
      <x:c r="J482" s="730"/>
      <x:c r="K482" s="730"/>
      <x:c r="L482" s="730"/>
      <x:c r="M482" s="730"/>
      <x:c r="N482" s="730"/>
      <x:c r="O482" s="732"/>
      <x:c r="P482" s="731"/>
      <x:c r="Q482" s="731"/>
      <x:c r="R482" s="731"/>
      <x:c r="S482" s="740" t="str">
        <x:f>IF(B482="","",TODAY()-B482)</x:f>
      </x:c>
      <x:c r="T482" s="741" t="str">
        <x:f>IF(A482="","",IF(N482="","STAGE NOT SET",IF(OR(N482="PO WON",N482="LOST",N482="CANCELLED"),N482,IF(Y482="","NOT SET",IF(NOT(ISNUMBER(Y482)),"CHECK DATE",IF(Y482&lt;TODAY(),"OVERDUE",IF(Y482=TODAY(),"DUE TODAY","UPCOMING")))))))</x:f>
      </x:c>
      <x:c r="U482" s="731"/>
      <x:c r="V482" s="730"/>
      <x:c r="W482" s="730"/>
      <x:c r="X482" s="749" t="str">
        <x:f>IF(OR(A482="",B482="",N482="",N482="PO WON",N482="LOST",N482="CANCELLED"),"",IFERROR(IF(Q482="",B482+1,Q482+INDEX(Setup!$T$4:$T$8,MATCH(N482,Setup!$S$4:$S$8,0))),""))</x:f>
      </x:c>
      <x:c r="Y482" s="749" t="str">
        <x:f>IF(A482="","",IF(OR(N482="PO WON",N482="LOST",N482="CANCELLED"),"",IF(R482&lt;&gt;"",R482,X482)))</x:f>
      </x:c>
      <x:c r="Z482" s="750" t="str">
        <x:f>IF(OR(Y482="",NOT(ISNUMBER(Y482))),"",Y482-TODAY())</x:f>
      </x:c>
      <x:c r="AA482" s="750" t="str">
        <x:f>IF(OR(A482="",B482="",C482="",M482="",N482="",N482="PO WON",N482="LOST",N482="CANCELLED"),"",IF(M482="Hot",30,IF(M482="Warm",20,10))+IF(N482="NEGOTIATION",25,IF(N482="QUOTED",20,IF(N482="QUALIFIED",15,IF(OR(N482="NEW",N482="CONTACTED"),10,0))))+IF(S482&lt;=2,20,IF(S482&lt;=7,15,IF(S482&lt;=14,10,5)))+IF(O482&gt;=500000,20,IF(O482&gt;=200000,15,IF(O482&gt;=100000,10,5)))+IF(OR(C482="IndiaMART",C482="TradeIndia"),5,3))</x:f>
      </x:c>
      <x:c r="AB482" s="751" t="str">
        <x:f>IF(A482="","",IF(OR(N482="PO WON",N482="LOST",N482="CANCELLED"),"CLOSED",IF(AA482&gt;=75,"A - PRIORITY",IF(AA482&gt;=55,"B - GOOD",IF(AA482&gt;=35,"C - NURTURE","D - LOW")))))</x:f>
      </x:c>
      <x:c r="AC482" s="751" t="str">
        <x:f>IF(A482="","",IF(AL482="COMPLETE",IF(N482="PO WON","Track invoice + payment",IF(N482="LOST","Consider revival",IF(N482="CANCELLED","No further action",IF(T482="OVERDUE","FOLLOW UP NOW",IF(T482="DUE TODAY","FOLLOW UP TODAY",IFERROR(INDEX(Setup!$V$4:$V$8,MATCH(N482,Setup!$U$4:$U$8,0)),"Review RFQ")))))),IF(AL482="DUPLICATE RFQ ID","Use a unique RFQ ID",IF(AL482="CHECK REQUIRED FIELDS","Complete required fields",IF(AL482="CHECK NUMBERS","Correct quantity or value",IF(AL482="CHECK DATE","Correct invalid date",IF(AL482="CHECK STAGE","Choose a valid stage",IF(AL482="SET NEXT FOLLOW-UP","Set next follow-up",IF(AL482="ADD QUOTE DATE","Add quote date",IF(AL482="ADD QUOTE RECORD","Add or fix quote record",IF(AL482="ADD CLOSED REASON","Add lost/cancelled reason",IF(AL482="ADD CLOSED DATE","Add closed date","Create or fix order record"))))))))))))</x:f>
      </x:c>
      <x:c r="AD482" s="752" t="str">
        <x:f>IF(A482="","",IF(AND(OR(N482="QUOTED",N482="NEGOTIATION"),Y482&lt;&gt;"",Y482&lt;TODAY()),O482,0))</x:f>
      </x:c>
      <x:c r="AE482" s="751" t="str">
        <x:f>IF(A482="","",IF(AND(F482&lt;&gt;"",G482&lt;&gt;""),"COMPLETE",IF(OR(F482&lt;&gt;"",G482&lt;&gt;""),"PARTIAL","MISSING")))</x:f>
      </x:c>
      <x:c r="AF482" s="756"/>
      <x:c r="AG482" s="735"/>
      <x:c r="AH482" s="735"/>
      <x:c r="AI482" s="755" t="str">
        <x:f>IF(OR(B482="",AF482=""),"",ROUND((AF482-B482)*24,1))</x:f>
      </x:c>
      <x:c r="AJ482" s="750" t="str">
        <x:f>IF(P482="","",MAX(TODAY()-P482,0))</x:f>
      </x:c>
      <x:c r="AK482" s="750" t="str">
        <x:f>IF(OR(B482="",AH482=""),"",AH482-B482)</x:f>
      </x:c>
      <x:c r="AL482" s="751" t="str">
        <x:f>IF(A482="","",IF(COUNTIF($A$5:$A$504,A482)&gt;1,"DUPLICATE RFQ ID",IF(OR(B482="",C482="",AND(D482="",E482=""),AND(F482="",G482=""),H482="",I482="",J482="",L482="",M482="",N482=""),"CHECK REQUIRED FIELDS",IF(OR(NOT(ISNUMBER(I482)),I482&lt;=0,AND(O482&lt;&gt;"",OR(NOT(ISNUMBER(O482)),O482&lt;0))),"CHECK NUMBERS",IF(OR(NOT(ISNUMBER(B482)),B482&gt;TODAY(),AND(P482&lt;&gt;"",OR(NOT(ISNUMBER(P482)),P482&gt;TODAY())),AND(Q482&lt;&gt;"",OR(NOT(ISNUMBER(Q482)),Q482&gt;TODAY())),AND(R482&lt;&gt;"",NOT(ISNUMBER(R482))),AND(U482&lt;&gt;"",NOT(ISNUMBER(U482))),AND(AF482&lt;&gt;"",OR(NOT(ISNUMBER(AF482)),AF482&lt;B482,AF482&gt;TODAY()+1)),AND(AG482&lt;&gt;"",OR(NOT(ISNUMBER(AG482)),AG482&lt;B482,AG482&gt;TODAY())),AND(AH482&lt;&gt;"",OR(NOT(ISNUMBER(AH482)),AH482&lt;B482,AH482&gt;TODAY()))),"CHECK DATE",IF(COUNTIF(Setup!$D$4:$D$11,N482)=0,"CHECK STAGE",IF(AND(N482&lt;&gt;"PO WON",N482&lt;&gt;"LOST",N482&lt;&gt;"CANCELLED",Y482=""),"SET NEXT FOLLOW-UP",IF(AND(OR(N482="QUOTED",N482="NEGOTIATION",N482="PO WON"),P482=""),"ADD QUOTE DATE",IF(AND(OR(N482="QUOTED",N482="NEGOTIATION",N482="PO WON"),COUNTIFS(Quotations!$B$5:$B$504,A482,Quotations!$Q$5:$Q$504,"COMPLETE")=0),"ADD QUOTE RECORD",IF(AND(OR(N482="LOST",N482="CANCELLED"),V482=""),"ADD CLOSED REASON",IF(AND(OR(N482="PO WON",N482="LOST",N482="CANCELLED"),AH482=""),"ADD CLOSED DATE",IF(AND(N482="PO WON",COUNTIFS('Orders &amp; Payments'!$B$5:$B$504,A482,'Orders &amp; Payments'!$Q$5:$Q$504,"COMPLETE")+COUNTIFS('Orders &amp; Payments'!$B$5:$B$504,A482,'Orders &amp; Payments'!$Q$5:$Q$504,"OPEN")+COUNTIFS('Orders &amp; Payments'!$B$5:$B$504,A482,'Orders &amp; Payments'!$Q$5:$Q$504,"OPEN — ADD INVOICE")=0),"ADD ORDER RECORD","COMPLETE"))))))))))))</x:f>
      </x:c>
    </x:row>
    <x:row r="483">
      <x:c r="A483" s="730"/>
      <x:c r="B483" s="731"/>
      <x:c r="C483" s="730"/>
      <x:c r="D483" s="730"/>
      <x:c r="E483" s="730"/>
      <x:c r="F483" s="730"/>
      <x:c r="G483" s="730"/>
      <x:c r="H483" s="730"/>
      <x:c r="I483" s="730"/>
      <x:c r="J483" s="730"/>
      <x:c r="K483" s="730"/>
      <x:c r="L483" s="730"/>
      <x:c r="M483" s="730"/>
      <x:c r="N483" s="730"/>
      <x:c r="O483" s="732"/>
      <x:c r="P483" s="731"/>
      <x:c r="Q483" s="731"/>
      <x:c r="R483" s="731"/>
      <x:c r="S483" s="740" t="str">
        <x:f>IF(B483="","",TODAY()-B483)</x:f>
      </x:c>
      <x:c r="T483" s="741" t="str">
        <x:f>IF(A483="","",IF(N483="","STAGE NOT SET",IF(OR(N483="PO WON",N483="LOST",N483="CANCELLED"),N483,IF(Y483="","NOT SET",IF(NOT(ISNUMBER(Y483)),"CHECK DATE",IF(Y483&lt;TODAY(),"OVERDUE",IF(Y483=TODAY(),"DUE TODAY","UPCOMING")))))))</x:f>
      </x:c>
      <x:c r="U483" s="731"/>
      <x:c r="V483" s="730"/>
      <x:c r="W483" s="730"/>
      <x:c r="X483" s="749" t="str">
        <x:f>IF(OR(A483="",B483="",N483="",N483="PO WON",N483="LOST",N483="CANCELLED"),"",IFERROR(IF(Q483="",B483+1,Q483+INDEX(Setup!$T$4:$T$8,MATCH(N483,Setup!$S$4:$S$8,0))),""))</x:f>
      </x:c>
      <x:c r="Y483" s="749" t="str">
        <x:f>IF(A483="","",IF(OR(N483="PO WON",N483="LOST",N483="CANCELLED"),"",IF(R483&lt;&gt;"",R483,X483)))</x:f>
      </x:c>
      <x:c r="Z483" s="750" t="str">
        <x:f>IF(OR(Y483="",NOT(ISNUMBER(Y483))),"",Y483-TODAY())</x:f>
      </x:c>
      <x:c r="AA483" s="750" t="str">
        <x:f>IF(OR(A483="",B483="",C483="",M483="",N483="",N483="PO WON",N483="LOST",N483="CANCELLED"),"",IF(M483="Hot",30,IF(M483="Warm",20,10))+IF(N483="NEGOTIATION",25,IF(N483="QUOTED",20,IF(N483="QUALIFIED",15,IF(OR(N483="NEW",N483="CONTACTED"),10,0))))+IF(S483&lt;=2,20,IF(S483&lt;=7,15,IF(S483&lt;=14,10,5)))+IF(O483&gt;=500000,20,IF(O483&gt;=200000,15,IF(O483&gt;=100000,10,5)))+IF(OR(C483="IndiaMART",C483="TradeIndia"),5,3))</x:f>
      </x:c>
      <x:c r="AB483" s="751" t="str">
        <x:f>IF(A483="","",IF(OR(N483="PO WON",N483="LOST",N483="CANCELLED"),"CLOSED",IF(AA483&gt;=75,"A - PRIORITY",IF(AA483&gt;=55,"B - GOOD",IF(AA483&gt;=35,"C - NURTURE","D - LOW")))))</x:f>
      </x:c>
      <x:c r="AC483" s="751" t="str">
        <x:f>IF(A483="","",IF(AL483="COMPLETE",IF(N483="PO WON","Track invoice + payment",IF(N483="LOST","Consider revival",IF(N483="CANCELLED","No further action",IF(T483="OVERDUE","FOLLOW UP NOW",IF(T483="DUE TODAY","FOLLOW UP TODAY",IFERROR(INDEX(Setup!$V$4:$V$8,MATCH(N483,Setup!$U$4:$U$8,0)),"Review RFQ")))))),IF(AL483="DUPLICATE RFQ ID","Use a unique RFQ ID",IF(AL483="CHECK REQUIRED FIELDS","Complete required fields",IF(AL483="CHECK NUMBERS","Correct quantity or value",IF(AL483="CHECK DATE","Correct invalid date",IF(AL483="CHECK STAGE","Choose a valid stage",IF(AL483="SET NEXT FOLLOW-UP","Set next follow-up",IF(AL483="ADD QUOTE DATE","Add quote date",IF(AL483="ADD QUOTE RECORD","Add or fix quote record",IF(AL483="ADD CLOSED REASON","Add lost/cancelled reason",IF(AL483="ADD CLOSED DATE","Add closed date","Create or fix order record"))))))))))))</x:f>
      </x:c>
      <x:c r="AD483" s="752" t="str">
        <x:f>IF(A483="","",IF(AND(OR(N483="QUOTED",N483="NEGOTIATION"),Y483&lt;&gt;"",Y483&lt;TODAY()),O483,0))</x:f>
      </x:c>
      <x:c r="AE483" s="751" t="str">
        <x:f>IF(A483="","",IF(AND(F483&lt;&gt;"",G483&lt;&gt;""),"COMPLETE",IF(OR(F483&lt;&gt;"",G483&lt;&gt;""),"PARTIAL","MISSING")))</x:f>
      </x:c>
      <x:c r="AF483" s="756"/>
      <x:c r="AG483" s="735"/>
      <x:c r="AH483" s="735"/>
      <x:c r="AI483" s="755" t="str">
        <x:f>IF(OR(B483="",AF483=""),"",ROUND((AF483-B483)*24,1))</x:f>
      </x:c>
      <x:c r="AJ483" s="750" t="str">
        <x:f>IF(P483="","",MAX(TODAY()-P483,0))</x:f>
      </x:c>
      <x:c r="AK483" s="750" t="str">
        <x:f>IF(OR(B483="",AH483=""),"",AH483-B483)</x:f>
      </x:c>
      <x:c r="AL483" s="751" t="str">
        <x:f>IF(A483="","",IF(COUNTIF($A$5:$A$504,A483)&gt;1,"DUPLICATE RFQ ID",IF(OR(B483="",C483="",AND(D483="",E483=""),AND(F483="",G483=""),H483="",I483="",J483="",L483="",M483="",N483=""),"CHECK REQUIRED FIELDS",IF(OR(NOT(ISNUMBER(I483)),I483&lt;=0,AND(O483&lt;&gt;"",OR(NOT(ISNUMBER(O483)),O483&lt;0))),"CHECK NUMBERS",IF(OR(NOT(ISNUMBER(B483)),B483&gt;TODAY(),AND(P483&lt;&gt;"",OR(NOT(ISNUMBER(P483)),P483&gt;TODAY())),AND(Q483&lt;&gt;"",OR(NOT(ISNUMBER(Q483)),Q483&gt;TODAY())),AND(R483&lt;&gt;"",NOT(ISNUMBER(R483))),AND(U483&lt;&gt;"",NOT(ISNUMBER(U483))),AND(AF483&lt;&gt;"",OR(NOT(ISNUMBER(AF483)),AF483&lt;B483,AF483&gt;TODAY()+1)),AND(AG483&lt;&gt;"",OR(NOT(ISNUMBER(AG483)),AG483&lt;B483,AG483&gt;TODAY())),AND(AH483&lt;&gt;"",OR(NOT(ISNUMBER(AH483)),AH483&lt;B483,AH483&gt;TODAY()))),"CHECK DATE",IF(COUNTIF(Setup!$D$4:$D$11,N483)=0,"CHECK STAGE",IF(AND(N483&lt;&gt;"PO WON",N483&lt;&gt;"LOST",N483&lt;&gt;"CANCELLED",Y483=""),"SET NEXT FOLLOW-UP",IF(AND(OR(N483="QUOTED",N483="NEGOTIATION",N483="PO WON"),P483=""),"ADD QUOTE DATE",IF(AND(OR(N483="QUOTED",N483="NEGOTIATION",N483="PO WON"),COUNTIFS(Quotations!$B$5:$B$504,A483,Quotations!$Q$5:$Q$504,"COMPLETE")=0),"ADD QUOTE RECORD",IF(AND(OR(N483="LOST",N483="CANCELLED"),V483=""),"ADD CLOSED REASON",IF(AND(OR(N483="PO WON",N483="LOST",N483="CANCELLED"),AH483=""),"ADD CLOSED DATE",IF(AND(N483="PO WON",COUNTIFS('Orders &amp; Payments'!$B$5:$B$504,A483,'Orders &amp; Payments'!$Q$5:$Q$504,"COMPLETE")+COUNTIFS('Orders &amp; Payments'!$B$5:$B$504,A483,'Orders &amp; Payments'!$Q$5:$Q$504,"OPEN")+COUNTIFS('Orders &amp; Payments'!$B$5:$B$504,A483,'Orders &amp; Payments'!$Q$5:$Q$504,"OPEN — ADD INVOICE")=0),"ADD ORDER RECORD","COMPLETE"))))))))))))</x:f>
      </x:c>
    </x:row>
    <x:row r="484">
      <x:c r="A484" s="730"/>
      <x:c r="B484" s="731"/>
      <x:c r="C484" s="730"/>
      <x:c r="D484" s="730"/>
      <x:c r="E484" s="730"/>
      <x:c r="F484" s="730"/>
      <x:c r="G484" s="730"/>
      <x:c r="H484" s="730"/>
      <x:c r="I484" s="730"/>
      <x:c r="J484" s="730"/>
      <x:c r="K484" s="730"/>
      <x:c r="L484" s="730"/>
      <x:c r="M484" s="730"/>
      <x:c r="N484" s="730"/>
      <x:c r="O484" s="732"/>
      <x:c r="P484" s="731"/>
      <x:c r="Q484" s="731"/>
      <x:c r="R484" s="731"/>
      <x:c r="S484" s="740" t="str">
        <x:f>IF(B484="","",TODAY()-B484)</x:f>
      </x:c>
      <x:c r="T484" s="741" t="str">
        <x:f>IF(A484="","",IF(N484="","STAGE NOT SET",IF(OR(N484="PO WON",N484="LOST",N484="CANCELLED"),N484,IF(Y484="","NOT SET",IF(NOT(ISNUMBER(Y484)),"CHECK DATE",IF(Y484&lt;TODAY(),"OVERDUE",IF(Y484=TODAY(),"DUE TODAY","UPCOMING")))))))</x:f>
      </x:c>
      <x:c r="U484" s="731"/>
      <x:c r="V484" s="730"/>
      <x:c r="W484" s="730"/>
      <x:c r="X484" s="749" t="str">
        <x:f>IF(OR(A484="",B484="",N484="",N484="PO WON",N484="LOST",N484="CANCELLED"),"",IFERROR(IF(Q484="",B484+1,Q484+INDEX(Setup!$T$4:$T$8,MATCH(N484,Setup!$S$4:$S$8,0))),""))</x:f>
      </x:c>
      <x:c r="Y484" s="749" t="str">
        <x:f>IF(A484="","",IF(OR(N484="PO WON",N484="LOST",N484="CANCELLED"),"",IF(R484&lt;&gt;"",R484,X484)))</x:f>
      </x:c>
      <x:c r="Z484" s="750" t="str">
        <x:f>IF(OR(Y484="",NOT(ISNUMBER(Y484))),"",Y484-TODAY())</x:f>
      </x:c>
      <x:c r="AA484" s="750" t="str">
        <x:f>IF(OR(A484="",B484="",C484="",M484="",N484="",N484="PO WON",N484="LOST",N484="CANCELLED"),"",IF(M484="Hot",30,IF(M484="Warm",20,10))+IF(N484="NEGOTIATION",25,IF(N484="QUOTED",20,IF(N484="QUALIFIED",15,IF(OR(N484="NEW",N484="CONTACTED"),10,0))))+IF(S484&lt;=2,20,IF(S484&lt;=7,15,IF(S484&lt;=14,10,5)))+IF(O484&gt;=500000,20,IF(O484&gt;=200000,15,IF(O484&gt;=100000,10,5)))+IF(OR(C484="IndiaMART",C484="TradeIndia"),5,3))</x:f>
      </x:c>
      <x:c r="AB484" s="751" t="str">
        <x:f>IF(A484="","",IF(OR(N484="PO WON",N484="LOST",N484="CANCELLED"),"CLOSED",IF(AA484&gt;=75,"A - PRIORITY",IF(AA484&gt;=55,"B - GOOD",IF(AA484&gt;=35,"C - NURTURE","D - LOW")))))</x:f>
      </x:c>
      <x:c r="AC484" s="751" t="str">
        <x:f>IF(A484="","",IF(AL484="COMPLETE",IF(N484="PO WON","Track invoice + payment",IF(N484="LOST","Consider revival",IF(N484="CANCELLED","No further action",IF(T484="OVERDUE","FOLLOW UP NOW",IF(T484="DUE TODAY","FOLLOW UP TODAY",IFERROR(INDEX(Setup!$V$4:$V$8,MATCH(N484,Setup!$U$4:$U$8,0)),"Review RFQ")))))),IF(AL484="DUPLICATE RFQ ID","Use a unique RFQ ID",IF(AL484="CHECK REQUIRED FIELDS","Complete required fields",IF(AL484="CHECK NUMBERS","Correct quantity or value",IF(AL484="CHECK DATE","Correct invalid date",IF(AL484="CHECK STAGE","Choose a valid stage",IF(AL484="SET NEXT FOLLOW-UP","Set next follow-up",IF(AL484="ADD QUOTE DATE","Add quote date",IF(AL484="ADD QUOTE RECORD","Add or fix quote record",IF(AL484="ADD CLOSED REASON","Add lost/cancelled reason",IF(AL484="ADD CLOSED DATE","Add closed date","Create or fix order record"))))))))))))</x:f>
      </x:c>
      <x:c r="AD484" s="752" t="str">
        <x:f>IF(A484="","",IF(AND(OR(N484="QUOTED",N484="NEGOTIATION"),Y484&lt;&gt;"",Y484&lt;TODAY()),O484,0))</x:f>
      </x:c>
      <x:c r="AE484" s="751" t="str">
        <x:f>IF(A484="","",IF(AND(F484&lt;&gt;"",G484&lt;&gt;""),"COMPLETE",IF(OR(F484&lt;&gt;"",G484&lt;&gt;""),"PARTIAL","MISSING")))</x:f>
      </x:c>
      <x:c r="AF484" s="756"/>
      <x:c r="AG484" s="735"/>
      <x:c r="AH484" s="735"/>
      <x:c r="AI484" s="755" t="str">
        <x:f>IF(OR(B484="",AF484=""),"",ROUND((AF484-B484)*24,1))</x:f>
      </x:c>
      <x:c r="AJ484" s="750" t="str">
        <x:f>IF(P484="","",MAX(TODAY()-P484,0))</x:f>
      </x:c>
      <x:c r="AK484" s="750" t="str">
        <x:f>IF(OR(B484="",AH484=""),"",AH484-B484)</x:f>
      </x:c>
      <x:c r="AL484" s="751" t="str">
        <x:f>IF(A484="","",IF(COUNTIF($A$5:$A$504,A484)&gt;1,"DUPLICATE RFQ ID",IF(OR(B484="",C484="",AND(D484="",E484=""),AND(F484="",G484=""),H484="",I484="",J484="",L484="",M484="",N484=""),"CHECK REQUIRED FIELDS",IF(OR(NOT(ISNUMBER(I484)),I484&lt;=0,AND(O484&lt;&gt;"",OR(NOT(ISNUMBER(O484)),O484&lt;0))),"CHECK NUMBERS",IF(OR(NOT(ISNUMBER(B484)),B484&gt;TODAY(),AND(P484&lt;&gt;"",OR(NOT(ISNUMBER(P484)),P484&gt;TODAY())),AND(Q484&lt;&gt;"",OR(NOT(ISNUMBER(Q484)),Q484&gt;TODAY())),AND(R484&lt;&gt;"",NOT(ISNUMBER(R484))),AND(U484&lt;&gt;"",NOT(ISNUMBER(U484))),AND(AF484&lt;&gt;"",OR(NOT(ISNUMBER(AF484)),AF484&lt;B484,AF484&gt;TODAY()+1)),AND(AG484&lt;&gt;"",OR(NOT(ISNUMBER(AG484)),AG484&lt;B484,AG484&gt;TODAY())),AND(AH484&lt;&gt;"",OR(NOT(ISNUMBER(AH484)),AH484&lt;B484,AH484&gt;TODAY()))),"CHECK DATE",IF(COUNTIF(Setup!$D$4:$D$11,N484)=0,"CHECK STAGE",IF(AND(N484&lt;&gt;"PO WON",N484&lt;&gt;"LOST",N484&lt;&gt;"CANCELLED",Y484=""),"SET NEXT FOLLOW-UP",IF(AND(OR(N484="QUOTED",N484="NEGOTIATION",N484="PO WON"),P484=""),"ADD QUOTE DATE",IF(AND(OR(N484="QUOTED",N484="NEGOTIATION",N484="PO WON"),COUNTIFS(Quotations!$B$5:$B$504,A484,Quotations!$Q$5:$Q$504,"COMPLETE")=0),"ADD QUOTE RECORD",IF(AND(OR(N484="LOST",N484="CANCELLED"),V484=""),"ADD CLOSED REASON",IF(AND(OR(N484="PO WON",N484="LOST",N484="CANCELLED"),AH484=""),"ADD CLOSED DATE",IF(AND(N484="PO WON",COUNTIFS('Orders &amp; Payments'!$B$5:$B$504,A484,'Orders &amp; Payments'!$Q$5:$Q$504,"COMPLETE")+COUNTIFS('Orders &amp; Payments'!$B$5:$B$504,A484,'Orders &amp; Payments'!$Q$5:$Q$504,"OPEN")+COUNTIFS('Orders &amp; Payments'!$B$5:$B$504,A484,'Orders &amp; Payments'!$Q$5:$Q$504,"OPEN — ADD INVOICE")=0),"ADD ORDER RECORD","COMPLETE"))))))))))))</x:f>
      </x:c>
    </x:row>
    <x:row r="485">
      <x:c r="A485" s="730"/>
      <x:c r="B485" s="731"/>
      <x:c r="C485" s="730"/>
      <x:c r="D485" s="730"/>
      <x:c r="E485" s="730"/>
      <x:c r="F485" s="730"/>
      <x:c r="G485" s="730"/>
      <x:c r="H485" s="730"/>
      <x:c r="I485" s="730"/>
      <x:c r="J485" s="730"/>
      <x:c r="K485" s="730"/>
      <x:c r="L485" s="730"/>
      <x:c r="M485" s="730"/>
      <x:c r="N485" s="730"/>
      <x:c r="O485" s="732"/>
      <x:c r="P485" s="731"/>
      <x:c r="Q485" s="731"/>
      <x:c r="R485" s="731"/>
      <x:c r="S485" s="740" t="str">
        <x:f>IF(B485="","",TODAY()-B485)</x:f>
      </x:c>
      <x:c r="T485" s="741" t="str">
        <x:f>IF(A485="","",IF(N485="","STAGE NOT SET",IF(OR(N485="PO WON",N485="LOST",N485="CANCELLED"),N485,IF(Y485="","NOT SET",IF(NOT(ISNUMBER(Y485)),"CHECK DATE",IF(Y485&lt;TODAY(),"OVERDUE",IF(Y485=TODAY(),"DUE TODAY","UPCOMING")))))))</x:f>
      </x:c>
      <x:c r="U485" s="731"/>
      <x:c r="V485" s="730"/>
      <x:c r="W485" s="730"/>
      <x:c r="X485" s="749" t="str">
        <x:f>IF(OR(A485="",B485="",N485="",N485="PO WON",N485="LOST",N485="CANCELLED"),"",IFERROR(IF(Q485="",B485+1,Q485+INDEX(Setup!$T$4:$T$8,MATCH(N485,Setup!$S$4:$S$8,0))),""))</x:f>
      </x:c>
      <x:c r="Y485" s="749" t="str">
        <x:f>IF(A485="","",IF(OR(N485="PO WON",N485="LOST",N485="CANCELLED"),"",IF(R485&lt;&gt;"",R485,X485)))</x:f>
      </x:c>
      <x:c r="Z485" s="750" t="str">
        <x:f>IF(OR(Y485="",NOT(ISNUMBER(Y485))),"",Y485-TODAY())</x:f>
      </x:c>
      <x:c r="AA485" s="750" t="str">
        <x:f>IF(OR(A485="",B485="",C485="",M485="",N485="",N485="PO WON",N485="LOST",N485="CANCELLED"),"",IF(M485="Hot",30,IF(M485="Warm",20,10))+IF(N485="NEGOTIATION",25,IF(N485="QUOTED",20,IF(N485="QUALIFIED",15,IF(OR(N485="NEW",N485="CONTACTED"),10,0))))+IF(S485&lt;=2,20,IF(S485&lt;=7,15,IF(S485&lt;=14,10,5)))+IF(O485&gt;=500000,20,IF(O485&gt;=200000,15,IF(O485&gt;=100000,10,5)))+IF(OR(C485="IndiaMART",C485="TradeIndia"),5,3))</x:f>
      </x:c>
      <x:c r="AB485" s="751" t="str">
        <x:f>IF(A485="","",IF(OR(N485="PO WON",N485="LOST",N485="CANCELLED"),"CLOSED",IF(AA485&gt;=75,"A - PRIORITY",IF(AA485&gt;=55,"B - GOOD",IF(AA485&gt;=35,"C - NURTURE","D - LOW")))))</x:f>
      </x:c>
      <x:c r="AC485" s="751" t="str">
        <x:f>IF(A485="","",IF(AL485="COMPLETE",IF(N485="PO WON","Track invoice + payment",IF(N485="LOST","Consider revival",IF(N485="CANCELLED","No further action",IF(T485="OVERDUE","FOLLOW UP NOW",IF(T485="DUE TODAY","FOLLOW UP TODAY",IFERROR(INDEX(Setup!$V$4:$V$8,MATCH(N485,Setup!$U$4:$U$8,0)),"Review RFQ")))))),IF(AL485="DUPLICATE RFQ ID","Use a unique RFQ ID",IF(AL485="CHECK REQUIRED FIELDS","Complete required fields",IF(AL485="CHECK NUMBERS","Correct quantity or value",IF(AL485="CHECK DATE","Correct invalid date",IF(AL485="CHECK STAGE","Choose a valid stage",IF(AL485="SET NEXT FOLLOW-UP","Set next follow-up",IF(AL485="ADD QUOTE DATE","Add quote date",IF(AL485="ADD QUOTE RECORD","Add or fix quote record",IF(AL485="ADD CLOSED REASON","Add lost/cancelled reason",IF(AL485="ADD CLOSED DATE","Add closed date","Create or fix order record"))))))))))))</x:f>
      </x:c>
      <x:c r="AD485" s="752" t="str">
        <x:f>IF(A485="","",IF(AND(OR(N485="QUOTED",N485="NEGOTIATION"),Y485&lt;&gt;"",Y485&lt;TODAY()),O485,0))</x:f>
      </x:c>
      <x:c r="AE485" s="751" t="str">
        <x:f>IF(A485="","",IF(AND(F485&lt;&gt;"",G485&lt;&gt;""),"COMPLETE",IF(OR(F485&lt;&gt;"",G485&lt;&gt;""),"PARTIAL","MISSING")))</x:f>
      </x:c>
      <x:c r="AF485" s="756"/>
      <x:c r="AG485" s="735"/>
      <x:c r="AH485" s="735"/>
      <x:c r="AI485" s="755" t="str">
        <x:f>IF(OR(B485="",AF485=""),"",ROUND((AF485-B485)*24,1))</x:f>
      </x:c>
      <x:c r="AJ485" s="750" t="str">
        <x:f>IF(P485="","",MAX(TODAY()-P485,0))</x:f>
      </x:c>
      <x:c r="AK485" s="750" t="str">
        <x:f>IF(OR(B485="",AH485=""),"",AH485-B485)</x:f>
      </x:c>
      <x:c r="AL485" s="751" t="str">
        <x:f>IF(A485="","",IF(COUNTIF($A$5:$A$504,A485)&gt;1,"DUPLICATE RFQ ID",IF(OR(B485="",C485="",AND(D485="",E485=""),AND(F485="",G485=""),H485="",I485="",J485="",L485="",M485="",N485=""),"CHECK REQUIRED FIELDS",IF(OR(NOT(ISNUMBER(I485)),I485&lt;=0,AND(O485&lt;&gt;"",OR(NOT(ISNUMBER(O485)),O485&lt;0))),"CHECK NUMBERS",IF(OR(NOT(ISNUMBER(B485)),B485&gt;TODAY(),AND(P485&lt;&gt;"",OR(NOT(ISNUMBER(P485)),P485&gt;TODAY())),AND(Q485&lt;&gt;"",OR(NOT(ISNUMBER(Q485)),Q485&gt;TODAY())),AND(R485&lt;&gt;"",NOT(ISNUMBER(R485))),AND(U485&lt;&gt;"",NOT(ISNUMBER(U485))),AND(AF485&lt;&gt;"",OR(NOT(ISNUMBER(AF485)),AF485&lt;B485,AF485&gt;TODAY()+1)),AND(AG485&lt;&gt;"",OR(NOT(ISNUMBER(AG485)),AG485&lt;B485,AG485&gt;TODAY())),AND(AH485&lt;&gt;"",OR(NOT(ISNUMBER(AH485)),AH485&lt;B485,AH485&gt;TODAY()))),"CHECK DATE",IF(COUNTIF(Setup!$D$4:$D$11,N485)=0,"CHECK STAGE",IF(AND(N485&lt;&gt;"PO WON",N485&lt;&gt;"LOST",N485&lt;&gt;"CANCELLED",Y485=""),"SET NEXT FOLLOW-UP",IF(AND(OR(N485="QUOTED",N485="NEGOTIATION",N485="PO WON"),P485=""),"ADD QUOTE DATE",IF(AND(OR(N485="QUOTED",N485="NEGOTIATION",N485="PO WON"),COUNTIFS(Quotations!$B$5:$B$504,A485,Quotations!$Q$5:$Q$504,"COMPLETE")=0),"ADD QUOTE RECORD",IF(AND(OR(N485="LOST",N485="CANCELLED"),V485=""),"ADD CLOSED REASON",IF(AND(OR(N485="PO WON",N485="LOST",N485="CANCELLED"),AH485=""),"ADD CLOSED DATE",IF(AND(N485="PO WON",COUNTIFS('Orders &amp; Payments'!$B$5:$B$504,A485,'Orders &amp; Payments'!$Q$5:$Q$504,"COMPLETE")+COUNTIFS('Orders &amp; Payments'!$B$5:$B$504,A485,'Orders &amp; Payments'!$Q$5:$Q$504,"OPEN")+COUNTIFS('Orders &amp; Payments'!$B$5:$B$504,A485,'Orders &amp; Payments'!$Q$5:$Q$504,"OPEN — ADD INVOICE")=0),"ADD ORDER RECORD","COMPLETE"))))))))))))</x:f>
      </x:c>
    </x:row>
    <x:row r="486">
      <x:c r="A486" s="730"/>
      <x:c r="B486" s="731"/>
      <x:c r="C486" s="730"/>
      <x:c r="D486" s="730"/>
      <x:c r="E486" s="730"/>
      <x:c r="F486" s="730"/>
      <x:c r="G486" s="730"/>
      <x:c r="H486" s="730"/>
      <x:c r="I486" s="730"/>
      <x:c r="J486" s="730"/>
      <x:c r="K486" s="730"/>
      <x:c r="L486" s="730"/>
      <x:c r="M486" s="730"/>
      <x:c r="N486" s="730"/>
      <x:c r="O486" s="732"/>
      <x:c r="P486" s="731"/>
      <x:c r="Q486" s="731"/>
      <x:c r="R486" s="731"/>
      <x:c r="S486" s="740" t="str">
        <x:f>IF(B486="","",TODAY()-B486)</x:f>
      </x:c>
      <x:c r="T486" s="741" t="str">
        <x:f>IF(A486="","",IF(N486="","STAGE NOT SET",IF(OR(N486="PO WON",N486="LOST",N486="CANCELLED"),N486,IF(Y486="","NOT SET",IF(NOT(ISNUMBER(Y486)),"CHECK DATE",IF(Y486&lt;TODAY(),"OVERDUE",IF(Y486=TODAY(),"DUE TODAY","UPCOMING")))))))</x:f>
      </x:c>
      <x:c r="U486" s="731"/>
      <x:c r="V486" s="730"/>
      <x:c r="W486" s="730"/>
      <x:c r="X486" s="749" t="str">
        <x:f>IF(OR(A486="",B486="",N486="",N486="PO WON",N486="LOST",N486="CANCELLED"),"",IFERROR(IF(Q486="",B486+1,Q486+INDEX(Setup!$T$4:$T$8,MATCH(N486,Setup!$S$4:$S$8,0))),""))</x:f>
      </x:c>
      <x:c r="Y486" s="749" t="str">
        <x:f>IF(A486="","",IF(OR(N486="PO WON",N486="LOST",N486="CANCELLED"),"",IF(R486&lt;&gt;"",R486,X486)))</x:f>
      </x:c>
      <x:c r="Z486" s="750" t="str">
        <x:f>IF(OR(Y486="",NOT(ISNUMBER(Y486))),"",Y486-TODAY())</x:f>
      </x:c>
      <x:c r="AA486" s="750" t="str">
        <x:f>IF(OR(A486="",B486="",C486="",M486="",N486="",N486="PO WON",N486="LOST",N486="CANCELLED"),"",IF(M486="Hot",30,IF(M486="Warm",20,10))+IF(N486="NEGOTIATION",25,IF(N486="QUOTED",20,IF(N486="QUALIFIED",15,IF(OR(N486="NEW",N486="CONTACTED"),10,0))))+IF(S486&lt;=2,20,IF(S486&lt;=7,15,IF(S486&lt;=14,10,5)))+IF(O486&gt;=500000,20,IF(O486&gt;=200000,15,IF(O486&gt;=100000,10,5)))+IF(OR(C486="IndiaMART",C486="TradeIndia"),5,3))</x:f>
      </x:c>
      <x:c r="AB486" s="751" t="str">
        <x:f>IF(A486="","",IF(OR(N486="PO WON",N486="LOST",N486="CANCELLED"),"CLOSED",IF(AA486&gt;=75,"A - PRIORITY",IF(AA486&gt;=55,"B - GOOD",IF(AA486&gt;=35,"C - NURTURE","D - LOW")))))</x:f>
      </x:c>
      <x:c r="AC486" s="751" t="str">
        <x:f>IF(A486="","",IF(AL486="COMPLETE",IF(N486="PO WON","Track invoice + payment",IF(N486="LOST","Consider revival",IF(N486="CANCELLED","No further action",IF(T486="OVERDUE","FOLLOW UP NOW",IF(T486="DUE TODAY","FOLLOW UP TODAY",IFERROR(INDEX(Setup!$V$4:$V$8,MATCH(N486,Setup!$U$4:$U$8,0)),"Review RFQ")))))),IF(AL486="DUPLICATE RFQ ID","Use a unique RFQ ID",IF(AL486="CHECK REQUIRED FIELDS","Complete required fields",IF(AL486="CHECK NUMBERS","Correct quantity or value",IF(AL486="CHECK DATE","Correct invalid date",IF(AL486="CHECK STAGE","Choose a valid stage",IF(AL486="SET NEXT FOLLOW-UP","Set next follow-up",IF(AL486="ADD QUOTE DATE","Add quote date",IF(AL486="ADD QUOTE RECORD","Add or fix quote record",IF(AL486="ADD CLOSED REASON","Add lost/cancelled reason",IF(AL486="ADD CLOSED DATE","Add closed date","Create or fix order record"))))))))))))</x:f>
      </x:c>
      <x:c r="AD486" s="752" t="str">
        <x:f>IF(A486="","",IF(AND(OR(N486="QUOTED",N486="NEGOTIATION"),Y486&lt;&gt;"",Y486&lt;TODAY()),O486,0))</x:f>
      </x:c>
      <x:c r="AE486" s="751" t="str">
        <x:f>IF(A486="","",IF(AND(F486&lt;&gt;"",G486&lt;&gt;""),"COMPLETE",IF(OR(F486&lt;&gt;"",G486&lt;&gt;""),"PARTIAL","MISSING")))</x:f>
      </x:c>
      <x:c r="AF486" s="756"/>
      <x:c r="AG486" s="735"/>
      <x:c r="AH486" s="735"/>
      <x:c r="AI486" s="755" t="str">
        <x:f>IF(OR(B486="",AF486=""),"",ROUND((AF486-B486)*24,1))</x:f>
      </x:c>
      <x:c r="AJ486" s="750" t="str">
        <x:f>IF(P486="","",MAX(TODAY()-P486,0))</x:f>
      </x:c>
      <x:c r="AK486" s="750" t="str">
        <x:f>IF(OR(B486="",AH486=""),"",AH486-B486)</x:f>
      </x:c>
      <x:c r="AL486" s="751" t="str">
        <x:f>IF(A486="","",IF(COUNTIF($A$5:$A$504,A486)&gt;1,"DUPLICATE RFQ ID",IF(OR(B486="",C486="",AND(D486="",E486=""),AND(F486="",G486=""),H486="",I486="",J486="",L486="",M486="",N486=""),"CHECK REQUIRED FIELDS",IF(OR(NOT(ISNUMBER(I486)),I486&lt;=0,AND(O486&lt;&gt;"",OR(NOT(ISNUMBER(O486)),O486&lt;0))),"CHECK NUMBERS",IF(OR(NOT(ISNUMBER(B486)),B486&gt;TODAY(),AND(P486&lt;&gt;"",OR(NOT(ISNUMBER(P486)),P486&gt;TODAY())),AND(Q486&lt;&gt;"",OR(NOT(ISNUMBER(Q486)),Q486&gt;TODAY())),AND(R486&lt;&gt;"",NOT(ISNUMBER(R486))),AND(U486&lt;&gt;"",NOT(ISNUMBER(U486))),AND(AF486&lt;&gt;"",OR(NOT(ISNUMBER(AF486)),AF486&lt;B486,AF486&gt;TODAY()+1)),AND(AG486&lt;&gt;"",OR(NOT(ISNUMBER(AG486)),AG486&lt;B486,AG486&gt;TODAY())),AND(AH486&lt;&gt;"",OR(NOT(ISNUMBER(AH486)),AH486&lt;B486,AH486&gt;TODAY()))),"CHECK DATE",IF(COUNTIF(Setup!$D$4:$D$11,N486)=0,"CHECK STAGE",IF(AND(N486&lt;&gt;"PO WON",N486&lt;&gt;"LOST",N486&lt;&gt;"CANCELLED",Y486=""),"SET NEXT FOLLOW-UP",IF(AND(OR(N486="QUOTED",N486="NEGOTIATION",N486="PO WON"),P486=""),"ADD QUOTE DATE",IF(AND(OR(N486="QUOTED",N486="NEGOTIATION",N486="PO WON"),COUNTIFS(Quotations!$B$5:$B$504,A486,Quotations!$Q$5:$Q$504,"COMPLETE")=0),"ADD QUOTE RECORD",IF(AND(OR(N486="LOST",N486="CANCELLED"),V486=""),"ADD CLOSED REASON",IF(AND(OR(N486="PO WON",N486="LOST",N486="CANCELLED"),AH486=""),"ADD CLOSED DATE",IF(AND(N486="PO WON",COUNTIFS('Orders &amp; Payments'!$B$5:$B$504,A486,'Orders &amp; Payments'!$Q$5:$Q$504,"COMPLETE")+COUNTIFS('Orders &amp; Payments'!$B$5:$B$504,A486,'Orders &amp; Payments'!$Q$5:$Q$504,"OPEN")+COUNTIFS('Orders &amp; Payments'!$B$5:$B$504,A486,'Orders &amp; Payments'!$Q$5:$Q$504,"OPEN — ADD INVOICE")=0),"ADD ORDER RECORD","COMPLETE"))))))))))))</x:f>
      </x:c>
    </x:row>
    <x:row r="487">
      <x:c r="A487" s="730"/>
      <x:c r="B487" s="731"/>
      <x:c r="C487" s="730"/>
      <x:c r="D487" s="730"/>
      <x:c r="E487" s="730"/>
      <x:c r="F487" s="730"/>
      <x:c r="G487" s="730"/>
      <x:c r="H487" s="730"/>
      <x:c r="I487" s="730"/>
      <x:c r="J487" s="730"/>
      <x:c r="K487" s="730"/>
      <x:c r="L487" s="730"/>
      <x:c r="M487" s="730"/>
      <x:c r="N487" s="730"/>
      <x:c r="O487" s="732"/>
      <x:c r="P487" s="731"/>
      <x:c r="Q487" s="731"/>
      <x:c r="R487" s="731"/>
      <x:c r="S487" s="740" t="str">
        <x:f>IF(B487="","",TODAY()-B487)</x:f>
      </x:c>
      <x:c r="T487" s="741" t="str">
        <x:f>IF(A487="","",IF(N487="","STAGE NOT SET",IF(OR(N487="PO WON",N487="LOST",N487="CANCELLED"),N487,IF(Y487="","NOT SET",IF(NOT(ISNUMBER(Y487)),"CHECK DATE",IF(Y487&lt;TODAY(),"OVERDUE",IF(Y487=TODAY(),"DUE TODAY","UPCOMING")))))))</x:f>
      </x:c>
      <x:c r="U487" s="731"/>
      <x:c r="V487" s="730"/>
      <x:c r="W487" s="730"/>
      <x:c r="X487" s="749" t="str">
        <x:f>IF(OR(A487="",B487="",N487="",N487="PO WON",N487="LOST",N487="CANCELLED"),"",IFERROR(IF(Q487="",B487+1,Q487+INDEX(Setup!$T$4:$T$8,MATCH(N487,Setup!$S$4:$S$8,0))),""))</x:f>
      </x:c>
      <x:c r="Y487" s="749" t="str">
        <x:f>IF(A487="","",IF(OR(N487="PO WON",N487="LOST",N487="CANCELLED"),"",IF(R487&lt;&gt;"",R487,X487)))</x:f>
      </x:c>
      <x:c r="Z487" s="750" t="str">
        <x:f>IF(OR(Y487="",NOT(ISNUMBER(Y487))),"",Y487-TODAY())</x:f>
      </x:c>
      <x:c r="AA487" s="750" t="str">
        <x:f>IF(OR(A487="",B487="",C487="",M487="",N487="",N487="PO WON",N487="LOST",N487="CANCELLED"),"",IF(M487="Hot",30,IF(M487="Warm",20,10))+IF(N487="NEGOTIATION",25,IF(N487="QUOTED",20,IF(N487="QUALIFIED",15,IF(OR(N487="NEW",N487="CONTACTED"),10,0))))+IF(S487&lt;=2,20,IF(S487&lt;=7,15,IF(S487&lt;=14,10,5)))+IF(O487&gt;=500000,20,IF(O487&gt;=200000,15,IF(O487&gt;=100000,10,5)))+IF(OR(C487="IndiaMART",C487="TradeIndia"),5,3))</x:f>
      </x:c>
      <x:c r="AB487" s="751" t="str">
        <x:f>IF(A487="","",IF(OR(N487="PO WON",N487="LOST",N487="CANCELLED"),"CLOSED",IF(AA487&gt;=75,"A - PRIORITY",IF(AA487&gt;=55,"B - GOOD",IF(AA487&gt;=35,"C - NURTURE","D - LOW")))))</x:f>
      </x:c>
      <x:c r="AC487" s="751" t="str">
        <x:f>IF(A487="","",IF(AL487="COMPLETE",IF(N487="PO WON","Track invoice + payment",IF(N487="LOST","Consider revival",IF(N487="CANCELLED","No further action",IF(T487="OVERDUE","FOLLOW UP NOW",IF(T487="DUE TODAY","FOLLOW UP TODAY",IFERROR(INDEX(Setup!$V$4:$V$8,MATCH(N487,Setup!$U$4:$U$8,0)),"Review RFQ")))))),IF(AL487="DUPLICATE RFQ ID","Use a unique RFQ ID",IF(AL487="CHECK REQUIRED FIELDS","Complete required fields",IF(AL487="CHECK NUMBERS","Correct quantity or value",IF(AL487="CHECK DATE","Correct invalid date",IF(AL487="CHECK STAGE","Choose a valid stage",IF(AL487="SET NEXT FOLLOW-UP","Set next follow-up",IF(AL487="ADD QUOTE DATE","Add quote date",IF(AL487="ADD QUOTE RECORD","Add or fix quote record",IF(AL487="ADD CLOSED REASON","Add lost/cancelled reason",IF(AL487="ADD CLOSED DATE","Add closed date","Create or fix order record"))))))))))))</x:f>
      </x:c>
      <x:c r="AD487" s="752" t="str">
        <x:f>IF(A487="","",IF(AND(OR(N487="QUOTED",N487="NEGOTIATION"),Y487&lt;&gt;"",Y487&lt;TODAY()),O487,0))</x:f>
      </x:c>
      <x:c r="AE487" s="751" t="str">
        <x:f>IF(A487="","",IF(AND(F487&lt;&gt;"",G487&lt;&gt;""),"COMPLETE",IF(OR(F487&lt;&gt;"",G487&lt;&gt;""),"PARTIAL","MISSING")))</x:f>
      </x:c>
      <x:c r="AF487" s="756"/>
      <x:c r="AG487" s="735"/>
      <x:c r="AH487" s="735"/>
      <x:c r="AI487" s="755" t="str">
        <x:f>IF(OR(B487="",AF487=""),"",ROUND((AF487-B487)*24,1))</x:f>
      </x:c>
      <x:c r="AJ487" s="750" t="str">
        <x:f>IF(P487="","",MAX(TODAY()-P487,0))</x:f>
      </x:c>
      <x:c r="AK487" s="750" t="str">
        <x:f>IF(OR(B487="",AH487=""),"",AH487-B487)</x:f>
      </x:c>
      <x:c r="AL487" s="751" t="str">
        <x:f>IF(A487="","",IF(COUNTIF($A$5:$A$504,A487)&gt;1,"DUPLICATE RFQ ID",IF(OR(B487="",C487="",AND(D487="",E487=""),AND(F487="",G487=""),H487="",I487="",J487="",L487="",M487="",N487=""),"CHECK REQUIRED FIELDS",IF(OR(NOT(ISNUMBER(I487)),I487&lt;=0,AND(O487&lt;&gt;"",OR(NOT(ISNUMBER(O487)),O487&lt;0))),"CHECK NUMBERS",IF(OR(NOT(ISNUMBER(B487)),B487&gt;TODAY(),AND(P487&lt;&gt;"",OR(NOT(ISNUMBER(P487)),P487&gt;TODAY())),AND(Q487&lt;&gt;"",OR(NOT(ISNUMBER(Q487)),Q487&gt;TODAY())),AND(R487&lt;&gt;"",NOT(ISNUMBER(R487))),AND(U487&lt;&gt;"",NOT(ISNUMBER(U487))),AND(AF487&lt;&gt;"",OR(NOT(ISNUMBER(AF487)),AF487&lt;B487,AF487&gt;TODAY()+1)),AND(AG487&lt;&gt;"",OR(NOT(ISNUMBER(AG487)),AG487&lt;B487,AG487&gt;TODAY())),AND(AH487&lt;&gt;"",OR(NOT(ISNUMBER(AH487)),AH487&lt;B487,AH487&gt;TODAY()))),"CHECK DATE",IF(COUNTIF(Setup!$D$4:$D$11,N487)=0,"CHECK STAGE",IF(AND(N487&lt;&gt;"PO WON",N487&lt;&gt;"LOST",N487&lt;&gt;"CANCELLED",Y487=""),"SET NEXT FOLLOW-UP",IF(AND(OR(N487="QUOTED",N487="NEGOTIATION",N487="PO WON"),P487=""),"ADD QUOTE DATE",IF(AND(OR(N487="QUOTED",N487="NEGOTIATION",N487="PO WON"),COUNTIFS(Quotations!$B$5:$B$504,A487,Quotations!$Q$5:$Q$504,"COMPLETE")=0),"ADD QUOTE RECORD",IF(AND(OR(N487="LOST",N487="CANCELLED"),V487=""),"ADD CLOSED REASON",IF(AND(OR(N487="PO WON",N487="LOST",N487="CANCELLED"),AH487=""),"ADD CLOSED DATE",IF(AND(N487="PO WON",COUNTIFS('Orders &amp; Payments'!$B$5:$B$504,A487,'Orders &amp; Payments'!$Q$5:$Q$504,"COMPLETE")+COUNTIFS('Orders &amp; Payments'!$B$5:$B$504,A487,'Orders &amp; Payments'!$Q$5:$Q$504,"OPEN")+COUNTIFS('Orders &amp; Payments'!$B$5:$B$504,A487,'Orders &amp; Payments'!$Q$5:$Q$504,"OPEN — ADD INVOICE")=0),"ADD ORDER RECORD","COMPLETE"))))))))))))</x:f>
      </x:c>
    </x:row>
    <x:row r="488">
      <x:c r="A488" s="730"/>
      <x:c r="B488" s="731"/>
      <x:c r="C488" s="730"/>
      <x:c r="D488" s="730"/>
      <x:c r="E488" s="730"/>
      <x:c r="F488" s="730"/>
      <x:c r="G488" s="730"/>
      <x:c r="H488" s="730"/>
      <x:c r="I488" s="730"/>
      <x:c r="J488" s="730"/>
      <x:c r="K488" s="730"/>
      <x:c r="L488" s="730"/>
      <x:c r="M488" s="730"/>
      <x:c r="N488" s="730"/>
      <x:c r="O488" s="732"/>
      <x:c r="P488" s="731"/>
      <x:c r="Q488" s="731"/>
      <x:c r="R488" s="731"/>
      <x:c r="S488" s="740" t="str">
        <x:f>IF(B488="","",TODAY()-B488)</x:f>
      </x:c>
      <x:c r="T488" s="741" t="str">
        <x:f>IF(A488="","",IF(N488="","STAGE NOT SET",IF(OR(N488="PO WON",N488="LOST",N488="CANCELLED"),N488,IF(Y488="","NOT SET",IF(NOT(ISNUMBER(Y488)),"CHECK DATE",IF(Y488&lt;TODAY(),"OVERDUE",IF(Y488=TODAY(),"DUE TODAY","UPCOMING")))))))</x:f>
      </x:c>
      <x:c r="U488" s="731"/>
      <x:c r="V488" s="730"/>
      <x:c r="W488" s="730"/>
      <x:c r="X488" s="749" t="str">
        <x:f>IF(OR(A488="",B488="",N488="",N488="PO WON",N488="LOST",N488="CANCELLED"),"",IFERROR(IF(Q488="",B488+1,Q488+INDEX(Setup!$T$4:$T$8,MATCH(N488,Setup!$S$4:$S$8,0))),""))</x:f>
      </x:c>
      <x:c r="Y488" s="749" t="str">
        <x:f>IF(A488="","",IF(OR(N488="PO WON",N488="LOST",N488="CANCELLED"),"",IF(R488&lt;&gt;"",R488,X488)))</x:f>
      </x:c>
      <x:c r="Z488" s="750" t="str">
        <x:f>IF(OR(Y488="",NOT(ISNUMBER(Y488))),"",Y488-TODAY())</x:f>
      </x:c>
      <x:c r="AA488" s="750" t="str">
        <x:f>IF(OR(A488="",B488="",C488="",M488="",N488="",N488="PO WON",N488="LOST",N488="CANCELLED"),"",IF(M488="Hot",30,IF(M488="Warm",20,10))+IF(N488="NEGOTIATION",25,IF(N488="QUOTED",20,IF(N488="QUALIFIED",15,IF(OR(N488="NEW",N488="CONTACTED"),10,0))))+IF(S488&lt;=2,20,IF(S488&lt;=7,15,IF(S488&lt;=14,10,5)))+IF(O488&gt;=500000,20,IF(O488&gt;=200000,15,IF(O488&gt;=100000,10,5)))+IF(OR(C488="IndiaMART",C488="TradeIndia"),5,3))</x:f>
      </x:c>
      <x:c r="AB488" s="751" t="str">
        <x:f>IF(A488="","",IF(OR(N488="PO WON",N488="LOST",N488="CANCELLED"),"CLOSED",IF(AA488&gt;=75,"A - PRIORITY",IF(AA488&gt;=55,"B - GOOD",IF(AA488&gt;=35,"C - NURTURE","D - LOW")))))</x:f>
      </x:c>
      <x:c r="AC488" s="751" t="str">
        <x:f>IF(A488="","",IF(AL488="COMPLETE",IF(N488="PO WON","Track invoice + payment",IF(N488="LOST","Consider revival",IF(N488="CANCELLED","No further action",IF(T488="OVERDUE","FOLLOW UP NOW",IF(T488="DUE TODAY","FOLLOW UP TODAY",IFERROR(INDEX(Setup!$V$4:$V$8,MATCH(N488,Setup!$U$4:$U$8,0)),"Review RFQ")))))),IF(AL488="DUPLICATE RFQ ID","Use a unique RFQ ID",IF(AL488="CHECK REQUIRED FIELDS","Complete required fields",IF(AL488="CHECK NUMBERS","Correct quantity or value",IF(AL488="CHECK DATE","Correct invalid date",IF(AL488="CHECK STAGE","Choose a valid stage",IF(AL488="SET NEXT FOLLOW-UP","Set next follow-up",IF(AL488="ADD QUOTE DATE","Add quote date",IF(AL488="ADD QUOTE RECORD","Add or fix quote record",IF(AL488="ADD CLOSED REASON","Add lost/cancelled reason",IF(AL488="ADD CLOSED DATE","Add closed date","Create or fix order record"))))))))))))</x:f>
      </x:c>
      <x:c r="AD488" s="752" t="str">
        <x:f>IF(A488="","",IF(AND(OR(N488="QUOTED",N488="NEGOTIATION"),Y488&lt;&gt;"",Y488&lt;TODAY()),O488,0))</x:f>
      </x:c>
      <x:c r="AE488" s="751" t="str">
        <x:f>IF(A488="","",IF(AND(F488&lt;&gt;"",G488&lt;&gt;""),"COMPLETE",IF(OR(F488&lt;&gt;"",G488&lt;&gt;""),"PARTIAL","MISSING")))</x:f>
      </x:c>
      <x:c r="AF488" s="756"/>
      <x:c r="AG488" s="735"/>
      <x:c r="AH488" s="735"/>
      <x:c r="AI488" s="755" t="str">
        <x:f>IF(OR(B488="",AF488=""),"",ROUND((AF488-B488)*24,1))</x:f>
      </x:c>
      <x:c r="AJ488" s="750" t="str">
        <x:f>IF(P488="","",MAX(TODAY()-P488,0))</x:f>
      </x:c>
      <x:c r="AK488" s="750" t="str">
        <x:f>IF(OR(B488="",AH488=""),"",AH488-B488)</x:f>
      </x:c>
      <x:c r="AL488" s="751" t="str">
        <x:f>IF(A488="","",IF(COUNTIF($A$5:$A$504,A488)&gt;1,"DUPLICATE RFQ ID",IF(OR(B488="",C488="",AND(D488="",E488=""),AND(F488="",G488=""),H488="",I488="",J488="",L488="",M488="",N488=""),"CHECK REQUIRED FIELDS",IF(OR(NOT(ISNUMBER(I488)),I488&lt;=0,AND(O488&lt;&gt;"",OR(NOT(ISNUMBER(O488)),O488&lt;0))),"CHECK NUMBERS",IF(OR(NOT(ISNUMBER(B488)),B488&gt;TODAY(),AND(P488&lt;&gt;"",OR(NOT(ISNUMBER(P488)),P488&gt;TODAY())),AND(Q488&lt;&gt;"",OR(NOT(ISNUMBER(Q488)),Q488&gt;TODAY())),AND(R488&lt;&gt;"",NOT(ISNUMBER(R488))),AND(U488&lt;&gt;"",NOT(ISNUMBER(U488))),AND(AF488&lt;&gt;"",OR(NOT(ISNUMBER(AF488)),AF488&lt;B488,AF488&gt;TODAY()+1)),AND(AG488&lt;&gt;"",OR(NOT(ISNUMBER(AG488)),AG488&lt;B488,AG488&gt;TODAY())),AND(AH488&lt;&gt;"",OR(NOT(ISNUMBER(AH488)),AH488&lt;B488,AH488&gt;TODAY()))),"CHECK DATE",IF(COUNTIF(Setup!$D$4:$D$11,N488)=0,"CHECK STAGE",IF(AND(N488&lt;&gt;"PO WON",N488&lt;&gt;"LOST",N488&lt;&gt;"CANCELLED",Y488=""),"SET NEXT FOLLOW-UP",IF(AND(OR(N488="QUOTED",N488="NEGOTIATION",N488="PO WON"),P488=""),"ADD QUOTE DATE",IF(AND(OR(N488="QUOTED",N488="NEGOTIATION",N488="PO WON"),COUNTIFS(Quotations!$B$5:$B$504,A488,Quotations!$Q$5:$Q$504,"COMPLETE")=0),"ADD QUOTE RECORD",IF(AND(OR(N488="LOST",N488="CANCELLED"),V488=""),"ADD CLOSED REASON",IF(AND(OR(N488="PO WON",N488="LOST",N488="CANCELLED"),AH488=""),"ADD CLOSED DATE",IF(AND(N488="PO WON",COUNTIFS('Orders &amp; Payments'!$B$5:$B$504,A488,'Orders &amp; Payments'!$Q$5:$Q$504,"COMPLETE")+COUNTIFS('Orders &amp; Payments'!$B$5:$B$504,A488,'Orders &amp; Payments'!$Q$5:$Q$504,"OPEN")+COUNTIFS('Orders &amp; Payments'!$B$5:$B$504,A488,'Orders &amp; Payments'!$Q$5:$Q$504,"OPEN — ADD INVOICE")=0),"ADD ORDER RECORD","COMPLETE"))))))))))))</x:f>
      </x:c>
    </x:row>
    <x:row r="489">
      <x:c r="A489" s="730"/>
      <x:c r="B489" s="731"/>
      <x:c r="C489" s="730"/>
      <x:c r="D489" s="730"/>
      <x:c r="E489" s="730"/>
      <x:c r="F489" s="730"/>
      <x:c r="G489" s="730"/>
      <x:c r="H489" s="730"/>
      <x:c r="I489" s="730"/>
      <x:c r="J489" s="730"/>
      <x:c r="K489" s="730"/>
      <x:c r="L489" s="730"/>
      <x:c r="M489" s="730"/>
      <x:c r="N489" s="730"/>
      <x:c r="O489" s="732"/>
      <x:c r="P489" s="731"/>
      <x:c r="Q489" s="731"/>
      <x:c r="R489" s="731"/>
      <x:c r="S489" s="740" t="str">
        <x:f>IF(B489="","",TODAY()-B489)</x:f>
      </x:c>
      <x:c r="T489" s="741" t="str">
        <x:f>IF(A489="","",IF(N489="","STAGE NOT SET",IF(OR(N489="PO WON",N489="LOST",N489="CANCELLED"),N489,IF(Y489="","NOT SET",IF(NOT(ISNUMBER(Y489)),"CHECK DATE",IF(Y489&lt;TODAY(),"OVERDUE",IF(Y489=TODAY(),"DUE TODAY","UPCOMING")))))))</x:f>
      </x:c>
      <x:c r="U489" s="731"/>
      <x:c r="V489" s="730"/>
      <x:c r="W489" s="730"/>
      <x:c r="X489" s="749" t="str">
        <x:f>IF(OR(A489="",B489="",N489="",N489="PO WON",N489="LOST",N489="CANCELLED"),"",IFERROR(IF(Q489="",B489+1,Q489+INDEX(Setup!$T$4:$T$8,MATCH(N489,Setup!$S$4:$S$8,0))),""))</x:f>
      </x:c>
      <x:c r="Y489" s="749" t="str">
        <x:f>IF(A489="","",IF(OR(N489="PO WON",N489="LOST",N489="CANCELLED"),"",IF(R489&lt;&gt;"",R489,X489)))</x:f>
      </x:c>
      <x:c r="Z489" s="750" t="str">
        <x:f>IF(OR(Y489="",NOT(ISNUMBER(Y489))),"",Y489-TODAY())</x:f>
      </x:c>
      <x:c r="AA489" s="750" t="str">
        <x:f>IF(OR(A489="",B489="",C489="",M489="",N489="",N489="PO WON",N489="LOST",N489="CANCELLED"),"",IF(M489="Hot",30,IF(M489="Warm",20,10))+IF(N489="NEGOTIATION",25,IF(N489="QUOTED",20,IF(N489="QUALIFIED",15,IF(OR(N489="NEW",N489="CONTACTED"),10,0))))+IF(S489&lt;=2,20,IF(S489&lt;=7,15,IF(S489&lt;=14,10,5)))+IF(O489&gt;=500000,20,IF(O489&gt;=200000,15,IF(O489&gt;=100000,10,5)))+IF(OR(C489="IndiaMART",C489="TradeIndia"),5,3))</x:f>
      </x:c>
      <x:c r="AB489" s="751" t="str">
        <x:f>IF(A489="","",IF(OR(N489="PO WON",N489="LOST",N489="CANCELLED"),"CLOSED",IF(AA489&gt;=75,"A - PRIORITY",IF(AA489&gt;=55,"B - GOOD",IF(AA489&gt;=35,"C - NURTURE","D - LOW")))))</x:f>
      </x:c>
      <x:c r="AC489" s="751" t="str">
        <x:f>IF(A489="","",IF(AL489="COMPLETE",IF(N489="PO WON","Track invoice + payment",IF(N489="LOST","Consider revival",IF(N489="CANCELLED","No further action",IF(T489="OVERDUE","FOLLOW UP NOW",IF(T489="DUE TODAY","FOLLOW UP TODAY",IFERROR(INDEX(Setup!$V$4:$V$8,MATCH(N489,Setup!$U$4:$U$8,0)),"Review RFQ")))))),IF(AL489="DUPLICATE RFQ ID","Use a unique RFQ ID",IF(AL489="CHECK REQUIRED FIELDS","Complete required fields",IF(AL489="CHECK NUMBERS","Correct quantity or value",IF(AL489="CHECK DATE","Correct invalid date",IF(AL489="CHECK STAGE","Choose a valid stage",IF(AL489="SET NEXT FOLLOW-UP","Set next follow-up",IF(AL489="ADD QUOTE DATE","Add quote date",IF(AL489="ADD QUOTE RECORD","Add or fix quote record",IF(AL489="ADD CLOSED REASON","Add lost/cancelled reason",IF(AL489="ADD CLOSED DATE","Add closed date","Create or fix order record"))))))))))))</x:f>
      </x:c>
      <x:c r="AD489" s="752" t="str">
        <x:f>IF(A489="","",IF(AND(OR(N489="QUOTED",N489="NEGOTIATION"),Y489&lt;&gt;"",Y489&lt;TODAY()),O489,0))</x:f>
      </x:c>
      <x:c r="AE489" s="751" t="str">
        <x:f>IF(A489="","",IF(AND(F489&lt;&gt;"",G489&lt;&gt;""),"COMPLETE",IF(OR(F489&lt;&gt;"",G489&lt;&gt;""),"PARTIAL","MISSING")))</x:f>
      </x:c>
      <x:c r="AF489" s="756"/>
      <x:c r="AG489" s="735"/>
      <x:c r="AH489" s="735"/>
      <x:c r="AI489" s="755" t="str">
        <x:f>IF(OR(B489="",AF489=""),"",ROUND((AF489-B489)*24,1))</x:f>
      </x:c>
      <x:c r="AJ489" s="750" t="str">
        <x:f>IF(P489="","",MAX(TODAY()-P489,0))</x:f>
      </x:c>
      <x:c r="AK489" s="750" t="str">
        <x:f>IF(OR(B489="",AH489=""),"",AH489-B489)</x:f>
      </x:c>
      <x:c r="AL489" s="751" t="str">
        <x:f>IF(A489="","",IF(COUNTIF($A$5:$A$504,A489)&gt;1,"DUPLICATE RFQ ID",IF(OR(B489="",C489="",AND(D489="",E489=""),AND(F489="",G489=""),H489="",I489="",J489="",L489="",M489="",N489=""),"CHECK REQUIRED FIELDS",IF(OR(NOT(ISNUMBER(I489)),I489&lt;=0,AND(O489&lt;&gt;"",OR(NOT(ISNUMBER(O489)),O489&lt;0))),"CHECK NUMBERS",IF(OR(NOT(ISNUMBER(B489)),B489&gt;TODAY(),AND(P489&lt;&gt;"",OR(NOT(ISNUMBER(P489)),P489&gt;TODAY())),AND(Q489&lt;&gt;"",OR(NOT(ISNUMBER(Q489)),Q489&gt;TODAY())),AND(R489&lt;&gt;"",NOT(ISNUMBER(R489))),AND(U489&lt;&gt;"",NOT(ISNUMBER(U489))),AND(AF489&lt;&gt;"",OR(NOT(ISNUMBER(AF489)),AF489&lt;B489,AF489&gt;TODAY()+1)),AND(AG489&lt;&gt;"",OR(NOT(ISNUMBER(AG489)),AG489&lt;B489,AG489&gt;TODAY())),AND(AH489&lt;&gt;"",OR(NOT(ISNUMBER(AH489)),AH489&lt;B489,AH489&gt;TODAY()))),"CHECK DATE",IF(COUNTIF(Setup!$D$4:$D$11,N489)=0,"CHECK STAGE",IF(AND(N489&lt;&gt;"PO WON",N489&lt;&gt;"LOST",N489&lt;&gt;"CANCELLED",Y489=""),"SET NEXT FOLLOW-UP",IF(AND(OR(N489="QUOTED",N489="NEGOTIATION",N489="PO WON"),P489=""),"ADD QUOTE DATE",IF(AND(OR(N489="QUOTED",N489="NEGOTIATION",N489="PO WON"),COUNTIFS(Quotations!$B$5:$B$504,A489,Quotations!$Q$5:$Q$504,"COMPLETE")=0),"ADD QUOTE RECORD",IF(AND(OR(N489="LOST",N489="CANCELLED"),V489=""),"ADD CLOSED REASON",IF(AND(OR(N489="PO WON",N489="LOST",N489="CANCELLED"),AH489=""),"ADD CLOSED DATE",IF(AND(N489="PO WON",COUNTIFS('Orders &amp; Payments'!$B$5:$B$504,A489,'Orders &amp; Payments'!$Q$5:$Q$504,"COMPLETE")+COUNTIFS('Orders &amp; Payments'!$B$5:$B$504,A489,'Orders &amp; Payments'!$Q$5:$Q$504,"OPEN")+COUNTIFS('Orders &amp; Payments'!$B$5:$B$504,A489,'Orders &amp; Payments'!$Q$5:$Q$504,"OPEN — ADD INVOICE")=0),"ADD ORDER RECORD","COMPLETE"))))))))))))</x:f>
      </x:c>
    </x:row>
    <x:row r="490">
      <x:c r="A490" s="730"/>
      <x:c r="B490" s="731"/>
      <x:c r="C490" s="730"/>
      <x:c r="D490" s="730"/>
      <x:c r="E490" s="730"/>
      <x:c r="F490" s="730"/>
      <x:c r="G490" s="730"/>
      <x:c r="H490" s="730"/>
      <x:c r="I490" s="730"/>
      <x:c r="J490" s="730"/>
      <x:c r="K490" s="730"/>
      <x:c r="L490" s="730"/>
      <x:c r="M490" s="730"/>
      <x:c r="N490" s="730"/>
      <x:c r="O490" s="732"/>
      <x:c r="P490" s="731"/>
      <x:c r="Q490" s="731"/>
      <x:c r="R490" s="731"/>
      <x:c r="S490" s="740" t="str">
        <x:f>IF(B490="","",TODAY()-B490)</x:f>
      </x:c>
      <x:c r="T490" s="741" t="str">
        <x:f>IF(A490="","",IF(N490="","STAGE NOT SET",IF(OR(N490="PO WON",N490="LOST",N490="CANCELLED"),N490,IF(Y490="","NOT SET",IF(NOT(ISNUMBER(Y490)),"CHECK DATE",IF(Y490&lt;TODAY(),"OVERDUE",IF(Y490=TODAY(),"DUE TODAY","UPCOMING")))))))</x:f>
      </x:c>
      <x:c r="U490" s="731"/>
      <x:c r="V490" s="730"/>
      <x:c r="W490" s="730"/>
      <x:c r="X490" s="749" t="str">
        <x:f>IF(OR(A490="",B490="",N490="",N490="PO WON",N490="LOST",N490="CANCELLED"),"",IFERROR(IF(Q490="",B490+1,Q490+INDEX(Setup!$T$4:$T$8,MATCH(N490,Setup!$S$4:$S$8,0))),""))</x:f>
      </x:c>
      <x:c r="Y490" s="749" t="str">
        <x:f>IF(A490="","",IF(OR(N490="PO WON",N490="LOST",N490="CANCELLED"),"",IF(R490&lt;&gt;"",R490,X490)))</x:f>
      </x:c>
      <x:c r="Z490" s="750" t="str">
        <x:f>IF(OR(Y490="",NOT(ISNUMBER(Y490))),"",Y490-TODAY())</x:f>
      </x:c>
      <x:c r="AA490" s="750" t="str">
        <x:f>IF(OR(A490="",B490="",C490="",M490="",N490="",N490="PO WON",N490="LOST",N490="CANCELLED"),"",IF(M490="Hot",30,IF(M490="Warm",20,10))+IF(N490="NEGOTIATION",25,IF(N490="QUOTED",20,IF(N490="QUALIFIED",15,IF(OR(N490="NEW",N490="CONTACTED"),10,0))))+IF(S490&lt;=2,20,IF(S490&lt;=7,15,IF(S490&lt;=14,10,5)))+IF(O490&gt;=500000,20,IF(O490&gt;=200000,15,IF(O490&gt;=100000,10,5)))+IF(OR(C490="IndiaMART",C490="TradeIndia"),5,3))</x:f>
      </x:c>
      <x:c r="AB490" s="751" t="str">
        <x:f>IF(A490="","",IF(OR(N490="PO WON",N490="LOST",N490="CANCELLED"),"CLOSED",IF(AA490&gt;=75,"A - PRIORITY",IF(AA490&gt;=55,"B - GOOD",IF(AA490&gt;=35,"C - NURTURE","D - LOW")))))</x:f>
      </x:c>
      <x:c r="AC490" s="751" t="str">
        <x:f>IF(A490="","",IF(AL490="COMPLETE",IF(N490="PO WON","Track invoice + payment",IF(N490="LOST","Consider revival",IF(N490="CANCELLED","No further action",IF(T490="OVERDUE","FOLLOW UP NOW",IF(T490="DUE TODAY","FOLLOW UP TODAY",IFERROR(INDEX(Setup!$V$4:$V$8,MATCH(N490,Setup!$U$4:$U$8,0)),"Review RFQ")))))),IF(AL490="DUPLICATE RFQ ID","Use a unique RFQ ID",IF(AL490="CHECK REQUIRED FIELDS","Complete required fields",IF(AL490="CHECK NUMBERS","Correct quantity or value",IF(AL490="CHECK DATE","Correct invalid date",IF(AL490="CHECK STAGE","Choose a valid stage",IF(AL490="SET NEXT FOLLOW-UP","Set next follow-up",IF(AL490="ADD QUOTE DATE","Add quote date",IF(AL490="ADD QUOTE RECORD","Add or fix quote record",IF(AL490="ADD CLOSED REASON","Add lost/cancelled reason",IF(AL490="ADD CLOSED DATE","Add closed date","Create or fix order record"))))))))))))</x:f>
      </x:c>
      <x:c r="AD490" s="752" t="str">
        <x:f>IF(A490="","",IF(AND(OR(N490="QUOTED",N490="NEGOTIATION"),Y490&lt;&gt;"",Y490&lt;TODAY()),O490,0))</x:f>
      </x:c>
      <x:c r="AE490" s="751" t="str">
        <x:f>IF(A490="","",IF(AND(F490&lt;&gt;"",G490&lt;&gt;""),"COMPLETE",IF(OR(F490&lt;&gt;"",G490&lt;&gt;""),"PARTIAL","MISSING")))</x:f>
      </x:c>
      <x:c r="AF490" s="756"/>
      <x:c r="AG490" s="735"/>
      <x:c r="AH490" s="735"/>
      <x:c r="AI490" s="755" t="str">
        <x:f>IF(OR(B490="",AF490=""),"",ROUND((AF490-B490)*24,1))</x:f>
      </x:c>
      <x:c r="AJ490" s="750" t="str">
        <x:f>IF(P490="","",MAX(TODAY()-P490,0))</x:f>
      </x:c>
      <x:c r="AK490" s="750" t="str">
        <x:f>IF(OR(B490="",AH490=""),"",AH490-B490)</x:f>
      </x:c>
      <x:c r="AL490" s="751" t="str">
        <x:f>IF(A490="","",IF(COUNTIF($A$5:$A$504,A490)&gt;1,"DUPLICATE RFQ ID",IF(OR(B490="",C490="",AND(D490="",E490=""),AND(F490="",G490=""),H490="",I490="",J490="",L490="",M490="",N490=""),"CHECK REQUIRED FIELDS",IF(OR(NOT(ISNUMBER(I490)),I490&lt;=0,AND(O490&lt;&gt;"",OR(NOT(ISNUMBER(O490)),O490&lt;0))),"CHECK NUMBERS",IF(OR(NOT(ISNUMBER(B490)),B490&gt;TODAY(),AND(P490&lt;&gt;"",OR(NOT(ISNUMBER(P490)),P490&gt;TODAY())),AND(Q490&lt;&gt;"",OR(NOT(ISNUMBER(Q490)),Q490&gt;TODAY())),AND(R490&lt;&gt;"",NOT(ISNUMBER(R490))),AND(U490&lt;&gt;"",NOT(ISNUMBER(U490))),AND(AF490&lt;&gt;"",OR(NOT(ISNUMBER(AF490)),AF490&lt;B490,AF490&gt;TODAY()+1)),AND(AG490&lt;&gt;"",OR(NOT(ISNUMBER(AG490)),AG490&lt;B490,AG490&gt;TODAY())),AND(AH490&lt;&gt;"",OR(NOT(ISNUMBER(AH490)),AH490&lt;B490,AH490&gt;TODAY()))),"CHECK DATE",IF(COUNTIF(Setup!$D$4:$D$11,N490)=0,"CHECK STAGE",IF(AND(N490&lt;&gt;"PO WON",N490&lt;&gt;"LOST",N490&lt;&gt;"CANCELLED",Y490=""),"SET NEXT FOLLOW-UP",IF(AND(OR(N490="QUOTED",N490="NEGOTIATION",N490="PO WON"),P490=""),"ADD QUOTE DATE",IF(AND(OR(N490="QUOTED",N490="NEGOTIATION",N490="PO WON"),COUNTIFS(Quotations!$B$5:$B$504,A490,Quotations!$Q$5:$Q$504,"COMPLETE")=0),"ADD QUOTE RECORD",IF(AND(OR(N490="LOST",N490="CANCELLED"),V490=""),"ADD CLOSED REASON",IF(AND(OR(N490="PO WON",N490="LOST",N490="CANCELLED"),AH490=""),"ADD CLOSED DATE",IF(AND(N490="PO WON",COUNTIFS('Orders &amp; Payments'!$B$5:$B$504,A490,'Orders &amp; Payments'!$Q$5:$Q$504,"COMPLETE")+COUNTIFS('Orders &amp; Payments'!$B$5:$B$504,A490,'Orders &amp; Payments'!$Q$5:$Q$504,"OPEN")+COUNTIFS('Orders &amp; Payments'!$B$5:$B$504,A490,'Orders &amp; Payments'!$Q$5:$Q$504,"OPEN — ADD INVOICE")=0),"ADD ORDER RECORD","COMPLETE"))))))))))))</x:f>
      </x:c>
    </x:row>
    <x:row r="491">
      <x:c r="A491" s="730"/>
      <x:c r="B491" s="731"/>
      <x:c r="C491" s="730"/>
      <x:c r="D491" s="730"/>
      <x:c r="E491" s="730"/>
      <x:c r="F491" s="730"/>
      <x:c r="G491" s="730"/>
      <x:c r="H491" s="730"/>
      <x:c r="I491" s="730"/>
      <x:c r="J491" s="730"/>
      <x:c r="K491" s="730"/>
      <x:c r="L491" s="730"/>
      <x:c r="M491" s="730"/>
      <x:c r="N491" s="730"/>
      <x:c r="O491" s="732"/>
      <x:c r="P491" s="731"/>
      <x:c r="Q491" s="731"/>
      <x:c r="R491" s="731"/>
      <x:c r="S491" s="740" t="str">
        <x:f>IF(B491="","",TODAY()-B491)</x:f>
      </x:c>
      <x:c r="T491" s="741" t="str">
        <x:f>IF(A491="","",IF(N491="","STAGE NOT SET",IF(OR(N491="PO WON",N491="LOST",N491="CANCELLED"),N491,IF(Y491="","NOT SET",IF(NOT(ISNUMBER(Y491)),"CHECK DATE",IF(Y491&lt;TODAY(),"OVERDUE",IF(Y491=TODAY(),"DUE TODAY","UPCOMING")))))))</x:f>
      </x:c>
      <x:c r="U491" s="731"/>
      <x:c r="V491" s="730"/>
      <x:c r="W491" s="730"/>
      <x:c r="X491" s="749" t="str">
        <x:f>IF(OR(A491="",B491="",N491="",N491="PO WON",N491="LOST",N491="CANCELLED"),"",IFERROR(IF(Q491="",B491+1,Q491+INDEX(Setup!$T$4:$T$8,MATCH(N491,Setup!$S$4:$S$8,0))),""))</x:f>
      </x:c>
      <x:c r="Y491" s="749" t="str">
        <x:f>IF(A491="","",IF(OR(N491="PO WON",N491="LOST",N491="CANCELLED"),"",IF(R491&lt;&gt;"",R491,X491)))</x:f>
      </x:c>
      <x:c r="Z491" s="750" t="str">
        <x:f>IF(OR(Y491="",NOT(ISNUMBER(Y491))),"",Y491-TODAY())</x:f>
      </x:c>
      <x:c r="AA491" s="750" t="str">
        <x:f>IF(OR(A491="",B491="",C491="",M491="",N491="",N491="PO WON",N491="LOST",N491="CANCELLED"),"",IF(M491="Hot",30,IF(M491="Warm",20,10))+IF(N491="NEGOTIATION",25,IF(N491="QUOTED",20,IF(N491="QUALIFIED",15,IF(OR(N491="NEW",N491="CONTACTED"),10,0))))+IF(S491&lt;=2,20,IF(S491&lt;=7,15,IF(S491&lt;=14,10,5)))+IF(O491&gt;=500000,20,IF(O491&gt;=200000,15,IF(O491&gt;=100000,10,5)))+IF(OR(C491="IndiaMART",C491="TradeIndia"),5,3))</x:f>
      </x:c>
      <x:c r="AB491" s="751" t="str">
        <x:f>IF(A491="","",IF(OR(N491="PO WON",N491="LOST",N491="CANCELLED"),"CLOSED",IF(AA491&gt;=75,"A - PRIORITY",IF(AA491&gt;=55,"B - GOOD",IF(AA491&gt;=35,"C - NURTURE","D - LOW")))))</x:f>
      </x:c>
      <x:c r="AC491" s="751" t="str">
        <x:f>IF(A491="","",IF(AL491="COMPLETE",IF(N491="PO WON","Track invoice + payment",IF(N491="LOST","Consider revival",IF(N491="CANCELLED","No further action",IF(T491="OVERDUE","FOLLOW UP NOW",IF(T491="DUE TODAY","FOLLOW UP TODAY",IFERROR(INDEX(Setup!$V$4:$V$8,MATCH(N491,Setup!$U$4:$U$8,0)),"Review RFQ")))))),IF(AL491="DUPLICATE RFQ ID","Use a unique RFQ ID",IF(AL491="CHECK REQUIRED FIELDS","Complete required fields",IF(AL491="CHECK NUMBERS","Correct quantity or value",IF(AL491="CHECK DATE","Correct invalid date",IF(AL491="CHECK STAGE","Choose a valid stage",IF(AL491="SET NEXT FOLLOW-UP","Set next follow-up",IF(AL491="ADD QUOTE DATE","Add quote date",IF(AL491="ADD QUOTE RECORD","Add or fix quote record",IF(AL491="ADD CLOSED REASON","Add lost/cancelled reason",IF(AL491="ADD CLOSED DATE","Add closed date","Create or fix order record"))))))))))))</x:f>
      </x:c>
      <x:c r="AD491" s="752" t="str">
        <x:f>IF(A491="","",IF(AND(OR(N491="QUOTED",N491="NEGOTIATION"),Y491&lt;&gt;"",Y491&lt;TODAY()),O491,0))</x:f>
      </x:c>
      <x:c r="AE491" s="751" t="str">
        <x:f>IF(A491="","",IF(AND(F491&lt;&gt;"",G491&lt;&gt;""),"COMPLETE",IF(OR(F491&lt;&gt;"",G491&lt;&gt;""),"PARTIAL","MISSING")))</x:f>
      </x:c>
      <x:c r="AF491" s="756"/>
      <x:c r="AG491" s="735"/>
      <x:c r="AH491" s="735"/>
      <x:c r="AI491" s="755" t="str">
        <x:f>IF(OR(B491="",AF491=""),"",ROUND((AF491-B491)*24,1))</x:f>
      </x:c>
      <x:c r="AJ491" s="750" t="str">
        <x:f>IF(P491="","",MAX(TODAY()-P491,0))</x:f>
      </x:c>
      <x:c r="AK491" s="750" t="str">
        <x:f>IF(OR(B491="",AH491=""),"",AH491-B491)</x:f>
      </x:c>
      <x:c r="AL491" s="751" t="str">
        <x:f>IF(A491="","",IF(COUNTIF($A$5:$A$504,A491)&gt;1,"DUPLICATE RFQ ID",IF(OR(B491="",C491="",AND(D491="",E491=""),AND(F491="",G491=""),H491="",I491="",J491="",L491="",M491="",N491=""),"CHECK REQUIRED FIELDS",IF(OR(NOT(ISNUMBER(I491)),I491&lt;=0,AND(O491&lt;&gt;"",OR(NOT(ISNUMBER(O491)),O491&lt;0))),"CHECK NUMBERS",IF(OR(NOT(ISNUMBER(B491)),B491&gt;TODAY(),AND(P491&lt;&gt;"",OR(NOT(ISNUMBER(P491)),P491&gt;TODAY())),AND(Q491&lt;&gt;"",OR(NOT(ISNUMBER(Q491)),Q491&gt;TODAY())),AND(R491&lt;&gt;"",NOT(ISNUMBER(R491))),AND(U491&lt;&gt;"",NOT(ISNUMBER(U491))),AND(AF491&lt;&gt;"",OR(NOT(ISNUMBER(AF491)),AF491&lt;B491,AF491&gt;TODAY()+1)),AND(AG491&lt;&gt;"",OR(NOT(ISNUMBER(AG491)),AG491&lt;B491,AG491&gt;TODAY())),AND(AH491&lt;&gt;"",OR(NOT(ISNUMBER(AH491)),AH491&lt;B491,AH491&gt;TODAY()))),"CHECK DATE",IF(COUNTIF(Setup!$D$4:$D$11,N491)=0,"CHECK STAGE",IF(AND(N491&lt;&gt;"PO WON",N491&lt;&gt;"LOST",N491&lt;&gt;"CANCELLED",Y491=""),"SET NEXT FOLLOW-UP",IF(AND(OR(N491="QUOTED",N491="NEGOTIATION",N491="PO WON"),P491=""),"ADD QUOTE DATE",IF(AND(OR(N491="QUOTED",N491="NEGOTIATION",N491="PO WON"),COUNTIFS(Quotations!$B$5:$B$504,A491,Quotations!$Q$5:$Q$504,"COMPLETE")=0),"ADD QUOTE RECORD",IF(AND(OR(N491="LOST",N491="CANCELLED"),V491=""),"ADD CLOSED REASON",IF(AND(OR(N491="PO WON",N491="LOST",N491="CANCELLED"),AH491=""),"ADD CLOSED DATE",IF(AND(N491="PO WON",COUNTIFS('Orders &amp; Payments'!$B$5:$B$504,A491,'Orders &amp; Payments'!$Q$5:$Q$504,"COMPLETE")+COUNTIFS('Orders &amp; Payments'!$B$5:$B$504,A491,'Orders &amp; Payments'!$Q$5:$Q$504,"OPEN")+COUNTIFS('Orders &amp; Payments'!$B$5:$B$504,A491,'Orders &amp; Payments'!$Q$5:$Q$504,"OPEN — ADD INVOICE")=0),"ADD ORDER RECORD","COMPLETE"))))))))))))</x:f>
      </x:c>
    </x:row>
    <x:row r="492">
      <x:c r="A492" s="730"/>
      <x:c r="B492" s="731"/>
      <x:c r="C492" s="730"/>
      <x:c r="D492" s="730"/>
      <x:c r="E492" s="730"/>
      <x:c r="F492" s="730"/>
      <x:c r="G492" s="730"/>
      <x:c r="H492" s="730"/>
      <x:c r="I492" s="730"/>
      <x:c r="J492" s="730"/>
      <x:c r="K492" s="730"/>
      <x:c r="L492" s="730"/>
      <x:c r="M492" s="730"/>
      <x:c r="N492" s="730"/>
      <x:c r="O492" s="732"/>
      <x:c r="P492" s="731"/>
      <x:c r="Q492" s="731"/>
      <x:c r="R492" s="731"/>
      <x:c r="S492" s="740" t="str">
        <x:f>IF(B492="","",TODAY()-B492)</x:f>
      </x:c>
      <x:c r="T492" s="741" t="str">
        <x:f>IF(A492="","",IF(N492="","STAGE NOT SET",IF(OR(N492="PO WON",N492="LOST",N492="CANCELLED"),N492,IF(Y492="","NOT SET",IF(NOT(ISNUMBER(Y492)),"CHECK DATE",IF(Y492&lt;TODAY(),"OVERDUE",IF(Y492=TODAY(),"DUE TODAY","UPCOMING")))))))</x:f>
      </x:c>
      <x:c r="U492" s="731"/>
      <x:c r="V492" s="730"/>
      <x:c r="W492" s="730"/>
      <x:c r="X492" s="749" t="str">
        <x:f>IF(OR(A492="",B492="",N492="",N492="PO WON",N492="LOST",N492="CANCELLED"),"",IFERROR(IF(Q492="",B492+1,Q492+INDEX(Setup!$T$4:$T$8,MATCH(N492,Setup!$S$4:$S$8,0))),""))</x:f>
      </x:c>
      <x:c r="Y492" s="749" t="str">
        <x:f>IF(A492="","",IF(OR(N492="PO WON",N492="LOST",N492="CANCELLED"),"",IF(R492&lt;&gt;"",R492,X492)))</x:f>
      </x:c>
      <x:c r="Z492" s="750" t="str">
        <x:f>IF(OR(Y492="",NOT(ISNUMBER(Y492))),"",Y492-TODAY())</x:f>
      </x:c>
      <x:c r="AA492" s="750" t="str">
        <x:f>IF(OR(A492="",B492="",C492="",M492="",N492="",N492="PO WON",N492="LOST",N492="CANCELLED"),"",IF(M492="Hot",30,IF(M492="Warm",20,10))+IF(N492="NEGOTIATION",25,IF(N492="QUOTED",20,IF(N492="QUALIFIED",15,IF(OR(N492="NEW",N492="CONTACTED"),10,0))))+IF(S492&lt;=2,20,IF(S492&lt;=7,15,IF(S492&lt;=14,10,5)))+IF(O492&gt;=500000,20,IF(O492&gt;=200000,15,IF(O492&gt;=100000,10,5)))+IF(OR(C492="IndiaMART",C492="TradeIndia"),5,3))</x:f>
      </x:c>
      <x:c r="AB492" s="751" t="str">
        <x:f>IF(A492="","",IF(OR(N492="PO WON",N492="LOST",N492="CANCELLED"),"CLOSED",IF(AA492&gt;=75,"A - PRIORITY",IF(AA492&gt;=55,"B - GOOD",IF(AA492&gt;=35,"C - NURTURE","D - LOW")))))</x:f>
      </x:c>
      <x:c r="AC492" s="751" t="str">
        <x:f>IF(A492="","",IF(AL492="COMPLETE",IF(N492="PO WON","Track invoice + payment",IF(N492="LOST","Consider revival",IF(N492="CANCELLED","No further action",IF(T492="OVERDUE","FOLLOW UP NOW",IF(T492="DUE TODAY","FOLLOW UP TODAY",IFERROR(INDEX(Setup!$V$4:$V$8,MATCH(N492,Setup!$U$4:$U$8,0)),"Review RFQ")))))),IF(AL492="DUPLICATE RFQ ID","Use a unique RFQ ID",IF(AL492="CHECK REQUIRED FIELDS","Complete required fields",IF(AL492="CHECK NUMBERS","Correct quantity or value",IF(AL492="CHECK DATE","Correct invalid date",IF(AL492="CHECK STAGE","Choose a valid stage",IF(AL492="SET NEXT FOLLOW-UP","Set next follow-up",IF(AL492="ADD QUOTE DATE","Add quote date",IF(AL492="ADD QUOTE RECORD","Add or fix quote record",IF(AL492="ADD CLOSED REASON","Add lost/cancelled reason",IF(AL492="ADD CLOSED DATE","Add closed date","Create or fix order record"))))))))))))</x:f>
      </x:c>
      <x:c r="AD492" s="752" t="str">
        <x:f>IF(A492="","",IF(AND(OR(N492="QUOTED",N492="NEGOTIATION"),Y492&lt;&gt;"",Y492&lt;TODAY()),O492,0))</x:f>
      </x:c>
      <x:c r="AE492" s="751" t="str">
        <x:f>IF(A492="","",IF(AND(F492&lt;&gt;"",G492&lt;&gt;""),"COMPLETE",IF(OR(F492&lt;&gt;"",G492&lt;&gt;""),"PARTIAL","MISSING")))</x:f>
      </x:c>
      <x:c r="AF492" s="756"/>
      <x:c r="AG492" s="735"/>
      <x:c r="AH492" s="735"/>
      <x:c r="AI492" s="755" t="str">
        <x:f>IF(OR(B492="",AF492=""),"",ROUND((AF492-B492)*24,1))</x:f>
      </x:c>
      <x:c r="AJ492" s="750" t="str">
        <x:f>IF(P492="","",MAX(TODAY()-P492,0))</x:f>
      </x:c>
      <x:c r="AK492" s="750" t="str">
        <x:f>IF(OR(B492="",AH492=""),"",AH492-B492)</x:f>
      </x:c>
      <x:c r="AL492" s="751" t="str">
        <x:f>IF(A492="","",IF(COUNTIF($A$5:$A$504,A492)&gt;1,"DUPLICATE RFQ ID",IF(OR(B492="",C492="",AND(D492="",E492=""),AND(F492="",G492=""),H492="",I492="",J492="",L492="",M492="",N492=""),"CHECK REQUIRED FIELDS",IF(OR(NOT(ISNUMBER(I492)),I492&lt;=0,AND(O492&lt;&gt;"",OR(NOT(ISNUMBER(O492)),O492&lt;0))),"CHECK NUMBERS",IF(OR(NOT(ISNUMBER(B492)),B492&gt;TODAY(),AND(P492&lt;&gt;"",OR(NOT(ISNUMBER(P492)),P492&gt;TODAY())),AND(Q492&lt;&gt;"",OR(NOT(ISNUMBER(Q492)),Q492&gt;TODAY())),AND(R492&lt;&gt;"",NOT(ISNUMBER(R492))),AND(U492&lt;&gt;"",NOT(ISNUMBER(U492))),AND(AF492&lt;&gt;"",OR(NOT(ISNUMBER(AF492)),AF492&lt;B492,AF492&gt;TODAY()+1)),AND(AG492&lt;&gt;"",OR(NOT(ISNUMBER(AG492)),AG492&lt;B492,AG492&gt;TODAY())),AND(AH492&lt;&gt;"",OR(NOT(ISNUMBER(AH492)),AH492&lt;B492,AH492&gt;TODAY()))),"CHECK DATE",IF(COUNTIF(Setup!$D$4:$D$11,N492)=0,"CHECK STAGE",IF(AND(N492&lt;&gt;"PO WON",N492&lt;&gt;"LOST",N492&lt;&gt;"CANCELLED",Y492=""),"SET NEXT FOLLOW-UP",IF(AND(OR(N492="QUOTED",N492="NEGOTIATION",N492="PO WON"),P492=""),"ADD QUOTE DATE",IF(AND(OR(N492="QUOTED",N492="NEGOTIATION",N492="PO WON"),COUNTIFS(Quotations!$B$5:$B$504,A492,Quotations!$Q$5:$Q$504,"COMPLETE")=0),"ADD QUOTE RECORD",IF(AND(OR(N492="LOST",N492="CANCELLED"),V492=""),"ADD CLOSED REASON",IF(AND(OR(N492="PO WON",N492="LOST",N492="CANCELLED"),AH492=""),"ADD CLOSED DATE",IF(AND(N492="PO WON",COUNTIFS('Orders &amp; Payments'!$B$5:$B$504,A492,'Orders &amp; Payments'!$Q$5:$Q$504,"COMPLETE")+COUNTIFS('Orders &amp; Payments'!$B$5:$B$504,A492,'Orders &amp; Payments'!$Q$5:$Q$504,"OPEN")+COUNTIFS('Orders &amp; Payments'!$B$5:$B$504,A492,'Orders &amp; Payments'!$Q$5:$Q$504,"OPEN — ADD INVOICE")=0),"ADD ORDER RECORD","COMPLETE"))))))))))))</x:f>
      </x:c>
    </x:row>
    <x:row r="493">
      <x:c r="A493" s="730"/>
      <x:c r="B493" s="731"/>
      <x:c r="C493" s="730"/>
      <x:c r="D493" s="730"/>
      <x:c r="E493" s="730"/>
      <x:c r="F493" s="730"/>
      <x:c r="G493" s="730"/>
      <x:c r="H493" s="730"/>
      <x:c r="I493" s="730"/>
      <x:c r="J493" s="730"/>
      <x:c r="K493" s="730"/>
      <x:c r="L493" s="730"/>
      <x:c r="M493" s="730"/>
      <x:c r="N493" s="730"/>
      <x:c r="O493" s="732"/>
      <x:c r="P493" s="731"/>
      <x:c r="Q493" s="731"/>
      <x:c r="R493" s="731"/>
      <x:c r="S493" s="740" t="str">
        <x:f>IF(B493="","",TODAY()-B493)</x:f>
      </x:c>
      <x:c r="T493" s="741" t="str">
        <x:f>IF(A493="","",IF(N493="","STAGE NOT SET",IF(OR(N493="PO WON",N493="LOST",N493="CANCELLED"),N493,IF(Y493="","NOT SET",IF(NOT(ISNUMBER(Y493)),"CHECK DATE",IF(Y493&lt;TODAY(),"OVERDUE",IF(Y493=TODAY(),"DUE TODAY","UPCOMING")))))))</x:f>
      </x:c>
      <x:c r="U493" s="731"/>
      <x:c r="V493" s="730"/>
      <x:c r="W493" s="730"/>
      <x:c r="X493" s="749" t="str">
        <x:f>IF(OR(A493="",B493="",N493="",N493="PO WON",N493="LOST",N493="CANCELLED"),"",IFERROR(IF(Q493="",B493+1,Q493+INDEX(Setup!$T$4:$T$8,MATCH(N493,Setup!$S$4:$S$8,0))),""))</x:f>
      </x:c>
      <x:c r="Y493" s="749" t="str">
        <x:f>IF(A493="","",IF(OR(N493="PO WON",N493="LOST",N493="CANCELLED"),"",IF(R493&lt;&gt;"",R493,X493)))</x:f>
      </x:c>
      <x:c r="Z493" s="750" t="str">
        <x:f>IF(OR(Y493="",NOT(ISNUMBER(Y493))),"",Y493-TODAY())</x:f>
      </x:c>
      <x:c r="AA493" s="750" t="str">
        <x:f>IF(OR(A493="",B493="",C493="",M493="",N493="",N493="PO WON",N493="LOST",N493="CANCELLED"),"",IF(M493="Hot",30,IF(M493="Warm",20,10))+IF(N493="NEGOTIATION",25,IF(N493="QUOTED",20,IF(N493="QUALIFIED",15,IF(OR(N493="NEW",N493="CONTACTED"),10,0))))+IF(S493&lt;=2,20,IF(S493&lt;=7,15,IF(S493&lt;=14,10,5)))+IF(O493&gt;=500000,20,IF(O493&gt;=200000,15,IF(O493&gt;=100000,10,5)))+IF(OR(C493="IndiaMART",C493="TradeIndia"),5,3))</x:f>
      </x:c>
      <x:c r="AB493" s="751" t="str">
        <x:f>IF(A493="","",IF(OR(N493="PO WON",N493="LOST",N493="CANCELLED"),"CLOSED",IF(AA493&gt;=75,"A - PRIORITY",IF(AA493&gt;=55,"B - GOOD",IF(AA493&gt;=35,"C - NURTURE","D - LOW")))))</x:f>
      </x:c>
      <x:c r="AC493" s="751" t="str">
        <x:f>IF(A493="","",IF(AL493="COMPLETE",IF(N493="PO WON","Track invoice + payment",IF(N493="LOST","Consider revival",IF(N493="CANCELLED","No further action",IF(T493="OVERDUE","FOLLOW UP NOW",IF(T493="DUE TODAY","FOLLOW UP TODAY",IFERROR(INDEX(Setup!$V$4:$V$8,MATCH(N493,Setup!$U$4:$U$8,0)),"Review RFQ")))))),IF(AL493="DUPLICATE RFQ ID","Use a unique RFQ ID",IF(AL493="CHECK REQUIRED FIELDS","Complete required fields",IF(AL493="CHECK NUMBERS","Correct quantity or value",IF(AL493="CHECK DATE","Correct invalid date",IF(AL493="CHECK STAGE","Choose a valid stage",IF(AL493="SET NEXT FOLLOW-UP","Set next follow-up",IF(AL493="ADD QUOTE DATE","Add quote date",IF(AL493="ADD QUOTE RECORD","Add or fix quote record",IF(AL493="ADD CLOSED REASON","Add lost/cancelled reason",IF(AL493="ADD CLOSED DATE","Add closed date","Create or fix order record"))))))))))))</x:f>
      </x:c>
      <x:c r="AD493" s="752" t="str">
        <x:f>IF(A493="","",IF(AND(OR(N493="QUOTED",N493="NEGOTIATION"),Y493&lt;&gt;"",Y493&lt;TODAY()),O493,0))</x:f>
      </x:c>
      <x:c r="AE493" s="751" t="str">
        <x:f>IF(A493="","",IF(AND(F493&lt;&gt;"",G493&lt;&gt;""),"COMPLETE",IF(OR(F493&lt;&gt;"",G493&lt;&gt;""),"PARTIAL","MISSING")))</x:f>
      </x:c>
      <x:c r="AF493" s="756"/>
      <x:c r="AG493" s="735"/>
      <x:c r="AH493" s="735"/>
      <x:c r="AI493" s="755" t="str">
        <x:f>IF(OR(B493="",AF493=""),"",ROUND((AF493-B493)*24,1))</x:f>
      </x:c>
      <x:c r="AJ493" s="750" t="str">
        <x:f>IF(P493="","",MAX(TODAY()-P493,0))</x:f>
      </x:c>
      <x:c r="AK493" s="750" t="str">
        <x:f>IF(OR(B493="",AH493=""),"",AH493-B493)</x:f>
      </x:c>
      <x:c r="AL493" s="751" t="str">
        <x:f>IF(A493="","",IF(COUNTIF($A$5:$A$504,A493)&gt;1,"DUPLICATE RFQ ID",IF(OR(B493="",C493="",AND(D493="",E493=""),AND(F493="",G493=""),H493="",I493="",J493="",L493="",M493="",N493=""),"CHECK REQUIRED FIELDS",IF(OR(NOT(ISNUMBER(I493)),I493&lt;=0,AND(O493&lt;&gt;"",OR(NOT(ISNUMBER(O493)),O493&lt;0))),"CHECK NUMBERS",IF(OR(NOT(ISNUMBER(B493)),B493&gt;TODAY(),AND(P493&lt;&gt;"",OR(NOT(ISNUMBER(P493)),P493&gt;TODAY())),AND(Q493&lt;&gt;"",OR(NOT(ISNUMBER(Q493)),Q493&gt;TODAY())),AND(R493&lt;&gt;"",NOT(ISNUMBER(R493))),AND(U493&lt;&gt;"",NOT(ISNUMBER(U493))),AND(AF493&lt;&gt;"",OR(NOT(ISNUMBER(AF493)),AF493&lt;B493,AF493&gt;TODAY()+1)),AND(AG493&lt;&gt;"",OR(NOT(ISNUMBER(AG493)),AG493&lt;B493,AG493&gt;TODAY())),AND(AH493&lt;&gt;"",OR(NOT(ISNUMBER(AH493)),AH493&lt;B493,AH493&gt;TODAY()))),"CHECK DATE",IF(COUNTIF(Setup!$D$4:$D$11,N493)=0,"CHECK STAGE",IF(AND(N493&lt;&gt;"PO WON",N493&lt;&gt;"LOST",N493&lt;&gt;"CANCELLED",Y493=""),"SET NEXT FOLLOW-UP",IF(AND(OR(N493="QUOTED",N493="NEGOTIATION",N493="PO WON"),P493=""),"ADD QUOTE DATE",IF(AND(OR(N493="QUOTED",N493="NEGOTIATION",N493="PO WON"),COUNTIFS(Quotations!$B$5:$B$504,A493,Quotations!$Q$5:$Q$504,"COMPLETE")=0),"ADD QUOTE RECORD",IF(AND(OR(N493="LOST",N493="CANCELLED"),V493=""),"ADD CLOSED REASON",IF(AND(OR(N493="PO WON",N493="LOST",N493="CANCELLED"),AH493=""),"ADD CLOSED DATE",IF(AND(N493="PO WON",COUNTIFS('Orders &amp; Payments'!$B$5:$B$504,A493,'Orders &amp; Payments'!$Q$5:$Q$504,"COMPLETE")+COUNTIFS('Orders &amp; Payments'!$B$5:$B$504,A493,'Orders &amp; Payments'!$Q$5:$Q$504,"OPEN")+COUNTIFS('Orders &amp; Payments'!$B$5:$B$504,A493,'Orders &amp; Payments'!$Q$5:$Q$504,"OPEN — ADD INVOICE")=0),"ADD ORDER RECORD","COMPLETE"))))))))))))</x:f>
      </x:c>
    </x:row>
    <x:row r="494">
      <x:c r="A494" s="730"/>
      <x:c r="B494" s="731"/>
      <x:c r="C494" s="730"/>
      <x:c r="D494" s="730"/>
      <x:c r="E494" s="730"/>
      <x:c r="F494" s="730"/>
      <x:c r="G494" s="730"/>
      <x:c r="H494" s="730"/>
      <x:c r="I494" s="730"/>
      <x:c r="J494" s="730"/>
      <x:c r="K494" s="730"/>
      <x:c r="L494" s="730"/>
      <x:c r="M494" s="730"/>
      <x:c r="N494" s="730"/>
      <x:c r="O494" s="732"/>
      <x:c r="P494" s="731"/>
      <x:c r="Q494" s="731"/>
      <x:c r="R494" s="731"/>
      <x:c r="S494" s="740" t="str">
        <x:f>IF(B494="","",TODAY()-B494)</x:f>
      </x:c>
      <x:c r="T494" s="741" t="str">
        <x:f>IF(A494="","",IF(N494="","STAGE NOT SET",IF(OR(N494="PO WON",N494="LOST",N494="CANCELLED"),N494,IF(Y494="","NOT SET",IF(NOT(ISNUMBER(Y494)),"CHECK DATE",IF(Y494&lt;TODAY(),"OVERDUE",IF(Y494=TODAY(),"DUE TODAY","UPCOMING")))))))</x:f>
      </x:c>
      <x:c r="U494" s="731"/>
      <x:c r="V494" s="730"/>
      <x:c r="W494" s="730"/>
      <x:c r="X494" s="749" t="str">
        <x:f>IF(OR(A494="",B494="",N494="",N494="PO WON",N494="LOST",N494="CANCELLED"),"",IFERROR(IF(Q494="",B494+1,Q494+INDEX(Setup!$T$4:$T$8,MATCH(N494,Setup!$S$4:$S$8,0))),""))</x:f>
      </x:c>
      <x:c r="Y494" s="749" t="str">
        <x:f>IF(A494="","",IF(OR(N494="PO WON",N494="LOST",N494="CANCELLED"),"",IF(R494&lt;&gt;"",R494,X494)))</x:f>
      </x:c>
      <x:c r="Z494" s="750" t="str">
        <x:f>IF(OR(Y494="",NOT(ISNUMBER(Y494))),"",Y494-TODAY())</x:f>
      </x:c>
      <x:c r="AA494" s="750" t="str">
        <x:f>IF(OR(A494="",B494="",C494="",M494="",N494="",N494="PO WON",N494="LOST",N494="CANCELLED"),"",IF(M494="Hot",30,IF(M494="Warm",20,10))+IF(N494="NEGOTIATION",25,IF(N494="QUOTED",20,IF(N494="QUALIFIED",15,IF(OR(N494="NEW",N494="CONTACTED"),10,0))))+IF(S494&lt;=2,20,IF(S494&lt;=7,15,IF(S494&lt;=14,10,5)))+IF(O494&gt;=500000,20,IF(O494&gt;=200000,15,IF(O494&gt;=100000,10,5)))+IF(OR(C494="IndiaMART",C494="TradeIndia"),5,3))</x:f>
      </x:c>
      <x:c r="AB494" s="751" t="str">
        <x:f>IF(A494="","",IF(OR(N494="PO WON",N494="LOST",N494="CANCELLED"),"CLOSED",IF(AA494&gt;=75,"A - PRIORITY",IF(AA494&gt;=55,"B - GOOD",IF(AA494&gt;=35,"C - NURTURE","D - LOW")))))</x:f>
      </x:c>
      <x:c r="AC494" s="751" t="str">
        <x:f>IF(A494="","",IF(AL494="COMPLETE",IF(N494="PO WON","Track invoice + payment",IF(N494="LOST","Consider revival",IF(N494="CANCELLED","No further action",IF(T494="OVERDUE","FOLLOW UP NOW",IF(T494="DUE TODAY","FOLLOW UP TODAY",IFERROR(INDEX(Setup!$V$4:$V$8,MATCH(N494,Setup!$U$4:$U$8,0)),"Review RFQ")))))),IF(AL494="DUPLICATE RFQ ID","Use a unique RFQ ID",IF(AL494="CHECK REQUIRED FIELDS","Complete required fields",IF(AL494="CHECK NUMBERS","Correct quantity or value",IF(AL494="CHECK DATE","Correct invalid date",IF(AL494="CHECK STAGE","Choose a valid stage",IF(AL494="SET NEXT FOLLOW-UP","Set next follow-up",IF(AL494="ADD QUOTE DATE","Add quote date",IF(AL494="ADD QUOTE RECORD","Add or fix quote record",IF(AL494="ADD CLOSED REASON","Add lost/cancelled reason",IF(AL494="ADD CLOSED DATE","Add closed date","Create or fix order record"))))))))))))</x:f>
      </x:c>
      <x:c r="AD494" s="752" t="str">
        <x:f>IF(A494="","",IF(AND(OR(N494="QUOTED",N494="NEGOTIATION"),Y494&lt;&gt;"",Y494&lt;TODAY()),O494,0))</x:f>
      </x:c>
      <x:c r="AE494" s="751" t="str">
        <x:f>IF(A494="","",IF(AND(F494&lt;&gt;"",G494&lt;&gt;""),"COMPLETE",IF(OR(F494&lt;&gt;"",G494&lt;&gt;""),"PARTIAL","MISSING")))</x:f>
      </x:c>
      <x:c r="AF494" s="756"/>
      <x:c r="AG494" s="735"/>
      <x:c r="AH494" s="735"/>
      <x:c r="AI494" s="755" t="str">
        <x:f>IF(OR(B494="",AF494=""),"",ROUND((AF494-B494)*24,1))</x:f>
      </x:c>
      <x:c r="AJ494" s="750" t="str">
        <x:f>IF(P494="","",MAX(TODAY()-P494,0))</x:f>
      </x:c>
      <x:c r="AK494" s="750" t="str">
        <x:f>IF(OR(B494="",AH494=""),"",AH494-B494)</x:f>
      </x:c>
      <x:c r="AL494" s="751" t="str">
        <x:f>IF(A494="","",IF(COUNTIF($A$5:$A$504,A494)&gt;1,"DUPLICATE RFQ ID",IF(OR(B494="",C494="",AND(D494="",E494=""),AND(F494="",G494=""),H494="",I494="",J494="",L494="",M494="",N494=""),"CHECK REQUIRED FIELDS",IF(OR(NOT(ISNUMBER(I494)),I494&lt;=0,AND(O494&lt;&gt;"",OR(NOT(ISNUMBER(O494)),O494&lt;0))),"CHECK NUMBERS",IF(OR(NOT(ISNUMBER(B494)),B494&gt;TODAY(),AND(P494&lt;&gt;"",OR(NOT(ISNUMBER(P494)),P494&gt;TODAY())),AND(Q494&lt;&gt;"",OR(NOT(ISNUMBER(Q494)),Q494&gt;TODAY())),AND(R494&lt;&gt;"",NOT(ISNUMBER(R494))),AND(U494&lt;&gt;"",NOT(ISNUMBER(U494))),AND(AF494&lt;&gt;"",OR(NOT(ISNUMBER(AF494)),AF494&lt;B494,AF494&gt;TODAY()+1)),AND(AG494&lt;&gt;"",OR(NOT(ISNUMBER(AG494)),AG494&lt;B494,AG494&gt;TODAY())),AND(AH494&lt;&gt;"",OR(NOT(ISNUMBER(AH494)),AH494&lt;B494,AH494&gt;TODAY()))),"CHECK DATE",IF(COUNTIF(Setup!$D$4:$D$11,N494)=0,"CHECK STAGE",IF(AND(N494&lt;&gt;"PO WON",N494&lt;&gt;"LOST",N494&lt;&gt;"CANCELLED",Y494=""),"SET NEXT FOLLOW-UP",IF(AND(OR(N494="QUOTED",N494="NEGOTIATION",N494="PO WON"),P494=""),"ADD QUOTE DATE",IF(AND(OR(N494="QUOTED",N494="NEGOTIATION",N494="PO WON"),COUNTIFS(Quotations!$B$5:$B$504,A494,Quotations!$Q$5:$Q$504,"COMPLETE")=0),"ADD QUOTE RECORD",IF(AND(OR(N494="LOST",N494="CANCELLED"),V494=""),"ADD CLOSED REASON",IF(AND(OR(N494="PO WON",N494="LOST",N494="CANCELLED"),AH494=""),"ADD CLOSED DATE",IF(AND(N494="PO WON",COUNTIFS('Orders &amp; Payments'!$B$5:$B$504,A494,'Orders &amp; Payments'!$Q$5:$Q$504,"COMPLETE")+COUNTIFS('Orders &amp; Payments'!$B$5:$B$504,A494,'Orders &amp; Payments'!$Q$5:$Q$504,"OPEN")+COUNTIFS('Orders &amp; Payments'!$B$5:$B$504,A494,'Orders &amp; Payments'!$Q$5:$Q$504,"OPEN — ADD INVOICE")=0),"ADD ORDER RECORD","COMPLETE"))))))))))))</x:f>
      </x:c>
    </x:row>
    <x:row r="495">
      <x:c r="A495" s="730"/>
      <x:c r="B495" s="731"/>
      <x:c r="C495" s="730"/>
      <x:c r="D495" s="730"/>
      <x:c r="E495" s="730"/>
      <x:c r="F495" s="730"/>
      <x:c r="G495" s="730"/>
      <x:c r="H495" s="730"/>
      <x:c r="I495" s="730"/>
      <x:c r="J495" s="730"/>
      <x:c r="K495" s="730"/>
      <x:c r="L495" s="730"/>
      <x:c r="M495" s="730"/>
      <x:c r="N495" s="730"/>
      <x:c r="O495" s="732"/>
      <x:c r="P495" s="731"/>
      <x:c r="Q495" s="731"/>
      <x:c r="R495" s="731"/>
      <x:c r="S495" s="740" t="str">
        <x:f>IF(B495="","",TODAY()-B495)</x:f>
      </x:c>
      <x:c r="T495" s="741" t="str">
        <x:f>IF(A495="","",IF(N495="","STAGE NOT SET",IF(OR(N495="PO WON",N495="LOST",N495="CANCELLED"),N495,IF(Y495="","NOT SET",IF(NOT(ISNUMBER(Y495)),"CHECK DATE",IF(Y495&lt;TODAY(),"OVERDUE",IF(Y495=TODAY(),"DUE TODAY","UPCOMING")))))))</x:f>
      </x:c>
      <x:c r="U495" s="731"/>
      <x:c r="V495" s="730"/>
      <x:c r="W495" s="730"/>
      <x:c r="X495" s="749" t="str">
        <x:f>IF(OR(A495="",B495="",N495="",N495="PO WON",N495="LOST",N495="CANCELLED"),"",IFERROR(IF(Q495="",B495+1,Q495+INDEX(Setup!$T$4:$T$8,MATCH(N495,Setup!$S$4:$S$8,0))),""))</x:f>
      </x:c>
      <x:c r="Y495" s="749" t="str">
        <x:f>IF(A495="","",IF(OR(N495="PO WON",N495="LOST",N495="CANCELLED"),"",IF(R495&lt;&gt;"",R495,X495)))</x:f>
      </x:c>
      <x:c r="Z495" s="750" t="str">
        <x:f>IF(OR(Y495="",NOT(ISNUMBER(Y495))),"",Y495-TODAY())</x:f>
      </x:c>
      <x:c r="AA495" s="750" t="str">
        <x:f>IF(OR(A495="",B495="",C495="",M495="",N495="",N495="PO WON",N495="LOST",N495="CANCELLED"),"",IF(M495="Hot",30,IF(M495="Warm",20,10))+IF(N495="NEGOTIATION",25,IF(N495="QUOTED",20,IF(N495="QUALIFIED",15,IF(OR(N495="NEW",N495="CONTACTED"),10,0))))+IF(S495&lt;=2,20,IF(S495&lt;=7,15,IF(S495&lt;=14,10,5)))+IF(O495&gt;=500000,20,IF(O495&gt;=200000,15,IF(O495&gt;=100000,10,5)))+IF(OR(C495="IndiaMART",C495="TradeIndia"),5,3))</x:f>
      </x:c>
      <x:c r="AB495" s="751" t="str">
        <x:f>IF(A495="","",IF(OR(N495="PO WON",N495="LOST",N495="CANCELLED"),"CLOSED",IF(AA495&gt;=75,"A - PRIORITY",IF(AA495&gt;=55,"B - GOOD",IF(AA495&gt;=35,"C - NURTURE","D - LOW")))))</x:f>
      </x:c>
      <x:c r="AC495" s="751" t="str">
        <x:f>IF(A495="","",IF(AL495="COMPLETE",IF(N495="PO WON","Track invoice + payment",IF(N495="LOST","Consider revival",IF(N495="CANCELLED","No further action",IF(T495="OVERDUE","FOLLOW UP NOW",IF(T495="DUE TODAY","FOLLOW UP TODAY",IFERROR(INDEX(Setup!$V$4:$V$8,MATCH(N495,Setup!$U$4:$U$8,0)),"Review RFQ")))))),IF(AL495="DUPLICATE RFQ ID","Use a unique RFQ ID",IF(AL495="CHECK REQUIRED FIELDS","Complete required fields",IF(AL495="CHECK NUMBERS","Correct quantity or value",IF(AL495="CHECK DATE","Correct invalid date",IF(AL495="CHECK STAGE","Choose a valid stage",IF(AL495="SET NEXT FOLLOW-UP","Set next follow-up",IF(AL495="ADD QUOTE DATE","Add quote date",IF(AL495="ADD QUOTE RECORD","Add or fix quote record",IF(AL495="ADD CLOSED REASON","Add lost/cancelled reason",IF(AL495="ADD CLOSED DATE","Add closed date","Create or fix order record"))))))))))))</x:f>
      </x:c>
      <x:c r="AD495" s="752" t="str">
        <x:f>IF(A495="","",IF(AND(OR(N495="QUOTED",N495="NEGOTIATION"),Y495&lt;&gt;"",Y495&lt;TODAY()),O495,0))</x:f>
      </x:c>
      <x:c r="AE495" s="751" t="str">
        <x:f>IF(A495="","",IF(AND(F495&lt;&gt;"",G495&lt;&gt;""),"COMPLETE",IF(OR(F495&lt;&gt;"",G495&lt;&gt;""),"PARTIAL","MISSING")))</x:f>
      </x:c>
      <x:c r="AF495" s="756"/>
      <x:c r="AG495" s="735"/>
      <x:c r="AH495" s="735"/>
      <x:c r="AI495" s="755" t="str">
        <x:f>IF(OR(B495="",AF495=""),"",ROUND((AF495-B495)*24,1))</x:f>
      </x:c>
      <x:c r="AJ495" s="750" t="str">
        <x:f>IF(P495="","",MAX(TODAY()-P495,0))</x:f>
      </x:c>
      <x:c r="AK495" s="750" t="str">
        <x:f>IF(OR(B495="",AH495=""),"",AH495-B495)</x:f>
      </x:c>
      <x:c r="AL495" s="751" t="str">
        <x:f>IF(A495="","",IF(COUNTIF($A$5:$A$504,A495)&gt;1,"DUPLICATE RFQ ID",IF(OR(B495="",C495="",AND(D495="",E495=""),AND(F495="",G495=""),H495="",I495="",J495="",L495="",M495="",N495=""),"CHECK REQUIRED FIELDS",IF(OR(NOT(ISNUMBER(I495)),I495&lt;=0,AND(O495&lt;&gt;"",OR(NOT(ISNUMBER(O495)),O495&lt;0))),"CHECK NUMBERS",IF(OR(NOT(ISNUMBER(B495)),B495&gt;TODAY(),AND(P495&lt;&gt;"",OR(NOT(ISNUMBER(P495)),P495&gt;TODAY())),AND(Q495&lt;&gt;"",OR(NOT(ISNUMBER(Q495)),Q495&gt;TODAY())),AND(R495&lt;&gt;"",NOT(ISNUMBER(R495))),AND(U495&lt;&gt;"",NOT(ISNUMBER(U495))),AND(AF495&lt;&gt;"",OR(NOT(ISNUMBER(AF495)),AF495&lt;B495,AF495&gt;TODAY()+1)),AND(AG495&lt;&gt;"",OR(NOT(ISNUMBER(AG495)),AG495&lt;B495,AG495&gt;TODAY())),AND(AH495&lt;&gt;"",OR(NOT(ISNUMBER(AH495)),AH495&lt;B495,AH495&gt;TODAY()))),"CHECK DATE",IF(COUNTIF(Setup!$D$4:$D$11,N495)=0,"CHECK STAGE",IF(AND(N495&lt;&gt;"PO WON",N495&lt;&gt;"LOST",N495&lt;&gt;"CANCELLED",Y495=""),"SET NEXT FOLLOW-UP",IF(AND(OR(N495="QUOTED",N495="NEGOTIATION",N495="PO WON"),P495=""),"ADD QUOTE DATE",IF(AND(OR(N495="QUOTED",N495="NEGOTIATION",N495="PO WON"),COUNTIFS(Quotations!$B$5:$B$504,A495,Quotations!$Q$5:$Q$504,"COMPLETE")=0),"ADD QUOTE RECORD",IF(AND(OR(N495="LOST",N495="CANCELLED"),V495=""),"ADD CLOSED REASON",IF(AND(OR(N495="PO WON",N495="LOST",N495="CANCELLED"),AH495=""),"ADD CLOSED DATE",IF(AND(N495="PO WON",COUNTIFS('Orders &amp; Payments'!$B$5:$B$504,A495,'Orders &amp; Payments'!$Q$5:$Q$504,"COMPLETE")+COUNTIFS('Orders &amp; Payments'!$B$5:$B$504,A495,'Orders &amp; Payments'!$Q$5:$Q$504,"OPEN")+COUNTIFS('Orders &amp; Payments'!$B$5:$B$504,A495,'Orders &amp; Payments'!$Q$5:$Q$504,"OPEN — ADD INVOICE")=0),"ADD ORDER RECORD","COMPLETE"))))))))))))</x:f>
      </x:c>
    </x:row>
    <x:row r="496">
      <x:c r="A496" s="730"/>
      <x:c r="B496" s="731"/>
      <x:c r="C496" s="730"/>
      <x:c r="D496" s="730"/>
      <x:c r="E496" s="730"/>
      <x:c r="F496" s="730"/>
      <x:c r="G496" s="730"/>
      <x:c r="H496" s="730"/>
      <x:c r="I496" s="730"/>
      <x:c r="J496" s="730"/>
      <x:c r="K496" s="730"/>
      <x:c r="L496" s="730"/>
      <x:c r="M496" s="730"/>
      <x:c r="N496" s="730"/>
      <x:c r="O496" s="732"/>
      <x:c r="P496" s="731"/>
      <x:c r="Q496" s="731"/>
      <x:c r="R496" s="731"/>
      <x:c r="S496" s="740" t="str">
        <x:f>IF(B496="","",TODAY()-B496)</x:f>
      </x:c>
      <x:c r="T496" s="741" t="str">
        <x:f>IF(A496="","",IF(N496="","STAGE NOT SET",IF(OR(N496="PO WON",N496="LOST",N496="CANCELLED"),N496,IF(Y496="","NOT SET",IF(NOT(ISNUMBER(Y496)),"CHECK DATE",IF(Y496&lt;TODAY(),"OVERDUE",IF(Y496=TODAY(),"DUE TODAY","UPCOMING")))))))</x:f>
      </x:c>
      <x:c r="U496" s="731"/>
      <x:c r="V496" s="730"/>
      <x:c r="W496" s="730"/>
      <x:c r="X496" s="749" t="str">
        <x:f>IF(OR(A496="",B496="",N496="",N496="PO WON",N496="LOST",N496="CANCELLED"),"",IFERROR(IF(Q496="",B496+1,Q496+INDEX(Setup!$T$4:$T$8,MATCH(N496,Setup!$S$4:$S$8,0))),""))</x:f>
      </x:c>
      <x:c r="Y496" s="749" t="str">
        <x:f>IF(A496="","",IF(OR(N496="PO WON",N496="LOST",N496="CANCELLED"),"",IF(R496&lt;&gt;"",R496,X496)))</x:f>
      </x:c>
      <x:c r="Z496" s="750" t="str">
        <x:f>IF(OR(Y496="",NOT(ISNUMBER(Y496))),"",Y496-TODAY())</x:f>
      </x:c>
      <x:c r="AA496" s="750" t="str">
        <x:f>IF(OR(A496="",B496="",C496="",M496="",N496="",N496="PO WON",N496="LOST",N496="CANCELLED"),"",IF(M496="Hot",30,IF(M496="Warm",20,10))+IF(N496="NEGOTIATION",25,IF(N496="QUOTED",20,IF(N496="QUALIFIED",15,IF(OR(N496="NEW",N496="CONTACTED"),10,0))))+IF(S496&lt;=2,20,IF(S496&lt;=7,15,IF(S496&lt;=14,10,5)))+IF(O496&gt;=500000,20,IF(O496&gt;=200000,15,IF(O496&gt;=100000,10,5)))+IF(OR(C496="IndiaMART",C496="TradeIndia"),5,3))</x:f>
      </x:c>
      <x:c r="AB496" s="751" t="str">
        <x:f>IF(A496="","",IF(OR(N496="PO WON",N496="LOST",N496="CANCELLED"),"CLOSED",IF(AA496&gt;=75,"A - PRIORITY",IF(AA496&gt;=55,"B - GOOD",IF(AA496&gt;=35,"C - NURTURE","D - LOW")))))</x:f>
      </x:c>
      <x:c r="AC496" s="751" t="str">
        <x:f>IF(A496="","",IF(AL496="COMPLETE",IF(N496="PO WON","Track invoice + payment",IF(N496="LOST","Consider revival",IF(N496="CANCELLED","No further action",IF(T496="OVERDUE","FOLLOW UP NOW",IF(T496="DUE TODAY","FOLLOW UP TODAY",IFERROR(INDEX(Setup!$V$4:$V$8,MATCH(N496,Setup!$U$4:$U$8,0)),"Review RFQ")))))),IF(AL496="DUPLICATE RFQ ID","Use a unique RFQ ID",IF(AL496="CHECK REQUIRED FIELDS","Complete required fields",IF(AL496="CHECK NUMBERS","Correct quantity or value",IF(AL496="CHECK DATE","Correct invalid date",IF(AL496="CHECK STAGE","Choose a valid stage",IF(AL496="SET NEXT FOLLOW-UP","Set next follow-up",IF(AL496="ADD QUOTE DATE","Add quote date",IF(AL496="ADD QUOTE RECORD","Add or fix quote record",IF(AL496="ADD CLOSED REASON","Add lost/cancelled reason",IF(AL496="ADD CLOSED DATE","Add closed date","Create or fix order record"))))))))))))</x:f>
      </x:c>
      <x:c r="AD496" s="752" t="str">
        <x:f>IF(A496="","",IF(AND(OR(N496="QUOTED",N496="NEGOTIATION"),Y496&lt;&gt;"",Y496&lt;TODAY()),O496,0))</x:f>
      </x:c>
      <x:c r="AE496" s="751" t="str">
        <x:f>IF(A496="","",IF(AND(F496&lt;&gt;"",G496&lt;&gt;""),"COMPLETE",IF(OR(F496&lt;&gt;"",G496&lt;&gt;""),"PARTIAL","MISSING")))</x:f>
      </x:c>
      <x:c r="AF496" s="756"/>
      <x:c r="AG496" s="735"/>
      <x:c r="AH496" s="735"/>
      <x:c r="AI496" s="755" t="str">
        <x:f>IF(OR(B496="",AF496=""),"",ROUND((AF496-B496)*24,1))</x:f>
      </x:c>
      <x:c r="AJ496" s="750" t="str">
        <x:f>IF(P496="","",MAX(TODAY()-P496,0))</x:f>
      </x:c>
      <x:c r="AK496" s="750" t="str">
        <x:f>IF(OR(B496="",AH496=""),"",AH496-B496)</x:f>
      </x:c>
      <x:c r="AL496" s="751" t="str">
        <x:f>IF(A496="","",IF(COUNTIF($A$5:$A$504,A496)&gt;1,"DUPLICATE RFQ ID",IF(OR(B496="",C496="",AND(D496="",E496=""),AND(F496="",G496=""),H496="",I496="",J496="",L496="",M496="",N496=""),"CHECK REQUIRED FIELDS",IF(OR(NOT(ISNUMBER(I496)),I496&lt;=0,AND(O496&lt;&gt;"",OR(NOT(ISNUMBER(O496)),O496&lt;0))),"CHECK NUMBERS",IF(OR(NOT(ISNUMBER(B496)),B496&gt;TODAY(),AND(P496&lt;&gt;"",OR(NOT(ISNUMBER(P496)),P496&gt;TODAY())),AND(Q496&lt;&gt;"",OR(NOT(ISNUMBER(Q496)),Q496&gt;TODAY())),AND(R496&lt;&gt;"",NOT(ISNUMBER(R496))),AND(U496&lt;&gt;"",NOT(ISNUMBER(U496))),AND(AF496&lt;&gt;"",OR(NOT(ISNUMBER(AF496)),AF496&lt;B496,AF496&gt;TODAY()+1)),AND(AG496&lt;&gt;"",OR(NOT(ISNUMBER(AG496)),AG496&lt;B496,AG496&gt;TODAY())),AND(AH496&lt;&gt;"",OR(NOT(ISNUMBER(AH496)),AH496&lt;B496,AH496&gt;TODAY()))),"CHECK DATE",IF(COUNTIF(Setup!$D$4:$D$11,N496)=0,"CHECK STAGE",IF(AND(N496&lt;&gt;"PO WON",N496&lt;&gt;"LOST",N496&lt;&gt;"CANCELLED",Y496=""),"SET NEXT FOLLOW-UP",IF(AND(OR(N496="QUOTED",N496="NEGOTIATION",N496="PO WON"),P496=""),"ADD QUOTE DATE",IF(AND(OR(N496="QUOTED",N496="NEGOTIATION",N496="PO WON"),COUNTIFS(Quotations!$B$5:$B$504,A496,Quotations!$Q$5:$Q$504,"COMPLETE")=0),"ADD QUOTE RECORD",IF(AND(OR(N496="LOST",N496="CANCELLED"),V496=""),"ADD CLOSED REASON",IF(AND(OR(N496="PO WON",N496="LOST",N496="CANCELLED"),AH496=""),"ADD CLOSED DATE",IF(AND(N496="PO WON",COUNTIFS('Orders &amp; Payments'!$B$5:$B$504,A496,'Orders &amp; Payments'!$Q$5:$Q$504,"COMPLETE")+COUNTIFS('Orders &amp; Payments'!$B$5:$B$504,A496,'Orders &amp; Payments'!$Q$5:$Q$504,"OPEN")+COUNTIFS('Orders &amp; Payments'!$B$5:$B$504,A496,'Orders &amp; Payments'!$Q$5:$Q$504,"OPEN — ADD INVOICE")=0),"ADD ORDER RECORD","COMPLETE"))))))))))))</x:f>
      </x:c>
    </x:row>
    <x:row r="497">
      <x:c r="A497" s="730"/>
      <x:c r="B497" s="731"/>
      <x:c r="C497" s="730"/>
      <x:c r="D497" s="730"/>
      <x:c r="E497" s="730"/>
      <x:c r="F497" s="730"/>
      <x:c r="G497" s="730"/>
      <x:c r="H497" s="730"/>
      <x:c r="I497" s="730"/>
      <x:c r="J497" s="730"/>
      <x:c r="K497" s="730"/>
      <x:c r="L497" s="730"/>
      <x:c r="M497" s="730"/>
      <x:c r="N497" s="730"/>
      <x:c r="O497" s="732"/>
      <x:c r="P497" s="731"/>
      <x:c r="Q497" s="731"/>
      <x:c r="R497" s="731"/>
      <x:c r="S497" s="740" t="str">
        <x:f>IF(B497="","",TODAY()-B497)</x:f>
      </x:c>
      <x:c r="T497" s="741" t="str">
        <x:f>IF(A497="","",IF(N497="","STAGE NOT SET",IF(OR(N497="PO WON",N497="LOST",N497="CANCELLED"),N497,IF(Y497="","NOT SET",IF(NOT(ISNUMBER(Y497)),"CHECK DATE",IF(Y497&lt;TODAY(),"OVERDUE",IF(Y497=TODAY(),"DUE TODAY","UPCOMING")))))))</x:f>
      </x:c>
      <x:c r="U497" s="731"/>
      <x:c r="V497" s="730"/>
      <x:c r="W497" s="730"/>
      <x:c r="X497" s="749" t="str">
        <x:f>IF(OR(A497="",B497="",N497="",N497="PO WON",N497="LOST",N497="CANCELLED"),"",IFERROR(IF(Q497="",B497+1,Q497+INDEX(Setup!$T$4:$T$8,MATCH(N497,Setup!$S$4:$S$8,0))),""))</x:f>
      </x:c>
      <x:c r="Y497" s="749" t="str">
        <x:f>IF(A497="","",IF(OR(N497="PO WON",N497="LOST",N497="CANCELLED"),"",IF(R497&lt;&gt;"",R497,X497)))</x:f>
      </x:c>
      <x:c r="Z497" s="750" t="str">
        <x:f>IF(OR(Y497="",NOT(ISNUMBER(Y497))),"",Y497-TODAY())</x:f>
      </x:c>
      <x:c r="AA497" s="750" t="str">
        <x:f>IF(OR(A497="",B497="",C497="",M497="",N497="",N497="PO WON",N497="LOST",N497="CANCELLED"),"",IF(M497="Hot",30,IF(M497="Warm",20,10))+IF(N497="NEGOTIATION",25,IF(N497="QUOTED",20,IF(N497="QUALIFIED",15,IF(OR(N497="NEW",N497="CONTACTED"),10,0))))+IF(S497&lt;=2,20,IF(S497&lt;=7,15,IF(S497&lt;=14,10,5)))+IF(O497&gt;=500000,20,IF(O497&gt;=200000,15,IF(O497&gt;=100000,10,5)))+IF(OR(C497="IndiaMART",C497="TradeIndia"),5,3))</x:f>
      </x:c>
      <x:c r="AB497" s="751" t="str">
        <x:f>IF(A497="","",IF(OR(N497="PO WON",N497="LOST",N497="CANCELLED"),"CLOSED",IF(AA497&gt;=75,"A - PRIORITY",IF(AA497&gt;=55,"B - GOOD",IF(AA497&gt;=35,"C - NURTURE","D - LOW")))))</x:f>
      </x:c>
      <x:c r="AC497" s="751" t="str">
        <x:f>IF(A497="","",IF(AL497="COMPLETE",IF(N497="PO WON","Track invoice + payment",IF(N497="LOST","Consider revival",IF(N497="CANCELLED","No further action",IF(T497="OVERDUE","FOLLOW UP NOW",IF(T497="DUE TODAY","FOLLOW UP TODAY",IFERROR(INDEX(Setup!$V$4:$V$8,MATCH(N497,Setup!$U$4:$U$8,0)),"Review RFQ")))))),IF(AL497="DUPLICATE RFQ ID","Use a unique RFQ ID",IF(AL497="CHECK REQUIRED FIELDS","Complete required fields",IF(AL497="CHECK NUMBERS","Correct quantity or value",IF(AL497="CHECK DATE","Correct invalid date",IF(AL497="CHECK STAGE","Choose a valid stage",IF(AL497="SET NEXT FOLLOW-UP","Set next follow-up",IF(AL497="ADD QUOTE DATE","Add quote date",IF(AL497="ADD QUOTE RECORD","Add or fix quote record",IF(AL497="ADD CLOSED REASON","Add lost/cancelled reason",IF(AL497="ADD CLOSED DATE","Add closed date","Create or fix order record"))))))))))))</x:f>
      </x:c>
      <x:c r="AD497" s="752" t="str">
        <x:f>IF(A497="","",IF(AND(OR(N497="QUOTED",N497="NEGOTIATION"),Y497&lt;&gt;"",Y497&lt;TODAY()),O497,0))</x:f>
      </x:c>
      <x:c r="AE497" s="751" t="str">
        <x:f>IF(A497="","",IF(AND(F497&lt;&gt;"",G497&lt;&gt;""),"COMPLETE",IF(OR(F497&lt;&gt;"",G497&lt;&gt;""),"PARTIAL","MISSING")))</x:f>
      </x:c>
      <x:c r="AF497" s="756"/>
      <x:c r="AG497" s="735"/>
      <x:c r="AH497" s="735"/>
      <x:c r="AI497" s="755" t="str">
        <x:f>IF(OR(B497="",AF497=""),"",ROUND((AF497-B497)*24,1))</x:f>
      </x:c>
      <x:c r="AJ497" s="750" t="str">
        <x:f>IF(P497="","",MAX(TODAY()-P497,0))</x:f>
      </x:c>
      <x:c r="AK497" s="750" t="str">
        <x:f>IF(OR(B497="",AH497=""),"",AH497-B497)</x:f>
      </x:c>
      <x:c r="AL497" s="751" t="str">
        <x:f>IF(A497="","",IF(COUNTIF($A$5:$A$504,A497)&gt;1,"DUPLICATE RFQ ID",IF(OR(B497="",C497="",AND(D497="",E497=""),AND(F497="",G497=""),H497="",I497="",J497="",L497="",M497="",N497=""),"CHECK REQUIRED FIELDS",IF(OR(NOT(ISNUMBER(I497)),I497&lt;=0,AND(O497&lt;&gt;"",OR(NOT(ISNUMBER(O497)),O497&lt;0))),"CHECK NUMBERS",IF(OR(NOT(ISNUMBER(B497)),B497&gt;TODAY(),AND(P497&lt;&gt;"",OR(NOT(ISNUMBER(P497)),P497&gt;TODAY())),AND(Q497&lt;&gt;"",OR(NOT(ISNUMBER(Q497)),Q497&gt;TODAY())),AND(R497&lt;&gt;"",NOT(ISNUMBER(R497))),AND(U497&lt;&gt;"",NOT(ISNUMBER(U497))),AND(AF497&lt;&gt;"",OR(NOT(ISNUMBER(AF497)),AF497&lt;B497,AF497&gt;TODAY()+1)),AND(AG497&lt;&gt;"",OR(NOT(ISNUMBER(AG497)),AG497&lt;B497,AG497&gt;TODAY())),AND(AH497&lt;&gt;"",OR(NOT(ISNUMBER(AH497)),AH497&lt;B497,AH497&gt;TODAY()))),"CHECK DATE",IF(COUNTIF(Setup!$D$4:$D$11,N497)=0,"CHECK STAGE",IF(AND(N497&lt;&gt;"PO WON",N497&lt;&gt;"LOST",N497&lt;&gt;"CANCELLED",Y497=""),"SET NEXT FOLLOW-UP",IF(AND(OR(N497="QUOTED",N497="NEGOTIATION",N497="PO WON"),P497=""),"ADD QUOTE DATE",IF(AND(OR(N497="QUOTED",N497="NEGOTIATION",N497="PO WON"),COUNTIFS(Quotations!$B$5:$B$504,A497,Quotations!$Q$5:$Q$504,"COMPLETE")=0),"ADD QUOTE RECORD",IF(AND(OR(N497="LOST",N497="CANCELLED"),V497=""),"ADD CLOSED REASON",IF(AND(OR(N497="PO WON",N497="LOST",N497="CANCELLED"),AH497=""),"ADD CLOSED DATE",IF(AND(N497="PO WON",COUNTIFS('Orders &amp; Payments'!$B$5:$B$504,A497,'Orders &amp; Payments'!$Q$5:$Q$504,"COMPLETE")+COUNTIFS('Orders &amp; Payments'!$B$5:$B$504,A497,'Orders &amp; Payments'!$Q$5:$Q$504,"OPEN")+COUNTIFS('Orders &amp; Payments'!$B$5:$B$504,A497,'Orders &amp; Payments'!$Q$5:$Q$504,"OPEN — ADD INVOICE")=0),"ADD ORDER RECORD","COMPLETE"))))))))))))</x:f>
      </x:c>
    </x:row>
    <x:row r="498">
      <x:c r="A498" s="730"/>
      <x:c r="B498" s="731"/>
      <x:c r="C498" s="730"/>
      <x:c r="D498" s="730"/>
      <x:c r="E498" s="730"/>
      <x:c r="F498" s="730"/>
      <x:c r="G498" s="730"/>
      <x:c r="H498" s="730"/>
      <x:c r="I498" s="730"/>
      <x:c r="J498" s="730"/>
      <x:c r="K498" s="730"/>
      <x:c r="L498" s="730"/>
      <x:c r="M498" s="730"/>
      <x:c r="N498" s="730"/>
      <x:c r="O498" s="732"/>
      <x:c r="P498" s="731"/>
      <x:c r="Q498" s="731"/>
      <x:c r="R498" s="731"/>
      <x:c r="S498" s="740" t="str">
        <x:f>IF(B498="","",TODAY()-B498)</x:f>
      </x:c>
      <x:c r="T498" s="741" t="str">
        <x:f>IF(A498="","",IF(N498="","STAGE NOT SET",IF(OR(N498="PO WON",N498="LOST",N498="CANCELLED"),N498,IF(Y498="","NOT SET",IF(NOT(ISNUMBER(Y498)),"CHECK DATE",IF(Y498&lt;TODAY(),"OVERDUE",IF(Y498=TODAY(),"DUE TODAY","UPCOMING")))))))</x:f>
      </x:c>
      <x:c r="U498" s="731"/>
      <x:c r="V498" s="730"/>
      <x:c r="W498" s="730"/>
      <x:c r="X498" s="749" t="str">
        <x:f>IF(OR(A498="",B498="",N498="",N498="PO WON",N498="LOST",N498="CANCELLED"),"",IFERROR(IF(Q498="",B498+1,Q498+INDEX(Setup!$T$4:$T$8,MATCH(N498,Setup!$S$4:$S$8,0))),""))</x:f>
      </x:c>
      <x:c r="Y498" s="749" t="str">
        <x:f>IF(A498="","",IF(OR(N498="PO WON",N498="LOST",N498="CANCELLED"),"",IF(R498&lt;&gt;"",R498,X498)))</x:f>
      </x:c>
      <x:c r="Z498" s="750" t="str">
        <x:f>IF(OR(Y498="",NOT(ISNUMBER(Y498))),"",Y498-TODAY())</x:f>
      </x:c>
      <x:c r="AA498" s="750" t="str">
        <x:f>IF(OR(A498="",B498="",C498="",M498="",N498="",N498="PO WON",N498="LOST",N498="CANCELLED"),"",IF(M498="Hot",30,IF(M498="Warm",20,10))+IF(N498="NEGOTIATION",25,IF(N498="QUOTED",20,IF(N498="QUALIFIED",15,IF(OR(N498="NEW",N498="CONTACTED"),10,0))))+IF(S498&lt;=2,20,IF(S498&lt;=7,15,IF(S498&lt;=14,10,5)))+IF(O498&gt;=500000,20,IF(O498&gt;=200000,15,IF(O498&gt;=100000,10,5)))+IF(OR(C498="IndiaMART",C498="TradeIndia"),5,3))</x:f>
      </x:c>
      <x:c r="AB498" s="751" t="str">
        <x:f>IF(A498="","",IF(OR(N498="PO WON",N498="LOST",N498="CANCELLED"),"CLOSED",IF(AA498&gt;=75,"A - PRIORITY",IF(AA498&gt;=55,"B - GOOD",IF(AA498&gt;=35,"C - NURTURE","D - LOW")))))</x:f>
      </x:c>
      <x:c r="AC498" s="751" t="str">
        <x:f>IF(A498="","",IF(AL498="COMPLETE",IF(N498="PO WON","Track invoice + payment",IF(N498="LOST","Consider revival",IF(N498="CANCELLED","No further action",IF(T498="OVERDUE","FOLLOW UP NOW",IF(T498="DUE TODAY","FOLLOW UP TODAY",IFERROR(INDEX(Setup!$V$4:$V$8,MATCH(N498,Setup!$U$4:$U$8,0)),"Review RFQ")))))),IF(AL498="DUPLICATE RFQ ID","Use a unique RFQ ID",IF(AL498="CHECK REQUIRED FIELDS","Complete required fields",IF(AL498="CHECK NUMBERS","Correct quantity or value",IF(AL498="CHECK DATE","Correct invalid date",IF(AL498="CHECK STAGE","Choose a valid stage",IF(AL498="SET NEXT FOLLOW-UP","Set next follow-up",IF(AL498="ADD QUOTE DATE","Add quote date",IF(AL498="ADD QUOTE RECORD","Add or fix quote record",IF(AL498="ADD CLOSED REASON","Add lost/cancelled reason",IF(AL498="ADD CLOSED DATE","Add closed date","Create or fix order record"))))))))))))</x:f>
      </x:c>
      <x:c r="AD498" s="752" t="str">
        <x:f>IF(A498="","",IF(AND(OR(N498="QUOTED",N498="NEGOTIATION"),Y498&lt;&gt;"",Y498&lt;TODAY()),O498,0))</x:f>
      </x:c>
      <x:c r="AE498" s="751" t="str">
        <x:f>IF(A498="","",IF(AND(F498&lt;&gt;"",G498&lt;&gt;""),"COMPLETE",IF(OR(F498&lt;&gt;"",G498&lt;&gt;""),"PARTIAL","MISSING")))</x:f>
      </x:c>
      <x:c r="AF498" s="756"/>
      <x:c r="AG498" s="735"/>
      <x:c r="AH498" s="735"/>
      <x:c r="AI498" s="755" t="str">
        <x:f>IF(OR(B498="",AF498=""),"",ROUND((AF498-B498)*24,1))</x:f>
      </x:c>
      <x:c r="AJ498" s="750" t="str">
        <x:f>IF(P498="","",MAX(TODAY()-P498,0))</x:f>
      </x:c>
      <x:c r="AK498" s="750" t="str">
        <x:f>IF(OR(B498="",AH498=""),"",AH498-B498)</x:f>
      </x:c>
      <x:c r="AL498" s="751" t="str">
        <x:f>IF(A498="","",IF(COUNTIF($A$5:$A$504,A498)&gt;1,"DUPLICATE RFQ ID",IF(OR(B498="",C498="",AND(D498="",E498=""),AND(F498="",G498=""),H498="",I498="",J498="",L498="",M498="",N498=""),"CHECK REQUIRED FIELDS",IF(OR(NOT(ISNUMBER(I498)),I498&lt;=0,AND(O498&lt;&gt;"",OR(NOT(ISNUMBER(O498)),O498&lt;0))),"CHECK NUMBERS",IF(OR(NOT(ISNUMBER(B498)),B498&gt;TODAY(),AND(P498&lt;&gt;"",OR(NOT(ISNUMBER(P498)),P498&gt;TODAY())),AND(Q498&lt;&gt;"",OR(NOT(ISNUMBER(Q498)),Q498&gt;TODAY())),AND(R498&lt;&gt;"",NOT(ISNUMBER(R498))),AND(U498&lt;&gt;"",NOT(ISNUMBER(U498))),AND(AF498&lt;&gt;"",OR(NOT(ISNUMBER(AF498)),AF498&lt;B498,AF498&gt;TODAY()+1)),AND(AG498&lt;&gt;"",OR(NOT(ISNUMBER(AG498)),AG498&lt;B498,AG498&gt;TODAY())),AND(AH498&lt;&gt;"",OR(NOT(ISNUMBER(AH498)),AH498&lt;B498,AH498&gt;TODAY()))),"CHECK DATE",IF(COUNTIF(Setup!$D$4:$D$11,N498)=0,"CHECK STAGE",IF(AND(N498&lt;&gt;"PO WON",N498&lt;&gt;"LOST",N498&lt;&gt;"CANCELLED",Y498=""),"SET NEXT FOLLOW-UP",IF(AND(OR(N498="QUOTED",N498="NEGOTIATION",N498="PO WON"),P498=""),"ADD QUOTE DATE",IF(AND(OR(N498="QUOTED",N498="NEGOTIATION",N498="PO WON"),COUNTIFS(Quotations!$B$5:$B$504,A498,Quotations!$Q$5:$Q$504,"COMPLETE")=0),"ADD QUOTE RECORD",IF(AND(OR(N498="LOST",N498="CANCELLED"),V498=""),"ADD CLOSED REASON",IF(AND(OR(N498="PO WON",N498="LOST",N498="CANCELLED"),AH498=""),"ADD CLOSED DATE",IF(AND(N498="PO WON",COUNTIFS('Orders &amp; Payments'!$B$5:$B$504,A498,'Orders &amp; Payments'!$Q$5:$Q$504,"COMPLETE")+COUNTIFS('Orders &amp; Payments'!$B$5:$B$504,A498,'Orders &amp; Payments'!$Q$5:$Q$504,"OPEN")+COUNTIFS('Orders &amp; Payments'!$B$5:$B$504,A498,'Orders &amp; Payments'!$Q$5:$Q$504,"OPEN — ADD INVOICE")=0),"ADD ORDER RECORD","COMPLETE"))))))))))))</x:f>
      </x:c>
    </x:row>
    <x:row r="499">
      <x:c r="A499" s="730"/>
      <x:c r="B499" s="731"/>
      <x:c r="C499" s="730"/>
      <x:c r="D499" s="730"/>
      <x:c r="E499" s="730"/>
      <x:c r="F499" s="730"/>
      <x:c r="G499" s="730"/>
      <x:c r="H499" s="730"/>
      <x:c r="I499" s="730"/>
      <x:c r="J499" s="730"/>
      <x:c r="K499" s="730"/>
      <x:c r="L499" s="730"/>
      <x:c r="M499" s="730"/>
      <x:c r="N499" s="730"/>
      <x:c r="O499" s="732"/>
      <x:c r="P499" s="731"/>
      <x:c r="Q499" s="731"/>
      <x:c r="R499" s="731"/>
      <x:c r="S499" s="740" t="str">
        <x:f>IF(B499="","",TODAY()-B499)</x:f>
      </x:c>
      <x:c r="T499" s="741" t="str">
        <x:f>IF(A499="","",IF(N499="","STAGE NOT SET",IF(OR(N499="PO WON",N499="LOST",N499="CANCELLED"),N499,IF(Y499="","NOT SET",IF(NOT(ISNUMBER(Y499)),"CHECK DATE",IF(Y499&lt;TODAY(),"OVERDUE",IF(Y499=TODAY(),"DUE TODAY","UPCOMING")))))))</x:f>
      </x:c>
      <x:c r="U499" s="731"/>
      <x:c r="V499" s="730"/>
      <x:c r="W499" s="730"/>
      <x:c r="X499" s="749" t="str">
        <x:f>IF(OR(A499="",B499="",N499="",N499="PO WON",N499="LOST",N499="CANCELLED"),"",IFERROR(IF(Q499="",B499+1,Q499+INDEX(Setup!$T$4:$T$8,MATCH(N499,Setup!$S$4:$S$8,0))),""))</x:f>
      </x:c>
      <x:c r="Y499" s="749" t="str">
        <x:f>IF(A499="","",IF(OR(N499="PO WON",N499="LOST",N499="CANCELLED"),"",IF(R499&lt;&gt;"",R499,X499)))</x:f>
      </x:c>
      <x:c r="Z499" s="750" t="str">
        <x:f>IF(OR(Y499="",NOT(ISNUMBER(Y499))),"",Y499-TODAY())</x:f>
      </x:c>
      <x:c r="AA499" s="750" t="str">
        <x:f>IF(OR(A499="",B499="",C499="",M499="",N499="",N499="PO WON",N499="LOST",N499="CANCELLED"),"",IF(M499="Hot",30,IF(M499="Warm",20,10))+IF(N499="NEGOTIATION",25,IF(N499="QUOTED",20,IF(N499="QUALIFIED",15,IF(OR(N499="NEW",N499="CONTACTED"),10,0))))+IF(S499&lt;=2,20,IF(S499&lt;=7,15,IF(S499&lt;=14,10,5)))+IF(O499&gt;=500000,20,IF(O499&gt;=200000,15,IF(O499&gt;=100000,10,5)))+IF(OR(C499="IndiaMART",C499="TradeIndia"),5,3))</x:f>
      </x:c>
      <x:c r="AB499" s="751" t="str">
        <x:f>IF(A499="","",IF(OR(N499="PO WON",N499="LOST",N499="CANCELLED"),"CLOSED",IF(AA499&gt;=75,"A - PRIORITY",IF(AA499&gt;=55,"B - GOOD",IF(AA499&gt;=35,"C - NURTURE","D - LOW")))))</x:f>
      </x:c>
      <x:c r="AC499" s="751" t="str">
        <x:f>IF(A499="","",IF(AL499="COMPLETE",IF(N499="PO WON","Track invoice + payment",IF(N499="LOST","Consider revival",IF(N499="CANCELLED","No further action",IF(T499="OVERDUE","FOLLOW UP NOW",IF(T499="DUE TODAY","FOLLOW UP TODAY",IFERROR(INDEX(Setup!$V$4:$V$8,MATCH(N499,Setup!$U$4:$U$8,0)),"Review RFQ")))))),IF(AL499="DUPLICATE RFQ ID","Use a unique RFQ ID",IF(AL499="CHECK REQUIRED FIELDS","Complete required fields",IF(AL499="CHECK NUMBERS","Correct quantity or value",IF(AL499="CHECK DATE","Correct invalid date",IF(AL499="CHECK STAGE","Choose a valid stage",IF(AL499="SET NEXT FOLLOW-UP","Set next follow-up",IF(AL499="ADD QUOTE DATE","Add quote date",IF(AL499="ADD QUOTE RECORD","Add or fix quote record",IF(AL499="ADD CLOSED REASON","Add lost/cancelled reason",IF(AL499="ADD CLOSED DATE","Add closed date","Create or fix order record"))))))))))))</x:f>
      </x:c>
      <x:c r="AD499" s="752" t="str">
        <x:f>IF(A499="","",IF(AND(OR(N499="QUOTED",N499="NEGOTIATION"),Y499&lt;&gt;"",Y499&lt;TODAY()),O499,0))</x:f>
      </x:c>
      <x:c r="AE499" s="751" t="str">
        <x:f>IF(A499="","",IF(AND(F499&lt;&gt;"",G499&lt;&gt;""),"COMPLETE",IF(OR(F499&lt;&gt;"",G499&lt;&gt;""),"PARTIAL","MISSING")))</x:f>
      </x:c>
      <x:c r="AF499" s="756"/>
      <x:c r="AG499" s="735"/>
      <x:c r="AH499" s="735"/>
      <x:c r="AI499" s="755" t="str">
        <x:f>IF(OR(B499="",AF499=""),"",ROUND((AF499-B499)*24,1))</x:f>
      </x:c>
      <x:c r="AJ499" s="750" t="str">
        <x:f>IF(P499="","",MAX(TODAY()-P499,0))</x:f>
      </x:c>
      <x:c r="AK499" s="750" t="str">
        <x:f>IF(OR(B499="",AH499=""),"",AH499-B499)</x:f>
      </x:c>
      <x:c r="AL499" s="751" t="str">
        <x:f>IF(A499="","",IF(COUNTIF($A$5:$A$504,A499)&gt;1,"DUPLICATE RFQ ID",IF(OR(B499="",C499="",AND(D499="",E499=""),AND(F499="",G499=""),H499="",I499="",J499="",L499="",M499="",N499=""),"CHECK REQUIRED FIELDS",IF(OR(NOT(ISNUMBER(I499)),I499&lt;=0,AND(O499&lt;&gt;"",OR(NOT(ISNUMBER(O499)),O499&lt;0))),"CHECK NUMBERS",IF(OR(NOT(ISNUMBER(B499)),B499&gt;TODAY(),AND(P499&lt;&gt;"",OR(NOT(ISNUMBER(P499)),P499&gt;TODAY())),AND(Q499&lt;&gt;"",OR(NOT(ISNUMBER(Q499)),Q499&gt;TODAY())),AND(R499&lt;&gt;"",NOT(ISNUMBER(R499))),AND(U499&lt;&gt;"",NOT(ISNUMBER(U499))),AND(AF499&lt;&gt;"",OR(NOT(ISNUMBER(AF499)),AF499&lt;B499,AF499&gt;TODAY()+1)),AND(AG499&lt;&gt;"",OR(NOT(ISNUMBER(AG499)),AG499&lt;B499,AG499&gt;TODAY())),AND(AH499&lt;&gt;"",OR(NOT(ISNUMBER(AH499)),AH499&lt;B499,AH499&gt;TODAY()))),"CHECK DATE",IF(COUNTIF(Setup!$D$4:$D$11,N499)=0,"CHECK STAGE",IF(AND(N499&lt;&gt;"PO WON",N499&lt;&gt;"LOST",N499&lt;&gt;"CANCELLED",Y499=""),"SET NEXT FOLLOW-UP",IF(AND(OR(N499="QUOTED",N499="NEGOTIATION",N499="PO WON"),P499=""),"ADD QUOTE DATE",IF(AND(OR(N499="QUOTED",N499="NEGOTIATION",N499="PO WON"),COUNTIFS(Quotations!$B$5:$B$504,A499,Quotations!$Q$5:$Q$504,"COMPLETE")=0),"ADD QUOTE RECORD",IF(AND(OR(N499="LOST",N499="CANCELLED"),V499=""),"ADD CLOSED REASON",IF(AND(OR(N499="PO WON",N499="LOST",N499="CANCELLED"),AH499=""),"ADD CLOSED DATE",IF(AND(N499="PO WON",COUNTIFS('Orders &amp; Payments'!$B$5:$B$504,A499,'Orders &amp; Payments'!$Q$5:$Q$504,"COMPLETE")+COUNTIFS('Orders &amp; Payments'!$B$5:$B$504,A499,'Orders &amp; Payments'!$Q$5:$Q$504,"OPEN")+COUNTIFS('Orders &amp; Payments'!$B$5:$B$504,A499,'Orders &amp; Payments'!$Q$5:$Q$504,"OPEN — ADD INVOICE")=0),"ADD ORDER RECORD","COMPLETE"))))))))))))</x:f>
      </x:c>
    </x:row>
    <x:row r="500">
      <x:c r="A500" s="730"/>
      <x:c r="B500" s="731"/>
      <x:c r="C500" s="730"/>
      <x:c r="D500" s="730"/>
      <x:c r="E500" s="730"/>
      <x:c r="F500" s="730"/>
      <x:c r="G500" s="730"/>
      <x:c r="H500" s="730"/>
      <x:c r="I500" s="730"/>
      <x:c r="J500" s="730"/>
      <x:c r="K500" s="730"/>
      <x:c r="L500" s="730"/>
      <x:c r="M500" s="730"/>
      <x:c r="N500" s="730"/>
      <x:c r="O500" s="732"/>
      <x:c r="P500" s="731"/>
      <x:c r="Q500" s="731"/>
      <x:c r="R500" s="731"/>
      <x:c r="S500" s="740" t="str">
        <x:f>IF(B500="","",TODAY()-B500)</x:f>
      </x:c>
      <x:c r="T500" s="741" t="str">
        <x:f>IF(A500="","",IF(N500="","STAGE NOT SET",IF(OR(N500="PO WON",N500="LOST",N500="CANCELLED"),N500,IF(Y500="","NOT SET",IF(NOT(ISNUMBER(Y500)),"CHECK DATE",IF(Y500&lt;TODAY(),"OVERDUE",IF(Y500=TODAY(),"DUE TODAY","UPCOMING")))))))</x:f>
      </x:c>
      <x:c r="U500" s="731"/>
      <x:c r="V500" s="730"/>
      <x:c r="W500" s="730"/>
      <x:c r="X500" s="749" t="str">
        <x:f>IF(OR(A500="",B500="",N500="",N500="PO WON",N500="LOST",N500="CANCELLED"),"",IFERROR(IF(Q500="",B500+1,Q500+INDEX(Setup!$T$4:$T$8,MATCH(N500,Setup!$S$4:$S$8,0))),""))</x:f>
      </x:c>
      <x:c r="Y500" s="749" t="str">
        <x:f>IF(A500="","",IF(OR(N500="PO WON",N500="LOST",N500="CANCELLED"),"",IF(R500&lt;&gt;"",R500,X500)))</x:f>
      </x:c>
      <x:c r="Z500" s="750" t="str">
        <x:f>IF(OR(Y500="",NOT(ISNUMBER(Y500))),"",Y500-TODAY())</x:f>
      </x:c>
      <x:c r="AA500" s="750" t="str">
        <x:f>IF(OR(A500="",B500="",C500="",M500="",N500="",N500="PO WON",N500="LOST",N500="CANCELLED"),"",IF(M500="Hot",30,IF(M500="Warm",20,10))+IF(N500="NEGOTIATION",25,IF(N500="QUOTED",20,IF(N500="QUALIFIED",15,IF(OR(N500="NEW",N500="CONTACTED"),10,0))))+IF(S500&lt;=2,20,IF(S500&lt;=7,15,IF(S500&lt;=14,10,5)))+IF(O500&gt;=500000,20,IF(O500&gt;=200000,15,IF(O500&gt;=100000,10,5)))+IF(OR(C500="IndiaMART",C500="TradeIndia"),5,3))</x:f>
      </x:c>
      <x:c r="AB500" s="751" t="str">
        <x:f>IF(A500="","",IF(OR(N500="PO WON",N500="LOST",N500="CANCELLED"),"CLOSED",IF(AA500&gt;=75,"A - PRIORITY",IF(AA500&gt;=55,"B - GOOD",IF(AA500&gt;=35,"C - NURTURE","D - LOW")))))</x:f>
      </x:c>
      <x:c r="AC500" s="751" t="str">
        <x:f>IF(A500="","",IF(AL500="COMPLETE",IF(N500="PO WON","Track invoice + payment",IF(N500="LOST","Consider revival",IF(N500="CANCELLED","No further action",IF(T500="OVERDUE","FOLLOW UP NOW",IF(T500="DUE TODAY","FOLLOW UP TODAY",IFERROR(INDEX(Setup!$V$4:$V$8,MATCH(N500,Setup!$U$4:$U$8,0)),"Review RFQ")))))),IF(AL500="DUPLICATE RFQ ID","Use a unique RFQ ID",IF(AL500="CHECK REQUIRED FIELDS","Complete required fields",IF(AL500="CHECK NUMBERS","Correct quantity or value",IF(AL500="CHECK DATE","Correct invalid date",IF(AL500="CHECK STAGE","Choose a valid stage",IF(AL500="SET NEXT FOLLOW-UP","Set next follow-up",IF(AL500="ADD QUOTE DATE","Add quote date",IF(AL500="ADD QUOTE RECORD","Add or fix quote record",IF(AL500="ADD CLOSED REASON","Add lost/cancelled reason",IF(AL500="ADD CLOSED DATE","Add closed date","Create or fix order record"))))))))))))</x:f>
      </x:c>
      <x:c r="AD500" s="752" t="str">
        <x:f>IF(A500="","",IF(AND(OR(N500="QUOTED",N500="NEGOTIATION"),Y500&lt;&gt;"",Y500&lt;TODAY()),O500,0))</x:f>
      </x:c>
      <x:c r="AE500" s="751" t="str">
        <x:f>IF(A500="","",IF(AND(F500&lt;&gt;"",G500&lt;&gt;""),"COMPLETE",IF(OR(F500&lt;&gt;"",G500&lt;&gt;""),"PARTIAL","MISSING")))</x:f>
      </x:c>
      <x:c r="AF500" s="756"/>
      <x:c r="AG500" s="735"/>
      <x:c r="AH500" s="735"/>
      <x:c r="AI500" s="755" t="str">
        <x:f>IF(OR(B500="",AF500=""),"",ROUND((AF500-B500)*24,1))</x:f>
      </x:c>
      <x:c r="AJ500" s="750" t="str">
        <x:f>IF(P500="","",MAX(TODAY()-P500,0))</x:f>
      </x:c>
      <x:c r="AK500" s="750" t="str">
        <x:f>IF(OR(B500="",AH500=""),"",AH500-B500)</x:f>
      </x:c>
      <x:c r="AL500" s="751" t="str">
        <x:f>IF(A500="","",IF(COUNTIF($A$5:$A$504,A500)&gt;1,"DUPLICATE RFQ ID",IF(OR(B500="",C500="",AND(D500="",E500=""),AND(F500="",G500=""),H500="",I500="",J500="",L500="",M500="",N500=""),"CHECK REQUIRED FIELDS",IF(OR(NOT(ISNUMBER(I500)),I500&lt;=0,AND(O500&lt;&gt;"",OR(NOT(ISNUMBER(O500)),O500&lt;0))),"CHECK NUMBERS",IF(OR(NOT(ISNUMBER(B500)),B500&gt;TODAY(),AND(P500&lt;&gt;"",OR(NOT(ISNUMBER(P500)),P500&gt;TODAY())),AND(Q500&lt;&gt;"",OR(NOT(ISNUMBER(Q500)),Q500&gt;TODAY())),AND(R500&lt;&gt;"",NOT(ISNUMBER(R500))),AND(U500&lt;&gt;"",NOT(ISNUMBER(U500))),AND(AF500&lt;&gt;"",OR(NOT(ISNUMBER(AF500)),AF500&lt;B500,AF500&gt;TODAY()+1)),AND(AG500&lt;&gt;"",OR(NOT(ISNUMBER(AG500)),AG500&lt;B500,AG500&gt;TODAY())),AND(AH500&lt;&gt;"",OR(NOT(ISNUMBER(AH500)),AH500&lt;B500,AH500&gt;TODAY()))),"CHECK DATE",IF(COUNTIF(Setup!$D$4:$D$11,N500)=0,"CHECK STAGE",IF(AND(N500&lt;&gt;"PO WON",N500&lt;&gt;"LOST",N500&lt;&gt;"CANCELLED",Y500=""),"SET NEXT FOLLOW-UP",IF(AND(OR(N500="QUOTED",N500="NEGOTIATION",N500="PO WON"),P500=""),"ADD QUOTE DATE",IF(AND(OR(N500="QUOTED",N500="NEGOTIATION",N500="PO WON"),COUNTIFS(Quotations!$B$5:$B$504,A500,Quotations!$Q$5:$Q$504,"COMPLETE")=0),"ADD QUOTE RECORD",IF(AND(OR(N500="LOST",N500="CANCELLED"),V500=""),"ADD CLOSED REASON",IF(AND(OR(N500="PO WON",N500="LOST",N500="CANCELLED"),AH500=""),"ADD CLOSED DATE",IF(AND(N500="PO WON",COUNTIFS('Orders &amp; Payments'!$B$5:$B$504,A500,'Orders &amp; Payments'!$Q$5:$Q$504,"COMPLETE")+COUNTIFS('Orders &amp; Payments'!$B$5:$B$504,A500,'Orders &amp; Payments'!$Q$5:$Q$504,"OPEN")+COUNTIFS('Orders &amp; Payments'!$B$5:$B$504,A500,'Orders &amp; Payments'!$Q$5:$Q$504,"OPEN — ADD INVOICE")=0),"ADD ORDER RECORD","COMPLETE"))))))))))))</x:f>
      </x:c>
    </x:row>
    <x:row r="501">
      <x:c r="A501" s="730"/>
      <x:c r="B501" s="731"/>
      <x:c r="C501" s="730"/>
      <x:c r="D501" s="730"/>
      <x:c r="E501" s="730"/>
      <x:c r="F501" s="730"/>
      <x:c r="G501" s="730"/>
      <x:c r="H501" s="730"/>
      <x:c r="I501" s="730"/>
      <x:c r="J501" s="730"/>
      <x:c r="K501" s="730"/>
      <x:c r="L501" s="730"/>
      <x:c r="M501" s="730"/>
      <x:c r="N501" s="730"/>
      <x:c r="O501" s="732"/>
      <x:c r="P501" s="731"/>
      <x:c r="Q501" s="731"/>
      <x:c r="R501" s="731"/>
      <x:c r="S501" s="740" t="str">
        <x:f>IF(B501="","",TODAY()-B501)</x:f>
      </x:c>
      <x:c r="T501" s="741" t="str">
        <x:f>IF(A501="","",IF(N501="","STAGE NOT SET",IF(OR(N501="PO WON",N501="LOST",N501="CANCELLED"),N501,IF(Y501="","NOT SET",IF(NOT(ISNUMBER(Y501)),"CHECK DATE",IF(Y501&lt;TODAY(),"OVERDUE",IF(Y501=TODAY(),"DUE TODAY","UPCOMING")))))))</x:f>
      </x:c>
      <x:c r="U501" s="731"/>
      <x:c r="V501" s="730"/>
      <x:c r="W501" s="730"/>
      <x:c r="X501" s="749" t="str">
        <x:f>IF(OR(A501="",B501="",N501="",N501="PO WON",N501="LOST",N501="CANCELLED"),"",IFERROR(IF(Q501="",B501+1,Q501+INDEX(Setup!$T$4:$T$8,MATCH(N501,Setup!$S$4:$S$8,0))),""))</x:f>
      </x:c>
      <x:c r="Y501" s="749" t="str">
        <x:f>IF(A501="","",IF(OR(N501="PO WON",N501="LOST",N501="CANCELLED"),"",IF(R501&lt;&gt;"",R501,X501)))</x:f>
      </x:c>
      <x:c r="Z501" s="750" t="str">
        <x:f>IF(OR(Y501="",NOT(ISNUMBER(Y501))),"",Y501-TODAY())</x:f>
      </x:c>
      <x:c r="AA501" s="750" t="str">
        <x:f>IF(OR(A501="",B501="",C501="",M501="",N501="",N501="PO WON",N501="LOST",N501="CANCELLED"),"",IF(M501="Hot",30,IF(M501="Warm",20,10))+IF(N501="NEGOTIATION",25,IF(N501="QUOTED",20,IF(N501="QUALIFIED",15,IF(OR(N501="NEW",N501="CONTACTED"),10,0))))+IF(S501&lt;=2,20,IF(S501&lt;=7,15,IF(S501&lt;=14,10,5)))+IF(O501&gt;=500000,20,IF(O501&gt;=200000,15,IF(O501&gt;=100000,10,5)))+IF(OR(C501="IndiaMART",C501="TradeIndia"),5,3))</x:f>
      </x:c>
      <x:c r="AB501" s="751" t="str">
        <x:f>IF(A501="","",IF(OR(N501="PO WON",N501="LOST",N501="CANCELLED"),"CLOSED",IF(AA501&gt;=75,"A - PRIORITY",IF(AA501&gt;=55,"B - GOOD",IF(AA501&gt;=35,"C - NURTURE","D - LOW")))))</x:f>
      </x:c>
      <x:c r="AC501" s="751" t="str">
        <x:f>IF(A501="","",IF(AL501="COMPLETE",IF(N501="PO WON","Track invoice + payment",IF(N501="LOST","Consider revival",IF(N501="CANCELLED","No further action",IF(T501="OVERDUE","FOLLOW UP NOW",IF(T501="DUE TODAY","FOLLOW UP TODAY",IFERROR(INDEX(Setup!$V$4:$V$8,MATCH(N501,Setup!$U$4:$U$8,0)),"Review RFQ")))))),IF(AL501="DUPLICATE RFQ ID","Use a unique RFQ ID",IF(AL501="CHECK REQUIRED FIELDS","Complete required fields",IF(AL501="CHECK NUMBERS","Correct quantity or value",IF(AL501="CHECK DATE","Correct invalid date",IF(AL501="CHECK STAGE","Choose a valid stage",IF(AL501="SET NEXT FOLLOW-UP","Set next follow-up",IF(AL501="ADD QUOTE DATE","Add quote date",IF(AL501="ADD QUOTE RECORD","Add or fix quote record",IF(AL501="ADD CLOSED REASON","Add lost/cancelled reason",IF(AL501="ADD CLOSED DATE","Add closed date","Create or fix order record"))))))))))))</x:f>
      </x:c>
      <x:c r="AD501" s="752" t="str">
        <x:f>IF(A501="","",IF(AND(OR(N501="QUOTED",N501="NEGOTIATION"),Y501&lt;&gt;"",Y501&lt;TODAY()),O501,0))</x:f>
      </x:c>
      <x:c r="AE501" s="751" t="str">
        <x:f>IF(A501="","",IF(AND(F501&lt;&gt;"",G501&lt;&gt;""),"COMPLETE",IF(OR(F501&lt;&gt;"",G501&lt;&gt;""),"PARTIAL","MISSING")))</x:f>
      </x:c>
      <x:c r="AF501" s="756"/>
      <x:c r="AG501" s="735"/>
      <x:c r="AH501" s="735"/>
      <x:c r="AI501" s="755" t="str">
        <x:f>IF(OR(B501="",AF501=""),"",ROUND((AF501-B501)*24,1))</x:f>
      </x:c>
      <x:c r="AJ501" s="750" t="str">
        <x:f>IF(P501="","",MAX(TODAY()-P501,0))</x:f>
      </x:c>
      <x:c r="AK501" s="750" t="str">
        <x:f>IF(OR(B501="",AH501=""),"",AH501-B501)</x:f>
      </x:c>
      <x:c r="AL501" s="751" t="str">
        <x:f>IF(A501="","",IF(COUNTIF($A$5:$A$504,A501)&gt;1,"DUPLICATE RFQ ID",IF(OR(B501="",C501="",AND(D501="",E501=""),AND(F501="",G501=""),H501="",I501="",J501="",L501="",M501="",N501=""),"CHECK REQUIRED FIELDS",IF(OR(NOT(ISNUMBER(I501)),I501&lt;=0,AND(O501&lt;&gt;"",OR(NOT(ISNUMBER(O501)),O501&lt;0))),"CHECK NUMBERS",IF(OR(NOT(ISNUMBER(B501)),B501&gt;TODAY(),AND(P501&lt;&gt;"",OR(NOT(ISNUMBER(P501)),P501&gt;TODAY())),AND(Q501&lt;&gt;"",OR(NOT(ISNUMBER(Q501)),Q501&gt;TODAY())),AND(R501&lt;&gt;"",NOT(ISNUMBER(R501))),AND(U501&lt;&gt;"",NOT(ISNUMBER(U501))),AND(AF501&lt;&gt;"",OR(NOT(ISNUMBER(AF501)),AF501&lt;B501,AF501&gt;TODAY()+1)),AND(AG501&lt;&gt;"",OR(NOT(ISNUMBER(AG501)),AG501&lt;B501,AG501&gt;TODAY())),AND(AH501&lt;&gt;"",OR(NOT(ISNUMBER(AH501)),AH501&lt;B501,AH501&gt;TODAY()))),"CHECK DATE",IF(COUNTIF(Setup!$D$4:$D$11,N501)=0,"CHECK STAGE",IF(AND(N501&lt;&gt;"PO WON",N501&lt;&gt;"LOST",N501&lt;&gt;"CANCELLED",Y501=""),"SET NEXT FOLLOW-UP",IF(AND(OR(N501="QUOTED",N501="NEGOTIATION",N501="PO WON"),P501=""),"ADD QUOTE DATE",IF(AND(OR(N501="QUOTED",N501="NEGOTIATION",N501="PO WON"),COUNTIFS(Quotations!$B$5:$B$504,A501,Quotations!$Q$5:$Q$504,"COMPLETE")=0),"ADD QUOTE RECORD",IF(AND(OR(N501="LOST",N501="CANCELLED"),V501=""),"ADD CLOSED REASON",IF(AND(OR(N501="PO WON",N501="LOST",N501="CANCELLED"),AH501=""),"ADD CLOSED DATE",IF(AND(N501="PO WON",COUNTIFS('Orders &amp; Payments'!$B$5:$B$504,A501,'Orders &amp; Payments'!$Q$5:$Q$504,"COMPLETE")+COUNTIFS('Orders &amp; Payments'!$B$5:$B$504,A501,'Orders &amp; Payments'!$Q$5:$Q$504,"OPEN")+COUNTIFS('Orders &amp; Payments'!$B$5:$B$504,A501,'Orders &amp; Payments'!$Q$5:$Q$504,"OPEN — ADD INVOICE")=0),"ADD ORDER RECORD","COMPLETE"))))))))))))</x:f>
      </x:c>
    </x:row>
    <x:row r="502">
      <x:c r="A502" s="730"/>
      <x:c r="B502" s="731"/>
      <x:c r="C502" s="730"/>
      <x:c r="D502" s="730"/>
      <x:c r="E502" s="730"/>
      <x:c r="F502" s="730"/>
      <x:c r="G502" s="730"/>
      <x:c r="H502" s="730"/>
      <x:c r="I502" s="730"/>
      <x:c r="J502" s="730"/>
      <x:c r="K502" s="730"/>
      <x:c r="L502" s="730"/>
      <x:c r="M502" s="730"/>
      <x:c r="N502" s="730"/>
      <x:c r="O502" s="732"/>
      <x:c r="P502" s="731"/>
      <x:c r="Q502" s="731"/>
      <x:c r="R502" s="731"/>
      <x:c r="S502" s="740" t="str">
        <x:f>IF(B502="","",TODAY()-B502)</x:f>
      </x:c>
      <x:c r="T502" s="741" t="str">
        <x:f>IF(A502="","",IF(N502="","STAGE NOT SET",IF(OR(N502="PO WON",N502="LOST",N502="CANCELLED"),N502,IF(Y502="","NOT SET",IF(NOT(ISNUMBER(Y502)),"CHECK DATE",IF(Y502&lt;TODAY(),"OVERDUE",IF(Y502=TODAY(),"DUE TODAY","UPCOMING")))))))</x:f>
      </x:c>
      <x:c r="U502" s="731"/>
      <x:c r="V502" s="730"/>
      <x:c r="W502" s="730"/>
      <x:c r="X502" s="749" t="str">
        <x:f>IF(OR(A502="",B502="",N502="",N502="PO WON",N502="LOST",N502="CANCELLED"),"",IFERROR(IF(Q502="",B502+1,Q502+INDEX(Setup!$T$4:$T$8,MATCH(N502,Setup!$S$4:$S$8,0))),""))</x:f>
      </x:c>
      <x:c r="Y502" s="749" t="str">
        <x:f>IF(A502="","",IF(OR(N502="PO WON",N502="LOST",N502="CANCELLED"),"",IF(R502&lt;&gt;"",R502,X502)))</x:f>
      </x:c>
      <x:c r="Z502" s="750" t="str">
        <x:f>IF(OR(Y502="",NOT(ISNUMBER(Y502))),"",Y502-TODAY())</x:f>
      </x:c>
      <x:c r="AA502" s="750" t="str">
        <x:f>IF(OR(A502="",B502="",C502="",M502="",N502="",N502="PO WON",N502="LOST",N502="CANCELLED"),"",IF(M502="Hot",30,IF(M502="Warm",20,10))+IF(N502="NEGOTIATION",25,IF(N502="QUOTED",20,IF(N502="QUALIFIED",15,IF(OR(N502="NEW",N502="CONTACTED"),10,0))))+IF(S502&lt;=2,20,IF(S502&lt;=7,15,IF(S502&lt;=14,10,5)))+IF(O502&gt;=500000,20,IF(O502&gt;=200000,15,IF(O502&gt;=100000,10,5)))+IF(OR(C502="IndiaMART",C502="TradeIndia"),5,3))</x:f>
      </x:c>
      <x:c r="AB502" s="751" t="str">
        <x:f>IF(A502="","",IF(OR(N502="PO WON",N502="LOST",N502="CANCELLED"),"CLOSED",IF(AA502&gt;=75,"A - PRIORITY",IF(AA502&gt;=55,"B - GOOD",IF(AA502&gt;=35,"C - NURTURE","D - LOW")))))</x:f>
      </x:c>
      <x:c r="AC502" s="751" t="str">
        <x:f>IF(A502="","",IF(AL502="COMPLETE",IF(N502="PO WON","Track invoice + payment",IF(N502="LOST","Consider revival",IF(N502="CANCELLED","No further action",IF(T502="OVERDUE","FOLLOW UP NOW",IF(T502="DUE TODAY","FOLLOW UP TODAY",IFERROR(INDEX(Setup!$V$4:$V$8,MATCH(N502,Setup!$U$4:$U$8,0)),"Review RFQ")))))),IF(AL502="DUPLICATE RFQ ID","Use a unique RFQ ID",IF(AL502="CHECK REQUIRED FIELDS","Complete required fields",IF(AL502="CHECK NUMBERS","Correct quantity or value",IF(AL502="CHECK DATE","Correct invalid date",IF(AL502="CHECK STAGE","Choose a valid stage",IF(AL502="SET NEXT FOLLOW-UP","Set next follow-up",IF(AL502="ADD QUOTE DATE","Add quote date",IF(AL502="ADD QUOTE RECORD","Add or fix quote record",IF(AL502="ADD CLOSED REASON","Add lost/cancelled reason",IF(AL502="ADD CLOSED DATE","Add closed date","Create or fix order record"))))))))))))</x:f>
      </x:c>
      <x:c r="AD502" s="752" t="str">
        <x:f>IF(A502="","",IF(AND(OR(N502="QUOTED",N502="NEGOTIATION"),Y502&lt;&gt;"",Y502&lt;TODAY()),O502,0))</x:f>
      </x:c>
      <x:c r="AE502" s="751" t="str">
        <x:f>IF(A502="","",IF(AND(F502&lt;&gt;"",G502&lt;&gt;""),"COMPLETE",IF(OR(F502&lt;&gt;"",G502&lt;&gt;""),"PARTIAL","MISSING")))</x:f>
      </x:c>
      <x:c r="AF502" s="756"/>
      <x:c r="AG502" s="735"/>
      <x:c r="AH502" s="735"/>
      <x:c r="AI502" s="755" t="str">
        <x:f>IF(OR(B502="",AF502=""),"",ROUND((AF502-B502)*24,1))</x:f>
      </x:c>
      <x:c r="AJ502" s="750" t="str">
        <x:f>IF(P502="","",MAX(TODAY()-P502,0))</x:f>
      </x:c>
      <x:c r="AK502" s="750" t="str">
        <x:f>IF(OR(B502="",AH502=""),"",AH502-B502)</x:f>
      </x:c>
      <x:c r="AL502" s="751" t="str">
        <x:f>IF(A502="","",IF(COUNTIF($A$5:$A$504,A502)&gt;1,"DUPLICATE RFQ ID",IF(OR(B502="",C502="",AND(D502="",E502=""),AND(F502="",G502=""),H502="",I502="",J502="",L502="",M502="",N502=""),"CHECK REQUIRED FIELDS",IF(OR(NOT(ISNUMBER(I502)),I502&lt;=0,AND(O502&lt;&gt;"",OR(NOT(ISNUMBER(O502)),O502&lt;0))),"CHECK NUMBERS",IF(OR(NOT(ISNUMBER(B502)),B502&gt;TODAY(),AND(P502&lt;&gt;"",OR(NOT(ISNUMBER(P502)),P502&gt;TODAY())),AND(Q502&lt;&gt;"",OR(NOT(ISNUMBER(Q502)),Q502&gt;TODAY())),AND(R502&lt;&gt;"",NOT(ISNUMBER(R502))),AND(U502&lt;&gt;"",NOT(ISNUMBER(U502))),AND(AF502&lt;&gt;"",OR(NOT(ISNUMBER(AF502)),AF502&lt;B502,AF502&gt;TODAY()+1)),AND(AG502&lt;&gt;"",OR(NOT(ISNUMBER(AG502)),AG502&lt;B502,AG502&gt;TODAY())),AND(AH502&lt;&gt;"",OR(NOT(ISNUMBER(AH502)),AH502&lt;B502,AH502&gt;TODAY()))),"CHECK DATE",IF(COUNTIF(Setup!$D$4:$D$11,N502)=0,"CHECK STAGE",IF(AND(N502&lt;&gt;"PO WON",N502&lt;&gt;"LOST",N502&lt;&gt;"CANCELLED",Y502=""),"SET NEXT FOLLOW-UP",IF(AND(OR(N502="QUOTED",N502="NEGOTIATION",N502="PO WON"),P502=""),"ADD QUOTE DATE",IF(AND(OR(N502="QUOTED",N502="NEGOTIATION",N502="PO WON"),COUNTIFS(Quotations!$B$5:$B$504,A502,Quotations!$Q$5:$Q$504,"COMPLETE")=0),"ADD QUOTE RECORD",IF(AND(OR(N502="LOST",N502="CANCELLED"),V502=""),"ADD CLOSED REASON",IF(AND(OR(N502="PO WON",N502="LOST",N502="CANCELLED"),AH502=""),"ADD CLOSED DATE",IF(AND(N502="PO WON",COUNTIFS('Orders &amp; Payments'!$B$5:$B$504,A502,'Orders &amp; Payments'!$Q$5:$Q$504,"COMPLETE")+COUNTIFS('Orders &amp; Payments'!$B$5:$B$504,A502,'Orders &amp; Payments'!$Q$5:$Q$504,"OPEN")+COUNTIFS('Orders &amp; Payments'!$B$5:$B$504,A502,'Orders &amp; Payments'!$Q$5:$Q$504,"OPEN — ADD INVOICE")=0),"ADD ORDER RECORD","COMPLETE"))))))))))))</x:f>
      </x:c>
    </x:row>
    <x:row r="503">
      <x:c r="A503" s="730"/>
      <x:c r="B503" s="731"/>
      <x:c r="C503" s="730"/>
      <x:c r="D503" s="730"/>
      <x:c r="E503" s="730"/>
      <x:c r="F503" s="730"/>
      <x:c r="G503" s="730"/>
      <x:c r="H503" s="730"/>
      <x:c r="I503" s="730"/>
      <x:c r="J503" s="730"/>
      <x:c r="K503" s="730"/>
      <x:c r="L503" s="730"/>
      <x:c r="M503" s="730"/>
      <x:c r="N503" s="730"/>
      <x:c r="O503" s="732"/>
      <x:c r="P503" s="731"/>
      <x:c r="Q503" s="731"/>
      <x:c r="R503" s="731"/>
      <x:c r="S503" s="740" t="str">
        <x:f>IF(B503="","",TODAY()-B503)</x:f>
      </x:c>
      <x:c r="T503" s="741" t="str">
        <x:f>IF(A503="","",IF(N503="","STAGE NOT SET",IF(OR(N503="PO WON",N503="LOST",N503="CANCELLED"),N503,IF(Y503="","NOT SET",IF(NOT(ISNUMBER(Y503)),"CHECK DATE",IF(Y503&lt;TODAY(),"OVERDUE",IF(Y503=TODAY(),"DUE TODAY","UPCOMING")))))))</x:f>
      </x:c>
      <x:c r="U503" s="731"/>
      <x:c r="V503" s="730"/>
      <x:c r="W503" s="730"/>
      <x:c r="X503" s="749" t="str">
        <x:f>IF(OR(A503="",B503="",N503="",N503="PO WON",N503="LOST",N503="CANCELLED"),"",IFERROR(IF(Q503="",B503+1,Q503+INDEX(Setup!$T$4:$T$8,MATCH(N503,Setup!$S$4:$S$8,0))),""))</x:f>
      </x:c>
      <x:c r="Y503" s="749" t="str">
        <x:f>IF(A503="","",IF(OR(N503="PO WON",N503="LOST",N503="CANCELLED"),"",IF(R503&lt;&gt;"",R503,X503)))</x:f>
      </x:c>
      <x:c r="Z503" s="750" t="str">
        <x:f>IF(OR(Y503="",NOT(ISNUMBER(Y503))),"",Y503-TODAY())</x:f>
      </x:c>
      <x:c r="AA503" s="750" t="str">
        <x:f>IF(OR(A503="",B503="",C503="",M503="",N503="",N503="PO WON",N503="LOST",N503="CANCELLED"),"",IF(M503="Hot",30,IF(M503="Warm",20,10))+IF(N503="NEGOTIATION",25,IF(N503="QUOTED",20,IF(N503="QUALIFIED",15,IF(OR(N503="NEW",N503="CONTACTED"),10,0))))+IF(S503&lt;=2,20,IF(S503&lt;=7,15,IF(S503&lt;=14,10,5)))+IF(O503&gt;=500000,20,IF(O503&gt;=200000,15,IF(O503&gt;=100000,10,5)))+IF(OR(C503="IndiaMART",C503="TradeIndia"),5,3))</x:f>
      </x:c>
      <x:c r="AB503" s="751" t="str">
        <x:f>IF(A503="","",IF(OR(N503="PO WON",N503="LOST",N503="CANCELLED"),"CLOSED",IF(AA503&gt;=75,"A - PRIORITY",IF(AA503&gt;=55,"B - GOOD",IF(AA503&gt;=35,"C - NURTURE","D - LOW")))))</x:f>
      </x:c>
      <x:c r="AC503" s="751" t="str">
        <x:f>IF(A503="","",IF(AL503="COMPLETE",IF(N503="PO WON","Track invoice + payment",IF(N503="LOST","Consider revival",IF(N503="CANCELLED","No further action",IF(T503="OVERDUE","FOLLOW UP NOW",IF(T503="DUE TODAY","FOLLOW UP TODAY",IFERROR(INDEX(Setup!$V$4:$V$8,MATCH(N503,Setup!$U$4:$U$8,0)),"Review RFQ")))))),IF(AL503="DUPLICATE RFQ ID","Use a unique RFQ ID",IF(AL503="CHECK REQUIRED FIELDS","Complete required fields",IF(AL503="CHECK NUMBERS","Correct quantity or value",IF(AL503="CHECK DATE","Correct invalid date",IF(AL503="CHECK STAGE","Choose a valid stage",IF(AL503="SET NEXT FOLLOW-UP","Set next follow-up",IF(AL503="ADD QUOTE DATE","Add quote date",IF(AL503="ADD QUOTE RECORD","Add or fix quote record",IF(AL503="ADD CLOSED REASON","Add lost/cancelled reason",IF(AL503="ADD CLOSED DATE","Add closed date","Create or fix order record"))))))))))))</x:f>
      </x:c>
      <x:c r="AD503" s="752" t="str">
        <x:f>IF(A503="","",IF(AND(OR(N503="QUOTED",N503="NEGOTIATION"),Y503&lt;&gt;"",Y503&lt;TODAY()),O503,0))</x:f>
      </x:c>
      <x:c r="AE503" s="751" t="str">
        <x:f>IF(A503="","",IF(AND(F503&lt;&gt;"",G503&lt;&gt;""),"COMPLETE",IF(OR(F503&lt;&gt;"",G503&lt;&gt;""),"PARTIAL","MISSING")))</x:f>
      </x:c>
      <x:c r="AF503" s="756"/>
      <x:c r="AG503" s="735"/>
      <x:c r="AH503" s="735"/>
      <x:c r="AI503" s="755" t="str">
        <x:f>IF(OR(B503="",AF503=""),"",ROUND((AF503-B503)*24,1))</x:f>
      </x:c>
      <x:c r="AJ503" s="750" t="str">
        <x:f>IF(P503="","",MAX(TODAY()-P503,0))</x:f>
      </x:c>
      <x:c r="AK503" s="750" t="str">
        <x:f>IF(OR(B503="",AH503=""),"",AH503-B503)</x:f>
      </x:c>
      <x:c r="AL503" s="751" t="str">
        <x:f>IF(A503="","",IF(COUNTIF($A$5:$A$504,A503)&gt;1,"DUPLICATE RFQ ID",IF(OR(B503="",C503="",AND(D503="",E503=""),AND(F503="",G503=""),H503="",I503="",J503="",L503="",M503="",N503=""),"CHECK REQUIRED FIELDS",IF(OR(NOT(ISNUMBER(I503)),I503&lt;=0,AND(O503&lt;&gt;"",OR(NOT(ISNUMBER(O503)),O503&lt;0))),"CHECK NUMBERS",IF(OR(NOT(ISNUMBER(B503)),B503&gt;TODAY(),AND(P503&lt;&gt;"",OR(NOT(ISNUMBER(P503)),P503&gt;TODAY())),AND(Q503&lt;&gt;"",OR(NOT(ISNUMBER(Q503)),Q503&gt;TODAY())),AND(R503&lt;&gt;"",NOT(ISNUMBER(R503))),AND(U503&lt;&gt;"",NOT(ISNUMBER(U503))),AND(AF503&lt;&gt;"",OR(NOT(ISNUMBER(AF503)),AF503&lt;B503,AF503&gt;TODAY()+1)),AND(AG503&lt;&gt;"",OR(NOT(ISNUMBER(AG503)),AG503&lt;B503,AG503&gt;TODAY())),AND(AH503&lt;&gt;"",OR(NOT(ISNUMBER(AH503)),AH503&lt;B503,AH503&gt;TODAY()))),"CHECK DATE",IF(COUNTIF(Setup!$D$4:$D$11,N503)=0,"CHECK STAGE",IF(AND(N503&lt;&gt;"PO WON",N503&lt;&gt;"LOST",N503&lt;&gt;"CANCELLED",Y503=""),"SET NEXT FOLLOW-UP",IF(AND(OR(N503="QUOTED",N503="NEGOTIATION",N503="PO WON"),P503=""),"ADD QUOTE DATE",IF(AND(OR(N503="QUOTED",N503="NEGOTIATION",N503="PO WON"),COUNTIFS(Quotations!$B$5:$B$504,A503,Quotations!$Q$5:$Q$504,"COMPLETE")=0),"ADD QUOTE RECORD",IF(AND(OR(N503="LOST",N503="CANCELLED"),V503=""),"ADD CLOSED REASON",IF(AND(OR(N503="PO WON",N503="LOST",N503="CANCELLED"),AH503=""),"ADD CLOSED DATE",IF(AND(N503="PO WON",COUNTIFS('Orders &amp; Payments'!$B$5:$B$504,A503,'Orders &amp; Payments'!$Q$5:$Q$504,"COMPLETE")+COUNTIFS('Orders &amp; Payments'!$B$5:$B$504,A503,'Orders &amp; Payments'!$Q$5:$Q$504,"OPEN")+COUNTIFS('Orders &amp; Payments'!$B$5:$B$504,A503,'Orders &amp; Payments'!$Q$5:$Q$504,"OPEN — ADD INVOICE")=0),"ADD ORDER RECORD","COMPLETE"))))))))))))</x:f>
      </x:c>
    </x:row>
    <x:row r="504">
      <x:c r="A504" s="730"/>
      <x:c r="B504" s="731"/>
      <x:c r="C504" s="730"/>
      <x:c r="D504" s="730"/>
      <x:c r="E504" s="730"/>
      <x:c r="F504" s="730"/>
      <x:c r="G504" s="730"/>
      <x:c r="H504" s="730"/>
      <x:c r="I504" s="730"/>
      <x:c r="J504" s="730"/>
      <x:c r="K504" s="730"/>
      <x:c r="L504" s="730"/>
      <x:c r="M504" s="730"/>
      <x:c r="N504" s="730"/>
      <x:c r="O504" s="732"/>
      <x:c r="P504" s="731"/>
      <x:c r="Q504" s="731"/>
      <x:c r="R504" s="731"/>
      <x:c r="S504" s="740" t="str">
        <x:f>IF(B504="","",TODAY()-B504)</x:f>
      </x:c>
      <x:c r="T504" s="741" t="str">
        <x:f>IF(A504="","",IF(N504="","STAGE NOT SET",IF(OR(N504="PO WON",N504="LOST",N504="CANCELLED"),N504,IF(Y504="","NOT SET",IF(NOT(ISNUMBER(Y504)),"CHECK DATE",IF(Y504&lt;TODAY(),"OVERDUE",IF(Y504=TODAY(),"DUE TODAY","UPCOMING")))))))</x:f>
      </x:c>
      <x:c r="U504" s="731"/>
      <x:c r="V504" s="730"/>
      <x:c r="W504" s="730"/>
      <x:c r="X504" s="749" t="str">
        <x:f>IF(OR(A504="",B504="",N504="",N504="PO WON",N504="LOST",N504="CANCELLED"),"",IFERROR(IF(Q504="",B504+1,Q504+INDEX(Setup!$T$4:$T$8,MATCH(N504,Setup!$S$4:$S$8,0))),""))</x:f>
      </x:c>
      <x:c r="Y504" s="749" t="str">
        <x:f>IF(A504="","",IF(OR(N504="PO WON",N504="LOST",N504="CANCELLED"),"",IF(R504&lt;&gt;"",R504,X504)))</x:f>
      </x:c>
      <x:c r="Z504" s="750" t="str">
        <x:f>IF(OR(Y504="",NOT(ISNUMBER(Y504))),"",Y504-TODAY())</x:f>
      </x:c>
      <x:c r="AA504" s="750" t="str">
        <x:f>IF(OR(A504="",B504="",C504="",M504="",N504="",N504="PO WON",N504="LOST",N504="CANCELLED"),"",IF(M504="Hot",30,IF(M504="Warm",20,10))+IF(N504="NEGOTIATION",25,IF(N504="QUOTED",20,IF(N504="QUALIFIED",15,IF(OR(N504="NEW",N504="CONTACTED"),10,0))))+IF(S504&lt;=2,20,IF(S504&lt;=7,15,IF(S504&lt;=14,10,5)))+IF(O504&gt;=500000,20,IF(O504&gt;=200000,15,IF(O504&gt;=100000,10,5)))+IF(OR(C504="IndiaMART",C504="TradeIndia"),5,3))</x:f>
      </x:c>
      <x:c r="AB504" s="751" t="str">
        <x:f>IF(A504="","",IF(OR(N504="PO WON",N504="LOST",N504="CANCELLED"),"CLOSED",IF(AA504&gt;=75,"A - PRIORITY",IF(AA504&gt;=55,"B - GOOD",IF(AA504&gt;=35,"C - NURTURE","D - LOW")))))</x:f>
      </x:c>
      <x:c r="AC504" s="751" t="str">
        <x:f>IF(A504="","",IF(AL504="COMPLETE",IF(N504="PO WON","Track invoice + payment",IF(N504="LOST","Consider revival",IF(N504="CANCELLED","No further action",IF(T504="OVERDUE","FOLLOW UP NOW",IF(T504="DUE TODAY","FOLLOW UP TODAY",IFERROR(INDEX(Setup!$V$4:$V$8,MATCH(N504,Setup!$U$4:$U$8,0)),"Review RFQ")))))),IF(AL504="DUPLICATE RFQ ID","Use a unique RFQ ID",IF(AL504="CHECK REQUIRED FIELDS","Complete required fields",IF(AL504="CHECK NUMBERS","Correct quantity or value",IF(AL504="CHECK DATE","Correct invalid date",IF(AL504="CHECK STAGE","Choose a valid stage",IF(AL504="SET NEXT FOLLOW-UP","Set next follow-up",IF(AL504="ADD QUOTE DATE","Add quote date",IF(AL504="ADD QUOTE RECORD","Add or fix quote record",IF(AL504="ADD CLOSED REASON","Add lost/cancelled reason",IF(AL504="ADD CLOSED DATE","Add closed date","Create or fix order record"))))))))))))</x:f>
      </x:c>
      <x:c r="AD504" s="752" t="str">
        <x:f>IF(A504="","",IF(AND(OR(N504="QUOTED",N504="NEGOTIATION"),Y504&lt;&gt;"",Y504&lt;TODAY()),O504,0))</x:f>
      </x:c>
      <x:c r="AE504" s="751" t="str">
        <x:f>IF(A504="","",IF(AND(F504&lt;&gt;"",G504&lt;&gt;""),"COMPLETE",IF(OR(F504&lt;&gt;"",G504&lt;&gt;""),"PARTIAL","MISSING")))</x:f>
      </x:c>
      <x:c r="AF504" s="756"/>
      <x:c r="AG504" s="735"/>
      <x:c r="AH504" s="735"/>
      <x:c r="AI504" s="755" t="str">
        <x:f>IF(OR(B504="",AF504=""),"",ROUND((AF504-B504)*24,1))</x:f>
      </x:c>
      <x:c r="AJ504" s="750" t="str">
        <x:f>IF(P504="","",MAX(TODAY()-P504,0))</x:f>
      </x:c>
      <x:c r="AK504" s="750" t="str">
        <x:f>IF(OR(B504="",AH504=""),"",AH504-B504)</x:f>
      </x:c>
      <x:c r="AL504" s="751" t="str">
        <x:f>IF(A504="","",IF(COUNTIF($A$5:$A$504,A504)&gt;1,"DUPLICATE RFQ ID",IF(OR(B504="",C504="",AND(D504="",E504=""),AND(F504="",G504=""),H504="",I504="",J504="",L504="",M504="",N504=""),"CHECK REQUIRED FIELDS",IF(OR(NOT(ISNUMBER(I504)),I504&lt;=0,AND(O504&lt;&gt;"",OR(NOT(ISNUMBER(O504)),O504&lt;0))),"CHECK NUMBERS",IF(OR(NOT(ISNUMBER(B504)),B504&gt;TODAY(),AND(P504&lt;&gt;"",OR(NOT(ISNUMBER(P504)),P504&gt;TODAY())),AND(Q504&lt;&gt;"",OR(NOT(ISNUMBER(Q504)),Q504&gt;TODAY())),AND(R504&lt;&gt;"",NOT(ISNUMBER(R504))),AND(U504&lt;&gt;"",NOT(ISNUMBER(U504))),AND(AF504&lt;&gt;"",OR(NOT(ISNUMBER(AF504)),AF504&lt;B504,AF504&gt;TODAY()+1)),AND(AG504&lt;&gt;"",OR(NOT(ISNUMBER(AG504)),AG504&lt;B504,AG504&gt;TODAY())),AND(AH504&lt;&gt;"",OR(NOT(ISNUMBER(AH504)),AH504&lt;B504,AH504&gt;TODAY()))),"CHECK DATE",IF(COUNTIF(Setup!$D$4:$D$11,N504)=0,"CHECK STAGE",IF(AND(N504&lt;&gt;"PO WON",N504&lt;&gt;"LOST",N504&lt;&gt;"CANCELLED",Y504=""),"SET NEXT FOLLOW-UP",IF(AND(OR(N504="QUOTED",N504="NEGOTIATION",N504="PO WON"),P504=""),"ADD QUOTE DATE",IF(AND(OR(N504="QUOTED",N504="NEGOTIATION",N504="PO WON"),COUNTIFS(Quotations!$B$5:$B$504,A504,Quotations!$Q$5:$Q$504,"COMPLETE")=0),"ADD QUOTE RECORD",IF(AND(OR(N504="LOST",N504="CANCELLED"),V504=""),"ADD CLOSED REASON",IF(AND(OR(N504="PO WON",N504="LOST",N504="CANCELLED"),AH504=""),"ADD CLOSED DATE",IF(AND(N504="PO WON",COUNTIFS('Orders &amp; Payments'!$B$5:$B$504,A504,'Orders &amp; Payments'!$Q$5:$Q$504,"COMPLETE")+COUNTIFS('Orders &amp; Payments'!$B$5:$B$504,A504,'Orders &amp; Payments'!$Q$5:$Q$504,"OPEN")+COUNTIFS('Orders &amp; Payments'!$B$5:$B$504,A504,'Orders &amp; Payments'!$Q$5:$Q$504,"OPEN — ADD INVOICE")=0),"ADD ORDER RECORD","COMPLETE"))))))))))))</x:f>
      </x:c>
    </x:row>
  </x:sheetData>
  <x:mergeCells>
    <x:mergeCell ref="A1:AL1"/>
    <x:mergeCell ref="A2:AL2"/>
    <x:mergeCell ref="A3:C3"/>
    <x:mergeCell ref="D3:F3"/>
    <x:mergeCell ref="G3:I3"/>
    <x:mergeCell ref="J3:L3"/>
    <x:mergeCell ref="M3:AL3"/>
  </x:mergeCells>
  <x:conditionalFormatting sqref="N5:N504">
    <x:cfRule type="expression" dxfId="3" priority="4">
      <x:formula>N5="PO WON"</x:formula>
    </x:cfRule>
    <x:cfRule type="expression" dxfId="4" priority="5">
      <x:formula>N5="LOST"</x:formula>
    </x:cfRule>
  </x:conditionalFormatting>
  <x:conditionalFormatting sqref="M5:M504">
    <x:cfRule type="expression" dxfId="5" priority="6">
      <x:formula>M5="Hot"</x:formula>
    </x:cfRule>
  </x:conditionalFormatting>
  <x:conditionalFormatting sqref="AA5:AA504">
    <x:cfRule type="colorScale" priority="7">
      <x:colorScale>
        <x:cfvo type="min"/>
        <x:cfvo type="percentile" val="50"/>
        <x:cfvo type="max"/>
        <x:color rgb="FFFEE2E2"/>
        <x:color rgb="FFFEF3C7"/>
        <x:color rgb="FFDCFCE7"/>
      </x:colorScale>
    </x:cfRule>
  </x:conditionalFormatting>
  <x:conditionalFormatting sqref="AD5:AD504">
    <x:cfRule type="dataBar" priority="10">
      <x:dataBar>
        <x:cfvo type="min"/>
        <x:cfvo type="max"/>
        <x:color rgb="FFA02B93"/>
      </x:dataBar>
      <x:extLst>
        <x:ext xmlns:x14="http://schemas.microsoft.com/office/spreadsheetml/2009/9/main" uri="{B025F937-C7B1-47D3-B67F-A62EFF666E3E}">
          <x14:id>{B27554E8-1B54-440E-3F68-5B2597099C6C}</x14:id>
        </x:ext>
      </x:extLst>
    </x:cfRule>
  </x:conditionalFormatting>
  <x:conditionalFormatting sqref="AI5:AI504">
    <x:cfRule type="colorScale" priority="11">
      <x:colorScale>
        <x:cfvo type="min"/>
        <x:cfvo type="percentile" val="50"/>
        <x:cfvo type="max"/>
        <x:color rgb="FFDCFCE7"/>
        <x:color rgb="FFFEF3C7"/>
        <x:color rgb="FFFEE2E2"/>
      </x:colorScale>
    </x:cfRule>
  </x:conditionalFormatting>
  <x:conditionalFormatting sqref="AL5:AL504">
    <x:cfRule type="expression" dxfId="13" priority="12">
      <x:formula>AL5="CHECK MISSING FIELDS"</x:formula>
    </x:cfRule>
    <x:cfRule type="expression" dxfId="35" priority="19">
      <x:formula>AND($A5&lt;&gt;"",$AL5&lt;&gt;"COMPLETE")</x:formula>
    </x:cfRule>
    <x:cfRule type="expression" dxfId="53" priority="23">
      <x:formula>AL5="COMPLETE"</x:formula>
    </x:cfRule>
    <x:cfRule type="expression" dxfId="54" priority="24">
      <x:formula>AND(AL5&lt;&gt;"",AL5&lt;&gt;"COMPLETE")</x:formula>
    </x:cfRule>
  </x:conditionalFormatting>
  <x:conditionalFormatting sqref="T5:T504">
    <x:cfRule type="expression" dxfId="25" priority="13">
      <x:formula>T5="OVERDUE"</x:formula>
    </x:cfRule>
    <x:cfRule type="expression" dxfId="26" priority="14">
      <x:formula>T5="DUE TODAY"</x:formula>
    </x:cfRule>
    <x:cfRule type="expression" dxfId="27" priority="15">
      <x:formula>T5="UPCOMING"</x:formula>
    </x:cfRule>
    <x:cfRule type="expression" dxfId="51" priority="21">
      <x:formula>T5="OVERDUE"</x:formula>
    </x:cfRule>
    <x:cfRule type="expression" dxfId="52" priority="22">
      <x:formula>T5="DUE TODAY"</x:formula>
    </x:cfRule>
  </x:conditionalFormatting>
  <x:conditionalFormatting sqref="AB5:AB504">
    <x:cfRule type="expression" dxfId="28" priority="16">
      <x:formula>AB5="A - PRIORITY"</x:formula>
    </x:cfRule>
  </x:conditionalFormatting>
  <x:conditionalFormatting sqref="AC5:AC504">
    <x:cfRule type="expression" dxfId="29" priority="17">
      <x:formula>AC5="FOLLOW UP NOW"</x:formula>
    </x:cfRule>
  </x:conditionalFormatting>
  <x:conditionalFormatting sqref="A5:A504">
    <x:cfRule type="expression" dxfId="34" priority="18">
      <x:formula>AND(A5&lt;&gt;"",COUNTIF($A$5:$A$504,A5)&gt;1)</x:formula>
    </x:cfRule>
    <x:cfRule type="duplicateValues" dxfId="50" priority="20"/>
  </x:conditionalFormatting>
  <x:dataValidations count="30">
    <x:dataValidation type="list" errorStyle="stop" showErrorMessage="1" errorTitle="Invalid source" error="Choose a source from Setup." sqref="C5:C504">
      <x:formula1>Setup!$A$4:$A$11</x:formula1>
    </x:dataValidation>
    <x:dataValidation type="list" errorStyle="stop" showErrorMessage="1" errorTitle="Invalid unit" error="Choose a unit from Setup." sqref="J5:J504">
      <x:formula1>Setup!$E$4:$E$12</x:formula1>
    </x:dataValidation>
    <x:dataValidation type="list" errorStyle="stop" showErrorMessage="1" errorTitle="Invalid owner" error="Choose an owner from Setup." sqref="L5:L504">
      <x:formula1>Setup!$B$4:$B$7</x:formula1>
    </x:dataValidation>
    <x:dataValidation type="list" errorStyle="stop" showErrorMessage="1" errorTitle="Invalid priority" error="Choose Hot, Warm or Cold." sqref="M5:M504">
      <x:formula1>Setup!$C$4:$C$6</x:formula1>
    </x:dataValidation>
    <x:dataValidation type="list" errorStyle="stop" showErrorMessage="1" errorTitle="Invalid stage" error="Choose a workflow stage from Setup." sqref="N5:N504">
      <x:formula1>Setup!$D$4:$D$11</x:formula1>
    </x:dataValidation>
    <x:dataValidation type="list" errorStyle="stop" showErrorMessage="1" errorTitle="Invalid lost reason" error="Choose a lost reason from Setup." sqref="V5:V504">
      <x:formula1>Setup!$G$4:$G$11</x:formula1>
    </x:dataValidation>
    <x:dataValidation type="decimal" errorStyle="stop" operator="greaterThan" showErrorMessage="1" errorTitle="Invalid quantity" error="Quantity must be greater than zero." sqref="I5:I504">
      <x:formula1>0</x:formula1>
    </x:dataValidation>
    <x:dataValidation type="decimal" errorStyle="stop" operator="greaterThanOrEqual" showErrorMessage="1" errorTitle="Invalid quote value" error="Estimated quote value cannot be negative." sqref="O5:O504">
      <x:formula1>0</x:formula1>
    </x:dataValidation>
    <x:dataValidation type="date" errorStyle="stop" operator="between" showErrorMessage="1" errorTitle="Invalid date" error="Enter a valid date from 2015 to 2100." sqref="B5:B504">
      <x:formula1>DATE(2015,1,1)</x:formula1>
      <x:formula2>DATE(2100,12,31)</x:formula2>
    </x:dataValidation>
    <x:dataValidation type="date" errorStyle="stop" operator="between" showErrorMessage="1" errorTitle="Invalid date" error="Enter a valid date from 2015 to 2100." sqref="P5:R504">
      <x:formula1>DATE(2015,1,1)</x:formula1>
      <x:formula2>DATE(2100,12,31)</x:formula2>
    </x:dataValidation>
    <x:dataValidation type="date" errorStyle="stop" operator="between" showErrorMessage="1" errorTitle="Invalid date" error="Enter a valid date from 2015 to 2100." sqref="U5:U504">
      <x:formula1>DATE(2015,1,1)</x:formula1>
      <x:formula2>DATE(2100,12,31)</x:formula2>
    </x:dataValidation>
    <x:dataValidation type="date" errorStyle="stop" operator="between" showErrorMessage="1" errorTitle="Invalid date" error="Enter a valid date from 2015 to 2100." sqref="AF5:AH504">
      <x:formula1>DATE(2015,1,1)</x:formula1>
      <x:formula2>DATE(2100,12,31)</x:formula2>
    </x:dataValidation>
    <x:dataValidation type="custom" errorStyle="stop" showErrorMessage="1" errorTitle="Calculated cell" error="This cell updates automatically. Enter data only in yellow cells." sqref="A3">
      <x:formula1>FALSE</x:formula1>
    </x:dataValidation>
    <x:dataValidation type="custom" errorStyle="stop" showErrorMessage="1" errorTitle="Calculated cell" error="This cell updates automatically. Enter data only in yellow cells." sqref="D3">
      <x:formula1>FALSE</x:formula1>
    </x:dataValidation>
    <x:dataValidation type="custom" errorStyle="stop" showErrorMessage="1" errorTitle="Calculated cell" error="This cell updates automatically. Enter data only in yellow cells." sqref="G3">
      <x:formula1>FALSE</x:formula1>
    </x:dataValidation>
    <x:dataValidation type="custom" errorStyle="stop" showErrorMessage="1" errorTitle="Calculated cell" error="This cell updates automatically. Enter data only in yellow cells." sqref="J3">
      <x:formula1>FALSE</x:formula1>
    </x:dataValidation>
    <x:dataValidation type="custom" errorStyle="stop" showErrorMessage="1" errorTitle="Calculated cell" error="This cell updates automatically. Enter data only in yellow cells." sqref="S5:S504">
      <x:formula1>FALSE</x:formula1>
    </x:dataValidation>
    <x:dataValidation type="custom" errorStyle="stop" showErrorMessage="1" errorTitle="Calculated cell" error="This cell updates automatically. Enter data only in yellow cells." sqref="T5:T504">
      <x:formula1>FALSE</x:formula1>
    </x:dataValidation>
    <x:dataValidation type="custom" errorStyle="stop" showErrorMessage="1" errorTitle="Calculated cell" error="This cell updates automatically. Enter data only in yellow cells." sqref="X5:X504">
      <x:formula1>FALSE</x:formula1>
    </x:dataValidation>
    <x:dataValidation type="custom" errorStyle="stop" showErrorMessage="1" errorTitle="Calculated cell" error="This cell updates automatically. Enter data only in yellow cells." sqref="Y5:Y504">
      <x:formula1>FALSE</x:formula1>
    </x:dataValidation>
    <x:dataValidation type="custom" errorStyle="stop" showErrorMessage="1" errorTitle="Calculated cell" error="This cell updates automatically. Enter data only in yellow cells." sqref="Z5:Z504">
      <x:formula1>FALSE</x:formula1>
    </x:dataValidation>
    <x:dataValidation type="custom" errorStyle="stop" showErrorMessage="1" errorTitle="Calculated cell" error="This cell updates automatically. Enter data only in yellow cells." sqref="AA5:AA504">
      <x:formula1>FALSE</x:formula1>
    </x:dataValidation>
    <x:dataValidation type="custom" errorStyle="stop" showErrorMessage="1" errorTitle="Calculated cell" error="This cell updates automatically. Enter data only in yellow cells." sqref="AB5:AB504">
      <x:formula1>FALSE</x:formula1>
    </x:dataValidation>
    <x:dataValidation type="custom" errorStyle="stop" showErrorMessage="1" errorTitle="Calculated cell" error="This cell updates automatically. Enter data only in yellow cells." sqref="AC5:AC504">
      <x:formula1>FALSE</x:formula1>
    </x:dataValidation>
    <x:dataValidation type="custom" errorStyle="stop" showErrorMessage="1" errorTitle="Calculated cell" error="This cell updates automatically. Enter data only in yellow cells." sqref="AD5:AD504">
      <x:formula1>FALSE</x:formula1>
    </x:dataValidation>
    <x:dataValidation type="custom" errorStyle="stop" showErrorMessage="1" errorTitle="Calculated cell" error="This cell updates automatically. Enter data only in yellow cells." sqref="AE5:AE504">
      <x:formula1>FALSE</x:formula1>
    </x:dataValidation>
    <x:dataValidation type="custom" errorStyle="stop" showErrorMessage="1" errorTitle="Calculated cell" error="This cell updates automatically. Enter data only in yellow cells." sqref="AI5:AI504">
      <x:formula1>FALSE</x:formula1>
    </x:dataValidation>
    <x:dataValidation type="custom" errorStyle="stop" showErrorMessage="1" errorTitle="Calculated cell" error="This cell updates automatically. Enter data only in yellow cells." sqref="AJ5:AJ504">
      <x:formula1>FALSE</x:formula1>
    </x:dataValidation>
    <x:dataValidation type="custom" errorStyle="stop" showErrorMessage="1" errorTitle="Calculated cell" error="This cell updates automatically. Enter data only in yellow cells." sqref="AK5:AK504">
      <x:formula1>FALSE</x:formula1>
    </x:dataValidation>
    <x:dataValidation type="custom" errorStyle="stop" showErrorMessage="1" errorTitle="Calculated cell" error="This cell updates automatically. Enter data only in yellow cells." sqref="AL5:AL504">
      <x:formula1>FALSE</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0" id="{B27554E8-1B54-440E-3F68-5B2597099C6C}">
            <x14:dataBar gradient="1">
              <x14:cfvo type="min"/>
              <x14:cfvo type="max"/>
              <x14:fillColor rgb="FFA02B93"/>
            </x14:dataBar>
          </x14:cfRule>
          <xm:sqref>AD5:AD504</xm:sqref>
        </x14:conditionalFormatting>
      </x14:conditionalFormattings>
    </x:ext>
  </x:extLst>
</x:worksheet>
</file>

<file path=xl/worksheets/sheet3.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8" hidden="0" customWidth="1"/>
    <x:col min="2" max="2" width="18" hidden="0" customWidth="1"/>
    <x:col min="3" max="3" width="13" hidden="0" customWidth="1"/>
    <x:col min="4" max="4" width="9" hidden="0" customWidth="1"/>
    <x:col min="5" max="5" width="30" hidden="0" customWidth="1"/>
    <x:col min="6" max="6" width="10" hidden="0" customWidth="1"/>
    <x:col min="7" max="7" width="10" hidden="0" customWidth="1"/>
    <x:col min="8" max="8" width="14" hidden="0" customWidth="1"/>
    <x:col min="9" max="9" width="11" hidden="0" customWidth="1"/>
    <x:col min="10" max="10" width="16" hidden="0" customWidth="1"/>
    <x:col min="11" max="11" width="16" hidden="0" customWidth="1"/>
    <x:col min="12" max="12" width="10" hidden="0" customWidth="1"/>
    <x:col min="13" max="13" width="14" hidden="0" customWidth="1"/>
    <x:col min="14" max="14" width="16" hidden="0" customWidth="1"/>
    <x:col min="15" max="15" width="13" hidden="0" customWidth="1"/>
    <x:col min="16" max="16" width="15" hidden="0" customWidth="1"/>
    <x:col min="18" max="18" width="16" hidden="0" customWidth="1"/>
    <x:col min="19" max="19" width="16" hidden="0" customWidth="1"/>
    <x:col min="20" max="20" width="16" hidden="0" customWidth="1"/>
    <x:col min="21" max="21" width="16" hidden="0" customWidth="1"/>
    <x:col min="17" max="17" width="22" hidden="0" customWidth="1"/>
  </x:cols>
  <x:sheetData>
    <x:row r="1" ht="34" customHeight="1">
      <x:c r="A1" s="710" t="str">
        <x:v>RFQFlow AI — Quotations</x:v>
      </x:c>
      <x:c r="B1" s="710"/>
      <x:c r="C1" s="710"/>
      <x:c r="D1" s="710"/>
      <x:c r="E1" s="710"/>
      <x:c r="F1" s="710"/>
      <x:c r="G1" s="710"/>
      <x:c r="H1" s="710"/>
      <x:c r="I1" s="710"/>
      <x:c r="J1" s="710"/>
      <x:c r="K1" s="710"/>
      <x:c r="L1" s="710"/>
      <x:c r="M1" s="710"/>
      <x:c r="N1" s="710"/>
      <x:c r="O1" s="710"/>
      <x:c r="P1" s="710"/>
      <x:c r="Q1" s="519"/>
    </x:row>
    <x:row r="2" ht="30" customHeight="1">
      <x:c r="A2" s="715" t="str">
        <x:v>Track every sent or revised quotation. Use a new Quote ID for each issue and increase Version for revisions.</x:v>
      </x:c>
      <x:c r="B2" s="715"/>
      <x:c r="C2" s="715"/>
      <x:c r="D2" s="715"/>
      <x:c r="E2" s="715"/>
      <x:c r="F2" s="715"/>
      <x:c r="G2" s="715"/>
      <x:c r="H2" s="715"/>
      <x:c r="I2" s="715"/>
      <x:c r="J2" s="715"/>
      <x:c r="K2" s="715"/>
      <x:c r="L2" s="715"/>
      <x:c r="M2" s="715"/>
      <x:c r="N2" s="715"/>
      <x:c r="O2" s="715"/>
      <x:c r="P2" s="715"/>
      <x:c r="Q2" s="522"/>
      <x:c r="R2" s="537" t="str">
        <x:v>QUICK GUIDE</x:v>
      </x:c>
      <x:c r="S2" s="537"/>
      <x:c r="T2" s="537"/>
      <x:c r="U2" s="537"/>
    </x:row>
    <x:row r="3" ht="28" customHeight="1">
      <x:c r="A3" s="663" t="str">
        <x:f>IFERROR(HYPERLINK("#'Dashboard'!A1","HOME"),"HOME")</x:f>
        <x:v>HOME</x:v>
      </x:c>
      <x:c r="B3" s="717"/>
      <x:c r="C3" s="664"/>
      <x:c r="D3" s="663" t="str">
        <x:f>IFERROR(HYPERLINK("#'Quote Builder'!A1","BUILD QUOTE"),"BUILD QUOTE")</x:f>
        <x:v>BUILD QUOTE</x:v>
      </x:c>
      <x:c r="E3" s="717"/>
      <x:c r="F3" s="664"/>
      <x:c r="G3" s="663" t="str">
        <x:f>IFERROR(HYPERLINK("#'RFQ Tracker'!A1","RFQ TRACKER"),"RFQ TRACKER")</x:f>
        <x:v>RFQ TRACKER</x:v>
      </x:c>
      <x:c r="H3" s="717"/>
      <x:c r="I3" s="664"/>
      <x:c r="J3" s="663" t="str">
        <x:f>IFERROR(HYPERLINK("#'Orders &amp; Payments'!A1","PO / INVOICE / PAYMENT"),"PO / INVOICE / PAYMENT")</x:f>
        <x:v>PO / INVOICE / PAYMENT</x:v>
      </x:c>
      <x:c r="K3" s="717"/>
      <x:c r="L3" s="664"/>
      <x:c r="M3" s="759" t="str">
        <x:v>SAMPLE / DEMO — delete or replace row 5.</x:v>
      </x:c>
      <x:c r="N3" s="759"/>
      <x:c r="O3" s="759"/>
      <x:c r="P3" s="759"/>
      <x:c r="Q3" s="759"/>
      <x:c r="R3" s="100" t="str">
        <x:v>Quotation Workflow</x:v>
      </x:c>
      <x:c r="S3" s="100"/>
      <x:c r="T3" s="100"/>
      <x:c r="U3" s="100"/>
    </x:row>
    <x:row r="4" ht="36" customHeight="1">
      <x:c r="A4" s="723" t="str">
        <x:v>Quote ID</x:v>
      </x:c>
      <x:c r="B4" s="723" t="str">
        <x:v>RFQ ID</x:v>
      </x:c>
      <x:c r="C4" s="723" t="str">
        <x:v>Quote Date</x:v>
      </x:c>
      <x:c r="D4" s="723" t="str">
        <x:v>Version</x:v>
      </x:c>
      <x:c r="E4" s="723" t="str">
        <x:v>Product / Service</x:v>
      </x:c>
      <x:c r="F4" s="723" t="str">
        <x:v>Quantity</x:v>
      </x:c>
      <x:c r="G4" s="723" t="str">
        <x:v>Unit</x:v>
      </x:c>
      <x:c r="H4" s="723" t="str">
        <x:v>Unit Price</x:v>
      </x:c>
      <x:c r="I4" s="723" t="str">
        <x:v>Discount %</x:v>
      </x:c>
      <x:c r="J4" s="723" t="str">
        <x:v>Freight / Packing</x:v>
      </x:c>
      <x:c r="K4" s="723" t="str">
        <x:v>Taxable Value</x:v>
      </x:c>
      <x:c r="L4" s="723" t="str">
        <x:v>GST %</x:v>
      </x:c>
      <x:c r="M4" s="723" t="str">
        <x:v>GST Amount</x:v>
      </x:c>
      <x:c r="N4" s="723" t="str">
        <x:v>Grand Total</x:v>
      </x:c>
      <x:c r="O4" s="723" t="str">
        <x:v>Valid Until</x:v>
      </x:c>
      <x:c r="P4" s="723" t="str">
        <x:v>Quote Status</x:v>
      </x:c>
      <x:c r="Q4" s="723" t="str">
        <x:v>Record Check</x:v>
      </x:c>
      <x:c r="R4" s="102" t="str">
        <x:v>1. Prepare customer-facing quote in Quote Builder.
2. Add one row here for tracking and revision control.
3. Set RFQ stage to QUOTED.
4. Record quote date and next follow-up.
5. For revisions, create a new Quote ID or increase Version.
6. Once accepted, move RFQ to NEGOTIATION / PO WON.</x:v>
      </x:c>
      <x:c r="S4" s="102"/>
      <x:c r="T4" s="102"/>
      <x:c r="U4" s="102"/>
    </x:row>
    <x:row r="5">
      <x:c r="A5" s="730" t="str">
        <x:v>QTN-DEMO-001</x:v>
      </x:c>
      <x:c r="B5" s="730" t="str">
        <x:v>RFQ-DEMO-001</x:v>
      </x:c>
      <x:c r="C5" s="731" t="n">
        <x:v>46268</x:v>
      </x:c>
      <x:c r="D5" s="730" t="n">
        <x:v>1</x:v>
      </x:c>
      <x:c r="E5" s="730" t="str">
        <x:v>Industrial control panel enclosure</x:v>
      </x:c>
      <x:c r="F5" s="730" t="n">
        <x:v>20</x:v>
      </x:c>
      <x:c r="G5" s="730" t="str">
        <x:v>Nos</x:v>
      </x:c>
      <x:c r="H5" s="767" t="n">
        <x:v>10000</x:v>
      </x:c>
      <x:c r="I5" s="768" t="n">
        <x:v>0</x:v>
      </x:c>
      <x:c r="J5" s="767" t="n">
        <x:v>5000</x:v>
      </x:c>
      <x:c r="K5" s="771" t="n">
        <x:f>IF(OR(F5="",H5=""),"",IF(OR(NOT(ISNUMBER(F5)),NOT(ISNUMBER(H5)),AND(I5&lt;&gt;"",NOT(ISNUMBER(I5))),AND(J5&lt;&gt;"",NOT(ISNUMBER(J5))),F5&lt;=0,H5&lt;=0,I5&lt;0,I5&gt;1,J5&lt;0),"CHECK INPUTS",ROUND(F5*H5*(1-IF(I5="",0,I5))+IF(J5="",0,J5),2)))</x:f>
        <x:v>205000</x:v>
      </x:c>
      <x:c r="L5" s="768" t="n">
        <x:v>0.18</x:v>
      </x:c>
      <x:c r="M5" s="771" t="n">
        <x:f>IF(K5="","",IF(NOT(ISNUMBER(K5)),"CHECK INPUTS",IF(L5="","GST REQUIRED",IF(NOT(ISNUMBER(L5)),"CHECK INPUTS",IF(OR(L5&lt;0,L5&gt;1),"CHECK INPUTS",ROUND(K5*L5,2))))))</x:f>
        <x:v>36900</x:v>
      </x:c>
      <x:c r="N5" s="771" t="n">
        <x:f>IF(K5="","",IF(OR(NOT(ISNUMBER(K5)),NOT(ISNUMBER(M5))),"CHECK INPUTS",ROUND(K5+M5,2)))</x:f>
        <x:v>241900</x:v>
      </x:c>
      <x:c r="O5" s="731" t="n">
        <x:v>46283</x:v>
      </x:c>
      <x:c r="P5" s="730" t="str">
        <x:v>Accepted</x:v>
      </x:c>
      <x:c r="Q5" s="751" t="str">
        <x:f>IF(A5="","",IF(COUNTIF($A$5:$A$504,A5)&gt;1,"DUPLICATE QUOTE ID",IF(COUNTIFS($B$5:$B$504,B5,$D$5:$D$504,D5)&gt;1,"DUPLICATE RFQ VERSION",IF(OR(B5="",C5="",E5="",G5="",O5="",P5=""),"CHECK REQUIRED FIELDS",IF(OR(NOT(ISNUMBER(C5)),C5&gt;TODAY(),NOT(ISNUMBER(D5)),D5&lt;1,NOT(ISNUMBER(F5)),F5&lt;=0,NOT(ISNUMBER(H5)),H5&lt;=0,AND(I5&lt;&gt;"",OR(NOT(ISNUMBER(I5)),I5&lt;0,I5&gt;1)),AND(J5&lt;&gt;"",OR(NOT(ISNUMBER(J5)),J5&lt;0)),NOT(ISNUMBER(L5)),L5&lt;0,L5&gt;1,NOT(ISNUMBER(O5)),O5&lt;C5),"CHECK INPUTS",IF(COUNTIF(Setup!$F$4:$F$9,P5)=0,"CHECK QUOTE STATUS","COMPLETE"))))))</x:f>
        <x:v>COMPLETE</x:v>
      </x:c>
      <x:c r="R5" s="102"/>
      <x:c r="S5" s="102"/>
      <x:c r="T5" s="102"/>
      <x:c r="U5" s="102"/>
    </x:row>
    <x:row r="6">
      <x:c r="A6" s="730"/>
      <x:c r="B6" s="730"/>
      <x:c r="C6" s="731"/>
      <x:c r="D6" s="730"/>
      <x:c r="E6" s="730"/>
      <x:c r="F6" s="730"/>
      <x:c r="G6" s="730"/>
      <x:c r="H6" s="767"/>
      <x:c r="I6" s="768"/>
      <x:c r="J6" s="767"/>
      <x:c r="K6" s="771" t="str">
        <x:f>IF(OR(F6="",H6=""),"",IF(OR(NOT(ISNUMBER(F6)),NOT(ISNUMBER(H6)),AND(I6&lt;&gt;"",NOT(ISNUMBER(I6))),AND(J6&lt;&gt;"",NOT(ISNUMBER(J6))),F6&lt;=0,H6&lt;=0,I6&lt;0,I6&gt;1,J6&lt;0),"CHECK INPUTS",ROUND(F6*H6*(1-IF(I6="",0,I6))+IF(J6="",0,J6),2)))</x:f>
      </x:c>
      <x:c r="L6" s="768"/>
      <x:c r="M6" s="771" t="str">
        <x:f>IF(K6="","",IF(NOT(ISNUMBER(K6)),"CHECK INPUTS",IF(L6="","GST REQUIRED",IF(NOT(ISNUMBER(L6)),"CHECK INPUTS",IF(OR(L6&lt;0,L6&gt;1),"CHECK INPUTS",ROUND(K6*L6,2))))))</x:f>
      </x:c>
      <x:c r="N6" s="771" t="str">
        <x:f>IF(K6="","",IF(OR(NOT(ISNUMBER(K6)),NOT(ISNUMBER(M6))),"CHECK INPUTS",ROUND(K6+M6,2)))</x:f>
      </x:c>
      <x:c r="O6" s="731"/>
      <x:c r="P6" s="730"/>
      <x:c r="Q6" s="751" t="str">
        <x:f>IF(A6="","",IF(COUNTIF($A$5:$A$504,A6)&gt;1,"DUPLICATE QUOTE ID",IF(COUNTIFS($B$5:$B$504,B6,$D$5:$D$504,D6)&gt;1,"DUPLICATE RFQ VERSION",IF(OR(B6="",C6="",E6="",G6="",O6="",P6=""),"CHECK REQUIRED FIELDS",IF(OR(NOT(ISNUMBER(C6)),C6&gt;TODAY(),NOT(ISNUMBER(D6)),D6&lt;1,NOT(ISNUMBER(F6)),F6&lt;=0,NOT(ISNUMBER(H6)),H6&lt;=0,AND(I6&lt;&gt;"",OR(NOT(ISNUMBER(I6)),I6&lt;0,I6&gt;1)),AND(J6&lt;&gt;"",OR(NOT(ISNUMBER(J6)),J6&lt;0)),NOT(ISNUMBER(L6)),L6&lt;0,L6&gt;1,NOT(ISNUMBER(O6)),O6&lt;C6),"CHECK INPUTS",IF(COUNTIF(Setup!$F$4:$F$9,P6)=0,"CHECK QUOTE STATUS","COMPLETE"))))))</x:f>
      </x:c>
      <x:c r="R6" s="102"/>
      <x:c r="S6" s="102"/>
      <x:c r="T6" s="102"/>
      <x:c r="U6" s="102"/>
    </x:row>
    <x:row r="7">
      <x:c r="A7" s="730"/>
      <x:c r="B7" s="730"/>
      <x:c r="C7" s="731"/>
      <x:c r="D7" s="730"/>
      <x:c r="E7" s="730"/>
      <x:c r="F7" s="730"/>
      <x:c r="G7" s="730"/>
      <x:c r="H7" s="767"/>
      <x:c r="I7" s="768"/>
      <x:c r="J7" s="767"/>
      <x:c r="K7" s="771" t="str">
        <x:f>IF(OR(F7="",H7=""),"",IF(OR(NOT(ISNUMBER(F7)),NOT(ISNUMBER(H7)),AND(I7&lt;&gt;"",NOT(ISNUMBER(I7))),AND(J7&lt;&gt;"",NOT(ISNUMBER(J7))),F7&lt;=0,H7&lt;=0,I7&lt;0,I7&gt;1,J7&lt;0),"CHECK INPUTS",ROUND(F7*H7*(1-IF(I7="",0,I7))+IF(J7="",0,J7),2)))</x:f>
      </x:c>
      <x:c r="L7" s="768"/>
      <x:c r="M7" s="771" t="str">
        <x:f>IF(K7="","",IF(NOT(ISNUMBER(K7)),"CHECK INPUTS",IF(L7="","GST REQUIRED",IF(NOT(ISNUMBER(L7)),"CHECK INPUTS",IF(OR(L7&lt;0,L7&gt;1),"CHECK INPUTS",ROUND(K7*L7,2))))))</x:f>
      </x:c>
      <x:c r="N7" s="771" t="str">
        <x:f>IF(K7="","",IF(OR(NOT(ISNUMBER(K7)),NOT(ISNUMBER(M7))),"CHECK INPUTS",ROUND(K7+M7,2)))</x:f>
      </x:c>
      <x:c r="O7" s="731"/>
      <x:c r="P7" s="730"/>
      <x:c r="Q7" s="751" t="str">
        <x:f>IF(A7="","",IF(COUNTIF($A$5:$A$504,A7)&gt;1,"DUPLICATE QUOTE ID",IF(COUNTIFS($B$5:$B$504,B7,$D$5:$D$504,D7)&gt;1,"DUPLICATE RFQ VERSION",IF(OR(B7="",C7="",E7="",G7="",O7="",P7=""),"CHECK REQUIRED FIELDS",IF(OR(NOT(ISNUMBER(C7)),C7&gt;TODAY(),NOT(ISNUMBER(D7)),D7&lt;1,NOT(ISNUMBER(F7)),F7&lt;=0,NOT(ISNUMBER(H7)),H7&lt;=0,AND(I7&lt;&gt;"",OR(NOT(ISNUMBER(I7)),I7&lt;0,I7&gt;1)),AND(J7&lt;&gt;"",OR(NOT(ISNUMBER(J7)),J7&lt;0)),NOT(ISNUMBER(L7)),L7&lt;0,L7&gt;1,NOT(ISNUMBER(O7)),O7&lt;C7),"CHECK INPUTS",IF(COUNTIF(Setup!$F$4:$F$9,P7)=0,"CHECK QUOTE STATUS","COMPLETE"))))))</x:f>
      </x:c>
      <x:c r="R7" s="102"/>
      <x:c r="S7" s="102"/>
      <x:c r="T7" s="102"/>
      <x:c r="U7" s="102"/>
    </x:row>
    <x:row r="8">
      <x:c r="A8" s="730"/>
      <x:c r="B8" s="730"/>
      <x:c r="C8" s="731"/>
      <x:c r="D8" s="730"/>
      <x:c r="E8" s="730"/>
      <x:c r="F8" s="730"/>
      <x:c r="G8" s="730"/>
      <x:c r="H8" s="767"/>
      <x:c r="I8" s="768"/>
      <x:c r="J8" s="767"/>
      <x:c r="K8" s="771" t="str">
        <x:f>IF(OR(F8="",H8=""),"",IF(OR(NOT(ISNUMBER(F8)),NOT(ISNUMBER(H8)),AND(I8&lt;&gt;"",NOT(ISNUMBER(I8))),AND(J8&lt;&gt;"",NOT(ISNUMBER(J8))),F8&lt;=0,H8&lt;=0,I8&lt;0,I8&gt;1,J8&lt;0),"CHECK INPUTS",ROUND(F8*H8*(1-IF(I8="",0,I8))+IF(J8="",0,J8),2)))</x:f>
      </x:c>
      <x:c r="L8" s="768"/>
      <x:c r="M8" s="771" t="str">
        <x:f>IF(K8="","",IF(NOT(ISNUMBER(K8)),"CHECK INPUTS",IF(L8="","GST REQUIRED",IF(NOT(ISNUMBER(L8)),"CHECK INPUTS",IF(OR(L8&lt;0,L8&gt;1),"CHECK INPUTS",ROUND(K8*L8,2))))))</x:f>
      </x:c>
      <x:c r="N8" s="771" t="str">
        <x:f>IF(K8="","",IF(OR(NOT(ISNUMBER(K8)),NOT(ISNUMBER(M8))),"CHECK INPUTS",ROUND(K8+M8,2)))</x:f>
      </x:c>
      <x:c r="O8" s="731"/>
      <x:c r="P8" s="730"/>
      <x:c r="Q8" s="751" t="str">
        <x:f>IF(A8="","",IF(COUNTIF($A$5:$A$504,A8)&gt;1,"DUPLICATE QUOTE ID",IF(COUNTIFS($B$5:$B$504,B8,$D$5:$D$504,D8)&gt;1,"DUPLICATE RFQ VERSION",IF(OR(B8="",C8="",E8="",G8="",O8="",P8=""),"CHECK REQUIRED FIELDS",IF(OR(NOT(ISNUMBER(C8)),C8&gt;TODAY(),NOT(ISNUMBER(D8)),D8&lt;1,NOT(ISNUMBER(F8)),F8&lt;=0,NOT(ISNUMBER(H8)),H8&lt;=0,AND(I8&lt;&gt;"",OR(NOT(ISNUMBER(I8)),I8&lt;0,I8&gt;1)),AND(J8&lt;&gt;"",OR(NOT(ISNUMBER(J8)),J8&lt;0)),NOT(ISNUMBER(L8)),L8&lt;0,L8&gt;1,NOT(ISNUMBER(O8)),O8&lt;C8),"CHECK INPUTS",IF(COUNTIF(Setup!$F$4:$F$9,P8)=0,"CHECK QUOTE STATUS","COMPLETE"))))))</x:f>
      </x:c>
      <x:c r="R8" s="102"/>
      <x:c r="S8" s="102"/>
      <x:c r="T8" s="102"/>
      <x:c r="U8" s="102"/>
    </x:row>
    <x:row r="9">
      <x:c r="A9" s="730"/>
      <x:c r="B9" s="730"/>
      <x:c r="C9" s="731"/>
      <x:c r="D9" s="730"/>
      <x:c r="E9" s="730"/>
      <x:c r="F9" s="730"/>
      <x:c r="G9" s="730"/>
      <x:c r="H9" s="767"/>
      <x:c r="I9" s="768"/>
      <x:c r="J9" s="767"/>
      <x:c r="K9" s="771" t="str">
        <x:f>IF(OR(F9="",H9=""),"",IF(OR(NOT(ISNUMBER(F9)),NOT(ISNUMBER(H9)),AND(I9&lt;&gt;"",NOT(ISNUMBER(I9))),AND(J9&lt;&gt;"",NOT(ISNUMBER(J9))),F9&lt;=0,H9&lt;=0,I9&lt;0,I9&gt;1,J9&lt;0),"CHECK INPUTS",ROUND(F9*H9*(1-IF(I9="",0,I9))+IF(J9="",0,J9),2)))</x:f>
      </x:c>
      <x:c r="L9" s="768"/>
      <x:c r="M9" s="771" t="str">
        <x:f>IF(K9="","",IF(NOT(ISNUMBER(K9)),"CHECK INPUTS",IF(L9="","GST REQUIRED",IF(NOT(ISNUMBER(L9)),"CHECK INPUTS",IF(OR(L9&lt;0,L9&gt;1),"CHECK INPUTS",ROUND(K9*L9,2))))))</x:f>
      </x:c>
      <x:c r="N9" s="771" t="str">
        <x:f>IF(K9="","",IF(OR(NOT(ISNUMBER(K9)),NOT(ISNUMBER(M9))),"CHECK INPUTS",ROUND(K9+M9,2)))</x:f>
      </x:c>
      <x:c r="O9" s="731"/>
      <x:c r="P9" s="730"/>
      <x:c r="Q9" s="751" t="str">
        <x:f>IF(A9="","",IF(COUNTIF($A$5:$A$504,A9)&gt;1,"DUPLICATE QUOTE ID",IF(COUNTIFS($B$5:$B$504,B9,$D$5:$D$504,D9)&gt;1,"DUPLICATE RFQ VERSION",IF(OR(B9="",C9="",E9="",G9="",O9="",P9=""),"CHECK REQUIRED FIELDS",IF(OR(NOT(ISNUMBER(C9)),C9&gt;TODAY(),NOT(ISNUMBER(D9)),D9&lt;1,NOT(ISNUMBER(F9)),F9&lt;=0,NOT(ISNUMBER(H9)),H9&lt;=0,AND(I9&lt;&gt;"",OR(NOT(ISNUMBER(I9)),I9&lt;0,I9&gt;1)),AND(J9&lt;&gt;"",OR(NOT(ISNUMBER(J9)),J9&lt;0)),NOT(ISNUMBER(L9)),L9&lt;0,L9&gt;1,NOT(ISNUMBER(O9)),O9&lt;C9),"CHECK INPUTS",IF(COUNTIF(Setup!$F$4:$F$9,P9)=0,"CHECK QUOTE STATUS","COMPLETE"))))))</x:f>
      </x:c>
      <x:c r="R9" s="102"/>
      <x:c r="S9" s="102"/>
      <x:c r="T9" s="102"/>
      <x:c r="U9" s="102"/>
    </x:row>
    <x:row r="10">
      <x:c r="A10" s="730"/>
      <x:c r="B10" s="730"/>
      <x:c r="C10" s="731"/>
      <x:c r="D10" s="730"/>
      <x:c r="E10" s="730"/>
      <x:c r="F10" s="730"/>
      <x:c r="G10" s="730"/>
      <x:c r="H10" s="767"/>
      <x:c r="I10" s="768"/>
      <x:c r="J10" s="767"/>
      <x:c r="K10" s="771" t="str">
        <x:f>IF(OR(F10="",H10=""),"",IF(OR(NOT(ISNUMBER(F10)),NOT(ISNUMBER(H10)),AND(I10&lt;&gt;"",NOT(ISNUMBER(I10))),AND(J10&lt;&gt;"",NOT(ISNUMBER(J10))),F10&lt;=0,H10&lt;=0,I10&lt;0,I10&gt;1,J10&lt;0),"CHECK INPUTS",ROUND(F10*H10*(1-IF(I10="",0,I10))+IF(J10="",0,J10),2)))</x:f>
      </x:c>
      <x:c r="L10" s="768"/>
      <x:c r="M10" s="771" t="str">
        <x:f>IF(K10="","",IF(NOT(ISNUMBER(K10)),"CHECK INPUTS",IF(L10="","GST REQUIRED",IF(NOT(ISNUMBER(L10)),"CHECK INPUTS",IF(OR(L10&lt;0,L10&gt;1),"CHECK INPUTS",ROUND(K10*L10,2))))))</x:f>
      </x:c>
      <x:c r="N10" s="771" t="str">
        <x:f>IF(K10="","",IF(OR(NOT(ISNUMBER(K10)),NOT(ISNUMBER(M10))),"CHECK INPUTS",ROUND(K10+M10,2)))</x:f>
      </x:c>
      <x:c r="O10" s="731"/>
      <x:c r="P10" s="730"/>
      <x:c r="Q10" s="751" t="str">
        <x:f>IF(A10="","",IF(COUNTIF($A$5:$A$504,A10)&gt;1,"DUPLICATE QUOTE ID",IF(COUNTIFS($B$5:$B$504,B10,$D$5:$D$504,D10)&gt;1,"DUPLICATE RFQ VERSION",IF(OR(B10="",C10="",E10="",G10="",O10="",P10=""),"CHECK REQUIRED FIELDS",IF(OR(NOT(ISNUMBER(C10)),C10&gt;TODAY(),NOT(ISNUMBER(D10)),D10&lt;1,NOT(ISNUMBER(F10)),F10&lt;=0,NOT(ISNUMBER(H10)),H10&lt;=0,AND(I10&lt;&gt;"",OR(NOT(ISNUMBER(I10)),I10&lt;0,I10&gt;1)),AND(J10&lt;&gt;"",OR(NOT(ISNUMBER(J10)),J10&lt;0)),NOT(ISNUMBER(L10)),L10&lt;0,L10&gt;1,NOT(ISNUMBER(O10)),O10&lt;C10),"CHECK INPUTS",IF(COUNTIF(Setup!$F$4:$F$9,P10)=0,"CHECK QUOTE STATUS","COMPLETE"))))))</x:f>
      </x:c>
      <x:c r="R10" s="102"/>
      <x:c r="S10" s="102"/>
      <x:c r="T10" s="102"/>
      <x:c r="U10" s="102"/>
    </x:row>
    <x:row r="11">
      <x:c r="A11" s="730"/>
      <x:c r="B11" s="730"/>
      <x:c r="C11" s="731"/>
      <x:c r="D11" s="730"/>
      <x:c r="E11" s="730"/>
      <x:c r="F11" s="730"/>
      <x:c r="G11" s="730"/>
      <x:c r="H11" s="767"/>
      <x:c r="I11" s="768"/>
      <x:c r="J11" s="767"/>
      <x:c r="K11" s="771" t="str">
        <x:f>IF(OR(F11="",H11=""),"",IF(OR(NOT(ISNUMBER(F11)),NOT(ISNUMBER(H11)),AND(I11&lt;&gt;"",NOT(ISNUMBER(I11))),AND(J11&lt;&gt;"",NOT(ISNUMBER(J11))),F11&lt;=0,H11&lt;=0,I11&lt;0,I11&gt;1,J11&lt;0),"CHECK INPUTS",ROUND(F11*H11*(1-IF(I11="",0,I11))+IF(J11="",0,J11),2)))</x:f>
      </x:c>
      <x:c r="L11" s="768"/>
      <x:c r="M11" s="771" t="str">
        <x:f>IF(K11="","",IF(NOT(ISNUMBER(K11)),"CHECK INPUTS",IF(L11="","GST REQUIRED",IF(NOT(ISNUMBER(L11)),"CHECK INPUTS",IF(OR(L11&lt;0,L11&gt;1),"CHECK INPUTS",ROUND(K11*L11,2))))))</x:f>
      </x:c>
      <x:c r="N11" s="771" t="str">
        <x:f>IF(K11="","",IF(OR(NOT(ISNUMBER(K11)),NOT(ISNUMBER(M11))),"CHECK INPUTS",ROUND(K11+M11,2)))</x:f>
      </x:c>
      <x:c r="O11" s="731"/>
      <x:c r="P11" s="730"/>
      <x:c r="Q11" s="751" t="str">
        <x:f>IF(A11="","",IF(COUNTIF($A$5:$A$504,A11)&gt;1,"DUPLICATE QUOTE ID",IF(COUNTIFS($B$5:$B$504,B11,$D$5:$D$504,D11)&gt;1,"DUPLICATE RFQ VERSION",IF(OR(B11="",C11="",E11="",G11="",O11="",P11=""),"CHECK REQUIRED FIELDS",IF(OR(NOT(ISNUMBER(C11)),C11&gt;TODAY(),NOT(ISNUMBER(D11)),D11&lt;1,NOT(ISNUMBER(F11)),F11&lt;=0,NOT(ISNUMBER(H11)),H11&lt;=0,AND(I11&lt;&gt;"",OR(NOT(ISNUMBER(I11)),I11&lt;0,I11&gt;1)),AND(J11&lt;&gt;"",OR(NOT(ISNUMBER(J11)),J11&lt;0)),NOT(ISNUMBER(L11)),L11&lt;0,L11&gt;1,NOT(ISNUMBER(O11)),O11&lt;C11),"CHECK INPUTS",IF(COUNTIF(Setup!$F$4:$F$9,P11)=0,"CHECK QUOTE STATUS","COMPLETE"))))))</x:f>
      </x:c>
      <x:c r="R11" s="102"/>
      <x:c r="S11" s="102"/>
      <x:c r="T11" s="102"/>
      <x:c r="U11" s="102"/>
    </x:row>
    <x:row r="12">
      <x:c r="A12" s="730"/>
      <x:c r="B12" s="730"/>
      <x:c r="C12" s="731"/>
      <x:c r="D12" s="730"/>
      <x:c r="E12" s="730"/>
      <x:c r="F12" s="730"/>
      <x:c r="G12" s="730"/>
      <x:c r="H12" s="767"/>
      <x:c r="I12" s="768"/>
      <x:c r="J12" s="767"/>
      <x:c r="K12" s="771" t="str">
        <x:f>IF(OR(F12="",H12=""),"",IF(OR(NOT(ISNUMBER(F12)),NOT(ISNUMBER(H12)),AND(I12&lt;&gt;"",NOT(ISNUMBER(I12))),AND(J12&lt;&gt;"",NOT(ISNUMBER(J12))),F12&lt;=0,H12&lt;=0,I12&lt;0,I12&gt;1,J12&lt;0),"CHECK INPUTS",ROUND(F12*H12*(1-IF(I12="",0,I12))+IF(J12="",0,J12),2)))</x:f>
      </x:c>
      <x:c r="L12" s="768"/>
      <x:c r="M12" s="771" t="str">
        <x:f>IF(K12="","",IF(NOT(ISNUMBER(K12)),"CHECK INPUTS",IF(L12="","GST REQUIRED",IF(NOT(ISNUMBER(L12)),"CHECK INPUTS",IF(OR(L12&lt;0,L12&gt;1),"CHECK INPUTS",ROUND(K12*L12,2))))))</x:f>
      </x:c>
      <x:c r="N12" s="771" t="str">
        <x:f>IF(K12="","",IF(OR(NOT(ISNUMBER(K12)),NOT(ISNUMBER(M12))),"CHECK INPUTS",ROUND(K12+M12,2)))</x:f>
      </x:c>
      <x:c r="O12" s="731"/>
      <x:c r="P12" s="730"/>
      <x:c r="Q12" s="751" t="str">
        <x:f>IF(A12="","",IF(COUNTIF($A$5:$A$504,A12)&gt;1,"DUPLICATE QUOTE ID",IF(COUNTIFS($B$5:$B$504,B12,$D$5:$D$504,D12)&gt;1,"DUPLICATE RFQ VERSION",IF(OR(B12="",C12="",E12="",G12="",O12="",P12=""),"CHECK REQUIRED FIELDS",IF(OR(NOT(ISNUMBER(C12)),C12&gt;TODAY(),NOT(ISNUMBER(D12)),D12&lt;1,NOT(ISNUMBER(F12)),F12&lt;=0,NOT(ISNUMBER(H12)),H12&lt;=0,AND(I12&lt;&gt;"",OR(NOT(ISNUMBER(I12)),I12&lt;0,I12&gt;1)),AND(J12&lt;&gt;"",OR(NOT(ISNUMBER(J12)),J12&lt;0)),NOT(ISNUMBER(L12)),L12&lt;0,L12&gt;1,NOT(ISNUMBER(O12)),O12&lt;C12),"CHECK INPUTS",IF(COUNTIF(Setup!$F$4:$F$9,P12)=0,"CHECK QUOTE STATUS","COMPLETE"))))))</x:f>
      </x:c>
      <x:c r="R12" s="102"/>
      <x:c r="S12" s="102"/>
      <x:c r="T12" s="102"/>
      <x:c r="U12" s="102"/>
    </x:row>
    <x:row r="13">
      <x:c r="A13" s="730"/>
      <x:c r="B13" s="730"/>
      <x:c r="C13" s="731"/>
      <x:c r="D13" s="730"/>
      <x:c r="E13" s="730"/>
      <x:c r="F13" s="730"/>
      <x:c r="G13" s="730"/>
      <x:c r="H13" s="767"/>
      <x:c r="I13" s="768"/>
      <x:c r="J13" s="767"/>
      <x:c r="K13" s="771" t="str">
        <x:f>IF(OR(F13="",H13=""),"",IF(OR(NOT(ISNUMBER(F13)),NOT(ISNUMBER(H13)),AND(I13&lt;&gt;"",NOT(ISNUMBER(I13))),AND(J13&lt;&gt;"",NOT(ISNUMBER(J13))),F13&lt;=0,H13&lt;=0,I13&lt;0,I13&gt;1,J13&lt;0),"CHECK INPUTS",ROUND(F13*H13*(1-IF(I13="",0,I13))+IF(J13="",0,J13),2)))</x:f>
      </x:c>
      <x:c r="L13" s="768"/>
      <x:c r="M13" s="771" t="str">
        <x:f>IF(K13="","",IF(NOT(ISNUMBER(K13)),"CHECK INPUTS",IF(L13="","GST REQUIRED",IF(NOT(ISNUMBER(L13)),"CHECK INPUTS",IF(OR(L13&lt;0,L13&gt;1),"CHECK INPUTS",ROUND(K13*L13,2))))))</x:f>
      </x:c>
      <x:c r="N13" s="771" t="str">
        <x:f>IF(K13="","",IF(OR(NOT(ISNUMBER(K13)),NOT(ISNUMBER(M13))),"CHECK INPUTS",ROUND(K13+M13,2)))</x:f>
      </x:c>
      <x:c r="O13" s="731"/>
      <x:c r="P13" s="730"/>
      <x:c r="Q13" s="751" t="str">
        <x:f>IF(A13="","",IF(COUNTIF($A$5:$A$504,A13)&gt;1,"DUPLICATE QUOTE ID",IF(COUNTIFS($B$5:$B$504,B13,$D$5:$D$504,D13)&gt;1,"DUPLICATE RFQ VERSION",IF(OR(B13="",C13="",E13="",G13="",O13="",P13=""),"CHECK REQUIRED FIELDS",IF(OR(NOT(ISNUMBER(C13)),C13&gt;TODAY(),NOT(ISNUMBER(D13)),D13&lt;1,NOT(ISNUMBER(F13)),F13&lt;=0,NOT(ISNUMBER(H13)),H13&lt;=0,AND(I13&lt;&gt;"",OR(NOT(ISNUMBER(I13)),I13&lt;0,I13&gt;1)),AND(J13&lt;&gt;"",OR(NOT(ISNUMBER(J13)),J13&lt;0)),NOT(ISNUMBER(L13)),L13&lt;0,L13&gt;1,NOT(ISNUMBER(O13)),O13&lt;C13),"CHECK INPUTS",IF(COUNTIF(Setup!$F$4:$F$9,P13)=0,"CHECK QUOTE STATUS","COMPLETE"))))))</x:f>
      </x:c>
    </x:row>
    <x:row r="14">
      <x:c r="A14" s="730"/>
      <x:c r="B14" s="730"/>
      <x:c r="C14" s="731"/>
      <x:c r="D14" s="730"/>
      <x:c r="E14" s="730"/>
      <x:c r="F14" s="730"/>
      <x:c r="G14" s="730"/>
      <x:c r="H14" s="767"/>
      <x:c r="I14" s="768"/>
      <x:c r="J14" s="767"/>
      <x:c r="K14" s="771" t="str">
        <x:f>IF(OR(F14="",H14=""),"",IF(OR(NOT(ISNUMBER(F14)),NOT(ISNUMBER(H14)),AND(I14&lt;&gt;"",NOT(ISNUMBER(I14))),AND(J14&lt;&gt;"",NOT(ISNUMBER(J14))),F14&lt;=0,H14&lt;=0,I14&lt;0,I14&gt;1,J14&lt;0),"CHECK INPUTS",ROUND(F14*H14*(1-IF(I14="",0,I14))+IF(J14="",0,J14),2)))</x:f>
      </x:c>
      <x:c r="L14" s="768"/>
      <x:c r="M14" s="771" t="str">
        <x:f>IF(K14="","",IF(NOT(ISNUMBER(K14)),"CHECK INPUTS",IF(L14="","GST REQUIRED",IF(NOT(ISNUMBER(L14)),"CHECK INPUTS",IF(OR(L14&lt;0,L14&gt;1),"CHECK INPUTS",ROUND(K14*L14,2))))))</x:f>
      </x:c>
      <x:c r="N14" s="771" t="str">
        <x:f>IF(K14="","",IF(OR(NOT(ISNUMBER(K14)),NOT(ISNUMBER(M14))),"CHECK INPUTS",ROUND(K14+M14,2)))</x:f>
      </x:c>
      <x:c r="O14" s="731"/>
      <x:c r="P14" s="730"/>
      <x:c r="Q14" s="751" t="str">
        <x:f>IF(A14="","",IF(COUNTIF($A$5:$A$504,A14)&gt;1,"DUPLICATE QUOTE ID",IF(COUNTIFS($B$5:$B$504,B14,$D$5:$D$504,D14)&gt;1,"DUPLICATE RFQ VERSION",IF(OR(B14="",C14="",E14="",G14="",O14="",P14=""),"CHECK REQUIRED FIELDS",IF(OR(NOT(ISNUMBER(C14)),C14&gt;TODAY(),NOT(ISNUMBER(D14)),D14&lt;1,NOT(ISNUMBER(F14)),F14&lt;=0,NOT(ISNUMBER(H14)),H14&lt;=0,AND(I14&lt;&gt;"",OR(NOT(ISNUMBER(I14)),I14&lt;0,I14&gt;1)),AND(J14&lt;&gt;"",OR(NOT(ISNUMBER(J14)),J14&lt;0)),NOT(ISNUMBER(L14)),L14&lt;0,L14&gt;1,NOT(ISNUMBER(O14)),O14&lt;C14),"CHECK INPUTS",IF(COUNTIF(Setup!$F$4:$F$9,P14)=0,"CHECK QUOTE STATUS","COMPLETE"))))))</x:f>
      </x:c>
    </x:row>
    <x:row r="15">
      <x:c r="A15" s="730"/>
      <x:c r="B15" s="730"/>
      <x:c r="C15" s="731"/>
      <x:c r="D15" s="730"/>
      <x:c r="E15" s="730"/>
      <x:c r="F15" s="730"/>
      <x:c r="G15" s="730"/>
      <x:c r="H15" s="767"/>
      <x:c r="I15" s="768"/>
      <x:c r="J15" s="767"/>
      <x:c r="K15" s="771" t="str">
        <x:f>IF(OR(F15="",H15=""),"",IF(OR(NOT(ISNUMBER(F15)),NOT(ISNUMBER(H15)),AND(I15&lt;&gt;"",NOT(ISNUMBER(I15))),AND(J15&lt;&gt;"",NOT(ISNUMBER(J15))),F15&lt;=0,H15&lt;=0,I15&lt;0,I15&gt;1,J15&lt;0),"CHECK INPUTS",ROUND(F15*H15*(1-IF(I15="",0,I15))+IF(J15="",0,J15),2)))</x:f>
      </x:c>
      <x:c r="L15" s="768"/>
      <x:c r="M15" s="771" t="str">
        <x:f>IF(K15="","",IF(NOT(ISNUMBER(K15)),"CHECK INPUTS",IF(L15="","GST REQUIRED",IF(NOT(ISNUMBER(L15)),"CHECK INPUTS",IF(OR(L15&lt;0,L15&gt;1),"CHECK INPUTS",ROUND(K15*L15,2))))))</x:f>
      </x:c>
      <x:c r="N15" s="771" t="str">
        <x:f>IF(K15="","",IF(OR(NOT(ISNUMBER(K15)),NOT(ISNUMBER(M15))),"CHECK INPUTS",ROUND(K15+M15,2)))</x:f>
      </x:c>
      <x:c r="O15" s="731"/>
      <x:c r="P15" s="730"/>
      <x:c r="Q15" s="751" t="str">
        <x:f>IF(A15="","",IF(COUNTIF($A$5:$A$504,A15)&gt;1,"DUPLICATE QUOTE ID",IF(COUNTIFS($B$5:$B$504,B15,$D$5:$D$504,D15)&gt;1,"DUPLICATE RFQ VERSION",IF(OR(B15="",C15="",E15="",G15="",O15="",P15=""),"CHECK REQUIRED FIELDS",IF(OR(NOT(ISNUMBER(C15)),C15&gt;TODAY(),NOT(ISNUMBER(D15)),D15&lt;1,NOT(ISNUMBER(F15)),F15&lt;=0,NOT(ISNUMBER(H15)),H15&lt;=0,AND(I15&lt;&gt;"",OR(NOT(ISNUMBER(I15)),I15&lt;0,I15&gt;1)),AND(J15&lt;&gt;"",OR(NOT(ISNUMBER(J15)),J15&lt;0)),NOT(ISNUMBER(L15)),L15&lt;0,L15&gt;1,NOT(ISNUMBER(O15)),O15&lt;C15),"CHECK INPUTS",IF(COUNTIF(Setup!$F$4:$F$9,P15)=0,"CHECK QUOTE STATUS","COMPLETE"))))))</x:f>
      </x:c>
    </x:row>
    <x:row r="16">
      <x:c r="A16" s="730"/>
      <x:c r="B16" s="730"/>
      <x:c r="C16" s="731"/>
      <x:c r="D16" s="730"/>
      <x:c r="E16" s="730"/>
      <x:c r="F16" s="730"/>
      <x:c r="G16" s="730"/>
      <x:c r="H16" s="767"/>
      <x:c r="I16" s="768"/>
      <x:c r="J16" s="767"/>
      <x:c r="K16" s="771" t="str">
        <x:f>IF(OR(F16="",H16=""),"",IF(OR(NOT(ISNUMBER(F16)),NOT(ISNUMBER(H16)),AND(I16&lt;&gt;"",NOT(ISNUMBER(I16))),AND(J16&lt;&gt;"",NOT(ISNUMBER(J16))),F16&lt;=0,H16&lt;=0,I16&lt;0,I16&gt;1,J16&lt;0),"CHECK INPUTS",ROUND(F16*H16*(1-IF(I16="",0,I16))+IF(J16="",0,J16),2)))</x:f>
      </x:c>
      <x:c r="L16" s="768"/>
      <x:c r="M16" s="771" t="str">
        <x:f>IF(K16="","",IF(NOT(ISNUMBER(K16)),"CHECK INPUTS",IF(L16="","GST REQUIRED",IF(NOT(ISNUMBER(L16)),"CHECK INPUTS",IF(OR(L16&lt;0,L16&gt;1),"CHECK INPUTS",ROUND(K16*L16,2))))))</x:f>
      </x:c>
      <x:c r="N16" s="771" t="str">
        <x:f>IF(K16="","",IF(OR(NOT(ISNUMBER(K16)),NOT(ISNUMBER(M16))),"CHECK INPUTS",ROUND(K16+M16,2)))</x:f>
      </x:c>
      <x:c r="O16" s="731"/>
      <x:c r="P16" s="730"/>
      <x:c r="Q16" s="751" t="str">
        <x:f>IF(A16="","",IF(COUNTIF($A$5:$A$504,A16)&gt;1,"DUPLICATE QUOTE ID",IF(COUNTIFS($B$5:$B$504,B16,$D$5:$D$504,D16)&gt;1,"DUPLICATE RFQ VERSION",IF(OR(B16="",C16="",E16="",G16="",O16="",P16=""),"CHECK REQUIRED FIELDS",IF(OR(NOT(ISNUMBER(C16)),C16&gt;TODAY(),NOT(ISNUMBER(D16)),D16&lt;1,NOT(ISNUMBER(F16)),F16&lt;=0,NOT(ISNUMBER(H16)),H16&lt;=0,AND(I16&lt;&gt;"",OR(NOT(ISNUMBER(I16)),I16&lt;0,I16&gt;1)),AND(J16&lt;&gt;"",OR(NOT(ISNUMBER(J16)),J16&lt;0)),NOT(ISNUMBER(L16)),L16&lt;0,L16&gt;1,NOT(ISNUMBER(O16)),O16&lt;C16),"CHECK INPUTS",IF(COUNTIF(Setup!$F$4:$F$9,P16)=0,"CHECK QUOTE STATUS","COMPLETE"))))))</x:f>
      </x:c>
    </x:row>
    <x:row r="17">
      <x:c r="A17" s="730"/>
      <x:c r="B17" s="730"/>
      <x:c r="C17" s="731"/>
      <x:c r="D17" s="730"/>
      <x:c r="E17" s="730"/>
      <x:c r="F17" s="730"/>
      <x:c r="G17" s="730"/>
      <x:c r="H17" s="767"/>
      <x:c r="I17" s="768"/>
      <x:c r="J17" s="767"/>
      <x:c r="K17" s="771" t="str">
        <x:f>IF(OR(F17="",H17=""),"",IF(OR(NOT(ISNUMBER(F17)),NOT(ISNUMBER(H17)),AND(I17&lt;&gt;"",NOT(ISNUMBER(I17))),AND(J17&lt;&gt;"",NOT(ISNUMBER(J17))),F17&lt;=0,H17&lt;=0,I17&lt;0,I17&gt;1,J17&lt;0),"CHECK INPUTS",ROUND(F17*H17*(1-IF(I17="",0,I17))+IF(J17="",0,J17),2)))</x:f>
      </x:c>
      <x:c r="L17" s="768"/>
      <x:c r="M17" s="771" t="str">
        <x:f>IF(K17="","",IF(NOT(ISNUMBER(K17)),"CHECK INPUTS",IF(L17="","GST REQUIRED",IF(NOT(ISNUMBER(L17)),"CHECK INPUTS",IF(OR(L17&lt;0,L17&gt;1),"CHECK INPUTS",ROUND(K17*L17,2))))))</x:f>
      </x:c>
      <x:c r="N17" s="771" t="str">
        <x:f>IF(K17="","",IF(OR(NOT(ISNUMBER(K17)),NOT(ISNUMBER(M17))),"CHECK INPUTS",ROUND(K17+M17,2)))</x:f>
      </x:c>
      <x:c r="O17" s="731"/>
      <x:c r="P17" s="730"/>
      <x:c r="Q17" s="751" t="str">
        <x:f>IF(A17="","",IF(COUNTIF($A$5:$A$504,A17)&gt;1,"DUPLICATE QUOTE ID",IF(COUNTIFS($B$5:$B$504,B17,$D$5:$D$504,D17)&gt;1,"DUPLICATE RFQ VERSION",IF(OR(B17="",C17="",E17="",G17="",O17="",P17=""),"CHECK REQUIRED FIELDS",IF(OR(NOT(ISNUMBER(C17)),C17&gt;TODAY(),NOT(ISNUMBER(D17)),D17&lt;1,NOT(ISNUMBER(F17)),F17&lt;=0,NOT(ISNUMBER(H17)),H17&lt;=0,AND(I17&lt;&gt;"",OR(NOT(ISNUMBER(I17)),I17&lt;0,I17&gt;1)),AND(J17&lt;&gt;"",OR(NOT(ISNUMBER(J17)),J17&lt;0)),NOT(ISNUMBER(L17)),L17&lt;0,L17&gt;1,NOT(ISNUMBER(O17)),O17&lt;C17),"CHECK INPUTS",IF(COUNTIF(Setup!$F$4:$F$9,P17)=0,"CHECK QUOTE STATUS","COMPLETE"))))))</x:f>
      </x:c>
    </x:row>
    <x:row r="18">
      <x:c r="A18" s="730"/>
      <x:c r="B18" s="730"/>
      <x:c r="C18" s="731"/>
      <x:c r="D18" s="730"/>
      <x:c r="E18" s="730"/>
      <x:c r="F18" s="730"/>
      <x:c r="G18" s="730"/>
      <x:c r="H18" s="767"/>
      <x:c r="I18" s="768"/>
      <x:c r="J18" s="767"/>
      <x:c r="K18" s="771" t="str">
        <x:f>IF(OR(F18="",H18=""),"",IF(OR(NOT(ISNUMBER(F18)),NOT(ISNUMBER(H18)),AND(I18&lt;&gt;"",NOT(ISNUMBER(I18))),AND(J18&lt;&gt;"",NOT(ISNUMBER(J18))),F18&lt;=0,H18&lt;=0,I18&lt;0,I18&gt;1,J18&lt;0),"CHECK INPUTS",ROUND(F18*H18*(1-IF(I18="",0,I18))+IF(J18="",0,J18),2)))</x:f>
      </x:c>
      <x:c r="L18" s="768"/>
      <x:c r="M18" s="771" t="str">
        <x:f>IF(K18="","",IF(NOT(ISNUMBER(K18)),"CHECK INPUTS",IF(L18="","GST REQUIRED",IF(NOT(ISNUMBER(L18)),"CHECK INPUTS",IF(OR(L18&lt;0,L18&gt;1),"CHECK INPUTS",ROUND(K18*L18,2))))))</x:f>
      </x:c>
      <x:c r="N18" s="771" t="str">
        <x:f>IF(K18="","",IF(OR(NOT(ISNUMBER(K18)),NOT(ISNUMBER(M18))),"CHECK INPUTS",ROUND(K18+M18,2)))</x:f>
      </x:c>
      <x:c r="O18" s="731"/>
      <x:c r="P18" s="730"/>
      <x:c r="Q18" s="751" t="str">
        <x:f>IF(A18="","",IF(COUNTIF($A$5:$A$504,A18)&gt;1,"DUPLICATE QUOTE ID",IF(COUNTIFS($B$5:$B$504,B18,$D$5:$D$504,D18)&gt;1,"DUPLICATE RFQ VERSION",IF(OR(B18="",C18="",E18="",G18="",O18="",P18=""),"CHECK REQUIRED FIELDS",IF(OR(NOT(ISNUMBER(C18)),C18&gt;TODAY(),NOT(ISNUMBER(D18)),D18&lt;1,NOT(ISNUMBER(F18)),F18&lt;=0,NOT(ISNUMBER(H18)),H18&lt;=0,AND(I18&lt;&gt;"",OR(NOT(ISNUMBER(I18)),I18&lt;0,I18&gt;1)),AND(J18&lt;&gt;"",OR(NOT(ISNUMBER(J18)),J18&lt;0)),NOT(ISNUMBER(L18)),L18&lt;0,L18&gt;1,NOT(ISNUMBER(O18)),O18&lt;C18),"CHECK INPUTS",IF(COUNTIF(Setup!$F$4:$F$9,P18)=0,"CHECK QUOTE STATUS","COMPLETE"))))))</x:f>
      </x:c>
    </x:row>
    <x:row r="19">
      <x:c r="A19" s="730"/>
      <x:c r="B19" s="730"/>
      <x:c r="C19" s="731"/>
      <x:c r="D19" s="730"/>
      <x:c r="E19" s="730"/>
      <x:c r="F19" s="730"/>
      <x:c r="G19" s="730"/>
      <x:c r="H19" s="767"/>
      <x:c r="I19" s="768"/>
      <x:c r="J19" s="767"/>
      <x:c r="K19" s="771" t="str">
        <x:f>IF(OR(F19="",H19=""),"",IF(OR(NOT(ISNUMBER(F19)),NOT(ISNUMBER(H19)),AND(I19&lt;&gt;"",NOT(ISNUMBER(I19))),AND(J19&lt;&gt;"",NOT(ISNUMBER(J19))),F19&lt;=0,H19&lt;=0,I19&lt;0,I19&gt;1,J19&lt;0),"CHECK INPUTS",ROUND(F19*H19*(1-IF(I19="",0,I19))+IF(J19="",0,J19),2)))</x:f>
      </x:c>
      <x:c r="L19" s="768"/>
      <x:c r="M19" s="771" t="str">
        <x:f>IF(K19="","",IF(NOT(ISNUMBER(K19)),"CHECK INPUTS",IF(L19="","GST REQUIRED",IF(NOT(ISNUMBER(L19)),"CHECK INPUTS",IF(OR(L19&lt;0,L19&gt;1),"CHECK INPUTS",ROUND(K19*L19,2))))))</x:f>
      </x:c>
      <x:c r="N19" s="771" t="str">
        <x:f>IF(K19="","",IF(OR(NOT(ISNUMBER(K19)),NOT(ISNUMBER(M19))),"CHECK INPUTS",ROUND(K19+M19,2)))</x:f>
      </x:c>
      <x:c r="O19" s="731"/>
      <x:c r="P19" s="730"/>
      <x:c r="Q19" s="751" t="str">
        <x:f>IF(A19="","",IF(COUNTIF($A$5:$A$504,A19)&gt;1,"DUPLICATE QUOTE ID",IF(COUNTIFS($B$5:$B$504,B19,$D$5:$D$504,D19)&gt;1,"DUPLICATE RFQ VERSION",IF(OR(B19="",C19="",E19="",G19="",O19="",P19=""),"CHECK REQUIRED FIELDS",IF(OR(NOT(ISNUMBER(C19)),C19&gt;TODAY(),NOT(ISNUMBER(D19)),D19&lt;1,NOT(ISNUMBER(F19)),F19&lt;=0,NOT(ISNUMBER(H19)),H19&lt;=0,AND(I19&lt;&gt;"",OR(NOT(ISNUMBER(I19)),I19&lt;0,I19&gt;1)),AND(J19&lt;&gt;"",OR(NOT(ISNUMBER(J19)),J19&lt;0)),NOT(ISNUMBER(L19)),L19&lt;0,L19&gt;1,NOT(ISNUMBER(O19)),O19&lt;C19),"CHECK INPUTS",IF(COUNTIF(Setup!$F$4:$F$9,P19)=0,"CHECK QUOTE STATUS","COMPLETE"))))))</x:f>
      </x:c>
    </x:row>
    <x:row r="20">
      <x:c r="A20" s="730"/>
      <x:c r="B20" s="730"/>
      <x:c r="C20" s="731"/>
      <x:c r="D20" s="730"/>
      <x:c r="E20" s="730"/>
      <x:c r="F20" s="730"/>
      <x:c r="G20" s="730"/>
      <x:c r="H20" s="767"/>
      <x:c r="I20" s="768"/>
      <x:c r="J20" s="767"/>
      <x:c r="K20" s="771" t="str">
        <x:f>IF(OR(F20="",H20=""),"",IF(OR(NOT(ISNUMBER(F20)),NOT(ISNUMBER(H20)),AND(I20&lt;&gt;"",NOT(ISNUMBER(I20))),AND(J20&lt;&gt;"",NOT(ISNUMBER(J20))),F20&lt;=0,H20&lt;=0,I20&lt;0,I20&gt;1,J20&lt;0),"CHECK INPUTS",ROUND(F20*H20*(1-IF(I20="",0,I20))+IF(J20="",0,J20),2)))</x:f>
      </x:c>
      <x:c r="L20" s="768"/>
      <x:c r="M20" s="771" t="str">
        <x:f>IF(K20="","",IF(NOT(ISNUMBER(K20)),"CHECK INPUTS",IF(L20="","GST REQUIRED",IF(NOT(ISNUMBER(L20)),"CHECK INPUTS",IF(OR(L20&lt;0,L20&gt;1),"CHECK INPUTS",ROUND(K20*L20,2))))))</x:f>
      </x:c>
      <x:c r="N20" s="771" t="str">
        <x:f>IF(K20="","",IF(OR(NOT(ISNUMBER(K20)),NOT(ISNUMBER(M20))),"CHECK INPUTS",ROUND(K20+M20,2)))</x:f>
      </x:c>
      <x:c r="O20" s="731"/>
      <x:c r="P20" s="730"/>
      <x:c r="Q20" s="751" t="str">
        <x:f>IF(A20="","",IF(COUNTIF($A$5:$A$504,A20)&gt;1,"DUPLICATE QUOTE ID",IF(COUNTIFS($B$5:$B$504,B20,$D$5:$D$504,D20)&gt;1,"DUPLICATE RFQ VERSION",IF(OR(B20="",C20="",E20="",G20="",O20="",P20=""),"CHECK REQUIRED FIELDS",IF(OR(NOT(ISNUMBER(C20)),C20&gt;TODAY(),NOT(ISNUMBER(D20)),D20&lt;1,NOT(ISNUMBER(F20)),F20&lt;=0,NOT(ISNUMBER(H20)),H20&lt;=0,AND(I20&lt;&gt;"",OR(NOT(ISNUMBER(I20)),I20&lt;0,I20&gt;1)),AND(J20&lt;&gt;"",OR(NOT(ISNUMBER(J20)),J20&lt;0)),NOT(ISNUMBER(L20)),L20&lt;0,L20&gt;1,NOT(ISNUMBER(O20)),O20&lt;C20),"CHECK INPUTS",IF(COUNTIF(Setup!$F$4:$F$9,P20)=0,"CHECK QUOTE STATUS","COMPLETE"))))))</x:f>
      </x:c>
    </x:row>
    <x:row r="21">
      <x:c r="A21" s="730"/>
      <x:c r="B21" s="730"/>
      <x:c r="C21" s="731"/>
      <x:c r="D21" s="730"/>
      <x:c r="E21" s="730"/>
      <x:c r="F21" s="730"/>
      <x:c r="G21" s="730"/>
      <x:c r="H21" s="767"/>
      <x:c r="I21" s="768"/>
      <x:c r="J21" s="767"/>
      <x:c r="K21" s="771" t="str">
        <x:f>IF(OR(F21="",H21=""),"",IF(OR(NOT(ISNUMBER(F21)),NOT(ISNUMBER(H21)),AND(I21&lt;&gt;"",NOT(ISNUMBER(I21))),AND(J21&lt;&gt;"",NOT(ISNUMBER(J21))),F21&lt;=0,H21&lt;=0,I21&lt;0,I21&gt;1,J21&lt;0),"CHECK INPUTS",ROUND(F21*H21*(1-IF(I21="",0,I21))+IF(J21="",0,J21),2)))</x:f>
      </x:c>
      <x:c r="L21" s="768"/>
      <x:c r="M21" s="771" t="str">
        <x:f>IF(K21="","",IF(NOT(ISNUMBER(K21)),"CHECK INPUTS",IF(L21="","GST REQUIRED",IF(NOT(ISNUMBER(L21)),"CHECK INPUTS",IF(OR(L21&lt;0,L21&gt;1),"CHECK INPUTS",ROUND(K21*L21,2))))))</x:f>
      </x:c>
      <x:c r="N21" s="771" t="str">
        <x:f>IF(K21="","",IF(OR(NOT(ISNUMBER(K21)),NOT(ISNUMBER(M21))),"CHECK INPUTS",ROUND(K21+M21,2)))</x:f>
      </x:c>
      <x:c r="O21" s="731"/>
      <x:c r="P21" s="730"/>
      <x:c r="Q21" s="751" t="str">
        <x:f>IF(A21="","",IF(COUNTIF($A$5:$A$504,A21)&gt;1,"DUPLICATE QUOTE ID",IF(COUNTIFS($B$5:$B$504,B21,$D$5:$D$504,D21)&gt;1,"DUPLICATE RFQ VERSION",IF(OR(B21="",C21="",E21="",G21="",O21="",P21=""),"CHECK REQUIRED FIELDS",IF(OR(NOT(ISNUMBER(C21)),C21&gt;TODAY(),NOT(ISNUMBER(D21)),D21&lt;1,NOT(ISNUMBER(F21)),F21&lt;=0,NOT(ISNUMBER(H21)),H21&lt;=0,AND(I21&lt;&gt;"",OR(NOT(ISNUMBER(I21)),I21&lt;0,I21&gt;1)),AND(J21&lt;&gt;"",OR(NOT(ISNUMBER(J21)),J21&lt;0)),NOT(ISNUMBER(L21)),L21&lt;0,L21&gt;1,NOT(ISNUMBER(O21)),O21&lt;C21),"CHECK INPUTS",IF(COUNTIF(Setup!$F$4:$F$9,P21)=0,"CHECK QUOTE STATUS","COMPLETE"))))))</x:f>
      </x:c>
    </x:row>
    <x:row r="22">
      <x:c r="A22" s="730"/>
      <x:c r="B22" s="730"/>
      <x:c r="C22" s="731"/>
      <x:c r="D22" s="730"/>
      <x:c r="E22" s="730"/>
      <x:c r="F22" s="730"/>
      <x:c r="G22" s="730"/>
      <x:c r="H22" s="767"/>
      <x:c r="I22" s="768"/>
      <x:c r="J22" s="767"/>
      <x:c r="K22" s="771" t="str">
        <x:f>IF(OR(F22="",H22=""),"",IF(OR(NOT(ISNUMBER(F22)),NOT(ISNUMBER(H22)),AND(I22&lt;&gt;"",NOT(ISNUMBER(I22))),AND(J22&lt;&gt;"",NOT(ISNUMBER(J22))),F22&lt;=0,H22&lt;=0,I22&lt;0,I22&gt;1,J22&lt;0),"CHECK INPUTS",ROUND(F22*H22*(1-IF(I22="",0,I22))+IF(J22="",0,J22),2)))</x:f>
      </x:c>
      <x:c r="L22" s="768"/>
      <x:c r="M22" s="771" t="str">
        <x:f>IF(K22="","",IF(NOT(ISNUMBER(K22)),"CHECK INPUTS",IF(L22="","GST REQUIRED",IF(NOT(ISNUMBER(L22)),"CHECK INPUTS",IF(OR(L22&lt;0,L22&gt;1),"CHECK INPUTS",ROUND(K22*L22,2))))))</x:f>
      </x:c>
      <x:c r="N22" s="771" t="str">
        <x:f>IF(K22="","",IF(OR(NOT(ISNUMBER(K22)),NOT(ISNUMBER(M22))),"CHECK INPUTS",ROUND(K22+M22,2)))</x:f>
      </x:c>
      <x:c r="O22" s="731"/>
      <x:c r="P22" s="730"/>
      <x:c r="Q22" s="751" t="str">
        <x:f>IF(A22="","",IF(COUNTIF($A$5:$A$504,A22)&gt;1,"DUPLICATE QUOTE ID",IF(COUNTIFS($B$5:$B$504,B22,$D$5:$D$504,D22)&gt;1,"DUPLICATE RFQ VERSION",IF(OR(B22="",C22="",E22="",G22="",O22="",P22=""),"CHECK REQUIRED FIELDS",IF(OR(NOT(ISNUMBER(C22)),C22&gt;TODAY(),NOT(ISNUMBER(D22)),D22&lt;1,NOT(ISNUMBER(F22)),F22&lt;=0,NOT(ISNUMBER(H22)),H22&lt;=0,AND(I22&lt;&gt;"",OR(NOT(ISNUMBER(I22)),I22&lt;0,I22&gt;1)),AND(J22&lt;&gt;"",OR(NOT(ISNUMBER(J22)),J22&lt;0)),NOT(ISNUMBER(L22)),L22&lt;0,L22&gt;1,NOT(ISNUMBER(O22)),O22&lt;C22),"CHECK INPUTS",IF(COUNTIF(Setup!$F$4:$F$9,P22)=0,"CHECK QUOTE STATUS","COMPLETE"))))))</x:f>
      </x:c>
    </x:row>
    <x:row r="23">
      <x:c r="A23" s="730"/>
      <x:c r="B23" s="730"/>
      <x:c r="C23" s="731"/>
      <x:c r="D23" s="730"/>
      <x:c r="E23" s="730"/>
      <x:c r="F23" s="730"/>
      <x:c r="G23" s="730"/>
      <x:c r="H23" s="767"/>
      <x:c r="I23" s="768"/>
      <x:c r="J23" s="767"/>
      <x:c r="K23" s="771" t="str">
        <x:f>IF(OR(F23="",H23=""),"",IF(OR(NOT(ISNUMBER(F23)),NOT(ISNUMBER(H23)),AND(I23&lt;&gt;"",NOT(ISNUMBER(I23))),AND(J23&lt;&gt;"",NOT(ISNUMBER(J23))),F23&lt;=0,H23&lt;=0,I23&lt;0,I23&gt;1,J23&lt;0),"CHECK INPUTS",ROUND(F23*H23*(1-IF(I23="",0,I23))+IF(J23="",0,J23),2)))</x:f>
      </x:c>
      <x:c r="L23" s="768"/>
      <x:c r="M23" s="771" t="str">
        <x:f>IF(K23="","",IF(NOT(ISNUMBER(K23)),"CHECK INPUTS",IF(L23="","GST REQUIRED",IF(NOT(ISNUMBER(L23)),"CHECK INPUTS",IF(OR(L23&lt;0,L23&gt;1),"CHECK INPUTS",ROUND(K23*L23,2))))))</x:f>
      </x:c>
      <x:c r="N23" s="771" t="str">
        <x:f>IF(K23="","",IF(OR(NOT(ISNUMBER(K23)),NOT(ISNUMBER(M23))),"CHECK INPUTS",ROUND(K23+M23,2)))</x:f>
      </x:c>
      <x:c r="O23" s="731"/>
      <x:c r="P23" s="730"/>
      <x:c r="Q23" s="751" t="str">
        <x:f>IF(A23="","",IF(COUNTIF($A$5:$A$504,A23)&gt;1,"DUPLICATE QUOTE ID",IF(COUNTIFS($B$5:$B$504,B23,$D$5:$D$504,D23)&gt;1,"DUPLICATE RFQ VERSION",IF(OR(B23="",C23="",E23="",G23="",O23="",P23=""),"CHECK REQUIRED FIELDS",IF(OR(NOT(ISNUMBER(C23)),C23&gt;TODAY(),NOT(ISNUMBER(D23)),D23&lt;1,NOT(ISNUMBER(F23)),F23&lt;=0,NOT(ISNUMBER(H23)),H23&lt;=0,AND(I23&lt;&gt;"",OR(NOT(ISNUMBER(I23)),I23&lt;0,I23&gt;1)),AND(J23&lt;&gt;"",OR(NOT(ISNUMBER(J23)),J23&lt;0)),NOT(ISNUMBER(L23)),L23&lt;0,L23&gt;1,NOT(ISNUMBER(O23)),O23&lt;C23),"CHECK INPUTS",IF(COUNTIF(Setup!$F$4:$F$9,P23)=0,"CHECK QUOTE STATUS","COMPLETE"))))))</x:f>
      </x:c>
    </x:row>
    <x:row r="24">
      <x:c r="A24" s="730"/>
      <x:c r="B24" s="730"/>
      <x:c r="C24" s="731"/>
      <x:c r="D24" s="730"/>
      <x:c r="E24" s="730"/>
      <x:c r="F24" s="730"/>
      <x:c r="G24" s="730"/>
      <x:c r="H24" s="767"/>
      <x:c r="I24" s="768"/>
      <x:c r="J24" s="767"/>
      <x:c r="K24" s="771" t="str">
        <x:f>IF(OR(F24="",H24=""),"",IF(OR(NOT(ISNUMBER(F24)),NOT(ISNUMBER(H24)),AND(I24&lt;&gt;"",NOT(ISNUMBER(I24))),AND(J24&lt;&gt;"",NOT(ISNUMBER(J24))),F24&lt;=0,H24&lt;=0,I24&lt;0,I24&gt;1,J24&lt;0),"CHECK INPUTS",ROUND(F24*H24*(1-IF(I24="",0,I24))+IF(J24="",0,J24),2)))</x:f>
      </x:c>
      <x:c r="L24" s="768"/>
      <x:c r="M24" s="771" t="str">
        <x:f>IF(K24="","",IF(NOT(ISNUMBER(K24)),"CHECK INPUTS",IF(L24="","GST REQUIRED",IF(NOT(ISNUMBER(L24)),"CHECK INPUTS",IF(OR(L24&lt;0,L24&gt;1),"CHECK INPUTS",ROUND(K24*L24,2))))))</x:f>
      </x:c>
      <x:c r="N24" s="771" t="str">
        <x:f>IF(K24="","",IF(OR(NOT(ISNUMBER(K24)),NOT(ISNUMBER(M24))),"CHECK INPUTS",ROUND(K24+M24,2)))</x:f>
      </x:c>
      <x:c r="O24" s="731"/>
      <x:c r="P24" s="730"/>
      <x:c r="Q24" s="751" t="str">
        <x:f>IF(A24="","",IF(COUNTIF($A$5:$A$504,A24)&gt;1,"DUPLICATE QUOTE ID",IF(COUNTIFS($B$5:$B$504,B24,$D$5:$D$504,D24)&gt;1,"DUPLICATE RFQ VERSION",IF(OR(B24="",C24="",E24="",G24="",O24="",P24=""),"CHECK REQUIRED FIELDS",IF(OR(NOT(ISNUMBER(C24)),C24&gt;TODAY(),NOT(ISNUMBER(D24)),D24&lt;1,NOT(ISNUMBER(F24)),F24&lt;=0,NOT(ISNUMBER(H24)),H24&lt;=0,AND(I24&lt;&gt;"",OR(NOT(ISNUMBER(I24)),I24&lt;0,I24&gt;1)),AND(J24&lt;&gt;"",OR(NOT(ISNUMBER(J24)),J24&lt;0)),NOT(ISNUMBER(L24)),L24&lt;0,L24&gt;1,NOT(ISNUMBER(O24)),O24&lt;C24),"CHECK INPUTS",IF(COUNTIF(Setup!$F$4:$F$9,P24)=0,"CHECK QUOTE STATUS","COMPLETE"))))))</x:f>
      </x:c>
    </x:row>
    <x:row r="25">
      <x:c r="A25" s="730"/>
      <x:c r="B25" s="730"/>
      <x:c r="C25" s="731"/>
      <x:c r="D25" s="730"/>
      <x:c r="E25" s="730"/>
      <x:c r="F25" s="730"/>
      <x:c r="G25" s="730"/>
      <x:c r="H25" s="767"/>
      <x:c r="I25" s="768"/>
      <x:c r="J25" s="767"/>
      <x:c r="K25" s="771" t="str">
        <x:f>IF(OR(F25="",H25=""),"",IF(OR(NOT(ISNUMBER(F25)),NOT(ISNUMBER(H25)),AND(I25&lt;&gt;"",NOT(ISNUMBER(I25))),AND(J25&lt;&gt;"",NOT(ISNUMBER(J25))),F25&lt;=0,H25&lt;=0,I25&lt;0,I25&gt;1,J25&lt;0),"CHECK INPUTS",ROUND(F25*H25*(1-IF(I25="",0,I25))+IF(J25="",0,J25),2)))</x:f>
      </x:c>
      <x:c r="L25" s="768"/>
      <x:c r="M25" s="771" t="str">
        <x:f>IF(K25="","",IF(NOT(ISNUMBER(K25)),"CHECK INPUTS",IF(L25="","GST REQUIRED",IF(NOT(ISNUMBER(L25)),"CHECK INPUTS",IF(OR(L25&lt;0,L25&gt;1),"CHECK INPUTS",ROUND(K25*L25,2))))))</x:f>
      </x:c>
      <x:c r="N25" s="771" t="str">
        <x:f>IF(K25="","",IF(OR(NOT(ISNUMBER(K25)),NOT(ISNUMBER(M25))),"CHECK INPUTS",ROUND(K25+M25,2)))</x:f>
      </x:c>
      <x:c r="O25" s="731"/>
      <x:c r="P25" s="730"/>
      <x:c r="Q25" s="751" t="str">
        <x:f>IF(A25="","",IF(COUNTIF($A$5:$A$504,A25)&gt;1,"DUPLICATE QUOTE ID",IF(COUNTIFS($B$5:$B$504,B25,$D$5:$D$504,D25)&gt;1,"DUPLICATE RFQ VERSION",IF(OR(B25="",C25="",E25="",G25="",O25="",P25=""),"CHECK REQUIRED FIELDS",IF(OR(NOT(ISNUMBER(C25)),C25&gt;TODAY(),NOT(ISNUMBER(D25)),D25&lt;1,NOT(ISNUMBER(F25)),F25&lt;=0,NOT(ISNUMBER(H25)),H25&lt;=0,AND(I25&lt;&gt;"",OR(NOT(ISNUMBER(I25)),I25&lt;0,I25&gt;1)),AND(J25&lt;&gt;"",OR(NOT(ISNUMBER(J25)),J25&lt;0)),NOT(ISNUMBER(L25)),L25&lt;0,L25&gt;1,NOT(ISNUMBER(O25)),O25&lt;C25),"CHECK INPUTS",IF(COUNTIF(Setup!$F$4:$F$9,P25)=0,"CHECK QUOTE STATUS","COMPLETE"))))))</x:f>
      </x:c>
    </x:row>
    <x:row r="26">
      <x:c r="A26" s="730"/>
      <x:c r="B26" s="730"/>
      <x:c r="C26" s="731"/>
      <x:c r="D26" s="730"/>
      <x:c r="E26" s="730"/>
      <x:c r="F26" s="730"/>
      <x:c r="G26" s="730"/>
      <x:c r="H26" s="767"/>
      <x:c r="I26" s="768"/>
      <x:c r="J26" s="767"/>
      <x:c r="K26" s="771" t="str">
        <x:f>IF(OR(F26="",H26=""),"",IF(OR(NOT(ISNUMBER(F26)),NOT(ISNUMBER(H26)),AND(I26&lt;&gt;"",NOT(ISNUMBER(I26))),AND(J26&lt;&gt;"",NOT(ISNUMBER(J26))),F26&lt;=0,H26&lt;=0,I26&lt;0,I26&gt;1,J26&lt;0),"CHECK INPUTS",ROUND(F26*H26*(1-IF(I26="",0,I26))+IF(J26="",0,J26),2)))</x:f>
      </x:c>
      <x:c r="L26" s="768"/>
      <x:c r="M26" s="771" t="str">
        <x:f>IF(K26="","",IF(NOT(ISNUMBER(K26)),"CHECK INPUTS",IF(L26="","GST REQUIRED",IF(NOT(ISNUMBER(L26)),"CHECK INPUTS",IF(OR(L26&lt;0,L26&gt;1),"CHECK INPUTS",ROUND(K26*L26,2))))))</x:f>
      </x:c>
      <x:c r="N26" s="771" t="str">
        <x:f>IF(K26="","",IF(OR(NOT(ISNUMBER(K26)),NOT(ISNUMBER(M26))),"CHECK INPUTS",ROUND(K26+M26,2)))</x:f>
      </x:c>
      <x:c r="O26" s="731"/>
      <x:c r="P26" s="730"/>
      <x:c r="Q26" s="751" t="str">
        <x:f>IF(A26="","",IF(COUNTIF($A$5:$A$504,A26)&gt;1,"DUPLICATE QUOTE ID",IF(COUNTIFS($B$5:$B$504,B26,$D$5:$D$504,D26)&gt;1,"DUPLICATE RFQ VERSION",IF(OR(B26="",C26="",E26="",G26="",O26="",P26=""),"CHECK REQUIRED FIELDS",IF(OR(NOT(ISNUMBER(C26)),C26&gt;TODAY(),NOT(ISNUMBER(D26)),D26&lt;1,NOT(ISNUMBER(F26)),F26&lt;=0,NOT(ISNUMBER(H26)),H26&lt;=0,AND(I26&lt;&gt;"",OR(NOT(ISNUMBER(I26)),I26&lt;0,I26&gt;1)),AND(J26&lt;&gt;"",OR(NOT(ISNUMBER(J26)),J26&lt;0)),NOT(ISNUMBER(L26)),L26&lt;0,L26&gt;1,NOT(ISNUMBER(O26)),O26&lt;C26),"CHECK INPUTS",IF(COUNTIF(Setup!$F$4:$F$9,P26)=0,"CHECK QUOTE STATUS","COMPLETE"))))))</x:f>
      </x:c>
    </x:row>
    <x:row r="27">
      <x:c r="A27" s="730"/>
      <x:c r="B27" s="730"/>
      <x:c r="C27" s="731"/>
      <x:c r="D27" s="730"/>
      <x:c r="E27" s="730"/>
      <x:c r="F27" s="730"/>
      <x:c r="G27" s="730"/>
      <x:c r="H27" s="767"/>
      <x:c r="I27" s="768"/>
      <x:c r="J27" s="767"/>
      <x:c r="K27" s="771" t="str">
        <x:f>IF(OR(F27="",H27=""),"",IF(OR(NOT(ISNUMBER(F27)),NOT(ISNUMBER(H27)),AND(I27&lt;&gt;"",NOT(ISNUMBER(I27))),AND(J27&lt;&gt;"",NOT(ISNUMBER(J27))),F27&lt;=0,H27&lt;=0,I27&lt;0,I27&gt;1,J27&lt;0),"CHECK INPUTS",ROUND(F27*H27*(1-IF(I27="",0,I27))+IF(J27="",0,J27),2)))</x:f>
      </x:c>
      <x:c r="L27" s="768"/>
      <x:c r="M27" s="771" t="str">
        <x:f>IF(K27="","",IF(NOT(ISNUMBER(K27)),"CHECK INPUTS",IF(L27="","GST REQUIRED",IF(NOT(ISNUMBER(L27)),"CHECK INPUTS",IF(OR(L27&lt;0,L27&gt;1),"CHECK INPUTS",ROUND(K27*L27,2))))))</x:f>
      </x:c>
      <x:c r="N27" s="771" t="str">
        <x:f>IF(K27="","",IF(OR(NOT(ISNUMBER(K27)),NOT(ISNUMBER(M27))),"CHECK INPUTS",ROUND(K27+M27,2)))</x:f>
      </x:c>
      <x:c r="O27" s="731"/>
      <x:c r="P27" s="730"/>
      <x:c r="Q27" s="751" t="str">
        <x:f>IF(A27="","",IF(COUNTIF($A$5:$A$504,A27)&gt;1,"DUPLICATE QUOTE ID",IF(COUNTIFS($B$5:$B$504,B27,$D$5:$D$504,D27)&gt;1,"DUPLICATE RFQ VERSION",IF(OR(B27="",C27="",E27="",G27="",O27="",P27=""),"CHECK REQUIRED FIELDS",IF(OR(NOT(ISNUMBER(C27)),C27&gt;TODAY(),NOT(ISNUMBER(D27)),D27&lt;1,NOT(ISNUMBER(F27)),F27&lt;=0,NOT(ISNUMBER(H27)),H27&lt;=0,AND(I27&lt;&gt;"",OR(NOT(ISNUMBER(I27)),I27&lt;0,I27&gt;1)),AND(J27&lt;&gt;"",OR(NOT(ISNUMBER(J27)),J27&lt;0)),NOT(ISNUMBER(L27)),L27&lt;0,L27&gt;1,NOT(ISNUMBER(O27)),O27&lt;C27),"CHECK INPUTS",IF(COUNTIF(Setup!$F$4:$F$9,P27)=0,"CHECK QUOTE STATUS","COMPLETE"))))))</x:f>
      </x:c>
    </x:row>
    <x:row r="28">
      <x:c r="A28" s="730"/>
      <x:c r="B28" s="730"/>
      <x:c r="C28" s="731"/>
      <x:c r="D28" s="730"/>
      <x:c r="E28" s="730"/>
      <x:c r="F28" s="730"/>
      <x:c r="G28" s="730"/>
      <x:c r="H28" s="767"/>
      <x:c r="I28" s="768"/>
      <x:c r="J28" s="767"/>
      <x:c r="K28" s="771" t="str">
        <x:f>IF(OR(F28="",H28=""),"",IF(OR(NOT(ISNUMBER(F28)),NOT(ISNUMBER(H28)),AND(I28&lt;&gt;"",NOT(ISNUMBER(I28))),AND(J28&lt;&gt;"",NOT(ISNUMBER(J28))),F28&lt;=0,H28&lt;=0,I28&lt;0,I28&gt;1,J28&lt;0),"CHECK INPUTS",ROUND(F28*H28*(1-IF(I28="",0,I28))+IF(J28="",0,J28),2)))</x:f>
      </x:c>
      <x:c r="L28" s="768"/>
      <x:c r="M28" s="771" t="str">
        <x:f>IF(K28="","",IF(NOT(ISNUMBER(K28)),"CHECK INPUTS",IF(L28="","GST REQUIRED",IF(NOT(ISNUMBER(L28)),"CHECK INPUTS",IF(OR(L28&lt;0,L28&gt;1),"CHECK INPUTS",ROUND(K28*L28,2))))))</x:f>
      </x:c>
      <x:c r="N28" s="771" t="str">
        <x:f>IF(K28="","",IF(OR(NOT(ISNUMBER(K28)),NOT(ISNUMBER(M28))),"CHECK INPUTS",ROUND(K28+M28,2)))</x:f>
      </x:c>
      <x:c r="O28" s="731"/>
      <x:c r="P28" s="730"/>
      <x:c r="Q28" s="751" t="str">
        <x:f>IF(A28="","",IF(COUNTIF($A$5:$A$504,A28)&gt;1,"DUPLICATE QUOTE ID",IF(COUNTIFS($B$5:$B$504,B28,$D$5:$D$504,D28)&gt;1,"DUPLICATE RFQ VERSION",IF(OR(B28="",C28="",E28="",G28="",O28="",P28=""),"CHECK REQUIRED FIELDS",IF(OR(NOT(ISNUMBER(C28)),C28&gt;TODAY(),NOT(ISNUMBER(D28)),D28&lt;1,NOT(ISNUMBER(F28)),F28&lt;=0,NOT(ISNUMBER(H28)),H28&lt;=0,AND(I28&lt;&gt;"",OR(NOT(ISNUMBER(I28)),I28&lt;0,I28&gt;1)),AND(J28&lt;&gt;"",OR(NOT(ISNUMBER(J28)),J28&lt;0)),NOT(ISNUMBER(L28)),L28&lt;0,L28&gt;1,NOT(ISNUMBER(O28)),O28&lt;C28),"CHECK INPUTS",IF(COUNTIF(Setup!$F$4:$F$9,P28)=0,"CHECK QUOTE STATUS","COMPLETE"))))))</x:f>
      </x:c>
    </x:row>
    <x:row r="29">
      <x:c r="A29" s="730"/>
      <x:c r="B29" s="730"/>
      <x:c r="C29" s="731"/>
      <x:c r="D29" s="730"/>
      <x:c r="E29" s="730"/>
      <x:c r="F29" s="730"/>
      <x:c r="G29" s="730"/>
      <x:c r="H29" s="767"/>
      <x:c r="I29" s="768"/>
      <x:c r="J29" s="767"/>
      <x:c r="K29" s="771" t="str">
        <x:f>IF(OR(F29="",H29=""),"",IF(OR(NOT(ISNUMBER(F29)),NOT(ISNUMBER(H29)),AND(I29&lt;&gt;"",NOT(ISNUMBER(I29))),AND(J29&lt;&gt;"",NOT(ISNUMBER(J29))),F29&lt;=0,H29&lt;=0,I29&lt;0,I29&gt;1,J29&lt;0),"CHECK INPUTS",ROUND(F29*H29*(1-IF(I29="",0,I29))+IF(J29="",0,J29),2)))</x:f>
      </x:c>
      <x:c r="L29" s="768"/>
      <x:c r="M29" s="771" t="str">
        <x:f>IF(K29="","",IF(NOT(ISNUMBER(K29)),"CHECK INPUTS",IF(L29="","GST REQUIRED",IF(NOT(ISNUMBER(L29)),"CHECK INPUTS",IF(OR(L29&lt;0,L29&gt;1),"CHECK INPUTS",ROUND(K29*L29,2))))))</x:f>
      </x:c>
      <x:c r="N29" s="771" t="str">
        <x:f>IF(K29="","",IF(OR(NOT(ISNUMBER(K29)),NOT(ISNUMBER(M29))),"CHECK INPUTS",ROUND(K29+M29,2)))</x:f>
      </x:c>
      <x:c r="O29" s="731"/>
      <x:c r="P29" s="730"/>
      <x:c r="Q29" s="751" t="str">
        <x:f>IF(A29="","",IF(COUNTIF($A$5:$A$504,A29)&gt;1,"DUPLICATE QUOTE ID",IF(COUNTIFS($B$5:$B$504,B29,$D$5:$D$504,D29)&gt;1,"DUPLICATE RFQ VERSION",IF(OR(B29="",C29="",E29="",G29="",O29="",P29=""),"CHECK REQUIRED FIELDS",IF(OR(NOT(ISNUMBER(C29)),C29&gt;TODAY(),NOT(ISNUMBER(D29)),D29&lt;1,NOT(ISNUMBER(F29)),F29&lt;=0,NOT(ISNUMBER(H29)),H29&lt;=0,AND(I29&lt;&gt;"",OR(NOT(ISNUMBER(I29)),I29&lt;0,I29&gt;1)),AND(J29&lt;&gt;"",OR(NOT(ISNUMBER(J29)),J29&lt;0)),NOT(ISNUMBER(L29)),L29&lt;0,L29&gt;1,NOT(ISNUMBER(O29)),O29&lt;C29),"CHECK INPUTS",IF(COUNTIF(Setup!$F$4:$F$9,P29)=0,"CHECK QUOTE STATUS","COMPLETE"))))))</x:f>
      </x:c>
    </x:row>
    <x:row r="30">
      <x:c r="A30" s="730"/>
      <x:c r="B30" s="730"/>
      <x:c r="C30" s="731"/>
      <x:c r="D30" s="730"/>
      <x:c r="E30" s="730"/>
      <x:c r="F30" s="730"/>
      <x:c r="G30" s="730"/>
      <x:c r="H30" s="767"/>
      <x:c r="I30" s="768"/>
      <x:c r="J30" s="767"/>
      <x:c r="K30" s="771" t="str">
        <x:f>IF(OR(F30="",H30=""),"",IF(OR(NOT(ISNUMBER(F30)),NOT(ISNUMBER(H30)),AND(I30&lt;&gt;"",NOT(ISNUMBER(I30))),AND(J30&lt;&gt;"",NOT(ISNUMBER(J30))),F30&lt;=0,H30&lt;=0,I30&lt;0,I30&gt;1,J30&lt;0),"CHECK INPUTS",ROUND(F30*H30*(1-IF(I30="",0,I30))+IF(J30="",0,J30),2)))</x:f>
      </x:c>
      <x:c r="L30" s="768"/>
      <x:c r="M30" s="771" t="str">
        <x:f>IF(K30="","",IF(NOT(ISNUMBER(K30)),"CHECK INPUTS",IF(L30="","GST REQUIRED",IF(NOT(ISNUMBER(L30)),"CHECK INPUTS",IF(OR(L30&lt;0,L30&gt;1),"CHECK INPUTS",ROUND(K30*L30,2))))))</x:f>
      </x:c>
      <x:c r="N30" s="771" t="str">
        <x:f>IF(K30="","",IF(OR(NOT(ISNUMBER(K30)),NOT(ISNUMBER(M30))),"CHECK INPUTS",ROUND(K30+M30,2)))</x:f>
      </x:c>
      <x:c r="O30" s="731"/>
      <x:c r="P30" s="730"/>
      <x:c r="Q30" s="751" t="str">
        <x:f>IF(A30="","",IF(COUNTIF($A$5:$A$504,A30)&gt;1,"DUPLICATE QUOTE ID",IF(COUNTIFS($B$5:$B$504,B30,$D$5:$D$504,D30)&gt;1,"DUPLICATE RFQ VERSION",IF(OR(B30="",C30="",E30="",G30="",O30="",P30=""),"CHECK REQUIRED FIELDS",IF(OR(NOT(ISNUMBER(C30)),C30&gt;TODAY(),NOT(ISNUMBER(D30)),D30&lt;1,NOT(ISNUMBER(F30)),F30&lt;=0,NOT(ISNUMBER(H30)),H30&lt;=0,AND(I30&lt;&gt;"",OR(NOT(ISNUMBER(I30)),I30&lt;0,I30&gt;1)),AND(J30&lt;&gt;"",OR(NOT(ISNUMBER(J30)),J30&lt;0)),NOT(ISNUMBER(L30)),L30&lt;0,L30&gt;1,NOT(ISNUMBER(O30)),O30&lt;C30),"CHECK INPUTS",IF(COUNTIF(Setup!$F$4:$F$9,P30)=0,"CHECK QUOTE STATUS","COMPLETE"))))))</x:f>
      </x:c>
    </x:row>
    <x:row r="31">
      <x:c r="A31" s="730"/>
      <x:c r="B31" s="730"/>
      <x:c r="C31" s="731"/>
      <x:c r="D31" s="730"/>
      <x:c r="E31" s="730"/>
      <x:c r="F31" s="730"/>
      <x:c r="G31" s="730"/>
      <x:c r="H31" s="767"/>
      <x:c r="I31" s="768"/>
      <x:c r="J31" s="767"/>
      <x:c r="K31" s="771" t="str">
        <x:f>IF(OR(F31="",H31=""),"",IF(OR(NOT(ISNUMBER(F31)),NOT(ISNUMBER(H31)),AND(I31&lt;&gt;"",NOT(ISNUMBER(I31))),AND(J31&lt;&gt;"",NOT(ISNUMBER(J31))),F31&lt;=0,H31&lt;=0,I31&lt;0,I31&gt;1,J31&lt;0),"CHECK INPUTS",ROUND(F31*H31*(1-IF(I31="",0,I31))+IF(J31="",0,J31),2)))</x:f>
      </x:c>
      <x:c r="L31" s="768"/>
      <x:c r="M31" s="771" t="str">
        <x:f>IF(K31="","",IF(NOT(ISNUMBER(K31)),"CHECK INPUTS",IF(L31="","GST REQUIRED",IF(NOT(ISNUMBER(L31)),"CHECK INPUTS",IF(OR(L31&lt;0,L31&gt;1),"CHECK INPUTS",ROUND(K31*L31,2))))))</x:f>
      </x:c>
      <x:c r="N31" s="771" t="str">
        <x:f>IF(K31="","",IF(OR(NOT(ISNUMBER(K31)),NOT(ISNUMBER(M31))),"CHECK INPUTS",ROUND(K31+M31,2)))</x:f>
      </x:c>
      <x:c r="O31" s="731"/>
      <x:c r="P31" s="730"/>
      <x:c r="Q31" s="751" t="str">
        <x:f>IF(A31="","",IF(COUNTIF($A$5:$A$504,A31)&gt;1,"DUPLICATE QUOTE ID",IF(COUNTIFS($B$5:$B$504,B31,$D$5:$D$504,D31)&gt;1,"DUPLICATE RFQ VERSION",IF(OR(B31="",C31="",E31="",G31="",O31="",P31=""),"CHECK REQUIRED FIELDS",IF(OR(NOT(ISNUMBER(C31)),C31&gt;TODAY(),NOT(ISNUMBER(D31)),D31&lt;1,NOT(ISNUMBER(F31)),F31&lt;=0,NOT(ISNUMBER(H31)),H31&lt;=0,AND(I31&lt;&gt;"",OR(NOT(ISNUMBER(I31)),I31&lt;0,I31&gt;1)),AND(J31&lt;&gt;"",OR(NOT(ISNUMBER(J31)),J31&lt;0)),NOT(ISNUMBER(L31)),L31&lt;0,L31&gt;1,NOT(ISNUMBER(O31)),O31&lt;C31),"CHECK INPUTS",IF(COUNTIF(Setup!$F$4:$F$9,P31)=0,"CHECK QUOTE STATUS","COMPLETE"))))))</x:f>
      </x:c>
    </x:row>
    <x:row r="32">
      <x:c r="A32" s="730"/>
      <x:c r="B32" s="730"/>
      <x:c r="C32" s="731"/>
      <x:c r="D32" s="730"/>
      <x:c r="E32" s="730"/>
      <x:c r="F32" s="730"/>
      <x:c r="G32" s="730"/>
      <x:c r="H32" s="767"/>
      <x:c r="I32" s="768"/>
      <x:c r="J32" s="767"/>
      <x:c r="K32" s="771" t="str">
        <x:f>IF(OR(F32="",H32=""),"",IF(OR(NOT(ISNUMBER(F32)),NOT(ISNUMBER(H32)),AND(I32&lt;&gt;"",NOT(ISNUMBER(I32))),AND(J32&lt;&gt;"",NOT(ISNUMBER(J32))),F32&lt;=0,H32&lt;=0,I32&lt;0,I32&gt;1,J32&lt;0),"CHECK INPUTS",ROUND(F32*H32*(1-IF(I32="",0,I32))+IF(J32="",0,J32),2)))</x:f>
      </x:c>
      <x:c r="L32" s="768"/>
      <x:c r="M32" s="771" t="str">
        <x:f>IF(K32="","",IF(NOT(ISNUMBER(K32)),"CHECK INPUTS",IF(L32="","GST REQUIRED",IF(NOT(ISNUMBER(L32)),"CHECK INPUTS",IF(OR(L32&lt;0,L32&gt;1),"CHECK INPUTS",ROUND(K32*L32,2))))))</x:f>
      </x:c>
      <x:c r="N32" s="771" t="str">
        <x:f>IF(K32="","",IF(OR(NOT(ISNUMBER(K32)),NOT(ISNUMBER(M32))),"CHECK INPUTS",ROUND(K32+M32,2)))</x:f>
      </x:c>
      <x:c r="O32" s="731"/>
      <x:c r="P32" s="730"/>
      <x:c r="Q32" s="751" t="str">
        <x:f>IF(A32="","",IF(COUNTIF($A$5:$A$504,A32)&gt;1,"DUPLICATE QUOTE ID",IF(COUNTIFS($B$5:$B$504,B32,$D$5:$D$504,D32)&gt;1,"DUPLICATE RFQ VERSION",IF(OR(B32="",C32="",E32="",G32="",O32="",P32=""),"CHECK REQUIRED FIELDS",IF(OR(NOT(ISNUMBER(C32)),C32&gt;TODAY(),NOT(ISNUMBER(D32)),D32&lt;1,NOT(ISNUMBER(F32)),F32&lt;=0,NOT(ISNUMBER(H32)),H32&lt;=0,AND(I32&lt;&gt;"",OR(NOT(ISNUMBER(I32)),I32&lt;0,I32&gt;1)),AND(J32&lt;&gt;"",OR(NOT(ISNUMBER(J32)),J32&lt;0)),NOT(ISNUMBER(L32)),L32&lt;0,L32&gt;1,NOT(ISNUMBER(O32)),O32&lt;C32),"CHECK INPUTS",IF(COUNTIF(Setup!$F$4:$F$9,P32)=0,"CHECK QUOTE STATUS","COMPLETE"))))))</x:f>
      </x:c>
    </x:row>
    <x:row r="33">
      <x:c r="A33" s="730"/>
      <x:c r="B33" s="730"/>
      <x:c r="C33" s="731"/>
      <x:c r="D33" s="730"/>
      <x:c r="E33" s="730"/>
      <x:c r="F33" s="730"/>
      <x:c r="G33" s="730"/>
      <x:c r="H33" s="767"/>
      <x:c r="I33" s="768"/>
      <x:c r="J33" s="767"/>
      <x:c r="K33" s="771" t="str">
        <x:f>IF(OR(F33="",H33=""),"",IF(OR(NOT(ISNUMBER(F33)),NOT(ISNUMBER(H33)),AND(I33&lt;&gt;"",NOT(ISNUMBER(I33))),AND(J33&lt;&gt;"",NOT(ISNUMBER(J33))),F33&lt;=0,H33&lt;=0,I33&lt;0,I33&gt;1,J33&lt;0),"CHECK INPUTS",ROUND(F33*H33*(1-IF(I33="",0,I33))+IF(J33="",0,J33),2)))</x:f>
      </x:c>
      <x:c r="L33" s="768"/>
      <x:c r="M33" s="771" t="str">
        <x:f>IF(K33="","",IF(NOT(ISNUMBER(K33)),"CHECK INPUTS",IF(L33="","GST REQUIRED",IF(NOT(ISNUMBER(L33)),"CHECK INPUTS",IF(OR(L33&lt;0,L33&gt;1),"CHECK INPUTS",ROUND(K33*L33,2))))))</x:f>
      </x:c>
      <x:c r="N33" s="771" t="str">
        <x:f>IF(K33="","",IF(OR(NOT(ISNUMBER(K33)),NOT(ISNUMBER(M33))),"CHECK INPUTS",ROUND(K33+M33,2)))</x:f>
      </x:c>
      <x:c r="O33" s="731"/>
      <x:c r="P33" s="730"/>
      <x:c r="Q33" s="751" t="str">
        <x:f>IF(A33="","",IF(COUNTIF($A$5:$A$504,A33)&gt;1,"DUPLICATE QUOTE ID",IF(COUNTIFS($B$5:$B$504,B33,$D$5:$D$504,D33)&gt;1,"DUPLICATE RFQ VERSION",IF(OR(B33="",C33="",E33="",G33="",O33="",P33=""),"CHECK REQUIRED FIELDS",IF(OR(NOT(ISNUMBER(C33)),C33&gt;TODAY(),NOT(ISNUMBER(D33)),D33&lt;1,NOT(ISNUMBER(F33)),F33&lt;=0,NOT(ISNUMBER(H33)),H33&lt;=0,AND(I33&lt;&gt;"",OR(NOT(ISNUMBER(I33)),I33&lt;0,I33&gt;1)),AND(J33&lt;&gt;"",OR(NOT(ISNUMBER(J33)),J33&lt;0)),NOT(ISNUMBER(L33)),L33&lt;0,L33&gt;1,NOT(ISNUMBER(O33)),O33&lt;C33),"CHECK INPUTS",IF(COUNTIF(Setup!$F$4:$F$9,P33)=0,"CHECK QUOTE STATUS","COMPLETE"))))))</x:f>
      </x:c>
    </x:row>
    <x:row r="34">
      <x:c r="A34" s="730"/>
      <x:c r="B34" s="730"/>
      <x:c r="C34" s="731"/>
      <x:c r="D34" s="730"/>
      <x:c r="E34" s="730"/>
      <x:c r="F34" s="730"/>
      <x:c r="G34" s="730"/>
      <x:c r="H34" s="767"/>
      <x:c r="I34" s="768"/>
      <x:c r="J34" s="767"/>
      <x:c r="K34" s="771" t="str">
        <x:f>IF(OR(F34="",H34=""),"",IF(OR(NOT(ISNUMBER(F34)),NOT(ISNUMBER(H34)),AND(I34&lt;&gt;"",NOT(ISNUMBER(I34))),AND(J34&lt;&gt;"",NOT(ISNUMBER(J34))),F34&lt;=0,H34&lt;=0,I34&lt;0,I34&gt;1,J34&lt;0),"CHECK INPUTS",ROUND(F34*H34*(1-IF(I34="",0,I34))+IF(J34="",0,J34),2)))</x:f>
      </x:c>
      <x:c r="L34" s="768"/>
      <x:c r="M34" s="771" t="str">
        <x:f>IF(K34="","",IF(NOT(ISNUMBER(K34)),"CHECK INPUTS",IF(L34="","GST REQUIRED",IF(NOT(ISNUMBER(L34)),"CHECK INPUTS",IF(OR(L34&lt;0,L34&gt;1),"CHECK INPUTS",ROUND(K34*L34,2))))))</x:f>
      </x:c>
      <x:c r="N34" s="771" t="str">
        <x:f>IF(K34="","",IF(OR(NOT(ISNUMBER(K34)),NOT(ISNUMBER(M34))),"CHECK INPUTS",ROUND(K34+M34,2)))</x:f>
      </x:c>
      <x:c r="O34" s="731"/>
      <x:c r="P34" s="730"/>
      <x:c r="Q34" s="751" t="str">
        <x:f>IF(A34="","",IF(COUNTIF($A$5:$A$504,A34)&gt;1,"DUPLICATE QUOTE ID",IF(COUNTIFS($B$5:$B$504,B34,$D$5:$D$504,D34)&gt;1,"DUPLICATE RFQ VERSION",IF(OR(B34="",C34="",E34="",G34="",O34="",P34=""),"CHECK REQUIRED FIELDS",IF(OR(NOT(ISNUMBER(C34)),C34&gt;TODAY(),NOT(ISNUMBER(D34)),D34&lt;1,NOT(ISNUMBER(F34)),F34&lt;=0,NOT(ISNUMBER(H34)),H34&lt;=0,AND(I34&lt;&gt;"",OR(NOT(ISNUMBER(I34)),I34&lt;0,I34&gt;1)),AND(J34&lt;&gt;"",OR(NOT(ISNUMBER(J34)),J34&lt;0)),NOT(ISNUMBER(L34)),L34&lt;0,L34&gt;1,NOT(ISNUMBER(O34)),O34&lt;C34),"CHECK INPUTS",IF(COUNTIF(Setup!$F$4:$F$9,P34)=0,"CHECK QUOTE STATUS","COMPLETE"))))))</x:f>
      </x:c>
    </x:row>
    <x:row r="35">
      <x:c r="A35" s="730"/>
      <x:c r="B35" s="730"/>
      <x:c r="C35" s="731"/>
      <x:c r="D35" s="730"/>
      <x:c r="E35" s="730"/>
      <x:c r="F35" s="730"/>
      <x:c r="G35" s="730"/>
      <x:c r="H35" s="767"/>
      <x:c r="I35" s="768"/>
      <x:c r="J35" s="767"/>
      <x:c r="K35" s="771" t="str">
        <x:f>IF(OR(F35="",H35=""),"",IF(OR(NOT(ISNUMBER(F35)),NOT(ISNUMBER(H35)),AND(I35&lt;&gt;"",NOT(ISNUMBER(I35))),AND(J35&lt;&gt;"",NOT(ISNUMBER(J35))),F35&lt;=0,H35&lt;=0,I35&lt;0,I35&gt;1,J35&lt;0),"CHECK INPUTS",ROUND(F35*H35*(1-IF(I35="",0,I35))+IF(J35="",0,J35),2)))</x:f>
      </x:c>
      <x:c r="L35" s="768"/>
      <x:c r="M35" s="771" t="str">
        <x:f>IF(K35="","",IF(NOT(ISNUMBER(K35)),"CHECK INPUTS",IF(L35="","GST REQUIRED",IF(NOT(ISNUMBER(L35)),"CHECK INPUTS",IF(OR(L35&lt;0,L35&gt;1),"CHECK INPUTS",ROUND(K35*L35,2))))))</x:f>
      </x:c>
      <x:c r="N35" s="771" t="str">
        <x:f>IF(K35="","",IF(OR(NOT(ISNUMBER(K35)),NOT(ISNUMBER(M35))),"CHECK INPUTS",ROUND(K35+M35,2)))</x:f>
      </x:c>
      <x:c r="O35" s="731"/>
      <x:c r="P35" s="730"/>
      <x:c r="Q35" s="751" t="str">
        <x:f>IF(A35="","",IF(COUNTIF($A$5:$A$504,A35)&gt;1,"DUPLICATE QUOTE ID",IF(COUNTIFS($B$5:$B$504,B35,$D$5:$D$504,D35)&gt;1,"DUPLICATE RFQ VERSION",IF(OR(B35="",C35="",E35="",G35="",O35="",P35=""),"CHECK REQUIRED FIELDS",IF(OR(NOT(ISNUMBER(C35)),C35&gt;TODAY(),NOT(ISNUMBER(D35)),D35&lt;1,NOT(ISNUMBER(F35)),F35&lt;=0,NOT(ISNUMBER(H35)),H35&lt;=0,AND(I35&lt;&gt;"",OR(NOT(ISNUMBER(I35)),I35&lt;0,I35&gt;1)),AND(J35&lt;&gt;"",OR(NOT(ISNUMBER(J35)),J35&lt;0)),NOT(ISNUMBER(L35)),L35&lt;0,L35&gt;1,NOT(ISNUMBER(O35)),O35&lt;C35),"CHECK INPUTS",IF(COUNTIF(Setup!$F$4:$F$9,P35)=0,"CHECK QUOTE STATUS","COMPLETE"))))))</x:f>
      </x:c>
    </x:row>
    <x:row r="36">
      <x:c r="A36" s="730"/>
      <x:c r="B36" s="730"/>
      <x:c r="C36" s="731"/>
      <x:c r="D36" s="730"/>
      <x:c r="E36" s="730"/>
      <x:c r="F36" s="730"/>
      <x:c r="G36" s="730"/>
      <x:c r="H36" s="767"/>
      <x:c r="I36" s="768"/>
      <x:c r="J36" s="767"/>
      <x:c r="K36" s="771" t="str">
        <x:f>IF(OR(F36="",H36=""),"",IF(OR(NOT(ISNUMBER(F36)),NOT(ISNUMBER(H36)),AND(I36&lt;&gt;"",NOT(ISNUMBER(I36))),AND(J36&lt;&gt;"",NOT(ISNUMBER(J36))),F36&lt;=0,H36&lt;=0,I36&lt;0,I36&gt;1,J36&lt;0),"CHECK INPUTS",ROUND(F36*H36*(1-IF(I36="",0,I36))+IF(J36="",0,J36),2)))</x:f>
      </x:c>
      <x:c r="L36" s="768"/>
      <x:c r="M36" s="771" t="str">
        <x:f>IF(K36="","",IF(NOT(ISNUMBER(K36)),"CHECK INPUTS",IF(L36="","GST REQUIRED",IF(NOT(ISNUMBER(L36)),"CHECK INPUTS",IF(OR(L36&lt;0,L36&gt;1),"CHECK INPUTS",ROUND(K36*L36,2))))))</x:f>
      </x:c>
      <x:c r="N36" s="771" t="str">
        <x:f>IF(K36="","",IF(OR(NOT(ISNUMBER(K36)),NOT(ISNUMBER(M36))),"CHECK INPUTS",ROUND(K36+M36,2)))</x:f>
      </x:c>
      <x:c r="O36" s="731"/>
      <x:c r="P36" s="730"/>
      <x:c r="Q36" s="751" t="str">
        <x:f>IF(A36="","",IF(COUNTIF($A$5:$A$504,A36)&gt;1,"DUPLICATE QUOTE ID",IF(COUNTIFS($B$5:$B$504,B36,$D$5:$D$504,D36)&gt;1,"DUPLICATE RFQ VERSION",IF(OR(B36="",C36="",E36="",G36="",O36="",P36=""),"CHECK REQUIRED FIELDS",IF(OR(NOT(ISNUMBER(C36)),C36&gt;TODAY(),NOT(ISNUMBER(D36)),D36&lt;1,NOT(ISNUMBER(F36)),F36&lt;=0,NOT(ISNUMBER(H36)),H36&lt;=0,AND(I36&lt;&gt;"",OR(NOT(ISNUMBER(I36)),I36&lt;0,I36&gt;1)),AND(J36&lt;&gt;"",OR(NOT(ISNUMBER(J36)),J36&lt;0)),NOT(ISNUMBER(L36)),L36&lt;0,L36&gt;1,NOT(ISNUMBER(O36)),O36&lt;C36),"CHECK INPUTS",IF(COUNTIF(Setup!$F$4:$F$9,P36)=0,"CHECK QUOTE STATUS","COMPLETE"))))))</x:f>
      </x:c>
    </x:row>
    <x:row r="37">
      <x:c r="A37" s="730"/>
      <x:c r="B37" s="730"/>
      <x:c r="C37" s="731"/>
      <x:c r="D37" s="730"/>
      <x:c r="E37" s="730"/>
      <x:c r="F37" s="730"/>
      <x:c r="G37" s="730"/>
      <x:c r="H37" s="767"/>
      <x:c r="I37" s="768"/>
      <x:c r="J37" s="767"/>
      <x:c r="K37" s="771" t="str">
        <x:f>IF(OR(F37="",H37=""),"",IF(OR(NOT(ISNUMBER(F37)),NOT(ISNUMBER(H37)),AND(I37&lt;&gt;"",NOT(ISNUMBER(I37))),AND(J37&lt;&gt;"",NOT(ISNUMBER(J37))),F37&lt;=0,H37&lt;=0,I37&lt;0,I37&gt;1,J37&lt;0),"CHECK INPUTS",ROUND(F37*H37*(1-IF(I37="",0,I37))+IF(J37="",0,J37),2)))</x:f>
      </x:c>
      <x:c r="L37" s="768"/>
      <x:c r="M37" s="771" t="str">
        <x:f>IF(K37="","",IF(NOT(ISNUMBER(K37)),"CHECK INPUTS",IF(L37="","GST REQUIRED",IF(NOT(ISNUMBER(L37)),"CHECK INPUTS",IF(OR(L37&lt;0,L37&gt;1),"CHECK INPUTS",ROUND(K37*L37,2))))))</x:f>
      </x:c>
      <x:c r="N37" s="771" t="str">
        <x:f>IF(K37="","",IF(OR(NOT(ISNUMBER(K37)),NOT(ISNUMBER(M37))),"CHECK INPUTS",ROUND(K37+M37,2)))</x:f>
      </x:c>
      <x:c r="O37" s="731"/>
      <x:c r="P37" s="730"/>
      <x:c r="Q37" s="751" t="str">
        <x:f>IF(A37="","",IF(COUNTIF($A$5:$A$504,A37)&gt;1,"DUPLICATE QUOTE ID",IF(COUNTIFS($B$5:$B$504,B37,$D$5:$D$504,D37)&gt;1,"DUPLICATE RFQ VERSION",IF(OR(B37="",C37="",E37="",G37="",O37="",P37=""),"CHECK REQUIRED FIELDS",IF(OR(NOT(ISNUMBER(C37)),C37&gt;TODAY(),NOT(ISNUMBER(D37)),D37&lt;1,NOT(ISNUMBER(F37)),F37&lt;=0,NOT(ISNUMBER(H37)),H37&lt;=0,AND(I37&lt;&gt;"",OR(NOT(ISNUMBER(I37)),I37&lt;0,I37&gt;1)),AND(J37&lt;&gt;"",OR(NOT(ISNUMBER(J37)),J37&lt;0)),NOT(ISNUMBER(L37)),L37&lt;0,L37&gt;1,NOT(ISNUMBER(O37)),O37&lt;C37),"CHECK INPUTS",IF(COUNTIF(Setup!$F$4:$F$9,P37)=0,"CHECK QUOTE STATUS","COMPLETE"))))))</x:f>
      </x:c>
    </x:row>
    <x:row r="38">
      <x:c r="A38" s="730"/>
      <x:c r="B38" s="730"/>
      <x:c r="C38" s="731"/>
      <x:c r="D38" s="730"/>
      <x:c r="E38" s="730"/>
      <x:c r="F38" s="730"/>
      <x:c r="G38" s="730"/>
      <x:c r="H38" s="767"/>
      <x:c r="I38" s="768"/>
      <x:c r="J38" s="767"/>
      <x:c r="K38" s="771" t="str">
        <x:f>IF(OR(F38="",H38=""),"",IF(OR(NOT(ISNUMBER(F38)),NOT(ISNUMBER(H38)),AND(I38&lt;&gt;"",NOT(ISNUMBER(I38))),AND(J38&lt;&gt;"",NOT(ISNUMBER(J38))),F38&lt;=0,H38&lt;=0,I38&lt;0,I38&gt;1,J38&lt;0),"CHECK INPUTS",ROUND(F38*H38*(1-IF(I38="",0,I38))+IF(J38="",0,J38),2)))</x:f>
      </x:c>
      <x:c r="L38" s="768"/>
      <x:c r="M38" s="771" t="str">
        <x:f>IF(K38="","",IF(NOT(ISNUMBER(K38)),"CHECK INPUTS",IF(L38="","GST REQUIRED",IF(NOT(ISNUMBER(L38)),"CHECK INPUTS",IF(OR(L38&lt;0,L38&gt;1),"CHECK INPUTS",ROUND(K38*L38,2))))))</x:f>
      </x:c>
      <x:c r="N38" s="771" t="str">
        <x:f>IF(K38="","",IF(OR(NOT(ISNUMBER(K38)),NOT(ISNUMBER(M38))),"CHECK INPUTS",ROUND(K38+M38,2)))</x:f>
      </x:c>
      <x:c r="O38" s="731"/>
      <x:c r="P38" s="730"/>
      <x:c r="Q38" s="751" t="str">
        <x:f>IF(A38="","",IF(COUNTIF($A$5:$A$504,A38)&gt;1,"DUPLICATE QUOTE ID",IF(COUNTIFS($B$5:$B$504,B38,$D$5:$D$504,D38)&gt;1,"DUPLICATE RFQ VERSION",IF(OR(B38="",C38="",E38="",G38="",O38="",P38=""),"CHECK REQUIRED FIELDS",IF(OR(NOT(ISNUMBER(C38)),C38&gt;TODAY(),NOT(ISNUMBER(D38)),D38&lt;1,NOT(ISNUMBER(F38)),F38&lt;=0,NOT(ISNUMBER(H38)),H38&lt;=0,AND(I38&lt;&gt;"",OR(NOT(ISNUMBER(I38)),I38&lt;0,I38&gt;1)),AND(J38&lt;&gt;"",OR(NOT(ISNUMBER(J38)),J38&lt;0)),NOT(ISNUMBER(L38)),L38&lt;0,L38&gt;1,NOT(ISNUMBER(O38)),O38&lt;C38),"CHECK INPUTS",IF(COUNTIF(Setup!$F$4:$F$9,P38)=0,"CHECK QUOTE STATUS","COMPLETE"))))))</x:f>
      </x:c>
    </x:row>
    <x:row r="39">
      <x:c r="A39" s="730"/>
      <x:c r="B39" s="730"/>
      <x:c r="C39" s="731"/>
      <x:c r="D39" s="730"/>
      <x:c r="E39" s="730"/>
      <x:c r="F39" s="730"/>
      <x:c r="G39" s="730"/>
      <x:c r="H39" s="767"/>
      <x:c r="I39" s="768"/>
      <x:c r="J39" s="767"/>
      <x:c r="K39" s="771" t="str">
        <x:f>IF(OR(F39="",H39=""),"",IF(OR(NOT(ISNUMBER(F39)),NOT(ISNUMBER(H39)),AND(I39&lt;&gt;"",NOT(ISNUMBER(I39))),AND(J39&lt;&gt;"",NOT(ISNUMBER(J39))),F39&lt;=0,H39&lt;=0,I39&lt;0,I39&gt;1,J39&lt;0),"CHECK INPUTS",ROUND(F39*H39*(1-IF(I39="",0,I39))+IF(J39="",0,J39),2)))</x:f>
      </x:c>
      <x:c r="L39" s="768"/>
      <x:c r="M39" s="771" t="str">
        <x:f>IF(K39="","",IF(NOT(ISNUMBER(K39)),"CHECK INPUTS",IF(L39="","GST REQUIRED",IF(NOT(ISNUMBER(L39)),"CHECK INPUTS",IF(OR(L39&lt;0,L39&gt;1),"CHECK INPUTS",ROUND(K39*L39,2))))))</x:f>
      </x:c>
      <x:c r="N39" s="771" t="str">
        <x:f>IF(K39="","",IF(OR(NOT(ISNUMBER(K39)),NOT(ISNUMBER(M39))),"CHECK INPUTS",ROUND(K39+M39,2)))</x:f>
      </x:c>
      <x:c r="O39" s="731"/>
      <x:c r="P39" s="730"/>
      <x:c r="Q39" s="751" t="str">
        <x:f>IF(A39="","",IF(COUNTIF($A$5:$A$504,A39)&gt;1,"DUPLICATE QUOTE ID",IF(COUNTIFS($B$5:$B$504,B39,$D$5:$D$504,D39)&gt;1,"DUPLICATE RFQ VERSION",IF(OR(B39="",C39="",E39="",G39="",O39="",P39=""),"CHECK REQUIRED FIELDS",IF(OR(NOT(ISNUMBER(C39)),C39&gt;TODAY(),NOT(ISNUMBER(D39)),D39&lt;1,NOT(ISNUMBER(F39)),F39&lt;=0,NOT(ISNUMBER(H39)),H39&lt;=0,AND(I39&lt;&gt;"",OR(NOT(ISNUMBER(I39)),I39&lt;0,I39&gt;1)),AND(J39&lt;&gt;"",OR(NOT(ISNUMBER(J39)),J39&lt;0)),NOT(ISNUMBER(L39)),L39&lt;0,L39&gt;1,NOT(ISNUMBER(O39)),O39&lt;C39),"CHECK INPUTS",IF(COUNTIF(Setup!$F$4:$F$9,P39)=0,"CHECK QUOTE STATUS","COMPLETE"))))))</x:f>
      </x:c>
    </x:row>
    <x:row r="40">
      <x:c r="A40" s="730"/>
      <x:c r="B40" s="730"/>
      <x:c r="C40" s="731"/>
      <x:c r="D40" s="730"/>
      <x:c r="E40" s="730"/>
      <x:c r="F40" s="730"/>
      <x:c r="G40" s="730"/>
      <x:c r="H40" s="767"/>
      <x:c r="I40" s="768"/>
      <x:c r="J40" s="767"/>
      <x:c r="K40" s="771" t="str">
        <x:f>IF(OR(F40="",H40=""),"",IF(OR(NOT(ISNUMBER(F40)),NOT(ISNUMBER(H40)),AND(I40&lt;&gt;"",NOT(ISNUMBER(I40))),AND(J40&lt;&gt;"",NOT(ISNUMBER(J40))),F40&lt;=0,H40&lt;=0,I40&lt;0,I40&gt;1,J40&lt;0),"CHECK INPUTS",ROUND(F40*H40*(1-IF(I40="",0,I40))+IF(J40="",0,J40),2)))</x:f>
      </x:c>
      <x:c r="L40" s="768"/>
      <x:c r="M40" s="771" t="str">
        <x:f>IF(K40="","",IF(NOT(ISNUMBER(K40)),"CHECK INPUTS",IF(L40="","GST REQUIRED",IF(NOT(ISNUMBER(L40)),"CHECK INPUTS",IF(OR(L40&lt;0,L40&gt;1),"CHECK INPUTS",ROUND(K40*L40,2))))))</x:f>
      </x:c>
      <x:c r="N40" s="771" t="str">
        <x:f>IF(K40="","",IF(OR(NOT(ISNUMBER(K40)),NOT(ISNUMBER(M40))),"CHECK INPUTS",ROUND(K40+M40,2)))</x:f>
      </x:c>
      <x:c r="O40" s="731"/>
      <x:c r="P40" s="730"/>
      <x:c r="Q40" s="751" t="str">
        <x:f>IF(A40="","",IF(COUNTIF($A$5:$A$504,A40)&gt;1,"DUPLICATE QUOTE ID",IF(COUNTIFS($B$5:$B$504,B40,$D$5:$D$504,D40)&gt;1,"DUPLICATE RFQ VERSION",IF(OR(B40="",C40="",E40="",G40="",O40="",P40=""),"CHECK REQUIRED FIELDS",IF(OR(NOT(ISNUMBER(C40)),C40&gt;TODAY(),NOT(ISNUMBER(D40)),D40&lt;1,NOT(ISNUMBER(F40)),F40&lt;=0,NOT(ISNUMBER(H40)),H40&lt;=0,AND(I40&lt;&gt;"",OR(NOT(ISNUMBER(I40)),I40&lt;0,I40&gt;1)),AND(J40&lt;&gt;"",OR(NOT(ISNUMBER(J40)),J40&lt;0)),NOT(ISNUMBER(L40)),L40&lt;0,L40&gt;1,NOT(ISNUMBER(O40)),O40&lt;C40),"CHECK INPUTS",IF(COUNTIF(Setup!$F$4:$F$9,P40)=0,"CHECK QUOTE STATUS","COMPLETE"))))))</x:f>
      </x:c>
    </x:row>
    <x:row r="41">
      <x:c r="A41" s="730"/>
      <x:c r="B41" s="730"/>
      <x:c r="C41" s="731"/>
      <x:c r="D41" s="730"/>
      <x:c r="E41" s="730"/>
      <x:c r="F41" s="730"/>
      <x:c r="G41" s="730"/>
      <x:c r="H41" s="767"/>
      <x:c r="I41" s="768"/>
      <x:c r="J41" s="767"/>
      <x:c r="K41" s="771" t="str">
        <x:f>IF(OR(F41="",H41=""),"",IF(OR(NOT(ISNUMBER(F41)),NOT(ISNUMBER(H41)),AND(I41&lt;&gt;"",NOT(ISNUMBER(I41))),AND(J41&lt;&gt;"",NOT(ISNUMBER(J41))),F41&lt;=0,H41&lt;=0,I41&lt;0,I41&gt;1,J41&lt;0),"CHECK INPUTS",ROUND(F41*H41*(1-IF(I41="",0,I41))+IF(J41="",0,J41),2)))</x:f>
      </x:c>
      <x:c r="L41" s="768"/>
      <x:c r="M41" s="771" t="str">
        <x:f>IF(K41="","",IF(NOT(ISNUMBER(K41)),"CHECK INPUTS",IF(L41="","GST REQUIRED",IF(NOT(ISNUMBER(L41)),"CHECK INPUTS",IF(OR(L41&lt;0,L41&gt;1),"CHECK INPUTS",ROUND(K41*L41,2))))))</x:f>
      </x:c>
      <x:c r="N41" s="771" t="str">
        <x:f>IF(K41="","",IF(OR(NOT(ISNUMBER(K41)),NOT(ISNUMBER(M41))),"CHECK INPUTS",ROUND(K41+M41,2)))</x:f>
      </x:c>
      <x:c r="O41" s="731"/>
      <x:c r="P41" s="730"/>
      <x:c r="Q41" s="751" t="str">
        <x:f>IF(A41="","",IF(COUNTIF($A$5:$A$504,A41)&gt;1,"DUPLICATE QUOTE ID",IF(COUNTIFS($B$5:$B$504,B41,$D$5:$D$504,D41)&gt;1,"DUPLICATE RFQ VERSION",IF(OR(B41="",C41="",E41="",G41="",O41="",P41=""),"CHECK REQUIRED FIELDS",IF(OR(NOT(ISNUMBER(C41)),C41&gt;TODAY(),NOT(ISNUMBER(D41)),D41&lt;1,NOT(ISNUMBER(F41)),F41&lt;=0,NOT(ISNUMBER(H41)),H41&lt;=0,AND(I41&lt;&gt;"",OR(NOT(ISNUMBER(I41)),I41&lt;0,I41&gt;1)),AND(J41&lt;&gt;"",OR(NOT(ISNUMBER(J41)),J41&lt;0)),NOT(ISNUMBER(L41)),L41&lt;0,L41&gt;1,NOT(ISNUMBER(O41)),O41&lt;C41),"CHECK INPUTS",IF(COUNTIF(Setup!$F$4:$F$9,P41)=0,"CHECK QUOTE STATUS","COMPLETE"))))))</x:f>
      </x:c>
    </x:row>
    <x:row r="42">
      <x:c r="A42" s="730"/>
      <x:c r="B42" s="730"/>
      <x:c r="C42" s="731"/>
      <x:c r="D42" s="730"/>
      <x:c r="E42" s="730"/>
      <x:c r="F42" s="730"/>
      <x:c r="G42" s="730"/>
      <x:c r="H42" s="767"/>
      <x:c r="I42" s="768"/>
      <x:c r="J42" s="767"/>
      <x:c r="K42" s="771" t="str">
        <x:f>IF(OR(F42="",H42=""),"",IF(OR(NOT(ISNUMBER(F42)),NOT(ISNUMBER(H42)),AND(I42&lt;&gt;"",NOT(ISNUMBER(I42))),AND(J42&lt;&gt;"",NOT(ISNUMBER(J42))),F42&lt;=0,H42&lt;=0,I42&lt;0,I42&gt;1,J42&lt;0),"CHECK INPUTS",ROUND(F42*H42*(1-IF(I42="",0,I42))+IF(J42="",0,J42),2)))</x:f>
      </x:c>
      <x:c r="L42" s="768"/>
      <x:c r="M42" s="771" t="str">
        <x:f>IF(K42="","",IF(NOT(ISNUMBER(K42)),"CHECK INPUTS",IF(L42="","GST REQUIRED",IF(NOT(ISNUMBER(L42)),"CHECK INPUTS",IF(OR(L42&lt;0,L42&gt;1),"CHECK INPUTS",ROUND(K42*L42,2))))))</x:f>
      </x:c>
      <x:c r="N42" s="771" t="str">
        <x:f>IF(K42="","",IF(OR(NOT(ISNUMBER(K42)),NOT(ISNUMBER(M42))),"CHECK INPUTS",ROUND(K42+M42,2)))</x:f>
      </x:c>
      <x:c r="O42" s="731"/>
      <x:c r="P42" s="730"/>
      <x:c r="Q42" s="751" t="str">
        <x:f>IF(A42="","",IF(COUNTIF($A$5:$A$504,A42)&gt;1,"DUPLICATE QUOTE ID",IF(COUNTIFS($B$5:$B$504,B42,$D$5:$D$504,D42)&gt;1,"DUPLICATE RFQ VERSION",IF(OR(B42="",C42="",E42="",G42="",O42="",P42=""),"CHECK REQUIRED FIELDS",IF(OR(NOT(ISNUMBER(C42)),C42&gt;TODAY(),NOT(ISNUMBER(D42)),D42&lt;1,NOT(ISNUMBER(F42)),F42&lt;=0,NOT(ISNUMBER(H42)),H42&lt;=0,AND(I42&lt;&gt;"",OR(NOT(ISNUMBER(I42)),I42&lt;0,I42&gt;1)),AND(J42&lt;&gt;"",OR(NOT(ISNUMBER(J42)),J42&lt;0)),NOT(ISNUMBER(L42)),L42&lt;0,L42&gt;1,NOT(ISNUMBER(O42)),O42&lt;C42),"CHECK INPUTS",IF(COUNTIF(Setup!$F$4:$F$9,P42)=0,"CHECK QUOTE STATUS","COMPLETE"))))))</x:f>
      </x:c>
    </x:row>
    <x:row r="43">
      <x:c r="A43" s="730"/>
      <x:c r="B43" s="730"/>
      <x:c r="C43" s="731"/>
      <x:c r="D43" s="730"/>
      <x:c r="E43" s="730"/>
      <x:c r="F43" s="730"/>
      <x:c r="G43" s="730"/>
      <x:c r="H43" s="767"/>
      <x:c r="I43" s="768"/>
      <x:c r="J43" s="767"/>
      <x:c r="K43" s="771" t="str">
        <x:f>IF(OR(F43="",H43=""),"",IF(OR(NOT(ISNUMBER(F43)),NOT(ISNUMBER(H43)),AND(I43&lt;&gt;"",NOT(ISNUMBER(I43))),AND(J43&lt;&gt;"",NOT(ISNUMBER(J43))),F43&lt;=0,H43&lt;=0,I43&lt;0,I43&gt;1,J43&lt;0),"CHECK INPUTS",ROUND(F43*H43*(1-IF(I43="",0,I43))+IF(J43="",0,J43),2)))</x:f>
      </x:c>
      <x:c r="L43" s="768"/>
      <x:c r="M43" s="771" t="str">
        <x:f>IF(K43="","",IF(NOT(ISNUMBER(K43)),"CHECK INPUTS",IF(L43="","GST REQUIRED",IF(NOT(ISNUMBER(L43)),"CHECK INPUTS",IF(OR(L43&lt;0,L43&gt;1),"CHECK INPUTS",ROUND(K43*L43,2))))))</x:f>
      </x:c>
      <x:c r="N43" s="771" t="str">
        <x:f>IF(K43="","",IF(OR(NOT(ISNUMBER(K43)),NOT(ISNUMBER(M43))),"CHECK INPUTS",ROUND(K43+M43,2)))</x:f>
      </x:c>
      <x:c r="O43" s="731"/>
      <x:c r="P43" s="730"/>
      <x:c r="Q43" s="751" t="str">
        <x:f>IF(A43="","",IF(COUNTIF($A$5:$A$504,A43)&gt;1,"DUPLICATE QUOTE ID",IF(COUNTIFS($B$5:$B$504,B43,$D$5:$D$504,D43)&gt;1,"DUPLICATE RFQ VERSION",IF(OR(B43="",C43="",E43="",G43="",O43="",P43=""),"CHECK REQUIRED FIELDS",IF(OR(NOT(ISNUMBER(C43)),C43&gt;TODAY(),NOT(ISNUMBER(D43)),D43&lt;1,NOT(ISNUMBER(F43)),F43&lt;=0,NOT(ISNUMBER(H43)),H43&lt;=0,AND(I43&lt;&gt;"",OR(NOT(ISNUMBER(I43)),I43&lt;0,I43&gt;1)),AND(J43&lt;&gt;"",OR(NOT(ISNUMBER(J43)),J43&lt;0)),NOT(ISNUMBER(L43)),L43&lt;0,L43&gt;1,NOT(ISNUMBER(O43)),O43&lt;C43),"CHECK INPUTS",IF(COUNTIF(Setup!$F$4:$F$9,P43)=0,"CHECK QUOTE STATUS","COMPLETE"))))))</x:f>
      </x:c>
    </x:row>
    <x:row r="44">
      <x:c r="A44" s="730"/>
      <x:c r="B44" s="730"/>
      <x:c r="C44" s="731"/>
      <x:c r="D44" s="730"/>
      <x:c r="E44" s="730"/>
      <x:c r="F44" s="730"/>
      <x:c r="G44" s="730"/>
      <x:c r="H44" s="767"/>
      <x:c r="I44" s="768"/>
      <x:c r="J44" s="767"/>
      <x:c r="K44" s="771" t="str">
        <x:f>IF(OR(F44="",H44=""),"",IF(OR(NOT(ISNUMBER(F44)),NOT(ISNUMBER(H44)),AND(I44&lt;&gt;"",NOT(ISNUMBER(I44))),AND(J44&lt;&gt;"",NOT(ISNUMBER(J44))),F44&lt;=0,H44&lt;=0,I44&lt;0,I44&gt;1,J44&lt;0),"CHECK INPUTS",ROUND(F44*H44*(1-IF(I44="",0,I44))+IF(J44="",0,J44),2)))</x:f>
      </x:c>
      <x:c r="L44" s="768"/>
      <x:c r="M44" s="771" t="str">
        <x:f>IF(K44="","",IF(NOT(ISNUMBER(K44)),"CHECK INPUTS",IF(L44="","GST REQUIRED",IF(NOT(ISNUMBER(L44)),"CHECK INPUTS",IF(OR(L44&lt;0,L44&gt;1),"CHECK INPUTS",ROUND(K44*L44,2))))))</x:f>
      </x:c>
      <x:c r="N44" s="771" t="str">
        <x:f>IF(K44="","",IF(OR(NOT(ISNUMBER(K44)),NOT(ISNUMBER(M44))),"CHECK INPUTS",ROUND(K44+M44,2)))</x:f>
      </x:c>
      <x:c r="O44" s="731"/>
      <x:c r="P44" s="730"/>
      <x:c r="Q44" s="751" t="str">
        <x:f>IF(A44="","",IF(COUNTIF($A$5:$A$504,A44)&gt;1,"DUPLICATE QUOTE ID",IF(COUNTIFS($B$5:$B$504,B44,$D$5:$D$504,D44)&gt;1,"DUPLICATE RFQ VERSION",IF(OR(B44="",C44="",E44="",G44="",O44="",P44=""),"CHECK REQUIRED FIELDS",IF(OR(NOT(ISNUMBER(C44)),C44&gt;TODAY(),NOT(ISNUMBER(D44)),D44&lt;1,NOT(ISNUMBER(F44)),F44&lt;=0,NOT(ISNUMBER(H44)),H44&lt;=0,AND(I44&lt;&gt;"",OR(NOT(ISNUMBER(I44)),I44&lt;0,I44&gt;1)),AND(J44&lt;&gt;"",OR(NOT(ISNUMBER(J44)),J44&lt;0)),NOT(ISNUMBER(L44)),L44&lt;0,L44&gt;1,NOT(ISNUMBER(O44)),O44&lt;C44),"CHECK INPUTS",IF(COUNTIF(Setup!$F$4:$F$9,P44)=0,"CHECK QUOTE STATUS","COMPLETE"))))))</x:f>
      </x:c>
    </x:row>
    <x:row r="45">
      <x:c r="A45" s="730"/>
      <x:c r="B45" s="730"/>
      <x:c r="C45" s="731"/>
      <x:c r="D45" s="730"/>
      <x:c r="E45" s="730"/>
      <x:c r="F45" s="730"/>
      <x:c r="G45" s="730"/>
      <x:c r="H45" s="767"/>
      <x:c r="I45" s="768"/>
      <x:c r="J45" s="767"/>
      <x:c r="K45" s="771" t="str">
        <x:f>IF(OR(F45="",H45=""),"",IF(OR(NOT(ISNUMBER(F45)),NOT(ISNUMBER(H45)),AND(I45&lt;&gt;"",NOT(ISNUMBER(I45))),AND(J45&lt;&gt;"",NOT(ISNUMBER(J45))),F45&lt;=0,H45&lt;=0,I45&lt;0,I45&gt;1,J45&lt;0),"CHECK INPUTS",ROUND(F45*H45*(1-IF(I45="",0,I45))+IF(J45="",0,J45),2)))</x:f>
      </x:c>
      <x:c r="L45" s="768"/>
      <x:c r="M45" s="771" t="str">
        <x:f>IF(K45="","",IF(NOT(ISNUMBER(K45)),"CHECK INPUTS",IF(L45="","GST REQUIRED",IF(NOT(ISNUMBER(L45)),"CHECK INPUTS",IF(OR(L45&lt;0,L45&gt;1),"CHECK INPUTS",ROUND(K45*L45,2))))))</x:f>
      </x:c>
      <x:c r="N45" s="771" t="str">
        <x:f>IF(K45="","",IF(OR(NOT(ISNUMBER(K45)),NOT(ISNUMBER(M45))),"CHECK INPUTS",ROUND(K45+M45,2)))</x:f>
      </x:c>
      <x:c r="O45" s="731"/>
      <x:c r="P45" s="730"/>
      <x:c r="Q45" s="751" t="str">
        <x:f>IF(A45="","",IF(COUNTIF($A$5:$A$504,A45)&gt;1,"DUPLICATE QUOTE ID",IF(COUNTIFS($B$5:$B$504,B45,$D$5:$D$504,D45)&gt;1,"DUPLICATE RFQ VERSION",IF(OR(B45="",C45="",E45="",G45="",O45="",P45=""),"CHECK REQUIRED FIELDS",IF(OR(NOT(ISNUMBER(C45)),C45&gt;TODAY(),NOT(ISNUMBER(D45)),D45&lt;1,NOT(ISNUMBER(F45)),F45&lt;=0,NOT(ISNUMBER(H45)),H45&lt;=0,AND(I45&lt;&gt;"",OR(NOT(ISNUMBER(I45)),I45&lt;0,I45&gt;1)),AND(J45&lt;&gt;"",OR(NOT(ISNUMBER(J45)),J45&lt;0)),NOT(ISNUMBER(L45)),L45&lt;0,L45&gt;1,NOT(ISNUMBER(O45)),O45&lt;C45),"CHECK INPUTS",IF(COUNTIF(Setup!$F$4:$F$9,P45)=0,"CHECK QUOTE STATUS","COMPLETE"))))))</x:f>
      </x:c>
    </x:row>
    <x:row r="46">
      <x:c r="A46" s="730"/>
      <x:c r="B46" s="730"/>
      <x:c r="C46" s="731"/>
      <x:c r="D46" s="730"/>
      <x:c r="E46" s="730"/>
      <x:c r="F46" s="730"/>
      <x:c r="G46" s="730"/>
      <x:c r="H46" s="767"/>
      <x:c r="I46" s="768"/>
      <x:c r="J46" s="767"/>
      <x:c r="K46" s="771" t="str">
        <x:f>IF(OR(F46="",H46=""),"",IF(OR(NOT(ISNUMBER(F46)),NOT(ISNUMBER(H46)),AND(I46&lt;&gt;"",NOT(ISNUMBER(I46))),AND(J46&lt;&gt;"",NOT(ISNUMBER(J46))),F46&lt;=0,H46&lt;=0,I46&lt;0,I46&gt;1,J46&lt;0),"CHECK INPUTS",ROUND(F46*H46*(1-IF(I46="",0,I46))+IF(J46="",0,J46),2)))</x:f>
      </x:c>
      <x:c r="L46" s="768"/>
      <x:c r="M46" s="771" t="str">
        <x:f>IF(K46="","",IF(NOT(ISNUMBER(K46)),"CHECK INPUTS",IF(L46="","GST REQUIRED",IF(NOT(ISNUMBER(L46)),"CHECK INPUTS",IF(OR(L46&lt;0,L46&gt;1),"CHECK INPUTS",ROUND(K46*L46,2))))))</x:f>
      </x:c>
      <x:c r="N46" s="771" t="str">
        <x:f>IF(K46="","",IF(OR(NOT(ISNUMBER(K46)),NOT(ISNUMBER(M46))),"CHECK INPUTS",ROUND(K46+M46,2)))</x:f>
      </x:c>
      <x:c r="O46" s="731"/>
      <x:c r="P46" s="730"/>
      <x:c r="Q46" s="751" t="str">
        <x:f>IF(A46="","",IF(COUNTIF($A$5:$A$504,A46)&gt;1,"DUPLICATE QUOTE ID",IF(COUNTIFS($B$5:$B$504,B46,$D$5:$D$504,D46)&gt;1,"DUPLICATE RFQ VERSION",IF(OR(B46="",C46="",E46="",G46="",O46="",P46=""),"CHECK REQUIRED FIELDS",IF(OR(NOT(ISNUMBER(C46)),C46&gt;TODAY(),NOT(ISNUMBER(D46)),D46&lt;1,NOT(ISNUMBER(F46)),F46&lt;=0,NOT(ISNUMBER(H46)),H46&lt;=0,AND(I46&lt;&gt;"",OR(NOT(ISNUMBER(I46)),I46&lt;0,I46&gt;1)),AND(J46&lt;&gt;"",OR(NOT(ISNUMBER(J46)),J46&lt;0)),NOT(ISNUMBER(L46)),L46&lt;0,L46&gt;1,NOT(ISNUMBER(O46)),O46&lt;C46),"CHECK INPUTS",IF(COUNTIF(Setup!$F$4:$F$9,P46)=0,"CHECK QUOTE STATUS","COMPLETE"))))))</x:f>
      </x:c>
    </x:row>
    <x:row r="47">
      <x:c r="A47" s="730"/>
      <x:c r="B47" s="730"/>
      <x:c r="C47" s="731"/>
      <x:c r="D47" s="730"/>
      <x:c r="E47" s="730"/>
      <x:c r="F47" s="730"/>
      <x:c r="G47" s="730"/>
      <x:c r="H47" s="767"/>
      <x:c r="I47" s="768"/>
      <x:c r="J47" s="767"/>
      <x:c r="K47" s="771" t="str">
        <x:f>IF(OR(F47="",H47=""),"",IF(OR(NOT(ISNUMBER(F47)),NOT(ISNUMBER(H47)),AND(I47&lt;&gt;"",NOT(ISNUMBER(I47))),AND(J47&lt;&gt;"",NOT(ISNUMBER(J47))),F47&lt;=0,H47&lt;=0,I47&lt;0,I47&gt;1,J47&lt;0),"CHECK INPUTS",ROUND(F47*H47*(1-IF(I47="",0,I47))+IF(J47="",0,J47),2)))</x:f>
      </x:c>
      <x:c r="L47" s="768"/>
      <x:c r="M47" s="771" t="str">
        <x:f>IF(K47="","",IF(NOT(ISNUMBER(K47)),"CHECK INPUTS",IF(L47="","GST REQUIRED",IF(NOT(ISNUMBER(L47)),"CHECK INPUTS",IF(OR(L47&lt;0,L47&gt;1),"CHECK INPUTS",ROUND(K47*L47,2))))))</x:f>
      </x:c>
      <x:c r="N47" s="771" t="str">
        <x:f>IF(K47="","",IF(OR(NOT(ISNUMBER(K47)),NOT(ISNUMBER(M47))),"CHECK INPUTS",ROUND(K47+M47,2)))</x:f>
      </x:c>
      <x:c r="O47" s="731"/>
      <x:c r="P47" s="730"/>
      <x:c r="Q47" s="751" t="str">
        <x:f>IF(A47="","",IF(COUNTIF($A$5:$A$504,A47)&gt;1,"DUPLICATE QUOTE ID",IF(COUNTIFS($B$5:$B$504,B47,$D$5:$D$504,D47)&gt;1,"DUPLICATE RFQ VERSION",IF(OR(B47="",C47="",E47="",G47="",O47="",P47=""),"CHECK REQUIRED FIELDS",IF(OR(NOT(ISNUMBER(C47)),C47&gt;TODAY(),NOT(ISNUMBER(D47)),D47&lt;1,NOT(ISNUMBER(F47)),F47&lt;=0,NOT(ISNUMBER(H47)),H47&lt;=0,AND(I47&lt;&gt;"",OR(NOT(ISNUMBER(I47)),I47&lt;0,I47&gt;1)),AND(J47&lt;&gt;"",OR(NOT(ISNUMBER(J47)),J47&lt;0)),NOT(ISNUMBER(L47)),L47&lt;0,L47&gt;1,NOT(ISNUMBER(O47)),O47&lt;C47),"CHECK INPUTS",IF(COUNTIF(Setup!$F$4:$F$9,P47)=0,"CHECK QUOTE STATUS","COMPLETE"))))))</x:f>
      </x:c>
    </x:row>
    <x:row r="48">
      <x:c r="A48" s="730"/>
      <x:c r="B48" s="730"/>
      <x:c r="C48" s="731"/>
      <x:c r="D48" s="730"/>
      <x:c r="E48" s="730"/>
      <x:c r="F48" s="730"/>
      <x:c r="G48" s="730"/>
      <x:c r="H48" s="767"/>
      <x:c r="I48" s="768"/>
      <x:c r="J48" s="767"/>
      <x:c r="K48" s="771" t="str">
        <x:f>IF(OR(F48="",H48=""),"",IF(OR(NOT(ISNUMBER(F48)),NOT(ISNUMBER(H48)),AND(I48&lt;&gt;"",NOT(ISNUMBER(I48))),AND(J48&lt;&gt;"",NOT(ISNUMBER(J48))),F48&lt;=0,H48&lt;=0,I48&lt;0,I48&gt;1,J48&lt;0),"CHECK INPUTS",ROUND(F48*H48*(1-IF(I48="",0,I48))+IF(J48="",0,J48),2)))</x:f>
      </x:c>
      <x:c r="L48" s="768"/>
      <x:c r="M48" s="771" t="str">
        <x:f>IF(K48="","",IF(NOT(ISNUMBER(K48)),"CHECK INPUTS",IF(L48="","GST REQUIRED",IF(NOT(ISNUMBER(L48)),"CHECK INPUTS",IF(OR(L48&lt;0,L48&gt;1),"CHECK INPUTS",ROUND(K48*L48,2))))))</x:f>
      </x:c>
      <x:c r="N48" s="771" t="str">
        <x:f>IF(K48="","",IF(OR(NOT(ISNUMBER(K48)),NOT(ISNUMBER(M48))),"CHECK INPUTS",ROUND(K48+M48,2)))</x:f>
      </x:c>
      <x:c r="O48" s="731"/>
      <x:c r="P48" s="730"/>
      <x:c r="Q48" s="751" t="str">
        <x:f>IF(A48="","",IF(COUNTIF($A$5:$A$504,A48)&gt;1,"DUPLICATE QUOTE ID",IF(COUNTIFS($B$5:$B$504,B48,$D$5:$D$504,D48)&gt;1,"DUPLICATE RFQ VERSION",IF(OR(B48="",C48="",E48="",G48="",O48="",P48=""),"CHECK REQUIRED FIELDS",IF(OR(NOT(ISNUMBER(C48)),C48&gt;TODAY(),NOT(ISNUMBER(D48)),D48&lt;1,NOT(ISNUMBER(F48)),F48&lt;=0,NOT(ISNUMBER(H48)),H48&lt;=0,AND(I48&lt;&gt;"",OR(NOT(ISNUMBER(I48)),I48&lt;0,I48&gt;1)),AND(J48&lt;&gt;"",OR(NOT(ISNUMBER(J48)),J48&lt;0)),NOT(ISNUMBER(L48)),L48&lt;0,L48&gt;1,NOT(ISNUMBER(O48)),O48&lt;C48),"CHECK INPUTS",IF(COUNTIF(Setup!$F$4:$F$9,P48)=0,"CHECK QUOTE STATUS","COMPLETE"))))))</x:f>
      </x:c>
    </x:row>
    <x:row r="49">
      <x:c r="A49" s="730"/>
      <x:c r="B49" s="730"/>
      <x:c r="C49" s="731"/>
      <x:c r="D49" s="730"/>
      <x:c r="E49" s="730"/>
      <x:c r="F49" s="730"/>
      <x:c r="G49" s="730"/>
      <x:c r="H49" s="767"/>
      <x:c r="I49" s="768"/>
      <x:c r="J49" s="767"/>
      <x:c r="K49" s="771" t="str">
        <x:f>IF(OR(F49="",H49=""),"",IF(OR(NOT(ISNUMBER(F49)),NOT(ISNUMBER(H49)),AND(I49&lt;&gt;"",NOT(ISNUMBER(I49))),AND(J49&lt;&gt;"",NOT(ISNUMBER(J49))),F49&lt;=0,H49&lt;=0,I49&lt;0,I49&gt;1,J49&lt;0),"CHECK INPUTS",ROUND(F49*H49*(1-IF(I49="",0,I49))+IF(J49="",0,J49),2)))</x:f>
      </x:c>
      <x:c r="L49" s="768"/>
      <x:c r="M49" s="771" t="str">
        <x:f>IF(K49="","",IF(NOT(ISNUMBER(K49)),"CHECK INPUTS",IF(L49="","GST REQUIRED",IF(NOT(ISNUMBER(L49)),"CHECK INPUTS",IF(OR(L49&lt;0,L49&gt;1),"CHECK INPUTS",ROUND(K49*L49,2))))))</x:f>
      </x:c>
      <x:c r="N49" s="771" t="str">
        <x:f>IF(K49="","",IF(OR(NOT(ISNUMBER(K49)),NOT(ISNUMBER(M49))),"CHECK INPUTS",ROUND(K49+M49,2)))</x:f>
      </x:c>
      <x:c r="O49" s="731"/>
      <x:c r="P49" s="730"/>
      <x:c r="Q49" s="751" t="str">
        <x:f>IF(A49="","",IF(COUNTIF($A$5:$A$504,A49)&gt;1,"DUPLICATE QUOTE ID",IF(COUNTIFS($B$5:$B$504,B49,$D$5:$D$504,D49)&gt;1,"DUPLICATE RFQ VERSION",IF(OR(B49="",C49="",E49="",G49="",O49="",P49=""),"CHECK REQUIRED FIELDS",IF(OR(NOT(ISNUMBER(C49)),C49&gt;TODAY(),NOT(ISNUMBER(D49)),D49&lt;1,NOT(ISNUMBER(F49)),F49&lt;=0,NOT(ISNUMBER(H49)),H49&lt;=0,AND(I49&lt;&gt;"",OR(NOT(ISNUMBER(I49)),I49&lt;0,I49&gt;1)),AND(J49&lt;&gt;"",OR(NOT(ISNUMBER(J49)),J49&lt;0)),NOT(ISNUMBER(L49)),L49&lt;0,L49&gt;1,NOT(ISNUMBER(O49)),O49&lt;C49),"CHECK INPUTS",IF(COUNTIF(Setup!$F$4:$F$9,P49)=0,"CHECK QUOTE STATUS","COMPLETE"))))))</x:f>
      </x:c>
    </x:row>
    <x:row r="50">
      <x:c r="A50" s="730"/>
      <x:c r="B50" s="730"/>
      <x:c r="C50" s="731"/>
      <x:c r="D50" s="730"/>
      <x:c r="E50" s="730"/>
      <x:c r="F50" s="730"/>
      <x:c r="G50" s="730"/>
      <x:c r="H50" s="767"/>
      <x:c r="I50" s="768"/>
      <x:c r="J50" s="767"/>
      <x:c r="K50" s="771" t="str">
        <x:f>IF(OR(F50="",H50=""),"",IF(OR(NOT(ISNUMBER(F50)),NOT(ISNUMBER(H50)),AND(I50&lt;&gt;"",NOT(ISNUMBER(I50))),AND(J50&lt;&gt;"",NOT(ISNUMBER(J50))),F50&lt;=0,H50&lt;=0,I50&lt;0,I50&gt;1,J50&lt;0),"CHECK INPUTS",ROUND(F50*H50*(1-IF(I50="",0,I50))+IF(J50="",0,J50),2)))</x:f>
      </x:c>
      <x:c r="L50" s="768"/>
      <x:c r="M50" s="771" t="str">
        <x:f>IF(K50="","",IF(NOT(ISNUMBER(K50)),"CHECK INPUTS",IF(L50="","GST REQUIRED",IF(NOT(ISNUMBER(L50)),"CHECK INPUTS",IF(OR(L50&lt;0,L50&gt;1),"CHECK INPUTS",ROUND(K50*L50,2))))))</x:f>
      </x:c>
      <x:c r="N50" s="771" t="str">
        <x:f>IF(K50="","",IF(OR(NOT(ISNUMBER(K50)),NOT(ISNUMBER(M50))),"CHECK INPUTS",ROUND(K50+M50,2)))</x:f>
      </x:c>
      <x:c r="O50" s="731"/>
      <x:c r="P50" s="730"/>
      <x:c r="Q50" s="751" t="str">
        <x:f>IF(A50="","",IF(COUNTIF($A$5:$A$504,A50)&gt;1,"DUPLICATE QUOTE ID",IF(COUNTIFS($B$5:$B$504,B50,$D$5:$D$504,D50)&gt;1,"DUPLICATE RFQ VERSION",IF(OR(B50="",C50="",E50="",G50="",O50="",P50=""),"CHECK REQUIRED FIELDS",IF(OR(NOT(ISNUMBER(C50)),C50&gt;TODAY(),NOT(ISNUMBER(D50)),D50&lt;1,NOT(ISNUMBER(F50)),F50&lt;=0,NOT(ISNUMBER(H50)),H50&lt;=0,AND(I50&lt;&gt;"",OR(NOT(ISNUMBER(I50)),I50&lt;0,I50&gt;1)),AND(J50&lt;&gt;"",OR(NOT(ISNUMBER(J50)),J50&lt;0)),NOT(ISNUMBER(L50)),L50&lt;0,L50&gt;1,NOT(ISNUMBER(O50)),O50&lt;C50),"CHECK INPUTS",IF(COUNTIF(Setup!$F$4:$F$9,P50)=0,"CHECK QUOTE STATUS","COMPLETE"))))))</x:f>
      </x:c>
    </x:row>
    <x:row r="51">
      <x:c r="A51" s="730"/>
      <x:c r="B51" s="730"/>
      <x:c r="C51" s="731"/>
      <x:c r="D51" s="730"/>
      <x:c r="E51" s="730"/>
      <x:c r="F51" s="730"/>
      <x:c r="G51" s="730"/>
      <x:c r="H51" s="767"/>
      <x:c r="I51" s="768"/>
      <x:c r="J51" s="767"/>
      <x:c r="K51" s="771" t="str">
        <x:f>IF(OR(F51="",H51=""),"",IF(OR(NOT(ISNUMBER(F51)),NOT(ISNUMBER(H51)),AND(I51&lt;&gt;"",NOT(ISNUMBER(I51))),AND(J51&lt;&gt;"",NOT(ISNUMBER(J51))),F51&lt;=0,H51&lt;=0,I51&lt;0,I51&gt;1,J51&lt;0),"CHECK INPUTS",ROUND(F51*H51*(1-IF(I51="",0,I51))+IF(J51="",0,J51),2)))</x:f>
      </x:c>
      <x:c r="L51" s="768"/>
      <x:c r="M51" s="771" t="str">
        <x:f>IF(K51="","",IF(NOT(ISNUMBER(K51)),"CHECK INPUTS",IF(L51="","GST REQUIRED",IF(NOT(ISNUMBER(L51)),"CHECK INPUTS",IF(OR(L51&lt;0,L51&gt;1),"CHECK INPUTS",ROUND(K51*L51,2))))))</x:f>
      </x:c>
      <x:c r="N51" s="771" t="str">
        <x:f>IF(K51="","",IF(OR(NOT(ISNUMBER(K51)),NOT(ISNUMBER(M51))),"CHECK INPUTS",ROUND(K51+M51,2)))</x:f>
      </x:c>
      <x:c r="O51" s="731"/>
      <x:c r="P51" s="730"/>
      <x:c r="Q51" s="751" t="str">
        <x:f>IF(A51="","",IF(COUNTIF($A$5:$A$504,A51)&gt;1,"DUPLICATE QUOTE ID",IF(COUNTIFS($B$5:$B$504,B51,$D$5:$D$504,D51)&gt;1,"DUPLICATE RFQ VERSION",IF(OR(B51="",C51="",E51="",G51="",O51="",P51=""),"CHECK REQUIRED FIELDS",IF(OR(NOT(ISNUMBER(C51)),C51&gt;TODAY(),NOT(ISNUMBER(D51)),D51&lt;1,NOT(ISNUMBER(F51)),F51&lt;=0,NOT(ISNUMBER(H51)),H51&lt;=0,AND(I51&lt;&gt;"",OR(NOT(ISNUMBER(I51)),I51&lt;0,I51&gt;1)),AND(J51&lt;&gt;"",OR(NOT(ISNUMBER(J51)),J51&lt;0)),NOT(ISNUMBER(L51)),L51&lt;0,L51&gt;1,NOT(ISNUMBER(O51)),O51&lt;C51),"CHECK INPUTS",IF(COUNTIF(Setup!$F$4:$F$9,P51)=0,"CHECK QUOTE STATUS","COMPLETE"))))))</x:f>
      </x:c>
    </x:row>
    <x:row r="52">
      <x:c r="A52" s="730"/>
      <x:c r="B52" s="730"/>
      <x:c r="C52" s="731"/>
      <x:c r="D52" s="730"/>
      <x:c r="E52" s="730"/>
      <x:c r="F52" s="730"/>
      <x:c r="G52" s="730"/>
      <x:c r="H52" s="767"/>
      <x:c r="I52" s="768"/>
      <x:c r="J52" s="767"/>
      <x:c r="K52" s="771" t="str">
        <x:f>IF(OR(F52="",H52=""),"",IF(OR(NOT(ISNUMBER(F52)),NOT(ISNUMBER(H52)),AND(I52&lt;&gt;"",NOT(ISNUMBER(I52))),AND(J52&lt;&gt;"",NOT(ISNUMBER(J52))),F52&lt;=0,H52&lt;=0,I52&lt;0,I52&gt;1,J52&lt;0),"CHECK INPUTS",ROUND(F52*H52*(1-IF(I52="",0,I52))+IF(J52="",0,J52),2)))</x:f>
      </x:c>
      <x:c r="L52" s="768"/>
      <x:c r="M52" s="771" t="str">
        <x:f>IF(K52="","",IF(NOT(ISNUMBER(K52)),"CHECK INPUTS",IF(L52="","GST REQUIRED",IF(NOT(ISNUMBER(L52)),"CHECK INPUTS",IF(OR(L52&lt;0,L52&gt;1),"CHECK INPUTS",ROUND(K52*L52,2))))))</x:f>
      </x:c>
      <x:c r="N52" s="771" t="str">
        <x:f>IF(K52="","",IF(OR(NOT(ISNUMBER(K52)),NOT(ISNUMBER(M52))),"CHECK INPUTS",ROUND(K52+M52,2)))</x:f>
      </x:c>
      <x:c r="O52" s="731"/>
      <x:c r="P52" s="730"/>
      <x:c r="Q52" s="751" t="str">
        <x:f>IF(A52="","",IF(COUNTIF($A$5:$A$504,A52)&gt;1,"DUPLICATE QUOTE ID",IF(COUNTIFS($B$5:$B$504,B52,$D$5:$D$504,D52)&gt;1,"DUPLICATE RFQ VERSION",IF(OR(B52="",C52="",E52="",G52="",O52="",P52=""),"CHECK REQUIRED FIELDS",IF(OR(NOT(ISNUMBER(C52)),C52&gt;TODAY(),NOT(ISNUMBER(D52)),D52&lt;1,NOT(ISNUMBER(F52)),F52&lt;=0,NOT(ISNUMBER(H52)),H52&lt;=0,AND(I52&lt;&gt;"",OR(NOT(ISNUMBER(I52)),I52&lt;0,I52&gt;1)),AND(J52&lt;&gt;"",OR(NOT(ISNUMBER(J52)),J52&lt;0)),NOT(ISNUMBER(L52)),L52&lt;0,L52&gt;1,NOT(ISNUMBER(O52)),O52&lt;C52),"CHECK INPUTS",IF(COUNTIF(Setup!$F$4:$F$9,P52)=0,"CHECK QUOTE STATUS","COMPLETE"))))))</x:f>
      </x:c>
    </x:row>
    <x:row r="53">
      <x:c r="A53" s="730"/>
      <x:c r="B53" s="730"/>
      <x:c r="C53" s="731"/>
      <x:c r="D53" s="730"/>
      <x:c r="E53" s="730"/>
      <x:c r="F53" s="730"/>
      <x:c r="G53" s="730"/>
      <x:c r="H53" s="767"/>
      <x:c r="I53" s="768"/>
      <x:c r="J53" s="767"/>
      <x:c r="K53" s="771" t="str">
        <x:f>IF(OR(F53="",H53=""),"",IF(OR(NOT(ISNUMBER(F53)),NOT(ISNUMBER(H53)),AND(I53&lt;&gt;"",NOT(ISNUMBER(I53))),AND(J53&lt;&gt;"",NOT(ISNUMBER(J53))),F53&lt;=0,H53&lt;=0,I53&lt;0,I53&gt;1,J53&lt;0),"CHECK INPUTS",ROUND(F53*H53*(1-IF(I53="",0,I53))+IF(J53="",0,J53),2)))</x:f>
      </x:c>
      <x:c r="L53" s="768"/>
      <x:c r="M53" s="771" t="str">
        <x:f>IF(K53="","",IF(NOT(ISNUMBER(K53)),"CHECK INPUTS",IF(L53="","GST REQUIRED",IF(NOT(ISNUMBER(L53)),"CHECK INPUTS",IF(OR(L53&lt;0,L53&gt;1),"CHECK INPUTS",ROUND(K53*L53,2))))))</x:f>
      </x:c>
      <x:c r="N53" s="771" t="str">
        <x:f>IF(K53="","",IF(OR(NOT(ISNUMBER(K53)),NOT(ISNUMBER(M53))),"CHECK INPUTS",ROUND(K53+M53,2)))</x:f>
      </x:c>
      <x:c r="O53" s="731"/>
      <x:c r="P53" s="730"/>
      <x:c r="Q53" s="751" t="str">
        <x:f>IF(A53="","",IF(COUNTIF($A$5:$A$504,A53)&gt;1,"DUPLICATE QUOTE ID",IF(COUNTIFS($B$5:$B$504,B53,$D$5:$D$504,D53)&gt;1,"DUPLICATE RFQ VERSION",IF(OR(B53="",C53="",E53="",G53="",O53="",P53=""),"CHECK REQUIRED FIELDS",IF(OR(NOT(ISNUMBER(C53)),C53&gt;TODAY(),NOT(ISNUMBER(D53)),D53&lt;1,NOT(ISNUMBER(F53)),F53&lt;=0,NOT(ISNUMBER(H53)),H53&lt;=0,AND(I53&lt;&gt;"",OR(NOT(ISNUMBER(I53)),I53&lt;0,I53&gt;1)),AND(J53&lt;&gt;"",OR(NOT(ISNUMBER(J53)),J53&lt;0)),NOT(ISNUMBER(L53)),L53&lt;0,L53&gt;1,NOT(ISNUMBER(O53)),O53&lt;C53),"CHECK INPUTS",IF(COUNTIF(Setup!$F$4:$F$9,P53)=0,"CHECK QUOTE STATUS","COMPLETE"))))))</x:f>
      </x:c>
    </x:row>
    <x:row r="54">
      <x:c r="A54" s="730"/>
      <x:c r="B54" s="730"/>
      <x:c r="C54" s="731"/>
      <x:c r="D54" s="730"/>
      <x:c r="E54" s="730"/>
      <x:c r="F54" s="730"/>
      <x:c r="G54" s="730"/>
      <x:c r="H54" s="767"/>
      <x:c r="I54" s="768"/>
      <x:c r="J54" s="767"/>
      <x:c r="K54" s="771" t="str">
        <x:f>IF(OR(F54="",H54=""),"",IF(OR(NOT(ISNUMBER(F54)),NOT(ISNUMBER(H54)),AND(I54&lt;&gt;"",NOT(ISNUMBER(I54))),AND(J54&lt;&gt;"",NOT(ISNUMBER(J54))),F54&lt;=0,H54&lt;=0,I54&lt;0,I54&gt;1,J54&lt;0),"CHECK INPUTS",ROUND(F54*H54*(1-IF(I54="",0,I54))+IF(J54="",0,J54),2)))</x:f>
      </x:c>
      <x:c r="L54" s="768"/>
      <x:c r="M54" s="771" t="str">
        <x:f>IF(K54="","",IF(NOT(ISNUMBER(K54)),"CHECK INPUTS",IF(L54="","GST REQUIRED",IF(NOT(ISNUMBER(L54)),"CHECK INPUTS",IF(OR(L54&lt;0,L54&gt;1),"CHECK INPUTS",ROUND(K54*L54,2))))))</x:f>
      </x:c>
      <x:c r="N54" s="771" t="str">
        <x:f>IF(K54="","",IF(OR(NOT(ISNUMBER(K54)),NOT(ISNUMBER(M54))),"CHECK INPUTS",ROUND(K54+M54,2)))</x:f>
      </x:c>
      <x:c r="O54" s="731"/>
      <x:c r="P54" s="730"/>
      <x:c r="Q54" s="751" t="str">
        <x:f>IF(A54="","",IF(COUNTIF($A$5:$A$504,A54)&gt;1,"DUPLICATE QUOTE ID",IF(COUNTIFS($B$5:$B$504,B54,$D$5:$D$504,D54)&gt;1,"DUPLICATE RFQ VERSION",IF(OR(B54="",C54="",E54="",G54="",O54="",P54=""),"CHECK REQUIRED FIELDS",IF(OR(NOT(ISNUMBER(C54)),C54&gt;TODAY(),NOT(ISNUMBER(D54)),D54&lt;1,NOT(ISNUMBER(F54)),F54&lt;=0,NOT(ISNUMBER(H54)),H54&lt;=0,AND(I54&lt;&gt;"",OR(NOT(ISNUMBER(I54)),I54&lt;0,I54&gt;1)),AND(J54&lt;&gt;"",OR(NOT(ISNUMBER(J54)),J54&lt;0)),NOT(ISNUMBER(L54)),L54&lt;0,L54&gt;1,NOT(ISNUMBER(O54)),O54&lt;C54),"CHECK INPUTS",IF(COUNTIF(Setup!$F$4:$F$9,P54)=0,"CHECK QUOTE STATUS","COMPLETE"))))))</x:f>
      </x:c>
    </x:row>
    <x:row r="55">
      <x:c r="A55" s="730"/>
      <x:c r="B55" s="730"/>
      <x:c r="C55" s="731"/>
      <x:c r="D55" s="730"/>
      <x:c r="E55" s="730"/>
      <x:c r="F55" s="730"/>
      <x:c r="G55" s="730"/>
      <x:c r="H55" s="767"/>
      <x:c r="I55" s="768"/>
      <x:c r="J55" s="767"/>
      <x:c r="K55" s="771" t="str">
        <x:f>IF(OR(F55="",H55=""),"",IF(OR(NOT(ISNUMBER(F55)),NOT(ISNUMBER(H55)),AND(I55&lt;&gt;"",NOT(ISNUMBER(I55))),AND(J55&lt;&gt;"",NOT(ISNUMBER(J55))),F55&lt;=0,H55&lt;=0,I55&lt;0,I55&gt;1,J55&lt;0),"CHECK INPUTS",ROUND(F55*H55*(1-IF(I55="",0,I55))+IF(J55="",0,J55),2)))</x:f>
      </x:c>
      <x:c r="L55" s="768"/>
      <x:c r="M55" s="771" t="str">
        <x:f>IF(K55="","",IF(NOT(ISNUMBER(K55)),"CHECK INPUTS",IF(L55="","GST REQUIRED",IF(NOT(ISNUMBER(L55)),"CHECK INPUTS",IF(OR(L55&lt;0,L55&gt;1),"CHECK INPUTS",ROUND(K55*L55,2))))))</x:f>
      </x:c>
      <x:c r="N55" s="771" t="str">
        <x:f>IF(K55="","",IF(OR(NOT(ISNUMBER(K55)),NOT(ISNUMBER(M55))),"CHECK INPUTS",ROUND(K55+M55,2)))</x:f>
      </x:c>
      <x:c r="O55" s="731"/>
      <x:c r="P55" s="730"/>
      <x:c r="Q55" s="751" t="str">
        <x:f>IF(A55="","",IF(COUNTIF($A$5:$A$504,A55)&gt;1,"DUPLICATE QUOTE ID",IF(COUNTIFS($B$5:$B$504,B55,$D$5:$D$504,D55)&gt;1,"DUPLICATE RFQ VERSION",IF(OR(B55="",C55="",E55="",G55="",O55="",P55=""),"CHECK REQUIRED FIELDS",IF(OR(NOT(ISNUMBER(C55)),C55&gt;TODAY(),NOT(ISNUMBER(D55)),D55&lt;1,NOT(ISNUMBER(F55)),F55&lt;=0,NOT(ISNUMBER(H55)),H55&lt;=0,AND(I55&lt;&gt;"",OR(NOT(ISNUMBER(I55)),I55&lt;0,I55&gt;1)),AND(J55&lt;&gt;"",OR(NOT(ISNUMBER(J55)),J55&lt;0)),NOT(ISNUMBER(L55)),L55&lt;0,L55&gt;1,NOT(ISNUMBER(O55)),O55&lt;C55),"CHECK INPUTS",IF(COUNTIF(Setup!$F$4:$F$9,P55)=0,"CHECK QUOTE STATUS","COMPLETE"))))))</x:f>
      </x:c>
    </x:row>
    <x:row r="56">
      <x:c r="A56" s="730"/>
      <x:c r="B56" s="730"/>
      <x:c r="C56" s="731"/>
      <x:c r="D56" s="730"/>
      <x:c r="E56" s="730"/>
      <x:c r="F56" s="730"/>
      <x:c r="G56" s="730"/>
      <x:c r="H56" s="767"/>
      <x:c r="I56" s="768"/>
      <x:c r="J56" s="767"/>
      <x:c r="K56" s="771" t="str">
        <x:f>IF(OR(F56="",H56=""),"",IF(OR(NOT(ISNUMBER(F56)),NOT(ISNUMBER(H56)),AND(I56&lt;&gt;"",NOT(ISNUMBER(I56))),AND(J56&lt;&gt;"",NOT(ISNUMBER(J56))),F56&lt;=0,H56&lt;=0,I56&lt;0,I56&gt;1,J56&lt;0),"CHECK INPUTS",ROUND(F56*H56*(1-IF(I56="",0,I56))+IF(J56="",0,J56),2)))</x:f>
      </x:c>
      <x:c r="L56" s="768"/>
      <x:c r="M56" s="771" t="str">
        <x:f>IF(K56="","",IF(NOT(ISNUMBER(K56)),"CHECK INPUTS",IF(L56="","GST REQUIRED",IF(NOT(ISNUMBER(L56)),"CHECK INPUTS",IF(OR(L56&lt;0,L56&gt;1),"CHECK INPUTS",ROUND(K56*L56,2))))))</x:f>
      </x:c>
      <x:c r="N56" s="771" t="str">
        <x:f>IF(K56="","",IF(OR(NOT(ISNUMBER(K56)),NOT(ISNUMBER(M56))),"CHECK INPUTS",ROUND(K56+M56,2)))</x:f>
      </x:c>
      <x:c r="O56" s="731"/>
      <x:c r="P56" s="730"/>
      <x:c r="Q56" s="751" t="str">
        <x:f>IF(A56="","",IF(COUNTIF($A$5:$A$504,A56)&gt;1,"DUPLICATE QUOTE ID",IF(COUNTIFS($B$5:$B$504,B56,$D$5:$D$504,D56)&gt;1,"DUPLICATE RFQ VERSION",IF(OR(B56="",C56="",E56="",G56="",O56="",P56=""),"CHECK REQUIRED FIELDS",IF(OR(NOT(ISNUMBER(C56)),C56&gt;TODAY(),NOT(ISNUMBER(D56)),D56&lt;1,NOT(ISNUMBER(F56)),F56&lt;=0,NOT(ISNUMBER(H56)),H56&lt;=0,AND(I56&lt;&gt;"",OR(NOT(ISNUMBER(I56)),I56&lt;0,I56&gt;1)),AND(J56&lt;&gt;"",OR(NOT(ISNUMBER(J56)),J56&lt;0)),NOT(ISNUMBER(L56)),L56&lt;0,L56&gt;1,NOT(ISNUMBER(O56)),O56&lt;C56),"CHECK INPUTS",IF(COUNTIF(Setup!$F$4:$F$9,P56)=0,"CHECK QUOTE STATUS","COMPLETE"))))))</x:f>
      </x:c>
    </x:row>
    <x:row r="57">
      <x:c r="A57" s="730"/>
      <x:c r="B57" s="730"/>
      <x:c r="C57" s="731"/>
      <x:c r="D57" s="730"/>
      <x:c r="E57" s="730"/>
      <x:c r="F57" s="730"/>
      <x:c r="G57" s="730"/>
      <x:c r="H57" s="767"/>
      <x:c r="I57" s="768"/>
      <x:c r="J57" s="767"/>
      <x:c r="K57" s="771" t="str">
        <x:f>IF(OR(F57="",H57=""),"",IF(OR(NOT(ISNUMBER(F57)),NOT(ISNUMBER(H57)),AND(I57&lt;&gt;"",NOT(ISNUMBER(I57))),AND(J57&lt;&gt;"",NOT(ISNUMBER(J57))),F57&lt;=0,H57&lt;=0,I57&lt;0,I57&gt;1,J57&lt;0),"CHECK INPUTS",ROUND(F57*H57*(1-IF(I57="",0,I57))+IF(J57="",0,J57),2)))</x:f>
      </x:c>
      <x:c r="L57" s="768"/>
      <x:c r="M57" s="771" t="str">
        <x:f>IF(K57="","",IF(NOT(ISNUMBER(K57)),"CHECK INPUTS",IF(L57="","GST REQUIRED",IF(NOT(ISNUMBER(L57)),"CHECK INPUTS",IF(OR(L57&lt;0,L57&gt;1),"CHECK INPUTS",ROUND(K57*L57,2))))))</x:f>
      </x:c>
      <x:c r="N57" s="771" t="str">
        <x:f>IF(K57="","",IF(OR(NOT(ISNUMBER(K57)),NOT(ISNUMBER(M57))),"CHECK INPUTS",ROUND(K57+M57,2)))</x:f>
      </x:c>
      <x:c r="O57" s="731"/>
      <x:c r="P57" s="730"/>
      <x:c r="Q57" s="751" t="str">
        <x:f>IF(A57="","",IF(COUNTIF($A$5:$A$504,A57)&gt;1,"DUPLICATE QUOTE ID",IF(COUNTIFS($B$5:$B$504,B57,$D$5:$D$504,D57)&gt;1,"DUPLICATE RFQ VERSION",IF(OR(B57="",C57="",E57="",G57="",O57="",P57=""),"CHECK REQUIRED FIELDS",IF(OR(NOT(ISNUMBER(C57)),C57&gt;TODAY(),NOT(ISNUMBER(D57)),D57&lt;1,NOT(ISNUMBER(F57)),F57&lt;=0,NOT(ISNUMBER(H57)),H57&lt;=0,AND(I57&lt;&gt;"",OR(NOT(ISNUMBER(I57)),I57&lt;0,I57&gt;1)),AND(J57&lt;&gt;"",OR(NOT(ISNUMBER(J57)),J57&lt;0)),NOT(ISNUMBER(L57)),L57&lt;0,L57&gt;1,NOT(ISNUMBER(O57)),O57&lt;C57),"CHECK INPUTS",IF(COUNTIF(Setup!$F$4:$F$9,P57)=0,"CHECK QUOTE STATUS","COMPLETE"))))))</x:f>
      </x:c>
    </x:row>
    <x:row r="58">
      <x:c r="A58" s="730"/>
      <x:c r="B58" s="730"/>
      <x:c r="C58" s="731"/>
      <x:c r="D58" s="730"/>
      <x:c r="E58" s="730"/>
      <x:c r="F58" s="730"/>
      <x:c r="G58" s="730"/>
      <x:c r="H58" s="767"/>
      <x:c r="I58" s="768"/>
      <x:c r="J58" s="767"/>
      <x:c r="K58" s="771" t="str">
        <x:f>IF(OR(F58="",H58=""),"",IF(OR(NOT(ISNUMBER(F58)),NOT(ISNUMBER(H58)),AND(I58&lt;&gt;"",NOT(ISNUMBER(I58))),AND(J58&lt;&gt;"",NOT(ISNUMBER(J58))),F58&lt;=0,H58&lt;=0,I58&lt;0,I58&gt;1,J58&lt;0),"CHECK INPUTS",ROUND(F58*H58*(1-IF(I58="",0,I58))+IF(J58="",0,J58),2)))</x:f>
      </x:c>
      <x:c r="L58" s="768"/>
      <x:c r="M58" s="771" t="str">
        <x:f>IF(K58="","",IF(NOT(ISNUMBER(K58)),"CHECK INPUTS",IF(L58="","GST REQUIRED",IF(NOT(ISNUMBER(L58)),"CHECK INPUTS",IF(OR(L58&lt;0,L58&gt;1),"CHECK INPUTS",ROUND(K58*L58,2))))))</x:f>
      </x:c>
      <x:c r="N58" s="771" t="str">
        <x:f>IF(K58="","",IF(OR(NOT(ISNUMBER(K58)),NOT(ISNUMBER(M58))),"CHECK INPUTS",ROUND(K58+M58,2)))</x:f>
      </x:c>
      <x:c r="O58" s="731"/>
      <x:c r="P58" s="730"/>
      <x:c r="Q58" s="751" t="str">
        <x:f>IF(A58="","",IF(COUNTIF($A$5:$A$504,A58)&gt;1,"DUPLICATE QUOTE ID",IF(COUNTIFS($B$5:$B$504,B58,$D$5:$D$504,D58)&gt;1,"DUPLICATE RFQ VERSION",IF(OR(B58="",C58="",E58="",G58="",O58="",P58=""),"CHECK REQUIRED FIELDS",IF(OR(NOT(ISNUMBER(C58)),C58&gt;TODAY(),NOT(ISNUMBER(D58)),D58&lt;1,NOT(ISNUMBER(F58)),F58&lt;=0,NOT(ISNUMBER(H58)),H58&lt;=0,AND(I58&lt;&gt;"",OR(NOT(ISNUMBER(I58)),I58&lt;0,I58&gt;1)),AND(J58&lt;&gt;"",OR(NOT(ISNUMBER(J58)),J58&lt;0)),NOT(ISNUMBER(L58)),L58&lt;0,L58&gt;1,NOT(ISNUMBER(O58)),O58&lt;C58),"CHECK INPUTS",IF(COUNTIF(Setup!$F$4:$F$9,P58)=0,"CHECK QUOTE STATUS","COMPLETE"))))))</x:f>
      </x:c>
    </x:row>
    <x:row r="59">
      <x:c r="A59" s="730"/>
      <x:c r="B59" s="730"/>
      <x:c r="C59" s="731"/>
      <x:c r="D59" s="730"/>
      <x:c r="E59" s="730"/>
      <x:c r="F59" s="730"/>
      <x:c r="G59" s="730"/>
      <x:c r="H59" s="767"/>
      <x:c r="I59" s="768"/>
      <x:c r="J59" s="767"/>
      <x:c r="K59" s="771" t="str">
        <x:f>IF(OR(F59="",H59=""),"",IF(OR(NOT(ISNUMBER(F59)),NOT(ISNUMBER(H59)),AND(I59&lt;&gt;"",NOT(ISNUMBER(I59))),AND(J59&lt;&gt;"",NOT(ISNUMBER(J59))),F59&lt;=0,H59&lt;=0,I59&lt;0,I59&gt;1,J59&lt;0),"CHECK INPUTS",ROUND(F59*H59*(1-IF(I59="",0,I59))+IF(J59="",0,J59),2)))</x:f>
      </x:c>
      <x:c r="L59" s="768"/>
      <x:c r="M59" s="771" t="str">
        <x:f>IF(K59="","",IF(NOT(ISNUMBER(K59)),"CHECK INPUTS",IF(L59="","GST REQUIRED",IF(NOT(ISNUMBER(L59)),"CHECK INPUTS",IF(OR(L59&lt;0,L59&gt;1),"CHECK INPUTS",ROUND(K59*L59,2))))))</x:f>
      </x:c>
      <x:c r="N59" s="771" t="str">
        <x:f>IF(K59="","",IF(OR(NOT(ISNUMBER(K59)),NOT(ISNUMBER(M59))),"CHECK INPUTS",ROUND(K59+M59,2)))</x:f>
      </x:c>
      <x:c r="O59" s="731"/>
      <x:c r="P59" s="730"/>
      <x:c r="Q59" s="751" t="str">
        <x:f>IF(A59="","",IF(COUNTIF($A$5:$A$504,A59)&gt;1,"DUPLICATE QUOTE ID",IF(COUNTIFS($B$5:$B$504,B59,$D$5:$D$504,D59)&gt;1,"DUPLICATE RFQ VERSION",IF(OR(B59="",C59="",E59="",G59="",O59="",P59=""),"CHECK REQUIRED FIELDS",IF(OR(NOT(ISNUMBER(C59)),C59&gt;TODAY(),NOT(ISNUMBER(D59)),D59&lt;1,NOT(ISNUMBER(F59)),F59&lt;=0,NOT(ISNUMBER(H59)),H59&lt;=0,AND(I59&lt;&gt;"",OR(NOT(ISNUMBER(I59)),I59&lt;0,I59&gt;1)),AND(J59&lt;&gt;"",OR(NOT(ISNUMBER(J59)),J59&lt;0)),NOT(ISNUMBER(L59)),L59&lt;0,L59&gt;1,NOT(ISNUMBER(O59)),O59&lt;C59),"CHECK INPUTS",IF(COUNTIF(Setup!$F$4:$F$9,P59)=0,"CHECK QUOTE STATUS","COMPLETE"))))))</x:f>
      </x:c>
    </x:row>
    <x:row r="60">
      <x:c r="A60" s="730"/>
      <x:c r="B60" s="730"/>
      <x:c r="C60" s="731"/>
      <x:c r="D60" s="730"/>
      <x:c r="E60" s="730"/>
      <x:c r="F60" s="730"/>
      <x:c r="G60" s="730"/>
      <x:c r="H60" s="767"/>
      <x:c r="I60" s="768"/>
      <x:c r="J60" s="767"/>
      <x:c r="K60" s="771" t="str">
        <x:f>IF(OR(F60="",H60=""),"",IF(OR(NOT(ISNUMBER(F60)),NOT(ISNUMBER(H60)),AND(I60&lt;&gt;"",NOT(ISNUMBER(I60))),AND(J60&lt;&gt;"",NOT(ISNUMBER(J60))),F60&lt;=0,H60&lt;=0,I60&lt;0,I60&gt;1,J60&lt;0),"CHECK INPUTS",ROUND(F60*H60*(1-IF(I60="",0,I60))+IF(J60="",0,J60),2)))</x:f>
      </x:c>
      <x:c r="L60" s="768"/>
      <x:c r="M60" s="771" t="str">
        <x:f>IF(K60="","",IF(NOT(ISNUMBER(K60)),"CHECK INPUTS",IF(L60="","GST REQUIRED",IF(NOT(ISNUMBER(L60)),"CHECK INPUTS",IF(OR(L60&lt;0,L60&gt;1),"CHECK INPUTS",ROUND(K60*L60,2))))))</x:f>
      </x:c>
      <x:c r="N60" s="771" t="str">
        <x:f>IF(K60="","",IF(OR(NOT(ISNUMBER(K60)),NOT(ISNUMBER(M60))),"CHECK INPUTS",ROUND(K60+M60,2)))</x:f>
      </x:c>
      <x:c r="O60" s="731"/>
      <x:c r="P60" s="730"/>
      <x:c r="Q60" s="751" t="str">
        <x:f>IF(A60="","",IF(COUNTIF($A$5:$A$504,A60)&gt;1,"DUPLICATE QUOTE ID",IF(COUNTIFS($B$5:$B$504,B60,$D$5:$D$504,D60)&gt;1,"DUPLICATE RFQ VERSION",IF(OR(B60="",C60="",E60="",G60="",O60="",P60=""),"CHECK REQUIRED FIELDS",IF(OR(NOT(ISNUMBER(C60)),C60&gt;TODAY(),NOT(ISNUMBER(D60)),D60&lt;1,NOT(ISNUMBER(F60)),F60&lt;=0,NOT(ISNUMBER(H60)),H60&lt;=0,AND(I60&lt;&gt;"",OR(NOT(ISNUMBER(I60)),I60&lt;0,I60&gt;1)),AND(J60&lt;&gt;"",OR(NOT(ISNUMBER(J60)),J60&lt;0)),NOT(ISNUMBER(L60)),L60&lt;0,L60&gt;1,NOT(ISNUMBER(O60)),O60&lt;C60),"CHECK INPUTS",IF(COUNTIF(Setup!$F$4:$F$9,P60)=0,"CHECK QUOTE STATUS","COMPLETE"))))))</x:f>
      </x:c>
    </x:row>
    <x:row r="61">
      <x:c r="A61" s="730"/>
      <x:c r="B61" s="730"/>
      <x:c r="C61" s="731"/>
      <x:c r="D61" s="730"/>
      <x:c r="E61" s="730"/>
      <x:c r="F61" s="730"/>
      <x:c r="G61" s="730"/>
      <x:c r="H61" s="767"/>
      <x:c r="I61" s="768"/>
      <x:c r="J61" s="767"/>
      <x:c r="K61" s="771" t="str">
        <x:f>IF(OR(F61="",H61=""),"",IF(OR(NOT(ISNUMBER(F61)),NOT(ISNUMBER(H61)),AND(I61&lt;&gt;"",NOT(ISNUMBER(I61))),AND(J61&lt;&gt;"",NOT(ISNUMBER(J61))),F61&lt;=0,H61&lt;=0,I61&lt;0,I61&gt;1,J61&lt;0),"CHECK INPUTS",ROUND(F61*H61*(1-IF(I61="",0,I61))+IF(J61="",0,J61),2)))</x:f>
      </x:c>
      <x:c r="L61" s="768"/>
      <x:c r="M61" s="771" t="str">
        <x:f>IF(K61="","",IF(NOT(ISNUMBER(K61)),"CHECK INPUTS",IF(L61="","GST REQUIRED",IF(NOT(ISNUMBER(L61)),"CHECK INPUTS",IF(OR(L61&lt;0,L61&gt;1),"CHECK INPUTS",ROUND(K61*L61,2))))))</x:f>
      </x:c>
      <x:c r="N61" s="771" t="str">
        <x:f>IF(K61="","",IF(OR(NOT(ISNUMBER(K61)),NOT(ISNUMBER(M61))),"CHECK INPUTS",ROUND(K61+M61,2)))</x:f>
      </x:c>
      <x:c r="O61" s="731"/>
      <x:c r="P61" s="730"/>
      <x:c r="Q61" s="751" t="str">
        <x:f>IF(A61="","",IF(COUNTIF($A$5:$A$504,A61)&gt;1,"DUPLICATE QUOTE ID",IF(COUNTIFS($B$5:$B$504,B61,$D$5:$D$504,D61)&gt;1,"DUPLICATE RFQ VERSION",IF(OR(B61="",C61="",E61="",G61="",O61="",P61=""),"CHECK REQUIRED FIELDS",IF(OR(NOT(ISNUMBER(C61)),C61&gt;TODAY(),NOT(ISNUMBER(D61)),D61&lt;1,NOT(ISNUMBER(F61)),F61&lt;=0,NOT(ISNUMBER(H61)),H61&lt;=0,AND(I61&lt;&gt;"",OR(NOT(ISNUMBER(I61)),I61&lt;0,I61&gt;1)),AND(J61&lt;&gt;"",OR(NOT(ISNUMBER(J61)),J61&lt;0)),NOT(ISNUMBER(L61)),L61&lt;0,L61&gt;1,NOT(ISNUMBER(O61)),O61&lt;C61),"CHECK INPUTS",IF(COUNTIF(Setup!$F$4:$F$9,P61)=0,"CHECK QUOTE STATUS","COMPLETE"))))))</x:f>
      </x:c>
    </x:row>
    <x:row r="62">
      <x:c r="A62" s="730"/>
      <x:c r="B62" s="730"/>
      <x:c r="C62" s="731"/>
      <x:c r="D62" s="730"/>
      <x:c r="E62" s="730"/>
      <x:c r="F62" s="730"/>
      <x:c r="G62" s="730"/>
      <x:c r="H62" s="767"/>
      <x:c r="I62" s="768"/>
      <x:c r="J62" s="767"/>
      <x:c r="K62" s="771" t="str">
        <x:f>IF(OR(F62="",H62=""),"",IF(OR(NOT(ISNUMBER(F62)),NOT(ISNUMBER(H62)),AND(I62&lt;&gt;"",NOT(ISNUMBER(I62))),AND(J62&lt;&gt;"",NOT(ISNUMBER(J62))),F62&lt;=0,H62&lt;=0,I62&lt;0,I62&gt;1,J62&lt;0),"CHECK INPUTS",ROUND(F62*H62*(1-IF(I62="",0,I62))+IF(J62="",0,J62),2)))</x:f>
      </x:c>
      <x:c r="L62" s="768"/>
      <x:c r="M62" s="771" t="str">
        <x:f>IF(K62="","",IF(NOT(ISNUMBER(K62)),"CHECK INPUTS",IF(L62="","GST REQUIRED",IF(NOT(ISNUMBER(L62)),"CHECK INPUTS",IF(OR(L62&lt;0,L62&gt;1),"CHECK INPUTS",ROUND(K62*L62,2))))))</x:f>
      </x:c>
      <x:c r="N62" s="771" t="str">
        <x:f>IF(K62="","",IF(OR(NOT(ISNUMBER(K62)),NOT(ISNUMBER(M62))),"CHECK INPUTS",ROUND(K62+M62,2)))</x:f>
      </x:c>
      <x:c r="O62" s="731"/>
      <x:c r="P62" s="730"/>
      <x:c r="Q62" s="751" t="str">
        <x:f>IF(A62="","",IF(COUNTIF($A$5:$A$504,A62)&gt;1,"DUPLICATE QUOTE ID",IF(COUNTIFS($B$5:$B$504,B62,$D$5:$D$504,D62)&gt;1,"DUPLICATE RFQ VERSION",IF(OR(B62="",C62="",E62="",G62="",O62="",P62=""),"CHECK REQUIRED FIELDS",IF(OR(NOT(ISNUMBER(C62)),C62&gt;TODAY(),NOT(ISNUMBER(D62)),D62&lt;1,NOT(ISNUMBER(F62)),F62&lt;=0,NOT(ISNUMBER(H62)),H62&lt;=0,AND(I62&lt;&gt;"",OR(NOT(ISNUMBER(I62)),I62&lt;0,I62&gt;1)),AND(J62&lt;&gt;"",OR(NOT(ISNUMBER(J62)),J62&lt;0)),NOT(ISNUMBER(L62)),L62&lt;0,L62&gt;1,NOT(ISNUMBER(O62)),O62&lt;C62),"CHECK INPUTS",IF(COUNTIF(Setup!$F$4:$F$9,P62)=0,"CHECK QUOTE STATUS","COMPLETE"))))))</x:f>
      </x:c>
    </x:row>
    <x:row r="63">
      <x:c r="A63" s="730"/>
      <x:c r="B63" s="730"/>
      <x:c r="C63" s="731"/>
      <x:c r="D63" s="730"/>
      <x:c r="E63" s="730"/>
      <x:c r="F63" s="730"/>
      <x:c r="G63" s="730"/>
      <x:c r="H63" s="767"/>
      <x:c r="I63" s="768"/>
      <x:c r="J63" s="767"/>
      <x:c r="K63" s="771" t="str">
        <x:f>IF(OR(F63="",H63=""),"",IF(OR(NOT(ISNUMBER(F63)),NOT(ISNUMBER(H63)),AND(I63&lt;&gt;"",NOT(ISNUMBER(I63))),AND(J63&lt;&gt;"",NOT(ISNUMBER(J63))),F63&lt;=0,H63&lt;=0,I63&lt;0,I63&gt;1,J63&lt;0),"CHECK INPUTS",ROUND(F63*H63*(1-IF(I63="",0,I63))+IF(J63="",0,J63),2)))</x:f>
      </x:c>
      <x:c r="L63" s="768"/>
      <x:c r="M63" s="771" t="str">
        <x:f>IF(K63="","",IF(NOT(ISNUMBER(K63)),"CHECK INPUTS",IF(L63="","GST REQUIRED",IF(NOT(ISNUMBER(L63)),"CHECK INPUTS",IF(OR(L63&lt;0,L63&gt;1),"CHECK INPUTS",ROUND(K63*L63,2))))))</x:f>
      </x:c>
      <x:c r="N63" s="771" t="str">
        <x:f>IF(K63="","",IF(OR(NOT(ISNUMBER(K63)),NOT(ISNUMBER(M63))),"CHECK INPUTS",ROUND(K63+M63,2)))</x:f>
      </x:c>
      <x:c r="O63" s="731"/>
      <x:c r="P63" s="730"/>
      <x:c r="Q63" s="751" t="str">
        <x:f>IF(A63="","",IF(COUNTIF($A$5:$A$504,A63)&gt;1,"DUPLICATE QUOTE ID",IF(COUNTIFS($B$5:$B$504,B63,$D$5:$D$504,D63)&gt;1,"DUPLICATE RFQ VERSION",IF(OR(B63="",C63="",E63="",G63="",O63="",P63=""),"CHECK REQUIRED FIELDS",IF(OR(NOT(ISNUMBER(C63)),C63&gt;TODAY(),NOT(ISNUMBER(D63)),D63&lt;1,NOT(ISNUMBER(F63)),F63&lt;=0,NOT(ISNUMBER(H63)),H63&lt;=0,AND(I63&lt;&gt;"",OR(NOT(ISNUMBER(I63)),I63&lt;0,I63&gt;1)),AND(J63&lt;&gt;"",OR(NOT(ISNUMBER(J63)),J63&lt;0)),NOT(ISNUMBER(L63)),L63&lt;0,L63&gt;1,NOT(ISNUMBER(O63)),O63&lt;C63),"CHECK INPUTS",IF(COUNTIF(Setup!$F$4:$F$9,P63)=0,"CHECK QUOTE STATUS","COMPLETE"))))))</x:f>
      </x:c>
    </x:row>
    <x:row r="64">
      <x:c r="A64" s="730"/>
      <x:c r="B64" s="730"/>
      <x:c r="C64" s="731"/>
      <x:c r="D64" s="730"/>
      <x:c r="E64" s="730"/>
      <x:c r="F64" s="730"/>
      <x:c r="G64" s="730"/>
      <x:c r="H64" s="767"/>
      <x:c r="I64" s="768"/>
      <x:c r="J64" s="767"/>
      <x:c r="K64" s="771" t="str">
        <x:f>IF(OR(F64="",H64=""),"",IF(OR(NOT(ISNUMBER(F64)),NOT(ISNUMBER(H64)),AND(I64&lt;&gt;"",NOT(ISNUMBER(I64))),AND(J64&lt;&gt;"",NOT(ISNUMBER(J64))),F64&lt;=0,H64&lt;=0,I64&lt;0,I64&gt;1,J64&lt;0),"CHECK INPUTS",ROUND(F64*H64*(1-IF(I64="",0,I64))+IF(J64="",0,J64),2)))</x:f>
      </x:c>
      <x:c r="L64" s="768"/>
      <x:c r="M64" s="771" t="str">
        <x:f>IF(K64="","",IF(NOT(ISNUMBER(K64)),"CHECK INPUTS",IF(L64="","GST REQUIRED",IF(NOT(ISNUMBER(L64)),"CHECK INPUTS",IF(OR(L64&lt;0,L64&gt;1),"CHECK INPUTS",ROUND(K64*L64,2))))))</x:f>
      </x:c>
      <x:c r="N64" s="771" t="str">
        <x:f>IF(K64="","",IF(OR(NOT(ISNUMBER(K64)),NOT(ISNUMBER(M64))),"CHECK INPUTS",ROUND(K64+M64,2)))</x:f>
      </x:c>
      <x:c r="O64" s="731"/>
      <x:c r="P64" s="730"/>
      <x:c r="Q64" s="751" t="str">
        <x:f>IF(A64="","",IF(COUNTIF($A$5:$A$504,A64)&gt;1,"DUPLICATE QUOTE ID",IF(COUNTIFS($B$5:$B$504,B64,$D$5:$D$504,D64)&gt;1,"DUPLICATE RFQ VERSION",IF(OR(B64="",C64="",E64="",G64="",O64="",P64=""),"CHECK REQUIRED FIELDS",IF(OR(NOT(ISNUMBER(C64)),C64&gt;TODAY(),NOT(ISNUMBER(D64)),D64&lt;1,NOT(ISNUMBER(F64)),F64&lt;=0,NOT(ISNUMBER(H64)),H64&lt;=0,AND(I64&lt;&gt;"",OR(NOT(ISNUMBER(I64)),I64&lt;0,I64&gt;1)),AND(J64&lt;&gt;"",OR(NOT(ISNUMBER(J64)),J64&lt;0)),NOT(ISNUMBER(L64)),L64&lt;0,L64&gt;1,NOT(ISNUMBER(O64)),O64&lt;C64),"CHECK INPUTS",IF(COUNTIF(Setup!$F$4:$F$9,P64)=0,"CHECK QUOTE STATUS","COMPLETE"))))))</x:f>
      </x:c>
    </x:row>
    <x:row r="65">
      <x:c r="A65" s="730"/>
      <x:c r="B65" s="730"/>
      <x:c r="C65" s="731"/>
      <x:c r="D65" s="730"/>
      <x:c r="E65" s="730"/>
      <x:c r="F65" s="730"/>
      <x:c r="G65" s="730"/>
      <x:c r="H65" s="767"/>
      <x:c r="I65" s="768"/>
      <x:c r="J65" s="767"/>
      <x:c r="K65" s="771" t="str">
        <x:f>IF(OR(F65="",H65=""),"",IF(OR(NOT(ISNUMBER(F65)),NOT(ISNUMBER(H65)),AND(I65&lt;&gt;"",NOT(ISNUMBER(I65))),AND(J65&lt;&gt;"",NOT(ISNUMBER(J65))),F65&lt;=0,H65&lt;=0,I65&lt;0,I65&gt;1,J65&lt;0),"CHECK INPUTS",ROUND(F65*H65*(1-IF(I65="",0,I65))+IF(J65="",0,J65),2)))</x:f>
      </x:c>
      <x:c r="L65" s="768"/>
      <x:c r="M65" s="771" t="str">
        <x:f>IF(K65="","",IF(NOT(ISNUMBER(K65)),"CHECK INPUTS",IF(L65="","GST REQUIRED",IF(NOT(ISNUMBER(L65)),"CHECK INPUTS",IF(OR(L65&lt;0,L65&gt;1),"CHECK INPUTS",ROUND(K65*L65,2))))))</x:f>
      </x:c>
      <x:c r="N65" s="771" t="str">
        <x:f>IF(K65="","",IF(OR(NOT(ISNUMBER(K65)),NOT(ISNUMBER(M65))),"CHECK INPUTS",ROUND(K65+M65,2)))</x:f>
      </x:c>
      <x:c r="O65" s="731"/>
      <x:c r="P65" s="730"/>
      <x:c r="Q65" s="751" t="str">
        <x:f>IF(A65="","",IF(COUNTIF($A$5:$A$504,A65)&gt;1,"DUPLICATE QUOTE ID",IF(COUNTIFS($B$5:$B$504,B65,$D$5:$D$504,D65)&gt;1,"DUPLICATE RFQ VERSION",IF(OR(B65="",C65="",E65="",G65="",O65="",P65=""),"CHECK REQUIRED FIELDS",IF(OR(NOT(ISNUMBER(C65)),C65&gt;TODAY(),NOT(ISNUMBER(D65)),D65&lt;1,NOT(ISNUMBER(F65)),F65&lt;=0,NOT(ISNUMBER(H65)),H65&lt;=0,AND(I65&lt;&gt;"",OR(NOT(ISNUMBER(I65)),I65&lt;0,I65&gt;1)),AND(J65&lt;&gt;"",OR(NOT(ISNUMBER(J65)),J65&lt;0)),NOT(ISNUMBER(L65)),L65&lt;0,L65&gt;1,NOT(ISNUMBER(O65)),O65&lt;C65),"CHECK INPUTS",IF(COUNTIF(Setup!$F$4:$F$9,P65)=0,"CHECK QUOTE STATUS","COMPLETE"))))))</x:f>
      </x:c>
    </x:row>
    <x:row r="66">
      <x:c r="A66" s="730"/>
      <x:c r="B66" s="730"/>
      <x:c r="C66" s="731"/>
      <x:c r="D66" s="730"/>
      <x:c r="E66" s="730"/>
      <x:c r="F66" s="730"/>
      <x:c r="G66" s="730"/>
      <x:c r="H66" s="767"/>
      <x:c r="I66" s="768"/>
      <x:c r="J66" s="767"/>
      <x:c r="K66" s="771" t="str">
        <x:f>IF(OR(F66="",H66=""),"",IF(OR(NOT(ISNUMBER(F66)),NOT(ISNUMBER(H66)),AND(I66&lt;&gt;"",NOT(ISNUMBER(I66))),AND(J66&lt;&gt;"",NOT(ISNUMBER(J66))),F66&lt;=0,H66&lt;=0,I66&lt;0,I66&gt;1,J66&lt;0),"CHECK INPUTS",ROUND(F66*H66*(1-IF(I66="",0,I66))+IF(J66="",0,J66),2)))</x:f>
      </x:c>
      <x:c r="L66" s="768"/>
      <x:c r="M66" s="771" t="str">
        <x:f>IF(K66="","",IF(NOT(ISNUMBER(K66)),"CHECK INPUTS",IF(L66="","GST REQUIRED",IF(NOT(ISNUMBER(L66)),"CHECK INPUTS",IF(OR(L66&lt;0,L66&gt;1),"CHECK INPUTS",ROUND(K66*L66,2))))))</x:f>
      </x:c>
      <x:c r="N66" s="771" t="str">
        <x:f>IF(K66="","",IF(OR(NOT(ISNUMBER(K66)),NOT(ISNUMBER(M66))),"CHECK INPUTS",ROUND(K66+M66,2)))</x:f>
      </x:c>
      <x:c r="O66" s="731"/>
      <x:c r="P66" s="730"/>
      <x:c r="Q66" s="751" t="str">
        <x:f>IF(A66="","",IF(COUNTIF($A$5:$A$504,A66)&gt;1,"DUPLICATE QUOTE ID",IF(COUNTIFS($B$5:$B$504,B66,$D$5:$D$504,D66)&gt;1,"DUPLICATE RFQ VERSION",IF(OR(B66="",C66="",E66="",G66="",O66="",P66=""),"CHECK REQUIRED FIELDS",IF(OR(NOT(ISNUMBER(C66)),C66&gt;TODAY(),NOT(ISNUMBER(D66)),D66&lt;1,NOT(ISNUMBER(F66)),F66&lt;=0,NOT(ISNUMBER(H66)),H66&lt;=0,AND(I66&lt;&gt;"",OR(NOT(ISNUMBER(I66)),I66&lt;0,I66&gt;1)),AND(J66&lt;&gt;"",OR(NOT(ISNUMBER(J66)),J66&lt;0)),NOT(ISNUMBER(L66)),L66&lt;0,L66&gt;1,NOT(ISNUMBER(O66)),O66&lt;C66),"CHECK INPUTS",IF(COUNTIF(Setup!$F$4:$F$9,P66)=0,"CHECK QUOTE STATUS","COMPLETE"))))))</x:f>
      </x:c>
    </x:row>
    <x:row r="67">
      <x:c r="A67" s="730"/>
      <x:c r="B67" s="730"/>
      <x:c r="C67" s="731"/>
      <x:c r="D67" s="730"/>
      <x:c r="E67" s="730"/>
      <x:c r="F67" s="730"/>
      <x:c r="G67" s="730"/>
      <x:c r="H67" s="767"/>
      <x:c r="I67" s="768"/>
      <x:c r="J67" s="767"/>
      <x:c r="K67" s="771" t="str">
        <x:f>IF(OR(F67="",H67=""),"",IF(OR(NOT(ISNUMBER(F67)),NOT(ISNUMBER(H67)),AND(I67&lt;&gt;"",NOT(ISNUMBER(I67))),AND(J67&lt;&gt;"",NOT(ISNUMBER(J67))),F67&lt;=0,H67&lt;=0,I67&lt;0,I67&gt;1,J67&lt;0),"CHECK INPUTS",ROUND(F67*H67*(1-IF(I67="",0,I67))+IF(J67="",0,J67),2)))</x:f>
      </x:c>
      <x:c r="L67" s="768"/>
      <x:c r="M67" s="771" t="str">
        <x:f>IF(K67="","",IF(NOT(ISNUMBER(K67)),"CHECK INPUTS",IF(L67="","GST REQUIRED",IF(NOT(ISNUMBER(L67)),"CHECK INPUTS",IF(OR(L67&lt;0,L67&gt;1),"CHECK INPUTS",ROUND(K67*L67,2))))))</x:f>
      </x:c>
      <x:c r="N67" s="771" t="str">
        <x:f>IF(K67="","",IF(OR(NOT(ISNUMBER(K67)),NOT(ISNUMBER(M67))),"CHECK INPUTS",ROUND(K67+M67,2)))</x:f>
      </x:c>
      <x:c r="O67" s="731"/>
      <x:c r="P67" s="730"/>
      <x:c r="Q67" s="751" t="str">
        <x:f>IF(A67="","",IF(COUNTIF($A$5:$A$504,A67)&gt;1,"DUPLICATE QUOTE ID",IF(COUNTIFS($B$5:$B$504,B67,$D$5:$D$504,D67)&gt;1,"DUPLICATE RFQ VERSION",IF(OR(B67="",C67="",E67="",G67="",O67="",P67=""),"CHECK REQUIRED FIELDS",IF(OR(NOT(ISNUMBER(C67)),C67&gt;TODAY(),NOT(ISNUMBER(D67)),D67&lt;1,NOT(ISNUMBER(F67)),F67&lt;=0,NOT(ISNUMBER(H67)),H67&lt;=0,AND(I67&lt;&gt;"",OR(NOT(ISNUMBER(I67)),I67&lt;0,I67&gt;1)),AND(J67&lt;&gt;"",OR(NOT(ISNUMBER(J67)),J67&lt;0)),NOT(ISNUMBER(L67)),L67&lt;0,L67&gt;1,NOT(ISNUMBER(O67)),O67&lt;C67),"CHECK INPUTS",IF(COUNTIF(Setup!$F$4:$F$9,P67)=0,"CHECK QUOTE STATUS","COMPLETE"))))))</x:f>
      </x:c>
    </x:row>
    <x:row r="68">
      <x:c r="A68" s="730"/>
      <x:c r="B68" s="730"/>
      <x:c r="C68" s="731"/>
      <x:c r="D68" s="730"/>
      <x:c r="E68" s="730"/>
      <x:c r="F68" s="730"/>
      <x:c r="G68" s="730"/>
      <x:c r="H68" s="767"/>
      <x:c r="I68" s="768"/>
      <x:c r="J68" s="767"/>
      <x:c r="K68" s="771" t="str">
        <x:f>IF(OR(F68="",H68=""),"",IF(OR(NOT(ISNUMBER(F68)),NOT(ISNUMBER(H68)),AND(I68&lt;&gt;"",NOT(ISNUMBER(I68))),AND(J68&lt;&gt;"",NOT(ISNUMBER(J68))),F68&lt;=0,H68&lt;=0,I68&lt;0,I68&gt;1,J68&lt;0),"CHECK INPUTS",ROUND(F68*H68*(1-IF(I68="",0,I68))+IF(J68="",0,J68),2)))</x:f>
      </x:c>
      <x:c r="L68" s="768"/>
      <x:c r="M68" s="771" t="str">
        <x:f>IF(K68="","",IF(NOT(ISNUMBER(K68)),"CHECK INPUTS",IF(L68="","GST REQUIRED",IF(NOT(ISNUMBER(L68)),"CHECK INPUTS",IF(OR(L68&lt;0,L68&gt;1),"CHECK INPUTS",ROUND(K68*L68,2))))))</x:f>
      </x:c>
      <x:c r="N68" s="771" t="str">
        <x:f>IF(K68="","",IF(OR(NOT(ISNUMBER(K68)),NOT(ISNUMBER(M68))),"CHECK INPUTS",ROUND(K68+M68,2)))</x:f>
      </x:c>
      <x:c r="O68" s="731"/>
      <x:c r="P68" s="730"/>
      <x:c r="Q68" s="751" t="str">
        <x:f>IF(A68="","",IF(COUNTIF($A$5:$A$504,A68)&gt;1,"DUPLICATE QUOTE ID",IF(COUNTIFS($B$5:$B$504,B68,$D$5:$D$504,D68)&gt;1,"DUPLICATE RFQ VERSION",IF(OR(B68="",C68="",E68="",G68="",O68="",P68=""),"CHECK REQUIRED FIELDS",IF(OR(NOT(ISNUMBER(C68)),C68&gt;TODAY(),NOT(ISNUMBER(D68)),D68&lt;1,NOT(ISNUMBER(F68)),F68&lt;=0,NOT(ISNUMBER(H68)),H68&lt;=0,AND(I68&lt;&gt;"",OR(NOT(ISNUMBER(I68)),I68&lt;0,I68&gt;1)),AND(J68&lt;&gt;"",OR(NOT(ISNUMBER(J68)),J68&lt;0)),NOT(ISNUMBER(L68)),L68&lt;0,L68&gt;1,NOT(ISNUMBER(O68)),O68&lt;C68),"CHECK INPUTS",IF(COUNTIF(Setup!$F$4:$F$9,P68)=0,"CHECK QUOTE STATUS","COMPLETE"))))))</x:f>
      </x:c>
    </x:row>
    <x:row r="69">
      <x:c r="A69" s="730"/>
      <x:c r="B69" s="730"/>
      <x:c r="C69" s="731"/>
      <x:c r="D69" s="730"/>
      <x:c r="E69" s="730"/>
      <x:c r="F69" s="730"/>
      <x:c r="G69" s="730"/>
      <x:c r="H69" s="767"/>
      <x:c r="I69" s="768"/>
      <x:c r="J69" s="767"/>
      <x:c r="K69" s="771" t="str">
        <x:f>IF(OR(F69="",H69=""),"",IF(OR(NOT(ISNUMBER(F69)),NOT(ISNUMBER(H69)),AND(I69&lt;&gt;"",NOT(ISNUMBER(I69))),AND(J69&lt;&gt;"",NOT(ISNUMBER(J69))),F69&lt;=0,H69&lt;=0,I69&lt;0,I69&gt;1,J69&lt;0),"CHECK INPUTS",ROUND(F69*H69*(1-IF(I69="",0,I69))+IF(J69="",0,J69),2)))</x:f>
      </x:c>
      <x:c r="L69" s="768"/>
      <x:c r="M69" s="771" t="str">
        <x:f>IF(K69="","",IF(NOT(ISNUMBER(K69)),"CHECK INPUTS",IF(L69="","GST REQUIRED",IF(NOT(ISNUMBER(L69)),"CHECK INPUTS",IF(OR(L69&lt;0,L69&gt;1),"CHECK INPUTS",ROUND(K69*L69,2))))))</x:f>
      </x:c>
      <x:c r="N69" s="771" t="str">
        <x:f>IF(K69="","",IF(OR(NOT(ISNUMBER(K69)),NOT(ISNUMBER(M69))),"CHECK INPUTS",ROUND(K69+M69,2)))</x:f>
      </x:c>
      <x:c r="O69" s="731"/>
      <x:c r="P69" s="730"/>
      <x:c r="Q69" s="751" t="str">
        <x:f>IF(A69="","",IF(COUNTIF($A$5:$A$504,A69)&gt;1,"DUPLICATE QUOTE ID",IF(COUNTIFS($B$5:$B$504,B69,$D$5:$D$504,D69)&gt;1,"DUPLICATE RFQ VERSION",IF(OR(B69="",C69="",E69="",G69="",O69="",P69=""),"CHECK REQUIRED FIELDS",IF(OR(NOT(ISNUMBER(C69)),C69&gt;TODAY(),NOT(ISNUMBER(D69)),D69&lt;1,NOT(ISNUMBER(F69)),F69&lt;=0,NOT(ISNUMBER(H69)),H69&lt;=0,AND(I69&lt;&gt;"",OR(NOT(ISNUMBER(I69)),I69&lt;0,I69&gt;1)),AND(J69&lt;&gt;"",OR(NOT(ISNUMBER(J69)),J69&lt;0)),NOT(ISNUMBER(L69)),L69&lt;0,L69&gt;1,NOT(ISNUMBER(O69)),O69&lt;C69),"CHECK INPUTS",IF(COUNTIF(Setup!$F$4:$F$9,P69)=0,"CHECK QUOTE STATUS","COMPLETE"))))))</x:f>
      </x:c>
    </x:row>
    <x:row r="70">
      <x:c r="A70" s="730"/>
      <x:c r="B70" s="730"/>
      <x:c r="C70" s="731"/>
      <x:c r="D70" s="730"/>
      <x:c r="E70" s="730"/>
      <x:c r="F70" s="730"/>
      <x:c r="G70" s="730"/>
      <x:c r="H70" s="767"/>
      <x:c r="I70" s="768"/>
      <x:c r="J70" s="767"/>
      <x:c r="K70" s="771" t="str">
        <x:f>IF(OR(F70="",H70=""),"",IF(OR(NOT(ISNUMBER(F70)),NOT(ISNUMBER(H70)),AND(I70&lt;&gt;"",NOT(ISNUMBER(I70))),AND(J70&lt;&gt;"",NOT(ISNUMBER(J70))),F70&lt;=0,H70&lt;=0,I70&lt;0,I70&gt;1,J70&lt;0),"CHECK INPUTS",ROUND(F70*H70*(1-IF(I70="",0,I70))+IF(J70="",0,J70),2)))</x:f>
      </x:c>
      <x:c r="L70" s="768"/>
      <x:c r="M70" s="771" t="str">
        <x:f>IF(K70="","",IF(NOT(ISNUMBER(K70)),"CHECK INPUTS",IF(L70="","GST REQUIRED",IF(NOT(ISNUMBER(L70)),"CHECK INPUTS",IF(OR(L70&lt;0,L70&gt;1),"CHECK INPUTS",ROUND(K70*L70,2))))))</x:f>
      </x:c>
      <x:c r="N70" s="771" t="str">
        <x:f>IF(K70="","",IF(OR(NOT(ISNUMBER(K70)),NOT(ISNUMBER(M70))),"CHECK INPUTS",ROUND(K70+M70,2)))</x:f>
      </x:c>
      <x:c r="O70" s="731"/>
      <x:c r="P70" s="730"/>
      <x:c r="Q70" s="751" t="str">
        <x:f>IF(A70="","",IF(COUNTIF($A$5:$A$504,A70)&gt;1,"DUPLICATE QUOTE ID",IF(COUNTIFS($B$5:$B$504,B70,$D$5:$D$504,D70)&gt;1,"DUPLICATE RFQ VERSION",IF(OR(B70="",C70="",E70="",G70="",O70="",P70=""),"CHECK REQUIRED FIELDS",IF(OR(NOT(ISNUMBER(C70)),C70&gt;TODAY(),NOT(ISNUMBER(D70)),D70&lt;1,NOT(ISNUMBER(F70)),F70&lt;=0,NOT(ISNUMBER(H70)),H70&lt;=0,AND(I70&lt;&gt;"",OR(NOT(ISNUMBER(I70)),I70&lt;0,I70&gt;1)),AND(J70&lt;&gt;"",OR(NOT(ISNUMBER(J70)),J70&lt;0)),NOT(ISNUMBER(L70)),L70&lt;0,L70&gt;1,NOT(ISNUMBER(O70)),O70&lt;C70),"CHECK INPUTS",IF(COUNTIF(Setup!$F$4:$F$9,P70)=0,"CHECK QUOTE STATUS","COMPLETE"))))))</x:f>
      </x:c>
    </x:row>
    <x:row r="71">
      <x:c r="A71" s="730"/>
      <x:c r="B71" s="730"/>
      <x:c r="C71" s="731"/>
      <x:c r="D71" s="730"/>
      <x:c r="E71" s="730"/>
      <x:c r="F71" s="730"/>
      <x:c r="G71" s="730"/>
      <x:c r="H71" s="767"/>
      <x:c r="I71" s="768"/>
      <x:c r="J71" s="767"/>
      <x:c r="K71" s="771" t="str">
        <x:f>IF(OR(F71="",H71=""),"",IF(OR(NOT(ISNUMBER(F71)),NOT(ISNUMBER(H71)),AND(I71&lt;&gt;"",NOT(ISNUMBER(I71))),AND(J71&lt;&gt;"",NOT(ISNUMBER(J71))),F71&lt;=0,H71&lt;=0,I71&lt;0,I71&gt;1,J71&lt;0),"CHECK INPUTS",ROUND(F71*H71*(1-IF(I71="",0,I71))+IF(J71="",0,J71),2)))</x:f>
      </x:c>
      <x:c r="L71" s="768"/>
      <x:c r="M71" s="771" t="str">
        <x:f>IF(K71="","",IF(NOT(ISNUMBER(K71)),"CHECK INPUTS",IF(L71="","GST REQUIRED",IF(NOT(ISNUMBER(L71)),"CHECK INPUTS",IF(OR(L71&lt;0,L71&gt;1),"CHECK INPUTS",ROUND(K71*L71,2))))))</x:f>
      </x:c>
      <x:c r="N71" s="771" t="str">
        <x:f>IF(K71="","",IF(OR(NOT(ISNUMBER(K71)),NOT(ISNUMBER(M71))),"CHECK INPUTS",ROUND(K71+M71,2)))</x:f>
      </x:c>
      <x:c r="O71" s="731"/>
      <x:c r="P71" s="730"/>
      <x:c r="Q71" s="751" t="str">
        <x:f>IF(A71="","",IF(COUNTIF($A$5:$A$504,A71)&gt;1,"DUPLICATE QUOTE ID",IF(COUNTIFS($B$5:$B$504,B71,$D$5:$D$504,D71)&gt;1,"DUPLICATE RFQ VERSION",IF(OR(B71="",C71="",E71="",G71="",O71="",P71=""),"CHECK REQUIRED FIELDS",IF(OR(NOT(ISNUMBER(C71)),C71&gt;TODAY(),NOT(ISNUMBER(D71)),D71&lt;1,NOT(ISNUMBER(F71)),F71&lt;=0,NOT(ISNUMBER(H71)),H71&lt;=0,AND(I71&lt;&gt;"",OR(NOT(ISNUMBER(I71)),I71&lt;0,I71&gt;1)),AND(J71&lt;&gt;"",OR(NOT(ISNUMBER(J71)),J71&lt;0)),NOT(ISNUMBER(L71)),L71&lt;0,L71&gt;1,NOT(ISNUMBER(O71)),O71&lt;C71),"CHECK INPUTS",IF(COUNTIF(Setup!$F$4:$F$9,P71)=0,"CHECK QUOTE STATUS","COMPLETE"))))))</x:f>
      </x:c>
    </x:row>
    <x:row r="72">
      <x:c r="A72" s="730"/>
      <x:c r="B72" s="730"/>
      <x:c r="C72" s="731"/>
      <x:c r="D72" s="730"/>
      <x:c r="E72" s="730"/>
      <x:c r="F72" s="730"/>
      <x:c r="G72" s="730"/>
      <x:c r="H72" s="767"/>
      <x:c r="I72" s="768"/>
      <x:c r="J72" s="767"/>
      <x:c r="K72" s="771" t="str">
        <x:f>IF(OR(F72="",H72=""),"",IF(OR(NOT(ISNUMBER(F72)),NOT(ISNUMBER(H72)),AND(I72&lt;&gt;"",NOT(ISNUMBER(I72))),AND(J72&lt;&gt;"",NOT(ISNUMBER(J72))),F72&lt;=0,H72&lt;=0,I72&lt;0,I72&gt;1,J72&lt;0),"CHECK INPUTS",ROUND(F72*H72*(1-IF(I72="",0,I72))+IF(J72="",0,J72),2)))</x:f>
      </x:c>
      <x:c r="L72" s="768"/>
      <x:c r="M72" s="771" t="str">
        <x:f>IF(K72="","",IF(NOT(ISNUMBER(K72)),"CHECK INPUTS",IF(L72="","GST REQUIRED",IF(NOT(ISNUMBER(L72)),"CHECK INPUTS",IF(OR(L72&lt;0,L72&gt;1),"CHECK INPUTS",ROUND(K72*L72,2))))))</x:f>
      </x:c>
      <x:c r="N72" s="771" t="str">
        <x:f>IF(K72="","",IF(OR(NOT(ISNUMBER(K72)),NOT(ISNUMBER(M72))),"CHECK INPUTS",ROUND(K72+M72,2)))</x:f>
      </x:c>
      <x:c r="O72" s="731"/>
      <x:c r="P72" s="730"/>
      <x:c r="Q72" s="751" t="str">
        <x:f>IF(A72="","",IF(COUNTIF($A$5:$A$504,A72)&gt;1,"DUPLICATE QUOTE ID",IF(COUNTIFS($B$5:$B$504,B72,$D$5:$D$504,D72)&gt;1,"DUPLICATE RFQ VERSION",IF(OR(B72="",C72="",E72="",G72="",O72="",P72=""),"CHECK REQUIRED FIELDS",IF(OR(NOT(ISNUMBER(C72)),C72&gt;TODAY(),NOT(ISNUMBER(D72)),D72&lt;1,NOT(ISNUMBER(F72)),F72&lt;=0,NOT(ISNUMBER(H72)),H72&lt;=0,AND(I72&lt;&gt;"",OR(NOT(ISNUMBER(I72)),I72&lt;0,I72&gt;1)),AND(J72&lt;&gt;"",OR(NOT(ISNUMBER(J72)),J72&lt;0)),NOT(ISNUMBER(L72)),L72&lt;0,L72&gt;1,NOT(ISNUMBER(O72)),O72&lt;C72),"CHECK INPUTS",IF(COUNTIF(Setup!$F$4:$F$9,P72)=0,"CHECK QUOTE STATUS","COMPLETE"))))))</x:f>
      </x:c>
    </x:row>
    <x:row r="73">
      <x:c r="A73" s="730"/>
      <x:c r="B73" s="730"/>
      <x:c r="C73" s="731"/>
      <x:c r="D73" s="730"/>
      <x:c r="E73" s="730"/>
      <x:c r="F73" s="730"/>
      <x:c r="G73" s="730"/>
      <x:c r="H73" s="767"/>
      <x:c r="I73" s="768"/>
      <x:c r="J73" s="767"/>
      <x:c r="K73" s="771" t="str">
        <x:f>IF(OR(F73="",H73=""),"",IF(OR(NOT(ISNUMBER(F73)),NOT(ISNUMBER(H73)),AND(I73&lt;&gt;"",NOT(ISNUMBER(I73))),AND(J73&lt;&gt;"",NOT(ISNUMBER(J73))),F73&lt;=0,H73&lt;=0,I73&lt;0,I73&gt;1,J73&lt;0),"CHECK INPUTS",ROUND(F73*H73*(1-IF(I73="",0,I73))+IF(J73="",0,J73),2)))</x:f>
      </x:c>
      <x:c r="L73" s="768"/>
      <x:c r="M73" s="771" t="str">
        <x:f>IF(K73="","",IF(NOT(ISNUMBER(K73)),"CHECK INPUTS",IF(L73="","GST REQUIRED",IF(NOT(ISNUMBER(L73)),"CHECK INPUTS",IF(OR(L73&lt;0,L73&gt;1),"CHECK INPUTS",ROUND(K73*L73,2))))))</x:f>
      </x:c>
      <x:c r="N73" s="771" t="str">
        <x:f>IF(K73="","",IF(OR(NOT(ISNUMBER(K73)),NOT(ISNUMBER(M73))),"CHECK INPUTS",ROUND(K73+M73,2)))</x:f>
      </x:c>
      <x:c r="O73" s="731"/>
      <x:c r="P73" s="730"/>
      <x:c r="Q73" s="751" t="str">
        <x:f>IF(A73="","",IF(COUNTIF($A$5:$A$504,A73)&gt;1,"DUPLICATE QUOTE ID",IF(COUNTIFS($B$5:$B$504,B73,$D$5:$D$504,D73)&gt;1,"DUPLICATE RFQ VERSION",IF(OR(B73="",C73="",E73="",G73="",O73="",P73=""),"CHECK REQUIRED FIELDS",IF(OR(NOT(ISNUMBER(C73)),C73&gt;TODAY(),NOT(ISNUMBER(D73)),D73&lt;1,NOT(ISNUMBER(F73)),F73&lt;=0,NOT(ISNUMBER(H73)),H73&lt;=0,AND(I73&lt;&gt;"",OR(NOT(ISNUMBER(I73)),I73&lt;0,I73&gt;1)),AND(J73&lt;&gt;"",OR(NOT(ISNUMBER(J73)),J73&lt;0)),NOT(ISNUMBER(L73)),L73&lt;0,L73&gt;1,NOT(ISNUMBER(O73)),O73&lt;C73),"CHECK INPUTS",IF(COUNTIF(Setup!$F$4:$F$9,P73)=0,"CHECK QUOTE STATUS","COMPLETE"))))))</x:f>
      </x:c>
    </x:row>
    <x:row r="74">
      <x:c r="A74" s="730"/>
      <x:c r="B74" s="730"/>
      <x:c r="C74" s="731"/>
      <x:c r="D74" s="730"/>
      <x:c r="E74" s="730"/>
      <x:c r="F74" s="730"/>
      <x:c r="G74" s="730"/>
      <x:c r="H74" s="767"/>
      <x:c r="I74" s="768"/>
      <x:c r="J74" s="767"/>
      <x:c r="K74" s="771" t="str">
        <x:f>IF(OR(F74="",H74=""),"",IF(OR(NOT(ISNUMBER(F74)),NOT(ISNUMBER(H74)),AND(I74&lt;&gt;"",NOT(ISNUMBER(I74))),AND(J74&lt;&gt;"",NOT(ISNUMBER(J74))),F74&lt;=0,H74&lt;=0,I74&lt;0,I74&gt;1,J74&lt;0),"CHECK INPUTS",ROUND(F74*H74*(1-IF(I74="",0,I74))+IF(J74="",0,J74),2)))</x:f>
      </x:c>
      <x:c r="L74" s="768"/>
      <x:c r="M74" s="771" t="str">
        <x:f>IF(K74="","",IF(NOT(ISNUMBER(K74)),"CHECK INPUTS",IF(L74="","GST REQUIRED",IF(NOT(ISNUMBER(L74)),"CHECK INPUTS",IF(OR(L74&lt;0,L74&gt;1),"CHECK INPUTS",ROUND(K74*L74,2))))))</x:f>
      </x:c>
      <x:c r="N74" s="771" t="str">
        <x:f>IF(K74="","",IF(OR(NOT(ISNUMBER(K74)),NOT(ISNUMBER(M74))),"CHECK INPUTS",ROUND(K74+M74,2)))</x:f>
      </x:c>
      <x:c r="O74" s="731"/>
      <x:c r="P74" s="730"/>
      <x:c r="Q74" s="751" t="str">
        <x:f>IF(A74="","",IF(COUNTIF($A$5:$A$504,A74)&gt;1,"DUPLICATE QUOTE ID",IF(COUNTIFS($B$5:$B$504,B74,$D$5:$D$504,D74)&gt;1,"DUPLICATE RFQ VERSION",IF(OR(B74="",C74="",E74="",G74="",O74="",P74=""),"CHECK REQUIRED FIELDS",IF(OR(NOT(ISNUMBER(C74)),C74&gt;TODAY(),NOT(ISNUMBER(D74)),D74&lt;1,NOT(ISNUMBER(F74)),F74&lt;=0,NOT(ISNUMBER(H74)),H74&lt;=0,AND(I74&lt;&gt;"",OR(NOT(ISNUMBER(I74)),I74&lt;0,I74&gt;1)),AND(J74&lt;&gt;"",OR(NOT(ISNUMBER(J74)),J74&lt;0)),NOT(ISNUMBER(L74)),L74&lt;0,L74&gt;1,NOT(ISNUMBER(O74)),O74&lt;C74),"CHECK INPUTS",IF(COUNTIF(Setup!$F$4:$F$9,P74)=0,"CHECK QUOTE STATUS","COMPLETE"))))))</x:f>
      </x:c>
    </x:row>
    <x:row r="75">
      <x:c r="A75" s="730"/>
      <x:c r="B75" s="730"/>
      <x:c r="C75" s="731"/>
      <x:c r="D75" s="730"/>
      <x:c r="E75" s="730"/>
      <x:c r="F75" s="730"/>
      <x:c r="G75" s="730"/>
      <x:c r="H75" s="767"/>
      <x:c r="I75" s="768"/>
      <x:c r="J75" s="767"/>
      <x:c r="K75" s="771" t="str">
        <x:f>IF(OR(F75="",H75=""),"",IF(OR(NOT(ISNUMBER(F75)),NOT(ISNUMBER(H75)),AND(I75&lt;&gt;"",NOT(ISNUMBER(I75))),AND(J75&lt;&gt;"",NOT(ISNUMBER(J75))),F75&lt;=0,H75&lt;=0,I75&lt;0,I75&gt;1,J75&lt;0),"CHECK INPUTS",ROUND(F75*H75*(1-IF(I75="",0,I75))+IF(J75="",0,J75),2)))</x:f>
      </x:c>
      <x:c r="L75" s="768"/>
      <x:c r="M75" s="771" t="str">
        <x:f>IF(K75="","",IF(NOT(ISNUMBER(K75)),"CHECK INPUTS",IF(L75="","GST REQUIRED",IF(NOT(ISNUMBER(L75)),"CHECK INPUTS",IF(OR(L75&lt;0,L75&gt;1),"CHECK INPUTS",ROUND(K75*L75,2))))))</x:f>
      </x:c>
      <x:c r="N75" s="771" t="str">
        <x:f>IF(K75="","",IF(OR(NOT(ISNUMBER(K75)),NOT(ISNUMBER(M75))),"CHECK INPUTS",ROUND(K75+M75,2)))</x:f>
      </x:c>
      <x:c r="O75" s="731"/>
      <x:c r="P75" s="730"/>
      <x:c r="Q75" s="751" t="str">
        <x:f>IF(A75="","",IF(COUNTIF($A$5:$A$504,A75)&gt;1,"DUPLICATE QUOTE ID",IF(COUNTIFS($B$5:$B$504,B75,$D$5:$D$504,D75)&gt;1,"DUPLICATE RFQ VERSION",IF(OR(B75="",C75="",E75="",G75="",O75="",P75=""),"CHECK REQUIRED FIELDS",IF(OR(NOT(ISNUMBER(C75)),C75&gt;TODAY(),NOT(ISNUMBER(D75)),D75&lt;1,NOT(ISNUMBER(F75)),F75&lt;=0,NOT(ISNUMBER(H75)),H75&lt;=0,AND(I75&lt;&gt;"",OR(NOT(ISNUMBER(I75)),I75&lt;0,I75&gt;1)),AND(J75&lt;&gt;"",OR(NOT(ISNUMBER(J75)),J75&lt;0)),NOT(ISNUMBER(L75)),L75&lt;0,L75&gt;1,NOT(ISNUMBER(O75)),O75&lt;C75),"CHECK INPUTS",IF(COUNTIF(Setup!$F$4:$F$9,P75)=0,"CHECK QUOTE STATUS","COMPLETE"))))))</x:f>
      </x:c>
    </x:row>
    <x:row r="76">
      <x:c r="A76" s="730"/>
      <x:c r="B76" s="730"/>
      <x:c r="C76" s="731"/>
      <x:c r="D76" s="730"/>
      <x:c r="E76" s="730"/>
      <x:c r="F76" s="730"/>
      <x:c r="G76" s="730"/>
      <x:c r="H76" s="767"/>
      <x:c r="I76" s="768"/>
      <x:c r="J76" s="767"/>
      <x:c r="K76" s="771" t="str">
        <x:f>IF(OR(F76="",H76=""),"",IF(OR(NOT(ISNUMBER(F76)),NOT(ISNUMBER(H76)),AND(I76&lt;&gt;"",NOT(ISNUMBER(I76))),AND(J76&lt;&gt;"",NOT(ISNUMBER(J76))),F76&lt;=0,H76&lt;=0,I76&lt;0,I76&gt;1,J76&lt;0),"CHECK INPUTS",ROUND(F76*H76*(1-IF(I76="",0,I76))+IF(J76="",0,J76),2)))</x:f>
      </x:c>
      <x:c r="L76" s="768"/>
      <x:c r="M76" s="771" t="str">
        <x:f>IF(K76="","",IF(NOT(ISNUMBER(K76)),"CHECK INPUTS",IF(L76="","GST REQUIRED",IF(NOT(ISNUMBER(L76)),"CHECK INPUTS",IF(OR(L76&lt;0,L76&gt;1),"CHECK INPUTS",ROUND(K76*L76,2))))))</x:f>
      </x:c>
      <x:c r="N76" s="771" t="str">
        <x:f>IF(K76="","",IF(OR(NOT(ISNUMBER(K76)),NOT(ISNUMBER(M76))),"CHECK INPUTS",ROUND(K76+M76,2)))</x:f>
      </x:c>
      <x:c r="O76" s="731"/>
      <x:c r="P76" s="730"/>
      <x:c r="Q76" s="751" t="str">
        <x:f>IF(A76="","",IF(COUNTIF($A$5:$A$504,A76)&gt;1,"DUPLICATE QUOTE ID",IF(COUNTIFS($B$5:$B$504,B76,$D$5:$D$504,D76)&gt;1,"DUPLICATE RFQ VERSION",IF(OR(B76="",C76="",E76="",G76="",O76="",P76=""),"CHECK REQUIRED FIELDS",IF(OR(NOT(ISNUMBER(C76)),C76&gt;TODAY(),NOT(ISNUMBER(D76)),D76&lt;1,NOT(ISNUMBER(F76)),F76&lt;=0,NOT(ISNUMBER(H76)),H76&lt;=0,AND(I76&lt;&gt;"",OR(NOT(ISNUMBER(I76)),I76&lt;0,I76&gt;1)),AND(J76&lt;&gt;"",OR(NOT(ISNUMBER(J76)),J76&lt;0)),NOT(ISNUMBER(L76)),L76&lt;0,L76&gt;1,NOT(ISNUMBER(O76)),O76&lt;C76),"CHECK INPUTS",IF(COUNTIF(Setup!$F$4:$F$9,P76)=0,"CHECK QUOTE STATUS","COMPLETE"))))))</x:f>
      </x:c>
    </x:row>
    <x:row r="77">
      <x:c r="A77" s="730"/>
      <x:c r="B77" s="730"/>
      <x:c r="C77" s="731"/>
      <x:c r="D77" s="730"/>
      <x:c r="E77" s="730"/>
      <x:c r="F77" s="730"/>
      <x:c r="G77" s="730"/>
      <x:c r="H77" s="767"/>
      <x:c r="I77" s="768"/>
      <x:c r="J77" s="767"/>
      <x:c r="K77" s="771" t="str">
        <x:f>IF(OR(F77="",H77=""),"",IF(OR(NOT(ISNUMBER(F77)),NOT(ISNUMBER(H77)),AND(I77&lt;&gt;"",NOT(ISNUMBER(I77))),AND(J77&lt;&gt;"",NOT(ISNUMBER(J77))),F77&lt;=0,H77&lt;=0,I77&lt;0,I77&gt;1,J77&lt;0),"CHECK INPUTS",ROUND(F77*H77*(1-IF(I77="",0,I77))+IF(J77="",0,J77),2)))</x:f>
      </x:c>
      <x:c r="L77" s="768"/>
      <x:c r="M77" s="771" t="str">
        <x:f>IF(K77="","",IF(NOT(ISNUMBER(K77)),"CHECK INPUTS",IF(L77="","GST REQUIRED",IF(NOT(ISNUMBER(L77)),"CHECK INPUTS",IF(OR(L77&lt;0,L77&gt;1),"CHECK INPUTS",ROUND(K77*L77,2))))))</x:f>
      </x:c>
      <x:c r="N77" s="771" t="str">
        <x:f>IF(K77="","",IF(OR(NOT(ISNUMBER(K77)),NOT(ISNUMBER(M77))),"CHECK INPUTS",ROUND(K77+M77,2)))</x:f>
      </x:c>
      <x:c r="O77" s="731"/>
      <x:c r="P77" s="730"/>
      <x:c r="Q77" s="751" t="str">
        <x:f>IF(A77="","",IF(COUNTIF($A$5:$A$504,A77)&gt;1,"DUPLICATE QUOTE ID",IF(COUNTIFS($B$5:$B$504,B77,$D$5:$D$504,D77)&gt;1,"DUPLICATE RFQ VERSION",IF(OR(B77="",C77="",E77="",G77="",O77="",P77=""),"CHECK REQUIRED FIELDS",IF(OR(NOT(ISNUMBER(C77)),C77&gt;TODAY(),NOT(ISNUMBER(D77)),D77&lt;1,NOT(ISNUMBER(F77)),F77&lt;=0,NOT(ISNUMBER(H77)),H77&lt;=0,AND(I77&lt;&gt;"",OR(NOT(ISNUMBER(I77)),I77&lt;0,I77&gt;1)),AND(J77&lt;&gt;"",OR(NOT(ISNUMBER(J77)),J77&lt;0)),NOT(ISNUMBER(L77)),L77&lt;0,L77&gt;1,NOT(ISNUMBER(O77)),O77&lt;C77),"CHECK INPUTS",IF(COUNTIF(Setup!$F$4:$F$9,P77)=0,"CHECK QUOTE STATUS","COMPLETE"))))))</x:f>
      </x:c>
    </x:row>
    <x:row r="78">
      <x:c r="A78" s="730"/>
      <x:c r="B78" s="730"/>
      <x:c r="C78" s="731"/>
      <x:c r="D78" s="730"/>
      <x:c r="E78" s="730"/>
      <x:c r="F78" s="730"/>
      <x:c r="G78" s="730"/>
      <x:c r="H78" s="767"/>
      <x:c r="I78" s="768"/>
      <x:c r="J78" s="767"/>
      <x:c r="K78" s="771" t="str">
        <x:f>IF(OR(F78="",H78=""),"",IF(OR(NOT(ISNUMBER(F78)),NOT(ISNUMBER(H78)),AND(I78&lt;&gt;"",NOT(ISNUMBER(I78))),AND(J78&lt;&gt;"",NOT(ISNUMBER(J78))),F78&lt;=0,H78&lt;=0,I78&lt;0,I78&gt;1,J78&lt;0),"CHECK INPUTS",ROUND(F78*H78*(1-IF(I78="",0,I78))+IF(J78="",0,J78),2)))</x:f>
      </x:c>
      <x:c r="L78" s="768"/>
      <x:c r="M78" s="771" t="str">
        <x:f>IF(K78="","",IF(NOT(ISNUMBER(K78)),"CHECK INPUTS",IF(L78="","GST REQUIRED",IF(NOT(ISNUMBER(L78)),"CHECK INPUTS",IF(OR(L78&lt;0,L78&gt;1),"CHECK INPUTS",ROUND(K78*L78,2))))))</x:f>
      </x:c>
      <x:c r="N78" s="771" t="str">
        <x:f>IF(K78="","",IF(OR(NOT(ISNUMBER(K78)),NOT(ISNUMBER(M78))),"CHECK INPUTS",ROUND(K78+M78,2)))</x:f>
      </x:c>
      <x:c r="O78" s="731"/>
      <x:c r="P78" s="730"/>
      <x:c r="Q78" s="751" t="str">
        <x:f>IF(A78="","",IF(COUNTIF($A$5:$A$504,A78)&gt;1,"DUPLICATE QUOTE ID",IF(COUNTIFS($B$5:$B$504,B78,$D$5:$D$504,D78)&gt;1,"DUPLICATE RFQ VERSION",IF(OR(B78="",C78="",E78="",G78="",O78="",P78=""),"CHECK REQUIRED FIELDS",IF(OR(NOT(ISNUMBER(C78)),C78&gt;TODAY(),NOT(ISNUMBER(D78)),D78&lt;1,NOT(ISNUMBER(F78)),F78&lt;=0,NOT(ISNUMBER(H78)),H78&lt;=0,AND(I78&lt;&gt;"",OR(NOT(ISNUMBER(I78)),I78&lt;0,I78&gt;1)),AND(J78&lt;&gt;"",OR(NOT(ISNUMBER(J78)),J78&lt;0)),NOT(ISNUMBER(L78)),L78&lt;0,L78&gt;1,NOT(ISNUMBER(O78)),O78&lt;C78),"CHECK INPUTS",IF(COUNTIF(Setup!$F$4:$F$9,P78)=0,"CHECK QUOTE STATUS","COMPLETE"))))))</x:f>
      </x:c>
    </x:row>
    <x:row r="79">
      <x:c r="A79" s="730"/>
      <x:c r="B79" s="730"/>
      <x:c r="C79" s="731"/>
      <x:c r="D79" s="730"/>
      <x:c r="E79" s="730"/>
      <x:c r="F79" s="730"/>
      <x:c r="G79" s="730"/>
      <x:c r="H79" s="767"/>
      <x:c r="I79" s="768"/>
      <x:c r="J79" s="767"/>
      <x:c r="K79" s="771" t="str">
        <x:f>IF(OR(F79="",H79=""),"",IF(OR(NOT(ISNUMBER(F79)),NOT(ISNUMBER(H79)),AND(I79&lt;&gt;"",NOT(ISNUMBER(I79))),AND(J79&lt;&gt;"",NOT(ISNUMBER(J79))),F79&lt;=0,H79&lt;=0,I79&lt;0,I79&gt;1,J79&lt;0),"CHECK INPUTS",ROUND(F79*H79*(1-IF(I79="",0,I79))+IF(J79="",0,J79),2)))</x:f>
      </x:c>
      <x:c r="L79" s="768"/>
      <x:c r="M79" s="771" t="str">
        <x:f>IF(K79="","",IF(NOT(ISNUMBER(K79)),"CHECK INPUTS",IF(L79="","GST REQUIRED",IF(NOT(ISNUMBER(L79)),"CHECK INPUTS",IF(OR(L79&lt;0,L79&gt;1),"CHECK INPUTS",ROUND(K79*L79,2))))))</x:f>
      </x:c>
      <x:c r="N79" s="771" t="str">
        <x:f>IF(K79="","",IF(OR(NOT(ISNUMBER(K79)),NOT(ISNUMBER(M79))),"CHECK INPUTS",ROUND(K79+M79,2)))</x:f>
      </x:c>
      <x:c r="O79" s="731"/>
      <x:c r="P79" s="730"/>
      <x:c r="Q79" s="751" t="str">
        <x:f>IF(A79="","",IF(COUNTIF($A$5:$A$504,A79)&gt;1,"DUPLICATE QUOTE ID",IF(COUNTIFS($B$5:$B$504,B79,$D$5:$D$504,D79)&gt;1,"DUPLICATE RFQ VERSION",IF(OR(B79="",C79="",E79="",G79="",O79="",P79=""),"CHECK REQUIRED FIELDS",IF(OR(NOT(ISNUMBER(C79)),C79&gt;TODAY(),NOT(ISNUMBER(D79)),D79&lt;1,NOT(ISNUMBER(F79)),F79&lt;=0,NOT(ISNUMBER(H79)),H79&lt;=0,AND(I79&lt;&gt;"",OR(NOT(ISNUMBER(I79)),I79&lt;0,I79&gt;1)),AND(J79&lt;&gt;"",OR(NOT(ISNUMBER(J79)),J79&lt;0)),NOT(ISNUMBER(L79)),L79&lt;0,L79&gt;1,NOT(ISNUMBER(O79)),O79&lt;C79),"CHECK INPUTS",IF(COUNTIF(Setup!$F$4:$F$9,P79)=0,"CHECK QUOTE STATUS","COMPLETE"))))))</x:f>
      </x:c>
    </x:row>
    <x:row r="80">
      <x:c r="A80" s="730"/>
      <x:c r="B80" s="730"/>
      <x:c r="C80" s="731"/>
      <x:c r="D80" s="730"/>
      <x:c r="E80" s="730"/>
      <x:c r="F80" s="730"/>
      <x:c r="G80" s="730"/>
      <x:c r="H80" s="767"/>
      <x:c r="I80" s="768"/>
      <x:c r="J80" s="767"/>
      <x:c r="K80" s="771" t="str">
        <x:f>IF(OR(F80="",H80=""),"",IF(OR(NOT(ISNUMBER(F80)),NOT(ISNUMBER(H80)),AND(I80&lt;&gt;"",NOT(ISNUMBER(I80))),AND(J80&lt;&gt;"",NOT(ISNUMBER(J80))),F80&lt;=0,H80&lt;=0,I80&lt;0,I80&gt;1,J80&lt;0),"CHECK INPUTS",ROUND(F80*H80*(1-IF(I80="",0,I80))+IF(J80="",0,J80),2)))</x:f>
      </x:c>
      <x:c r="L80" s="768"/>
      <x:c r="M80" s="771" t="str">
        <x:f>IF(K80="","",IF(NOT(ISNUMBER(K80)),"CHECK INPUTS",IF(L80="","GST REQUIRED",IF(NOT(ISNUMBER(L80)),"CHECK INPUTS",IF(OR(L80&lt;0,L80&gt;1),"CHECK INPUTS",ROUND(K80*L80,2))))))</x:f>
      </x:c>
      <x:c r="N80" s="771" t="str">
        <x:f>IF(K80="","",IF(OR(NOT(ISNUMBER(K80)),NOT(ISNUMBER(M80))),"CHECK INPUTS",ROUND(K80+M80,2)))</x:f>
      </x:c>
      <x:c r="O80" s="731"/>
      <x:c r="P80" s="730"/>
      <x:c r="Q80" s="751" t="str">
        <x:f>IF(A80="","",IF(COUNTIF($A$5:$A$504,A80)&gt;1,"DUPLICATE QUOTE ID",IF(COUNTIFS($B$5:$B$504,B80,$D$5:$D$504,D80)&gt;1,"DUPLICATE RFQ VERSION",IF(OR(B80="",C80="",E80="",G80="",O80="",P80=""),"CHECK REQUIRED FIELDS",IF(OR(NOT(ISNUMBER(C80)),C80&gt;TODAY(),NOT(ISNUMBER(D80)),D80&lt;1,NOT(ISNUMBER(F80)),F80&lt;=0,NOT(ISNUMBER(H80)),H80&lt;=0,AND(I80&lt;&gt;"",OR(NOT(ISNUMBER(I80)),I80&lt;0,I80&gt;1)),AND(J80&lt;&gt;"",OR(NOT(ISNUMBER(J80)),J80&lt;0)),NOT(ISNUMBER(L80)),L80&lt;0,L80&gt;1,NOT(ISNUMBER(O80)),O80&lt;C80),"CHECK INPUTS",IF(COUNTIF(Setup!$F$4:$F$9,P80)=0,"CHECK QUOTE STATUS","COMPLETE"))))))</x:f>
      </x:c>
    </x:row>
    <x:row r="81">
      <x:c r="A81" s="730"/>
      <x:c r="B81" s="730"/>
      <x:c r="C81" s="731"/>
      <x:c r="D81" s="730"/>
      <x:c r="E81" s="730"/>
      <x:c r="F81" s="730"/>
      <x:c r="G81" s="730"/>
      <x:c r="H81" s="767"/>
      <x:c r="I81" s="768"/>
      <x:c r="J81" s="767"/>
      <x:c r="K81" s="771" t="str">
        <x:f>IF(OR(F81="",H81=""),"",IF(OR(NOT(ISNUMBER(F81)),NOT(ISNUMBER(H81)),AND(I81&lt;&gt;"",NOT(ISNUMBER(I81))),AND(J81&lt;&gt;"",NOT(ISNUMBER(J81))),F81&lt;=0,H81&lt;=0,I81&lt;0,I81&gt;1,J81&lt;0),"CHECK INPUTS",ROUND(F81*H81*(1-IF(I81="",0,I81))+IF(J81="",0,J81),2)))</x:f>
      </x:c>
      <x:c r="L81" s="768"/>
      <x:c r="M81" s="771" t="str">
        <x:f>IF(K81="","",IF(NOT(ISNUMBER(K81)),"CHECK INPUTS",IF(L81="","GST REQUIRED",IF(NOT(ISNUMBER(L81)),"CHECK INPUTS",IF(OR(L81&lt;0,L81&gt;1),"CHECK INPUTS",ROUND(K81*L81,2))))))</x:f>
      </x:c>
      <x:c r="N81" s="771" t="str">
        <x:f>IF(K81="","",IF(OR(NOT(ISNUMBER(K81)),NOT(ISNUMBER(M81))),"CHECK INPUTS",ROUND(K81+M81,2)))</x:f>
      </x:c>
      <x:c r="O81" s="731"/>
      <x:c r="P81" s="730"/>
      <x:c r="Q81" s="751" t="str">
        <x:f>IF(A81="","",IF(COUNTIF($A$5:$A$504,A81)&gt;1,"DUPLICATE QUOTE ID",IF(COUNTIFS($B$5:$B$504,B81,$D$5:$D$504,D81)&gt;1,"DUPLICATE RFQ VERSION",IF(OR(B81="",C81="",E81="",G81="",O81="",P81=""),"CHECK REQUIRED FIELDS",IF(OR(NOT(ISNUMBER(C81)),C81&gt;TODAY(),NOT(ISNUMBER(D81)),D81&lt;1,NOT(ISNUMBER(F81)),F81&lt;=0,NOT(ISNUMBER(H81)),H81&lt;=0,AND(I81&lt;&gt;"",OR(NOT(ISNUMBER(I81)),I81&lt;0,I81&gt;1)),AND(J81&lt;&gt;"",OR(NOT(ISNUMBER(J81)),J81&lt;0)),NOT(ISNUMBER(L81)),L81&lt;0,L81&gt;1,NOT(ISNUMBER(O81)),O81&lt;C81),"CHECK INPUTS",IF(COUNTIF(Setup!$F$4:$F$9,P81)=0,"CHECK QUOTE STATUS","COMPLETE"))))))</x:f>
      </x:c>
    </x:row>
    <x:row r="82">
      <x:c r="A82" s="730"/>
      <x:c r="B82" s="730"/>
      <x:c r="C82" s="731"/>
      <x:c r="D82" s="730"/>
      <x:c r="E82" s="730"/>
      <x:c r="F82" s="730"/>
      <x:c r="G82" s="730"/>
      <x:c r="H82" s="767"/>
      <x:c r="I82" s="768"/>
      <x:c r="J82" s="767"/>
      <x:c r="K82" s="771" t="str">
        <x:f>IF(OR(F82="",H82=""),"",IF(OR(NOT(ISNUMBER(F82)),NOT(ISNUMBER(H82)),AND(I82&lt;&gt;"",NOT(ISNUMBER(I82))),AND(J82&lt;&gt;"",NOT(ISNUMBER(J82))),F82&lt;=0,H82&lt;=0,I82&lt;0,I82&gt;1,J82&lt;0),"CHECK INPUTS",ROUND(F82*H82*(1-IF(I82="",0,I82))+IF(J82="",0,J82),2)))</x:f>
      </x:c>
      <x:c r="L82" s="768"/>
      <x:c r="M82" s="771" t="str">
        <x:f>IF(K82="","",IF(NOT(ISNUMBER(K82)),"CHECK INPUTS",IF(L82="","GST REQUIRED",IF(NOT(ISNUMBER(L82)),"CHECK INPUTS",IF(OR(L82&lt;0,L82&gt;1),"CHECK INPUTS",ROUND(K82*L82,2))))))</x:f>
      </x:c>
      <x:c r="N82" s="771" t="str">
        <x:f>IF(K82="","",IF(OR(NOT(ISNUMBER(K82)),NOT(ISNUMBER(M82))),"CHECK INPUTS",ROUND(K82+M82,2)))</x:f>
      </x:c>
      <x:c r="O82" s="731"/>
      <x:c r="P82" s="730"/>
      <x:c r="Q82" s="751" t="str">
        <x:f>IF(A82="","",IF(COUNTIF($A$5:$A$504,A82)&gt;1,"DUPLICATE QUOTE ID",IF(COUNTIFS($B$5:$B$504,B82,$D$5:$D$504,D82)&gt;1,"DUPLICATE RFQ VERSION",IF(OR(B82="",C82="",E82="",G82="",O82="",P82=""),"CHECK REQUIRED FIELDS",IF(OR(NOT(ISNUMBER(C82)),C82&gt;TODAY(),NOT(ISNUMBER(D82)),D82&lt;1,NOT(ISNUMBER(F82)),F82&lt;=0,NOT(ISNUMBER(H82)),H82&lt;=0,AND(I82&lt;&gt;"",OR(NOT(ISNUMBER(I82)),I82&lt;0,I82&gt;1)),AND(J82&lt;&gt;"",OR(NOT(ISNUMBER(J82)),J82&lt;0)),NOT(ISNUMBER(L82)),L82&lt;0,L82&gt;1,NOT(ISNUMBER(O82)),O82&lt;C82),"CHECK INPUTS",IF(COUNTIF(Setup!$F$4:$F$9,P82)=0,"CHECK QUOTE STATUS","COMPLETE"))))))</x:f>
      </x:c>
    </x:row>
    <x:row r="83">
      <x:c r="A83" s="730"/>
      <x:c r="B83" s="730"/>
      <x:c r="C83" s="731"/>
      <x:c r="D83" s="730"/>
      <x:c r="E83" s="730"/>
      <x:c r="F83" s="730"/>
      <x:c r="G83" s="730"/>
      <x:c r="H83" s="767"/>
      <x:c r="I83" s="768"/>
      <x:c r="J83" s="767"/>
      <x:c r="K83" s="771" t="str">
        <x:f>IF(OR(F83="",H83=""),"",IF(OR(NOT(ISNUMBER(F83)),NOT(ISNUMBER(H83)),AND(I83&lt;&gt;"",NOT(ISNUMBER(I83))),AND(J83&lt;&gt;"",NOT(ISNUMBER(J83))),F83&lt;=0,H83&lt;=0,I83&lt;0,I83&gt;1,J83&lt;0),"CHECK INPUTS",ROUND(F83*H83*(1-IF(I83="",0,I83))+IF(J83="",0,J83),2)))</x:f>
      </x:c>
      <x:c r="L83" s="768"/>
      <x:c r="M83" s="771" t="str">
        <x:f>IF(K83="","",IF(NOT(ISNUMBER(K83)),"CHECK INPUTS",IF(L83="","GST REQUIRED",IF(NOT(ISNUMBER(L83)),"CHECK INPUTS",IF(OR(L83&lt;0,L83&gt;1),"CHECK INPUTS",ROUND(K83*L83,2))))))</x:f>
      </x:c>
      <x:c r="N83" s="771" t="str">
        <x:f>IF(K83="","",IF(OR(NOT(ISNUMBER(K83)),NOT(ISNUMBER(M83))),"CHECK INPUTS",ROUND(K83+M83,2)))</x:f>
      </x:c>
      <x:c r="O83" s="731"/>
      <x:c r="P83" s="730"/>
      <x:c r="Q83" s="751" t="str">
        <x:f>IF(A83="","",IF(COUNTIF($A$5:$A$504,A83)&gt;1,"DUPLICATE QUOTE ID",IF(COUNTIFS($B$5:$B$504,B83,$D$5:$D$504,D83)&gt;1,"DUPLICATE RFQ VERSION",IF(OR(B83="",C83="",E83="",G83="",O83="",P83=""),"CHECK REQUIRED FIELDS",IF(OR(NOT(ISNUMBER(C83)),C83&gt;TODAY(),NOT(ISNUMBER(D83)),D83&lt;1,NOT(ISNUMBER(F83)),F83&lt;=0,NOT(ISNUMBER(H83)),H83&lt;=0,AND(I83&lt;&gt;"",OR(NOT(ISNUMBER(I83)),I83&lt;0,I83&gt;1)),AND(J83&lt;&gt;"",OR(NOT(ISNUMBER(J83)),J83&lt;0)),NOT(ISNUMBER(L83)),L83&lt;0,L83&gt;1,NOT(ISNUMBER(O83)),O83&lt;C83),"CHECK INPUTS",IF(COUNTIF(Setup!$F$4:$F$9,P83)=0,"CHECK QUOTE STATUS","COMPLETE"))))))</x:f>
      </x:c>
    </x:row>
    <x:row r="84">
      <x:c r="A84" s="730"/>
      <x:c r="B84" s="730"/>
      <x:c r="C84" s="731"/>
      <x:c r="D84" s="730"/>
      <x:c r="E84" s="730"/>
      <x:c r="F84" s="730"/>
      <x:c r="G84" s="730"/>
      <x:c r="H84" s="767"/>
      <x:c r="I84" s="768"/>
      <x:c r="J84" s="767"/>
      <x:c r="K84" s="771" t="str">
        <x:f>IF(OR(F84="",H84=""),"",IF(OR(NOT(ISNUMBER(F84)),NOT(ISNUMBER(H84)),AND(I84&lt;&gt;"",NOT(ISNUMBER(I84))),AND(J84&lt;&gt;"",NOT(ISNUMBER(J84))),F84&lt;=0,H84&lt;=0,I84&lt;0,I84&gt;1,J84&lt;0),"CHECK INPUTS",ROUND(F84*H84*(1-IF(I84="",0,I84))+IF(J84="",0,J84),2)))</x:f>
      </x:c>
      <x:c r="L84" s="768"/>
      <x:c r="M84" s="771" t="str">
        <x:f>IF(K84="","",IF(NOT(ISNUMBER(K84)),"CHECK INPUTS",IF(L84="","GST REQUIRED",IF(NOT(ISNUMBER(L84)),"CHECK INPUTS",IF(OR(L84&lt;0,L84&gt;1),"CHECK INPUTS",ROUND(K84*L84,2))))))</x:f>
      </x:c>
      <x:c r="N84" s="771" t="str">
        <x:f>IF(K84="","",IF(OR(NOT(ISNUMBER(K84)),NOT(ISNUMBER(M84))),"CHECK INPUTS",ROUND(K84+M84,2)))</x:f>
      </x:c>
      <x:c r="O84" s="731"/>
      <x:c r="P84" s="730"/>
      <x:c r="Q84" s="751" t="str">
        <x:f>IF(A84="","",IF(COUNTIF($A$5:$A$504,A84)&gt;1,"DUPLICATE QUOTE ID",IF(COUNTIFS($B$5:$B$504,B84,$D$5:$D$504,D84)&gt;1,"DUPLICATE RFQ VERSION",IF(OR(B84="",C84="",E84="",G84="",O84="",P84=""),"CHECK REQUIRED FIELDS",IF(OR(NOT(ISNUMBER(C84)),C84&gt;TODAY(),NOT(ISNUMBER(D84)),D84&lt;1,NOT(ISNUMBER(F84)),F84&lt;=0,NOT(ISNUMBER(H84)),H84&lt;=0,AND(I84&lt;&gt;"",OR(NOT(ISNUMBER(I84)),I84&lt;0,I84&gt;1)),AND(J84&lt;&gt;"",OR(NOT(ISNUMBER(J84)),J84&lt;0)),NOT(ISNUMBER(L84)),L84&lt;0,L84&gt;1,NOT(ISNUMBER(O84)),O84&lt;C84),"CHECK INPUTS",IF(COUNTIF(Setup!$F$4:$F$9,P84)=0,"CHECK QUOTE STATUS","COMPLETE"))))))</x:f>
      </x:c>
    </x:row>
    <x:row r="85">
      <x:c r="A85" s="730"/>
      <x:c r="B85" s="730"/>
      <x:c r="C85" s="731"/>
      <x:c r="D85" s="730"/>
      <x:c r="E85" s="730"/>
      <x:c r="F85" s="730"/>
      <x:c r="G85" s="730"/>
      <x:c r="H85" s="767"/>
      <x:c r="I85" s="768"/>
      <x:c r="J85" s="767"/>
      <x:c r="K85" s="771" t="str">
        <x:f>IF(OR(F85="",H85=""),"",IF(OR(NOT(ISNUMBER(F85)),NOT(ISNUMBER(H85)),AND(I85&lt;&gt;"",NOT(ISNUMBER(I85))),AND(J85&lt;&gt;"",NOT(ISNUMBER(J85))),F85&lt;=0,H85&lt;=0,I85&lt;0,I85&gt;1,J85&lt;0),"CHECK INPUTS",ROUND(F85*H85*(1-IF(I85="",0,I85))+IF(J85="",0,J85),2)))</x:f>
      </x:c>
      <x:c r="L85" s="768"/>
      <x:c r="M85" s="771" t="str">
        <x:f>IF(K85="","",IF(NOT(ISNUMBER(K85)),"CHECK INPUTS",IF(L85="","GST REQUIRED",IF(NOT(ISNUMBER(L85)),"CHECK INPUTS",IF(OR(L85&lt;0,L85&gt;1),"CHECK INPUTS",ROUND(K85*L85,2))))))</x:f>
      </x:c>
      <x:c r="N85" s="771" t="str">
        <x:f>IF(K85="","",IF(OR(NOT(ISNUMBER(K85)),NOT(ISNUMBER(M85))),"CHECK INPUTS",ROUND(K85+M85,2)))</x:f>
      </x:c>
      <x:c r="O85" s="731"/>
      <x:c r="P85" s="730"/>
      <x:c r="Q85" s="751" t="str">
        <x:f>IF(A85="","",IF(COUNTIF($A$5:$A$504,A85)&gt;1,"DUPLICATE QUOTE ID",IF(COUNTIFS($B$5:$B$504,B85,$D$5:$D$504,D85)&gt;1,"DUPLICATE RFQ VERSION",IF(OR(B85="",C85="",E85="",G85="",O85="",P85=""),"CHECK REQUIRED FIELDS",IF(OR(NOT(ISNUMBER(C85)),C85&gt;TODAY(),NOT(ISNUMBER(D85)),D85&lt;1,NOT(ISNUMBER(F85)),F85&lt;=0,NOT(ISNUMBER(H85)),H85&lt;=0,AND(I85&lt;&gt;"",OR(NOT(ISNUMBER(I85)),I85&lt;0,I85&gt;1)),AND(J85&lt;&gt;"",OR(NOT(ISNUMBER(J85)),J85&lt;0)),NOT(ISNUMBER(L85)),L85&lt;0,L85&gt;1,NOT(ISNUMBER(O85)),O85&lt;C85),"CHECK INPUTS",IF(COUNTIF(Setup!$F$4:$F$9,P85)=0,"CHECK QUOTE STATUS","COMPLETE"))))))</x:f>
      </x:c>
    </x:row>
    <x:row r="86">
      <x:c r="A86" s="730"/>
      <x:c r="B86" s="730"/>
      <x:c r="C86" s="731"/>
      <x:c r="D86" s="730"/>
      <x:c r="E86" s="730"/>
      <x:c r="F86" s="730"/>
      <x:c r="G86" s="730"/>
      <x:c r="H86" s="767"/>
      <x:c r="I86" s="768"/>
      <x:c r="J86" s="767"/>
      <x:c r="K86" s="771" t="str">
        <x:f>IF(OR(F86="",H86=""),"",IF(OR(NOT(ISNUMBER(F86)),NOT(ISNUMBER(H86)),AND(I86&lt;&gt;"",NOT(ISNUMBER(I86))),AND(J86&lt;&gt;"",NOT(ISNUMBER(J86))),F86&lt;=0,H86&lt;=0,I86&lt;0,I86&gt;1,J86&lt;0),"CHECK INPUTS",ROUND(F86*H86*(1-IF(I86="",0,I86))+IF(J86="",0,J86),2)))</x:f>
      </x:c>
      <x:c r="L86" s="768"/>
      <x:c r="M86" s="771" t="str">
        <x:f>IF(K86="","",IF(NOT(ISNUMBER(K86)),"CHECK INPUTS",IF(L86="","GST REQUIRED",IF(NOT(ISNUMBER(L86)),"CHECK INPUTS",IF(OR(L86&lt;0,L86&gt;1),"CHECK INPUTS",ROUND(K86*L86,2))))))</x:f>
      </x:c>
      <x:c r="N86" s="771" t="str">
        <x:f>IF(K86="","",IF(OR(NOT(ISNUMBER(K86)),NOT(ISNUMBER(M86))),"CHECK INPUTS",ROUND(K86+M86,2)))</x:f>
      </x:c>
      <x:c r="O86" s="731"/>
      <x:c r="P86" s="730"/>
      <x:c r="Q86" s="751" t="str">
        <x:f>IF(A86="","",IF(COUNTIF($A$5:$A$504,A86)&gt;1,"DUPLICATE QUOTE ID",IF(COUNTIFS($B$5:$B$504,B86,$D$5:$D$504,D86)&gt;1,"DUPLICATE RFQ VERSION",IF(OR(B86="",C86="",E86="",G86="",O86="",P86=""),"CHECK REQUIRED FIELDS",IF(OR(NOT(ISNUMBER(C86)),C86&gt;TODAY(),NOT(ISNUMBER(D86)),D86&lt;1,NOT(ISNUMBER(F86)),F86&lt;=0,NOT(ISNUMBER(H86)),H86&lt;=0,AND(I86&lt;&gt;"",OR(NOT(ISNUMBER(I86)),I86&lt;0,I86&gt;1)),AND(J86&lt;&gt;"",OR(NOT(ISNUMBER(J86)),J86&lt;0)),NOT(ISNUMBER(L86)),L86&lt;0,L86&gt;1,NOT(ISNUMBER(O86)),O86&lt;C86),"CHECK INPUTS",IF(COUNTIF(Setup!$F$4:$F$9,P86)=0,"CHECK QUOTE STATUS","COMPLETE"))))))</x:f>
      </x:c>
    </x:row>
    <x:row r="87">
      <x:c r="A87" s="730"/>
      <x:c r="B87" s="730"/>
      <x:c r="C87" s="731"/>
      <x:c r="D87" s="730"/>
      <x:c r="E87" s="730"/>
      <x:c r="F87" s="730"/>
      <x:c r="G87" s="730"/>
      <x:c r="H87" s="767"/>
      <x:c r="I87" s="768"/>
      <x:c r="J87" s="767"/>
      <x:c r="K87" s="771" t="str">
        <x:f>IF(OR(F87="",H87=""),"",IF(OR(NOT(ISNUMBER(F87)),NOT(ISNUMBER(H87)),AND(I87&lt;&gt;"",NOT(ISNUMBER(I87))),AND(J87&lt;&gt;"",NOT(ISNUMBER(J87))),F87&lt;=0,H87&lt;=0,I87&lt;0,I87&gt;1,J87&lt;0),"CHECK INPUTS",ROUND(F87*H87*(1-IF(I87="",0,I87))+IF(J87="",0,J87),2)))</x:f>
      </x:c>
      <x:c r="L87" s="768"/>
      <x:c r="M87" s="771" t="str">
        <x:f>IF(K87="","",IF(NOT(ISNUMBER(K87)),"CHECK INPUTS",IF(L87="","GST REQUIRED",IF(NOT(ISNUMBER(L87)),"CHECK INPUTS",IF(OR(L87&lt;0,L87&gt;1),"CHECK INPUTS",ROUND(K87*L87,2))))))</x:f>
      </x:c>
      <x:c r="N87" s="771" t="str">
        <x:f>IF(K87="","",IF(OR(NOT(ISNUMBER(K87)),NOT(ISNUMBER(M87))),"CHECK INPUTS",ROUND(K87+M87,2)))</x:f>
      </x:c>
      <x:c r="O87" s="731"/>
      <x:c r="P87" s="730"/>
      <x:c r="Q87" s="751" t="str">
        <x:f>IF(A87="","",IF(COUNTIF($A$5:$A$504,A87)&gt;1,"DUPLICATE QUOTE ID",IF(COUNTIFS($B$5:$B$504,B87,$D$5:$D$504,D87)&gt;1,"DUPLICATE RFQ VERSION",IF(OR(B87="",C87="",E87="",G87="",O87="",P87=""),"CHECK REQUIRED FIELDS",IF(OR(NOT(ISNUMBER(C87)),C87&gt;TODAY(),NOT(ISNUMBER(D87)),D87&lt;1,NOT(ISNUMBER(F87)),F87&lt;=0,NOT(ISNUMBER(H87)),H87&lt;=0,AND(I87&lt;&gt;"",OR(NOT(ISNUMBER(I87)),I87&lt;0,I87&gt;1)),AND(J87&lt;&gt;"",OR(NOT(ISNUMBER(J87)),J87&lt;0)),NOT(ISNUMBER(L87)),L87&lt;0,L87&gt;1,NOT(ISNUMBER(O87)),O87&lt;C87),"CHECK INPUTS",IF(COUNTIF(Setup!$F$4:$F$9,P87)=0,"CHECK QUOTE STATUS","COMPLETE"))))))</x:f>
      </x:c>
    </x:row>
    <x:row r="88">
      <x:c r="A88" s="730"/>
      <x:c r="B88" s="730"/>
      <x:c r="C88" s="731"/>
      <x:c r="D88" s="730"/>
      <x:c r="E88" s="730"/>
      <x:c r="F88" s="730"/>
      <x:c r="G88" s="730"/>
      <x:c r="H88" s="767"/>
      <x:c r="I88" s="768"/>
      <x:c r="J88" s="767"/>
      <x:c r="K88" s="771" t="str">
        <x:f>IF(OR(F88="",H88=""),"",IF(OR(NOT(ISNUMBER(F88)),NOT(ISNUMBER(H88)),AND(I88&lt;&gt;"",NOT(ISNUMBER(I88))),AND(J88&lt;&gt;"",NOT(ISNUMBER(J88))),F88&lt;=0,H88&lt;=0,I88&lt;0,I88&gt;1,J88&lt;0),"CHECK INPUTS",ROUND(F88*H88*(1-IF(I88="",0,I88))+IF(J88="",0,J88),2)))</x:f>
      </x:c>
      <x:c r="L88" s="768"/>
      <x:c r="M88" s="771" t="str">
        <x:f>IF(K88="","",IF(NOT(ISNUMBER(K88)),"CHECK INPUTS",IF(L88="","GST REQUIRED",IF(NOT(ISNUMBER(L88)),"CHECK INPUTS",IF(OR(L88&lt;0,L88&gt;1),"CHECK INPUTS",ROUND(K88*L88,2))))))</x:f>
      </x:c>
      <x:c r="N88" s="771" t="str">
        <x:f>IF(K88="","",IF(OR(NOT(ISNUMBER(K88)),NOT(ISNUMBER(M88))),"CHECK INPUTS",ROUND(K88+M88,2)))</x:f>
      </x:c>
      <x:c r="O88" s="731"/>
      <x:c r="P88" s="730"/>
      <x:c r="Q88" s="751" t="str">
        <x:f>IF(A88="","",IF(COUNTIF($A$5:$A$504,A88)&gt;1,"DUPLICATE QUOTE ID",IF(COUNTIFS($B$5:$B$504,B88,$D$5:$D$504,D88)&gt;1,"DUPLICATE RFQ VERSION",IF(OR(B88="",C88="",E88="",G88="",O88="",P88=""),"CHECK REQUIRED FIELDS",IF(OR(NOT(ISNUMBER(C88)),C88&gt;TODAY(),NOT(ISNUMBER(D88)),D88&lt;1,NOT(ISNUMBER(F88)),F88&lt;=0,NOT(ISNUMBER(H88)),H88&lt;=0,AND(I88&lt;&gt;"",OR(NOT(ISNUMBER(I88)),I88&lt;0,I88&gt;1)),AND(J88&lt;&gt;"",OR(NOT(ISNUMBER(J88)),J88&lt;0)),NOT(ISNUMBER(L88)),L88&lt;0,L88&gt;1,NOT(ISNUMBER(O88)),O88&lt;C88),"CHECK INPUTS",IF(COUNTIF(Setup!$F$4:$F$9,P88)=0,"CHECK QUOTE STATUS","COMPLETE"))))))</x:f>
      </x:c>
    </x:row>
    <x:row r="89">
      <x:c r="A89" s="730"/>
      <x:c r="B89" s="730"/>
      <x:c r="C89" s="731"/>
      <x:c r="D89" s="730"/>
      <x:c r="E89" s="730"/>
      <x:c r="F89" s="730"/>
      <x:c r="G89" s="730"/>
      <x:c r="H89" s="767"/>
      <x:c r="I89" s="768"/>
      <x:c r="J89" s="767"/>
      <x:c r="K89" s="771" t="str">
        <x:f>IF(OR(F89="",H89=""),"",IF(OR(NOT(ISNUMBER(F89)),NOT(ISNUMBER(H89)),AND(I89&lt;&gt;"",NOT(ISNUMBER(I89))),AND(J89&lt;&gt;"",NOT(ISNUMBER(J89))),F89&lt;=0,H89&lt;=0,I89&lt;0,I89&gt;1,J89&lt;0),"CHECK INPUTS",ROUND(F89*H89*(1-IF(I89="",0,I89))+IF(J89="",0,J89),2)))</x:f>
      </x:c>
      <x:c r="L89" s="768"/>
      <x:c r="M89" s="771" t="str">
        <x:f>IF(K89="","",IF(NOT(ISNUMBER(K89)),"CHECK INPUTS",IF(L89="","GST REQUIRED",IF(NOT(ISNUMBER(L89)),"CHECK INPUTS",IF(OR(L89&lt;0,L89&gt;1),"CHECK INPUTS",ROUND(K89*L89,2))))))</x:f>
      </x:c>
      <x:c r="N89" s="771" t="str">
        <x:f>IF(K89="","",IF(OR(NOT(ISNUMBER(K89)),NOT(ISNUMBER(M89))),"CHECK INPUTS",ROUND(K89+M89,2)))</x:f>
      </x:c>
      <x:c r="O89" s="731"/>
      <x:c r="P89" s="730"/>
      <x:c r="Q89" s="751" t="str">
        <x:f>IF(A89="","",IF(COUNTIF($A$5:$A$504,A89)&gt;1,"DUPLICATE QUOTE ID",IF(COUNTIFS($B$5:$B$504,B89,$D$5:$D$504,D89)&gt;1,"DUPLICATE RFQ VERSION",IF(OR(B89="",C89="",E89="",G89="",O89="",P89=""),"CHECK REQUIRED FIELDS",IF(OR(NOT(ISNUMBER(C89)),C89&gt;TODAY(),NOT(ISNUMBER(D89)),D89&lt;1,NOT(ISNUMBER(F89)),F89&lt;=0,NOT(ISNUMBER(H89)),H89&lt;=0,AND(I89&lt;&gt;"",OR(NOT(ISNUMBER(I89)),I89&lt;0,I89&gt;1)),AND(J89&lt;&gt;"",OR(NOT(ISNUMBER(J89)),J89&lt;0)),NOT(ISNUMBER(L89)),L89&lt;0,L89&gt;1,NOT(ISNUMBER(O89)),O89&lt;C89),"CHECK INPUTS",IF(COUNTIF(Setup!$F$4:$F$9,P89)=0,"CHECK QUOTE STATUS","COMPLETE"))))))</x:f>
      </x:c>
    </x:row>
    <x:row r="90">
      <x:c r="A90" s="730"/>
      <x:c r="B90" s="730"/>
      <x:c r="C90" s="731"/>
      <x:c r="D90" s="730"/>
      <x:c r="E90" s="730"/>
      <x:c r="F90" s="730"/>
      <x:c r="G90" s="730"/>
      <x:c r="H90" s="767"/>
      <x:c r="I90" s="768"/>
      <x:c r="J90" s="767"/>
      <x:c r="K90" s="771" t="str">
        <x:f>IF(OR(F90="",H90=""),"",IF(OR(NOT(ISNUMBER(F90)),NOT(ISNUMBER(H90)),AND(I90&lt;&gt;"",NOT(ISNUMBER(I90))),AND(J90&lt;&gt;"",NOT(ISNUMBER(J90))),F90&lt;=0,H90&lt;=0,I90&lt;0,I90&gt;1,J90&lt;0),"CHECK INPUTS",ROUND(F90*H90*(1-IF(I90="",0,I90))+IF(J90="",0,J90),2)))</x:f>
      </x:c>
      <x:c r="L90" s="768"/>
      <x:c r="M90" s="771" t="str">
        <x:f>IF(K90="","",IF(NOT(ISNUMBER(K90)),"CHECK INPUTS",IF(L90="","GST REQUIRED",IF(NOT(ISNUMBER(L90)),"CHECK INPUTS",IF(OR(L90&lt;0,L90&gt;1),"CHECK INPUTS",ROUND(K90*L90,2))))))</x:f>
      </x:c>
      <x:c r="N90" s="771" t="str">
        <x:f>IF(K90="","",IF(OR(NOT(ISNUMBER(K90)),NOT(ISNUMBER(M90))),"CHECK INPUTS",ROUND(K90+M90,2)))</x:f>
      </x:c>
      <x:c r="O90" s="731"/>
      <x:c r="P90" s="730"/>
      <x:c r="Q90" s="751" t="str">
        <x:f>IF(A90="","",IF(COUNTIF($A$5:$A$504,A90)&gt;1,"DUPLICATE QUOTE ID",IF(COUNTIFS($B$5:$B$504,B90,$D$5:$D$504,D90)&gt;1,"DUPLICATE RFQ VERSION",IF(OR(B90="",C90="",E90="",G90="",O90="",P90=""),"CHECK REQUIRED FIELDS",IF(OR(NOT(ISNUMBER(C90)),C90&gt;TODAY(),NOT(ISNUMBER(D90)),D90&lt;1,NOT(ISNUMBER(F90)),F90&lt;=0,NOT(ISNUMBER(H90)),H90&lt;=0,AND(I90&lt;&gt;"",OR(NOT(ISNUMBER(I90)),I90&lt;0,I90&gt;1)),AND(J90&lt;&gt;"",OR(NOT(ISNUMBER(J90)),J90&lt;0)),NOT(ISNUMBER(L90)),L90&lt;0,L90&gt;1,NOT(ISNUMBER(O90)),O90&lt;C90),"CHECK INPUTS",IF(COUNTIF(Setup!$F$4:$F$9,P90)=0,"CHECK QUOTE STATUS","COMPLETE"))))))</x:f>
      </x:c>
    </x:row>
    <x:row r="91">
      <x:c r="A91" s="730"/>
      <x:c r="B91" s="730"/>
      <x:c r="C91" s="731"/>
      <x:c r="D91" s="730"/>
      <x:c r="E91" s="730"/>
      <x:c r="F91" s="730"/>
      <x:c r="G91" s="730"/>
      <x:c r="H91" s="767"/>
      <x:c r="I91" s="768"/>
      <x:c r="J91" s="767"/>
      <x:c r="K91" s="771" t="str">
        <x:f>IF(OR(F91="",H91=""),"",IF(OR(NOT(ISNUMBER(F91)),NOT(ISNUMBER(H91)),AND(I91&lt;&gt;"",NOT(ISNUMBER(I91))),AND(J91&lt;&gt;"",NOT(ISNUMBER(J91))),F91&lt;=0,H91&lt;=0,I91&lt;0,I91&gt;1,J91&lt;0),"CHECK INPUTS",ROUND(F91*H91*(1-IF(I91="",0,I91))+IF(J91="",0,J91),2)))</x:f>
      </x:c>
      <x:c r="L91" s="768"/>
      <x:c r="M91" s="771" t="str">
        <x:f>IF(K91="","",IF(NOT(ISNUMBER(K91)),"CHECK INPUTS",IF(L91="","GST REQUIRED",IF(NOT(ISNUMBER(L91)),"CHECK INPUTS",IF(OR(L91&lt;0,L91&gt;1),"CHECK INPUTS",ROUND(K91*L91,2))))))</x:f>
      </x:c>
      <x:c r="N91" s="771" t="str">
        <x:f>IF(K91="","",IF(OR(NOT(ISNUMBER(K91)),NOT(ISNUMBER(M91))),"CHECK INPUTS",ROUND(K91+M91,2)))</x:f>
      </x:c>
      <x:c r="O91" s="731"/>
      <x:c r="P91" s="730"/>
      <x:c r="Q91" s="751" t="str">
        <x:f>IF(A91="","",IF(COUNTIF($A$5:$A$504,A91)&gt;1,"DUPLICATE QUOTE ID",IF(COUNTIFS($B$5:$B$504,B91,$D$5:$D$504,D91)&gt;1,"DUPLICATE RFQ VERSION",IF(OR(B91="",C91="",E91="",G91="",O91="",P91=""),"CHECK REQUIRED FIELDS",IF(OR(NOT(ISNUMBER(C91)),C91&gt;TODAY(),NOT(ISNUMBER(D91)),D91&lt;1,NOT(ISNUMBER(F91)),F91&lt;=0,NOT(ISNUMBER(H91)),H91&lt;=0,AND(I91&lt;&gt;"",OR(NOT(ISNUMBER(I91)),I91&lt;0,I91&gt;1)),AND(J91&lt;&gt;"",OR(NOT(ISNUMBER(J91)),J91&lt;0)),NOT(ISNUMBER(L91)),L91&lt;0,L91&gt;1,NOT(ISNUMBER(O91)),O91&lt;C91),"CHECK INPUTS",IF(COUNTIF(Setup!$F$4:$F$9,P91)=0,"CHECK QUOTE STATUS","COMPLETE"))))))</x:f>
      </x:c>
    </x:row>
    <x:row r="92">
      <x:c r="A92" s="730"/>
      <x:c r="B92" s="730"/>
      <x:c r="C92" s="731"/>
      <x:c r="D92" s="730"/>
      <x:c r="E92" s="730"/>
      <x:c r="F92" s="730"/>
      <x:c r="G92" s="730"/>
      <x:c r="H92" s="767"/>
      <x:c r="I92" s="768"/>
      <x:c r="J92" s="767"/>
      <x:c r="K92" s="771" t="str">
        <x:f>IF(OR(F92="",H92=""),"",IF(OR(NOT(ISNUMBER(F92)),NOT(ISNUMBER(H92)),AND(I92&lt;&gt;"",NOT(ISNUMBER(I92))),AND(J92&lt;&gt;"",NOT(ISNUMBER(J92))),F92&lt;=0,H92&lt;=0,I92&lt;0,I92&gt;1,J92&lt;0),"CHECK INPUTS",ROUND(F92*H92*(1-IF(I92="",0,I92))+IF(J92="",0,J92),2)))</x:f>
      </x:c>
      <x:c r="L92" s="768"/>
      <x:c r="M92" s="771" t="str">
        <x:f>IF(K92="","",IF(NOT(ISNUMBER(K92)),"CHECK INPUTS",IF(L92="","GST REQUIRED",IF(NOT(ISNUMBER(L92)),"CHECK INPUTS",IF(OR(L92&lt;0,L92&gt;1),"CHECK INPUTS",ROUND(K92*L92,2))))))</x:f>
      </x:c>
      <x:c r="N92" s="771" t="str">
        <x:f>IF(K92="","",IF(OR(NOT(ISNUMBER(K92)),NOT(ISNUMBER(M92))),"CHECK INPUTS",ROUND(K92+M92,2)))</x:f>
      </x:c>
      <x:c r="O92" s="731"/>
      <x:c r="P92" s="730"/>
      <x:c r="Q92" s="751" t="str">
        <x:f>IF(A92="","",IF(COUNTIF($A$5:$A$504,A92)&gt;1,"DUPLICATE QUOTE ID",IF(COUNTIFS($B$5:$B$504,B92,$D$5:$D$504,D92)&gt;1,"DUPLICATE RFQ VERSION",IF(OR(B92="",C92="",E92="",G92="",O92="",P92=""),"CHECK REQUIRED FIELDS",IF(OR(NOT(ISNUMBER(C92)),C92&gt;TODAY(),NOT(ISNUMBER(D92)),D92&lt;1,NOT(ISNUMBER(F92)),F92&lt;=0,NOT(ISNUMBER(H92)),H92&lt;=0,AND(I92&lt;&gt;"",OR(NOT(ISNUMBER(I92)),I92&lt;0,I92&gt;1)),AND(J92&lt;&gt;"",OR(NOT(ISNUMBER(J92)),J92&lt;0)),NOT(ISNUMBER(L92)),L92&lt;0,L92&gt;1,NOT(ISNUMBER(O92)),O92&lt;C92),"CHECK INPUTS",IF(COUNTIF(Setup!$F$4:$F$9,P92)=0,"CHECK QUOTE STATUS","COMPLETE"))))))</x:f>
      </x:c>
    </x:row>
    <x:row r="93">
      <x:c r="A93" s="730"/>
      <x:c r="B93" s="730"/>
      <x:c r="C93" s="731"/>
      <x:c r="D93" s="730"/>
      <x:c r="E93" s="730"/>
      <x:c r="F93" s="730"/>
      <x:c r="G93" s="730"/>
      <x:c r="H93" s="767"/>
      <x:c r="I93" s="768"/>
      <x:c r="J93" s="767"/>
      <x:c r="K93" s="771" t="str">
        <x:f>IF(OR(F93="",H93=""),"",IF(OR(NOT(ISNUMBER(F93)),NOT(ISNUMBER(H93)),AND(I93&lt;&gt;"",NOT(ISNUMBER(I93))),AND(J93&lt;&gt;"",NOT(ISNUMBER(J93))),F93&lt;=0,H93&lt;=0,I93&lt;0,I93&gt;1,J93&lt;0),"CHECK INPUTS",ROUND(F93*H93*(1-IF(I93="",0,I93))+IF(J93="",0,J93),2)))</x:f>
      </x:c>
      <x:c r="L93" s="768"/>
      <x:c r="M93" s="771" t="str">
        <x:f>IF(K93="","",IF(NOT(ISNUMBER(K93)),"CHECK INPUTS",IF(L93="","GST REQUIRED",IF(NOT(ISNUMBER(L93)),"CHECK INPUTS",IF(OR(L93&lt;0,L93&gt;1),"CHECK INPUTS",ROUND(K93*L93,2))))))</x:f>
      </x:c>
      <x:c r="N93" s="771" t="str">
        <x:f>IF(K93="","",IF(OR(NOT(ISNUMBER(K93)),NOT(ISNUMBER(M93))),"CHECK INPUTS",ROUND(K93+M93,2)))</x:f>
      </x:c>
      <x:c r="O93" s="731"/>
      <x:c r="P93" s="730"/>
      <x:c r="Q93" s="751" t="str">
        <x:f>IF(A93="","",IF(COUNTIF($A$5:$A$504,A93)&gt;1,"DUPLICATE QUOTE ID",IF(COUNTIFS($B$5:$B$504,B93,$D$5:$D$504,D93)&gt;1,"DUPLICATE RFQ VERSION",IF(OR(B93="",C93="",E93="",G93="",O93="",P93=""),"CHECK REQUIRED FIELDS",IF(OR(NOT(ISNUMBER(C93)),C93&gt;TODAY(),NOT(ISNUMBER(D93)),D93&lt;1,NOT(ISNUMBER(F93)),F93&lt;=0,NOT(ISNUMBER(H93)),H93&lt;=0,AND(I93&lt;&gt;"",OR(NOT(ISNUMBER(I93)),I93&lt;0,I93&gt;1)),AND(J93&lt;&gt;"",OR(NOT(ISNUMBER(J93)),J93&lt;0)),NOT(ISNUMBER(L93)),L93&lt;0,L93&gt;1,NOT(ISNUMBER(O93)),O93&lt;C93),"CHECK INPUTS",IF(COUNTIF(Setup!$F$4:$F$9,P93)=0,"CHECK QUOTE STATUS","COMPLETE"))))))</x:f>
      </x:c>
    </x:row>
    <x:row r="94">
      <x:c r="A94" s="730"/>
      <x:c r="B94" s="730"/>
      <x:c r="C94" s="731"/>
      <x:c r="D94" s="730"/>
      <x:c r="E94" s="730"/>
      <x:c r="F94" s="730"/>
      <x:c r="G94" s="730"/>
      <x:c r="H94" s="767"/>
      <x:c r="I94" s="768"/>
      <x:c r="J94" s="767"/>
      <x:c r="K94" s="771" t="str">
        <x:f>IF(OR(F94="",H94=""),"",IF(OR(NOT(ISNUMBER(F94)),NOT(ISNUMBER(H94)),AND(I94&lt;&gt;"",NOT(ISNUMBER(I94))),AND(J94&lt;&gt;"",NOT(ISNUMBER(J94))),F94&lt;=0,H94&lt;=0,I94&lt;0,I94&gt;1,J94&lt;0),"CHECK INPUTS",ROUND(F94*H94*(1-IF(I94="",0,I94))+IF(J94="",0,J94),2)))</x:f>
      </x:c>
      <x:c r="L94" s="768"/>
      <x:c r="M94" s="771" t="str">
        <x:f>IF(K94="","",IF(NOT(ISNUMBER(K94)),"CHECK INPUTS",IF(L94="","GST REQUIRED",IF(NOT(ISNUMBER(L94)),"CHECK INPUTS",IF(OR(L94&lt;0,L94&gt;1),"CHECK INPUTS",ROUND(K94*L94,2))))))</x:f>
      </x:c>
      <x:c r="N94" s="771" t="str">
        <x:f>IF(K94="","",IF(OR(NOT(ISNUMBER(K94)),NOT(ISNUMBER(M94))),"CHECK INPUTS",ROUND(K94+M94,2)))</x:f>
      </x:c>
      <x:c r="O94" s="731"/>
      <x:c r="P94" s="730"/>
      <x:c r="Q94" s="751" t="str">
        <x:f>IF(A94="","",IF(COUNTIF($A$5:$A$504,A94)&gt;1,"DUPLICATE QUOTE ID",IF(COUNTIFS($B$5:$B$504,B94,$D$5:$D$504,D94)&gt;1,"DUPLICATE RFQ VERSION",IF(OR(B94="",C94="",E94="",G94="",O94="",P94=""),"CHECK REQUIRED FIELDS",IF(OR(NOT(ISNUMBER(C94)),C94&gt;TODAY(),NOT(ISNUMBER(D94)),D94&lt;1,NOT(ISNUMBER(F94)),F94&lt;=0,NOT(ISNUMBER(H94)),H94&lt;=0,AND(I94&lt;&gt;"",OR(NOT(ISNUMBER(I94)),I94&lt;0,I94&gt;1)),AND(J94&lt;&gt;"",OR(NOT(ISNUMBER(J94)),J94&lt;0)),NOT(ISNUMBER(L94)),L94&lt;0,L94&gt;1,NOT(ISNUMBER(O94)),O94&lt;C94),"CHECK INPUTS",IF(COUNTIF(Setup!$F$4:$F$9,P94)=0,"CHECK QUOTE STATUS","COMPLETE"))))))</x:f>
      </x:c>
    </x:row>
    <x:row r="95">
      <x:c r="A95" s="730"/>
      <x:c r="B95" s="730"/>
      <x:c r="C95" s="731"/>
      <x:c r="D95" s="730"/>
      <x:c r="E95" s="730"/>
      <x:c r="F95" s="730"/>
      <x:c r="G95" s="730"/>
      <x:c r="H95" s="767"/>
      <x:c r="I95" s="768"/>
      <x:c r="J95" s="767"/>
      <x:c r="K95" s="771" t="str">
        <x:f>IF(OR(F95="",H95=""),"",IF(OR(NOT(ISNUMBER(F95)),NOT(ISNUMBER(H95)),AND(I95&lt;&gt;"",NOT(ISNUMBER(I95))),AND(J95&lt;&gt;"",NOT(ISNUMBER(J95))),F95&lt;=0,H95&lt;=0,I95&lt;0,I95&gt;1,J95&lt;0),"CHECK INPUTS",ROUND(F95*H95*(1-IF(I95="",0,I95))+IF(J95="",0,J95),2)))</x:f>
      </x:c>
      <x:c r="L95" s="768"/>
      <x:c r="M95" s="771" t="str">
        <x:f>IF(K95="","",IF(NOT(ISNUMBER(K95)),"CHECK INPUTS",IF(L95="","GST REQUIRED",IF(NOT(ISNUMBER(L95)),"CHECK INPUTS",IF(OR(L95&lt;0,L95&gt;1),"CHECK INPUTS",ROUND(K95*L95,2))))))</x:f>
      </x:c>
      <x:c r="N95" s="771" t="str">
        <x:f>IF(K95="","",IF(OR(NOT(ISNUMBER(K95)),NOT(ISNUMBER(M95))),"CHECK INPUTS",ROUND(K95+M95,2)))</x:f>
      </x:c>
      <x:c r="O95" s="731"/>
      <x:c r="P95" s="730"/>
      <x:c r="Q95" s="751" t="str">
        <x:f>IF(A95="","",IF(COUNTIF($A$5:$A$504,A95)&gt;1,"DUPLICATE QUOTE ID",IF(COUNTIFS($B$5:$B$504,B95,$D$5:$D$504,D95)&gt;1,"DUPLICATE RFQ VERSION",IF(OR(B95="",C95="",E95="",G95="",O95="",P95=""),"CHECK REQUIRED FIELDS",IF(OR(NOT(ISNUMBER(C95)),C95&gt;TODAY(),NOT(ISNUMBER(D95)),D95&lt;1,NOT(ISNUMBER(F95)),F95&lt;=0,NOT(ISNUMBER(H95)),H95&lt;=0,AND(I95&lt;&gt;"",OR(NOT(ISNUMBER(I95)),I95&lt;0,I95&gt;1)),AND(J95&lt;&gt;"",OR(NOT(ISNUMBER(J95)),J95&lt;0)),NOT(ISNUMBER(L95)),L95&lt;0,L95&gt;1,NOT(ISNUMBER(O95)),O95&lt;C95),"CHECK INPUTS",IF(COUNTIF(Setup!$F$4:$F$9,P95)=0,"CHECK QUOTE STATUS","COMPLETE"))))))</x:f>
      </x:c>
    </x:row>
    <x:row r="96">
      <x:c r="A96" s="730"/>
      <x:c r="B96" s="730"/>
      <x:c r="C96" s="731"/>
      <x:c r="D96" s="730"/>
      <x:c r="E96" s="730"/>
      <x:c r="F96" s="730"/>
      <x:c r="G96" s="730"/>
      <x:c r="H96" s="767"/>
      <x:c r="I96" s="768"/>
      <x:c r="J96" s="767"/>
      <x:c r="K96" s="771" t="str">
        <x:f>IF(OR(F96="",H96=""),"",IF(OR(NOT(ISNUMBER(F96)),NOT(ISNUMBER(H96)),AND(I96&lt;&gt;"",NOT(ISNUMBER(I96))),AND(J96&lt;&gt;"",NOT(ISNUMBER(J96))),F96&lt;=0,H96&lt;=0,I96&lt;0,I96&gt;1,J96&lt;0),"CHECK INPUTS",ROUND(F96*H96*(1-IF(I96="",0,I96))+IF(J96="",0,J96),2)))</x:f>
      </x:c>
      <x:c r="L96" s="768"/>
      <x:c r="M96" s="771" t="str">
        <x:f>IF(K96="","",IF(NOT(ISNUMBER(K96)),"CHECK INPUTS",IF(L96="","GST REQUIRED",IF(NOT(ISNUMBER(L96)),"CHECK INPUTS",IF(OR(L96&lt;0,L96&gt;1),"CHECK INPUTS",ROUND(K96*L96,2))))))</x:f>
      </x:c>
      <x:c r="N96" s="771" t="str">
        <x:f>IF(K96="","",IF(OR(NOT(ISNUMBER(K96)),NOT(ISNUMBER(M96))),"CHECK INPUTS",ROUND(K96+M96,2)))</x:f>
      </x:c>
      <x:c r="O96" s="731"/>
      <x:c r="P96" s="730"/>
      <x:c r="Q96" s="751" t="str">
        <x:f>IF(A96="","",IF(COUNTIF($A$5:$A$504,A96)&gt;1,"DUPLICATE QUOTE ID",IF(COUNTIFS($B$5:$B$504,B96,$D$5:$D$504,D96)&gt;1,"DUPLICATE RFQ VERSION",IF(OR(B96="",C96="",E96="",G96="",O96="",P96=""),"CHECK REQUIRED FIELDS",IF(OR(NOT(ISNUMBER(C96)),C96&gt;TODAY(),NOT(ISNUMBER(D96)),D96&lt;1,NOT(ISNUMBER(F96)),F96&lt;=0,NOT(ISNUMBER(H96)),H96&lt;=0,AND(I96&lt;&gt;"",OR(NOT(ISNUMBER(I96)),I96&lt;0,I96&gt;1)),AND(J96&lt;&gt;"",OR(NOT(ISNUMBER(J96)),J96&lt;0)),NOT(ISNUMBER(L96)),L96&lt;0,L96&gt;1,NOT(ISNUMBER(O96)),O96&lt;C96),"CHECK INPUTS",IF(COUNTIF(Setup!$F$4:$F$9,P96)=0,"CHECK QUOTE STATUS","COMPLETE"))))))</x:f>
      </x:c>
    </x:row>
    <x:row r="97">
      <x:c r="A97" s="730"/>
      <x:c r="B97" s="730"/>
      <x:c r="C97" s="731"/>
      <x:c r="D97" s="730"/>
      <x:c r="E97" s="730"/>
      <x:c r="F97" s="730"/>
      <x:c r="G97" s="730"/>
      <x:c r="H97" s="767"/>
      <x:c r="I97" s="768"/>
      <x:c r="J97" s="767"/>
      <x:c r="K97" s="771" t="str">
        <x:f>IF(OR(F97="",H97=""),"",IF(OR(NOT(ISNUMBER(F97)),NOT(ISNUMBER(H97)),AND(I97&lt;&gt;"",NOT(ISNUMBER(I97))),AND(J97&lt;&gt;"",NOT(ISNUMBER(J97))),F97&lt;=0,H97&lt;=0,I97&lt;0,I97&gt;1,J97&lt;0),"CHECK INPUTS",ROUND(F97*H97*(1-IF(I97="",0,I97))+IF(J97="",0,J97),2)))</x:f>
      </x:c>
      <x:c r="L97" s="768"/>
      <x:c r="M97" s="771" t="str">
        <x:f>IF(K97="","",IF(NOT(ISNUMBER(K97)),"CHECK INPUTS",IF(L97="","GST REQUIRED",IF(NOT(ISNUMBER(L97)),"CHECK INPUTS",IF(OR(L97&lt;0,L97&gt;1),"CHECK INPUTS",ROUND(K97*L97,2))))))</x:f>
      </x:c>
      <x:c r="N97" s="771" t="str">
        <x:f>IF(K97="","",IF(OR(NOT(ISNUMBER(K97)),NOT(ISNUMBER(M97))),"CHECK INPUTS",ROUND(K97+M97,2)))</x:f>
      </x:c>
      <x:c r="O97" s="731"/>
      <x:c r="P97" s="730"/>
      <x:c r="Q97" s="751" t="str">
        <x:f>IF(A97="","",IF(COUNTIF($A$5:$A$504,A97)&gt;1,"DUPLICATE QUOTE ID",IF(COUNTIFS($B$5:$B$504,B97,$D$5:$D$504,D97)&gt;1,"DUPLICATE RFQ VERSION",IF(OR(B97="",C97="",E97="",G97="",O97="",P97=""),"CHECK REQUIRED FIELDS",IF(OR(NOT(ISNUMBER(C97)),C97&gt;TODAY(),NOT(ISNUMBER(D97)),D97&lt;1,NOT(ISNUMBER(F97)),F97&lt;=0,NOT(ISNUMBER(H97)),H97&lt;=0,AND(I97&lt;&gt;"",OR(NOT(ISNUMBER(I97)),I97&lt;0,I97&gt;1)),AND(J97&lt;&gt;"",OR(NOT(ISNUMBER(J97)),J97&lt;0)),NOT(ISNUMBER(L97)),L97&lt;0,L97&gt;1,NOT(ISNUMBER(O97)),O97&lt;C97),"CHECK INPUTS",IF(COUNTIF(Setup!$F$4:$F$9,P97)=0,"CHECK QUOTE STATUS","COMPLETE"))))))</x:f>
      </x:c>
    </x:row>
    <x:row r="98">
      <x:c r="A98" s="730"/>
      <x:c r="B98" s="730"/>
      <x:c r="C98" s="731"/>
      <x:c r="D98" s="730"/>
      <x:c r="E98" s="730"/>
      <x:c r="F98" s="730"/>
      <x:c r="G98" s="730"/>
      <x:c r="H98" s="767"/>
      <x:c r="I98" s="768"/>
      <x:c r="J98" s="767"/>
      <x:c r="K98" s="771" t="str">
        <x:f>IF(OR(F98="",H98=""),"",IF(OR(NOT(ISNUMBER(F98)),NOT(ISNUMBER(H98)),AND(I98&lt;&gt;"",NOT(ISNUMBER(I98))),AND(J98&lt;&gt;"",NOT(ISNUMBER(J98))),F98&lt;=0,H98&lt;=0,I98&lt;0,I98&gt;1,J98&lt;0),"CHECK INPUTS",ROUND(F98*H98*(1-IF(I98="",0,I98))+IF(J98="",0,J98),2)))</x:f>
      </x:c>
      <x:c r="L98" s="768"/>
      <x:c r="M98" s="771" t="str">
        <x:f>IF(K98="","",IF(NOT(ISNUMBER(K98)),"CHECK INPUTS",IF(L98="","GST REQUIRED",IF(NOT(ISNUMBER(L98)),"CHECK INPUTS",IF(OR(L98&lt;0,L98&gt;1),"CHECK INPUTS",ROUND(K98*L98,2))))))</x:f>
      </x:c>
      <x:c r="N98" s="771" t="str">
        <x:f>IF(K98="","",IF(OR(NOT(ISNUMBER(K98)),NOT(ISNUMBER(M98))),"CHECK INPUTS",ROUND(K98+M98,2)))</x:f>
      </x:c>
      <x:c r="O98" s="731"/>
      <x:c r="P98" s="730"/>
      <x:c r="Q98" s="751" t="str">
        <x:f>IF(A98="","",IF(COUNTIF($A$5:$A$504,A98)&gt;1,"DUPLICATE QUOTE ID",IF(COUNTIFS($B$5:$B$504,B98,$D$5:$D$504,D98)&gt;1,"DUPLICATE RFQ VERSION",IF(OR(B98="",C98="",E98="",G98="",O98="",P98=""),"CHECK REQUIRED FIELDS",IF(OR(NOT(ISNUMBER(C98)),C98&gt;TODAY(),NOT(ISNUMBER(D98)),D98&lt;1,NOT(ISNUMBER(F98)),F98&lt;=0,NOT(ISNUMBER(H98)),H98&lt;=0,AND(I98&lt;&gt;"",OR(NOT(ISNUMBER(I98)),I98&lt;0,I98&gt;1)),AND(J98&lt;&gt;"",OR(NOT(ISNUMBER(J98)),J98&lt;0)),NOT(ISNUMBER(L98)),L98&lt;0,L98&gt;1,NOT(ISNUMBER(O98)),O98&lt;C98),"CHECK INPUTS",IF(COUNTIF(Setup!$F$4:$F$9,P98)=0,"CHECK QUOTE STATUS","COMPLETE"))))))</x:f>
      </x:c>
    </x:row>
    <x:row r="99">
      <x:c r="A99" s="730"/>
      <x:c r="B99" s="730"/>
      <x:c r="C99" s="731"/>
      <x:c r="D99" s="730"/>
      <x:c r="E99" s="730"/>
      <x:c r="F99" s="730"/>
      <x:c r="G99" s="730"/>
      <x:c r="H99" s="767"/>
      <x:c r="I99" s="768"/>
      <x:c r="J99" s="767"/>
      <x:c r="K99" s="771" t="str">
        <x:f>IF(OR(F99="",H99=""),"",IF(OR(NOT(ISNUMBER(F99)),NOT(ISNUMBER(H99)),AND(I99&lt;&gt;"",NOT(ISNUMBER(I99))),AND(J99&lt;&gt;"",NOT(ISNUMBER(J99))),F99&lt;=0,H99&lt;=0,I99&lt;0,I99&gt;1,J99&lt;0),"CHECK INPUTS",ROUND(F99*H99*(1-IF(I99="",0,I99))+IF(J99="",0,J99),2)))</x:f>
      </x:c>
      <x:c r="L99" s="768"/>
      <x:c r="M99" s="771" t="str">
        <x:f>IF(K99="","",IF(NOT(ISNUMBER(K99)),"CHECK INPUTS",IF(L99="","GST REQUIRED",IF(NOT(ISNUMBER(L99)),"CHECK INPUTS",IF(OR(L99&lt;0,L99&gt;1),"CHECK INPUTS",ROUND(K99*L99,2))))))</x:f>
      </x:c>
      <x:c r="N99" s="771" t="str">
        <x:f>IF(K99="","",IF(OR(NOT(ISNUMBER(K99)),NOT(ISNUMBER(M99))),"CHECK INPUTS",ROUND(K99+M99,2)))</x:f>
      </x:c>
      <x:c r="O99" s="731"/>
      <x:c r="P99" s="730"/>
      <x:c r="Q99" s="751" t="str">
        <x:f>IF(A99="","",IF(COUNTIF($A$5:$A$504,A99)&gt;1,"DUPLICATE QUOTE ID",IF(COUNTIFS($B$5:$B$504,B99,$D$5:$D$504,D99)&gt;1,"DUPLICATE RFQ VERSION",IF(OR(B99="",C99="",E99="",G99="",O99="",P99=""),"CHECK REQUIRED FIELDS",IF(OR(NOT(ISNUMBER(C99)),C99&gt;TODAY(),NOT(ISNUMBER(D99)),D99&lt;1,NOT(ISNUMBER(F99)),F99&lt;=0,NOT(ISNUMBER(H99)),H99&lt;=0,AND(I99&lt;&gt;"",OR(NOT(ISNUMBER(I99)),I99&lt;0,I99&gt;1)),AND(J99&lt;&gt;"",OR(NOT(ISNUMBER(J99)),J99&lt;0)),NOT(ISNUMBER(L99)),L99&lt;0,L99&gt;1,NOT(ISNUMBER(O99)),O99&lt;C99),"CHECK INPUTS",IF(COUNTIF(Setup!$F$4:$F$9,P99)=0,"CHECK QUOTE STATUS","COMPLETE"))))))</x:f>
      </x:c>
    </x:row>
    <x:row r="100">
      <x:c r="A100" s="730"/>
      <x:c r="B100" s="730"/>
      <x:c r="C100" s="731"/>
      <x:c r="D100" s="730"/>
      <x:c r="E100" s="730"/>
      <x:c r="F100" s="730"/>
      <x:c r="G100" s="730"/>
      <x:c r="H100" s="767"/>
      <x:c r="I100" s="768"/>
      <x:c r="J100" s="767"/>
      <x:c r="K100" s="771" t="str">
        <x:f>IF(OR(F100="",H100=""),"",IF(OR(NOT(ISNUMBER(F100)),NOT(ISNUMBER(H100)),AND(I100&lt;&gt;"",NOT(ISNUMBER(I100))),AND(J100&lt;&gt;"",NOT(ISNUMBER(J100))),F100&lt;=0,H100&lt;=0,I100&lt;0,I100&gt;1,J100&lt;0),"CHECK INPUTS",ROUND(F100*H100*(1-IF(I100="",0,I100))+IF(J100="",0,J100),2)))</x:f>
      </x:c>
      <x:c r="L100" s="768"/>
      <x:c r="M100" s="771" t="str">
        <x:f>IF(K100="","",IF(NOT(ISNUMBER(K100)),"CHECK INPUTS",IF(L100="","GST REQUIRED",IF(NOT(ISNUMBER(L100)),"CHECK INPUTS",IF(OR(L100&lt;0,L100&gt;1),"CHECK INPUTS",ROUND(K100*L100,2))))))</x:f>
      </x:c>
      <x:c r="N100" s="771" t="str">
        <x:f>IF(K100="","",IF(OR(NOT(ISNUMBER(K100)),NOT(ISNUMBER(M100))),"CHECK INPUTS",ROUND(K100+M100,2)))</x:f>
      </x:c>
      <x:c r="O100" s="731"/>
      <x:c r="P100" s="730"/>
      <x:c r="Q100" s="751" t="str">
        <x:f>IF(A100="","",IF(COUNTIF($A$5:$A$504,A100)&gt;1,"DUPLICATE QUOTE ID",IF(COUNTIFS($B$5:$B$504,B100,$D$5:$D$504,D100)&gt;1,"DUPLICATE RFQ VERSION",IF(OR(B100="",C100="",E100="",G100="",O100="",P100=""),"CHECK REQUIRED FIELDS",IF(OR(NOT(ISNUMBER(C100)),C100&gt;TODAY(),NOT(ISNUMBER(D100)),D100&lt;1,NOT(ISNUMBER(F100)),F100&lt;=0,NOT(ISNUMBER(H100)),H100&lt;=0,AND(I100&lt;&gt;"",OR(NOT(ISNUMBER(I100)),I100&lt;0,I100&gt;1)),AND(J100&lt;&gt;"",OR(NOT(ISNUMBER(J100)),J100&lt;0)),NOT(ISNUMBER(L100)),L100&lt;0,L100&gt;1,NOT(ISNUMBER(O100)),O100&lt;C100),"CHECK INPUTS",IF(COUNTIF(Setup!$F$4:$F$9,P100)=0,"CHECK QUOTE STATUS","COMPLETE"))))))</x:f>
      </x:c>
    </x:row>
    <x:row r="101">
      <x:c r="A101" s="730"/>
      <x:c r="B101" s="730"/>
      <x:c r="C101" s="731"/>
      <x:c r="D101" s="730"/>
      <x:c r="E101" s="730"/>
      <x:c r="F101" s="730"/>
      <x:c r="G101" s="730"/>
      <x:c r="H101" s="767"/>
      <x:c r="I101" s="768"/>
      <x:c r="J101" s="767"/>
      <x:c r="K101" s="771" t="str">
        <x:f>IF(OR(F101="",H101=""),"",IF(OR(NOT(ISNUMBER(F101)),NOT(ISNUMBER(H101)),AND(I101&lt;&gt;"",NOT(ISNUMBER(I101))),AND(J101&lt;&gt;"",NOT(ISNUMBER(J101))),F101&lt;=0,H101&lt;=0,I101&lt;0,I101&gt;1,J101&lt;0),"CHECK INPUTS",ROUND(F101*H101*(1-IF(I101="",0,I101))+IF(J101="",0,J101),2)))</x:f>
      </x:c>
      <x:c r="L101" s="768"/>
      <x:c r="M101" s="771" t="str">
        <x:f>IF(K101="","",IF(NOT(ISNUMBER(K101)),"CHECK INPUTS",IF(L101="","GST REQUIRED",IF(NOT(ISNUMBER(L101)),"CHECK INPUTS",IF(OR(L101&lt;0,L101&gt;1),"CHECK INPUTS",ROUND(K101*L101,2))))))</x:f>
      </x:c>
      <x:c r="N101" s="771" t="str">
        <x:f>IF(K101="","",IF(OR(NOT(ISNUMBER(K101)),NOT(ISNUMBER(M101))),"CHECK INPUTS",ROUND(K101+M101,2)))</x:f>
      </x:c>
      <x:c r="O101" s="731"/>
      <x:c r="P101" s="730"/>
      <x:c r="Q101" s="751" t="str">
        <x:f>IF(A101="","",IF(COUNTIF($A$5:$A$504,A101)&gt;1,"DUPLICATE QUOTE ID",IF(COUNTIFS($B$5:$B$504,B101,$D$5:$D$504,D101)&gt;1,"DUPLICATE RFQ VERSION",IF(OR(B101="",C101="",E101="",G101="",O101="",P101=""),"CHECK REQUIRED FIELDS",IF(OR(NOT(ISNUMBER(C101)),C101&gt;TODAY(),NOT(ISNUMBER(D101)),D101&lt;1,NOT(ISNUMBER(F101)),F101&lt;=0,NOT(ISNUMBER(H101)),H101&lt;=0,AND(I101&lt;&gt;"",OR(NOT(ISNUMBER(I101)),I101&lt;0,I101&gt;1)),AND(J101&lt;&gt;"",OR(NOT(ISNUMBER(J101)),J101&lt;0)),NOT(ISNUMBER(L101)),L101&lt;0,L101&gt;1,NOT(ISNUMBER(O101)),O101&lt;C101),"CHECK INPUTS",IF(COUNTIF(Setup!$F$4:$F$9,P101)=0,"CHECK QUOTE STATUS","COMPLETE"))))))</x:f>
      </x:c>
    </x:row>
    <x:row r="102">
      <x:c r="A102" s="730"/>
      <x:c r="B102" s="730"/>
      <x:c r="C102" s="731"/>
      <x:c r="D102" s="730"/>
      <x:c r="E102" s="730"/>
      <x:c r="F102" s="730"/>
      <x:c r="G102" s="730"/>
      <x:c r="H102" s="767"/>
      <x:c r="I102" s="768"/>
      <x:c r="J102" s="767"/>
      <x:c r="K102" s="771" t="str">
        <x:f>IF(OR(F102="",H102=""),"",IF(OR(NOT(ISNUMBER(F102)),NOT(ISNUMBER(H102)),AND(I102&lt;&gt;"",NOT(ISNUMBER(I102))),AND(J102&lt;&gt;"",NOT(ISNUMBER(J102))),F102&lt;=0,H102&lt;=0,I102&lt;0,I102&gt;1,J102&lt;0),"CHECK INPUTS",ROUND(F102*H102*(1-IF(I102="",0,I102))+IF(J102="",0,J102),2)))</x:f>
      </x:c>
      <x:c r="L102" s="768"/>
      <x:c r="M102" s="771" t="str">
        <x:f>IF(K102="","",IF(NOT(ISNUMBER(K102)),"CHECK INPUTS",IF(L102="","GST REQUIRED",IF(NOT(ISNUMBER(L102)),"CHECK INPUTS",IF(OR(L102&lt;0,L102&gt;1),"CHECK INPUTS",ROUND(K102*L102,2))))))</x:f>
      </x:c>
      <x:c r="N102" s="771" t="str">
        <x:f>IF(K102="","",IF(OR(NOT(ISNUMBER(K102)),NOT(ISNUMBER(M102))),"CHECK INPUTS",ROUND(K102+M102,2)))</x:f>
      </x:c>
      <x:c r="O102" s="731"/>
      <x:c r="P102" s="730"/>
      <x:c r="Q102" s="751" t="str">
        <x:f>IF(A102="","",IF(COUNTIF($A$5:$A$504,A102)&gt;1,"DUPLICATE QUOTE ID",IF(COUNTIFS($B$5:$B$504,B102,$D$5:$D$504,D102)&gt;1,"DUPLICATE RFQ VERSION",IF(OR(B102="",C102="",E102="",G102="",O102="",P102=""),"CHECK REQUIRED FIELDS",IF(OR(NOT(ISNUMBER(C102)),C102&gt;TODAY(),NOT(ISNUMBER(D102)),D102&lt;1,NOT(ISNUMBER(F102)),F102&lt;=0,NOT(ISNUMBER(H102)),H102&lt;=0,AND(I102&lt;&gt;"",OR(NOT(ISNUMBER(I102)),I102&lt;0,I102&gt;1)),AND(J102&lt;&gt;"",OR(NOT(ISNUMBER(J102)),J102&lt;0)),NOT(ISNUMBER(L102)),L102&lt;0,L102&gt;1,NOT(ISNUMBER(O102)),O102&lt;C102),"CHECK INPUTS",IF(COUNTIF(Setup!$F$4:$F$9,P102)=0,"CHECK QUOTE STATUS","COMPLETE"))))))</x:f>
      </x:c>
    </x:row>
    <x:row r="103">
      <x:c r="A103" s="730"/>
      <x:c r="B103" s="730"/>
      <x:c r="C103" s="731"/>
      <x:c r="D103" s="730"/>
      <x:c r="E103" s="730"/>
      <x:c r="F103" s="730"/>
      <x:c r="G103" s="730"/>
      <x:c r="H103" s="767"/>
      <x:c r="I103" s="768"/>
      <x:c r="J103" s="767"/>
      <x:c r="K103" s="771" t="str">
        <x:f>IF(OR(F103="",H103=""),"",IF(OR(NOT(ISNUMBER(F103)),NOT(ISNUMBER(H103)),AND(I103&lt;&gt;"",NOT(ISNUMBER(I103))),AND(J103&lt;&gt;"",NOT(ISNUMBER(J103))),F103&lt;=0,H103&lt;=0,I103&lt;0,I103&gt;1,J103&lt;0),"CHECK INPUTS",ROUND(F103*H103*(1-IF(I103="",0,I103))+IF(J103="",0,J103),2)))</x:f>
      </x:c>
      <x:c r="L103" s="768"/>
      <x:c r="M103" s="771" t="str">
        <x:f>IF(K103="","",IF(NOT(ISNUMBER(K103)),"CHECK INPUTS",IF(L103="","GST REQUIRED",IF(NOT(ISNUMBER(L103)),"CHECK INPUTS",IF(OR(L103&lt;0,L103&gt;1),"CHECK INPUTS",ROUND(K103*L103,2))))))</x:f>
      </x:c>
      <x:c r="N103" s="771" t="str">
        <x:f>IF(K103="","",IF(OR(NOT(ISNUMBER(K103)),NOT(ISNUMBER(M103))),"CHECK INPUTS",ROUND(K103+M103,2)))</x:f>
      </x:c>
      <x:c r="O103" s="731"/>
      <x:c r="P103" s="730"/>
      <x:c r="Q103" s="751" t="str">
        <x:f>IF(A103="","",IF(COUNTIF($A$5:$A$504,A103)&gt;1,"DUPLICATE QUOTE ID",IF(COUNTIFS($B$5:$B$504,B103,$D$5:$D$504,D103)&gt;1,"DUPLICATE RFQ VERSION",IF(OR(B103="",C103="",E103="",G103="",O103="",P103=""),"CHECK REQUIRED FIELDS",IF(OR(NOT(ISNUMBER(C103)),C103&gt;TODAY(),NOT(ISNUMBER(D103)),D103&lt;1,NOT(ISNUMBER(F103)),F103&lt;=0,NOT(ISNUMBER(H103)),H103&lt;=0,AND(I103&lt;&gt;"",OR(NOT(ISNUMBER(I103)),I103&lt;0,I103&gt;1)),AND(J103&lt;&gt;"",OR(NOT(ISNUMBER(J103)),J103&lt;0)),NOT(ISNUMBER(L103)),L103&lt;0,L103&gt;1,NOT(ISNUMBER(O103)),O103&lt;C103),"CHECK INPUTS",IF(COUNTIF(Setup!$F$4:$F$9,P103)=0,"CHECK QUOTE STATUS","COMPLETE"))))))</x:f>
      </x:c>
    </x:row>
    <x:row r="104">
      <x:c r="A104" s="730"/>
      <x:c r="B104" s="730"/>
      <x:c r="C104" s="731"/>
      <x:c r="D104" s="730"/>
      <x:c r="E104" s="730"/>
      <x:c r="F104" s="730"/>
      <x:c r="G104" s="730"/>
      <x:c r="H104" s="767"/>
      <x:c r="I104" s="768"/>
      <x:c r="J104" s="767"/>
      <x:c r="K104" s="771" t="str">
        <x:f>IF(OR(F104="",H104=""),"",IF(OR(NOT(ISNUMBER(F104)),NOT(ISNUMBER(H104)),AND(I104&lt;&gt;"",NOT(ISNUMBER(I104))),AND(J104&lt;&gt;"",NOT(ISNUMBER(J104))),F104&lt;=0,H104&lt;=0,I104&lt;0,I104&gt;1,J104&lt;0),"CHECK INPUTS",ROUND(F104*H104*(1-IF(I104="",0,I104))+IF(J104="",0,J104),2)))</x:f>
      </x:c>
      <x:c r="L104" s="768"/>
      <x:c r="M104" s="771" t="str">
        <x:f>IF(K104="","",IF(NOT(ISNUMBER(K104)),"CHECK INPUTS",IF(L104="","GST REQUIRED",IF(NOT(ISNUMBER(L104)),"CHECK INPUTS",IF(OR(L104&lt;0,L104&gt;1),"CHECK INPUTS",ROUND(K104*L104,2))))))</x:f>
      </x:c>
      <x:c r="N104" s="771" t="str">
        <x:f>IF(K104="","",IF(OR(NOT(ISNUMBER(K104)),NOT(ISNUMBER(M104))),"CHECK INPUTS",ROUND(K104+M104,2)))</x:f>
      </x:c>
      <x:c r="O104" s="731"/>
      <x:c r="P104" s="730"/>
      <x:c r="Q104" s="751" t="str">
        <x:f>IF(A104="","",IF(COUNTIF($A$5:$A$504,A104)&gt;1,"DUPLICATE QUOTE ID",IF(COUNTIFS($B$5:$B$504,B104,$D$5:$D$504,D104)&gt;1,"DUPLICATE RFQ VERSION",IF(OR(B104="",C104="",E104="",G104="",O104="",P104=""),"CHECK REQUIRED FIELDS",IF(OR(NOT(ISNUMBER(C104)),C104&gt;TODAY(),NOT(ISNUMBER(D104)),D104&lt;1,NOT(ISNUMBER(F104)),F104&lt;=0,NOT(ISNUMBER(H104)),H104&lt;=0,AND(I104&lt;&gt;"",OR(NOT(ISNUMBER(I104)),I104&lt;0,I104&gt;1)),AND(J104&lt;&gt;"",OR(NOT(ISNUMBER(J104)),J104&lt;0)),NOT(ISNUMBER(L104)),L104&lt;0,L104&gt;1,NOT(ISNUMBER(O104)),O104&lt;C104),"CHECK INPUTS",IF(COUNTIF(Setup!$F$4:$F$9,P104)=0,"CHECK QUOTE STATUS","COMPLETE"))))))</x:f>
      </x:c>
    </x:row>
    <x:row r="105">
      <x:c r="A105" s="730"/>
      <x:c r="B105" s="730"/>
      <x:c r="C105" s="731"/>
      <x:c r="D105" s="730"/>
      <x:c r="E105" s="730"/>
      <x:c r="F105" s="730"/>
      <x:c r="G105" s="730"/>
      <x:c r="H105" s="767"/>
      <x:c r="I105" s="768"/>
      <x:c r="J105" s="767"/>
      <x:c r="K105" s="771" t="str">
        <x:f>IF(OR(F105="",H105=""),"",IF(OR(NOT(ISNUMBER(F105)),NOT(ISNUMBER(H105)),AND(I105&lt;&gt;"",NOT(ISNUMBER(I105))),AND(J105&lt;&gt;"",NOT(ISNUMBER(J105))),F105&lt;=0,H105&lt;=0,I105&lt;0,I105&gt;1,J105&lt;0),"CHECK INPUTS",ROUND(F105*H105*(1-IF(I105="",0,I105))+IF(J105="",0,J105),2)))</x:f>
      </x:c>
      <x:c r="L105" s="768"/>
      <x:c r="M105" s="771" t="str">
        <x:f>IF(K105="","",IF(NOT(ISNUMBER(K105)),"CHECK INPUTS",IF(L105="","GST REQUIRED",IF(NOT(ISNUMBER(L105)),"CHECK INPUTS",IF(OR(L105&lt;0,L105&gt;1),"CHECK INPUTS",ROUND(K105*L105,2))))))</x:f>
      </x:c>
      <x:c r="N105" s="771" t="str">
        <x:f>IF(K105="","",IF(OR(NOT(ISNUMBER(K105)),NOT(ISNUMBER(M105))),"CHECK INPUTS",ROUND(K105+M105,2)))</x:f>
      </x:c>
      <x:c r="O105" s="731"/>
      <x:c r="P105" s="730"/>
      <x:c r="Q105" s="751" t="str">
        <x:f>IF(A105="","",IF(COUNTIF($A$5:$A$504,A105)&gt;1,"DUPLICATE QUOTE ID",IF(COUNTIFS($B$5:$B$504,B105,$D$5:$D$504,D105)&gt;1,"DUPLICATE RFQ VERSION",IF(OR(B105="",C105="",E105="",G105="",O105="",P105=""),"CHECK REQUIRED FIELDS",IF(OR(NOT(ISNUMBER(C105)),C105&gt;TODAY(),NOT(ISNUMBER(D105)),D105&lt;1,NOT(ISNUMBER(F105)),F105&lt;=0,NOT(ISNUMBER(H105)),H105&lt;=0,AND(I105&lt;&gt;"",OR(NOT(ISNUMBER(I105)),I105&lt;0,I105&gt;1)),AND(J105&lt;&gt;"",OR(NOT(ISNUMBER(J105)),J105&lt;0)),NOT(ISNUMBER(L105)),L105&lt;0,L105&gt;1,NOT(ISNUMBER(O105)),O105&lt;C105),"CHECK INPUTS",IF(COUNTIF(Setup!$F$4:$F$9,P105)=0,"CHECK QUOTE STATUS","COMPLETE"))))))</x:f>
      </x:c>
    </x:row>
    <x:row r="106">
      <x:c r="A106" s="730"/>
      <x:c r="B106" s="730"/>
      <x:c r="C106" s="731"/>
      <x:c r="D106" s="730"/>
      <x:c r="E106" s="730"/>
      <x:c r="F106" s="730"/>
      <x:c r="G106" s="730"/>
      <x:c r="H106" s="767"/>
      <x:c r="I106" s="768"/>
      <x:c r="J106" s="767"/>
      <x:c r="K106" s="771" t="str">
        <x:f>IF(OR(F106="",H106=""),"",IF(OR(NOT(ISNUMBER(F106)),NOT(ISNUMBER(H106)),AND(I106&lt;&gt;"",NOT(ISNUMBER(I106))),AND(J106&lt;&gt;"",NOT(ISNUMBER(J106))),F106&lt;=0,H106&lt;=0,I106&lt;0,I106&gt;1,J106&lt;0),"CHECK INPUTS",ROUND(F106*H106*(1-IF(I106="",0,I106))+IF(J106="",0,J106),2)))</x:f>
      </x:c>
      <x:c r="L106" s="768"/>
      <x:c r="M106" s="771" t="str">
        <x:f>IF(K106="","",IF(NOT(ISNUMBER(K106)),"CHECK INPUTS",IF(L106="","GST REQUIRED",IF(NOT(ISNUMBER(L106)),"CHECK INPUTS",IF(OR(L106&lt;0,L106&gt;1),"CHECK INPUTS",ROUND(K106*L106,2))))))</x:f>
      </x:c>
      <x:c r="N106" s="771" t="str">
        <x:f>IF(K106="","",IF(OR(NOT(ISNUMBER(K106)),NOT(ISNUMBER(M106))),"CHECK INPUTS",ROUND(K106+M106,2)))</x:f>
      </x:c>
      <x:c r="O106" s="731"/>
      <x:c r="P106" s="730"/>
      <x:c r="Q106" s="751" t="str">
        <x:f>IF(A106="","",IF(COUNTIF($A$5:$A$504,A106)&gt;1,"DUPLICATE QUOTE ID",IF(COUNTIFS($B$5:$B$504,B106,$D$5:$D$504,D106)&gt;1,"DUPLICATE RFQ VERSION",IF(OR(B106="",C106="",E106="",G106="",O106="",P106=""),"CHECK REQUIRED FIELDS",IF(OR(NOT(ISNUMBER(C106)),C106&gt;TODAY(),NOT(ISNUMBER(D106)),D106&lt;1,NOT(ISNUMBER(F106)),F106&lt;=0,NOT(ISNUMBER(H106)),H106&lt;=0,AND(I106&lt;&gt;"",OR(NOT(ISNUMBER(I106)),I106&lt;0,I106&gt;1)),AND(J106&lt;&gt;"",OR(NOT(ISNUMBER(J106)),J106&lt;0)),NOT(ISNUMBER(L106)),L106&lt;0,L106&gt;1,NOT(ISNUMBER(O106)),O106&lt;C106),"CHECK INPUTS",IF(COUNTIF(Setup!$F$4:$F$9,P106)=0,"CHECK QUOTE STATUS","COMPLETE"))))))</x:f>
      </x:c>
    </x:row>
    <x:row r="107">
      <x:c r="A107" s="730"/>
      <x:c r="B107" s="730"/>
      <x:c r="C107" s="731"/>
      <x:c r="D107" s="730"/>
      <x:c r="E107" s="730"/>
      <x:c r="F107" s="730"/>
      <x:c r="G107" s="730"/>
      <x:c r="H107" s="767"/>
      <x:c r="I107" s="768"/>
      <x:c r="J107" s="767"/>
      <x:c r="K107" s="771" t="str">
        <x:f>IF(OR(F107="",H107=""),"",IF(OR(NOT(ISNUMBER(F107)),NOT(ISNUMBER(H107)),AND(I107&lt;&gt;"",NOT(ISNUMBER(I107))),AND(J107&lt;&gt;"",NOT(ISNUMBER(J107))),F107&lt;=0,H107&lt;=0,I107&lt;0,I107&gt;1,J107&lt;0),"CHECK INPUTS",ROUND(F107*H107*(1-IF(I107="",0,I107))+IF(J107="",0,J107),2)))</x:f>
      </x:c>
      <x:c r="L107" s="768"/>
      <x:c r="M107" s="771" t="str">
        <x:f>IF(K107="","",IF(NOT(ISNUMBER(K107)),"CHECK INPUTS",IF(L107="","GST REQUIRED",IF(NOT(ISNUMBER(L107)),"CHECK INPUTS",IF(OR(L107&lt;0,L107&gt;1),"CHECK INPUTS",ROUND(K107*L107,2))))))</x:f>
      </x:c>
      <x:c r="N107" s="771" t="str">
        <x:f>IF(K107="","",IF(OR(NOT(ISNUMBER(K107)),NOT(ISNUMBER(M107))),"CHECK INPUTS",ROUND(K107+M107,2)))</x:f>
      </x:c>
      <x:c r="O107" s="731"/>
      <x:c r="P107" s="730"/>
      <x:c r="Q107" s="751" t="str">
        <x:f>IF(A107="","",IF(COUNTIF($A$5:$A$504,A107)&gt;1,"DUPLICATE QUOTE ID",IF(COUNTIFS($B$5:$B$504,B107,$D$5:$D$504,D107)&gt;1,"DUPLICATE RFQ VERSION",IF(OR(B107="",C107="",E107="",G107="",O107="",P107=""),"CHECK REQUIRED FIELDS",IF(OR(NOT(ISNUMBER(C107)),C107&gt;TODAY(),NOT(ISNUMBER(D107)),D107&lt;1,NOT(ISNUMBER(F107)),F107&lt;=0,NOT(ISNUMBER(H107)),H107&lt;=0,AND(I107&lt;&gt;"",OR(NOT(ISNUMBER(I107)),I107&lt;0,I107&gt;1)),AND(J107&lt;&gt;"",OR(NOT(ISNUMBER(J107)),J107&lt;0)),NOT(ISNUMBER(L107)),L107&lt;0,L107&gt;1,NOT(ISNUMBER(O107)),O107&lt;C107),"CHECK INPUTS",IF(COUNTIF(Setup!$F$4:$F$9,P107)=0,"CHECK QUOTE STATUS","COMPLETE"))))))</x:f>
      </x:c>
    </x:row>
    <x:row r="108">
      <x:c r="A108" s="730"/>
      <x:c r="B108" s="730"/>
      <x:c r="C108" s="731"/>
      <x:c r="D108" s="730"/>
      <x:c r="E108" s="730"/>
      <x:c r="F108" s="730"/>
      <x:c r="G108" s="730"/>
      <x:c r="H108" s="767"/>
      <x:c r="I108" s="768"/>
      <x:c r="J108" s="767"/>
      <x:c r="K108" s="771" t="str">
        <x:f>IF(OR(F108="",H108=""),"",IF(OR(NOT(ISNUMBER(F108)),NOT(ISNUMBER(H108)),AND(I108&lt;&gt;"",NOT(ISNUMBER(I108))),AND(J108&lt;&gt;"",NOT(ISNUMBER(J108))),F108&lt;=0,H108&lt;=0,I108&lt;0,I108&gt;1,J108&lt;0),"CHECK INPUTS",ROUND(F108*H108*(1-IF(I108="",0,I108))+IF(J108="",0,J108),2)))</x:f>
      </x:c>
      <x:c r="L108" s="768"/>
      <x:c r="M108" s="771" t="str">
        <x:f>IF(K108="","",IF(NOT(ISNUMBER(K108)),"CHECK INPUTS",IF(L108="","GST REQUIRED",IF(NOT(ISNUMBER(L108)),"CHECK INPUTS",IF(OR(L108&lt;0,L108&gt;1),"CHECK INPUTS",ROUND(K108*L108,2))))))</x:f>
      </x:c>
      <x:c r="N108" s="771" t="str">
        <x:f>IF(K108="","",IF(OR(NOT(ISNUMBER(K108)),NOT(ISNUMBER(M108))),"CHECK INPUTS",ROUND(K108+M108,2)))</x:f>
      </x:c>
      <x:c r="O108" s="731"/>
      <x:c r="P108" s="730"/>
      <x:c r="Q108" s="751" t="str">
        <x:f>IF(A108="","",IF(COUNTIF($A$5:$A$504,A108)&gt;1,"DUPLICATE QUOTE ID",IF(COUNTIFS($B$5:$B$504,B108,$D$5:$D$504,D108)&gt;1,"DUPLICATE RFQ VERSION",IF(OR(B108="",C108="",E108="",G108="",O108="",P108=""),"CHECK REQUIRED FIELDS",IF(OR(NOT(ISNUMBER(C108)),C108&gt;TODAY(),NOT(ISNUMBER(D108)),D108&lt;1,NOT(ISNUMBER(F108)),F108&lt;=0,NOT(ISNUMBER(H108)),H108&lt;=0,AND(I108&lt;&gt;"",OR(NOT(ISNUMBER(I108)),I108&lt;0,I108&gt;1)),AND(J108&lt;&gt;"",OR(NOT(ISNUMBER(J108)),J108&lt;0)),NOT(ISNUMBER(L108)),L108&lt;0,L108&gt;1,NOT(ISNUMBER(O108)),O108&lt;C108),"CHECK INPUTS",IF(COUNTIF(Setup!$F$4:$F$9,P108)=0,"CHECK QUOTE STATUS","COMPLETE"))))))</x:f>
      </x:c>
    </x:row>
    <x:row r="109">
      <x:c r="A109" s="730"/>
      <x:c r="B109" s="730"/>
      <x:c r="C109" s="731"/>
      <x:c r="D109" s="730"/>
      <x:c r="E109" s="730"/>
      <x:c r="F109" s="730"/>
      <x:c r="G109" s="730"/>
      <x:c r="H109" s="767"/>
      <x:c r="I109" s="768"/>
      <x:c r="J109" s="767"/>
      <x:c r="K109" s="771" t="str">
        <x:f>IF(OR(F109="",H109=""),"",IF(OR(NOT(ISNUMBER(F109)),NOT(ISNUMBER(H109)),AND(I109&lt;&gt;"",NOT(ISNUMBER(I109))),AND(J109&lt;&gt;"",NOT(ISNUMBER(J109))),F109&lt;=0,H109&lt;=0,I109&lt;0,I109&gt;1,J109&lt;0),"CHECK INPUTS",ROUND(F109*H109*(1-IF(I109="",0,I109))+IF(J109="",0,J109),2)))</x:f>
      </x:c>
      <x:c r="L109" s="768"/>
      <x:c r="M109" s="771" t="str">
        <x:f>IF(K109="","",IF(NOT(ISNUMBER(K109)),"CHECK INPUTS",IF(L109="","GST REQUIRED",IF(NOT(ISNUMBER(L109)),"CHECK INPUTS",IF(OR(L109&lt;0,L109&gt;1),"CHECK INPUTS",ROUND(K109*L109,2))))))</x:f>
      </x:c>
      <x:c r="N109" s="771" t="str">
        <x:f>IF(K109="","",IF(OR(NOT(ISNUMBER(K109)),NOT(ISNUMBER(M109))),"CHECK INPUTS",ROUND(K109+M109,2)))</x:f>
      </x:c>
      <x:c r="O109" s="731"/>
      <x:c r="P109" s="730"/>
      <x:c r="Q109" s="751" t="str">
        <x:f>IF(A109="","",IF(COUNTIF($A$5:$A$504,A109)&gt;1,"DUPLICATE QUOTE ID",IF(COUNTIFS($B$5:$B$504,B109,$D$5:$D$504,D109)&gt;1,"DUPLICATE RFQ VERSION",IF(OR(B109="",C109="",E109="",G109="",O109="",P109=""),"CHECK REQUIRED FIELDS",IF(OR(NOT(ISNUMBER(C109)),C109&gt;TODAY(),NOT(ISNUMBER(D109)),D109&lt;1,NOT(ISNUMBER(F109)),F109&lt;=0,NOT(ISNUMBER(H109)),H109&lt;=0,AND(I109&lt;&gt;"",OR(NOT(ISNUMBER(I109)),I109&lt;0,I109&gt;1)),AND(J109&lt;&gt;"",OR(NOT(ISNUMBER(J109)),J109&lt;0)),NOT(ISNUMBER(L109)),L109&lt;0,L109&gt;1,NOT(ISNUMBER(O109)),O109&lt;C109),"CHECK INPUTS",IF(COUNTIF(Setup!$F$4:$F$9,P109)=0,"CHECK QUOTE STATUS","COMPLETE"))))))</x:f>
      </x:c>
    </x:row>
    <x:row r="110">
      <x:c r="A110" s="730"/>
      <x:c r="B110" s="730"/>
      <x:c r="C110" s="731"/>
      <x:c r="D110" s="730"/>
      <x:c r="E110" s="730"/>
      <x:c r="F110" s="730"/>
      <x:c r="G110" s="730"/>
      <x:c r="H110" s="767"/>
      <x:c r="I110" s="768"/>
      <x:c r="J110" s="767"/>
      <x:c r="K110" s="771" t="str">
        <x:f>IF(OR(F110="",H110=""),"",IF(OR(NOT(ISNUMBER(F110)),NOT(ISNUMBER(H110)),AND(I110&lt;&gt;"",NOT(ISNUMBER(I110))),AND(J110&lt;&gt;"",NOT(ISNUMBER(J110))),F110&lt;=0,H110&lt;=0,I110&lt;0,I110&gt;1,J110&lt;0),"CHECK INPUTS",ROUND(F110*H110*(1-IF(I110="",0,I110))+IF(J110="",0,J110),2)))</x:f>
      </x:c>
      <x:c r="L110" s="768"/>
      <x:c r="M110" s="771" t="str">
        <x:f>IF(K110="","",IF(NOT(ISNUMBER(K110)),"CHECK INPUTS",IF(L110="","GST REQUIRED",IF(NOT(ISNUMBER(L110)),"CHECK INPUTS",IF(OR(L110&lt;0,L110&gt;1),"CHECK INPUTS",ROUND(K110*L110,2))))))</x:f>
      </x:c>
      <x:c r="N110" s="771" t="str">
        <x:f>IF(K110="","",IF(OR(NOT(ISNUMBER(K110)),NOT(ISNUMBER(M110))),"CHECK INPUTS",ROUND(K110+M110,2)))</x:f>
      </x:c>
      <x:c r="O110" s="731"/>
      <x:c r="P110" s="730"/>
      <x:c r="Q110" s="751" t="str">
        <x:f>IF(A110="","",IF(COUNTIF($A$5:$A$504,A110)&gt;1,"DUPLICATE QUOTE ID",IF(COUNTIFS($B$5:$B$504,B110,$D$5:$D$504,D110)&gt;1,"DUPLICATE RFQ VERSION",IF(OR(B110="",C110="",E110="",G110="",O110="",P110=""),"CHECK REQUIRED FIELDS",IF(OR(NOT(ISNUMBER(C110)),C110&gt;TODAY(),NOT(ISNUMBER(D110)),D110&lt;1,NOT(ISNUMBER(F110)),F110&lt;=0,NOT(ISNUMBER(H110)),H110&lt;=0,AND(I110&lt;&gt;"",OR(NOT(ISNUMBER(I110)),I110&lt;0,I110&gt;1)),AND(J110&lt;&gt;"",OR(NOT(ISNUMBER(J110)),J110&lt;0)),NOT(ISNUMBER(L110)),L110&lt;0,L110&gt;1,NOT(ISNUMBER(O110)),O110&lt;C110),"CHECK INPUTS",IF(COUNTIF(Setup!$F$4:$F$9,P110)=0,"CHECK QUOTE STATUS","COMPLETE"))))))</x:f>
      </x:c>
    </x:row>
    <x:row r="111">
      <x:c r="A111" s="730"/>
      <x:c r="B111" s="730"/>
      <x:c r="C111" s="731"/>
      <x:c r="D111" s="730"/>
      <x:c r="E111" s="730"/>
      <x:c r="F111" s="730"/>
      <x:c r="G111" s="730"/>
      <x:c r="H111" s="767"/>
      <x:c r="I111" s="768"/>
      <x:c r="J111" s="767"/>
      <x:c r="K111" s="771" t="str">
        <x:f>IF(OR(F111="",H111=""),"",IF(OR(NOT(ISNUMBER(F111)),NOT(ISNUMBER(H111)),AND(I111&lt;&gt;"",NOT(ISNUMBER(I111))),AND(J111&lt;&gt;"",NOT(ISNUMBER(J111))),F111&lt;=0,H111&lt;=0,I111&lt;0,I111&gt;1,J111&lt;0),"CHECK INPUTS",ROUND(F111*H111*(1-IF(I111="",0,I111))+IF(J111="",0,J111),2)))</x:f>
      </x:c>
      <x:c r="L111" s="768"/>
      <x:c r="M111" s="771" t="str">
        <x:f>IF(K111="","",IF(NOT(ISNUMBER(K111)),"CHECK INPUTS",IF(L111="","GST REQUIRED",IF(NOT(ISNUMBER(L111)),"CHECK INPUTS",IF(OR(L111&lt;0,L111&gt;1),"CHECK INPUTS",ROUND(K111*L111,2))))))</x:f>
      </x:c>
      <x:c r="N111" s="771" t="str">
        <x:f>IF(K111="","",IF(OR(NOT(ISNUMBER(K111)),NOT(ISNUMBER(M111))),"CHECK INPUTS",ROUND(K111+M111,2)))</x:f>
      </x:c>
      <x:c r="O111" s="731"/>
      <x:c r="P111" s="730"/>
      <x:c r="Q111" s="751" t="str">
        <x:f>IF(A111="","",IF(COUNTIF($A$5:$A$504,A111)&gt;1,"DUPLICATE QUOTE ID",IF(COUNTIFS($B$5:$B$504,B111,$D$5:$D$504,D111)&gt;1,"DUPLICATE RFQ VERSION",IF(OR(B111="",C111="",E111="",G111="",O111="",P111=""),"CHECK REQUIRED FIELDS",IF(OR(NOT(ISNUMBER(C111)),C111&gt;TODAY(),NOT(ISNUMBER(D111)),D111&lt;1,NOT(ISNUMBER(F111)),F111&lt;=0,NOT(ISNUMBER(H111)),H111&lt;=0,AND(I111&lt;&gt;"",OR(NOT(ISNUMBER(I111)),I111&lt;0,I111&gt;1)),AND(J111&lt;&gt;"",OR(NOT(ISNUMBER(J111)),J111&lt;0)),NOT(ISNUMBER(L111)),L111&lt;0,L111&gt;1,NOT(ISNUMBER(O111)),O111&lt;C111),"CHECK INPUTS",IF(COUNTIF(Setup!$F$4:$F$9,P111)=0,"CHECK QUOTE STATUS","COMPLETE"))))))</x:f>
      </x:c>
    </x:row>
    <x:row r="112">
      <x:c r="A112" s="730"/>
      <x:c r="B112" s="730"/>
      <x:c r="C112" s="731"/>
      <x:c r="D112" s="730"/>
      <x:c r="E112" s="730"/>
      <x:c r="F112" s="730"/>
      <x:c r="G112" s="730"/>
      <x:c r="H112" s="767"/>
      <x:c r="I112" s="768"/>
      <x:c r="J112" s="767"/>
      <x:c r="K112" s="771" t="str">
        <x:f>IF(OR(F112="",H112=""),"",IF(OR(NOT(ISNUMBER(F112)),NOT(ISNUMBER(H112)),AND(I112&lt;&gt;"",NOT(ISNUMBER(I112))),AND(J112&lt;&gt;"",NOT(ISNUMBER(J112))),F112&lt;=0,H112&lt;=0,I112&lt;0,I112&gt;1,J112&lt;0),"CHECK INPUTS",ROUND(F112*H112*(1-IF(I112="",0,I112))+IF(J112="",0,J112),2)))</x:f>
      </x:c>
      <x:c r="L112" s="768"/>
      <x:c r="M112" s="771" t="str">
        <x:f>IF(K112="","",IF(NOT(ISNUMBER(K112)),"CHECK INPUTS",IF(L112="","GST REQUIRED",IF(NOT(ISNUMBER(L112)),"CHECK INPUTS",IF(OR(L112&lt;0,L112&gt;1),"CHECK INPUTS",ROUND(K112*L112,2))))))</x:f>
      </x:c>
      <x:c r="N112" s="771" t="str">
        <x:f>IF(K112="","",IF(OR(NOT(ISNUMBER(K112)),NOT(ISNUMBER(M112))),"CHECK INPUTS",ROUND(K112+M112,2)))</x:f>
      </x:c>
      <x:c r="O112" s="731"/>
      <x:c r="P112" s="730"/>
      <x:c r="Q112" s="751" t="str">
        <x:f>IF(A112="","",IF(COUNTIF($A$5:$A$504,A112)&gt;1,"DUPLICATE QUOTE ID",IF(COUNTIFS($B$5:$B$504,B112,$D$5:$D$504,D112)&gt;1,"DUPLICATE RFQ VERSION",IF(OR(B112="",C112="",E112="",G112="",O112="",P112=""),"CHECK REQUIRED FIELDS",IF(OR(NOT(ISNUMBER(C112)),C112&gt;TODAY(),NOT(ISNUMBER(D112)),D112&lt;1,NOT(ISNUMBER(F112)),F112&lt;=0,NOT(ISNUMBER(H112)),H112&lt;=0,AND(I112&lt;&gt;"",OR(NOT(ISNUMBER(I112)),I112&lt;0,I112&gt;1)),AND(J112&lt;&gt;"",OR(NOT(ISNUMBER(J112)),J112&lt;0)),NOT(ISNUMBER(L112)),L112&lt;0,L112&gt;1,NOT(ISNUMBER(O112)),O112&lt;C112),"CHECK INPUTS",IF(COUNTIF(Setup!$F$4:$F$9,P112)=0,"CHECK QUOTE STATUS","COMPLETE"))))))</x:f>
      </x:c>
    </x:row>
    <x:row r="113">
      <x:c r="A113" s="730"/>
      <x:c r="B113" s="730"/>
      <x:c r="C113" s="731"/>
      <x:c r="D113" s="730"/>
      <x:c r="E113" s="730"/>
      <x:c r="F113" s="730"/>
      <x:c r="G113" s="730"/>
      <x:c r="H113" s="767"/>
      <x:c r="I113" s="768"/>
      <x:c r="J113" s="767"/>
      <x:c r="K113" s="771" t="str">
        <x:f>IF(OR(F113="",H113=""),"",IF(OR(NOT(ISNUMBER(F113)),NOT(ISNUMBER(H113)),AND(I113&lt;&gt;"",NOT(ISNUMBER(I113))),AND(J113&lt;&gt;"",NOT(ISNUMBER(J113))),F113&lt;=0,H113&lt;=0,I113&lt;0,I113&gt;1,J113&lt;0),"CHECK INPUTS",ROUND(F113*H113*(1-IF(I113="",0,I113))+IF(J113="",0,J113),2)))</x:f>
      </x:c>
      <x:c r="L113" s="768"/>
      <x:c r="M113" s="771" t="str">
        <x:f>IF(K113="","",IF(NOT(ISNUMBER(K113)),"CHECK INPUTS",IF(L113="","GST REQUIRED",IF(NOT(ISNUMBER(L113)),"CHECK INPUTS",IF(OR(L113&lt;0,L113&gt;1),"CHECK INPUTS",ROUND(K113*L113,2))))))</x:f>
      </x:c>
      <x:c r="N113" s="771" t="str">
        <x:f>IF(K113="","",IF(OR(NOT(ISNUMBER(K113)),NOT(ISNUMBER(M113))),"CHECK INPUTS",ROUND(K113+M113,2)))</x:f>
      </x:c>
      <x:c r="O113" s="731"/>
      <x:c r="P113" s="730"/>
      <x:c r="Q113" s="751" t="str">
        <x:f>IF(A113="","",IF(COUNTIF($A$5:$A$504,A113)&gt;1,"DUPLICATE QUOTE ID",IF(COUNTIFS($B$5:$B$504,B113,$D$5:$D$504,D113)&gt;1,"DUPLICATE RFQ VERSION",IF(OR(B113="",C113="",E113="",G113="",O113="",P113=""),"CHECK REQUIRED FIELDS",IF(OR(NOT(ISNUMBER(C113)),C113&gt;TODAY(),NOT(ISNUMBER(D113)),D113&lt;1,NOT(ISNUMBER(F113)),F113&lt;=0,NOT(ISNUMBER(H113)),H113&lt;=0,AND(I113&lt;&gt;"",OR(NOT(ISNUMBER(I113)),I113&lt;0,I113&gt;1)),AND(J113&lt;&gt;"",OR(NOT(ISNUMBER(J113)),J113&lt;0)),NOT(ISNUMBER(L113)),L113&lt;0,L113&gt;1,NOT(ISNUMBER(O113)),O113&lt;C113),"CHECK INPUTS",IF(COUNTIF(Setup!$F$4:$F$9,P113)=0,"CHECK QUOTE STATUS","COMPLETE"))))))</x:f>
      </x:c>
    </x:row>
    <x:row r="114">
      <x:c r="A114" s="730"/>
      <x:c r="B114" s="730"/>
      <x:c r="C114" s="731"/>
      <x:c r="D114" s="730"/>
      <x:c r="E114" s="730"/>
      <x:c r="F114" s="730"/>
      <x:c r="G114" s="730"/>
      <x:c r="H114" s="767"/>
      <x:c r="I114" s="768"/>
      <x:c r="J114" s="767"/>
      <x:c r="K114" s="771" t="str">
        <x:f>IF(OR(F114="",H114=""),"",IF(OR(NOT(ISNUMBER(F114)),NOT(ISNUMBER(H114)),AND(I114&lt;&gt;"",NOT(ISNUMBER(I114))),AND(J114&lt;&gt;"",NOT(ISNUMBER(J114))),F114&lt;=0,H114&lt;=0,I114&lt;0,I114&gt;1,J114&lt;0),"CHECK INPUTS",ROUND(F114*H114*(1-IF(I114="",0,I114))+IF(J114="",0,J114),2)))</x:f>
      </x:c>
      <x:c r="L114" s="768"/>
      <x:c r="M114" s="771" t="str">
        <x:f>IF(K114="","",IF(NOT(ISNUMBER(K114)),"CHECK INPUTS",IF(L114="","GST REQUIRED",IF(NOT(ISNUMBER(L114)),"CHECK INPUTS",IF(OR(L114&lt;0,L114&gt;1),"CHECK INPUTS",ROUND(K114*L114,2))))))</x:f>
      </x:c>
      <x:c r="N114" s="771" t="str">
        <x:f>IF(K114="","",IF(OR(NOT(ISNUMBER(K114)),NOT(ISNUMBER(M114))),"CHECK INPUTS",ROUND(K114+M114,2)))</x:f>
      </x:c>
      <x:c r="O114" s="731"/>
      <x:c r="P114" s="730"/>
      <x:c r="Q114" s="751" t="str">
        <x:f>IF(A114="","",IF(COUNTIF($A$5:$A$504,A114)&gt;1,"DUPLICATE QUOTE ID",IF(COUNTIFS($B$5:$B$504,B114,$D$5:$D$504,D114)&gt;1,"DUPLICATE RFQ VERSION",IF(OR(B114="",C114="",E114="",G114="",O114="",P114=""),"CHECK REQUIRED FIELDS",IF(OR(NOT(ISNUMBER(C114)),C114&gt;TODAY(),NOT(ISNUMBER(D114)),D114&lt;1,NOT(ISNUMBER(F114)),F114&lt;=0,NOT(ISNUMBER(H114)),H114&lt;=0,AND(I114&lt;&gt;"",OR(NOT(ISNUMBER(I114)),I114&lt;0,I114&gt;1)),AND(J114&lt;&gt;"",OR(NOT(ISNUMBER(J114)),J114&lt;0)),NOT(ISNUMBER(L114)),L114&lt;0,L114&gt;1,NOT(ISNUMBER(O114)),O114&lt;C114),"CHECK INPUTS",IF(COUNTIF(Setup!$F$4:$F$9,P114)=0,"CHECK QUOTE STATUS","COMPLETE"))))))</x:f>
      </x:c>
    </x:row>
    <x:row r="115">
      <x:c r="A115" s="730"/>
      <x:c r="B115" s="730"/>
      <x:c r="C115" s="731"/>
      <x:c r="D115" s="730"/>
      <x:c r="E115" s="730"/>
      <x:c r="F115" s="730"/>
      <x:c r="G115" s="730"/>
      <x:c r="H115" s="767"/>
      <x:c r="I115" s="768"/>
      <x:c r="J115" s="767"/>
      <x:c r="K115" s="771" t="str">
        <x:f>IF(OR(F115="",H115=""),"",IF(OR(NOT(ISNUMBER(F115)),NOT(ISNUMBER(H115)),AND(I115&lt;&gt;"",NOT(ISNUMBER(I115))),AND(J115&lt;&gt;"",NOT(ISNUMBER(J115))),F115&lt;=0,H115&lt;=0,I115&lt;0,I115&gt;1,J115&lt;0),"CHECK INPUTS",ROUND(F115*H115*(1-IF(I115="",0,I115))+IF(J115="",0,J115),2)))</x:f>
      </x:c>
      <x:c r="L115" s="768"/>
      <x:c r="M115" s="771" t="str">
        <x:f>IF(K115="","",IF(NOT(ISNUMBER(K115)),"CHECK INPUTS",IF(L115="","GST REQUIRED",IF(NOT(ISNUMBER(L115)),"CHECK INPUTS",IF(OR(L115&lt;0,L115&gt;1),"CHECK INPUTS",ROUND(K115*L115,2))))))</x:f>
      </x:c>
      <x:c r="N115" s="771" t="str">
        <x:f>IF(K115="","",IF(OR(NOT(ISNUMBER(K115)),NOT(ISNUMBER(M115))),"CHECK INPUTS",ROUND(K115+M115,2)))</x:f>
      </x:c>
      <x:c r="O115" s="731"/>
      <x:c r="P115" s="730"/>
      <x:c r="Q115" s="751" t="str">
        <x:f>IF(A115="","",IF(COUNTIF($A$5:$A$504,A115)&gt;1,"DUPLICATE QUOTE ID",IF(COUNTIFS($B$5:$B$504,B115,$D$5:$D$504,D115)&gt;1,"DUPLICATE RFQ VERSION",IF(OR(B115="",C115="",E115="",G115="",O115="",P115=""),"CHECK REQUIRED FIELDS",IF(OR(NOT(ISNUMBER(C115)),C115&gt;TODAY(),NOT(ISNUMBER(D115)),D115&lt;1,NOT(ISNUMBER(F115)),F115&lt;=0,NOT(ISNUMBER(H115)),H115&lt;=0,AND(I115&lt;&gt;"",OR(NOT(ISNUMBER(I115)),I115&lt;0,I115&gt;1)),AND(J115&lt;&gt;"",OR(NOT(ISNUMBER(J115)),J115&lt;0)),NOT(ISNUMBER(L115)),L115&lt;0,L115&gt;1,NOT(ISNUMBER(O115)),O115&lt;C115),"CHECK INPUTS",IF(COUNTIF(Setup!$F$4:$F$9,P115)=0,"CHECK QUOTE STATUS","COMPLETE"))))))</x:f>
      </x:c>
    </x:row>
    <x:row r="116">
      <x:c r="A116" s="730"/>
      <x:c r="B116" s="730"/>
      <x:c r="C116" s="731"/>
      <x:c r="D116" s="730"/>
      <x:c r="E116" s="730"/>
      <x:c r="F116" s="730"/>
      <x:c r="G116" s="730"/>
      <x:c r="H116" s="767"/>
      <x:c r="I116" s="768"/>
      <x:c r="J116" s="767"/>
      <x:c r="K116" s="771" t="str">
        <x:f>IF(OR(F116="",H116=""),"",IF(OR(NOT(ISNUMBER(F116)),NOT(ISNUMBER(H116)),AND(I116&lt;&gt;"",NOT(ISNUMBER(I116))),AND(J116&lt;&gt;"",NOT(ISNUMBER(J116))),F116&lt;=0,H116&lt;=0,I116&lt;0,I116&gt;1,J116&lt;0),"CHECK INPUTS",ROUND(F116*H116*(1-IF(I116="",0,I116))+IF(J116="",0,J116),2)))</x:f>
      </x:c>
      <x:c r="L116" s="768"/>
      <x:c r="M116" s="771" t="str">
        <x:f>IF(K116="","",IF(NOT(ISNUMBER(K116)),"CHECK INPUTS",IF(L116="","GST REQUIRED",IF(NOT(ISNUMBER(L116)),"CHECK INPUTS",IF(OR(L116&lt;0,L116&gt;1),"CHECK INPUTS",ROUND(K116*L116,2))))))</x:f>
      </x:c>
      <x:c r="N116" s="771" t="str">
        <x:f>IF(K116="","",IF(OR(NOT(ISNUMBER(K116)),NOT(ISNUMBER(M116))),"CHECK INPUTS",ROUND(K116+M116,2)))</x:f>
      </x:c>
      <x:c r="O116" s="731"/>
      <x:c r="P116" s="730"/>
      <x:c r="Q116" s="751" t="str">
        <x:f>IF(A116="","",IF(COUNTIF($A$5:$A$504,A116)&gt;1,"DUPLICATE QUOTE ID",IF(COUNTIFS($B$5:$B$504,B116,$D$5:$D$504,D116)&gt;1,"DUPLICATE RFQ VERSION",IF(OR(B116="",C116="",E116="",G116="",O116="",P116=""),"CHECK REQUIRED FIELDS",IF(OR(NOT(ISNUMBER(C116)),C116&gt;TODAY(),NOT(ISNUMBER(D116)),D116&lt;1,NOT(ISNUMBER(F116)),F116&lt;=0,NOT(ISNUMBER(H116)),H116&lt;=0,AND(I116&lt;&gt;"",OR(NOT(ISNUMBER(I116)),I116&lt;0,I116&gt;1)),AND(J116&lt;&gt;"",OR(NOT(ISNUMBER(J116)),J116&lt;0)),NOT(ISNUMBER(L116)),L116&lt;0,L116&gt;1,NOT(ISNUMBER(O116)),O116&lt;C116),"CHECK INPUTS",IF(COUNTIF(Setup!$F$4:$F$9,P116)=0,"CHECK QUOTE STATUS","COMPLETE"))))))</x:f>
      </x:c>
    </x:row>
    <x:row r="117">
      <x:c r="A117" s="730"/>
      <x:c r="B117" s="730"/>
      <x:c r="C117" s="731"/>
      <x:c r="D117" s="730"/>
      <x:c r="E117" s="730"/>
      <x:c r="F117" s="730"/>
      <x:c r="G117" s="730"/>
      <x:c r="H117" s="767"/>
      <x:c r="I117" s="768"/>
      <x:c r="J117" s="767"/>
      <x:c r="K117" s="771" t="str">
        <x:f>IF(OR(F117="",H117=""),"",IF(OR(NOT(ISNUMBER(F117)),NOT(ISNUMBER(H117)),AND(I117&lt;&gt;"",NOT(ISNUMBER(I117))),AND(J117&lt;&gt;"",NOT(ISNUMBER(J117))),F117&lt;=0,H117&lt;=0,I117&lt;0,I117&gt;1,J117&lt;0),"CHECK INPUTS",ROUND(F117*H117*(1-IF(I117="",0,I117))+IF(J117="",0,J117),2)))</x:f>
      </x:c>
      <x:c r="L117" s="768"/>
      <x:c r="M117" s="771" t="str">
        <x:f>IF(K117="","",IF(NOT(ISNUMBER(K117)),"CHECK INPUTS",IF(L117="","GST REQUIRED",IF(NOT(ISNUMBER(L117)),"CHECK INPUTS",IF(OR(L117&lt;0,L117&gt;1),"CHECK INPUTS",ROUND(K117*L117,2))))))</x:f>
      </x:c>
      <x:c r="N117" s="771" t="str">
        <x:f>IF(K117="","",IF(OR(NOT(ISNUMBER(K117)),NOT(ISNUMBER(M117))),"CHECK INPUTS",ROUND(K117+M117,2)))</x:f>
      </x:c>
      <x:c r="O117" s="731"/>
      <x:c r="P117" s="730"/>
      <x:c r="Q117" s="751" t="str">
        <x:f>IF(A117="","",IF(COUNTIF($A$5:$A$504,A117)&gt;1,"DUPLICATE QUOTE ID",IF(COUNTIFS($B$5:$B$504,B117,$D$5:$D$504,D117)&gt;1,"DUPLICATE RFQ VERSION",IF(OR(B117="",C117="",E117="",G117="",O117="",P117=""),"CHECK REQUIRED FIELDS",IF(OR(NOT(ISNUMBER(C117)),C117&gt;TODAY(),NOT(ISNUMBER(D117)),D117&lt;1,NOT(ISNUMBER(F117)),F117&lt;=0,NOT(ISNUMBER(H117)),H117&lt;=0,AND(I117&lt;&gt;"",OR(NOT(ISNUMBER(I117)),I117&lt;0,I117&gt;1)),AND(J117&lt;&gt;"",OR(NOT(ISNUMBER(J117)),J117&lt;0)),NOT(ISNUMBER(L117)),L117&lt;0,L117&gt;1,NOT(ISNUMBER(O117)),O117&lt;C117),"CHECK INPUTS",IF(COUNTIF(Setup!$F$4:$F$9,P117)=0,"CHECK QUOTE STATUS","COMPLETE"))))))</x:f>
      </x:c>
    </x:row>
    <x:row r="118">
      <x:c r="A118" s="730"/>
      <x:c r="B118" s="730"/>
      <x:c r="C118" s="731"/>
      <x:c r="D118" s="730"/>
      <x:c r="E118" s="730"/>
      <x:c r="F118" s="730"/>
      <x:c r="G118" s="730"/>
      <x:c r="H118" s="767"/>
      <x:c r="I118" s="768"/>
      <x:c r="J118" s="767"/>
      <x:c r="K118" s="771" t="str">
        <x:f>IF(OR(F118="",H118=""),"",IF(OR(NOT(ISNUMBER(F118)),NOT(ISNUMBER(H118)),AND(I118&lt;&gt;"",NOT(ISNUMBER(I118))),AND(J118&lt;&gt;"",NOT(ISNUMBER(J118))),F118&lt;=0,H118&lt;=0,I118&lt;0,I118&gt;1,J118&lt;0),"CHECK INPUTS",ROUND(F118*H118*(1-IF(I118="",0,I118))+IF(J118="",0,J118),2)))</x:f>
      </x:c>
      <x:c r="L118" s="768"/>
      <x:c r="M118" s="771" t="str">
        <x:f>IF(K118="","",IF(NOT(ISNUMBER(K118)),"CHECK INPUTS",IF(L118="","GST REQUIRED",IF(NOT(ISNUMBER(L118)),"CHECK INPUTS",IF(OR(L118&lt;0,L118&gt;1),"CHECK INPUTS",ROUND(K118*L118,2))))))</x:f>
      </x:c>
      <x:c r="N118" s="771" t="str">
        <x:f>IF(K118="","",IF(OR(NOT(ISNUMBER(K118)),NOT(ISNUMBER(M118))),"CHECK INPUTS",ROUND(K118+M118,2)))</x:f>
      </x:c>
      <x:c r="O118" s="731"/>
      <x:c r="P118" s="730"/>
      <x:c r="Q118" s="751" t="str">
        <x:f>IF(A118="","",IF(COUNTIF($A$5:$A$504,A118)&gt;1,"DUPLICATE QUOTE ID",IF(COUNTIFS($B$5:$B$504,B118,$D$5:$D$504,D118)&gt;1,"DUPLICATE RFQ VERSION",IF(OR(B118="",C118="",E118="",G118="",O118="",P118=""),"CHECK REQUIRED FIELDS",IF(OR(NOT(ISNUMBER(C118)),C118&gt;TODAY(),NOT(ISNUMBER(D118)),D118&lt;1,NOT(ISNUMBER(F118)),F118&lt;=0,NOT(ISNUMBER(H118)),H118&lt;=0,AND(I118&lt;&gt;"",OR(NOT(ISNUMBER(I118)),I118&lt;0,I118&gt;1)),AND(J118&lt;&gt;"",OR(NOT(ISNUMBER(J118)),J118&lt;0)),NOT(ISNUMBER(L118)),L118&lt;0,L118&gt;1,NOT(ISNUMBER(O118)),O118&lt;C118),"CHECK INPUTS",IF(COUNTIF(Setup!$F$4:$F$9,P118)=0,"CHECK QUOTE STATUS","COMPLETE"))))))</x:f>
      </x:c>
    </x:row>
    <x:row r="119">
      <x:c r="A119" s="730"/>
      <x:c r="B119" s="730"/>
      <x:c r="C119" s="731"/>
      <x:c r="D119" s="730"/>
      <x:c r="E119" s="730"/>
      <x:c r="F119" s="730"/>
      <x:c r="G119" s="730"/>
      <x:c r="H119" s="767"/>
      <x:c r="I119" s="768"/>
      <x:c r="J119" s="767"/>
      <x:c r="K119" s="771" t="str">
        <x:f>IF(OR(F119="",H119=""),"",IF(OR(NOT(ISNUMBER(F119)),NOT(ISNUMBER(H119)),AND(I119&lt;&gt;"",NOT(ISNUMBER(I119))),AND(J119&lt;&gt;"",NOT(ISNUMBER(J119))),F119&lt;=0,H119&lt;=0,I119&lt;0,I119&gt;1,J119&lt;0),"CHECK INPUTS",ROUND(F119*H119*(1-IF(I119="",0,I119))+IF(J119="",0,J119),2)))</x:f>
      </x:c>
      <x:c r="L119" s="768"/>
      <x:c r="M119" s="771" t="str">
        <x:f>IF(K119="","",IF(NOT(ISNUMBER(K119)),"CHECK INPUTS",IF(L119="","GST REQUIRED",IF(NOT(ISNUMBER(L119)),"CHECK INPUTS",IF(OR(L119&lt;0,L119&gt;1),"CHECK INPUTS",ROUND(K119*L119,2))))))</x:f>
      </x:c>
      <x:c r="N119" s="771" t="str">
        <x:f>IF(K119="","",IF(OR(NOT(ISNUMBER(K119)),NOT(ISNUMBER(M119))),"CHECK INPUTS",ROUND(K119+M119,2)))</x:f>
      </x:c>
      <x:c r="O119" s="731"/>
      <x:c r="P119" s="730"/>
      <x:c r="Q119" s="751" t="str">
        <x:f>IF(A119="","",IF(COUNTIF($A$5:$A$504,A119)&gt;1,"DUPLICATE QUOTE ID",IF(COUNTIFS($B$5:$B$504,B119,$D$5:$D$504,D119)&gt;1,"DUPLICATE RFQ VERSION",IF(OR(B119="",C119="",E119="",G119="",O119="",P119=""),"CHECK REQUIRED FIELDS",IF(OR(NOT(ISNUMBER(C119)),C119&gt;TODAY(),NOT(ISNUMBER(D119)),D119&lt;1,NOT(ISNUMBER(F119)),F119&lt;=0,NOT(ISNUMBER(H119)),H119&lt;=0,AND(I119&lt;&gt;"",OR(NOT(ISNUMBER(I119)),I119&lt;0,I119&gt;1)),AND(J119&lt;&gt;"",OR(NOT(ISNUMBER(J119)),J119&lt;0)),NOT(ISNUMBER(L119)),L119&lt;0,L119&gt;1,NOT(ISNUMBER(O119)),O119&lt;C119),"CHECK INPUTS",IF(COUNTIF(Setup!$F$4:$F$9,P119)=0,"CHECK QUOTE STATUS","COMPLETE"))))))</x:f>
      </x:c>
    </x:row>
    <x:row r="120">
      <x:c r="A120" s="730"/>
      <x:c r="B120" s="730"/>
      <x:c r="C120" s="731"/>
      <x:c r="D120" s="730"/>
      <x:c r="E120" s="730"/>
      <x:c r="F120" s="730"/>
      <x:c r="G120" s="730"/>
      <x:c r="H120" s="767"/>
      <x:c r="I120" s="768"/>
      <x:c r="J120" s="767"/>
      <x:c r="K120" s="771" t="str">
        <x:f>IF(OR(F120="",H120=""),"",IF(OR(NOT(ISNUMBER(F120)),NOT(ISNUMBER(H120)),AND(I120&lt;&gt;"",NOT(ISNUMBER(I120))),AND(J120&lt;&gt;"",NOT(ISNUMBER(J120))),F120&lt;=0,H120&lt;=0,I120&lt;0,I120&gt;1,J120&lt;0),"CHECK INPUTS",ROUND(F120*H120*(1-IF(I120="",0,I120))+IF(J120="",0,J120),2)))</x:f>
      </x:c>
      <x:c r="L120" s="768"/>
      <x:c r="M120" s="771" t="str">
        <x:f>IF(K120="","",IF(NOT(ISNUMBER(K120)),"CHECK INPUTS",IF(L120="","GST REQUIRED",IF(NOT(ISNUMBER(L120)),"CHECK INPUTS",IF(OR(L120&lt;0,L120&gt;1),"CHECK INPUTS",ROUND(K120*L120,2))))))</x:f>
      </x:c>
      <x:c r="N120" s="771" t="str">
        <x:f>IF(K120="","",IF(OR(NOT(ISNUMBER(K120)),NOT(ISNUMBER(M120))),"CHECK INPUTS",ROUND(K120+M120,2)))</x:f>
      </x:c>
      <x:c r="O120" s="731"/>
      <x:c r="P120" s="730"/>
      <x:c r="Q120" s="751" t="str">
        <x:f>IF(A120="","",IF(COUNTIF($A$5:$A$504,A120)&gt;1,"DUPLICATE QUOTE ID",IF(COUNTIFS($B$5:$B$504,B120,$D$5:$D$504,D120)&gt;1,"DUPLICATE RFQ VERSION",IF(OR(B120="",C120="",E120="",G120="",O120="",P120=""),"CHECK REQUIRED FIELDS",IF(OR(NOT(ISNUMBER(C120)),C120&gt;TODAY(),NOT(ISNUMBER(D120)),D120&lt;1,NOT(ISNUMBER(F120)),F120&lt;=0,NOT(ISNUMBER(H120)),H120&lt;=0,AND(I120&lt;&gt;"",OR(NOT(ISNUMBER(I120)),I120&lt;0,I120&gt;1)),AND(J120&lt;&gt;"",OR(NOT(ISNUMBER(J120)),J120&lt;0)),NOT(ISNUMBER(L120)),L120&lt;0,L120&gt;1,NOT(ISNUMBER(O120)),O120&lt;C120),"CHECK INPUTS",IF(COUNTIF(Setup!$F$4:$F$9,P120)=0,"CHECK QUOTE STATUS","COMPLETE"))))))</x:f>
      </x:c>
    </x:row>
    <x:row r="121">
      <x:c r="A121" s="730"/>
      <x:c r="B121" s="730"/>
      <x:c r="C121" s="731"/>
      <x:c r="D121" s="730"/>
      <x:c r="E121" s="730"/>
      <x:c r="F121" s="730"/>
      <x:c r="G121" s="730"/>
      <x:c r="H121" s="767"/>
      <x:c r="I121" s="768"/>
      <x:c r="J121" s="767"/>
      <x:c r="K121" s="771" t="str">
        <x:f>IF(OR(F121="",H121=""),"",IF(OR(NOT(ISNUMBER(F121)),NOT(ISNUMBER(H121)),AND(I121&lt;&gt;"",NOT(ISNUMBER(I121))),AND(J121&lt;&gt;"",NOT(ISNUMBER(J121))),F121&lt;=0,H121&lt;=0,I121&lt;0,I121&gt;1,J121&lt;0),"CHECK INPUTS",ROUND(F121*H121*(1-IF(I121="",0,I121))+IF(J121="",0,J121),2)))</x:f>
      </x:c>
      <x:c r="L121" s="768"/>
      <x:c r="M121" s="771" t="str">
        <x:f>IF(K121="","",IF(NOT(ISNUMBER(K121)),"CHECK INPUTS",IF(L121="","GST REQUIRED",IF(NOT(ISNUMBER(L121)),"CHECK INPUTS",IF(OR(L121&lt;0,L121&gt;1),"CHECK INPUTS",ROUND(K121*L121,2))))))</x:f>
      </x:c>
      <x:c r="N121" s="771" t="str">
        <x:f>IF(K121="","",IF(OR(NOT(ISNUMBER(K121)),NOT(ISNUMBER(M121))),"CHECK INPUTS",ROUND(K121+M121,2)))</x:f>
      </x:c>
      <x:c r="O121" s="731"/>
      <x:c r="P121" s="730"/>
      <x:c r="Q121" s="751" t="str">
        <x:f>IF(A121="","",IF(COUNTIF($A$5:$A$504,A121)&gt;1,"DUPLICATE QUOTE ID",IF(COUNTIFS($B$5:$B$504,B121,$D$5:$D$504,D121)&gt;1,"DUPLICATE RFQ VERSION",IF(OR(B121="",C121="",E121="",G121="",O121="",P121=""),"CHECK REQUIRED FIELDS",IF(OR(NOT(ISNUMBER(C121)),C121&gt;TODAY(),NOT(ISNUMBER(D121)),D121&lt;1,NOT(ISNUMBER(F121)),F121&lt;=0,NOT(ISNUMBER(H121)),H121&lt;=0,AND(I121&lt;&gt;"",OR(NOT(ISNUMBER(I121)),I121&lt;0,I121&gt;1)),AND(J121&lt;&gt;"",OR(NOT(ISNUMBER(J121)),J121&lt;0)),NOT(ISNUMBER(L121)),L121&lt;0,L121&gt;1,NOT(ISNUMBER(O121)),O121&lt;C121),"CHECK INPUTS",IF(COUNTIF(Setup!$F$4:$F$9,P121)=0,"CHECK QUOTE STATUS","COMPLETE"))))))</x:f>
      </x:c>
    </x:row>
    <x:row r="122">
      <x:c r="A122" s="730"/>
      <x:c r="B122" s="730"/>
      <x:c r="C122" s="731"/>
      <x:c r="D122" s="730"/>
      <x:c r="E122" s="730"/>
      <x:c r="F122" s="730"/>
      <x:c r="G122" s="730"/>
      <x:c r="H122" s="767"/>
      <x:c r="I122" s="768"/>
      <x:c r="J122" s="767"/>
      <x:c r="K122" s="771" t="str">
        <x:f>IF(OR(F122="",H122=""),"",IF(OR(NOT(ISNUMBER(F122)),NOT(ISNUMBER(H122)),AND(I122&lt;&gt;"",NOT(ISNUMBER(I122))),AND(J122&lt;&gt;"",NOT(ISNUMBER(J122))),F122&lt;=0,H122&lt;=0,I122&lt;0,I122&gt;1,J122&lt;0),"CHECK INPUTS",ROUND(F122*H122*(1-IF(I122="",0,I122))+IF(J122="",0,J122),2)))</x:f>
      </x:c>
      <x:c r="L122" s="768"/>
      <x:c r="M122" s="771" t="str">
        <x:f>IF(K122="","",IF(NOT(ISNUMBER(K122)),"CHECK INPUTS",IF(L122="","GST REQUIRED",IF(NOT(ISNUMBER(L122)),"CHECK INPUTS",IF(OR(L122&lt;0,L122&gt;1),"CHECK INPUTS",ROUND(K122*L122,2))))))</x:f>
      </x:c>
      <x:c r="N122" s="771" t="str">
        <x:f>IF(K122="","",IF(OR(NOT(ISNUMBER(K122)),NOT(ISNUMBER(M122))),"CHECK INPUTS",ROUND(K122+M122,2)))</x:f>
      </x:c>
      <x:c r="O122" s="731"/>
      <x:c r="P122" s="730"/>
      <x:c r="Q122" s="751" t="str">
        <x:f>IF(A122="","",IF(COUNTIF($A$5:$A$504,A122)&gt;1,"DUPLICATE QUOTE ID",IF(COUNTIFS($B$5:$B$504,B122,$D$5:$D$504,D122)&gt;1,"DUPLICATE RFQ VERSION",IF(OR(B122="",C122="",E122="",G122="",O122="",P122=""),"CHECK REQUIRED FIELDS",IF(OR(NOT(ISNUMBER(C122)),C122&gt;TODAY(),NOT(ISNUMBER(D122)),D122&lt;1,NOT(ISNUMBER(F122)),F122&lt;=0,NOT(ISNUMBER(H122)),H122&lt;=0,AND(I122&lt;&gt;"",OR(NOT(ISNUMBER(I122)),I122&lt;0,I122&gt;1)),AND(J122&lt;&gt;"",OR(NOT(ISNUMBER(J122)),J122&lt;0)),NOT(ISNUMBER(L122)),L122&lt;0,L122&gt;1,NOT(ISNUMBER(O122)),O122&lt;C122),"CHECK INPUTS",IF(COUNTIF(Setup!$F$4:$F$9,P122)=0,"CHECK QUOTE STATUS","COMPLETE"))))))</x:f>
      </x:c>
    </x:row>
    <x:row r="123">
      <x:c r="A123" s="730"/>
      <x:c r="B123" s="730"/>
      <x:c r="C123" s="731"/>
      <x:c r="D123" s="730"/>
      <x:c r="E123" s="730"/>
      <x:c r="F123" s="730"/>
      <x:c r="G123" s="730"/>
      <x:c r="H123" s="767"/>
      <x:c r="I123" s="768"/>
      <x:c r="J123" s="767"/>
      <x:c r="K123" s="771" t="str">
        <x:f>IF(OR(F123="",H123=""),"",IF(OR(NOT(ISNUMBER(F123)),NOT(ISNUMBER(H123)),AND(I123&lt;&gt;"",NOT(ISNUMBER(I123))),AND(J123&lt;&gt;"",NOT(ISNUMBER(J123))),F123&lt;=0,H123&lt;=0,I123&lt;0,I123&gt;1,J123&lt;0),"CHECK INPUTS",ROUND(F123*H123*(1-IF(I123="",0,I123))+IF(J123="",0,J123),2)))</x:f>
      </x:c>
      <x:c r="L123" s="768"/>
      <x:c r="M123" s="771" t="str">
        <x:f>IF(K123="","",IF(NOT(ISNUMBER(K123)),"CHECK INPUTS",IF(L123="","GST REQUIRED",IF(NOT(ISNUMBER(L123)),"CHECK INPUTS",IF(OR(L123&lt;0,L123&gt;1),"CHECK INPUTS",ROUND(K123*L123,2))))))</x:f>
      </x:c>
      <x:c r="N123" s="771" t="str">
        <x:f>IF(K123="","",IF(OR(NOT(ISNUMBER(K123)),NOT(ISNUMBER(M123))),"CHECK INPUTS",ROUND(K123+M123,2)))</x:f>
      </x:c>
      <x:c r="O123" s="731"/>
      <x:c r="P123" s="730"/>
      <x:c r="Q123" s="751" t="str">
        <x:f>IF(A123="","",IF(COUNTIF($A$5:$A$504,A123)&gt;1,"DUPLICATE QUOTE ID",IF(COUNTIFS($B$5:$B$504,B123,$D$5:$D$504,D123)&gt;1,"DUPLICATE RFQ VERSION",IF(OR(B123="",C123="",E123="",G123="",O123="",P123=""),"CHECK REQUIRED FIELDS",IF(OR(NOT(ISNUMBER(C123)),C123&gt;TODAY(),NOT(ISNUMBER(D123)),D123&lt;1,NOT(ISNUMBER(F123)),F123&lt;=0,NOT(ISNUMBER(H123)),H123&lt;=0,AND(I123&lt;&gt;"",OR(NOT(ISNUMBER(I123)),I123&lt;0,I123&gt;1)),AND(J123&lt;&gt;"",OR(NOT(ISNUMBER(J123)),J123&lt;0)),NOT(ISNUMBER(L123)),L123&lt;0,L123&gt;1,NOT(ISNUMBER(O123)),O123&lt;C123),"CHECK INPUTS",IF(COUNTIF(Setup!$F$4:$F$9,P123)=0,"CHECK QUOTE STATUS","COMPLETE"))))))</x:f>
      </x:c>
    </x:row>
    <x:row r="124">
      <x:c r="A124" s="730"/>
      <x:c r="B124" s="730"/>
      <x:c r="C124" s="731"/>
      <x:c r="D124" s="730"/>
      <x:c r="E124" s="730"/>
      <x:c r="F124" s="730"/>
      <x:c r="G124" s="730"/>
      <x:c r="H124" s="767"/>
      <x:c r="I124" s="768"/>
      <x:c r="J124" s="767"/>
      <x:c r="K124" s="771" t="str">
        <x:f>IF(OR(F124="",H124=""),"",IF(OR(NOT(ISNUMBER(F124)),NOT(ISNUMBER(H124)),AND(I124&lt;&gt;"",NOT(ISNUMBER(I124))),AND(J124&lt;&gt;"",NOT(ISNUMBER(J124))),F124&lt;=0,H124&lt;=0,I124&lt;0,I124&gt;1,J124&lt;0),"CHECK INPUTS",ROUND(F124*H124*(1-IF(I124="",0,I124))+IF(J124="",0,J124),2)))</x:f>
      </x:c>
      <x:c r="L124" s="768"/>
      <x:c r="M124" s="771" t="str">
        <x:f>IF(K124="","",IF(NOT(ISNUMBER(K124)),"CHECK INPUTS",IF(L124="","GST REQUIRED",IF(NOT(ISNUMBER(L124)),"CHECK INPUTS",IF(OR(L124&lt;0,L124&gt;1),"CHECK INPUTS",ROUND(K124*L124,2))))))</x:f>
      </x:c>
      <x:c r="N124" s="771" t="str">
        <x:f>IF(K124="","",IF(OR(NOT(ISNUMBER(K124)),NOT(ISNUMBER(M124))),"CHECK INPUTS",ROUND(K124+M124,2)))</x:f>
      </x:c>
      <x:c r="O124" s="731"/>
      <x:c r="P124" s="730"/>
      <x:c r="Q124" s="751" t="str">
        <x:f>IF(A124="","",IF(COUNTIF($A$5:$A$504,A124)&gt;1,"DUPLICATE QUOTE ID",IF(COUNTIFS($B$5:$B$504,B124,$D$5:$D$504,D124)&gt;1,"DUPLICATE RFQ VERSION",IF(OR(B124="",C124="",E124="",G124="",O124="",P124=""),"CHECK REQUIRED FIELDS",IF(OR(NOT(ISNUMBER(C124)),C124&gt;TODAY(),NOT(ISNUMBER(D124)),D124&lt;1,NOT(ISNUMBER(F124)),F124&lt;=0,NOT(ISNUMBER(H124)),H124&lt;=0,AND(I124&lt;&gt;"",OR(NOT(ISNUMBER(I124)),I124&lt;0,I124&gt;1)),AND(J124&lt;&gt;"",OR(NOT(ISNUMBER(J124)),J124&lt;0)),NOT(ISNUMBER(L124)),L124&lt;0,L124&gt;1,NOT(ISNUMBER(O124)),O124&lt;C124),"CHECK INPUTS",IF(COUNTIF(Setup!$F$4:$F$9,P124)=0,"CHECK QUOTE STATUS","COMPLETE"))))))</x:f>
      </x:c>
    </x:row>
    <x:row r="125">
      <x:c r="A125" s="730"/>
      <x:c r="B125" s="730"/>
      <x:c r="C125" s="731"/>
      <x:c r="D125" s="730"/>
      <x:c r="E125" s="730"/>
      <x:c r="F125" s="730"/>
      <x:c r="G125" s="730"/>
      <x:c r="H125" s="767"/>
      <x:c r="I125" s="768"/>
      <x:c r="J125" s="767"/>
      <x:c r="K125" s="771" t="str">
        <x:f>IF(OR(F125="",H125=""),"",IF(OR(NOT(ISNUMBER(F125)),NOT(ISNUMBER(H125)),AND(I125&lt;&gt;"",NOT(ISNUMBER(I125))),AND(J125&lt;&gt;"",NOT(ISNUMBER(J125))),F125&lt;=0,H125&lt;=0,I125&lt;0,I125&gt;1,J125&lt;0),"CHECK INPUTS",ROUND(F125*H125*(1-IF(I125="",0,I125))+IF(J125="",0,J125),2)))</x:f>
      </x:c>
      <x:c r="L125" s="768"/>
      <x:c r="M125" s="771" t="str">
        <x:f>IF(K125="","",IF(NOT(ISNUMBER(K125)),"CHECK INPUTS",IF(L125="","GST REQUIRED",IF(NOT(ISNUMBER(L125)),"CHECK INPUTS",IF(OR(L125&lt;0,L125&gt;1),"CHECK INPUTS",ROUND(K125*L125,2))))))</x:f>
      </x:c>
      <x:c r="N125" s="771" t="str">
        <x:f>IF(K125="","",IF(OR(NOT(ISNUMBER(K125)),NOT(ISNUMBER(M125))),"CHECK INPUTS",ROUND(K125+M125,2)))</x:f>
      </x:c>
      <x:c r="O125" s="731"/>
      <x:c r="P125" s="730"/>
      <x:c r="Q125" s="751" t="str">
        <x:f>IF(A125="","",IF(COUNTIF($A$5:$A$504,A125)&gt;1,"DUPLICATE QUOTE ID",IF(COUNTIFS($B$5:$B$504,B125,$D$5:$D$504,D125)&gt;1,"DUPLICATE RFQ VERSION",IF(OR(B125="",C125="",E125="",G125="",O125="",P125=""),"CHECK REQUIRED FIELDS",IF(OR(NOT(ISNUMBER(C125)),C125&gt;TODAY(),NOT(ISNUMBER(D125)),D125&lt;1,NOT(ISNUMBER(F125)),F125&lt;=0,NOT(ISNUMBER(H125)),H125&lt;=0,AND(I125&lt;&gt;"",OR(NOT(ISNUMBER(I125)),I125&lt;0,I125&gt;1)),AND(J125&lt;&gt;"",OR(NOT(ISNUMBER(J125)),J125&lt;0)),NOT(ISNUMBER(L125)),L125&lt;0,L125&gt;1,NOT(ISNUMBER(O125)),O125&lt;C125),"CHECK INPUTS",IF(COUNTIF(Setup!$F$4:$F$9,P125)=0,"CHECK QUOTE STATUS","COMPLETE"))))))</x:f>
      </x:c>
    </x:row>
    <x:row r="126">
      <x:c r="A126" s="730"/>
      <x:c r="B126" s="730"/>
      <x:c r="C126" s="731"/>
      <x:c r="D126" s="730"/>
      <x:c r="E126" s="730"/>
      <x:c r="F126" s="730"/>
      <x:c r="G126" s="730"/>
      <x:c r="H126" s="767"/>
      <x:c r="I126" s="768"/>
      <x:c r="J126" s="767"/>
      <x:c r="K126" s="771" t="str">
        <x:f>IF(OR(F126="",H126=""),"",IF(OR(NOT(ISNUMBER(F126)),NOT(ISNUMBER(H126)),AND(I126&lt;&gt;"",NOT(ISNUMBER(I126))),AND(J126&lt;&gt;"",NOT(ISNUMBER(J126))),F126&lt;=0,H126&lt;=0,I126&lt;0,I126&gt;1,J126&lt;0),"CHECK INPUTS",ROUND(F126*H126*(1-IF(I126="",0,I126))+IF(J126="",0,J126),2)))</x:f>
      </x:c>
      <x:c r="L126" s="768"/>
      <x:c r="M126" s="771" t="str">
        <x:f>IF(K126="","",IF(NOT(ISNUMBER(K126)),"CHECK INPUTS",IF(L126="","GST REQUIRED",IF(NOT(ISNUMBER(L126)),"CHECK INPUTS",IF(OR(L126&lt;0,L126&gt;1),"CHECK INPUTS",ROUND(K126*L126,2))))))</x:f>
      </x:c>
      <x:c r="N126" s="771" t="str">
        <x:f>IF(K126="","",IF(OR(NOT(ISNUMBER(K126)),NOT(ISNUMBER(M126))),"CHECK INPUTS",ROUND(K126+M126,2)))</x:f>
      </x:c>
      <x:c r="O126" s="731"/>
      <x:c r="P126" s="730"/>
      <x:c r="Q126" s="751" t="str">
        <x:f>IF(A126="","",IF(COUNTIF($A$5:$A$504,A126)&gt;1,"DUPLICATE QUOTE ID",IF(COUNTIFS($B$5:$B$504,B126,$D$5:$D$504,D126)&gt;1,"DUPLICATE RFQ VERSION",IF(OR(B126="",C126="",E126="",G126="",O126="",P126=""),"CHECK REQUIRED FIELDS",IF(OR(NOT(ISNUMBER(C126)),C126&gt;TODAY(),NOT(ISNUMBER(D126)),D126&lt;1,NOT(ISNUMBER(F126)),F126&lt;=0,NOT(ISNUMBER(H126)),H126&lt;=0,AND(I126&lt;&gt;"",OR(NOT(ISNUMBER(I126)),I126&lt;0,I126&gt;1)),AND(J126&lt;&gt;"",OR(NOT(ISNUMBER(J126)),J126&lt;0)),NOT(ISNUMBER(L126)),L126&lt;0,L126&gt;1,NOT(ISNUMBER(O126)),O126&lt;C126),"CHECK INPUTS",IF(COUNTIF(Setup!$F$4:$F$9,P126)=0,"CHECK QUOTE STATUS","COMPLETE"))))))</x:f>
      </x:c>
    </x:row>
    <x:row r="127">
      <x:c r="A127" s="730"/>
      <x:c r="B127" s="730"/>
      <x:c r="C127" s="731"/>
      <x:c r="D127" s="730"/>
      <x:c r="E127" s="730"/>
      <x:c r="F127" s="730"/>
      <x:c r="G127" s="730"/>
      <x:c r="H127" s="767"/>
      <x:c r="I127" s="768"/>
      <x:c r="J127" s="767"/>
      <x:c r="K127" s="771" t="str">
        <x:f>IF(OR(F127="",H127=""),"",IF(OR(NOT(ISNUMBER(F127)),NOT(ISNUMBER(H127)),AND(I127&lt;&gt;"",NOT(ISNUMBER(I127))),AND(J127&lt;&gt;"",NOT(ISNUMBER(J127))),F127&lt;=0,H127&lt;=0,I127&lt;0,I127&gt;1,J127&lt;0),"CHECK INPUTS",ROUND(F127*H127*(1-IF(I127="",0,I127))+IF(J127="",0,J127),2)))</x:f>
      </x:c>
      <x:c r="L127" s="768"/>
      <x:c r="M127" s="771" t="str">
        <x:f>IF(K127="","",IF(NOT(ISNUMBER(K127)),"CHECK INPUTS",IF(L127="","GST REQUIRED",IF(NOT(ISNUMBER(L127)),"CHECK INPUTS",IF(OR(L127&lt;0,L127&gt;1),"CHECK INPUTS",ROUND(K127*L127,2))))))</x:f>
      </x:c>
      <x:c r="N127" s="771" t="str">
        <x:f>IF(K127="","",IF(OR(NOT(ISNUMBER(K127)),NOT(ISNUMBER(M127))),"CHECK INPUTS",ROUND(K127+M127,2)))</x:f>
      </x:c>
      <x:c r="O127" s="731"/>
      <x:c r="P127" s="730"/>
      <x:c r="Q127" s="751" t="str">
        <x:f>IF(A127="","",IF(COUNTIF($A$5:$A$504,A127)&gt;1,"DUPLICATE QUOTE ID",IF(COUNTIFS($B$5:$B$504,B127,$D$5:$D$504,D127)&gt;1,"DUPLICATE RFQ VERSION",IF(OR(B127="",C127="",E127="",G127="",O127="",P127=""),"CHECK REQUIRED FIELDS",IF(OR(NOT(ISNUMBER(C127)),C127&gt;TODAY(),NOT(ISNUMBER(D127)),D127&lt;1,NOT(ISNUMBER(F127)),F127&lt;=0,NOT(ISNUMBER(H127)),H127&lt;=0,AND(I127&lt;&gt;"",OR(NOT(ISNUMBER(I127)),I127&lt;0,I127&gt;1)),AND(J127&lt;&gt;"",OR(NOT(ISNUMBER(J127)),J127&lt;0)),NOT(ISNUMBER(L127)),L127&lt;0,L127&gt;1,NOT(ISNUMBER(O127)),O127&lt;C127),"CHECK INPUTS",IF(COUNTIF(Setup!$F$4:$F$9,P127)=0,"CHECK QUOTE STATUS","COMPLETE"))))))</x:f>
      </x:c>
    </x:row>
    <x:row r="128">
      <x:c r="A128" s="730"/>
      <x:c r="B128" s="730"/>
      <x:c r="C128" s="731"/>
      <x:c r="D128" s="730"/>
      <x:c r="E128" s="730"/>
      <x:c r="F128" s="730"/>
      <x:c r="G128" s="730"/>
      <x:c r="H128" s="767"/>
      <x:c r="I128" s="768"/>
      <x:c r="J128" s="767"/>
      <x:c r="K128" s="771" t="str">
        <x:f>IF(OR(F128="",H128=""),"",IF(OR(NOT(ISNUMBER(F128)),NOT(ISNUMBER(H128)),AND(I128&lt;&gt;"",NOT(ISNUMBER(I128))),AND(J128&lt;&gt;"",NOT(ISNUMBER(J128))),F128&lt;=0,H128&lt;=0,I128&lt;0,I128&gt;1,J128&lt;0),"CHECK INPUTS",ROUND(F128*H128*(1-IF(I128="",0,I128))+IF(J128="",0,J128),2)))</x:f>
      </x:c>
      <x:c r="L128" s="768"/>
      <x:c r="M128" s="771" t="str">
        <x:f>IF(K128="","",IF(NOT(ISNUMBER(K128)),"CHECK INPUTS",IF(L128="","GST REQUIRED",IF(NOT(ISNUMBER(L128)),"CHECK INPUTS",IF(OR(L128&lt;0,L128&gt;1),"CHECK INPUTS",ROUND(K128*L128,2))))))</x:f>
      </x:c>
      <x:c r="N128" s="771" t="str">
        <x:f>IF(K128="","",IF(OR(NOT(ISNUMBER(K128)),NOT(ISNUMBER(M128))),"CHECK INPUTS",ROUND(K128+M128,2)))</x:f>
      </x:c>
      <x:c r="O128" s="731"/>
      <x:c r="P128" s="730"/>
      <x:c r="Q128" s="751" t="str">
        <x:f>IF(A128="","",IF(COUNTIF($A$5:$A$504,A128)&gt;1,"DUPLICATE QUOTE ID",IF(COUNTIFS($B$5:$B$504,B128,$D$5:$D$504,D128)&gt;1,"DUPLICATE RFQ VERSION",IF(OR(B128="",C128="",E128="",G128="",O128="",P128=""),"CHECK REQUIRED FIELDS",IF(OR(NOT(ISNUMBER(C128)),C128&gt;TODAY(),NOT(ISNUMBER(D128)),D128&lt;1,NOT(ISNUMBER(F128)),F128&lt;=0,NOT(ISNUMBER(H128)),H128&lt;=0,AND(I128&lt;&gt;"",OR(NOT(ISNUMBER(I128)),I128&lt;0,I128&gt;1)),AND(J128&lt;&gt;"",OR(NOT(ISNUMBER(J128)),J128&lt;0)),NOT(ISNUMBER(L128)),L128&lt;0,L128&gt;1,NOT(ISNUMBER(O128)),O128&lt;C128),"CHECK INPUTS",IF(COUNTIF(Setup!$F$4:$F$9,P128)=0,"CHECK QUOTE STATUS","COMPLETE"))))))</x:f>
      </x:c>
    </x:row>
    <x:row r="129">
      <x:c r="A129" s="730"/>
      <x:c r="B129" s="730"/>
      <x:c r="C129" s="731"/>
      <x:c r="D129" s="730"/>
      <x:c r="E129" s="730"/>
      <x:c r="F129" s="730"/>
      <x:c r="G129" s="730"/>
      <x:c r="H129" s="767"/>
      <x:c r="I129" s="768"/>
      <x:c r="J129" s="767"/>
      <x:c r="K129" s="771" t="str">
        <x:f>IF(OR(F129="",H129=""),"",IF(OR(NOT(ISNUMBER(F129)),NOT(ISNUMBER(H129)),AND(I129&lt;&gt;"",NOT(ISNUMBER(I129))),AND(J129&lt;&gt;"",NOT(ISNUMBER(J129))),F129&lt;=0,H129&lt;=0,I129&lt;0,I129&gt;1,J129&lt;0),"CHECK INPUTS",ROUND(F129*H129*(1-IF(I129="",0,I129))+IF(J129="",0,J129),2)))</x:f>
      </x:c>
      <x:c r="L129" s="768"/>
      <x:c r="M129" s="771" t="str">
        <x:f>IF(K129="","",IF(NOT(ISNUMBER(K129)),"CHECK INPUTS",IF(L129="","GST REQUIRED",IF(NOT(ISNUMBER(L129)),"CHECK INPUTS",IF(OR(L129&lt;0,L129&gt;1),"CHECK INPUTS",ROUND(K129*L129,2))))))</x:f>
      </x:c>
      <x:c r="N129" s="771" t="str">
        <x:f>IF(K129="","",IF(OR(NOT(ISNUMBER(K129)),NOT(ISNUMBER(M129))),"CHECK INPUTS",ROUND(K129+M129,2)))</x:f>
      </x:c>
      <x:c r="O129" s="731"/>
      <x:c r="P129" s="730"/>
      <x:c r="Q129" s="751" t="str">
        <x:f>IF(A129="","",IF(COUNTIF($A$5:$A$504,A129)&gt;1,"DUPLICATE QUOTE ID",IF(COUNTIFS($B$5:$B$504,B129,$D$5:$D$504,D129)&gt;1,"DUPLICATE RFQ VERSION",IF(OR(B129="",C129="",E129="",G129="",O129="",P129=""),"CHECK REQUIRED FIELDS",IF(OR(NOT(ISNUMBER(C129)),C129&gt;TODAY(),NOT(ISNUMBER(D129)),D129&lt;1,NOT(ISNUMBER(F129)),F129&lt;=0,NOT(ISNUMBER(H129)),H129&lt;=0,AND(I129&lt;&gt;"",OR(NOT(ISNUMBER(I129)),I129&lt;0,I129&gt;1)),AND(J129&lt;&gt;"",OR(NOT(ISNUMBER(J129)),J129&lt;0)),NOT(ISNUMBER(L129)),L129&lt;0,L129&gt;1,NOT(ISNUMBER(O129)),O129&lt;C129),"CHECK INPUTS",IF(COUNTIF(Setup!$F$4:$F$9,P129)=0,"CHECK QUOTE STATUS","COMPLETE"))))))</x:f>
      </x:c>
    </x:row>
    <x:row r="130">
      <x:c r="A130" s="730"/>
      <x:c r="B130" s="730"/>
      <x:c r="C130" s="731"/>
      <x:c r="D130" s="730"/>
      <x:c r="E130" s="730"/>
      <x:c r="F130" s="730"/>
      <x:c r="G130" s="730"/>
      <x:c r="H130" s="767"/>
      <x:c r="I130" s="768"/>
      <x:c r="J130" s="767"/>
      <x:c r="K130" s="771" t="str">
        <x:f>IF(OR(F130="",H130=""),"",IF(OR(NOT(ISNUMBER(F130)),NOT(ISNUMBER(H130)),AND(I130&lt;&gt;"",NOT(ISNUMBER(I130))),AND(J130&lt;&gt;"",NOT(ISNUMBER(J130))),F130&lt;=0,H130&lt;=0,I130&lt;0,I130&gt;1,J130&lt;0),"CHECK INPUTS",ROUND(F130*H130*(1-IF(I130="",0,I130))+IF(J130="",0,J130),2)))</x:f>
      </x:c>
      <x:c r="L130" s="768"/>
      <x:c r="M130" s="771" t="str">
        <x:f>IF(K130="","",IF(NOT(ISNUMBER(K130)),"CHECK INPUTS",IF(L130="","GST REQUIRED",IF(NOT(ISNUMBER(L130)),"CHECK INPUTS",IF(OR(L130&lt;0,L130&gt;1),"CHECK INPUTS",ROUND(K130*L130,2))))))</x:f>
      </x:c>
      <x:c r="N130" s="771" t="str">
        <x:f>IF(K130="","",IF(OR(NOT(ISNUMBER(K130)),NOT(ISNUMBER(M130))),"CHECK INPUTS",ROUND(K130+M130,2)))</x:f>
      </x:c>
      <x:c r="O130" s="731"/>
      <x:c r="P130" s="730"/>
      <x:c r="Q130" s="751" t="str">
        <x:f>IF(A130="","",IF(COUNTIF($A$5:$A$504,A130)&gt;1,"DUPLICATE QUOTE ID",IF(COUNTIFS($B$5:$B$504,B130,$D$5:$D$504,D130)&gt;1,"DUPLICATE RFQ VERSION",IF(OR(B130="",C130="",E130="",G130="",O130="",P130=""),"CHECK REQUIRED FIELDS",IF(OR(NOT(ISNUMBER(C130)),C130&gt;TODAY(),NOT(ISNUMBER(D130)),D130&lt;1,NOT(ISNUMBER(F130)),F130&lt;=0,NOT(ISNUMBER(H130)),H130&lt;=0,AND(I130&lt;&gt;"",OR(NOT(ISNUMBER(I130)),I130&lt;0,I130&gt;1)),AND(J130&lt;&gt;"",OR(NOT(ISNUMBER(J130)),J130&lt;0)),NOT(ISNUMBER(L130)),L130&lt;0,L130&gt;1,NOT(ISNUMBER(O130)),O130&lt;C130),"CHECK INPUTS",IF(COUNTIF(Setup!$F$4:$F$9,P130)=0,"CHECK QUOTE STATUS","COMPLETE"))))))</x:f>
      </x:c>
    </x:row>
    <x:row r="131">
      <x:c r="A131" s="730"/>
      <x:c r="B131" s="730"/>
      <x:c r="C131" s="731"/>
      <x:c r="D131" s="730"/>
      <x:c r="E131" s="730"/>
      <x:c r="F131" s="730"/>
      <x:c r="G131" s="730"/>
      <x:c r="H131" s="767"/>
      <x:c r="I131" s="768"/>
      <x:c r="J131" s="767"/>
      <x:c r="K131" s="771" t="str">
        <x:f>IF(OR(F131="",H131=""),"",IF(OR(NOT(ISNUMBER(F131)),NOT(ISNUMBER(H131)),AND(I131&lt;&gt;"",NOT(ISNUMBER(I131))),AND(J131&lt;&gt;"",NOT(ISNUMBER(J131))),F131&lt;=0,H131&lt;=0,I131&lt;0,I131&gt;1,J131&lt;0),"CHECK INPUTS",ROUND(F131*H131*(1-IF(I131="",0,I131))+IF(J131="",0,J131),2)))</x:f>
      </x:c>
      <x:c r="L131" s="768"/>
      <x:c r="M131" s="771" t="str">
        <x:f>IF(K131="","",IF(NOT(ISNUMBER(K131)),"CHECK INPUTS",IF(L131="","GST REQUIRED",IF(NOT(ISNUMBER(L131)),"CHECK INPUTS",IF(OR(L131&lt;0,L131&gt;1),"CHECK INPUTS",ROUND(K131*L131,2))))))</x:f>
      </x:c>
      <x:c r="N131" s="771" t="str">
        <x:f>IF(K131="","",IF(OR(NOT(ISNUMBER(K131)),NOT(ISNUMBER(M131))),"CHECK INPUTS",ROUND(K131+M131,2)))</x:f>
      </x:c>
      <x:c r="O131" s="731"/>
      <x:c r="P131" s="730"/>
      <x:c r="Q131" s="751" t="str">
        <x:f>IF(A131="","",IF(COUNTIF($A$5:$A$504,A131)&gt;1,"DUPLICATE QUOTE ID",IF(COUNTIFS($B$5:$B$504,B131,$D$5:$D$504,D131)&gt;1,"DUPLICATE RFQ VERSION",IF(OR(B131="",C131="",E131="",G131="",O131="",P131=""),"CHECK REQUIRED FIELDS",IF(OR(NOT(ISNUMBER(C131)),C131&gt;TODAY(),NOT(ISNUMBER(D131)),D131&lt;1,NOT(ISNUMBER(F131)),F131&lt;=0,NOT(ISNUMBER(H131)),H131&lt;=0,AND(I131&lt;&gt;"",OR(NOT(ISNUMBER(I131)),I131&lt;0,I131&gt;1)),AND(J131&lt;&gt;"",OR(NOT(ISNUMBER(J131)),J131&lt;0)),NOT(ISNUMBER(L131)),L131&lt;0,L131&gt;1,NOT(ISNUMBER(O131)),O131&lt;C131),"CHECK INPUTS",IF(COUNTIF(Setup!$F$4:$F$9,P131)=0,"CHECK QUOTE STATUS","COMPLETE"))))))</x:f>
      </x:c>
    </x:row>
    <x:row r="132">
      <x:c r="A132" s="730"/>
      <x:c r="B132" s="730"/>
      <x:c r="C132" s="731"/>
      <x:c r="D132" s="730"/>
      <x:c r="E132" s="730"/>
      <x:c r="F132" s="730"/>
      <x:c r="G132" s="730"/>
      <x:c r="H132" s="767"/>
      <x:c r="I132" s="768"/>
      <x:c r="J132" s="767"/>
      <x:c r="K132" s="771" t="str">
        <x:f>IF(OR(F132="",H132=""),"",IF(OR(NOT(ISNUMBER(F132)),NOT(ISNUMBER(H132)),AND(I132&lt;&gt;"",NOT(ISNUMBER(I132))),AND(J132&lt;&gt;"",NOT(ISNUMBER(J132))),F132&lt;=0,H132&lt;=0,I132&lt;0,I132&gt;1,J132&lt;0),"CHECK INPUTS",ROUND(F132*H132*(1-IF(I132="",0,I132))+IF(J132="",0,J132),2)))</x:f>
      </x:c>
      <x:c r="L132" s="768"/>
      <x:c r="M132" s="771" t="str">
        <x:f>IF(K132="","",IF(NOT(ISNUMBER(K132)),"CHECK INPUTS",IF(L132="","GST REQUIRED",IF(NOT(ISNUMBER(L132)),"CHECK INPUTS",IF(OR(L132&lt;0,L132&gt;1),"CHECK INPUTS",ROUND(K132*L132,2))))))</x:f>
      </x:c>
      <x:c r="N132" s="771" t="str">
        <x:f>IF(K132="","",IF(OR(NOT(ISNUMBER(K132)),NOT(ISNUMBER(M132))),"CHECK INPUTS",ROUND(K132+M132,2)))</x:f>
      </x:c>
      <x:c r="O132" s="731"/>
      <x:c r="P132" s="730"/>
      <x:c r="Q132" s="751" t="str">
        <x:f>IF(A132="","",IF(COUNTIF($A$5:$A$504,A132)&gt;1,"DUPLICATE QUOTE ID",IF(COUNTIFS($B$5:$B$504,B132,$D$5:$D$504,D132)&gt;1,"DUPLICATE RFQ VERSION",IF(OR(B132="",C132="",E132="",G132="",O132="",P132=""),"CHECK REQUIRED FIELDS",IF(OR(NOT(ISNUMBER(C132)),C132&gt;TODAY(),NOT(ISNUMBER(D132)),D132&lt;1,NOT(ISNUMBER(F132)),F132&lt;=0,NOT(ISNUMBER(H132)),H132&lt;=0,AND(I132&lt;&gt;"",OR(NOT(ISNUMBER(I132)),I132&lt;0,I132&gt;1)),AND(J132&lt;&gt;"",OR(NOT(ISNUMBER(J132)),J132&lt;0)),NOT(ISNUMBER(L132)),L132&lt;0,L132&gt;1,NOT(ISNUMBER(O132)),O132&lt;C132),"CHECK INPUTS",IF(COUNTIF(Setup!$F$4:$F$9,P132)=0,"CHECK QUOTE STATUS","COMPLETE"))))))</x:f>
      </x:c>
    </x:row>
    <x:row r="133">
      <x:c r="A133" s="730"/>
      <x:c r="B133" s="730"/>
      <x:c r="C133" s="731"/>
      <x:c r="D133" s="730"/>
      <x:c r="E133" s="730"/>
      <x:c r="F133" s="730"/>
      <x:c r="G133" s="730"/>
      <x:c r="H133" s="767"/>
      <x:c r="I133" s="768"/>
      <x:c r="J133" s="767"/>
      <x:c r="K133" s="771" t="str">
        <x:f>IF(OR(F133="",H133=""),"",IF(OR(NOT(ISNUMBER(F133)),NOT(ISNUMBER(H133)),AND(I133&lt;&gt;"",NOT(ISNUMBER(I133))),AND(J133&lt;&gt;"",NOT(ISNUMBER(J133))),F133&lt;=0,H133&lt;=0,I133&lt;0,I133&gt;1,J133&lt;0),"CHECK INPUTS",ROUND(F133*H133*(1-IF(I133="",0,I133))+IF(J133="",0,J133),2)))</x:f>
      </x:c>
      <x:c r="L133" s="768"/>
      <x:c r="M133" s="771" t="str">
        <x:f>IF(K133="","",IF(NOT(ISNUMBER(K133)),"CHECK INPUTS",IF(L133="","GST REQUIRED",IF(NOT(ISNUMBER(L133)),"CHECK INPUTS",IF(OR(L133&lt;0,L133&gt;1),"CHECK INPUTS",ROUND(K133*L133,2))))))</x:f>
      </x:c>
      <x:c r="N133" s="771" t="str">
        <x:f>IF(K133="","",IF(OR(NOT(ISNUMBER(K133)),NOT(ISNUMBER(M133))),"CHECK INPUTS",ROUND(K133+M133,2)))</x:f>
      </x:c>
      <x:c r="O133" s="731"/>
      <x:c r="P133" s="730"/>
      <x:c r="Q133" s="751" t="str">
        <x:f>IF(A133="","",IF(COUNTIF($A$5:$A$504,A133)&gt;1,"DUPLICATE QUOTE ID",IF(COUNTIFS($B$5:$B$504,B133,$D$5:$D$504,D133)&gt;1,"DUPLICATE RFQ VERSION",IF(OR(B133="",C133="",E133="",G133="",O133="",P133=""),"CHECK REQUIRED FIELDS",IF(OR(NOT(ISNUMBER(C133)),C133&gt;TODAY(),NOT(ISNUMBER(D133)),D133&lt;1,NOT(ISNUMBER(F133)),F133&lt;=0,NOT(ISNUMBER(H133)),H133&lt;=0,AND(I133&lt;&gt;"",OR(NOT(ISNUMBER(I133)),I133&lt;0,I133&gt;1)),AND(J133&lt;&gt;"",OR(NOT(ISNUMBER(J133)),J133&lt;0)),NOT(ISNUMBER(L133)),L133&lt;0,L133&gt;1,NOT(ISNUMBER(O133)),O133&lt;C133),"CHECK INPUTS",IF(COUNTIF(Setup!$F$4:$F$9,P133)=0,"CHECK QUOTE STATUS","COMPLETE"))))))</x:f>
      </x:c>
    </x:row>
    <x:row r="134">
      <x:c r="A134" s="730"/>
      <x:c r="B134" s="730"/>
      <x:c r="C134" s="731"/>
      <x:c r="D134" s="730"/>
      <x:c r="E134" s="730"/>
      <x:c r="F134" s="730"/>
      <x:c r="G134" s="730"/>
      <x:c r="H134" s="767"/>
      <x:c r="I134" s="768"/>
      <x:c r="J134" s="767"/>
      <x:c r="K134" s="771" t="str">
        <x:f>IF(OR(F134="",H134=""),"",IF(OR(NOT(ISNUMBER(F134)),NOT(ISNUMBER(H134)),AND(I134&lt;&gt;"",NOT(ISNUMBER(I134))),AND(J134&lt;&gt;"",NOT(ISNUMBER(J134))),F134&lt;=0,H134&lt;=0,I134&lt;0,I134&gt;1,J134&lt;0),"CHECK INPUTS",ROUND(F134*H134*(1-IF(I134="",0,I134))+IF(J134="",0,J134),2)))</x:f>
      </x:c>
      <x:c r="L134" s="768"/>
      <x:c r="M134" s="771" t="str">
        <x:f>IF(K134="","",IF(NOT(ISNUMBER(K134)),"CHECK INPUTS",IF(L134="","GST REQUIRED",IF(NOT(ISNUMBER(L134)),"CHECK INPUTS",IF(OR(L134&lt;0,L134&gt;1),"CHECK INPUTS",ROUND(K134*L134,2))))))</x:f>
      </x:c>
      <x:c r="N134" s="771" t="str">
        <x:f>IF(K134="","",IF(OR(NOT(ISNUMBER(K134)),NOT(ISNUMBER(M134))),"CHECK INPUTS",ROUND(K134+M134,2)))</x:f>
      </x:c>
      <x:c r="O134" s="731"/>
      <x:c r="P134" s="730"/>
      <x:c r="Q134" s="751" t="str">
        <x:f>IF(A134="","",IF(COUNTIF($A$5:$A$504,A134)&gt;1,"DUPLICATE QUOTE ID",IF(COUNTIFS($B$5:$B$504,B134,$D$5:$D$504,D134)&gt;1,"DUPLICATE RFQ VERSION",IF(OR(B134="",C134="",E134="",G134="",O134="",P134=""),"CHECK REQUIRED FIELDS",IF(OR(NOT(ISNUMBER(C134)),C134&gt;TODAY(),NOT(ISNUMBER(D134)),D134&lt;1,NOT(ISNUMBER(F134)),F134&lt;=0,NOT(ISNUMBER(H134)),H134&lt;=0,AND(I134&lt;&gt;"",OR(NOT(ISNUMBER(I134)),I134&lt;0,I134&gt;1)),AND(J134&lt;&gt;"",OR(NOT(ISNUMBER(J134)),J134&lt;0)),NOT(ISNUMBER(L134)),L134&lt;0,L134&gt;1,NOT(ISNUMBER(O134)),O134&lt;C134),"CHECK INPUTS",IF(COUNTIF(Setup!$F$4:$F$9,P134)=0,"CHECK QUOTE STATUS","COMPLETE"))))))</x:f>
      </x:c>
    </x:row>
    <x:row r="135">
      <x:c r="A135" s="730"/>
      <x:c r="B135" s="730"/>
      <x:c r="C135" s="731"/>
      <x:c r="D135" s="730"/>
      <x:c r="E135" s="730"/>
      <x:c r="F135" s="730"/>
      <x:c r="G135" s="730"/>
      <x:c r="H135" s="767"/>
      <x:c r="I135" s="768"/>
      <x:c r="J135" s="767"/>
      <x:c r="K135" s="771" t="str">
        <x:f>IF(OR(F135="",H135=""),"",IF(OR(NOT(ISNUMBER(F135)),NOT(ISNUMBER(H135)),AND(I135&lt;&gt;"",NOT(ISNUMBER(I135))),AND(J135&lt;&gt;"",NOT(ISNUMBER(J135))),F135&lt;=0,H135&lt;=0,I135&lt;0,I135&gt;1,J135&lt;0),"CHECK INPUTS",ROUND(F135*H135*(1-IF(I135="",0,I135))+IF(J135="",0,J135),2)))</x:f>
      </x:c>
      <x:c r="L135" s="768"/>
      <x:c r="M135" s="771" t="str">
        <x:f>IF(K135="","",IF(NOT(ISNUMBER(K135)),"CHECK INPUTS",IF(L135="","GST REQUIRED",IF(NOT(ISNUMBER(L135)),"CHECK INPUTS",IF(OR(L135&lt;0,L135&gt;1),"CHECK INPUTS",ROUND(K135*L135,2))))))</x:f>
      </x:c>
      <x:c r="N135" s="771" t="str">
        <x:f>IF(K135="","",IF(OR(NOT(ISNUMBER(K135)),NOT(ISNUMBER(M135))),"CHECK INPUTS",ROUND(K135+M135,2)))</x:f>
      </x:c>
      <x:c r="O135" s="731"/>
      <x:c r="P135" s="730"/>
      <x:c r="Q135" s="751" t="str">
        <x:f>IF(A135="","",IF(COUNTIF($A$5:$A$504,A135)&gt;1,"DUPLICATE QUOTE ID",IF(COUNTIFS($B$5:$B$504,B135,$D$5:$D$504,D135)&gt;1,"DUPLICATE RFQ VERSION",IF(OR(B135="",C135="",E135="",G135="",O135="",P135=""),"CHECK REQUIRED FIELDS",IF(OR(NOT(ISNUMBER(C135)),C135&gt;TODAY(),NOT(ISNUMBER(D135)),D135&lt;1,NOT(ISNUMBER(F135)),F135&lt;=0,NOT(ISNUMBER(H135)),H135&lt;=0,AND(I135&lt;&gt;"",OR(NOT(ISNUMBER(I135)),I135&lt;0,I135&gt;1)),AND(J135&lt;&gt;"",OR(NOT(ISNUMBER(J135)),J135&lt;0)),NOT(ISNUMBER(L135)),L135&lt;0,L135&gt;1,NOT(ISNUMBER(O135)),O135&lt;C135),"CHECK INPUTS",IF(COUNTIF(Setup!$F$4:$F$9,P135)=0,"CHECK QUOTE STATUS","COMPLETE"))))))</x:f>
      </x:c>
    </x:row>
    <x:row r="136">
      <x:c r="A136" s="730"/>
      <x:c r="B136" s="730"/>
      <x:c r="C136" s="731"/>
      <x:c r="D136" s="730"/>
      <x:c r="E136" s="730"/>
      <x:c r="F136" s="730"/>
      <x:c r="G136" s="730"/>
      <x:c r="H136" s="767"/>
      <x:c r="I136" s="768"/>
      <x:c r="J136" s="767"/>
      <x:c r="K136" s="771" t="str">
        <x:f>IF(OR(F136="",H136=""),"",IF(OR(NOT(ISNUMBER(F136)),NOT(ISNUMBER(H136)),AND(I136&lt;&gt;"",NOT(ISNUMBER(I136))),AND(J136&lt;&gt;"",NOT(ISNUMBER(J136))),F136&lt;=0,H136&lt;=0,I136&lt;0,I136&gt;1,J136&lt;0),"CHECK INPUTS",ROUND(F136*H136*(1-IF(I136="",0,I136))+IF(J136="",0,J136),2)))</x:f>
      </x:c>
      <x:c r="L136" s="768"/>
      <x:c r="M136" s="771" t="str">
        <x:f>IF(K136="","",IF(NOT(ISNUMBER(K136)),"CHECK INPUTS",IF(L136="","GST REQUIRED",IF(NOT(ISNUMBER(L136)),"CHECK INPUTS",IF(OR(L136&lt;0,L136&gt;1),"CHECK INPUTS",ROUND(K136*L136,2))))))</x:f>
      </x:c>
      <x:c r="N136" s="771" t="str">
        <x:f>IF(K136="","",IF(OR(NOT(ISNUMBER(K136)),NOT(ISNUMBER(M136))),"CHECK INPUTS",ROUND(K136+M136,2)))</x:f>
      </x:c>
      <x:c r="O136" s="731"/>
      <x:c r="P136" s="730"/>
      <x:c r="Q136" s="751" t="str">
        <x:f>IF(A136="","",IF(COUNTIF($A$5:$A$504,A136)&gt;1,"DUPLICATE QUOTE ID",IF(COUNTIFS($B$5:$B$504,B136,$D$5:$D$504,D136)&gt;1,"DUPLICATE RFQ VERSION",IF(OR(B136="",C136="",E136="",G136="",O136="",P136=""),"CHECK REQUIRED FIELDS",IF(OR(NOT(ISNUMBER(C136)),C136&gt;TODAY(),NOT(ISNUMBER(D136)),D136&lt;1,NOT(ISNUMBER(F136)),F136&lt;=0,NOT(ISNUMBER(H136)),H136&lt;=0,AND(I136&lt;&gt;"",OR(NOT(ISNUMBER(I136)),I136&lt;0,I136&gt;1)),AND(J136&lt;&gt;"",OR(NOT(ISNUMBER(J136)),J136&lt;0)),NOT(ISNUMBER(L136)),L136&lt;0,L136&gt;1,NOT(ISNUMBER(O136)),O136&lt;C136),"CHECK INPUTS",IF(COUNTIF(Setup!$F$4:$F$9,P136)=0,"CHECK QUOTE STATUS","COMPLETE"))))))</x:f>
      </x:c>
    </x:row>
    <x:row r="137">
      <x:c r="A137" s="730"/>
      <x:c r="B137" s="730"/>
      <x:c r="C137" s="731"/>
      <x:c r="D137" s="730"/>
      <x:c r="E137" s="730"/>
      <x:c r="F137" s="730"/>
      <x:c r="G137" s="730"/>
      <x:c r="H137" s="767"/>
      <x:c r="I137" s="768"/>
      <x:c r="J137" s="767"/>
      <x:c r="K137" s="771" t="str">
        <x:f>IF(OR(F137="",H137=""),"",IF(OR(NOT(ISNUMBER(F137)),NOT(ISNUMBER(H137)),AND(I137&lt;&gt;"",NOT(ISNUMBER(I137))),AND(J137&lt;&gt;"",NOT(ISNUMBER(J137))),F137&lt;=0,H137&lt;=0,I137&lt;0,I137&gt;1,J137&lt;0),"CHECK INPUTS",ROUND(F137*H137*(1-IF(I137="",0,I137))+IF(J137="",0,J137),2)))</x:f>
      </x:c>
      <x:c r="L137" s="768"/>
      <x:c r="M137" s="771" t="str">
        <x:f>IF(K137="","",IF(NOT(ISNUMBER(K137)),"CHECK INPUTS",IF(L137="","GST REQUIRED",IF(NOT(ISNUMBER(L137)),"CHECK INPUTS",IF(OR(L137&lt;0,L137&gt;1),"CHECK INPUTS",ROUND(K137*L137,2))))))</x:f>
      </x:c>
      <x:c r="N137" s="771" t="str">
        <x:f>IF(K137="","",IF(OR(NOT(ISNUMBER(K137)),NOT(ISNUMBER(M137))),"CHECK INPUTS",ROUND(K137+M137,2)))</x:f>
      </x:c>
      <x:c r="O137" s="731"/>
      <x:c r="P137" s="730"/>
      <x:c r="Q137" s="751" t="str">
        <x:f>IF(A137="","",IF(COUNTIF($A$5:$A$504,A137)&gt;1,"DUPLICATE QUOTE ID",IF(COUNTIFS($B$5:$B$504,B137,$D$5:$D$504,D137)&gt;1,"DUPLICATE RFQ VERSION",IF(OR(B137="",C137="",E137="",G137="",O137="",P137=""),"CHECK REQUIRED FIELDS",IF(OR(NOT(ISNUMBER(C137)),C137&gt;TODAY(),NOT(ISNUMBER(D137)),D137&lt;1,NOT(ISNUMBER(F137)),F137&lt;=0,NOT(ISNUMBER(H137)),H137&lt;=0,AND(I137&lt;&gt;"",OR(NOT(ISNUMBER(I137)),I137&lt;0,I137&gt;1)),AND(J137&lt;&gt;"",OR(NOT(ISNUMBER(J137)),J137&lt;0)),NOT(ISNUMBER(L137)),L137&lt;0,L137&gt;1,NOT(ISNUMBER(O137)),O137&lt;C137),"CHECK INPUTS",IF(COUNTIF(Setup!$F$4:$F$9,P137)=0,"CHECK QUOTE STATUS","COMPLETE"))))))</x:f>
      </x:c>
    </x:row>
    <x:row r="138">
      <x:c r="A138" s="730"/>
      <x:c r="B138" s="730"/>
      <x:c r="C138" s="731"/>
      <x:c r="D138" s="730"/>
      <x:c r="E138" s="730"/>
      <x:c r="F138" s="730"/>
      <x:c r="G138" s="730"/>
      <x:c r="H138" s="767"/>
      <x:c r="I138" s="768"/>
      <x:c r="J138" s="767"/>
      <x:c r="K138" s="771" t="str">
        <x:f>IF(OR(F138="",H138=""),"",IF(OR(NOT(ISNUMBER(F138)),NOT(ISNUMBER(H138)),AND(I138&lt;&gt;"",NOT(ISNUMBER(I138))),AND(J138&lt;&gt;"",NOT(ISNUMBER(J138))),F138&lt;=0,H138&lt;=0,I138&lt;0,I138&gt;1,J138&lt;0),"CHECK INPUTS",ROUND(F138*H138*(1-IF(I138="",0,I138))+IF(J138="",0,J138),2)))</x:f>
      </x:c>
      <x:c r="L138" s="768"/>
      <x:c r="M138" s="771" t="str">
        <x:f>IF(K138="","",IF(NOT(ISNUMBER(K138)),"CHECK INPUTS",IF(L138="","GST REQUIRED",IF(NOT(ISNUMBER(L138)),"CHECK INPUTS",IF(OR(L138&lt;0,L138&gt;1),"CHECK INPUTS",ROUND(K138*L138,2))))))</x:f>
      </x:c>
      <x:c r="N138" s="771" t="str">
        <x:f>IF(K138="","",IF(OR(NOT(ISNUMBER(K138)),NOT(ISNUMBER(M138))),"CHECK INPUTS",ROUND(K138+M138,2)))</x:f>
      </x:c>
      <x:c r="O138" s="731"/>
      <x:c r="P138" s="730"/>
      <x:c r="Q138" s="751" t="str">
        <x:f>IF(A138="","",IF(COUNTIF($A$5:$A$504,A138)&gt;1,"DUPLICATE QUOTE ID",IF(COUNTIFS($B$5:$B$504,B138,$D$5:$D$504,D138)&gt;1,"DUPLICATE RFQ VERSION",IF(OR(B138="",C138="",E138="",G138="",O138="",P138=""),"CHECK REQUIRED FIELDS",IF(OR(NOT(ISNUMBER(C138)),C138&gt;TODAY(),NOT(ISNUMBER(D138)),D138&lt;1,NOT(ISNUMBER(F138)),F138&lt;=0,NOT(ISNUMBER(H138)),H138&lt;=0,AND(I138&lt;&gt;"",OR(NOT(ISNUMBER(I138)),I138&lt;0,I138&gt;1)),AND(J138&lt;&gt;"",OR(NOT(ISNUMBER(J138)),J138&lt;0)),NOT(ISNUMBER(L138)),L138&lt;0,L138&gt;1,NOT(ISNUMBER(O138)),O138&lt;C138),"CHECK INPUTS",IF(COUNTIF(Setup!$F$4:$F$9,P138)=0,"CHECK QUOTE STATUS","COMPLETE"))))))</x:f>
      </x:c>
    </x:row>
    <x:row r="139">
      <x:c r="A139" s="730"/>
      <x:c r="B139" s="730"/>
      <x:c r="C139" s="731"/>
      <x:c r="D139" s="730"/>
      <x:c r="E139" s="730"/>
      <x:c r="F139" s="730"/>
      <x:c r="G139" s="730"/>
      <x:c r="H139" s="767"/>
      <x:c r="I139" s="768"/>
      <x:c r="J139" s="767"/>
      <x:c r="K139" s="771" t="str">
        <x:f>IF(OR(F139="",H139=""),"",IF(OR(NOT(ISNUMBER(F139)),NOT(ISNUMBER(H139)),AND(I139&lt;&gt;"",NOT(ISNUMBER(I139))),AND(J139&lt;&gt;"",NOT(ISNUMBER(J139))),F139&lt;=0,H139&lt;=0,I139&lt;0,I139&gt;1,J139&lt;0),"CHECK INPUTS",ROUND(F139*H139*(1-IF(I139="",0,I139))+IF(J139="",0,J139),2)))</x:f>
      </x:c>
      <x:c r="L139" s="768"/>
      <x:c r="M139" s="771" t="str">
        <x:f>IF(K139="","",IF(NOT(ISNUMBER(K139)),"CHECK INPUTS",IF(L139="","GST REQUIRED",IF(NOT(ISNUMBER(L139)),"CHECK INPUTS",IF(OR(L139&lt;0,L139&gt;1),"CHECK INPUTS",ROUND(K139*L139,2))))))</x:f>
      </x:c>
      <x:c r="N139" s="771" t="str">
        <x:f>IF(K139="","",IF(OR(NOT(ISNUMBER(K139)),NOT(ISNUMBER(M139))),"CHECK INPUTS",ROUND(K139+M139,2)))</x:f>
      </x:c>
      <x:c r="O139" s="731"/>
      <x:c r="P139" s="730"/>
      <x:c r="Q139" s="751" t="str">
        <x:f>IF(A139="","",IF(COUNTIF($A$5:$A$504,A139)&gt;1,"DUPLICATE QUOTE ID",IF(COUNTIFS($B$5:$B$504,B139,$D$5:$D$504,D139)&gt;1,"DUPLICATE RFQ VERSION",IF(OR(B139="",C139="",E139="",G139="",O139="",P139=""),"CHECK REQUIRED FIELDS",IF(OR(NOT(ISNUMBER(C139)),C139&gt;TODAY(),NOT(ISNUMBER(D139)),D139&lt;1,NOT(ISNUMBER(F139)),F139&lt;=0,NOT(ISNUMBER(H139)),H139&lt;=0,AND(I139&lt;&gt;"",OR(NOT(ISNUMBER(I139)),I139&lt;0,I139&gt;1)),AND(J139&lt;&gt;"",OR(NOT(ISNUMBER(J139)),J139&lt;0)),NOT(ISNUMBER(L139)),L139&lt;0,L139&gt;1,NOT(ISNUMBER(O139)),O139&lt;C139),"CHECK INPUTS",IF(COUNTIF(Setup!$F$4:$F$9,P139)=0,"CHECK QUOTE STATUS","COMPLETE"))))))</x:f>
      </x:c>
    </x:row>
    <x:row r="140">
      <x:c r="A140" s="730"/>
      <x:c r="B140" s="730"/>
      <x:c r="C140" s="731"/>
      <x:c r="D140" s="730"/>
      <x:c r="E140" s="730"/>
      <x:c r="F140" s="730"/>
      <x:c r="G140" s="730"/>
      <x:c r="H140" s="767"/>
      <x:c r="I140" s="768"/>
      <x:c r="J140" s="767"/>
      <x:c r="K140" s="771" t="str">
        <x:f>IF(OR(F140="",H140=""),"",IF(OR(NOT(ISNUMBER(F140)),NOT(ISNUMBER(H140)),AND(I140&lt;&gt;"",NOT(ISNUMBER(I140))),AND(J140&lt;&gt;"",NOT(ISNUMBER(J140))),F140&lt;=0,H140&lt;=0,I140&lt;0,I140&gt;1,J140&lt;0),"CHECK INPUTS",ROUND(F140*H140*(1-IF(I140="",0,I140))+IF(J140="",0,J140),2)))</x:f>
      </x:c>
      <x:c r="L140" s="768"/>
      <x:c r="M140" s="771" t="str">
        <x:f>IF(K140="","",IF(NOT(ISNUMBER(K140)),"CHECK INPUTS",IF(L140="","GST REQUIRED",IF(NOT(ISNUMBER(L140)),"CHECK INPUTS",IF(OR(L140&lt;0,L140&gt;1),"CHECK INPUTS",ROUND(K140*L140,2))))))</x:f>
      </x:c>
      <x:c r="N140" s="771" t="str">
        <x:f>IF(K140="","",IF(OR(NOT(ISNUMBER(K140)),NOT(ISNUMBER(M140))),"CHECK INPUTS",ROUND(K140+M140,2)))</x:f>
      </x:c>
      <x:c r="O140" s="731"/>
      <x:c r="P140" s="730"/>
      <x:c r="Q140" s="751" t="str">
        <x:f>IF(A140="","",IF(COUNTIF($A$5:$A$504,A140)&gt;1,"DUPLICATE QUOTE ID",IF(COUNTIFS($B$5:$B$504,B140,$D$5:$D$504,D140)&gt;1,"DUPLICATE RFQ VERSION",IF(OR(B140="",C140="",E140="",G140="",O140="",P140=""),"CHECK REQUIRED FIELDS",IF(OR(NOT(ISNUMBER(C140)),C140&gt;TODAY(),NOT(ISNUMBER(D140)),D140&lt;1,NOT(ISNUMBER(F140)),F140&lt;=0,NOT(ISNUMBER(H140)),H140&lt;=0,AND(I140&lt;&gt;"",OR(NOT(ISNUMBER(I140)),I140&lt;0,I140&gt;1)),AND(J140&lt;&gt;"",OR(NOT(ISNUMBER(J140)),J140&lt;0)),NOT(ISNUMBER(L140)),L140&lt;0,L140&gt;1,NOT(ISNUMBER(O140)),O140&lt;C140),"CHECK INPUTS",IF(COUNTIF(Setup!$F$4:$F$9,P140)=0,"CHECK QUOTE STATUS","COMPLETE"))))))</x:f>
      </x:c>
    </x:row>
    <x:row r="141">
      <x:c r="A141" s="730"/>
      <x:c r="B141" s="730"/>
      <x:c r="C141" s="731"/>
      <x:c r="D141" s="730"/>
      <x:c r="E141" s="730"/>
      <x:c r="F141" s="730"/>
      <x:c r="G141" s="730"/>
      <x:c r="H141" s="767"/>
      <x:c r="I141" s="768"/>
      <x:c r="J141" s="767"/>
      <x:c r="K141" s="771" t="str">
        <x:f>IF(OR(F141="",H141=""),"",IF(OR(NOT(ISNUMBER(F141)),NOT(ISNUMBER(H141)),AND(I141&lt;&gt;"",NOT(ISNUMBER(I141))),AND(J141&lt;&gt;"",NOT(ISNUMBER(J141))),F141&lt;=0,H141&lt;=0,I141&lt;0,I141&gt;1,J141&lt;0),"CHECK INPUTS",ROUND(F141*H141*(1-IF(I141="",0,I141))+IF(J141="",0,J141),2)))</x:f>
      </x:c>
      <x:c r="L141" s="768"/>
      <x:c r="M141" s="771" t="str">
        <x:f>IF(K141="","",IF(NOT(ISNUMBER(K141)),"CHECK INPUTS",IF(L141="","GST REQUIRED",IF(NOT(ISNUMBER(L141)),"CHECK INPUTS",IF(OR(L141&lt;0,L141&gt;1),"CHECK INPUTS",ROUND(K141*L141,2))))))</x:f>
      </x:c>
      <x:c r="N141" s="771" t="str">
        <x:f>IF(K141="","",IF(OR(NOT(ISNUMBER(K141)),NOT(ISNUMBER(M141))),"CHECK INPUTS",ROUND(K141+M141,2)))</x:f>
      </x:c>
      <x:c r="O141" s="731"/>
      <x:c r="P141" s="730"/>
      <x:c r="Q141" s="751" t="str">
        <x:f>IF(A141="","",IF(COUNTIF($A$5:$A$504,A141)&gt;1,"DUPLICATE QUOTE ID",IF(COUNTIFS($B$5:$B$504,B141,$D$5:$D$504,D141)&gt;1,"DUPLICATE RFQ VERSION",IF(OR(B141="",C141="",E141="",G141="",O141="",P141=""),"CHECK REQUIRED FIELDS",IF(OR(NOT(ISNUMBER(C141)),C141&gt;TODAY(),NOT(ISNUMBER(D141)),D141&lt;1,NOT(ISNUMBER(F141)),F141&lt;=0,NOT(ISNUMBER(H141)),H141&lt;=0,AND(I141&lt;&gt;"",OR(NOT(ISNUMBER(I141)),I141&lt;0,I141&gt;1)),AND(J141&lt;&gt;"",OR(NOT(ISNUMBER(J141)),J141&lt;0)),NOT(ISNUMBER(L141)),L141&lt;0,L141&gt;1,NOT(ISNUMBER(O141)),O141&lt;C141),"CHECK INPUTS",IF(COUNTIF(Setup!$F$4:$F$9,P141)=0,"CHECK QUOTE STATUS","COMPLETE"))))))</x:f>
      </x:c>
    </x:row>
    <x:row r="142">
      <x:c r="A142" s="730"/>
      <x:c r="B142" s="730"/>
      <x:c r="C142" s="731"/>
      <x:c r="D142" s="730"/>
      <x:c r="E142" s="730"/>
      <x:c r="F142" s="730"/>
      <x:c r="G142" s="730"/>
      <x:c r="H142" s="767"/>
      <x:c r="I142" s="768"/>
      <x:c r="J142" s="767"/>
      <x:c r="K142" s="771" t="str">
        <x:f>IF(OR(F142="",H142=""),"",IF(OR(NOT(ISNUMBER(F142)),NOT(ISNUMBER(H142)),AND(I142&lt;&gt;"",NOT(ISNUMBER(I142))),AND(J142&lt;&gt;"",NOT(ISNUMBER(J142))),F142&lt;=0,H142&lt;=0,I142&lt;0,I142&gt;1,J142&lt;0),"CHECK INPUTS",ROUND(F142*H142*(1-IF(I142="",0,I142))+IF(J142="",0,J142),2)))</x:f>
      </x:c>
      <x:c r="L142" s="768"/>
      <x:c r="M142" s="771" t="str">
        <x:f>IF(K142="","",IF(NOT(ISNUMBER(K142)),"CHECK INPUTS",IF(L142="","GST REQUIRED",IF(NOT(ISNUMBER(L142)),"CHECK INPUTS",IF(OR(L142&lt;0,L142&gt;1),"CHECK INPUTS",ROUND(K142*L142,2))))))</x:f>
      </x:c>
      <x:c r="N142" s="771" t="str">
        <x:f>IF(K142="","",IF(OR(NOT(ISNUMBER(K142)),NOT(ISNUMBER(M142))),"CHECK INPUTS",ROUND(K142+M142,2)))</x:f>
      </x:c>
      <x:c r="O142" s="731"/>
      <x:c r="P142" s="730"/>
      <x:c r="Q142" s="751" t="str">
        <x:f>IF(A142="","",IF(COUNTIF($A$5:$A$504,A142)&gt;1,"DUPLICATE QUOTE ID",IF(COUNTIFS($B$5:$B$504,B142,$D$5:$D$504,D142)&gt;1,"DUPLICATE RFQ VERSION",IF(OR(B142="",C142="",E142="",G142="",O142="",P142=""),"CHECK REQUIRED FIELDS",IF(OR(NOT(ISNUMBER(C142)),C142&gt;TODAY(),NOT(ISNUMBER(D142)),D142&lt;1,NOT(ISNUMBER(F142)),F142&lt;=0,NOT(ISNUMBER(H142)),H142&lt;=0,AND(I142&lt;&gt;"",OR(NOT(ISNUMBER(I142)),I142&lt;0,I142&gt;1)),AND(J142&lt;&gt;"",OR(NOT(ISNUMBER(J142)),J142&lt;0)),NOT(ISNUMBER(L142)),L142&lt;0,L142&gt;1,NOT(ISNUMBER(O142)),O142&lt;C142),"CHECK INPUTS",IF(COUNTIF(Setup!$F$4:$F$9,P142)=0,"CHECK QUOTE STATUS","COMPLETE"))))))</x:f>
      </x:c>
    </x:row>
    <x:row r="143">
      <x:c r="A143" s="730"/>
      <x:c r="B143" s="730"/>
      <x:c r="C143" s="731"/>
      <x:c r="D143" s="730"/>
      <x:c r="E143" s="730"/>
      <x:c r="F143" s="730"/>
      <x:c r="G143" s="730"/>
      <x:c r="H143" s="767"/>
      <x:c r="I143" s="768"/>
      <x:c r="J143" s="767"/>
      <x:c r="K143" s="771" t="str">
        <x:f>IF(OR(F143="",H143=""),"",IF(OR(NOT(ISNUMBER(F143)),NOT(ISNUMBER(H143)),AND(I143&lt;&gt;"",NOT(ISNUMBER(I143))),AND(J143&lt;&gt;"",NOT(ISNUMBER(J143))),F143&lt;=0,H143&lt;=0,I143&lt;0,I143&gt;1,J143&lt;0),"CHECK INPUTS",ROUND(F143*H143*(1-IF(I143="",0,I143))+IF(J143="",0,J143),2)))</x:f>
      </x:c>
      <x:c r="L143" s="768"/>
      <x:c r="M143" s="771" t="str">
        <x:f>IF(K143="","",IF(NOT(ISNUMBER(K143)),"CHECK INPUTS",IF(L143="","GST REQUIRED",IF(NOT(ISNUMBER(L143)),"CHECK INPUTS",IF(OR(L143&lt;0,L143&gt;1),"CHECK INPUTS",ROUND(K143*L143,2))))))</x:f>
      </x:c>
      <x:c r="N143" s="771" t="str">
        <x:f>IF(K143="","",IF(OR(NOT(ISNUMBER(K143)),NOT(ISNUMBER(M143))),"CHECK INPUTS",ROUND(K143+M143,2)))</x:f>
      </x:c>
      <x:c r="O143" s="731"/>
      <x:c r="P143" s="730"/>
      <x:c r="Q143" s="751" t="str">
        <x:f>IF(A143="","",IF(COUNTIF($A$5:$A$504,A143)&gt;1,"DUPLICATE QUOTE ID",IF(COUNTIFS($B$5:$B$504,B143,$D$5:$D$504,D143)&gt;1,"DUPLICATE RFQ VERSION",IF(OR(B143="",C143="",E143="",G143="",O143="",P143=""),"CHECK REQUIRED FIELDS",IF(OR(NOT(ISNUMBER(C143)),C143&gt;TODAY(),NOT(ISNUMBER(D143)),D143&lt;1,NOT(ISNUMBER(F143)),F143&lt;=0,NOT(ISNUMBER(H143)),H143&lt;=0,AND(I143&lt;&gt;"",OR(NOT(ISNUMBER(I143)),I143&lt;0,I143&gt;1)),AND(J143&lt;&gt;"",OR(NOT(ISNUMBER(J143)),J143&lt;0)),NOT(ISNUMBER(L143)),L143&lt;0,L143&gt;1,NOT(ISNUMBER(O143)),O143&lt;C143),"CHECK INPUTS",IF(COUNTIF(Setup!$F$4:$F$9,P143)=0,"CHECK QUOTE STATUS","COMPLETE"))))))</x:f>
      </x:c>
    </x:row>
    <x:row r="144">
      <x:c r="A144" s="730"/>
      <x:c r="B144" s="730"/>
      <x:c r="C144" s="731"/>
      <x:c r="D144" s="730"/>
      <x:c r="E144" s="730"/>
      <x:c r="F144" s="730"/>
      <x:c r="G144" s="730"/>
      <x:c r="H144" s="767"/>
      <x:c r="I144" s="768"/>
      <x:c r="J144" s="767"/>
      <x:c r="K144" s="771" t="str">
        <x:f>IF(OR(F144="",H144=""),"",IF(OR(NOT(ISNUMBER(F144)),NOT(ISNUMBER(H144)),AND(I144&lt;&gt;"",NOT(ISNUMBER(I144))),AND(J144&lt;&gt;"",NOT(ISNUMBER(J144))),F144&lt;=0,H144&lt;=0,I144&lt;0,I144&gt;1,J144&lt;0),"CHECK INPUTS",ROUND(F144*H144*(1-IF(I144="",0,I144))+IF(J144="",0,J144),2)))</x:f>
      </x:c>
      <x:c r="L144" s="768"/>
      <x:c r="M144" s="771" t="str">
        <x:f>IF(K144="","",IF(NOT(ISNUMBER(K144)),"CHECK INPUTS",IF(L144="","GST REQUIRED",IF(NOT(ISNUMBER(L144)),"CHECK INPUTS",IF(OR(L144&lt;0,L144&gt;1),"CHECK INPUTS",ROUND(K144*L144,2))))))</x:f>
      </x:c>
      <x:c r="N144" s="771" t="str">
        <x:f>IF(K144="","",IF(OR(NOT(ISNUMBER(K144)),NOT(ISNUMBER(M144))),"CHECK INPUTS",ROUND(K144+M144,2)))</x:f>
      </x:c>
      <x:c r="O144" s="731"/>
      <x:c r="P144" s="730"/>
      <x:c r="Q144" s="751" t="str">
        <x:f>IF(A144="","",IF(COUNTIF($A$5:$A$504,A144)&gt;1,"DUPLICATE QUOTE ID",IF(COUNTIFS($B$5:$B$504,B144,$D$5:$D$504,D144)&gt;1,"DUPLICATE RFQ VERSION",IF(OR(B144="",C144="",E144="",G144="",O144="",P144=""),"CHECK REQUIRED FIELDS",IF(OR(NOT(ISNUMBER(C144)),C144&gt;TODAY(),NOT(ISNUMBER(D144)),D144&lt;1,NOT(ISNUMBER(F144)),F144&lt;=0,NOT(ISNUMBER(H144)),H144&lt;=0,AND(I144&lt;&gt;"",OR(NOT(ISNUMBER(I144)),I144&lt;0,I144&gt;1)),AND(J144&lt;&gt;"",OR(NOT(ISNUMBER(J144)),J144&lt;0)),NOT(ISNUMBER(L144)),L144&lt;0,L144&gt;1,NOT(ISNUMBER(O144)),O144&lt;C144),"CHECK INPUTS",IF(COUNTIF(Setup!$F$4:$F$9,P144)=0,"CHECK QUOTE STATUS","COMPLETE"))))))</x:f>
      </x:c>
    </x:row>
    <x:row r="145">
      <x:c r="A145" s="730"/>
      <x:c r="B145" s="730"/>
      <x:c r="C145" s="731"/>
      <x:c r="D145" s="730"/>
      <x:c r="E145" s="730"/>
      <x:c r="F145" s="730"/>
      <x:c r="G145" s="730"/>
      <x:c r="H145" s="767"/>
      <x:c r="I145" s="768"/>
      <x:c r="J145" s="767"/>
      <x:c r="K145" s="771" t="str">
        <x:f>IF(OR(F145="",H145=""),"",IF(OR(NOT(ISNUMBER(F145)),NOT(ISNUMBER(H145)),AND(I145&lt;&gt;"",NOT(ISNUMBER(I145))),AND(J145&lt;&gt;"",NOT(ISNUMBER(J145))),F145&lt;=0,H145&lt;=0,I145&lt;0,I145&gt;1,J145&lt;0),"CHECK INPUTS",ROUND(F145*H145*(1-IF(I145="",0,I145))+IF(J145="",0,J145),2)))</x:f>
      </x:c>
      <x:c r="L145" s="768"/>
      <x:c r="M145" s="771" t="str">
        <x:f>IF(K145="","",IF(NOT(ISNUMBER(K145)),"CHECK INPUTS",IF(L145="","GST REQUIRED",IF(NOT(ISNUMBER(L145)),"CHECK INPUTS",IF(OR(L145&lt;0,L145&gt;1),"CHECK INPUTS",ROUND(K145*L145,2))))))</x:f>
      </x:c>
      <x:c r="N145" s="771" t="str">
        <x:f>IF(K145="","",IF(OR(NOT(ISNUMBER(K145)),NOT(ISNUMBER(M145))),"CHECK INPUTS",ROUND(K145+M145,2)))</x:f>
      </x:c>
      <x:c r="O145" s="731"/>
      <x:c r="P145" s="730"/>
      <x:c r="Q145" s="751" t="str">
        <x:f>IF(A145="","",IF(COUNTIF($A$5:$A$504,A145)&gt;1,"DUPLICATE QUOTE ID",IF(COUNTIFS($B$5:$B$504,B145,$D$5:$D$504,D145)&gt;1,"DUPLICATE RFQ VERSION",IF(OR(B145="",C145="",E145="",G145="",O145="",P145=""),"CHECK REQUIRED FIELDS",IF(OR(NOT(ISNUMBER(C145)),C145&gt;TODAY(),NOT(ISNUMBER(D145)),D145&lt;1,NOT(ISNUMBER(F145)),F145&lt;=0,NOT(ISNUMBER(H145)),H145&lt;=0,AND(I145&lt;&gt;"",OR(NOT(ISNUMBER(I145)),I145&lt;0,I145&gt;1)),AND(J145&lt;&gt;"",OR(NOT(ISNUMBER(J145)),J145&lt;0)),NOT(ISNUMBER(L145)),L145&lt;0,L145&gt;1,NOT(ISNUMBER(O145)),O145&lt;C145),"CHECK INPUTS",IF(COUNTIF(Setup!$F$4:$F$9,P145)=0,"CHECK QUOTE STATUS","COMPLETE"))))))</x:f>
      </x:c>
    </x:row>
    <x:row r="146">
      <x:c r="A146" s="730"/>
      <x:c r="B146" s="730"/>
      <x:c r="C146" s="731"/>
      <x:c r="D146" s="730"/>
      <x:c r="E146" s="730"/>
      <x:c r="F146" s="730"/>
      <x:c r="G146" s="730"/>
      <x:c r="H146" s="767"/>
      <x:c r="I146" s="768"/>
      <x:c r="J146" s="767"/>
      <x:c r="K146" s="771" t="str">
        <x:f>IF(OR(F146="",H146=""),"",IF(OR(NOT(ISNUMBER(F146)),NOT(ISNUMBER(H146)),AND(I146&lt;&gt;"",NOT(ISNUMBER(I146))),AND(J146&lt;&gt;"",NOT(ISNUMBER(J146))),F146&lt;=0,H146&lt;=0,I146&lt;0,I146&gt;1,J146&lt;0),"CHECK INPUTS",ROUND(F146*H146*(1-IF(I146="",0,I146))+IF(J146="",0,J146),2)))</x:f>
      </x:c>
      <x:c r="L146" s="768"/>
      <x:c r="M146" s="771" t="str">
        <x:f>IF(K146="","",IF(NOT(ISNUMBER(K146)),"CHECK INPUTS",IF(L146="","GST REQUIRED",IF(NOT(ISNUMBER(L146)),"CHECK INPUTS",IF(OR(L146&lt;0,L146&gt;1),"CHECK INPUTS",ROUND(K146*L146,2))))))</x:f>
      </x:c>
      <x:c r="N146" s="771" t="str">
        <x:f>IF(K146="","",IF(OR(NOT(ISNUMBER(K146)),NOT(ISNUMBER(M146))),"CHECK INPUTS",ROUND(K146+M146,2)))</x:f>
      </x:c>
      <x:c r="O146" s="731"/>
      <x:c r="P146" s="730"/>
      <x:c r="Q146" s="751" t="str">
        <x:f>IF(A146="","",IF(COUNTIF($A$5:$A$504,A146)&gt;1,"DUPLICATE QUOTE ID",IF(COUNTIFS($B$5:$B$504,B146,$D$5:$D$504,D146)&gt;1,"DUPLICATE RFQ VERSION",IF(OR(B146="",C146="",E146="",G146="",O146="",P146=""),"CHECK REQUIRED FIELDS",IF(OR(NOT(ISNUMBER(C146)),C146&gt;TODAY(),NOT(ISNUMBER(D146)),D146&lt;1,NOT(ISNUMBER(F146)),F146&lt;=0,NOT(ISNUMBER(H146)),H146&lt;=0,AND(I146&lt;&gt;"",OR(NOT(ISNUMBER(I146)),I146&lt;0,I146&gt;1)),AND(J146&lt;&gt;"",OR(NOT(ISNUMBER(J146)),J146&lt;0)),NOT(ISNUMBER(L146)),L146&lt;0,L146&gt;1,NOT(ISNUMBER(O146)),O146&lt;C146),"CHECK INPUTS",IF(COUNTIF(Setup!$F$4:$F$9,P146)=0,"CHECK QUOTE STATUS","COMPLETE"))))))</x:f>
      </x:c>
    </x:row>
    <x:row r="147">
      <x:c r="A147" s="730"/>
      <x:c r="B147" s="730"/>
      <x:c r="C147" s="731"/>
      <x:c r="D147" s="730"/>
      <x:c r="E147" s="730"/>
      <x:c r="F147" s="730"/>
      <x:c r="G147" s="730"/>
      <x:c r="H147" s="767"/>
      <x:c r="I147" s="768"/>
      <x:c r="J147" s="767"/>
      <x:c r="K147" s="771" t="str">
        <x:f>IF(OR(F147="",H147=""),"",IF(OR(NOT(ISNUMBER(F147)),NOT(ISNUMBER(H147)),AND(I147&lt;&gt;"",NOT(ISNUMBER(I147))),AND(J147&lt;&gt;"",NOT(ISNUMBER(J147))),F147&lt;=0,H147&lt;=0,I147&lt;0,I147&gt;1,J147&lt;0),"CHECK INPUTS",ROUND(F147*H147*(1-IF(I147="",0,I147))+IF(J147="",0,J147),2)))</x:f>
      </x:c>
      <x:c r="L147" s="768"/>
      <x:c r="M147" s="771" t="str">
        <x:f>IF(K147="","",IF(NOT(ISNUMBER(K147)),"CHECK INPUTS",IF(L147="","GST REQUIRED",IF(NOT(ISNUMBER(L147)),"CHECK INPUTS",IF(OR(L147&lt;0,L147&gt;1),"CHECK INPUTS",ROUND(K147*L147,2))))))</x:f>
      </x:c>
      <x:c r="N147" s="771" t="str">
        <x:f>IF(K147="","",IF(OR(NOT(ISNUMBER(K147)),NOT(ISNUMBER(M147))),"CHECK INPUTS",ROUND(K147+M147,2)))</x:f>
      </x:c>
      <x:c r="O147" s="731"/>
      <x:c r="P147" s="730"/>
      <x:c r="Q147" s="751" t="str">
        <x:f>IF(A147="","",IF(COUNTIF($A$5:$A$504,A147)&gt;1,"DUPLICATE QUOTE ID",IF(COUNTIFS($B$5:$B$504,B147,$D$5:$D$504,D147)&gt;1,"DUPLICATE RFQ VERSION",IF(OR(B147="",C147="",E147="",G147="",O147="",P147=""),"CHECK REQUIRED FIELDS",IF(OR(NOT(ISNUMBER(C147)),C147&gt;TODAY(),NOT(ISNUMBER(D147)),D147&lt;1,NOT(ISNUMBER(F147)),F147&lt;=0,NOT(ISNUMBER(H147)),H147&lt;=0,AND(I147&lt;&gt;"",OR(NOT(ISNUMBER(I147)),I147&lt;0,I147&gt;1)),AND(J147&lt;&gt;"",OR(NOT(ISNUMBER(J147)),J147&lt;0)),NOT(ISNUMBER(L147)),L147&lt;0,L147&gt;1,NOT(ISNUMBER(O147)),O147&lt;C147),"CHECK INPUTS",IF(COUNTIF(Setup!$F$4:$F$9,P147)=0,"CHECK QUOTE STATUS","COMPLETE"))))))</x:f>
      </x:c>
    </x:row>
    <x:row r="148">
      <x:c r="A148" s="730"/>
      <x:c r="B148" s="730"/>
      <x:c r="C148" s="731"/>
      <x:c r="D148" s="730"/>
      <x:c r="E148" s="730"/>
      <x:c r="F148" s="730"/>
      <x:c r="G148" s="730"/>
      <x:c r="H148" s="767"/>
      <x:c r="I148" s="768"/>
      <x:c r="J148" s="767"/>
      <x:c r="K148" s="771" t="str">
        <x:f>IF(OR(F148="",H148=""),"",IF(OR(NOT(ISNUMBER(F148)),NOT(ISNUMBER(H148)),AND(I148&lt;&gt;"",NOT(ISNUMBER(I148))),AND(J148&lt;&gt;"",NOT(ISNUMBER(J148))),F148&lt;=0,H148&lt;=0,I148&lt;0,I148&gt;1,J148&lt;0),"CHECK INPUTS",ROUND(F148*H148*(1-IF(I148="",0,I148))+IF(J148="",0,J148),2)))</x:f>
      </x:c>
      <x:c r="L148" s="768"/>
      <x:c r="M148" s="771" t="str">
        <x:f>IF(K148="","",IF(NOT(ISNUMBER(K148)),"CHECK INPUTS",IF(L148="","GST REQUIRED",IF(NOT(ISNUMBER(L148)),"CHECK INPUTS",IF(OR(L148&lt;0,L148&gt;1),"CHECK INPUTS",ROUND(K148*L148,2))))))</x:f>
      </x:c>
      <x:c r="N148" s="771" t="str">
        <x:f>IF(K148="","",IF(OR(NOT(ISNUMBER(K148)),NOT(ISNUMBER(M148))),"CHECK INPUTS",ROUND(K148+M148,2)))</x:f>
      </x:c>
      <x:c r="O148" s="731"/>
      <x:c r="P148" s="730"/>
      <x:c r="Q148" s="751" t="str">
        <x:f>IF(A148="","",IF(COUNTIF($A$5:$A$504,A148)&gt;1,"DUPLICATE QUOTE ID",IF(COUNTIFS($B$5:$B$504,B148,$D$5:$D$504,D148)&gt;1,"DUPLICATE RFQ VERSION",IF(OR(B148="",C148="",E148="",G148="",O148="",P148=""),"CHECK REQUIRED FIELDS",IF(OR(NOT(ISNUMBER(C148)),C148&gt;TODAY(),NOT(ISNUMBER(D148)),D148&lt;1,NOT(ISNUMBER(F148)),F148&lt;=0,NOT(ISNUMBER(H148)),H148&lt;=0,AND(I148&lt;&gt;"",OR(NOT(ISNUMBER(I148)),I148&lt;0,I148&gt;1)),AND(J148&lt;&gt;"",OR(NOT(ISNUMBER(J148)),J148&lt;0)),NOT(ISNUMBER(L148)),L148&lt;0,L148&gt;1,NOT(ISNUMBER(O148)),O148&lt;C148),"CHECK INPUTS",IF(COUNTIF(Setup!$F$4:$F$9,P148)=0,"CHECK QUOTE STATUS","COMPLETE"))))))</x:f>
      </x:c>
    </x:row>
    <x:row r="149">
      <x:c r="A149" s="730"/>
      <x:c r="B149" s="730"/>
      <x:c r="C149" s="731"/>
      <x:c r="D149" s="730"/>
      <x:c r="E149" s="730"/>
      <x:c r="F149" s="730"/>
      <x:c r="G149" s="730"/>
      <x:c r="H149" s="767"/>
      <x:c r="I149" s="768"/>
      <x:c r="J149" s="767"/>
      <x:c r="K149" s="771" t="str">
        <x:f>IF(OR(F149="",H149=""),"",IF(OR(NOT(ISNUMBER(F149)),NOT(ISNUMBER(H149)),AND(I149&lt;&gt;"",NOT(ISNUMBER(I149))),AND(J149&lt;&gt;"",NOT(ISNUMBER(J149))),F149&lt;=0,H149&lt;=0,I149&lt;0,I149&gt;1,J149&lt;0),"CHECK INPUTS",ROUND(F149*H149*(1-IF(I149="",0,I149))+IF(J149="",0,J149),2)))</x:f>
      </x:c>
      <x:c r="L149" s="768"/>
      <x:c r="M149" s="771" t="str">
        <x:f>IF(K149="","",IF(NOT(ISNUMBER(K149)),"CHECK INPUTS",IF(L149="","GST REQUIRED",IF(NOT(ISNUMBER(L149)),"CHECK INPUTS",IF(OR(L149&lt;0,L149&gt;1),"CHECK INPUTS",ROUND(K149*L149,2))))))</x:f>
      </x:c>
      <x:c r="N149" s="771" t="str">
        <x:f>IF(K149="","",IF(OR(NOT(ISNUMBER(K149)),NOT(ISNUMBER(M149))),"CHECK INPUTS",ROUND(K149+M149,2)))</x:f>
      </x:c>
      <x:c r="O149" s="731"/>
      <x:c r="P149" s="730"/>
      <x:c r="Q149" s="751" t="str">
        <x:f>IF(A149="","",IF(COUNTIF($A$5:$A$504,A149)&gt;1,"DUPLICATE QUOTE ID",IF(COUNTIFS($B$5:$B$504,B149,$D$5:$D$504,D149)&gt;1,"DUPLICATE RFQ VERSION",IF(OR(B149="",C149="",E149="",G149="",O149="",P149=""),"CHECK REQUIRED FIELDS",IF(OR(NOT(ISNUMBER(C149)),C149&gt;TODAY(),NOT(ISNUMBER(D149)),D149&lt;1,NOT(ISNUMBER(F149)),F149&lt;=0,NOT(ISNUMBER(H149)),H149&lt;=0,AND(I149&lt;&gt;"",OR(NOT(ISNUMBER(I149)),I149&lt;0,I149&gt;1)),AND(J149&lt;&gt;"",OR(NOT(ISNUMBER(J149)),J149&lt;0)),NOT(ISNUMBER(L149)),L149&lt;0,L149&gt;1,NOT(ISNUMBER(O149)),O149&lt;C149),"CHECK INPUTS",IF(COUNTIF(Setup!$F$4:$F$9,P149)=0,"CHECK QUOTE STATUS","COMPLETE"))))))</x:f>
      </x:c>
    </x:row>
    <x:row r="150">
      <x:c r="A150" s="730"/>
      <x:c r="B150" s="730"/>
      <x:c r="C150" s="731"/>
      <x:c r="D150" s="730"/>
      <x:c r="E150" s="730"/>
      <x:c r="F150" s="730"/>
      <x:c r="G150" s="730"/>
      <x:c r="H150" s="767"/>
      <x:c r="I150" s="768"/>
      <x:c r="J150" s="767"/>
      <x:c r="K150" s="771" t="str">
        <x:f>IF(OR(F150="",H150=""),"",IF(OR(NOT(ISNUMBER(F150)),NOT(ISNUMBER(H150)),AND(I150&lt;&gt;"",NOT(ISNUMBER(I150))),AND(J150&lt;&gt;"",NOT(ISNUMBER(J150))),F150&lt;=0,H150&lt;=0,I150&lt;0,I150&gt;1,J150&lt;0),"CHECK INPUTS",ROUND(F150*H150*(1-IF(I150="",0,I150))+IF(J150="",0,J150),2)))</x:f>
      </x:c>
      <x:c r="L150" s="768"/>
      <x:c r="M150" s="771" t="str">
        <x:f>IF(K150="","",IF(NOT(ISNUMBER(K150)),"CHECK INPUTS",IF(L150="","GST REQUIRED",IF(NOT(ISNUMBER(L150)),"CHECK INPUTS",IF(OR(L150&lt;0,L150&gt;1),"CHECK INPUTS",ROUND(K150*L150,2))))))</x:f>
      </x:c>
      <x:c r="N150" s="771" t="str">
        <x:f>IF(K150="","",IF(OR(NOT(ISNUMBER(K150)),NOT(ISNUMBER(M150))),"CHECK INPUTS",ROUND(K150+M150,2)))</x:f>
      </x:c>
      <x:c r="O150" s="731"/>
      <x:c r="P150" s="730"/>
      <x:c r="Q150" s="751" t="str">
        <x:f>IF(A150="","",IF(COUNTIF($A$5:$A$504,A150)&gt;1,"DUPLICATE QUOTE ID",IF(COUNTIFS($B$5:$B$504,B150,$D$5:$D$504,D150)&gt;1,"DUPLICATE RFQ VERSION",IF(OR(B150="",C150="",E150="",G150="",O150="",P150=""),"CHECK REQUIRED FIELDS",IF(OR(NOT(ISNUMBER(C150)),C150&gt;TODAY(),NOT(ISNUMBER(D150)),D150&lt;1,NOT(ISNUMBER(F150)),F150&lt;=0,NOT(ISNUMBER(H150)),H150&lt;=0,AND(I150&lt;&gt;"",OR(NOT(ISNUMBER(I150)),I150&lt;0,I150&gt;1)),AND(J150&lt;&gt;"",OR(NOT(ISNUMBER(J150)),J150&lt;0)),NOT(ISNUMBER(L150)),L150&lt;0,L150&gt;1,NOT(ISNUMBER(O150)),O150&lt;C150),"CHECK INPUTS",IF(COUNTIF(Setup!$F$4:$F$9,P150)=0,"CHECK QUOTE STATUS","COMPLETE"))))))</x:f>
      </x:c>
    </x:row>
    <x:row r="151">
      <x:c r="A151" s="730"/>
      <x:c r="B151" s="730"/>
      <x:c r="C151" s="731"/>
      <x:c r="D151" s="730"/>
      <x:c r="E151" s="730"/>
      <x:c r="F151" s="730"/>
      <x:c r="G151" s="730"/>
      <x:c r="H151" s="767"/>
      <x:c r="I151" s="768"/>
      <x:c r="J151" s="767"/>
      <x:c r="K151" s="771" t="str">
        <x:f>IF(OR(F151="",H151=""),"",IF(OR(NOT(ISNUMBER(F151)),NOT(ISNUMBER(H151)),AND(I151&lt;&gt;"",NOT(ISNUMBER(I151))),AND(J151&lt;&gt;"",NOT(ISNUMBER(J151))),F151&lt;=0,H151&lt;=0,I151&lt;0,I151&gt;1,J151&lt;0),"CHECK INPUTS",ROUND(F151*H151*(1-IF(I151="",0,I151))+IF(J151="",0,J151),2)))</x:f>
      </x:c>
      <x:c r="L151" s="768"/>
      <x:c r="M151" s="771" t="str">
        <x:f>IF(K151="","",IF(NOT(ISNUMBER(K151)),"CHECK INPUTS",IF(L151="","GST REQUIRED",IF(NOT(ISNUMBER(L151)),"CHECK INPUTS",IF(OR(L151&lt;0,L151&gt;1),"CHECK INPUTS",ROUND(K151*L151,2))))))</x:f>
      </x:c>
      <x:c r="N151" s="771" t="str">
        <x:f>IF(K151="","",IF(OR(NOT(ISNUMBER(K151)),NOT(ISNUMBER(M151))),"CHECK INPUTS",ROUND(K151+M151,2)))</x:f>
      </x:c>
      <x:c r="O151" s="731"/>
      <x:c r="P151" s="730"/>
      <x:c r="Q151" s="751" t="str">
        <x:f>IF(A151="","",IF(COUNTIF($A$5:$A$504,A151)&gt;1,"DUPLICATE QUOTE ID",IF(COUNTIFS($B$5:$B$504,B151,$D$5:$D$504,D151)&gt;1,"DUPLICATE RFQ VERSION",IF(OR(B151="",C151="",E151="",G151="",O151="",P151=""),"CHECK REQUIRED FIELDS",IF(OR(NOT(ISNUMBER(C151)),C151&gt;TODAY(),NOT(ISNUMBER(D151)),D151&lt;1,NOT(ISNUMBER(F151)),F151&lt;=0,NOT(ISNUMBER(H151)),H151&lt;=0,AND(I151&lt;&gt;"",OR(NOT(ISNUMBER(I151)),I151&lt;0,I151&gt;1)),AND(J151&lt;&gt;"",OR(NOT(ISNUMBER(J151)),J151&lt;0)),NOT(ISNUMBER(L151)),L151&lt;0,L151&gt;1,NOT(ISNUMBER(O151)),O151&lt;C151),"CHECK INPUTS",IF(COUNTIF(Setup!$F$4:$F$9,P151)=0,"CHECK QUOTE STATUS","COMPLETE"))))))</x:f>
      </x:c>
    </x:row>
    <x:row r="152">
      <x:c r="A152" s="730"/>
      <x:c r="B152" s="730"/>
      <x:c r="C152" s="731"/>
      <x:c r="D152" s="730"/>
      <x:c r="E152" s="730"/>
      <x:c r="F152" s="730"/>
      <x:c r="G152" s="730"/>
      <x:c r="H152" s="767"/>
      <x:c r="I152" s="768"/>
      <x:c r="J152" s="767"/>
      <x:c r="K152" s="771" t="str">
        <x:f>IF(OR(F152="",H152=""),"",IF(OR(NOT(ISNUMBER(F152)),NOT(ISNUMBER(H152)),AND(I152&lt;&gt;"",NOT(ISNUMBER(I152))),AND(J152&lt;&gt;"",NOT(ISNUMBER(J152))),F152&lt;=0,H152&lt;=0,I152&lt;0,I152&gt;1,J152&lt;0),"CHECK INPUTS",ROUND(F152*H152*(1-IF(I152="",0,I152))+IF(J152="",0,J152),2)))</x:f>
      </x:c>
      <x:c r="L152" s="768"/>
      <x:c r="M152" s="771" t="str">
        <x:f>IF(K152="","",IF(NOT(ISNUMBER(K152)),"CHECK INPUTS",IF(L152="","GST REQUIRED",IF(NOT(ISNUMBER(L152)),"CHECK INPUTS",IF(OR(L152&lt;0,L152&gt;1),"CHECK INPUTS",ROUND(K152*L152,2))))))</x:f>
      </x:c>
      <x:c r="N152" s="771" t="str">
        <x:f>IF(K152="","",IF(OR(NOT(ISNUMBER(K152)),NOT(ISNUMBER(M152))),"CHECK INPUTS",ROUND(K152+M152,2)))</x:f>
      </x:c>
      <x:c r="O152" s="731"/>
      <x:c r="P152" s="730"/>
      <x:c r="Q152" s="751" t="str">
        <x:f>IF(A152="","",IF(COUNTIF($A$5:$A$504,A152)&gt;1,"DUPLICATE QUOTE ID",IF(COUNTIFS($B$5:$B$504,B152,$D$5:$D$504,D152)&gt;1,"DUPLICATE RFQ VERSION",IF(OR(B152="",C152="",E152="",G152="",O152="",P152=""),"CHECK REQUIRED FIELDS",IF(OR(NOT(ISNUMBER(C152)),C152&gt;TODAY(),NOT(ISNUMBER(D152)),D152&lt;1,NOT(ISNUMBER(F152)),F152&lt;=0,NOT(ISNUMBER(H152)),H152&lt;=0,AND(I152&lt;&gt;"",OR(NOT(ISNUMBER(I152)),I152&lt;0,I152&gt;1)),AND(J152&lt;&gt;"",OR(NOT(ISNUMBER(J152)),J152&lt;0)),NOT(ISNUMBER(L152)),L152&lt;0,L152&gt;1,NOT(ISNUMBER(O152)),O152&lt;C152),"CHECK INPUTS",IF(COUNTIF(Setup!$F$4:$F$9,P152)=0,"CHECK QUOTE STATUS","COMPLETE"))))))</x:f>
      </x:c>
    </x:row>
    <x:row r="153">
      <x:c r="A153" s="730"/>
      <x:c r="B153" s="730"/>
      <x:c r="C153" s="731"/>
      <x:c r="D153" s="730"/>
      <x:c r="E153" s="730"/>
      <x:c r="F153" s="730"/>
      <x:c r="G153" s="730"/>
      <x:c r="H153" s="767"/>
      <x:c r="I153" s="768"/>
      <x:c r="J153" s="767"/>
      <x:c r="K153" s="771" t="str">
        <x:f>IF(OR(F153="",H153=""),"",IF(OR(NOT(ISNUMBER(F153)),NOT(ISNUMBER(H153)),AND(I153&lt;&gt;"",NOT(ISNUMBER(I153))),AND(J153&lt;&gt;"",NOT(ISNUMBER(J153))),F153&lt;=0,H153&lt;=0,I153&lt;0,I153&gt;1,J153&lt;0),"CHECK INPUTS",ROUND(F153*H153*(1-IF(I153="",0,I153))+IF(J153="",0,J153),2)))</x:f>
      </x:c>
      <x:c r="L153" s="768"/>
      <x:c r="M153" s="771" t="str">
        <x:f>IF(K153="","",IF(NOT(ISNUMBER(K153)),"CHECK INPUTS",IF(L153="","GST REQUIRED",IF(NOT(ISNUMBER(L153)),"CHECK INPUTS",IF(OR(L153&lt;0,L153&gt;1),"CHECK INPUTS",ROUND(K153*L153,2))))))</x:f>
      </x:c>
      <x:c r="N153" s="771" t="str">
        <x:f>IF(K153="","",IF(OR(NOT(ISNUMBER(K153)),NOT(ISNUMBER(M153))),"CHECK INPUTS",ROUND(K153+M153,2)))</x:f>
      </x:c>
      <x:c r="O153" s="731"/>
      <x:c r="P153" s="730"/>
      <x:c r="Q153" s="751" t="str">
        <x:f>IF(A153="","",IF(COUNTIF($A$5:$A$504,A153)&gt;1,"DUPLICATE QUOTE ID",IF(COUNTIFS($B$5:$B$504,B153,$D$5:$D$504,D153)&gt;1,"DUPLICATE RFQ VERSION",IF(OR(B153="",C153="",E153="",G153="",O153="",P153=""),"CHECK REQUIRED FIELDS",IF(OR(NOT(ISNUMBER(C153)),C153&gt;TODAY(),NOT(ISNUMBER(D153)),D153&lt;1,NOT(ISNUMBER(F153)),F153&lt;=0,NOT(ISNUMBER(H153)),H153&lt;=0,AND(I153&lt;&gt;"",OR(NOT(ISNUMBER(I153)),I153&lt;0,I153&gt;1)),AND(J153&lt;&gt;"",OR(NOT(ISNUMBER(J153)),J153&lt;0)),NOT(ISNUMBER(L153)),L153&lt;0,L153&gt;1,NOT(ISNUMBER(O153)),O153&lt;C153),"CHECK INPUTS",IF(COUNTIF(Setup!$F$4:$F$9,P153)=0,"CHECK QUOTE STATUS","COMPLETE"))))))</x:f>
      </x:c>
    </x:row>
    <x:row r="154">
      <x:c r="A154" s="730"/>
      <x:c r="B154" s="730"/>
      <x:c r="C154" s="731"/>
      <x:c r="D154" s="730"/>
      <x:c r="E154" s="730"/>
      <x:c r="F154" s="730"/>
      <x:c r="G154" s="730"/>
      <x:c r="H154" s="767"/>
      <x:c r="I154" s="768"/>
      <x:c r="J154" s="767"/>
      <x:c r="K154" s="771" t="str">
        <x:f>IF(OR(F154="",H154=""),"",IF(OR(NOT(ISNUMBER(F154)),NOT(ISNUMBER(H154)),AND(I154&lt;&gt;"",NOT(ISNUMBER(I154))),AND(J154&lt;&gt;"",NOT(ISNUMBER(J154))),F154&lt;=0,H154&lt;=0,I154&lt;0,I154&gt;1,J154&lt;0),"CHECK INPUTS",ROUND(F154*H154*(1-IF(I154="",0,I154))+IF(J154="",0,J154),2)))</x:f>
      </x:c>
      <x:c r="L154" s="768"/>
      <x:c r="M154" s="771" t="str">
        <x:f>IF(K154="","",IF(NOT(ISNUMBER(K154)),"CHECK INPUTS",IF(L154="","GST REQUIRED",IF(NOT(ISNUMBER(L154)),"CHECK INPUTS",IF(OR(L154&lt;0,L154&gt;1),"CHECK INPUTS",ROUND(K154*L154,2))))))</x:f>
      </x:c>
      <x:c r="N154" s="771" t="str">
        <x:f>IF(K154="","",IF(OR(NOT(ISNUMBER(K154)),NOT(ISNUMBER(M154))),"CHECK INPUTS",ROUND(K154+M154,2)))</x:f>
      </x:c>
      <x:c r="O154" s="731"/>
      <x:c r="P154" s="730"/>
      <x:c r="Q154" s="751" t="str">
        <x:f>IF(A154="","",IF(COUNTIF($A$5:$A$504,A154)&gt;1,"DUPLICATE QUOTE ID",IF(COUNTIFS($B$5:$B$504,B154,$D$5:$D$504,D154)&gt;1,"DUPLICATE RFQ VERSION",IF(OR(B154="",C154="",E154="",G154="",O154="",P154=""),"CHECK REQUIRED FIELDS",IF(OR(NOT(ISNUMBER(C154)),C154&gt;TODAY(),NOT(ISNUMBER(D154)),D154&lt;1,NOT(ISNUMBER(F154)),F154&lt;=0,NOT(ISNUMBER(H154)),H154&lt;=0,AND(I154&lt;&gt;"",OR(NOT(ISNUMBER(I154)),I154&lt;0,I154&gt;1)),AND(J154&lt;&gt;"",OR(NOT(ISNUMBER(J154)),J154&lt;0)),NOT(ISNUMBER(L154)),L154&lt;0,L154&gt;1,NOT(ISNUMBER(O154)),O154&lt;C154),"CHECK INPUTS",IF(COUNTIF(Setup!$F$4:$F$9,P154)=0,"CHECK QUOTE STATUS","COMPLETE"))))))</x:f>
      </x:c>
    </x:row>
    <x:row r="155">
      <x:c r="A155" s="730"/>
      <x:c r="B155" s="730"/>
      <x:c r="C155" s="731"/>
      <x:c r="D155" s="730"/>
      <x:c r="E155" s="730"/>
      <x:c r="F155" s="730"/>
      <x:c r="G155" s="730"/>
      <x:c r="H155" s="767"/>
      <x:c r="I155" s="768"/>
      <x:c r="J155" s="767"/>
      <x:c r="K155" s="771" t="str">
        <x:f>IF(OR(F155="",H155=""),"",IF(OR(NOT(ISNUMBER(F155)),NOT(ISNUMBER(H155)),AND(I155&lt;&gt;"",NOT(ISNUMBER(I155))),AND(J155&lt;&gt;"",NOT(ISNUMBER(J155))),F155&lt;=0,H155&lt;=0,I155&lt;0,I155&gt;1,J155&lt;0),"CHECK INPUTS",ROUND(F155*H155*(1-IF(I155="",0,I155))+IF(J155="",0,J155),2)))</x:f>
      </x:c>
      <x:c r="L155" s="768"/>
      <x:c r="M155" s="771" t="str">
        <x:f>IF(K155="","",IF(NOT(ISNUMBER(K155)),"CHECK INPUTS",IF(L155="","GST REQUIRED",IF(NOT(ISNUMBER(L155)),"CHECK INPUTS",IF(OR(L155&lt;0,L155&gt;1),"CHECK INPUTS",ROUND(K155*L155,2))))))</x:f>
      </x:c>
      <x:c r="N155" s="771" t="str">
        <x:f>IF(K155="","",IF(OR(NOT(ISNUMBER(K155)),NOT(ISNUMBER(M155))),"CHECK INPUTS",ROUND(K155+M155,2)))</x:f>
      </x:c>
      <x:c r="O155" s="731"/>
      <x:c r="P155" s="730"/>
      <x:c r="Q155" s="751" t="str">
        <x:f>IF(A155="","",IF(COUNTIF($A$5:$A$504,A155)&gt;1,"DUPLICATE QUOTE ID",IF(COUNTIFS($B$5:$B$504,B155,$D$5:$D$504,D155)&gt;1,"DUPLICATE RFQ VERSION",IF(OR(B155="",C155="",E155="",G155="",O155="",P155=""),"CHECK REQUIRED FIELDS",IF(OR(NOT(ISNUMBER(C155)),C155&gt;TODAY(),NOT(ISNUMBER(D155)),D155&lt;1,NOT(ISNUMBER(F155)),F155&lt;=0,NOT(ISNUMBER(H155)),H155&lt;=0,AND(I155&lt;&gt;"",OR(NOT(ISNUMBER(I155)),I155&lt;0,I155&gt;1)),AND(J155&lt;&gt;"",OR(NOT(ISNUMBER(J155)),J155&lt;0)),NOT(ISNUMBER(L155)),L155&lt;0,L155&gt;1,NOT(ISNUMBER(O155)),O155&lt;C155),"CHECK INPUTS",IF(COUNTIF(Setup!$F$4:$F$9,P155)=0,"CHECK QUOTE STATUS","COMPLETE"))))))</x:f>
      </x:c>
    </x:row>
    <x:row r="156">
      <x:c r="A156" s="730"/>
      <x:c r="B156" s="730"/>
      <x:c r="C156" s="731"/>
      <x:c r="D156" s="730"/>
      <x:c r="E156" s="730"/>
      <x:c r="F156" s="730"/>
      <x:c r="G156" s="730"/>
      <x:c r="H156" s="767"/>
      <x:c r="I156" s="768"/>
      <x:c r="J156" s="767"/>
      <x:c r="K156" s="771" t="str">
        <x:f>IF(OR(F156="",H156=""),"",IF(OR(NOT(ISNUMBER(F156)),NOT(ISNUMBER(H156)),AND(I156&lt;&gt;"",NOT(ISNUMBER(I156))),AND(J156&lt;&gt;"",NOT(ISNUMBER(J156))),F156&lt;=0,H156&lt;=0,I156&lt;0,I156&gt;1,J156&lt;0),"CHECK INPUTS",ROUND(F156*H156*(1-IF(I156="",0,I156))+IF(J156="",0,J156),2)))</x:f>
      </x:c>
      <x:c r="L156" s="768"/>
      <x:c r="M156" s="771" t="str">
        <x:f>IF(K156="","",IF(NOT(ISNUMBER(K156)),"CHECK INPUTS",IF(L156="","GST REQUIRED",IF(NOT(ISNUMBER(L156)),"CHECK INPUTS",IF(OR(L156&lt;0,L156&gt;1),"CHECK INPUTS",ROUND(K156*L156,2))))))</x:f>
      </x:c>
      <x:c r="N156" s="771" t="str">
        <x:f>IF(K156="","",IF(OR(NOT(ISNUMBER(K156)),NOT(ISNUMBER(M156))),"CHECK INPUTS",ROUND(K156+M156,2)))</x:f>
      </x:c>
      <x:c r="O156" s="731"/>
      <x:c r="P156" s="730"/>
      <x:c r="Q156" s="751" t="str">
        <x:f>IF(A156="","",IF(COUNTIF($A$5:$A$504,A156)&gt;1,"DUPLICATE QUOTE ID",IF(COUNTIFS($B$5:$B$504,B156,$D$5:$D$504,D156)&gt;1,"DUPLICATE RFQ VERSION",IF(OR(B156="",C156="",E156="",G156="",O156="",P156=""),"CHECK REQUIRED FIELDS",IF(OR(NOT(ISNUMBER(C156)),C156&gt;TODAY(),NOT(ISNUMBER(D156)),D156&lt;1,NOT(ISNUMBER(F156)),F156&lt;=0,NOT(ISNUMBER(H156)),H156&lt;=0,AND(I156&lt;&gt;"",OR(NOT(ISNUMBER(I156)),I156&lt;0,I156&gt;1)),AND(J156&lt;&gt;"",OR(NOT(ISNUMBER(J156)),J156&lt;0)),NOT(ISNUMBER(L156)),L156&lt;0,L156&gt;1,NOT(ISNUMBER(O156)),O156&lt;C156),"CHECK INPUTS",IF(COUNTIF(Setup!$F$4:$F$9,P156)=0,"CHECK QUOTE STATUS","COMPLETE"))))))</x:f>
      </x:c>
    </x:row>
    <x:row r="157">
      <x:c r="A157" s="730"/>
      <x:c r="B157" s="730"/>
      <x:c r="C157" s="731"/>
      <x:c r="D157" s="730"/>
      <x:c r="E157" s="730"/>
      <x:c r="F157" s="730"/>
      <x:c r="G157" s="730"/>
      <x:c r="H157" s="767"/>
      <x:c r="I157" s="768"/>
      <x:c r="J157" s="767"/>
      <x:c r="K157" s="771" t="str">
        <x:f>IF(OR(F157="",H157=""),"",IF(OR(NOT(ISNUMBER(F157)),NOT(ISNUMBER(H157)),AND(I157&lt;&gt;"",NOT(ISNUMBER(I157))),AND(J157&lt;&gt;"",NOT(ISNUMBER(J157))),F157&lt;=0,H157&lt;=0,I157&lt;0,I157&gt;1,J157&lt;0),"CHECK INPUTS",ROUND(F157*H157*(1-IF(I157="",0,I157))+IF(J157="",0,J157),2)))</x:f>
      </x:c>
      <x:c r="L157" s="768"/>
      <x:c r="M157" s="771" t="str">
        <x:f>IF(K157="","",IF(NOT(ISNUMBER(K157)),"CHECK INPUTS",IF(L157="","GST REQUIRED",IF(NOT(ISNUMBER(L157)),"CHECK INPUTS",IF(OR(L157&lt;0,L157&gt;1),"CHECK INPUTS",ROUND(K157*L157,2))))))</x:f>
      </x:c>
      <x:c r="N157" s="771" t="str">
        <x:f>IF(K157="","",IF(OR(NOT(ISNUMBER(K157)),NOT(ISNUMBER(M157))),"CHECK INPUTS",ROUND(K157+M157,2)))</x:f>
      </x:c>
      <x:c r="O157" s="731"/>
      <x:c r="P157" s="730"/>
      <x:c r="Q157" s="751" t="str">
        <x:f>IF(A157="","",IF(COUNTIF($A$5:$A$504,A157)&gt;1,"DUPLICATE QUOTE ID",IF(COUNTIFS($B$5:$B$504,B157,$D$5:$D$504,D157)&gt;1,"DUPLICATE RFQ VERSION",IF(OR(B157="",C157="",E157="",G157="",O157="",P157=""),"CHECK REQUIRED FIELDS",IF(OR(NOT(ISNUMBER(C157)),C157&gt;TODAY(),NOT(ISNUMBER(D157)),D157&lt;1,NOT(ISNUMBER(F157)),F157&lt;=0,NOT(ISNUMBER(H157)),H157&lt;=0,AND(I157&lt;&gt;"",OR(NOT(ISNUMBER(I157)),I157&lt;0,I157&gt;1)),AND(J157&lt;&gt;"",OR(NOT(ISNUMBER(J157)),J157&lt;0)),NOT(ISNUMBER(L157)),L157&lt;0,L157&gt;1,NOT(ISNUMBER(O157)),O157&lt;C157),"CHECK INPUTS",IF(COUNTIF(Setup!$F$4:$F$9,P157)=0,"CHECK QUOTE STATUS","COMPLETE"))))))</x:f>
      </x:c>
    </x:row>
    <x:row r="158">
      <x:c r="A158" s="730"/>
      <x:c r="B158" s="730"/>
      <x:c r="C158" s="731"/>
      <x:c r="D158" s="730"/>
      <x:c r="E158" s="730"/>
      <x:c r="F158" s="730"/>
      <x:c r="G158" s="730"/>
      <x:c r="H158" s="767"/>
      <x:c r="I158" s="768"/>
      <x:c r="J158" s="767"/>
      <x:c r="K158" s="771" t="str">
        <x:f>IF(OR(F158="",H158=""),"",IF(OR(NOT(ISNUMBER(F158)),NOT(ISNUMBER(H158)),AND(I158&lt;&gt;"",NOT(ISNUMBER(I158))),AND(J158&lt;&gt;"",NOT(ISNUMBER(J158))),F158&lt;=0,H158&lt;=0,I158&lt;0,I158&gt;1,J158&lt;0),"CHECK INPUTS",ROUND(F158*H158*(1-IF(I158="",0,I158))+IF(J158="",0,J158),2)))</x:f>
      </x:c>
      <x:c r="L158" s="768"/>
      <x:c r="M158" s="771" t="str">
        <x:f>IF(K158="","",IF(NOT(ISNUMBER(K158)),"CHECK INPUTS",IF(L158="","GST REQUIRED",IF(NOT(ISNUMBER(L158)),"CHECK INPUTS",IF(OR(L158&lt;0,L158&gt;1),"CHECK INPUTS",ROUND(K158*L158,2))))))</x:f>
      </x:c>
      <x:c r="N158" s="771" t="str">
        <x:f>IF(K158="","",IF(OR(NOT(ISNUMBER(K158)),NOT(ISNUMBER(M158))),"CHECK INPUTS",ROUND(K158+M158,2)))</x:f>
      </x:c>
      <x:c r="O158" s="731"/>
      <x:c r="P158" s="730"/>
      <x:c r="Q158" s="751" t="str">
        <x:f>IF(A158="","",IF(COUNTIF($A$5:$A$504,A158)&gt;1,"DUPLICATE QUOTE ID",IF(COUNTIFS($B$5:$B$504,B158,$D$5:$D$504,D158)&gt;1,"DUPLICATE RFQ VERSION",IF(OR(B158="",C158="",E158="",G158="",O158="",P158=""),"CHECK REQUIRED FIELDS",IF(OR(NOT(ISNUMBER(C158)),C158&gt;TODAY(),NOT(ISNUMBER(D158)),D158&lt;1,NOT(ISNUMBER(F158)),F158&lt;=0,NOT(ISNUMBER(H158)),H158&lt;=0,AND(I158&lt;&gt;"",OR(NOT(ISNUMBER(I158)),I158&lt;0,I158&gt;1)),AND(J158&lt;&gt;"",OR(NOT(ISNUMBER(J158)),J158&lt;0)),NOT(ISNUMBER(L158)),L158&lt;0,L158&gt;1,NOT(ISNUMBER(O158)),O158&lt;C158),"CHECK INPUTS",IF(COUNTIF(Setup!$F$4:$F$9,P158)=0,"CHECK QUOTE STATUS","COMPLETE"))))))</x:f>
      </x:c>
    </x:row>
    <x:row r="159">
      <x:c r="A159" s="730"/>
      <x:c r="B159" s="730"/>
      <x:c r="C159" s="731"/>
      <x:c r="D159" s="730"/>
      <x:c r="E159" s="730"/>
      <x:c r="F159" s="730"/>
      <x:c r="G159" s="730"/>
      <x:c r="H159" s="767"/>
      <x:c r="I159" s="768"/>
      <x:c r="J159" s="767"/>
      <x:c r="K159" s="771" t="str">
        <x:f>IF(OR(F159="",H159=""),"",IF(OR(NOT(ISNUMBER(F159)),NOT(ISNUMBER(H159)),AND(I159&lt;&gt;"",NOT(ISNUMBER(I159))),AND(J159&lt;&gt;"",NOT(ISNUMBER(J159))),F159&lt;=0,H159&lt;=0,I159&lt;0,I159&gt;1,J159&lt;0),"CHECK INPUTS",ROUND(F159*H159*(1-IF(I159="",0,I159))+IF(J159="",0,J159),2)))</x:f>
      </x:c>
      <x:c r="L159" s="768"/>
      <x:c r="M159" s="771" t="str">
        <x:f>IF(K159="","",IF(NOT(ISNUMBER(K159)),"CHECK INPUTS",IF(L159="","GST REQUIRED",IF(NOT(ISNUMBER(L159)),"CHECK INPUTS",IF(OR(L159&lt;0,L159&gt;1),"CHECK INPUTS",ROUND(K159*L159,2))))))</x:f>
      </x:c>
      <x:c r="N159" s="771" t="str">
        <x:f>IF(K159="","",IF(OR(NOT(ISNUMBER(K159)),NOT(ISNUMBER(M159))),"CHECK INPUTS",ROUND(K159+M159,2)))</x:f>
      </x:c>
      <x:c r="O159" s="731"/>
      <x:c r="P159" s="730"/>
      <x:c r="Q159" s="751" t="str">
        <x:f>IF(A159="","",IF(COUNTIF($A$5:$A$504,A159)&gt;1,"DUPLICATE QUOTE ID",IF(COUNTIFS($B$5:$B$504,B159,$D$5:$D$504,D159)&gt;1,"DUPLICATE RFQ VERSION",IF(OR(B159="",C159="",E159="",G159="",O159="",P159=""),"CHECK REQUIRED FIELDS",IF(OR(NOT(ISNUMBER(C159)),C159&gt;TODAY(),NOT(ISNUMBER(D159)),D159&lt;1,NOT(ISNUMBER(F159)),F159&lt;=0,NOT(ISNUMBER(H159)),H159&lt;=0,AND(I159&lt;&gt;"",OR(NOT(ISNUMBER(I159)),I159&lt;0,I159&gt;1)),AND(J159&lt;&gt;"",OR(NOT(ISNUMBER(J159)),J159&lt;0)),NOT(ISNUMBER(L159)),L159&lt;0,L159&gt;1,NOT(ISNUMBER(O159)),O159&lt;C159),"CHECK INPUTS",IF(COUNTIF(Setup!$F$4:$F$9,P159)=0,"CHECK QUOTE STATUS","COMPLETE"))))))</x:f>
      </x:c>
    </x:row>
    <x:row r="160">
      <x:c r="A160" s="730"/>
      <x:c r="B160" s="730"/>
      <x:c r="C160" s="731"/>
      <x:c r="D160" s="730"/>
      <x:c r="E160" s="730"/>
      <x:c r="F160" s="730"/>
      <x:c r="G160" s="730"/>
      <x:c r="H160" s="767"/>
      <x:c r="I160" s="768"/>
      <x:c r="J160" s="767"/>
      <x:c r="K160" s="771" t="str">
        <x:f>IF(OR(F160="",H160=""),"",IF(OR(NOT(ISNUMBER(F160)),NOT(ISNUMBER(H160)),AND(I160&lt;&gt;"",NOT(ISNUMBER(I160))),AND(J160&lt;&gt;"",NOT(ISNUMBER(J160))),F160&lt;=0,H160&lt;=0,I160&lt;0,I160&gt;1,J160&lt;0),"CHECK INPUTS",ROUND(F160*H160*(1-IF(I160="",0,I160))+IF(J160="",0,J160),2)))</x:f>
      </x:c>
      <x:c r="L160" s="768"/>
      <x:c r="M160" s="771" t="str">
        <x:f>IF(K160="","",IF(NOT(ISNUMBER(K160)),"CHECK INPUTS",IF(L160="","GST REQUIRED",IF(NOT(ISNUMBER(L160)),"CHECK INPUTS",IF(OR(L160&lt;0,L160&gt;1),"CHECK INPUTS",ROUND(K160*L160,2))))))</x:f>
      </x:c>
      <x:c r="N160" s="771" t="str">
        <x:f>IF(K160="","",IF(OR(NOT(ISNUMBER(K160)),NOT(ISNUMBER(M160))),"CHECK INPUTS",ROUND(K160+M160,2)))</x:f>
      </x:c>
      <x:c r="O160" s="731"/>
      <x:c r="P160" s="730"/>
      <x:c r="Q160" s="751" t="str">
        <x:f>IF(A160="","",IF(COUNTIF($A$5:$A$504,A160)&gt;1,"DUPLICATE QUOTE ID",IF(COUNTIFS($B$5:$B$504,B160,$D$5:$D$504,D160)&gt;1,"DUPLICATE RFQ VERSION",IF(OR(B160="",C160="",E160="",G160="",O160="",P160=""),"CHECK REQUIRED FIELDS",IF(OR(NOT(ISNUMBER(C160)),C160&gt;TODAY(),NOT(ISNUMBER(D160)),D160&lt;1,NOT(ISNUMBER(F160)),F160&lt;=0,NOT(ISNUMBER(H160)),H160&lt;=0,AND(I160&lt;&gt;"",OR(NOT(ISNUMBER(I160)),I160&lt;0,I160&gt;1)),AND(J160&lt;&gt;"",OR(NOT(ISNUMBER(J160)),J160&lt;0)),NOT(ISNUMBER(L160)),L160&lt;0,L160&gt;1,NOT(ISNUMBER(O160)),O160&lt;C160),"CHECK INPUTS",IF(COUNTIF(Setup!$F$4:$F$9,P160)=0,"CHECK QUOTE STATUS","COMPLETE"))))))</x:f>
      </x:c>
    </x:row>
    <x:row r="161">
      <x:c r="A161" s="730"/>
      <x:c r="B161" s="730"/>
      <x:c r="C161" s="731"/>
      <x:c r="D161" s="730"/>
      <x:c r="E161" s="730"/>
      <x:c r="F161" s="730"/>
      <x:c r="G161" s="730"/>
      <x:c r="H161" s="767"/>
      <x:c r="I161" s="768"/>
      <x:c r="J161" s="767"/>
      <x:c r="K161" s="771" t="str">
        <x:f>IF(OR(F161="",H161=""),"",IF(OR(NOT(ISNUMBER(F161)),NOT(ISNUMBER(H161)),AND(I161&lt;&gt;"",NOT(ISNUMBER(I161))),AND(J161&lt;&gt;"",NOT(ISNUMBER(J161))),F161&lt;=0,H161&lt;=0,I161&lt;0,I161&gt;1,J161&lt;0),"CHECK INPUTS",ROUND(F161*H161*(1-IF(I161="",0,I161))+IF(J161="",0,J161),2)))</x:f>
      </x:c>
      <x:c r="L161" s="768"/>
      <x:c r="M161" s="771" t="str">
        <x:f>IF(K161="","",IF(NOT(ISNUMBER(K161)),"CHECK INPUTS",IF(L161="","GST REQUIRED",IF(NOT(ISNUMBER(L161)),"CHECK INPUTS",IF(OR(L161&lt;0,L161&gt;1),"CHECK INPUTS",ROUND(K161*L161,2))))))</x:f>
      </x:c>
      <x:c r="N161" s="771" t="str">
        <x:f>IF(K161="","",IF(OR(NOT(ISNUMBER(K161)),NOT(ISNUMBER(M161))),"CHECK INPUTS",ROUND(K161+M161,2)))</x:f>
      </x:c>
      <x:c r="O161" s="731"/>
      <x:c r="P161" s="730"/>
      <x:c r="Q161" s="751" t="str">
        <x:f>IF(A161="","",IF(COUNTIF($A$5:$A$504,A161)&gt;1,"DUPLICATE QUOTE ID",IF(COUNTIFS($B$5:$B$504,B161,$D$5:$D$504,D161)&gt;1,"DUPLICATE RFQ VERSION",IF(OR(B161="",C161="",E161="",G161="",O161="",P161=""),"CHECK REQUIRED FIELDS",IF(OR(NOT(ISNUMBER(C161)),C161&gt;TODAY(),NOT(ISNUMBER(D161)),D161&lt;1,NOT(ISNUMBER(F161)),F161&lt;=0,NOT(ISNUMBER(H161)),H161&lt;=0,AND(I161&lt;&gt;"",OR(NOT(ISNUMBER(I161)),I161&lt;0,I161&gt;1)),AND(J161&lt;&gt;"",OR(NOT(ISNUMBER(J161)),J161&lt;0)),NOT(ISNUMBER(L161)),L161&lt;0,L161&gt;1,NOT(ISNUMBER(O161)),O161&lt;C161),"CHECK INPUTS",IF(COUNTIF(Setup!$F$4:$F$9,P161)=0,"CHECK QUOTE STATUS","COMPLETE"))))))</x:f>
      </x:c>
    </x:row>
    <x:row r="162">
      <x:c r="A162" s="730"/>
      <x:c r="B162" s="730"/>
      <x:c r="C162" s="731"/>
      <x:c r="D162" s="730"/>
      <x:c r="E162" s="730"/>
      <x:c r="F162" s="730"/>
      <x:c r="G162" s="730"/>
      <x:c r="H162" s="767"/>
      <x:c r="I162" s="768"/>
      <x:c r="J162" s="767"/>
      <x:c r="K162" s="771" t="str">
        <x:f>IF(OR(F162="",H162=""),"",IF(OR(NOT(ISNUMBER(F162)),NOT(ISNUMBER(H162)),AND(I162&lt;&gt;"",NOT(ISNUMBER(I162))),AND(J162&lt;&gt;"",NOT(ISNUMBER(J162))),F162&lt;=0,H162&lt;=0,I162&lt;0,I162&gt;1,J162&lt;0),"CHECK INPUTS",ROUND(F162*H162*(1-IF(I162="",0,I162))+IF(J162="",0,J162),2)))</x:f>
      </x:c>
      <x:c r="L162" s="768"/>
      <x:c r="M162" s="771" t="str">
        <x:f>IF(K162="","",IF(NOT(ISNUMBER(K162)),"CHECK INPUTS",IF(L162="","GST REQUIRED",IF(NOT(ISNUMBER(L162)),"CHECK INPUTS",IF(OR(L162&lt;0,L162&gt;1),"CHECK INPUTS",ROUND(K162*L162,2))))))</x:f>
      </x:c>
      <x:c r="N162" s="771" t="str">
        <x:f>IF(K162="","",IF(OR(NOT(ISNUMBER(K162)),NOT(ISNUMBER(M162))),"CHECK INPUTS",ROUND(K162+M162,2)))</x:f>
      </x:c>
      <x:c r="O162" s="731"/>
      <x:c r="P162" s="730"/>
      <x:c r="Q162" s="751" t="str">
        <x:f>IF(A162="","",IF(COUNTIF($A$5:$A$504,A162)&gt;1,"DUPLICATE QUOTE ID",IF(COUNTIFS($B$5:$B$504,B162,$D$5:$D$504,D162)&gt;1,"DUPLICATE RFQ VERSION",IF(OR(B162="",C162="",E162="",G162="",O162="",P162=""),"CHECK REQUIRED FIELDS",IF(OR(NOT(ISNUMBER(C162)),C162&gt;TODAY(),NOT(ISNUMBER(D162)),D162&lt;1,NOT(ISNUMBER(F162)),F162&lt;=0,NOT(ISNUMBER(H162)),H162&lt;=0,AND(I162&lt;&gt;"",OR(NOT(ISNUMBER(I162)),I162&lt;0,I162&gt;1)),AND(J162&lt;&gt;"",OR(NOT(ISNUMBER(J162)),J162&lt;0)),NOT(ISNUMBER(L162)),L162&lt;0,L162&gt;1,NOT(ISNUMBER(O162)),O162&lt;C162),"CHECK INPUTS",IF(COUNTIF(Setup!$F$4:$F$9,P162)=0,"CHECK QUOTE STATUS","COMPLETE"))))))</x:f>
      </x:c>
    </x:row>
    <x:row r="163">
      <x:c r="A163" s="730"/>
      <x:c r="B163" s="730"/>
      <x:c r="C163" s="731"/>
      <x:c r="D163" s="730"/>
      <x:c r="E163" s="730"/>
      <x:c r="F163" s="730"/>
      <x:c r="G163" s="730"/>
      <x:c r="H163" s="767"/>
      <x:c r="I163" s="768"/>
      <x:c r="J163" s="767"/>
      <x:c r="K163" s="771" t="str">
        <x:f>IF(OR(F163="",H163=""),"",IF(OR(NOT(ISNUMBER(F163)),NOT(ISNUMBER(H163)),AND(I163&lt;&gt;"",NOT(ISNUMBER(I163))),AND(J163&lt;&gt;"",NOT(ISNUMBER(J163))),F163&lt;=0,H163&lt;=0,I163&lt;0,I163&gt;1,J163&lt;0),"CHECK INPUTS",ROUND(F163*H163*(1-IF(I163="",0,I163))+IF(J163="",0,J163),2)))</x:f>
      </x:c>
      <x:c r="L163" s="768"/>
      <x:c r="M163" s="771" t="str">
        <x:f>IF(K163="","",IF(NOT(ISNUMBER(K163)),"CHECK INPUTS",IF(L163="","GST REQUIRED",IF(NOT(ISNUMBER(L163)),"CHECK INPUTS",IF(OR(L163&lt;0,L163&gt;1),"CHECK INPUTS",ROUND(K163*L163,2))))))</x:f>
      </x:c>
      <x:c r="N163" s="771" t="str">
        <x:f>IF(K163="","",IF(OR(NOT(ISNUMBER(K163)),NOT(ISNUMBER(M163))),"CHECK INPUTS",ROUND(K163+M163,2)))</x:f>
      </x:c>
      <x:c r="O163" s="731"/>
      <x:c r="P163" s="730"/>
      <x:c r="Q163" s="751" t="str">
        <x:f>IF(A163="","",IF(COUNTIF($A$5:$A$504,A163)&gt;1,"DUPLICATE QUOTE ID",IF(COUNTIFS($B$5:$B$504,B163,$D$5:$D$504,D163)&gt;1,"DUPLICATE RFQ VERSION",IF(OR(B163="",C163="",E163="",G163="",O163="",P163=""),"CHECK REQUIRED FIELDS",IF(OR(NOT(ISNUMBER(C163)),C163&gt;TODAY(),NOT(ISNUMBER(D163)),D163&lt;1,NOT(ISNUMBER(F163)),F163&lt;=0,NOT(ISNUMBER(H163)),H163&lt;=0,AND(I163&lt;&gt;"",OR(NOT(ISNUMBER(I163)),I163&lt;0,I163&gt;1)),AND(J163&lt;&gt;"",OR(NOT(ISNUMBER(J163)),J163&lt;0)),NOT(ISNUMBER(L163)),L163&lt;0,L163&gt;1,NOT(ISNUMBER(O163)),O163&lt;C163),"CHECK INPUTS",IF(COUNTIF(Setup!$F$4:$F$9,P163)=0,"CHECK QUOTE STATUS","COMPLETE"))))))</x:f>
      </x:c>
    </x:row>
    <x:row r="164">
      <x:c r="A164" s="730"/>
      <x:c r="B164" s="730"/>
      <x:c r="C164" s="731"/>
      <x:c r="D164" s="730"/>
      <x:c r="E164" s="730"/>
      <x:c r="F164" s="730"/>
      <x:c r="G164" s="730"/>
      <x:c r="H164" s="767"/>
      <x:c r="I164" s="768"/>
      <x:c r="J164" s="767"/>
      <x:c r="K164" s="771" t="str">
        <x:f>IF(OR(F164="",H164=""),"",IF(OR(NOT(ISNUMBER(F164)),NOT(ISNUMBER(H164)),AND(I164&lt;&gt;"",NOT(ISNUMBER(I164))),AND(J164&lt;&gt;"",NOT(ISNUMBER(J164))),F164&lt;=0,H164&lt;=0,I164&lt;0,I164&gt;1,J164&lt;0),"CHECK INPUTS",ROUND(F164*H164*(1-IF(I164="",0,I164))+IF(J164="",0,J164),2)))</x:f>
      </x:c>
      <x:c r="L164" s="768"/>
      <x:c r="M164" s="771" t="str">
        <x:f>IF(K164="","",IF(NOT(ISNUMBER(K164)),"CHECK INPUTS",IF(L164="","GST REQUIRED",IF(NOT(ISNUMBER(L164)),"CHECK INPUTS",IF(OR(L164&lt;0,L164&gt;1),"CHECK INPUTS",ROUND(K164*L164,2))))))</x:f>
      </x:c>
      <x:c r="N164" s="771" t="str">
        <x:f>IF(K164="","",IF(OR(NOT(ISNUMBER(K164)),NOT(ISNUMBER(M164))),"CHECK INPUTS",ROUND(K164+M164,2)))</x:f>
      </x:c>
      <x:c r="O164" s="731"/>
      <x:c r="P164" s="730"/>
      <x:c r="Q164" s="751" t="str">
        <x:f>IF(A164="","",IF(COUNTIF($A$5:$A$504,A164)&gt;1,"DUPLICATE QUOTE ID",IF(COUNTIFS($B$5:$B$504,B164,$D$5:$D$504,D164)&gt;1,"DUPLICATE RFQ VERSION",IF(OR(B164="",C164="",E164="",G164="",O164="",P164=""),"CHECK REQUIRED FIELDS",IF(OR(NOT(ISNUMBER(C164)),C164&gt;TODAY(),NOT(ISNUMBER(D164)),D164&lt;1,NOT(ISNUMBER(F164)),F164&lt;=0,NOT(ISNUMBER(H164)),H164&lt;=0,AND(I164&lt;&gt;"",OR(NOT(ISNUMBER(I164)),I164&lt;0,I164&gt;1)),AND(J164&lt;&gt;"",OR(NOT(ISNUMBER(J164)),J164&lt;0)),NOT(ISNUMBER(L164)),L164&lt;0,L164&gt;1,NOT(ISNUMBER(O164)),O164&lt;C164),"CHECK INPUTS",IF(COUNTIF(Setup!$F$4:$F$9,P164)=0,"CHECK QUOTE STATUS","COMPLETE"))))))</x:f>
      </x:c>
    </x:row>
    <x:row r="165">
      <x:c r="A165" s="730"/>
      <x:c r="B165" s="730"/>
      <x:c r="C165" s="731"/>
      <x:c r="D165" s="730"/>
      <x:c r="E165" s="730"/>
      <x:c r="F165" s="730"/>
      <x:c r="G165" s="730"/>
      <x:c r="H165" s="767"/>
      <x:c r="I165" s="768"/>
      <x:c r="J165" s="767"/>
      <x:c r="K165" s="771" t="str">
        <x:f>IF(OR(F165="",H165=""),"",IF(OR(NOT(ISNUMBER(F165)),NOT(ISNUMBER(H165)),AND(I165&lt;&gt;"",NOT(ISNUMBER(I165))),AND(J165&lt;&gt;"",NOT(ISNUMBER(J165))),F165&lt;=0,H165&lt;=0,I165&lt;0,I165&gt;1,J165&lt;0),"CHECK INPUTS",ROUND(F165*H165*(1-IF(I165="",0,I165))+IF(J165="",0,J165),2)))</x:f>
      </x:c>
      <x:c r="L165" s="768"/>
      <x:c r="M165" s="771" t="str">
        <x:f>IF(K165="","",IF(NOT(ISNUMBER(K165)),"CHECK INPUTS",IF(L165="","GST REQUIRED",IF(NOT(ISNUMBER(L165)),"CHECK INPUTS",IF(OR(L165&lt;0,L165&gt;1),"CHECK INPUTS",ROUND(K165*L165,2))))))</x:f>
      </x:c>
      <x:c r="N165" s="771" t="str">
        <x:f>IF(K165="","",IF(OR(NOT(ISNUMBER(K165)),NOT(ISNUMBER(M165))),"CHECK INPUTS",ROUND(K165+M165,2)))</x:f>
      </x:c>
      <x:c r="O165" s="731"/>
      <x:c r="P165" s="730"/>
      <x:c r="Q165" s="751" t="str">
        <x:f>IF(A165="","",IF(COUNTIF($A$5:$A$504,A165)&gt;1,"DUPLICATE QUOTE ID",IF(COUNTIFS($B$5:$B$504,B165,$D$5:$D$504,D165)&gt;1,"DUPLICATE RFQ VERSION",IF(OR(B165="",C165="",E165="",G165="",O165="",P165=""),"CHECK REQUIRED FIELDS",IF(OR(NOT(ISNUMBER(C165)),C165&gt;TODAY(),NOT(ISNUMBER(D165)),D165&lt;1,NOT(ISNUMBER(F165)),F165&lt;=0,NOT(ISNUMBER(H165)),H165&lt;=0,AND(I165&lt;&gt;"",OR(NOT(ISNUMBER(I165)),I165&lt;0,I165&gt;1)),AND(J165&lt;&gt;"",OR(NOT(ISNUMBER(J165)),J165&lt;0)),NOT(ISNUMBER(L165)),L165&lt;0,L165&gt;1,NOT(ISNUMBER(O165)),O165&lt;C165),"CHECK INPUTS",IF(COUNTIF(Setup!$F$4:$F$9,P165)=0,"CHECK QUOTE STATUS","COMPLETE"))))))</x:f>
      </x:c>
    </x:row>
    <x:row r="166">
      <x:c r="A166" s="730"/>
      <x:c r="B166" s="730"/>
      <x:c r="C166" s="731"/>
      <x:c r="D166" s="730"/>
      <x:c r="E166" s="730"/>
      <x:c r="F166" s="730"/>
      <x:c r="G166" s="730"/>
      <x:c r="H166" s="767"/>
      <x:c r="I166" s="768"/>
      <x:c r="J166" s="767"/>
      <x:c r="K166" s="771" t="str">
        <x:f>IF(OR(F166="",H166=""),"",IF(OR(NOT(ISNUMBER(F166)),NOT(ISNUMBER(H166)),AND(I166&lt;&gt;"",NOT(ISNUMBER(I166))),AND(J166&lt;&gt;"",NOT(ISNUMBER(J166))),F166&lt;=0,H166&lt;=0,I166&lt;0,I166&gt;1,J166&lt;0),"CHECK INPUTS",ROUND(F166*H166*(1-IF(I166="",0,I166))+IF(J166="",0,J166),2)))</x:f>
      </x:c>
      <x:c r="L166" s="768"/>
      <x:c r="M166" s="771" t="str">
        <x:f>IF(K166="","",IF(NOT(ISNUMBER(K166)),"CHECK INPUTS",IF(L166="","GST REQUIRED",IF(NOT(ISNUMBER(L166)),"CHECK INPUTS",IF(OR(L166&lt;0,L166&gt;1),"CHECK INPUTS",ROUND(K166*L166,2))))))</x:f>
      </x:c>
      <x:c r="N166" s="771" t="str">
        <x:f>IF(K166="","",IF(OR(NOT(ISNUMBER(K166)),NOT(ISNUMBER(M166))),"CHECK INPUTS",ROUND(K166+M166,2)))</x:f>
      </x:c>
      <x:c r="O166" s="731"/>
      <x:c r="P166" s="730"/>
      <x:c r="Q166" s="751" t="str">
        <x:f>IF(A166="","",IF(COUNTIF($A$5:$A$504,A166)&gt;1,"DUPLICATE QUOTE ID",IF(COUNTIFS($B$5:$B$504,B166,$D$5:$D$504,D166)&gt;1,"DUPLICATE RFQ VERSION",IF(OR(B166="",C166="",E166="",G166="",O166="",P166=""),"CHECK REQUIRED FIELDS",IF(OR(NOT(ISNUMBER(C166)),C166&gt;TODAY(),NOT(ISNUMBER(D166)),D166&lt;1,NOT(ISNUMBER(F166)),F166&lt;=0,NOT(ISNUMBER(H166)),H166&lt;=0,AND(I166&lt;&gt;"",OR(NOT(ISNUMBER(I166)),I166&lt;0,I166&gt;1)),AND(J166&lt;&gt;"",OR(NOT(ISNUMBER(J166)),J166&lt;0)),NOT(ISNUMBER(L166)),L166&lt;0,L166&gt;1,NOT(ISNUMBER(O166)),O166&lt;C166),"CHECK INPUTS",IF(COUNTIF(Setup!$F$4:$F$9,P166)=0,"CHECK QUOTE STATUS","COMPLETE"))))))</x:f>
      </x:c>
    </x:row>
    <x:row r="167">
      <x:c r="A167" s="730"/>
      <x:c r="B167" s="730"/>
      <x:c r="C167" s="731"/>
      <x:c r="D167" s="730"/>
      <x:c r="E167" s="730"/>
      <x:c r="F167" s="730"/>
      <x:c r="G167" s="730"/>
      <x:c r="H167" s="767"/>
      <x:c r="I167" s="768"/>
      <x:c r="J167" s="767"/>
      <x:c r="K167" s="771" t="str">
        <x:f>IF(OR(F167="",H167=""),"",IF(OR(NOT(ISNUMBER(F167)),NOT(ISNUMBER(H167)),AND(I167&lt;&gt;"",NOT(ISNUMBER(I167))),AND(J167&lt;&gt;"",NOT(ISNUMBER(J167))),F167&lt;=0,H167&lt;=0,I167&lt;0,I167&gt;1,J167&lt;0),"CHECK INPUTS",ROUND(F167*H167*(1-IF(I167="",0,I167))+IF(J167="",0,J167),2)))</x:f>
      </x:c>
      <x:c r="L167" s="768"/>
      <x:c r="M167" s="771" t="str">
        <x:f>IF(K167="","",IF(NOT(ISNUMBER(K167)),"CHECK INPUTS",IF(L167="","GST REQUIRED",IF(NOT(ISNUMBER(L167)),"CHECK INPUTS",IF(OR(L167&lt;0,L167&gt;1),"CHECK INPUTS",ROUND(K167*L167,2))))))</x:f>
      </x:c>
      <x:c r="N167" s="771" t="str">
        <x:f>IF(K167="","",IF(OR(NOT(ISNUMBER(K167)),NOT(ISNUMBER(M167))),"CHECK INPUTS",ROUND(K167+M167,2)))</x:f>
      </x:c>
      <x:c r="O167" s="731"/>
      <x:c r="P167" s="730"/>
      <x:c r="Q167" s="751" t="str">
        <x:f>IF(A167="","",IF(COUNTIF($A$5:$A$504,A167)&gt;1,"DUPLICATE QUOTE ID",IF(COUNTIFS($B$5:$B$504,B167,$D$5:$D$504,D167)&gt;1,"DUPLICATE RFQ VERSION",IF(OR(B167="",C167="",E167="",G167="",O167="",P167=""),"CHECK REQUIRED FIELDS",IF(OR(NOT(ISNUMBER(C167)),C167&gt;TODAY(),NOT(ISNUMBER(D167)),D167&lt;1,NOT(ISNUMBER(F167)),F167&lt;=0,NOT(ISNUMBER(H167)),H167&lt;=0,AND(I167&lt;&gt;"",OR(NOT(ISNUMBER(I167)),I167&lt;0,I167&gt;1)),AND(J167&lt;&gt;"",OR(NOT(ISNUMBER(J167)),J167&lt;0)),NOT(ISNUMBER(L167)),L167&lt;0,L167&gt;1,NOT(ISNUMBER(O167)),O167&lt;C167),"CHECK INPUTS",IF(COUNTIF(Setup!$F$4:$F$9,P167)=0,"CHECK QUOTE STATUS","COMPLETE"))))))</x:f>
      </x:c>
    </x:row>
    <x:row r="168">
      <x:c r="A168" s="730"/>
      <x:c r="B168" s="730"/>
      <x:c r="C168" s="731"/>
      <x:c r="D168" s="730"/>
      <x:c r="E168" s="730"/>
      <x:c r="F168" s="730"/>
      <x:c r="G168" s="730"/>
      <x:c r="H168" s="767"/>
      <x:c r="I168" s="768"/>
      <x:c r="J168" s="767"/>
      <x:c r="K168" s="771" t="str">
        <x:f>IF(OR(F168="",H168=""),"",IF(OR(NOT(ISNUMBER(F168)),NOT(ISNUMBER(H168)),AND(I168&lt;&gt;"",NOT(ISNUMBER(I168))),AND(J168&lt;&gt;"",NOT(ISNUMBER(J168))),F168&lt;=0,H168&lt;=0,I168&lt;0,I168&gt;1,J168&lt;0),"CHECK INPUTS",ROUND(F168*H168*(1-IF(I168="",0,I168))+IF(J168="",0,J168),2)))</x:f>
      </x:c>
      <x:c r="L168" s="768"/>
      <x:c r="M168" s="771" t="str">
        <x:f>IF(K168="","",IF(NOT(ISNUMBER(K168)),"CHECK INPUTS",IF(L168="","GST REQUIRED",IF(NOT(ISNUMBER(L168)),"CHECK INPUTS",IF(OR(L168&lt;0,L168&gt;1),"CHECK INPUTS",ROUND(K168*L168,2))))))</x:f>
      </x:c>
      <x:c r="N168" s="771" t="str">
        <x:f>IF(K168="","",IF(OR(NOT(ISNUMBER(K168)),NOT(ISNUMBER(M168))),"CHECK INPUTS",ROUND(K168+M168,2)))</x:f>
      </x:c>
      <x:c r="O168" s="731"/>
      <x:c r="P168" s="730"/>
      <x:c r="Q168" s="751" t="str">
        <x:f>IF(A168="","",IF(COUNTIF($A$5:$A$504,A168)&gt;1,"DUPLICATE QUOTE ID",IF(COUNTIFS($B$5:$B$504,B168,$D$5:$D$504,D168)&gt;1,"DUPLICATE RFQ VERSION",IF(OR(B168="",C168="",E168="",G168="",O168="",P168=""),"CHECK REQUIRED FIELDS",IF(OR(NOT(ISNUMBER(C168)),C168&gt;TODAY(),NOT(ISNUMBER(D168)),D168&lt;1,NOT(ISNUMBER(F168)),F168&lt;=0,NOT(ISNUMBER(H168)),H168&lt;=0,AND(I168&lt;&gt;"",OR(NOT(ISNUMBER(I168)),I168&lt;0,I168&gt;1)),AND(J168&lt;&gt;"",OR(NOT(ISNUMBER(J168)),J168&lt;0)),NOT(ISNUMBER(L168)),L168&lt;0,L168&gt;1,NOT(ISNUMBER(O168)),O168&lt;C168),"CHECK INPUTS",IF(COUNTIF(Setup!$F$4:$F$9,P168)=0,"CHECK QUOTE STATUS","COMPLETE"))))))</x:f>
      </x:c>
    </x:row>
    <x:row r="169">
      <x:c r="A169" s="730"/>
      <x:c r="B169" s="730"/>
      <x:c r="C169" s="731"/>
      <x:c r="D169" s="730"/>
      <x:c r="E169" s="730"/>
      <x:c r="F169" s="730"/>
      <x:c r="G169" s="730"/>
      <x:c r="H169" s="767"/>
      <x:c r="I169" s="768"/>
      <x:c r="J169" s="767"/>
      <x:c r="K169" s="771" t="str">
        <x:f>IF(OR(F169="",H169=""),"",IF(OR(NOT(ISNUMBER(F169)),NOT(ISNUMBER(H169)),AND(I169&lt;&gt;"",NOT(ISNUMBER(I169))),AND(J169&lt;&gt;"",NOT(ISNUMBER(J169))),F169&lt;=0,H169&lt;=0,I169&lt;0,I169&gt;1,J169&lt;0),"CHECK INPUTS",ROUND(F169*H169*(1-IF(I169="",0,I169))+IF(J169="",0,J169),2)))</x:f>
      </x:c>
      <x:c r="L169" s="768"/>
      <x:c r="M169" s="771" t="str">
        <x:f>IF(K169="","",IF(NOT(ISNUMBER(K169)),"CHECK INPUTS",IF(L169="","GST REQUIRED",IF(NOT(ISNUMBER(L169)),"CHECK INPUTS",IF(OR(L169&lt;0,L169&gt;1),"CHECK INPUTS",ROUND(K169*L169,2))))))</x:f>
      </x:c>
      <x:c r="N169" s="771" t="str">
        <x:f>IF(K169="","",IF(OR(NOT(ISNUMBER(K169)),NOT(ISNUMBER(M169))),"CHECK INPUTS",ROUND(K169+M169,2)))</x:f>
      </x:c>
      <x:c r="O169" s="731"/>
      <x:c r="P169" s="730"/>
      <x:c r="Q169" s="751" t="str">
        <x:f>IF(A169="","",IF(COUNTIF($A$5:$A$504,A169)&gt;1,"DUPLICATE QUOTE ID",IF(COUNTIFS($B$5:$B$504,B169,$D$5:$D$504,D169)&gt;1,"DUPLICATE RFQ VERSION",IF(OR(B169="",C169="",E169="",G169="",O169="",P169=""),"CHECK REQUIRED FIELDS",IF(OR(NOT(ISNUMBER(C169)),C169&gt;TODAY(),NOT(ISNUMBER(D169)),D169&lt;1,NOT(ISNUMBER(F169)),F169&lt;=0,NOT(ISNUMBER(H169)),H169&lt;=0,AND(I169&lt;&gt;"",OR(NOT(ISNUMBER(I169)),I169&lt;0,I169&gt;1)),AND(J169&lt;&gt;"",OR(NOT(ISNUMBER(J169)),J169&lt;0)),NOT(ISNUMBER(L169)),L169&lt;0,L169&gt;1,NOT(ISNUMBER(O169)),O169&lt;C169),"CHECK INPUTS",IF(COUNTIF(Setup!$F$4:$F$9,P169)=0,"CHECK QUOTE STATUS","COMPLETE"))))))</x:f>
      </x:c>
    </x:row>
    <x:row r="170">
      <x:c r="A170" s="730"/>
      <x:c r="B170" s="730"/>
      <x:c r="C170" s="731"/>
      <x:c r="D170" s="730"/>
      <x:c r="E170" s="730"/>
      <x:c r="F170" s="730"/>
      <x:c r="G170" s="730"/>
      <x:c r="H170" s="767"/>
      <x:c r="I170" s="768"/>
      <x:c r="J170" s="767"/>
      <x:c r="K170" s="771" t="str">
        <x:f>IF(OR(F170="",H170=""),"",IF(OR(NOT(ISNUMBER(F170)),NOT(ISNUMBER(H170)),AND(I170&lt;&gt;"",NOT(ISNUMBER(I170))),AND(J170&lt;&gt;"",NOT(ISNUMBER(J170))),F170&lt;=0,H170&lt;=0,I170&lt;0,I170&gt;1,J170&lt;0),"CHECK INPUTS",ROUND(F170*H170*(1-IF(I170="",0,I170))+IF(J170="",0,J170),2)))</x:f>
      </x:c>
      <x:c r="L170" s="768"/>
      <x:c r="M170" s="771" t="str">
        <x:f>IF(K170="","",IF(NOT(ISNUMBER(K170)),"CHECK INPUTS",IF(L170="","GST REQUIRED",IF(NOT(ISNUMBER(L170)),"CHECK INPUTS",IF(OR(L170&lt;0,L170&gt;1),"CHECK INPUTS",ROUND(K170*L170,2))))))</x:f>
      </x:c>
      <x:c r="N170" s="771" t="str">
        <x:f>IF(K170="","",IF(OR(NOT(ISNUMBER(K170)),NOT(ISNUMBER(M170))),"CHECK INPUTS",ROUND(K170+M170,2)))</x:f>
      </x:c>
      <x:c r="O170" s="731"/>
      <x:c r="P170" s="730"/>
      <x:c r="Q170" s="751" t="str">
        <x:f>IF(A170="","",IF(COUNTIF($A$5:$A$504,A170)&gt;1,"DUPLICATE QUOTE ID",IF(COUNTIFS($B$5:$B$504,B170,$D$5:$D$504,D170)&gt;1,"DUPLICATE RFQ VERSION",IF(OR(B170="",C170="",E170="",G170="",O170="",P170=""),"CHECK REQUIRED FIELDS",IF(OR(NOT(ISNUMBER(C170)),C170&gt;TODAY(),NOT(ISNUMBER(D170)),D170&lt;1,NOT(ISNUMBER(F170)),F170&lt;=0,NOT(ISNUMBER(H170)),H170&lt;=0,AND(I170&lt;&gt;"",OR(NOT(ISNUMBER(I170)),I170&lt;0,I170&gt;1)),AND(J170&lt;&gt;"",OR(NOT(ISNUMBER(J170)),J170&lt;0)),NOT(ISNUMBER(L170)),L170&lt;0,L170&gt;1,NOT(ISNUMBER(O170)),O170&lt;C170),"CHECK INPUTS",IF(COUNTIF(Setup!$F$4:$F$9,P170)=0,"CHECK QUOTE STATUS","COMPLETE"))))))</x:f>
      </x:c>
    </x:row>
    <x:row r="171">
      <x:c r="A171" s="730"/>
      <x:c r="B171" s="730"/>
      <x:c r="C171" s="731"/>
      <x:c r="D171" s="730"/>
      <x:c r="E171" s="730"/>
      <x:c r="F171" s="730"/>
      <x:c r="G171" s="730"/>
      <x:c r="H171" s="767"/>
      <x:c r="I171" s="768"/>
      <x:c r="J171" s="767"/>
      <x:c r="K171" s="771" t="str">
        <x:f>IF(OR(F171="",H171=""),"",IF(OR(NOT(ISNUMBER(F171)),NOT(ISNUMBER(H171)),AND(I171&lt;&gt;"",NOT(ISNUMBER(I171))),AND(J171&lt;&gt;"",NOT(ISNUMBER(J171))),F171&lt;=0,H171&lt;=0,I171&lt;0,I171&gt;1,J171&lt;0),"CHECK INPUTS",ROUND(F171*H171*(1-IF(I171="",0,I171))+IF(J171="",0,J171),2)))</x:f>
      </x:c>
      <x:c r="L171" s="768"/>
      <x:c r="M171" s="771" t="str">
        <x:f>IF(K171="","",IF(NOT(ISNUMBER(K171)),"CHECK INPUTS",IF(L171="","GST REQUIRED",IF(NOT(ISNUMBER(L171)),"CHECK INPUTS",IF(OR(L171&lt;0,L171&gt;1),"CHECK INPUTS",ROUND(K171*L171,2))))))</x:f>
      </x:c>
      <x:c r="N171" s="771" t="str">
        <x:f>IF(K171="","",IF(OR(NOT(ISNUMBER(K171)),NOT(ISNUMBER(M171))),"CHECK INPUTS",ROUND(K171+M171,2)))</x:f>
      </x:c>
      <x:c r="O171" s="731"/>
      <x:c r="P171" s="730"/>
      <x:c r="Q171" s="751" t="str">
        <x:f>IF(A171="","",IF(COUNTIF($A$5:$A$504,A171)&gt;1,"DUPLICATE QUOTE ID",IF(COUNTIFS($B$5:$B$504,B171,$D$5:$D$504,D171)&gt;1,"DUPLICATE RFQ VERSION",IF(OR(B171="",C171="",E171="",G171="",O171="",P171=""),"CHECK REQUIRED FIELDS",IF(OR(NOT(ISNUMBER(C171)),C171&gt;TODAY(),NOT(ISNUMBER(D171)),D171&lt;1,NOT(ISNUMBER(F171)),F171&lt;=0,NOT(ISNUMBER(H171)),H171&lt;=0,AND(I171&lt;&gt;"",OR(NOT(ISNUMBER(I171)),I171&lt;0,I171&gt;1)),AND(J171&lt;&gt;"",OR(NOT(ISNUMBER(J171)),J171&lt;0)),NOT(ISNUMBER(L171)),L171&lt;0,L171&gt;1,NOT(ISNUMBER(O171)),O171&lt;C171),"CHECK INPUTS",IF(COUNTIF(Setup!$F$4:$F$9,P171)=0,"CHECK QUOTE STATUS","COMPLETE"))))))</x:f>
      </x:c>
    </x:row>
    <x:row r="172">
      <x:c r="A172" s="730"/>
      <x:c r="B172" s="730"/>
      <x:c r="C172" s="731"/>
      <x:c r="D172" s="730"/>
      <x:c r="E172" s="730"/>
      <x:c r="F172" s="730"/>
      <x:c r="G172" s="730"/>
      <x:c r="H172" s="767"/>
      <x:c r="I172" s="768"/>
      <x:c r="J172" s="767"/>
      <x:c r="K172" s="771" t="str">
        <x:f>IF(OR(F172="",H172=""),"",IF(OR(NOT(ISNUMBER(F172)),NOT(ISNUMBER(H172)),AND(I172&lt;&gt;"",NOT(ISNUMBER(I172))),AND(J172&lt;&gt;"",NOT(ISNUMBER(J172))),F172&lt;=0,H172&lt;=0,I172&lt;0,I172&gt;1,J172&lt;0),"CHECK INPUTS",ROUND(F172*H172*(1-IF(I172="",0,I172))+IF(J172="",0,J172),2)))</x:f>
      </x:c>
      <x:c r="L172" s="768"/>
      <x:c r="M172" s="771" t="str">
        <x:f>IF(K172="","",IF(NOT(ISNUMBER(K172)),"CHECK INPUTS",IF(L172="","GST REQUIRED",IF(NOT(ISNUMBER(L172)),"CHECK INPUTS",IF(OR(L172&lt;0,L172&gt;1),"CHECK INPUTS",ROUND(K172*L172,2))))))</x:f>
      </x:c>
      <x:c r="N172" s="771" t="str">
        <x:f>IF(K172="","",IF(OR(NOT(ISNUMBER(K172)),NOT(ISNUMBER(M172))),"CHECK INPUTS",ROUND(K172+M172,2)))</x:f>
      </x:c>
      <x:c r="O172" s="731"/>
      <x:c r="P172" s="730"/>
      <x:c r="Q172" s="751" t="str">
        <x:f>IF(A172="","",IF(COUNTIF($A$5:$A$504,A172)&gt;1,"DUPLICATE QUOTE ID",IF(COUNTIFS($B$5:$B$504,B172,$D$5:$D$504,D172)&gt;1,"DUPLICATE RFQ VERSION",IF(OR(B172="",C172="",E172="",G172="",O172="",P172=""),"CHECK REQUIRED FIELDS",IF(OR(NOT(ISNUMBER(C172)),C172&gt;TODAY(),NOT(ISNUMBER(D172)),D172&lt;1,NOT(ISNUMBER(F172)),F172&lt;=0,NOT(ISNUMBER(H172)),H172&lt;=0,AND(I172&lt;&gt;"",OR(NOT(ISNUMBER(I172)),I172&lt;0,I172&gt;1)),AND(J172&lt;&gt;"",OR(NOT(ISNUMBER(J172)),J172&lt;0)),NOT(ISNUMBER(L172)),L172&lt;0,L172&gt;1,NOT(ISNUMBER(O172)),O172&lt;C172),"CHECK INPUTS",IF(COUNTIF(Setup!$F$4:$F$9,P172)=0,"CHECK QUOTE STATUS","COMPLETE"))))))</x:f>
      </x:c>
    </x:row>
    <x:row r="173">
      <x:c r="A173" s="730"/>
      <x:c r="B173" s="730"/>
      <x:c r="C173" s="731"/>
      <x:c r="D173" s="730"/>
      <x:c r="E173" s="730"/>
      <x:c r="F173" s="730"/>
      <x:c r="G173" s="730"/>
      <x:c r="H173" s="767"/>
      <x:c r="I173" s="768"/>
      <x:c r="J173" s="767"/>
      <x:c r="K173" s="771" t="str">
        <x:f>IF(OR(F173="",H173=""),"",IF(OR(NOT(ISNUMBER(F173)),NOT(ISNUMBER(H173)),AND(I173&lt;&gt;"",NOT(ISNUMBER(I173))),AND(J173&lt;&gt;"",NOT(ISNUMBER(J173))),F173&lt;=0,H173&lt;=0,I173&lt;0,I173&gt;1,J173&lt;0),"CHECK INPUTS",ROUND(F173*H173*(1-IF(I173="",0,I173))+IF(J173="",0,J173),2)))</x:f>
      </x:c>
      <x:c r="L173" s="768"/>
      <x:c r="M173" s="771" t="str">
        <x:f>IF(K173="","",IF(NOT(ISNUMBER(K173)),"CHECK INPUTS",IF(L173="","GST REQUIRED",IF(NOT(ISNUMBER(L173)),"CHECK INPUTS",IF(OR(L173&lt;0,L173&gt;1),"CHECK INPUTS",ROUND(K173*L173,2))))))</x:f>
      </x:c>
      <x:c r="N173" s="771" t="str">
        <x:f>IF(K173="","",IF(OR(NOT(ISNUMBER(K173)),NOT(ISNUMBER(M173))),"CHECK INPUTS",ROUND(K173+M173,2)))</x:f>
      </x:c>
      <x:c r="O173" s="731"/>
      <x:c r="P173" s="730"/>
      <x:c r="Q173" s="751" t="str">
        <x:f>IF(A173="","",IF(COUNTIF($A$5:$A$504,A173)&gt;1,"DUPLICATE QUOTE ID",IF(COUNTIFS($B$5:$B$504,B173,$D$5:$D$504,D173)&gt;1,"DUPLICATE RFQ VERSION",IF(OR(B173="",C173="",E173="",G173="",O173="",P173=""),"CHECK REQUIRED FIELDS",IF(OR(NOT(ISNUMBER(C173)),C173&gt;TODAY(),NOT(ISNUMBER(D173)),D173&lt;1,NOT(ISNUMBER(F173)),F173&lt;=0,NOT(ISNUMBER(H173)),H173&lt;=0,AND(I173&lt;&gt;"",OR(NOT(ISNUMBER(I173)),I173&lt;0,I173&gt;1)),AND(J173&lt;&gt;"",OR(NOT(ISNUMBER(J173)),J173&lt;0)),NOT(ISNUMBER(L173)),L173&lt;0,L173&gt;1,NOT(ISNUMBER(O173)),O173&lt;C173),"CHECK INPUTS",IF(COUNTIF(Setup!$F$4:$F$9,P173)=0,"CHECK QUOTE STATUS","COMPLETE"))))))</x:f>
      </x:c>
    </x:row>
    <x:row r="174">
      <x:c r="A174" s="730"/>
      <x:c r="B174" s="730"/>
      <x:c r="C174" s="731"/>
      <x:c r="D174" s="730"/>
      <x:c r="E174" s="730"/>
      <x:c r="F174" s="730"/>
      <x:c r="G174" s="730"/>
      <x:c r="H174" s="767"/>
      <x:c r="I174" s="768"/>
      <x:c r="J174" s="767"/>
      <x:c r="K174" s="771" t="str">
        <x:f>IF(OR(F174="",H174=""),"",IF(OR(NOT(ISNUMBER(F174)),NOT(ISNUMBER(H174)),AND(I174&lt;&gt;"",NOT(ISNUMBER(I174))),AND(J174&lt;&gt;"",NOT(ISNUMBER(J174))),F174&lt;=0,H174&lt;=0,I174&lt;0,I174&gt;1,J174&lt;0),"CHECK INPUTS",ROUND(F174*H174*(1-IF(I174="",0,I174))+IF(J174="",0,J174),2)))</x:f>
      </x:c>
      <x:c r="L174" s="768"/>
      <x:c r="M174" s="771" t="str">
        <x:f>IF(K174="","",IF(NOT(ISNUMBER(K174)),"CHECK INPUTS",IF(L174="","GST REQUIRED",IF(NOT(ISNUMBER(L174)),"CHECK INPUTS",IF(OR(L174&lt;0,L174&gt;1),"CHECK INPUTS",ROUND(K174*L174,2))))))</x:f>
      </x:c>
      <x:c r="N174" s="771" t="str">
        <x:f>IF(K174="","",IF(OR(NOT(ISNUMBER(K174)),NOT(ISNUMBER(M174))),"CHECK INPUTS",ROUND(K174+M174,2)))</x:f>
      </x:c>
      <x:c r="O174" s="731"/>
      <x:c r="P174" s="730"/>
      <x:c r="Q174" s="751" t="str">
        <x:f>IF(A174="","",IF(COUNTIF($A$5:$A$504,A174)&gt;1,"DUPLICATE QUOTE ID",IF(COUNTIFS($B$5:$B$504,B174,$D$5:$D$504,D174)&gt;1,"DUPLICATE RFQ VERSION",IF(OR(B174="",C174="",E174="",G174="",O174="",P174=""),"CHECK REQUIRED FIELDS",IF(OR(NOT(ISNUMBER(C174)),C174&gt;TODAY(),NOT(ISNUMBER(D174)),D174&lt;1,NOT(ISNUMBER(F174)),F174&lt;=0,NOT(ISNUMBER(H174)),H174&lt;=0,AND(I174&lt;&gt;"",OR(NOT(ISNUMBER(I174)),I174&lt;0,I174&gt;1)),AND(J174&lt;&gt;"",OR(NOT(ISNUMBER(J174)),J174&lt;0)),NOT(ISNUMBER(L174)),L174&lt;0,L174&gt;1,NOT(ISNUMBER(O174)),O174&lt;C174),"CHECK INPUTS",IF(COUNTIF(Setup!$F$4:$F$9,P174)=0,"CHECK QUOTE STATUS","COMPLETE"))))))</x:f>
      </x:c>
    </x:row>
    <x:row r="175">
      <x:c r="A175" s="730"/>
      <x:c r="B175" s="730"/>
      <x:c r="C175" s="731"/>
      <x:c r="D175" s="730"/>
      <x:c r="E175" s="730"/>
      <x:c r="F175" s="730"/>
      <x:c r="G175" s="730"/>
      <x:c r="H175" s="767"/>
      <x:c r="I175" s="768"/>
      <x:c r="J175" s="767"/>
      <x:c r="K175" s="771" t="str">
        <x:f>IF(OR(F175="",H175=""),"",IF(OR(NOT(ISNUMBER(F175)),NOT(ISNUMBER(H175)),AND(I175&lt;&gt;"",NOT(ISNUMBER(I175))),AND(J175&lt;&gt;"",NOT(ISNUMBER(J175))),F175&lt;=0,H175&lt;=0,I175&lt;0,I175&gt;1,J175&lt;0),"CHECK INPUTS",ROUND(F175*H175*(1-IF(I175="",0,I175))+IF(J175="",0,J175),2)))</x:f>
      </x:c>
      <x:c r="L175" s="768"/>
      <x:c r="M175" s="771" t="str">
        <x:f>IF(K175="","",IF(NOT(ISNUMBER(K175)),"CHECK INPUTS",IF(L175="","GST REQUIRED",IF(NOT(ISNUMBER(L175)),"CHECK INPUTS",IF(OR(L175&lt;0,L175&gt;1),"CHECK INPUTS",ROUND(K175*L175,2))))))</x:f>
      </x:c>
      <x:c r="N175" s="771" t="str">
        <x:f>IF(K175="","",IF(OR(NOT(ISNUMBER(K175)),NOT(ISNUMBER(M175))),"CHECK INPUTS",ROUND(K175+M175,2)))</x:f>
      </x:c>
      <x:c r="O175" s="731"/>
      <x:c r="P175" s="730"/>
      <x:c r="Q175" s="751" t="str">
        <x:f>IF(A175="","",IF(COUNTIF($A$5:$A$504,A175)&gt;1,"DUPLICATE QUOTE ID",IF(COUNTIFS($B$5:$B$504,B175,$D$5:$D$504,D175)&gt;1,"DUPLICATE RFQ VERSION",IF(OR(B175="",C175="",E175="",G175="",O175="",P175=""),"CHECK REQUIRED FIELDS",IF(OR(NOT(ISNUMBER(C175)),C175&gt;TODAY(),NOT(ISNUMBER(D175)),D175&lt;1,NOT(ISNUMBER(F175)),F175&lt;=0,NOT(ISNUMBER(H175)),H175&lt;=0,AND(I175&lt;&gt;"",OR(NOT(ISNUMBER(I175)),I175&lt;0,I175&gt;1)),AND(J175&lt;&gt;"",OR(NOT(ISNUMBER(J175)),J175&lt;0)),NOT(ISNUMBER(L175)),L175&lt;0,L175&gt;1,NOT(ISNUMBER(O175)),O175&lt;C175),"CHECK INPUTS",IF(COUNTIF(Setup!$F$4:$F$9,P175)=0,"CHECK QUOTE STATUS","COMPLETE"))))))</x:f>
      </x:c>
    </x:row>
    <x:row r="176">
      <x:c r="A176" s="730"/>
      <x:c r="B176" s="730"/>
      <x:c r="C176" s="731"/>
      <x:c r="D176" s="730"/>
      <x:c r="E176" s="730"/>
      <x:c r="F176" s="730"/>
      <x:c r="G176" s="730"/>
      <x:c r="H176" s="767"/>
      <x:c r="I176" s="768"/>
      <x:c r="J176" s="767"/>
      <x:c r="K176" s="771" t="str">
        <x:f>IF(OR(F176="",H176=""),"",IF(OR(NOT(ISNUMBER(F176)),NOT(ISNUMBER(H176)),AND(I176&lt;&gt;"",NOT(ISNUMBER(I176))),AND(J176&lt;&gt;"",NOT(ISNUMBER(J176))),F176&lt;=0,H176&lt;=0,I176&lt;0,I176&gt;1,J176&lt;0),"CHECK INPUTS",ROUND(F176*H176*(1-IF(I176="",0,I176))+IF(J176="",0,J176),2)))</x:f>
      </x:c>
      <x:c r="L176" s="768"/>
      <x:c r="M176" s="771" t="str">
        <x:f>IF(K176="","",IF(NOT(ISNUMBER(K176)),"CHECK INPUTS",IF(L176="","GST REQUIRED",IF(NOT(ISNUMBER(L176)),"CHECK INPUTS",IF(OR(L176&lt;0,L176&gt;1),"CHECK INPUTS",ROUND(K176*L176,2))))))</x:f>
      </x:c>
      <x:c r="N176" s="771" t="str">
        <x:f>IF(K176="","",IF(OR(NOT(ISNUMBER(K176)),NOT(ISNUMBER(M176))),"CHECK INPUTS",ROUND(K176+M176,2)))</x:f>
      </x:c>
      <x:c r="O176" s="731"/>
      <x:c r="P176" s="730"/>
      <x:c r="Q176" s="751" t="str">
        <x:f>IF(A176="","",IF(COUNTIF($A$5:$A$504,A176)&gt;1,"DUPLICATE QUOTE ID",IF(COUNTIFS($B$5:$B$504,B176,$D$5:$D$504,D176)&gt;1,"DUPLICATE RFQ VERSION",IF(OR(B176="",C176="",E176="",G176="",O176="",P176=""),"CHECK REQUIRED FIELDS",IF(OR(NOT(ISNUMBER(C176)),C176&gt;TODAY(),NOT(ISNUMBER(D176)),D176&lt;1,NOT(ISNUMBER(F176)),F176&lt;=0,NOT(ISNUMBER(H176)),H176&lt;=0,AND(I176&lt;&gt;"",OR(NOT(ISNUMBER(I176)),I176&lt;0,I176&gt;1)),AND(J176&lt;&gt;"",OR(NOT(ISNUMBER(J176)),J176&lt;0)),NOT(ISNUMBER(L176)),L176&lt;0,L176&gt;1,NOT(ISNUMBER(O176)),O176&lt;C176),"CHECK INPUTS",IF(COUNTIF(Setup!$F$4:$F$9,P176)=0,"CHECK QUOTE STATUS","COMPLETE"))))))</x:f>
      </x:c>
    </x:row>
    <x:row r="177">
      <x:c r="A177" s="730"/>
      <x:c r="B177" s="730"/>
      <x:c r="C177" s="731"/>
      <x:c r="D177" s="730"/>
      <x:c r="E177" s="730"/>
      <x:c r="F177" s="730"/>
      <x:c r="G177" s="730"/>
      <x:c r="H177" s="767"/>
      <x:c r="I177" s="768"/>
      <x:c r="J177" s="767"/>
      <x:c r="K177" s="771" t="str">
        <x:f>IF(OR(F177="",H177=""),"",IF(OR(NOT(ISNUMBER(F177)),NOT(ISNUMBER(H177)),AND(I177&lt;&gt;"",NOT(ISNUMBER(I177))),AND(J177&lt;&gt;"",NOT(ISNUMBER(J177))),F177&lt;=0,H177&lt;=0,I177&lt;0,I177&gt;1,J177&lt;0),"CHECK INPUTS",ROUND(F177*H177*(1-IF(I177="",0,I177))+IF(J177="",0,J177),2)))</x:f>
      </x:c>
      <x:c r="L177" s="768"/>
      <x:c r="M177" s="771" t="str">
        <x:f>IF(K177="","",IF(NOT(ISNUMBER(K177)),"CHECK INPUTS",IF(L177="","GST REQUIRED",IF(NOT(ISNUMBER(L177)),"CHECK INPUTS",IF(OR(L177&lt;0,L177&gt;1),"CHECK INPUTS",ROUND(K177*L177,2))))))</x:f>
      </x:c>
      <x:c r="N177" s="771" t="str">
        <x:f>IF(K177="","",IF(OR(NOT(ISNUMBER(K177)),NOT(ISNUMBER(M177))),"CHECK INPUTS",ROUND(K177+M177,2)))</x:f>
      </x:c>
      <x:c r="O177" s="731"/>
      <x:c r="P177" s="730"/>
      <x:c r="Q177" s="751" t="str">
        <x:f>IF(A177="","",IF(COUNTIF($A$5:$A$504,A177)&gt;1,"DUPLICATE QUOTE ID",IF(COUNTIFS($B$5:$B$504,B177,$D$5:$D$504,D177)&gt;1,"DUPLICATE RFQ VERSION",IF(OR(B177="",C177="",E177="",G177="",O177="",P177=""),"CHECK REQUIRED FIELDS",IF(OR(NOT(ISNUMBER(C177)),C177&gt;TODAY(),NOT(ISNUMBER(D177)),D177&lt;1,NOT(ISNUMBER(F177)),F177&lt;=0,NOT(ISNUMBER(H177)),H177&lt;=0,AND(I177&lt;&gt;"",OR(NOT(ISNUMBER(I177)),I177&lt;0,I177&gt;1)),AND(J177&lt;&gt;"",OR(NOT(ISNUMBER(J177)),J177&lt;0)),NOT(ISNUMBER(L177)),L177&lt;0,L177&gt;1,NOT(ISNUMBER(O177)),O177&lt;C177),"CHECK INPUTS",IF(COUNTIF(Setup!$F$4:$F$9,P177)=0,"CHECK QUOTE STATUS","COMPLETE"))))))</x:f>
      </x:c>
    </x:row>
    <x:row r="178">
      <x:c r="A178" s="730"/>
      <x:c r="B178" s="730"/>
      <x:c r="C178" s="731"/>
      <x:c r="D178" s="730"/>
      <x:c r="E178" s="730"/>
      <x:c r="F178" s="730"/>
      <x:c r="G178" s="730"/>
      <x:c r="H178" s="767"/>
      <x:c r="I178" s="768"/>
      <x:c r="J178" s="767"/>
      <x:c r="K178" s="771" t="str">
        <x:f>IF(OR(F178="",H178=""),"",IF(OR(NOT(ISNUMBER(F178)),NOT(ISNUMBER(H178)),AND(I178&lt;&gt;"",NOT(ISNUMBER(I178))),AND(J178&lt;&gt;"",NOT(ISNUMBER(J178))),F178&lt;=0,H178&lt;=0,I178&lt;0,I178&gt;1,J178&lt;0),"CHECK INPUTS",ROUND(F178*H178*(1-IF(I178="",0,I178))+IF(J178="",0,J178),2)))</x:f>
      </x:c>
      <x:c r="L178" s="768"/>
      <x:c r="M178" s="771" t="str">
        <x:f>IF(K178="","",IF(NOT(ISNUMBER(K178)),"CHECK INPUTS",IF(L178="","GST REQUIRED",IF(NOT(ISNUMBER(L178)),"CHECK INPUTS",IF(OR(L178&lt;0,L178&gt;1),"CHECK INPUTS",ROUND(K178*L178,2))))))</x:f>
      </x:c>
      <x:c r="N178" s="771" t="str">
        <x:f>IF(K178="","",IF(OR(NOT(ISNUMBER(K178)),NOT(ISNUMBER(M178))),"CHECK INPUTS",ROUND(K178+M178,2)))</x:f>
      </x:c>
      <x:c r="O178" s="731"/>
      <x:c r="P178" s="730"/>
      <x:c r="Q178" s="751" t="str">
        <x:f>IF(A178="","",IF(COUNTIF($A$5:$A$504,A178)&gt;1,"DUPLICATE QUOTE ID",IF(COUNTIFS($B$5:$B$504,B178,$D$5:$D$504,D178)&gt;1,"DUPLICATE RFQ VERSION",IF(OR(B178="",C178="",E178="",G178="",O178="",P178=""),"CHECK REQUIRED FIELDS",IF(OR(NOT(ISNUMBER(C178)),C178&gt;TODAY(),NOT(ISNUMBER(D178)),D178&lt;1,NOT(ISNUMBER(F178)),F178&lt;=0,NOT(ISNUMBER(H178)),H178&lt;=0,AND(I178&lt;&gt;"",OR(NOT(ISNUMBER(I178)),I178&lt;0,I178&gt;1)),AND(J178&lt;&gt;"",OR(NOT(ISNUMBER(J178)),J178&lt;0)),NOT(ISNUMBER(L178)),L178&lt;0,L178&gt;1,NOT(ISNUMBER(O178)),O178&lt;C178),"CHECK INPUTS",IF(COUNTIF(Setup!$F$4:$F$9,P178)=0,"CHECK QUOTE STATUS","COMPLETE"))))))</x:f>
      </x:c>
    </x:row>
    <x:row r="179">
      <x:c r="A179" s="730"/>
      <x:c r="B179" s="730"/>
      <x:c r="C179" s="731"/>
      <x:c r="D179" s="730"/>
      <x:c r="E179" s="730"/>
      <x:c r="F179" s="730"/>
      <x:c r="G179" s="730"/>
      <x:c r="H179" s="767"/>
      <x:c r="I179" s="768"/>
      <x:c r="J179" s="767"/>
      <x:c r="K179" s="771" t="str">
        <x:f>IF(OR(F179="",H179=""),"",IF(OR(NOT(ISNUMBER(F179)),NOT(ISNUMBER(H179)),AND(I179&lt;&gt;"",NOT(ISNUMBER(I179))),AND(J179&lt;&gt;"",NOT(ISNUMBER(J179))),F179&lt;=0,H179&lt;=0,I179&lt;0,I179&gt;1,J179&lt;0),"CHECK INPUTS",ROUND(F179*H179*(1-IF(I179="",0,I179))+IF(J179="",0,J179),2)))</x:f>
      </x:c>
      <x:c r="L179" s="768"/>
      <x:c r="M179" s="771" t="str">
        <x:f>IF(K179="","",IF(NOT(ISNUMBER(K179)),"CHECK INPUTS",IF(L179="","GST REQUIRED",IF(NOT(ISNUMBER(L179)),"CHECK INPUTS",IF(OR(L179&lt;0,L179&gt;1),"CHECK INPUTS",ROUND(K179*L179,2))))))</x:f>
      </x:c>
      <x:c r="N179" s="771" t="str">
        <x:f>IF(K179="","",IF(OR(NOT(ISNUMBER(K179)),NOT(ISNUMBER(M179))),"CHECK INPUTS",ROUND(K179+M179,2)))</x:f>
      </x:c>
      <x:c r="O179" s="731"/>
      <x:c r="P179" s="730"/>
      <x:c r="Q179" s="751" t="str">
        <x:f>IF(A179="","",IF(COUNTIF($A$5:$A$504,A179)&gt;1,"DUPLICATE QUOTE ID",IF(COUNTIFS($B$5:$B$504,B179,$D$5:$D$504,D179)&gt;1,"DUPLICATE RFQ VERSION",IF(OR(B179="",C179="",E179="",G179="",O179="",P179=""),"CHECK REQUIRED FIELDS",IF(OR(NOT(ISNUMBER(C179)),C179&gt;TODAY(),NOT(ISNUMBER(D179)),D179&lt;1,NOT(ISNUMBER(F179)),F179&lt;=0,NOT(ISNUMBER(H179)),H179&lt;=0,AND(I179&lt;&gt;"",OR(NOT(ISNUMBER(I179)),I179&lt;0,I179&gt;1)),AND(J179&lt;&gt;"",OR(NOT(ISNUMBER(J179)),J179&lt;0)),NOT(ISNUMBER(L179)),L179&lt;0,L179&gt;1,NOT(ISNUMBER(O179)),O179&lt;C179),"CHECK INPUTS",IF(COUNTIF(Setup!$F$4:$F$9,P179)=0,"CHECK QUOTE STATUS","COMPLETE"))))))</x:f>
      </x:c>
    </x:row>
    <x:row r="180">
      <x:c r="A180" s="730"/>
      <x:c r="B180" s="730"/>
      <x:c r="C180" s="731"/>
      <x:c r="D180" s="730"/>
      <x:c r="E180" s="730"/>
      <x:c r="F180" s="730"/>
      <x:c r="G180" s="730"/>
      <x:c r="H180" s="767"/>
      <x:c r="I180" s="768"/>
      <x:c r="J180" s="767"/>
      <x:c r="K180" s="771" t="str">
        <x:f>IF(OR(F180="",H180=""),"",IF(OR(NOT(ISNUMBER(F180)),NOT(ISNUMBER(H180)),AND(I180&lt;&gt;"",NOT(ISNUMBER(I180))),AND(J180&lt;&gt;"",NOT(ISNUMBER(J180))),F180&lt;=0,H180&lt;=0,I180&lt;0,I180&gt;1,J180&lt;0),"CHECK INPUTS",ROUND(F180*H180*(1-IF(I180="",0,I180))+IF(J180="",0,J180),2)))</x:f>
      </x:c>
      <x:c r="L180" s="768"/>
      <x:c r="M180" s="771" t="str">
        <x:f>IF(K180="","",IF(NOT(ISNUMBER(K180)),"CHECK INPUTS",IF(L180="","GST REQUIRED",IF(NOT(ISNUMBER(L180)),"CHECK INPUTS",IF(OR(L180&lt;0,L180&gt;1),"CHECK INPUTS",ROUND(K180*L180,2))))))</x:f>
      </x:c>
      <x:c r="N180" s="771" t="str">
        <x:f>IF(K180="","",IF(OR(NOT(ISNUMBER(K180)),NOT(ISNUMBER(M180))),"CHECK INPUTS",ROUND(K180+M180,2)))</x:f>
      </x:c>
      <x:c r="O180" s="731"/>
      <x:c r="P180" s="730"/>
      <x:c r="Q180" s="751" t="str">
        <x:f>IF(A180="","",IF(COUNTIF($A$5:$A$504,A180)&gt;1,"DUPLICATE QUOTE ID",IF(COUNTIFS($B$5:$B$504,B180,$D$5:$D$504,D180)&gt;1,"DUPLICATE RFQ VERSION",IF(OR(B180="",C180="",E180="",G180="",O180="",P180=""),"CHECK REQUIRED FIELDS",IF(OR(NOT(ISNUMBER(C180)),C180&gt;TODAY(),NOT(ISNUMBER(D180)),D180&lt;1,NOT(ISNUMBER(F180)),F180&lt;=0,NOT(ISNUMBER(H180)),H180&lt;=0,AND(I180&lt;&gt;"",OR(NOT(ISNUMBER(I180)),I180&lt;0,I180&gt;1)),AND(J180&lt;&gt;"",OR(NOT(ISNUMBER(J180)),J180&lt;0)),NOT(ISNUMBER(L180)),L180&lt;0,L180&gt;1,NOT(ISNUMBER(O180)),O180&lt;C180),"CHECK INPUTS",IF(COUNTIF(Setup!$F$4:$F$9,P180)=0,"CHECK QUOTE STATUS","COMPLETE"))))))</x:f>
      </x:c>
    </x:row>
    <x:row r="181">
      <x:c r="A181" s="730"/>
      <x:c r="B181" s="730"/>
      <x:c r="C181" s="731"/>
      <x:c r="D181" s="730"/>
      <x:c r="E181" s="730"/>
      <x:c r="F181" s="730"/>
      <x:c r="G181" s="730"/>
      <x:c r="H181" s="767"/>
      <x:c r="I181" s="768"/>
      <x:c r="J181" s="767"/>
      <x:c r="K181" s="771" t="str">
        <x:f>IF(OR(F181="",H181=""),"",IF(OR(NOT(ISNUMBER(F181)),NOT(ISNUMBER(H181)),AND(I181&lt;&gt;"",NOT(ISNUMBER(I181))),AND(J181&lt;&gt;"",NOT(ISNUMBER(J181))),F181&lt;=0,H181&lt;=0,I181&lt;0,I181&gt;1,J181&lt;0),"CHECK INPUTS",ROUND(F181*H181*(1-IF(I181="",0,I181))+IF(J181="",0,J181),2)))</x:f>
      </x:c>
      <x:c r="L181" s="768"/>
      <x:c r="M181" s="771" t="str">
        <x:f>IF(K181="","",IF(NOT(ISNUMBER(K181)),"CHECK INPUTS",IF(L181="","GST REQUIRED",IF(NOT(ISNUMBER(L181)),"CHECK INPUTS",IF(OR(L181&lt;0,L181&gt;1),"CHECK INPUTS",ROUND(K181*L181,2))))))</x:f>
      </x:c>
      <x:c r="N181" s="771" t="str">
        <x:f>IF(K181="","",IF(OR(NOT(ISNUMBER(K181)),NOT(ISNUMBER(M181))),"CHECK INPUTS",ROUND(K181+M181,2)))</x:f>
      </x:c>
      <x:c r="O181" s="731"/>
      <x:c r="P181" s="730"/>
      <x:c r="Q181" s="751" t="str">
        <x:f>IF(A181="","",IF(COUNTIF($A$5:$A$504,A181)&gt;1,"DUPLICATE QUOTE ID",IF(COUNTIFS($B$5:$B$504,B181,$D$5:$D$504,D181)&gt;1,"DUPLICATE RFQ VERSION",IF(OR(B181="",C181="",E181="",G181="",O181="",P181=""),"CHECK REQUIRED FIELDS",IF(OR(NOT(ISNUMBER(C181)),C181&gt;TODAY(),NOT(ISNUMBER(D181)),D181&lt;1,NOT(ISNUMBER(F181)),F181&lt;=0,NOT(ISNUMBER(H181)),H181&lt;=0,AND(I181&lt;&gt;"",OR(NOT(ISNUMBER(I181)),I181&lt;0,I181&gt;1)),AND(J181&lt;&gt;"",OR(NOT(ISNUMBER(J181)),J181&lt;0)),NOT(ISNUMBER(L181)),L181&lt;0,L181&gt;1,NOT(ISNUMBER(O181)),O181&lt;C181),"CHECK INPUTS",IF(COUNTIF(Setup!$F$4:$F$9,P181)=0,"CHECK QUOTE STATUS","COMPLETE"))))))</x:f>
      </x:c>
    </x:row>
    <x:row r="182">
      <x:c r="A182" s="730"/>
      <x:c r="B182" s="730"/>
      <x:c r="C182" s="731"/>
      <x:c r="D182" s="730"/>
      <x:c r="E182" s="730"/>
      <x:c r="F182" s="730"/>
      <x:c r="G182" s="730"/>
      <x:c r="H182" s="767"/>
      <x:c r="I182" s="768"/>
      <x:c r="J182" s="767"/>
      <x:c r="K182" s="771" t="str">
        <x:f>IF(OR(F182="",H182=""),"",IF(OR(NOT(ISNUMBER(F182)),NOT(ISNUMBER(H182)),AND(I182&lt;&gt;"",NOT(ISNUMBER(I182))),AND(J182&lt;&gt;"",NOT(ISNUMBER(J182))),F182&lt;=0,H182&lt;=0,I182&lt;0,I182&gt;1,J182&lt;0),"CHECK INPUTS",ROUND(F182*H182*(1-IF(I182="",0,I182))+IF(J182="",0,J182),2)))</x:f>
      </x:c>
      <x:c r="L182" s="768"/>
      <x:c r="M182" s="771" t="str">
        <x:f>IF(K182="","",IF(NOT(ISNUMBER(K182)),"CHECK INPUTS",IF(L182="","GST REQUIRED",IF(NOT(ISNUMBER(L182)),"CHECK INPUTS",IF(OR(L182&lt;0,L182&gt;1),"CHECK INPUTS",ROUND(K182*L182,2))))))</x:f>
      </x:c>
      <x:c r="N182" s="771" t="str">
        <x:f>IF(K182="","",IF(OR(NOT(ISNUMBER(K182)),NOT(ISNUMBER(M182))),"CHECK INPUTS",ROUND(K182+M182,2)))</x:f>
      </x:c>
      <x:c r="O182" s="731"/>
      <x:c r="P182" s="730"/>
      <x:c r="Q182" s="751" t="str">
        <x:f>IF(A182="","",IF(COUNTIF($A$5:$A$504,A182)&gt;1,"DUPLICATE QUOTE ID",IF(COUNTIFS($B$5:$B$504,B182,$D$5:$D$504,D182)&gt;1,"DUPLICATE RFQ VERSION",IF(OR(B182="",C182="",E182="",G182="",O182="",P182=""),"CHECK REQUIRED FIELDS",IF(OR(NOT(ISNUMBER(C182)),C182&gt;TODAY(),NOT(ISNUMBER(D182)),D182&lt;1,NOT(ISNUMBER(F182)),F182&lt;=0,NOT(ISNUMBER(H182)),H182&lt;=0,AND(I182&lt;&gt;"",OR(NOT(ISNUMBER(I182)),I182&lt;0,I182&gt;1)),AND(J182&lt;&gt;"",OR(NOT(ISNUMBER(J182)),J182&lt;0)),NOT(ISNUMBER(L182)),L182&lt;0,L182&gt;1,NOT(ISNUMBER(O182)),O182&lt;C182),"CHECK INPUTS",IF(COUNTIF(Setup!$F$4:$F$9,P182)=0,"CHECK QUOTE STATUS","COMPLETE"))))))</x:f>
      </x:c>
    </x:row>
    <x:row r="183">
      <x:c r="A183" s="730"/>
      <x:c r="B183" s="730"/>
      <x:c r="C183" s="731"/>
      <x:c r="D183" s="730"/>
      <x:c r="E183" s="730"/>
      <x:c r="F183" s="730"/>
      <x:c r="G183" s="730"/>
      <x:c r="H183" s="767"/>
      <x:c r="I183" s="768"/>
      <x:c r="J183" s="767"/>
      <x:c r="K183" s="771" t="str">
        <x:f>IF(OR(F183="",H183=""),"",IF(OR(NOT(ISNUMBER(F183)),NOT(ISNUMBER(H183)),AND(I183&lt;&gt;"",NOT(ISNUMBER(I183))),AND(J183&lt;&gt;"",NOT(ISNUMBER(J183))),F183&lt;=0,H183&lt;=0,I183&lt;0,I183&gt;1,J183&lt;0),"CHECK INPUTS",ROUND(F183*H183*(1-IF(I183="",0,I183))+IF(J183="",0,J183),2)))</x:f>
      </x:c>
      <x:c r="L183" s="768"/>
      <x:c r="M183" s="771" t="str">
        <x:f>IF(K183="","",IF(NOT(ISNUMBER(K183)),"CHECK INPUTS",IF(L183="","GST REQUIRED",IF(NOT(ISNUMBER(L183)),"CHECK INPUTS",IF(OR(L183&lt;0,L183&gt;1),"CHECK INPUTS",ROUND(K183*L183,2))))))</x:f>
      </x:c>
      <x:c r="N183" s="771" t="str">
        <x:f>IF(K183="","",IF(OR(NOT(ISNUMBER(K183)),NOT(ISNUMBER(M183))),"CHECK INPUTS",ROUND(K183+M183,2)))</x:f>
      </x:c>
      <x:c r="O183" s="731"/>
      <x:c r="P183" s="730"/>
      <x:c r="Q183" s="751" t="str">
        <x:f>IF(A183="","",IF(COUNTIF($A$5:$A$504,A183)&gt;1,"DUPLICATE QUOTE ID",IF(COUNTIFS($B$5:$B$504,B183,$D$5:$D$504,D183)&gt;1,"DUPLICATE RFQ VERSION",IF(OR(B183="",C183="",E183="",G183="",O183="",P183=""),"CHECK REQUIRED FIELDS",IF(OR(NOT(ISNUMBER(C183)),C183&gt;TODAY(),NOT(ISNUMBER(D183)),D183&lt;1,NOT(ISNUMBER(F183)),F183&lt;=0,NOT(ISNUMBER(H183)),H183&lt;=0,AND(I183&lt;&gt;"",OR(NOT(ISNUMBER(I183)),I183&lt;0,I183&gt;1)),AND(J183&lt;&gt;"",OR(NOT(ISNUMBER(J183)),J183&lt;0)),NOT(ISNUMBER(L183)),L183&lt;0,L183&gt;1,NOT(ISNUMBER(O183)),O183&lt;C183),"CHECK INPUTS",IF(COUNTIF(Setup!$F$4:$F$9,P183)=0,"CHECK QUOTE STATUS","COMPLETE"))))))</x:f>
      </x:c>
    </x:row>
    <x:row r="184">
      <x:c r="A184" s="730"/>
      <x:c r="B184" s="730"/>
      <x:c r="C184" s="731"/>
      <x:c r="D184" s="730"/>
      <x:c r="E184" s="730"/>
      <x:c r="F184" s="730"/>
      <x:c r="G184" s="730"/>
      <x:c r="H184" s="767"/>
      <x:c r="I184" s="768"/>
      <x:c r="J184" s="767"/>
      <x:c r="K184" s="771" t="str">
        <x:f>IF(OR(F184="",H184=""),"",IF(OR(NOT(ISNUMBER(F184)),NOT(ISNUMBER(H184)),AND(I184&lt;&gt;"",NOT(ISNUMBER(I184))),AND(J184&lt;&gt;"",NOT(ISNUMBER(J184))),F184&lt;=0,H184&lt;=0,I184&lt;0,I184&gt;1,J184&lt;0),"CHECK INPUTS",ROUND(F184*H184*(1-IF(I184="",0,I184))+IF(J184="",0,J184),2)))</x:f>
      </x:c>
      <x:c r="L184" s="768"/>
      <x:c r="M184" s="771" t="str">
        <x:f>IF(K184="","",IF(NOT(ISNUMBER(K184)),"CHECK INPUTS",IF(L184="","GST REQUIRED",IF(NOT(ISNUMBER(L184)),"CHECK INPUTS",IF(OR(L184&lt;0,L184&gt;1),"CHECK INPUTS",ROUND(K184*L184,2))))))</x:f>
      </x:c>
      <x:c r="N184" s="771" t="str">
        <x:f>IF(K184="","",IF(OR(NOT(ISNUMBER(K184)),NOT(ISNUMBER(M184))),"CHECK INPUTS",ROUND(K184+M184,2)))</x:f>
      </x:c>
      <x:c r="O184" s="731"/>
      <x:c r="P184" s="730"/>
      <x:c r="Q184" s="751" t="str">
        <x:f>IF(A184="","",IF(COUNTIF($A$5:$A$504,A184)&gt;1,"DUPLICATE QUOTE ID",IF(COUNTIFS($B$5:$B$504,B184,$D$5:$D$504,D184)&gt;1,"DUPLICATE RFQ VERSION",IF(OR(B184="",C184="",E184="",G184="",O184="",P184=""),"CHECK REQUIRED FIELDS",IF(OR(NOT(ISNUMBER(C184)),C184&gt;TODAY(),NOT(ISNUMBER(D184)),D184&lt;1,NOT(ISNUMBER(F184)),F184&lt;=0,NOT(ISNUMBER(H184)),H184&lt;=0,AND(I184&lt;&gt;"",OR(NOT(ISNUMBER(I184)),I184&lt;0,I184&gt;1)),AND(J184&lt;&gt;"",OR(NOT(ISNUMBER(J184)),J184&lt;0)),NOT(ISNUMBER(L184)),L184&lt;0,L184&gt;1,NOT(ISNUMBER(O184)),O184&lt;C184),"CHECK INPUTS",IF(COUNTIF(Setup!$F$4:$F$9,P184)=0,"CHECK QUOTE STATUS","COMPLETE"))))))</x:f>
      </x:c>
    </x:row>
    <x:row r="185">
      <x:c r="A185" s="730"/>
      <x:c r="B185" s="730"/>
      <x:c r="C185" s="731"/>
      <x:c r="D185" s="730"/>
      <x:c r="E185" s="730"/>
      <x:c r="F185" s="730"/>
      <x:c r="G185" s="730"/>
      <x:c r="H185" s="767"/>
      <x:c r="I185" s="768"/>
      <x:c r="J185" s="767"/>
      <x:c r="K185" s="771" t="str">
        <x:f>IF(OR(F185="",H185=""),"",IF(OR(NOT(ISNUMBER(F185)),NOT(ISNUMBER(H185)),AND(I185&lt;&gt;"",NOT(ISNUMBER(I185))),AND(J185&lt;&gt;"",NOT(ISNUMBER(J185))),F185&lt;=0,H185&lt;=0,I185&lt;0,I185&gt;1,J185&lt;0),"CHECK INPUTS",ROUND(F185*H185*(1-IF(I185="",0,I185))+IF(J185="",0,J185),2)))</x:f>
      </x:c>
      <x:c r="L185" s="768"/>
      <x:c r="M185" s="771" t="str">
        <x:f>IF(K185="","",IF(NOT(ISNUMBER(K185)),"CHECK INPUTS",IF(L185="","GST REQUIRED",IF(NOT(ISNUMBER(L185)),"CHECK INPUTS",IF(OR(L185&lt;0,L185&gt;1),"CHECK INPUTS",ROUND(K185*L185,2))))))</x:f>
      </x:c>
      <x:c r="N185" s="771" t="str">
        <x:f>IF(K185="","",IF(OR(NOT(ISNUMBER(K185)),NOT(ISNUMBER(M185))),"CHECK INPUTS",ROUND(K185+M185,2)))</x:f>
      </x:c>
      <x:c r="O185" s="731"/>
      <x:c r="P185" s="730"/>
      <x:c r="Q185" s="751" t="str">
        <x:f>IF(A185="","",IF(COUNTIF($A$5:$A$504,A185)&gt;1,"DUPLICATE QUOTE ID",IF(COUNTIFS($B$5:$B$504,B185,$D$5:$D$504,D185)&gt;1,"DUPLICATE RFQ VERSION",IF(OR(B185="",C185="",E185="",G185="",O185="",P185=""),"CHECK REQUIRED FIELDS",IF(OR(NOT(ISNUMBER(C185)),C185&gt;TODAY(),NOT(ISNUMBER(D185)),D185&lt;1,NOT(ISNUMBER(F185)),F185&lt;=0,NOT(ISNUMBER(H185)),H185&lt;=0,AND(I185&lt;&gt;"",OR(NOT(ISNUMBER(I185)),I185&lt;0,I185&gt;1)),AND(J185&lt;&gt;"",OR(NOT(ISNUMBER(J185)),J185&lt;0)),NOT(ISNUMBER(L185)),L185&lt;0,L185&gt;1,NOT(ISNUMBER(O185)),O185&lt;C185),"CHECK INPUTS",IF(COUNTIF(Setup!$F$4:$F$9,P185)=0,"CHECK QUOTE STATUS","COMPLETE"))))))</x:f>
      </x:c>
    </x:row>
    <x:row r="186">
      <x:c r="A186" s="730"/>
      <x:c r="B186" s="730"/>
      <x:c r="C186" s="731"/>
      <x:c r="D186" s="730"/>
      <x:c r="E186" s="730"/>
      <x:c r="F186" s="730"/>
      <x:c r="G186" s="730"/>
      <x:c r="H186" s="767"/>
      <x:c r="I186" s="768"/>
      <x:c r="J186" s="767"/>
      <x:c r="K186" s="771" t="str">
        <x:f>IF(OR(F186="",H186=""),"",IF(OR(NOT(ISNUMBER(F186)),NOT(ISNUMBER(H186)),AND(I186&lt;&gt;"",NOT(ISNUMBER(I186))),AND(J186&lt;&gt;"",NOT(ISNUMBER(J186))),F186&lt;=0,H186&lt;=0,I186&lt;0,I186&gt;1,J186&lt;0),"CHECK INPUTS",ROUND(F186*H186*(1-IF(I186="",0,I186))+IF(J186="",0,J186),2)))</x:f>
      </x:c>
      <x:c r="L186" s="768"/>
      <x:c r="M186" s="771" t="str">
        <x:f>IF(K186="","",IF(NOT(ISNUMBER(K186)),"CHECK INPUTS",IF(L186="","GST REQUIRED",IF(NOT(ISNUMBER(L186)),"CHECK INPUTS",IF(OR(L186&lt;0,L186&gt;1),"CHECK INPUTS",ROUND(K186*L186,2))))))</x:f>
      </x:c>
      <x:c r="N186" s="771" t="str">
        <x:f>IF(K186="","",IF(OR(NOT(ISNUMBER(K186)),NOT(ISNUMBER(M186))),"CHECK INPUTS",ROUND(K186+M186,2)))</x:f>
      </x:c>
      <x:c r="O186" s="731"/>
      <x:c r="P186" s="730"/>
      <x:c r="Q186" s="751" t="str">
        <x:f>IF(A186="","",IF(COUNTIF($A$5:$A$504,A186)&gt;1,"DUPLICATE QUOTE ID",IF(COUNTIFS($B$5:$B$504,B186,$D$5:$D$504,D186)&gt;1,"DUPLICATE RFQ VERSION",IF(OR(B186="",C186="",E186="",G186="",O186="",P186=""),"CHECK REQUIRED FIELDS",IF(OR(NOT(ISNUMBER(C186)),C186&gt;TODAY(),NOT(ISNUMBER(D186)),D186&lt;1,NOT(ISNUMBER(F186)),F186&lt;=0,NOT(ISNUMBER(H186)),H186&lt;=0,AND(I186&lt;&gt;"",OR(NOT(ISNUMBER(I186)),I186&lt;0,I186&gt;1)),AND(J186&lt;&gt;"",OR(NOT(ISNUMBER(J186)),J186&lt;0)),NOT(ISNUMBER(L186)),L186&lt;0,L186&gt;1,NOT(ISNUMBER(O186)),O186&lt;C186),"CHECK INPUTS",IF(COUNTIF(Setup!$F$4:$F$9,P186)=0,"CHECK QUOTE STATUS","COMPLETE"))))))</x:f>
      </x:c>
    </x:row>
    <x:row r="187">
      <x:c r="A187" s="730"/>
      <x:c r="B187" s="730"/>
      <x:c r="C187" s="731"/>
      <x:c r="D187" s="730"/>
      <x:c r="E187" s="730"/>
      <x:c r="F187" s="730"/>
      <x:c r="G187" s="730"/>
      <x:c r="H187" s="767"/>
      <x:c r="I187" s="768"/>
      <x:c r="J187" s="767"/>
      <x:c r="K187" s="771" t="str">
        <x:f>IF(OR(F187="",H187=""),"",IF(OR(NOT(ISNUMBER(F187)),NOT(ISNUMBER(H187)),AND(I187&lt;&gt;"",NOT(ISNUMBER(I187))),AND(J187&lt;&gt;"",NOT(ISNUMBER(J187))),F187&lt;=0,H187&lt;=0,I187&lt;0,I187&gt;1,J187&lt;0),"CHECK INPUTS",ROUND(F187*H187*(1-IF(I187="",0,I187))+IF(J187="",0,J187),2)))</x:f>
      </x:c>
      <x:c r="L187" s="768"/>
      <x:c r="M187" s="771" t="str">
        <x:f>IF(K187="","",IF(NOT(ISNUMBER(K187)),"CHECK INPUTS",IF(L187="","GST REQUIRED",IF(NOT(ISNUMBER(L187)),"CHECK INPUTS",IF(OR(L187&lt;0,L187&gt;1),"CHECK INPUTS",ROUND(K187*L187,2))))))</x:f>
      </x:c>
      <x:c r="N187" s="771" t="str">
        <x:f>IF(K187="","",IF(OR(NOT(ISNUMBER(K187)),NOT(ISNUMBER(M187))),"CHECK INPUTS",ROUND(K187+M187,2)))</x:f>
      </x:c>
      <x:c r="O187" s="731"/>
      <x:c r="P187" s="730"/>
      <x:c r="Q187" s="751" t="str">
        <x:f>IF(A187="","",IF(COUNTIF($A$5:$A$504,A187)&gt;1,"DUPLICATE QUOTE ID",IF(COUNTIFS($B$5:$B$504,B187,$D$5:$D$504,D187)&gt;1,"DUPLICATE RFQ VERSION",IF(OR(B187="",C187="",E187="",G187="",O187="",P187=""),"CHECK REQUIRED FIELDS",IF(OR(NOT(ISNUMBER(C187)),C187&gt;TODAY(),NOT(ISNUMBER(D187)),D187&lt;1,NOT(ISNUMBER(F187)),F187&lt;=0,NOT(ISNUMBER(H187)),H187&lt;=0,AND(I187&lt;&gt;"",OR(NOT(ISNUMBER(I187)),I187&lt;0,I187&gt;1)),AND(J187&lt;&gt;"",OR(NOT(ISNUMBER(J187)),J187&lt;0)),NOT(ISNUMBER(L187)),L187&lt;0,L187&gt;1,NOT(ISNUMBER(O187)),O187&lt;C187),"CHECK INPUTS",IF(COUNTIF(Setup!$F$4:$F$9,P187)=0,"CHECK QUOTE STATUS","COMPLETE"))))))</x:f>
      </x:c>
    </x:row>
    <x:row r="188">
      <x:c r="A188" s="730"/>
      <x:c r="B188" s="730"/>
      <x:c r="C188" s="731"/>
      <x:c r="D188" s="730"/>
      <x:c r="E188" s="730"/>
      <x:c r="F188" s="730"/>
      <x:c r="G188" s="730"/>
      <x:c r="H188" s="767"/>
      <x:c r="I188" s="768"/>
      <x:c r="J188" s="767"/>
      <x:c r="K188" s="771" t="str">
        <x:f>IF(OR(F188="",H188=""),"",IF(OR(NOT(ISNUMBER(F188)),NOT(ISNUMBER(H188)),AND(I188&lt;&gt;"",NOT(ISNUMBER(I188))),AND(J188&lt;&gt;"",NOT(ISNUMBER(J188))),F188&lt;=0,H188&lt;=0,I188&lt;0,I188&gt;1,J188&lt;0),"CHECK INPUTS",ROUND(F188*H188*(1-IF(I188="",0,I188))+IF(J188="",0,J188),2)))</x:f>
      </x:c>
      <x:c r="L188" s="768"/>
      <x:c r="M188" s="771" t="str">
        <x:f>IF(K188="","",IF(NOT(ISNUMBER(K188)),"CHECK INPUTS",IF(L188="","GST REQUIRED",IF(NOT(ISNUMBER(L188)),"CHECK INPUTS",IF(OR(L188&lt;0,L188&gt;1),"CHECK INPUTS",ROUND(K188*L188,2))))))</x:f>
      </x:c>
      <x:c r="N188" s="771" t="str">
        <x:f>IF(K188="","",IF(OR(NOT(ISNUMBER(K188)),NOT(ISNUMBER(M188))),"CHECK INPUTS",ROUND(K188+M188,2)))</x:f>
      </x:c>
      <x:c r="O188" s="731"/>
      <x:c r="P188" s="730"/>
      <x:c r="Q188" s="751" t="str">
        <x:f>IF(A188="","",IF(COUNTIF($A$5:$A$504,A188)&gt;1,"DUPLICATE QUOTE ID",IF(COUNTIFS($B$5:$B$504,B188,$D$5:$D$504,D188)&gt;1,"DUPLICATE RFQ VERSION",IF(OR(B188="",C188="",E188="",G188="",O188="",P188=""),"CHECK REQUIRED FIELDS",IF(OR(NOT(ISNUMBER(C188)),C188&gt;TODAY(),NOT(ISNUMBER(D188)),D188&lt;1,NOT(ISNUMBER(F188)),F188&lt;=0,NOT(ISNUMBER(H188)),H188&lt;=0,AND(I188&lt;&gt;"",OR(NOT(ISNUMBER(I188)),I188&lt;0,I188&gt;1)),AND(J188&lt;&gt;"",OR(NOT(ISNUMBER(J188)),J188&lt;0)),NOT(ISNUMBER(L188)),L188&lt;0,L188&gt;1,NOT(ISNUMBER(O188)),O188&lt;C188),"CHECK INPUTS",IF(COUNTIF(Setup!$F$4:$F$9,P188)=0,"CHECK QUOTE STATUS","COMPLETE"))))))</x:f>
      </x:c>
    </x:row>
    <x:row r="189">
      <x:c r="A189" s="730"/>
      <x:c r="B189" s="730"/>
      <x:c r="C189" s="731"/>
      <x:c r="D189" s="730"/>
      <x:c r="E189" s="730"/>
      <x:c r="F189" s="730"/>
      <x:c r="G189" s="730"/>
      <x:c r="H189" s="767"/>
      <x:c r="I189" s="768"/>
      <x:c r="J189" s="767"/>
      <x:c r="K189" s="771" t="str">
        <x:f>IF(OR(F189="",H189=""),"",IF(OR(NOT(ISNUMBER(F189)),NOT(ISNUMBER(H189)),AND(I189&lt;&gt;"",NOT(ISNUMBER(I189))),AND(J189&lt;&gt;"",NOT(ISNUMBER(J189))),F189&lt;=0,H189&lt;=0,I189&lt;0,I189&gt;1,J189&lt;0),"CHECK INPUTS",ROUND(F189*H189*(1-IF(I189="",0,I189))+IF(J189="",0,J189),2)))</x:f>
      </x:c>
      <x:c r="L189" s="768"/>
      <x:c r="M189" s="771" t="str">
        <x:f>IF(K189="","",IF(NOT(ISNUMBER(K189)),"CHECK INPUTS",IF(L189="","GST REQUIRED",IF(NOT(ISNUMBER(L189)),"CHECK INPUTS",IF(OR(L189&lt;0,L189&gt;1),"CHECK INPUTS",ROUND(K189*L189,2))))))</x:f>
      </x:c>
      <x:c r="N189" s="771" t="str">
        <x:f>IF(K189="","",IF(OR(NOT(ISNUMBER(K189)),NOT(ISNUMBER(M189))),"CHECK INPUTS",ROUND(K189+M189,2)))</x:f>
      </x:c>
      <x:c r="O189" s="731"/>
      <x:c r="P189" s="730"/>
      <x:c r="Q189" s="751" t="str">
        <x:f>IF(A189="","",IF(COUNTIF($A$5:$A$504,A189)&gt;1,"DUPLICATE QUOTE ID",IF(COUNTIFS($B$5:$B$504,B189,$D$5:$D$504,D189)&gt;1,"DUPLICATE RFQ VERSION",IF(OR(B189="",C189="",E189="",G189="",O189="",P189=""),"CHECK REQUIRED FIELDS",IF(OR(NOT(ISNUMBER(C189)),C189&gt;TODAY(),NOT(ISNUMBER(D189)),D189&lt;1,NOT(ISNUMBER(F189)),F189&lt;=0,NOT(ISNUMBER(H189)),H189&lt;=0,AND(I189&lt;&gt;"",OR(NOT(ISNUMBER(I189)),I189&lt;0,I189&gt;1)),AND(J189&lt;&gt;"",OR(NOT(ISNUMBER(J189)),J189&lt;0)),NOT(ISNUMBER(L189)),L189&lt;0,L189&gt;1,NOT(ISNUMBER(O189)),O189&lt;C189),"CHECK INPUTS",IF(COUNTIF(Setup!$F$4:$F$9,P189)=0,"CHECK QUOTE STATUS","COMPLETE"))))))</x:f>
      </x:c>
    </x:row>
    <x:row r="190">
      <x:c r="A190" s="730"/>
      <x:c r="B190" s="730"/>
      <x:c r="C190" s="731"/>
      <x:c r="D190" s="730"/>
      <x:c r="E190" s="730"/>
      <x:c r="F190" s="730"/>
      <x:c r="G190" s="730"/>
      <x:c r="H190" s="767"/>
      <x:c r="I190" s="768"/>
      <x:c r="J190" s="767"/>
      <x:c r="K190" s="771" t="str">
        <x:f>IF(OR(F190="",H190=""),"",IF(OR(NOT(ISNUMBER(F190)),NOT(ISNUMBER(H190)),AND(I190&lt;&gt;"",NOT(ISNUMBER(I190))),AND(J190&lt;&gt;"",NOT(ISNUMBER(J190))),F190&lt;=0,H190&lt;=0,I190&lt;0,I190&gt;1,J190&lt;0),"CHECK INPUTS",ROUND(F190*H190*(1-IF(I190="",0,I190))+IF(J190="",0,J190),2)))</x:f>
      </x:c>
      <x:c r="L190" s="768"/>
      <x:c r="M190" s="771" t="str">
        <x:f>IF(K190="","",IF(NOT(ISNUMBER(K190)),"CHECK INPUTS",IF(L190="","GST REQUIRED",IF(NOT(ISNUMBER(L190)),"CHECK INPUTS",IF(OR(L190&lt;0,L190&gt;1),"CHECK INPUTS",ROUND(K190*L190,2))))))</x:f>
      </x:c>
      <x:c r="N190" s="771" t="str">
        <x:f>IF(K190="","",IF(OR(NOT(ISNUMBER(K190)),NOT(ISNUMBER(M190))),"CHECK INPUTS",ROUND(K190+M190,2)))</x:f>
      </x:c>
      <x:c r="O190" s="731"/>
      <x:c r="P190" s="730"/>
      <x:c r="Q190" s="751" t="str">
        <x:f>IF(A190="","",IF(COUNTIF($A$5:$A$504,A190)&gt;1,"DUPLICATE QUOTE ID",IF(COUNTIFS($B$5:$B$504,B190,$D$5:$D$504,D190)&gt;1,"DUPLICATE RFQ VERSION",IF(OR(B190="",C190="",E190="",G190="",O190="",P190=""),"CHECK REQUIRED FIELDS",IF(OR(NOT(ISNUMBER(C190)),C190&gt;TODAY(),NOT(ISNUMBER(D190)),D190&lt;1,NOT(ISNUMBER(F190)),F190&lt;=0,NOT(ISNUMBER(H190)),H190&lt;=0,AND(I190&lt;&gt;"",OR(NOT(ISNUMBER(I190)),I190&lt;0,I190&gt;1)),AND(J190&lt;&gt;"",OR(NOT(ISNUMBER(J190)),J190&lt;0)),NOT(ISNUMBER(L190)),L190&lt;0,L190&gt;1,NOT(ISNUMBER(O190)),O190&lt;C190),"CHECK INPUTS",IF(COUNTIF(Setup!$F$4:$F$9,P190)=0,"CHECK QUOTE STATUS","COMPLETE"))))))</x:f>
      </x:c>
    </x:row>
    <x:row r="191">
      <x:c r="A191" s="730"/>
      <x:c r="B191" s="730"/>
      <x:c r="C191" s="731"/>
      <x:c r="D191" s="730"/>
      <x:c r="E191" s="730"/>
      <x:c r="F191" s="730"/>
      <x:c r="G191" s="730"/>
      <x:c r="H191" s="767"/>
      <x:c r="I191" s="768"/>
      <x:c r="J191" s="767"/>
      <x:c r="K191" s="771" t="str">
        <x:f>IF(OR(F191="",H191=""),"",IF(OR(NOT(ISNUMBER(F191)),NOT(ISNUMBER(H191)),AND(I191&lt;&gt;"",NOT(ISNUMBER(I191))),AND(J191&lt;&gt;"",NOT(ISNUMBER(J191))),F191&lt;=0,H191&lt;=0,I191&lt;0,I191&gt;1,J191&lt;0),"CHECK INPUTS",ROUND(F191*H191*(1-IF(I191="",0,I191))+IF(J191="",0,J191),2)))</x:f>
      </x:c>
      <x:c r="L191" s="768"/>
      <x:c r="M191" s="771" t="str">
        <x:f>IF(K191="","",IF(NOT(ISNUMBER(K191)),"CHECK INPUTS",IF(L191="","GST REQUIRED",IF(NOT(ISNUMBER(L191)),"CHECK INPUTS",IF(OR(L191&lt;0,L191&gt;1),"CHECK INPUTS",ROUND(K191*L191,2))))))</x:f>
      </x:c>
      <x:c r="N191" s="771" t="str">
        <x:f>IF(K191="","",IF(OR(NOT(ISNUMBER(K191)),NOT(ISNUMBER(M191))),"CHECK INPUTS",ROUND(K191+M191,2)))</x:f>
      </x:c>
      <x:c r="O191" s="731"/>
      <x:c r="P191" s="730"/>
      <x:c r="Q191" s="751" t="str">
        <x:f>IF(A191="","",IF(COUNTIF($A$5:$A$504,A191)&gt;1,"DUPLICATE QUOTE ID",IF(COUNTIFS($B$5:$B$504,B191,$D$5:$D$504,D191)&gt;1,"DUPLICATE RFQ VERSION",IF(OR(B191="",C191="",E191="",G191="",O191="",P191=""),"CHECK REQUIRED FIELDS",IF(OR(NOT(ISNUMBER(C191)),C191&gt;TODAY(),NOT(ISNUMBER(D191)),D191&lt;1,NOT(ISNUMBER(F191)),F191&lt;=0,NOT(ISNUMBER(H191)),H191&lt;=0,AND(I191&lt;&gt;"",OR(NOT(ISNUMBER(I191)),I191&lt;0,I191&gt;1)),AND(J191&lt;&gt;"",OR(NOT(ISNUMBER(J191)),J191&lt;0)),NOT(ISNUMBER(L191)),L191&lt;0,L191&gt;1,NOT(ISNUMBER(O191)),O191&lt;C191),"CHECK INPUTS",IF(COUNTIF(Setup!$F$4:$F$9,P191)=0,"CHECK QUOTE STATUS","COMPLETE"))))))</x:f>
      </x:c>
    </x:row>
    <x:row r="192">
      <x:c r="A192" s="730"/>
      <x:c r="B192" s="730"/>
      <x:c r="C192" s="731"/>
      <x:c r="D192" s="730"/>
      <x:c r="E192" s="730"/>
      <x:c r="F192" s="730"/>
      <x:c r="G192" s="730"/>
      <x:c r="H192" s="767"/>
      <x:c r="I192" s="768"/>
      <x:c r="J192" s="767"/>
      <x:c r="K192" s="771" t="str">
        <x:f>IF(OR(F192="",H192=""),"",IF(OR(NOT(ISNUMBER(F192)),NOT(ISNUMBER(H192)),AND(I192&lt;&gt;"",NOT(ISNUMBER(I192))),AND(J192&lt;&gt;"",NOT(ISNUMBER(J192))),F192&lt;=0,H192&lt;=0,I192&lt;0,I192&gt;1,J192&lt;0),"CHECK INPUTS",ROUND(F192*H192*(1-IF(I192="",0,I192))+IF(J192="",0,J192),2)))</x:f>
      </x:c>
      <x:c r="L192" s="768"/>
      <x:c r="M192" s="771" t="str">
        <x:f>IF(K192="","",IF(NOT(ISNUMBER(K192)),"CHECK INPUTS",IF(L192="","GST REQUIRED",IF(NOT(ISNUMBER(L192)),"CHECK INPUTS",IF(OR(L192&lt;0,L192&gt;1),"CHECK INPUTS",ROUND(K192*L192,2))))))</x:f>
      </x:c>
      <x:c r="N192" s="771" t="str">
        <x:f>IF(K192="","",IF(OR(NOT(ISNUMBER(K192)),NOT(ISNUMBER(M192))),"CHECK INPUTS",ROUND(K192+M192,2)))</x:f>
      </x:c>
      <x:c r="O192" s="731"/>
      <x:c r="P192" s="730"/>
      <x:c r="Q192" s="751" t="str">
        <x:f>IF(A192="","",IF(COUNTIF($A$5:$A$504,A192)&gt;1,"DUPLICATE QUOTE ID",IF(COUNTIFS($B$5:$B$504,B192,$D$5:$D$504,D192)&gt;1,"DUPLICATE RFQ VERSION",IF(OR(B192="",C192="",E192="",G192="",O192="",P192=""),"CHECK REQUIRED FIELDS",IF(OR(NOT(ISNUMBER(C192)),C192&gt;TODAY(),NOT(ISNUMBER(D192)),D192&lt;1,NOT(ISNUMBER(F192)),F192&lt;=0,NOT(ISNUMBER(H192)),H192&lt;=0,AND(I192&lt;&gt;"",OR(NOT(ISNUMBER(I192)),I192&lt;0,I192&gt;1)),AND(J192&lt;&gt;"",OR(NOT(ISNUMBER(J192)),J192&lt;0)),NOT(ISNUMBER(L192)),L192&lt;0,L192&gt;1,NOT(ISNUMBER(O192)),O192&lt;C192),"CHECK INPUTS",IF(COUNTIF(Setup!$F$4:$F$9,P192)=0,"CHECK QUOTE STATUS","COMPLETE"))))))</x:f>
      </x:c>
    </x:row>
    <x:row r="193">
      <x:c r="A193" s="730"/>
      <x:c r="B193" s="730"/>
      <x:c r="C193" s="731"/>
      <x:c r="D193" s="730"/>
      <x:c r="E193" s="730"/>
      <x:c r="F193" s="730"/>
      <x:c r="G193" s="730"/>
      <x:c r="H193" s="767"/>
      <x:c r="I193" s="768"/>
      <x:c r="J193" s="767"/>
      <x:c r="K193" s="771" t="str">
        <x:f>IF(OR(F193="",H193=""),"",IF(OR(NOT(ISNUMBER(F193)),NOT(ISNUMBER(H193)),AND(I193&lt;&gt;"",NOT(ISNUMBER(I193))),AND(J193&lt;&gt;"",NOT(ISNUMBER(J193))),F193&lt;=0,H193&lt;=0,I193&lt;0,I193&gt;1,J193&lt;0),"CHECK INPUTS",ROUND(F193*H193*(1-IF(I193="",0,I193))+IF(J193="",0,J193),2)))</x:f>
      </x:c>
      <x:c r="L193" s="768"/>
      <x:c r="M193" s="771" t="str">
        <x:f>IF(K193="","",IF(NOT(ISNUMBER(K193)),"CHECK INPUTS",IF(L193="","GST REQUIRED",IF(NOT(ISNUMBER(L193)),"CHECK INPUTS",IF(OR(L193&lt;0,L193&gt;1),"CHECK INPUTS",ROUND(K193*L193,2))))))</x:f>
      </x:c>
      <x:c r="N193" s="771" t="str">
        <x:f>IF(K193="","",IF(OR(NOT(ISNUMBER(K193)),NOT(ISNUMBER(M193))),"CHECK INPUTS",ROUND(K193+M193,2)))</x:f>
      </x:c>
      <x:c r="O193" s="731"/>
      <x:c r="P193" s="730"/>
      <x:c r="Q193" s="751" t="str">
        <x:f>IF(A193="","",IF(COUNTIF($A$5:$A$504,A193)&gt;1,"DUPLICATE QUOTE ID",IF(COUNTIFS($B$5:$B$504,B193,$D$5:$D$504,D193)&gt;1,"DUPLICATE RFQ VERSION",IF(OR(B193="",C193="",E193="",G193="",O193="",P193=""),"CHECK REQUIRED FIELDS",IF(OR(NOT(ISNUMBER(C193)),C193&gt;TODAY(),NOT(ISNUMBER(D193)),D193&lt;1,NOT(ISNUMBER(F193)),F193&lt;=0,NOT(ISNUMBER(H193)),H193&lt;=0,AND(I193&lt;&gt;"",OR(NOT(ISNUMBER(I193)),I193&lt;0,I193&gt;1)),AND(J193&lt;&gt;"",OR(NOT(ISNUMBER(J193)),J193&lt;0)),NOT(ISNUMBER(L193)),L193&lt;0,L193&gt;1,NOT(ISNUMBER(O193)),O193&lt;C193),"CHECK INPUTS",IF(COUNTIF(Setup!$F$4:$F$9,P193)=0,"CHECK QUOTE STATUS","COMPLETE"))))))</x:f>
      </x:c>
    </x:row>
    <x:row r="194">
      <x:c r="A194" s="730"/>
      <x:c r="B194" s="730"/>
      <x:c r="C194" s="731"/>
      <x:c r="D194" s="730"/>
      <x:c r="E194" s="730"/>
      <x:c r="F194" s="730"/>
      <x:c r="G194" s="730"/>
      <x:c r="H194" s="767"/>
      <x:c r="I194" s="768"/>
      <x:c r="J194" s="767"/>
      <x:c r="K194" s="771" t="str">
        <x:f>IF(OR(F194="",H194=""),"",IF(OR(NOT(ISNUMBER(F194)),NOT(ISNUMBER(H194)),AND(I194&lt;&gt;"",NOT(ISNUMBER(I194))),AND(J194&lt;&gt;"",NOT(ISNUMBER(J194))),F194&lt;=0,H194&lt;=0,I194&lt;0,I194&gt;1,J194&lt;0),"CHECK INPUTS",ROUND(F194*H194*(1-IF(I194="",0,I194))+IF(J194="",0,J194),2)))</x:f>
      </x:c>
      <x:c r="L194" s="768"/>
      <x:c r="M194" s="771" t="str">
        <x:f>IF(K194="","",IF(NOT(ISNUMBER(K194)),"CHECK INPUTS",IF(L194="","GST REQUIRED",IF(NOT(ISNUMBER(L194)),"CHECK INPUTS",IF(OR(L194&lt;0,L194&gt;1),"CHECK INPUTS",ROUND(K194*L194,2))))))</x:f>
      </x:c>
      <x:c r="N194" s="771" t="str">
        <x:f>IF(K194="","",IF(OR(NOT(ISNUMBER(K194)),NOT(ISNUMBER(M194))),"CHECK INPUTS",ROUND(K194+M194,2)))</x:f>
      </x:c>
      <x:c r="O194" s="731"/>
      <x:c r="P194" s="730"/>
      <x:c r="Q194" s="751" t="str">
        <x:f>IF(A194="","",IF(COUNTIF($A$5:$A$504,A194)&gt;1,"DUPLICATE QUOTE ID",IF(COUNTIFS($B$5:$B$504,B194,$D$5:$D$504,D194)&gt;1,"DUPLICATE RFQ VERSION",IF(OR(B194="",C194="",E194="",G194="",O194="",P194=""),"CHECK REQUIRED FIELDS",IF(OR(NOT(ISNUMBER(C194)),C194&gt;TODAY(),NOT(ISNUMBER(D194)),D194&lt;1,NOT(ISNUMBER(F194)),F194&lt;=0,NOT(ISNUMBER(H194)),H194&lt;=0,AND(I194&lt;&gt;"",OR(NOT(ISNUMBER(I194)),I194&lt;0,I194&gt;1)),AND(J194&lt;&gt;"",OR(NOT(ISNUMBER(J194)),J194&lt;0)),NOT(ISNUMBER(L194)),L194&lt;0,L194&gt;1,NOT(ISNUMBER(O194)),O194&lt;C194),"CHECK INPUTS",IF(COUNTIF(Setup!$F$4:$F$9,P194)=0,"CHECK QUOTE STATUS","COMPLETE"))))))</x:f>
      </x:c>
    </x:row>
    <x:row r="195">
      <x:c r="A195" s="730"/>
      <x:c r="B195" s="730"/>
      <x:c r="C195" s="731"/>
      <x:c r="D195" s="730"/>
      <x:c r="E195" s="730"/>
      <x:c r="F195" s="730"/>
      <x:c r="G195" s="730"/>
      <x:c r="H195" s="767"/>
      <x:c r="I195" s="768"/>
      <x:c r="J195" s="767"/>
      <x:c r="K195" s="771" t="str">
        <x:f>IF(OR(F195="",H195=""),"",IF(OR(NOT(ISNUMBER(F195)),NOT(ISNUMBER(H195)),AND(I195&lt;&gt;"",NOT(ISNUMBER(I195))),AND(J195&lt;&gt;"",NOT(ISNUMBER(J195))),F195&lt;=0,H195&lt;=0,I195&lt;0,I195&gt;1,J195&lt;0),"CHECK INPUTS",ROUND(F195*H195*(1-IF(I195="",0,I195))+IF(J195="",0,J195),2)))</x:f>
      </x:c>
      <x:c r="L195" s="768"/>
      <x:c r="M195" s="771" t="str">
        <x:f>IF(K195="","",IF(NOT(ISNUMBER(K195)),"CHECK INPUTS",IF(L195="","GST REQUIRED",IF(NOT(ISNUMBER(L195)),"CHECK INPUTS",IF(OR(L195&lt;0,L195&gt;1),"CHECK INPUTS",ROUND(K195*L195,2))))))</x:f>
      </x:c>
      <x:c r="N195" s="771" t="str">
        <x:f>IF(K195="","",IF(OR(NOT(ISNUMBER(K195)),NOT(ISNUMBER(M195))),"CHECK INPUTS",ROUND(K195+M195,2)))</x:f>
      </x:c>
      <x:c r="O195" s="731"/>
      <x:c r="P195" s="730"/>
      <x:c r="Q195" s="751" t="str">
        <x:f>IF(A195="","",IF(COUNTIF($A$5:$A$504,A195)&gt;1,"DUPLICATE QUOTE ID",IF(COUNTIFS($B$5:$B$504,B195,$D$5:$D$504,D195)&gt;1,"DUPLICATE RFQ VERSION",IF(OR(B195="",C195="",E195="",G195="",O195="",P195=""),"CHECK REQUIRED FIELDS",IF(OR(NOT(ISNUMBER(C195)),C195&gt;TODAY(),NOT(ISNUMBER(D195)),D195&lt;1,NOT(ISNUMBER(F195)),F195&lt;=0,NOT(ISNUMBER(H195)),H195&lt;=0,AND(I195&lt;&gt;"",OR(NOT(ISNUMBER(I195)),I195&lt;0,I195&gt;1)),AND(J195&lt;&gt;"",OR(NOT(ISNUMBER(J195)),J195&lt;0)),NOT(ISNUMBER(L195)),L195&lt;0,L195&gt;1,NOT(ISNUMBER(O195)),O195&lt;C195),"CHECK INPUTS",IF(COUNTIF(Setup!$F$4:$F$9,P195)=0,"CHECK QUOTE STATUS","COMPLETE"))))))</x:f>
      </x:c>
    </x:row>
    <x:row r="196">
      <x:c r="A196" s="730"/>
      <x:c r="B196" s="730"/>
      <x:c r="C196" s="731"/>
      <x:c r="D196" s="730"/>
      <x:c r="E196" s="730"/>
      <x:c r="F196" s="730"/>
      <x:c r="G196" s="730"/>
      <x:c r="H196" s="767"/>
      <x:c r="I196" s="768"/>
      <x:c r="J196" s="767"/>
      <x:c r="K196" s="771" t="str">
        <x:f>IF(OR(F196="",H196=""),"",IF(OR(NOT(ISNUMBER(F196)),NOT(ISNUMBER(H196)),AND(I196&lt;&gt;"",NOT(ISNUMBER(I196))),AND(J196&lt;&gt;"",NOT(ISNUMBER(J196))),F196&lt;=0,H196&lt;=0,I196&lt;0,I196&gt;1,J196&lt;0),"CHECK INPUTS",ROUND(F196*H196*(1-IF(I196="",0,I196))+IF(J196="",0,J196),2)))</x:f>
      </x:c>
      <x:c r="L196" s="768"/>
      <x:c r="M196" s="771" t="str">
        <x:f>IF(K196="","",IF(NOT(ISNUMBER(K196)),"CHECK INPUTS",IF(L196="","GST REQUIRED",IF(NOT(ISNUMBER(L196)),"CHECK INPUTS",IF(OR(L196&lt;0,L196&gt;1),"CHECK INPUTS",ROUND(K196*L196,2))))))</x:f>
      </x:c>
      <x:c r="N196" s="771" t="str">
        <x:f>IF(K196="","",IF(OR(NOT(ISNUMBER(K196)),NOT(ISNUMBER(M196))),"CHECK INPUTS",ROUND(K196+M196,2)))</x:f>
      </x:c>
      <x:c r="O196" s="731"/>
      <x:c r="P196" s="730"/>
      <x:c r="Q196" s="751" t="str">
        <x:f>IF(A196="","",IF(COUNTIF($A$5:$A$504,A196)&gt;1,"DUPLICATE QUOTE ID",IF(COUNTIFS($B$5:$B$504,B196,$D$5:$D$504,D196)&gt;1,"DUPLICATE RFQ VERSION",IF(OR(B196="",C196="",E196="",G196="",O196="",P196=""),"CHECK REQUIRED FIELDS",IF(OR(NOT(ISNUMBER(C196)),C196&gt;TODAY(),NOT(ISNUMBER(D196)),D196&lt;1,NOT(ISNUMBER(F196)),F196&lt;=0,NOT(ISNUMBER(H196)),H196&lt;=0,AND(I196&lt;&gt;"",OR(NOT(ISNUMBER(I196)),I196&lt;0,I196&gt;1)),AND(J196&lt;&gt;"",OR(NOT(ISNUMBER(J196)),J196&lt;0)),NOT(ISNUMBER(L196)),L196&lt;0,L196&gt;1,NOT(ISNUMBER(O196)),O196&lt;C196),"CHECK INPUTS",IF(COUNTIF(Setup!$F$4:$F$9,P196)=0,"CHECK QUOTE STATUS","COMPLETE"))))))</x:f>
      </x:c>
    </x:row>
    <x:row r="197">
      <x:c r="A197" s="730"/>
      <x:c r="B197" s="730"/>
      <x:c r="C197" s="731"/>
      <x:c r="D197" s="730"/>
      <x:c r="E197" s="730"/>
      <x:c r="F197" s="730"/>
      <x:c r="G197" s="730"/>
      <x:c r="H197" s="767"/>
      <x:c r="I197" s="768"/>
      <x:c r="J197" s="767"/>
      <x:c r="K197" s="771" t="str">
        <x:f>IF(OR(F197="",H197=""),"",IF(OR(NOT(ISNUMBER(F197)),NOT(ISNUMBER(H197)),AND(I197&lt;&gt;"",NOT(ISNUMBER(I197))),AND(J197&lt;&gt;"",NOT(ISNUMBER(J197))),F197&lt;=0,H197&lt;=0,I197&lt;0,I197&gt;1,J197&lt;0),"CHECK INPUTS",ROUND(F197*H197*(1-IF(I197="",0,I197))+IF(J197="",0,J197),2)))</x:f>
      </x:c>
      <x:c r="L197" s="768"/>
      <x:c r="M197" s="771" t="str">
        <x:f>IF(K197="","",IF(NOT(ISNUMBER(K197)),"CHECK INPUTS",IF(L197="","GST REQUIRED",IF(NOT(ISNUMBER(L197)),"CHECK INPUTS",IF(OR(L197&lt;0,L197&gt;1),"CHECK INPUTS",ROUND(K197*L197,2))))))</x:f>
      </x:c>
      <x:c r="N197" s="771" t="str">
        <x:f>IF(K197="","",IF(OR(NOT(ISNUMBER(K197)),NOT(ISNUMBER(M197))),"CHECK INPUTS",ROUND(K197+M197,2)))</x:f>
      </x:c>
      <x:c r="O197" s="731"/>
      <x:c r="P197" s="730"/>
      <x:c r="Q197" s="751" t="str">
        <x:f>IF(A197="","",IF(COUNTIF($A$5:$A$504,A197)&gt;1,"DUPLICATE QUOTE ID",IF(COUNTIFS($B$5:$B$504,B197,$D$5:$D$504,D197)&gt;1,"DUPLICATE RFQ VERSION",IF(OR(B197="",C197="",E197="",G197="",O197="",P197=""),"CHECK REQUIRED FIELDS",IF(OR(NOT(ISNUMBER(C197)),C197&gt;TODAY(),NOT(ISNUMBER(D197)),D197&lt;1,NOT(ISNUMBER(F197)),F197&lt;=0,NOT(ISNUMBER(H197)),H197&lt;=0,AND(I197&lt;&gt;"",OR(NOT(ISNUMBER(I197)),I197&lt;0,I197&gt;1)),AND(J197&lt;&gt;"",OR(NOT(ISNUMBER(J197)),J197&lt;0)),NOT(ISNUMBER(L197)),L197&lt;0,L197&gt;1,NOT(ISNUMBER(O197)),O197&lt;C197),"CHECK INPUTS",IF(COUNTIF(Setup!$F$4:$F$9,P197)=0,"CHECK QUOTE STATUS","COMPLETE"))))))</x:f>
      </x:c>
    </x:row>
    <x:row r="198">
      <x:c r="A198" s="730"/>
      <x:c r="B198" s="730"/>
      <x:c r="C198" s="731"/>
      <x:c r="D198" s="730"/>
      <x:c r="E198" s="730"/>
      <x:c r="F198" s="730"/>
      <x:c r="G198" s="730"/>
      <x:c r="H198" s="767"/>
      <x:c r="I198" s="768"/>
      <x:c r="J198" s="767"/>
      <x:c r="K198" s="771" t="str">
        <x:f>IF(OR(F198="",H198=""),"",IF(OR(NOT(ISNUMBER(F198)),NOT(ISNUMBER(H198)),AND(I198&lt;&gt;"",NOT(ISNUMBER(I198))),AND(J198&lt;&gt;"",NOT(ISNUMBER(J198))),F198&lt;=0,H198&lt;=0,I198&lt;0,I198&gt;1,J198&lt;0),"CHECK INPUTS",ROUND(F198*H198*(1-IF(I198="",0,I198))+IF(J198="",0,J198),2)))</x:f>
      </x:c>
      <x:c r="L198" s="768"/>
      <x:c r="M198" s="771" t="str">
        <x:f>IF(K198="","",IF(NOT(ISNUMBER(K198)),"CHECK INPUTS",IF(L198="","GST REQUIRED",IF(NOT(ISNUMBER(L198)),"CHECK INPUTS",IF(OR(L198&lt;0,L198&gt;1),"CHECK INPUTS",ROUND(K198*L198,2))))))</x:f>
      </x:c>
      <x:c r="N198" s="771" t="str">
        <x:f>IF(K198="","",IF(OR(NOT(ISNUMBER(K198)),NOT(ISNUMBER(M198))),"CHECK INPUTS",ROUND(K198+M198,2)))</x:f>
      </x:c>
      <x:c r="O198" s="731"/>
      <x:c r="P198" s="730"/>
      <x:c r="Q198" s="751" t="str">
        <x:f>IF(A198="","",IF(COUNTIF($A$5:$A$504,A198)&gt;1,"DUPLICATE QUOTE ID",IF(COUNTIFS($B$5:$B$504,B198,$D$5:$D$504,D198)&gt;1,"DUPLICATE RFQ VERSION",IF(OR(B198="",C198="",E198="",G198="",O198="",P198=""),"CHECK REQUIRED FIELDS",IF(OR(NOT(ISNUMBER(C198)),C198&gt;TODAY(),NOT(ISNUMBER(D198)),D198&lt;1,NOT(ISNUMBER(F198)),F198&lt;=0,NOT(ISNUMBER(H198)),H198&lt;=0,AND(I198&lt;&gt;"",OR(NOT(ISNUMBER(I198)),I198&lt;0,I198&gt;1)),AND(J198&lt;&gt;"",OR(NOT(ISNUMBER(J198)),J198&lt;0)),NOT(ISNUMBER(L198)),L198&lt;0,L198&gt;1,NOT(ISNUMBER(O198)),O198&lt;C198),"CHECK INPUTS",IF(COUNTIF(Setup!$F$4:$F$9,P198)=0,"CHECK QUOTE STATUS","COMPLETE"))))))</x:f>
      </x:c>
    </x:row>
    <x:row r="199">
      <x:c r="A199" s="730"/>
      <x:c r="B199" s="730"/>
      <x:c r="C199" s="731"/>
      <x:c r="D199" s="730"/>
      <x:c r="E199" s="730"/>
      <x:c r="F199" s="730"/>
      <x:c r="G199" s="730"/>
      <x:c r="H199" s="767"/>
      <x:c r="I199" s="768"/>
      <x:c r="J199" s="767"/>
      <x:c r="K199" s="771" t="str">
        <x:f>IF(OR(F199="",H199=""),"",IF(OR(NOT(ISNUMBER(F199)),NOT(ISNUMBER(H199)),AND(I199&lt;&gt;"",NOT(ISNUMBER(I199))),AND(J199&lt;&gt;"",NOT(ISNUMBER(J199))),F199&lt;=0,H199&lt;=0,I199&lt;0,I199&gt;1,J199&lt;0),"CHECK INPUTS",ROUND(F199*H199*(1-IF(I199="",0,I199))+IF(J199="",0,J199),2)))</x:f>
      </x:c>
      <x:c r="L199" s="768"/>
      <x:c r="M199" s="771" t="str">
        <x:f>IF(K199="","",IF(NOT(ISNUMBER(K199)),"CHECK INPUTS",IF(L199="","GST REQUIRED",IF(NOT(ISNUMBER(L199)),"CHECK INPUTS",IF(OR(L199&lt;0,L199&gt;1),"CHECK INPUTS",ROUND(K199*L199,2))))))</x:f>
      </x:c>
      <x:c r="N199" s="771" t="str">
        <x:f>IF(K199="","",IF(OR(NOT(ISNUMBER(K199)),NOT(ISNUMBER(M199))),"CHECK INPUTS",ROUND(K199+M199,2)))</x:f>
      </x:c>
      <x:c r="O199" s="731"/>
      <x:c r="P199" s="730"/>
      <x:c r="Q199" s="751" t="str">
        <x:f>IF(A199="","",IF(COUNTIF($A$5:$A$504,A199)&gt;1,"DUPLICATE QUOTE ID",IF(COUNTIFS($B$5:$B$504,B199,$D$5:$D$504,D199)&gt;1,"DUPLICATE RFQ VERSION",IF(OR(B199="",C199="",E199="",G199="",O199="",P199=""),"CHECK REQUIRED FIELDS",IF(OR(NOT(ISNUMBER(C199)),C199&gt;TODAY(),NOT(ISNUMBER(D199)),D199&lt;1,NOT(ISNUMBER(F199)),F199&lt;=0,NOT(ISNUMBER(H199)),H199&lt;=0,AND(I199&lt;&gt;"",OR(NOT(ISNUMBER(I199)),I199&lt;0,I199&gt;1)),AND(J199&lt;&gt;"",OR(NOT(ISNUMBER(J199)),J199&lt;0)),NOT(ISNUMBER(L199)),L199&lt;0,L199&gt;1,NOT(ISNUMBER(O199)),O199&lt;C199),"CHECK INPUTS",IF(COUNTIF(Setup!$F$4:$F$9,P199)=0,"CHECK QUOTE STATUS","COMPLETE"))))))</x:f>
      </x:c>
    </x:row>
    <x:row r="200">
      <x:c r="A200" s="730"/>
      <x:c r="B200" s="730"/>
      <x:c r="C200" s="731"/>
      <x:c r="D200" s="730"/>
      <x:c r="E200" s="730"/>
      <x:c r="F200" s="730"/>
      <x:c r="G200" s="730"/>
      <x:c r="H200" s="767"/>
      <x:c r="I200" s="768"/>
      <x:c r="J200" s="767"/>
      <x:c r="K200" s="771" t="str">
        <x:f>IF(OR(F200="",H200=""),"",IF(OR(NOT(ISNUMBER(F200)),NOT(ISNUMBER(H200)),AND(I200&lt;&gt;"",NOT(ISNUMBER(I200))),AND(J200&lt;&gt;"",NOT(ISNUMBER(J200))),F200&lt;=0,H200&lt;=0,I200&lt;0,I200&gt;1,J200&lt;0),"CHECK INPUTS",ROUND(F200*H200*(1-IF(I200="",0,I200))+IF(J200="",0,J200),2)))</x:f>
      </x:c>
      <x:c r="L200" s="768"/>
      <x:c r="M200" s="771" t="str">
        <x:f>IF(K200="","",IF(NOT(ISNUMBER(K200)),"CHECK INPUTS",IF(L200="","GST REQUIRED",IF(NOT(ISNUMBER(L200)),"CHECK INPUTS",IF(OR(L200&lt;0,L200&gt;1),"CHECK INPUTS",ROUND(K200*L200,2))))))</x:f>
      </x:c>
      <x:c r="N200" s="771" t="str">
        <x:f>IF(K200="","",IF(OR(NOT(ISNUMBER(K200)),NOT(ISNUMBER(M200))),"CHECK INPUTS",ROUND(K200+M200,2)))</x:f>
      </x:c>
      <x:c r="O200" s="731"/>
      <x:c r="P200" s="730"/>
      <x:c r="Q200" s="751" t="str">
        <x:f>IF(A200="","",IF(COUNTIF($A$5:$A$504,A200)&gt;1,"DUPLICATE QUOTE ID",IF(COUNTIFS($B$5:$B$504,B200,$D$5:$D$504,D200)&gt;1,"DUPLICATE RFQ VERSION",IF(OR(B200="",C200="",E200="",G200="",O200="",P200=""),"CHECK REQUIRED FIELDS",IF(OR(NOT(ISNUMBER(C200)),C200&gt;TODAY(),NOT(ISNUMBER(D200)),D200&lt;1,NOT(ISNUMBER(F200)),F200&lt;=0,NOT(ISNUMBER(H200)),H200&lt;=0,AND(I200&lt;&gt;"",OR(NOT(ISNUMBER(I200)),I200&lt;0,I200&gt;1)),AND(J200&lt;&gt;"",OR(NOT(ISNUMBER(J200)),J200&lt;0)),NOT(ISNUMBER(L200)),L200&lt;0,L200&gt;1,NOT(ISNUMBER(O200)),O200&lt;C200),"CHECK INPUTS",IF(COUNTIF(Setup!$F$4:$F$9,P200)=0,"CHECK QUOTE STATUS","COMPLETE"))))))</x:f>
      </x:c>
    </x:row>
    <x:row r="201">
      <x:c r="A201" s="730"/>
      <x:c r="B201" s="730"/>
      <x:c r="C201" s="731"/>
      <x:c r="D201" s="730"/>
      <x:c r="E201" s="730"/>
      <x:c r="F201" s="730"/>
      <x:c r="G201" s="730"/>
      <x:c r="H201" s="767"/>
      <x:c r="I201" s="768"/>
      <x:c r="J201" s="767"/>
      <x:c r="K201" s="771" t="str">
        <x:f>IF(OR(F201="",H201=""),"",IF(OR(NOT(ISNUMBER(F201)),NOT(ISNUMBER(H201)),AND(I201&lt;&gt;"",NOT(ISNUMBER(I201))),AND(J201&lt;&gt;"",NOT(ISNUMBER(J201))),F201&lt;=0,H201&lt;=0,I201&lt;0,I201&gt;1,J201&lt;0),"CHECK INPUTS",ROUND(F201*H201*(1-IF(I201="",0,I201))+IF(J201="",0,J201),2)))</x:f>
      </x:c>
      <x:c r="L201" s="768"/>
      <x:c r="M201" s="771" t="str">
        <x:f>IF(K201="","",IF(NOT(ISNUMBER(K201)),"CHECK INPUTS",IF(L201="","GST REQUIRED",IF(NOT(ISNUMBER(L201)),"CHECK INPUTS",IF(OR(L201&lt;0,L201&gt;1),"CHECK INPUTS",ROUND(K201*L201,2))))))</x:f>
      </x:c>
      <x:c r="N201" s="771" t="str">
        <x:f>IF(K201="","",IF(OR(NOT(ISNUMBER(K201)),NOT(ISNUMBER(M201))),"CHECK INPUTS",ROUND(K201+M201,2)))</x:f>
      </x:c>
      <x:c r="O201" s="731"/>
      <x:c r="P201" s="730"/>
      <x:c r="Q201" s="751" t="str">
        <x:f>IF(A201="","",IF(COUNTIF($A$5:$A$504,A201)&gt;1,"DUPLICATE QUOTE ID",IF(COUNTIFS($B$5:$B$504,B201,$D$5:$D$504,D201)&gt;1,"DUPLICATE RFQ VERSION",IF(OR(B201="",C201="",E201="",G201="",O201="",P201=""),"CHECK REQUIRED FIELDS",IF(OR(NOT(ISNUMBER(C201)),C201&gt;TODAY(),NOT(ISNUMBER(D201)),D201&lt;1,NOT(ISNUMBER(F201)),F201&lt;=0,NOT(ISNUMBER(H201)),H201&lt;=0,AND(I201&lt;&gt;"",OR(NOT(ISNUMBER(I201)),I201&lt;0,I201&gt;1)),AND(J201&lt;&gt;"",OR(NOT(ISNUMBER(J201)),J201&lt;0)),NOT(ISNUMBER(L201)),L201&lt;0,L201&gt;1,NOT(ISNUMBER(O201)),O201&lt;C201),"CHECK INPUTS",IF(COUNTIF(Setup!$F$4:$F$9,P201)=0,"CHECK QUOTE STATUS","COMPLETE"))))))</x:f>
      </x:c>
    </x:row>
    <x:row r="202">
      <x:c r="A202" s="730"/>
      <x:c r="B202" s="730"/>
      <x:c r="C202" s="731"/>
      <x:c r="D202" s="730"/>
      <x:c r="E202" s="730"/>
      <x:c r="F202" s="730"/>
      <x:c r="G202" s="730"/>
      <x:c r="H202" s="767"/>
      <x:c r="I202" s="768"/>
      <x:c r="J202" s="767"/>
      <x:c r="K202" s="771" t="str">
        <x:f>IF(OR(F202="",H202=""),"",IF(OR(NOT(ISNUMBER(F202)),NOT(ISNUMBER(H202)),AND(I202&lt;&gt;"",NOT(ISNUMBER(I202))),AND(J202&lt;&gt;"",NOT(ISNUMBER(J202))),F202&lt;=0,H202&lt;=0,I202&lt;0,I202&gt;1,J202&lt;0),"CHECK INPUTS",ROUND(F202*H202*(1-IF(I202="",0,I202))+IF(J202="",0,J202),2)))</x:f>
      </x:c>
      <x:c r="L202" s="768"/>
      <x:c r="M202" s="771" t="str">
        <x:f>IF(K202="","",IF(NOT(ISNUMBER(K202)),"CHECK INPUTS",IF(L202="","GST REQUIRED",IF(NOT(ISNUMBER(L202)),"CHECK INPUTS",IF(OR(L202&lt;0,L202&gt;1),"CHECK INPUTS",ROUND(K202*L202,2))))))</x:f>
      </x:c>
      <x:c r="N202" s="771" t="str">
        <x:f>IF(K202="","",IF(OR(NOT(ISNUMBER(K202)),NOT(ISNUMBER(M202))),"CHECK INPUTS",ROUND(K202+M202,2)))</x:f>
      </x:c>
      <x:c r="O202" s="731"/>
      <x:c r="P202" s="730"/>
      <x:c r="Q202" s="751" t="str">
        <x:f>IF(A202="","",IF(COUNTIF($A$5:$A$504,A202)&gt;1,"DUPLICATE QUOTE ID",IF(COUNTIFS($B$5:$B$504,B202,$D$5:$D$504,D202)&gt;1,"DUPLICATE RFQ VERSION",IF(OR(B202="",C202="",E202="",G202="",O202="",P202=""),"CHECK REQUIRED FIELDS",IF(OR(NOT(ISNUMBER(C202)),C202&gt;TODAY(),NOT(ISNUMBER(D202)),D202&lt;1,NOT(ISNUMBER(F202)),F202&lt;=0,NOT(ISNUMBER(H202)),H202&lt;=0,AND(I202&lt;&gt;"",OR(NOT(ISNUMBER(I202)),I202&lt;0,I202&gt;1)),AND(J202&lt;&gt;"",OR(NOT(ISNUMBER(J202)),J202&lt;0)),NOT(ISNUMBER(L202)),L202&lt;0,L202&gt;1,NOT(ISNUMBER(O202)),O202&lt;C202),"CHECK INPUTS",IF(COUNTIF(Setup!$F$4:$F$9,P202)=0,"CHECK QUOTE STATUS","COMPLETE"))))))</x:f>
      </x:c>
    </x:row>
    <x:row r="203">
      <x:c r="A203" s="730"/>
      <x:c r="B203" s="730"/>
      <x:c r="C203" s="731"/>
      <x:c r="D203" s="730"/>
      <x:c r="E203" s="730"/>
      <x:c r="F203" s="730"/>
      <x:c r="G203" s="730"/>
      <x:c r="H203" s="767"/>
      <x:c r="I203" s="768"/>
      <x:c r="J203" s="767"/>
      <x:c r="K203" s="771" t="str">
        <x:f>IF(OR(F203="",H203=""),"",IF(OR(NOT(ISNUMBER(F203)),NOT(ISNUMBER(H203)),AND(I203&lt;&gt;"",NOT(ISNUMBER(I203))),AND(J203&lt;&gt;"",NOT(ISNUMBER(J203))),F203&lt;=0,H203&lt;=0,I203&lt;0,I203&gt;1,J203&lt;0),"CHECK INPUTS",ROUND(F203*H203*(1-IF(I203="",0,I203))+IF(J203="",0,J203),2)))</x:f>
      </x:c>
      <x:c r="L203" s="768"/>
      <x:c r="M203" s="771" t="str">
        <x:f>IF(K203="","",IF(NOT(ISNUMBER(K203)),"CHECK INPUTS",IF(L203="","GST REQUIRED",IF(NOT(ISNUMBER(L203)),"CHECK INPUTS",IF(OR(L203&lt;0,L203&gt;1),"CHECK INPUTS",ROUND(K203*L203,2))))))</x:f>
      </x:c>
      <x:c r="N203" s="771" t="str">
        <x:f>IF(K203="","",IF(OR(NOT(ISNUMBER(K203)),NOT(ISNUMBER(M203))),"CHECK INPUTS",ROUND(K203+M203,2)))</x:f>
      </x:c>
      <x:c r="O203" s="731"/>
      <x:c r="P203" s="730"/>
      <x:c r="Q203" s="751" t="str">
        <x:f>IF(A203="","",IF(COUNTIF($A$5:$A$504,A203)&gt;1,"DUPLICATE QUOTE ID",IF(COUNTIFS($B$5:$B$504,B203,$D$5:$D$504,D203)&gt;1,"DUPLICATE RFQ VERSION",IF(OR(B203="",C203="",E203="",G203="",O203="",P203=""),"CHECK REQUIRED FIELDS",IF(OR(NOT(ISNUMBER(C203)),C203&gt;TODAY(),NOT(ISNUMBER(D203)),D203&lt;1,NOT(ISNUMBER(F203)),F203&lt;=0,NOT(ISNUMBER(H203)),H203&lt;=0,AND(I203&lt;&gt;"",OR(NOT(ISNUMBER(I203)),I203&lt;0,I203&gt;1)),AND(J203&lt;&gt;"",OR(NOT(ISNUMBER(J203)),J203&lt;0)),NOT(ISNUMBER(L203)),L203&lt;0,L203&gt;1,NOT(ISNUMBER(O203)),O203&lt;C203),"CHECK INPUTS",IF(COUNTIF(Setup!$F$4:$F$9,P203)=0,"CHECK QUOTE STATUS","COMPLETE"))))))</x:f>
      </x:c>
    </x:row>
    <x:row r="204">
      <x:c r="A204" s="730"/>
      <x:c r="B204" s="730"/>
      <x:c r="C204" s="731"/>
      <x:c r="D204" s="730"/>
      <x:c r="E204" s="730"/>
      <x:c r="F204" s="730"/>
      <x:c r="G204" s="730"/>
      <x:c r="H204" s="767"/>
      <x:c r="I204" s="768"/>
      <x:c r="J204" s="767"/>
      <x:c r="K204" s="771" t="str">
        <x:f>IF(OR(F204="",H204=""),"",IF(OR(NOT(ISNUMBER(F204)),NOT(ISNUMBER(H204)),AND(I204&lt;&gt;"",NOT(ISNUMBER(I204))),AND(J204&lt;&gt;"",NOT(ISNUMBER(J204))),F204&lt;=0,H204&lt;=0,I204&lt;0,I204&gt;1,J204&lt;0),"CHECK INPUTS",ROUND(F204*H204*(1-IF(I204="",0,I204))+IF(J204="",0,J204),2)))</x:f>
      </x:c>
      <x:c r="L204" s="768"/>
      <x:c r="M204" s="771" t="str">
        <x:f>IF(K204="","",IF(NOT(ISNUMBER(K204)),"CHECK INPUTS",IF(L204="","GST REQUIRED",IF(NOT(ISNUMBER(L204)),"CHECK INPUTS",IF(OR(L204&lt;0,L204&gt;1),"CHECK INPUTS",ROUND(K204*L204,2))))))</x:f>
      </x:c>
      <x:c r="N204" s="771" t="str">
        <x:f>IF(K204="","",IF(OR(NOT(ISNUMBER(K204)),NOT(ISNUMBER(M204))),"CHECK INPUTS",ROUND(K204+M204,2)))</x:f>
      </x:c>
      <x:c r="O204" s="731"/>
      <x:c r="P204" s="730"/>
      <x:c r="Q204" s="751" t="str">
        <x:f>IF(A204="","",IF(COUNTIF($A$5:$A$504,A204)&gt;1,"DUPLICATE QUOTE ID",IF(COUNTIFS($B$5:$B$504,B204,$D$5:$D$504,D204)&gt;1,"DUPLICATE RFQ VERSION",IF(OR(B204="",C204="",E204="",G204="",O204="",P204=""),"CHECK REQUIRED FIELDS",IF(OR(NOT(ISNUMBER(C204)),C204&gt;TODAY(),NOT(ISNUMBER(D204)),D204&lt;1,NOT(ISNUMBER(F204)),F204&lt;=0,NOT(ISNUMBER(H204)),H204&lt;=0,AND(I204&lt;&gt;"",OR(NOT(ISNUMBER(I204)),I204&lt;0,I204&gt;1)),AND(J204&lt;&gt;"",OR(NOT(ISNUMBER(J204)),J204&lt;0)),NOT(ISNUMBER(L204)),L204&lt;0,L204&gt;1,NOT(ISNUMBER(O204)),O204&lt;C204),"CHECK INPUTS",IF(COUNTIF(Setup!$F$4:$F$9,P204)=0,"CHECK QUOTE STATUS","COMPLETE"))))))</x:f>
      </x:c>
    </x:row>
    <x:row r="205">
      <x:c r="A205" s="730"/>
      <x:c r="B205" s="730"/>
      <x:c r="C205" s="731"/>
      <x:c r="D205" s="730"/>
      <x:c r="E205" s="730"/>
      <x:c r="F205" s="730"/>
      <x:c r="G205" s="730"/>
      <x:c r="H205" s="767"/>
      <x:c r="I205" s="768"/>
      <x:c r="J205" s="767"/>
      <x:c r="K205" s="771" t="str">
        <x:f>IF(OR(F205="",H205=""),"",IF(OR(NOT(ISNUMBER(F205)),NOT(ISNUMBER(H205)),AND(I205&lt;&gt;"",NOT(ISNUMBER(I205))),AND(J205&lt;&gt;"",NOT(ISNUMBER(J205))),F205&lt;=0,H205&lt;=0,I205&lt;0,I205&gt;1,J205&lt;0),"CHECK INPUTS",ROUND(F205*H205*(1-IF(I205="",0,I205))+IF(J205="",0,J205),2)))</x:f>
      </x:c>
      <x:c r="L205" s="768"/>
      <x:c r="M205" s="771" t="str">
        <x:f>IF(K205="","",IF(NOT(ISNUMBER(K205)),"CHECK INPUTS",IF(L205="","GST REQUIRED",IF(NOT(ISNUMBER(L205)),"CHECK INPUTS",IF(OR(L205&lt;0,L205&gt;1),"CHECK INPUTS",ROUND(K205*L205,2))))))</x:f>
      </x:c>
      <x:c r="N205" s="771" t="str">
        <x:f>IF(K205="","",IF(OR(NOT(ISNUMBER(K205)),NOT(ISNUMBER(M205))),"CHECK INPUTS",ROUND(K205+M205,2)))</x:f>
      </x:c>
      <x:c r="O205" s="731"/>
      <x:c r="P205" s="730"/>
      <x:c r="Q205" s="751" t="str">
        <x:f>IF(A205="","",IF(COUNTIF($A$5:$A$504,A205)&gt;1,"DUPLICATE QUOTE ID",IF(COUNTIFS($B$5:$B$504,B205,$D$5:$D$504,D205)&gt;1,"DUPLICATE RFQ VERSION",IF(OR(B205="",C205="",E205="",G205="",O205="",P205=""),"CHECK REQUIRED FIELDS",IF(OR(NOT(ISNUMBER(C205)),C205&gt;TODAY(),NOT(ISNUMBER(D205)),D205&lt;1,NOT(ISNUMBER(F205)),F205&lt;=0,NOT(ISNUMBER(H205)),H205&lt;=0,AND(I205&lt;&gt;"",OR(NOT(ISNUMBER(I205)),I205&lt;0,I205&gt;1)),AND(J205&lt;&gt;"",OR(NOT(ISNUMBER(J205)),J205&lt;0)),NOT(ISNUMBER(L205)),L205&lt;0,L205&gt;1,NOT(ISNUMBER(O205)),O205&lt;C205),"CHECK INPUTS",IF(COUNTIF(Setup!$F$4:$F$9,P205)=0,"CHECK QUOTE STATUS","COMPLETE"))))))</x:f>
      </x:c>
    </x:row>
    <x:row r="206">
      <x:c r="A206" s="730"/>
      <x:c r="B206" s="730"/>
      <x:c r="C206" s="731"/>
      <x:c r="D206" s="730"/>
      <x:c r="E206" s="730"/>
      <x:c r="F206" s="730"/>
      <x:c r="G206" s="730"/>
      <x:c r="H206" s="767"/>
      <x:c r="I206" s="768"/>
      <x:c r="J206" s="767"/>
      <x:c r="K206" s="771" t="str">
        <x:f>IF(OR(F206="",H206=""),"",IF(OR(NOT(ISNUMBER(F206)),NOT(ISNUMBER(H206)),AND(I206&lt;&gt;"",NOT(ISNUMBER(I206))),AND(J206&lt;&gt;"",NOT(ISNUMBER(J206))),F206&lt;=0,H206&lt;=0,I206&lt;0,I206&gt;1,J206&lt;0),"CHECK INPUTS",ROUND(F206*H206*(1-IF(I206="",0,I206))+IF(J206="",0,J206),2)))</x:f>
      </x:c>
      <x:c r="L206" s="768"/>
      <x:c r="M206" s="771" t="str">
        <x:f>IF(K206="","",IF(NOT(ISNUMBER(K206)),"CHECK INPUTS",IF(L206="","GST REQUIRED",IF(NOT(ISNUMBER(L206)),"CHECK INPUTS",IF(OR(L206&lt;0,L206&gt;1),"CHECK INPUTS",ROUND(K206*L206,2))))))</x:f>
      </x:c>
      <x:c r="N206" s="771" t="str">
        <x:f>IF(K206="","",IF(OR(NOT(ISNUMBER(K206)),NOT(ISNUMBER(M206))),"CHECK INPUTS",ROUND(K206+M206,2)))</x:f>
      </x:c>
      <x:c r="O206" s="731"/>
      <x:c r="P206" s="730"/>
      <x:c r="Q206" s="751" t="str">
        <x:f>IF(A206="","",IF(COUNTIF($A$5:$A$504,A206)&gt;1,"DUPLICATE QUOTE ID",IF(COUNTIFS($B$5:$B$504,B206,$D$5:$D$504,D206)&gt;1,"DUPLICATE RFQ VERSION",IF(OR(B206="",C206="",E206="",G206="",O206="",P206=""),"CHECK REQUIRED FIELDS",IF(OR(NOT(ISNUMBER(C206)),C206&gt;TODAY(),NOT(ISNUMBER(D206)),D206&lt;1,NOT(ISNUMBER(F206)),F206&lt;=0,NOT(ISNUMBER(H206)),H206&lt;=0,AND(I206&lt;&gt;"",OR(NOT(ISNUMBER(I206)),I206&lt;0,I206&gt;1)),AND(J206&lt;&gt;"",OR(NOT(ISNUMBER(J206)),J206&lt;0)),NOT(ISNUMBER(L206)),L206&lt;0,L206&gt;1,NOT(ISNUMBER(O206)),O206&lt;C206),"CHECK INPUTS",IF(COUNTIF(Setup!$F$4:$F$9,P206)=0,"CHECK QUOTE STATUS","COMPLETE"))))))</x:f>
      </x:c>
    </x:row>
    <x:row r="207">
      <x:c r="A207" s="730"/>
      <x:c r="B207" s="730"/>
      <x:c r="C207" s="731"/>
      <x:c r="D207" s="730"/>
      <x:c r="E207" s="730"/>
      <x:c r="F207" s="730"/>
      <x:c r="G207" s="730"/>
      <x:c r="H207" s="767"/>
      <x:c r="I207" s="768"/>
      <x:c r="J207" s="767"/>
      <x:c r="K207" s="771" t="str">
        <x:f>IF(OR(F207="",H207=""),"",IF(OR(NOT(ISNUMBER(F207)),NOT(ISNUMBER(H207)),AND(I207&lt;&gt;"",NOT(ISNUMBER(I207))),AND(J207&lt;&gt;"",NOT(ISNUMBER(J207))),F207&lt;=0,H207&lt;=0,I207&lt;0,I207&gt;1,J207&lt;0),"CHECK INPUTS",ROUND(F207*H207*(1-IF(I207="",0,I207))+IF(J207="",0,J207),2)))</x:f>
      </x:c>
      <x:c r="L207" s="768"/>
      <x:c r="M207" s="771" t="str">
        <x:f>IF(K207="","",IF(NOT(ISNUMBER(K207)),"CHECK INPUTS",IF(L207="","GST REQUIRED",IF(NOT(ISNUMBER(L207)),"CHECK INPUTS",IF(OR(L207&lt;0,L207&gt;1),"CHECK INPUTS",ROUND(K207*L207,2))))))</x:f>
      </x:c>
      <x:c r="N207" s="771" t="str">
        <x:f>IF(K207="","",IF(OR(NOT(ISNUMBER(K207)),NOT(ISNUMBER(M207))),"CHECK INPUTS",ROUND(K207+M207,2)))</x:f>
      </x:c>
      <x:c r="O207" s="731"/>
      <x:c r="P207" s="730"/>
      <x:c r="Q207" s="751" t="str">
        <x:f>IF(A207="","",IF(COUNTIF($A$5:$A$504,A207)&gt;1,"DUPLICATE QUOTE ID",IF(COUNTIFS($B$5:$B$504,B207,$D$5:$D$504,D207)&gt;1,"DUPLICATE RFQ VERSION",IF(OR(B207="",C207="",E207="",G207="",O207="",P207=""),"CHECK REQUIRED FIELDS",IF(OR(NOT(ISNUMBER(C207)),C207&gt;TODAY(),NOT(ISNUMBER(D207)),D207&lt;1,NOT(ISNUMBER(F207)),F207&lt;=0,NOT(ISNUMBER(H207)),H207&lt;=0,AND(I207&lt;&gt;"",OR(NOT(ISNUMBER(I207)),I207&lt;0,I207&gt;1)),AND(J207&lt;&gt;"",OR(NOT(ISNUMBER(J207)),J207&lt;0)),NOT(ISNUMBER(L207)),L207&lt;0,L207&gt;1,NOT(ISNUMBER(O207)),O207&lt;C207),"CHECK INPUTS",IF(COUNTIF(Setup!$F$4:$F$9,P207)=0,"CHECK QUOTE STATUS","COMPLETE"))))))</x:f>
      </x:c>
    </x:row>
    <x:row r="208">
      <x:c r="A208" s="730"/>
      <x:c r="B208" s="730"/>
      <x:c r="C208" s="731"/>
      <x:c r="D208" s="730"/>
      <x:c r="E208" s="730"/>
      <x:c r="F208" s="730"/>
      <x:c r="G208" s="730"/>
      <x:c r="H208" s="767"/>
      <x:c r="I208" s="768"/>
      <x:c r="J208" s="767"/>
      <x:c r="K208" s="771" t="str">
        <x:f>IF(OR(F208="",H208=""),"",IF(OR(NOT(ISNUMBER(F208)),NOT(ISNUMBER(H208)),AND(I208&lt;&gt;"",NOT(ISNUMBER(I208))),AND(J208&lt;&gt;"",NOT(ISNUMBER(J208))),F208&lt;=0,H208&lt;=0,I208&lt;0,I208&gt;1,J208&lt;0),"CHECK INPUTS",ROUND(F208*H208*(1-IF(I208="",0,I208))+IF(J208="",0,J208),2)))</x:f>
      </x:c>
      <x:c r="L208" s="768"/>
      <x:c r="M208" s="771" t="str">
        <x:f>IF(K208="","",IF(NOT(ISNUMBER(K208)),"CHECK INPUTS",IF(L208="","GST REQUIRED",IF(NOT(ISNUMBER(L208)),"CHECK INPUTS",IF(OR(L208&lt;0,L208&gt;1),"CHECK INPUTS",ROUND(K208*L208,2))))))</x:f>
      </x:c>
      <x:c r="N208" s="771" t="str">
        <x:f>IF(K208="","",IF(OR(NOT(ISNUMBER(K208)),NOT(ISNUMBER(M208))),"CHECK INPUTS",ROUND(K208+M208,2)))</x:f>
      </x:c>
      <x:c r="O208" s="731"/>
      <x:c r="P208" s="730"/>
      <x:c r="Q208" s="751" t="str">
        <x:f>IF(A208="","",IF(COUNTIF($A$5:$A$504,A208)&gt;1,"DUPLICATE QUOTE ID",IF(COUNTIFS($B$5:$B$504,B208,$D$5:$D$504,D208)&gt;1,"DUPLICATE RFQ VERSION",IF(OR(B208="",C208="",E208="",G208="",O208="",P208=""),"CHECK REQUIRED FIELDS",IF(OR(NOT(ISNUMBER(C208)),C208&gt;TODAY(),NOT(ISNUMBER(D208)),D208&lt;1,NOT(ISNUMBER(F208)),F208&lt;=0,NOT(ISNUMBER(H208)),H208&lt;=0,AND(I208&lt;&gt;"",OR(NOT(ISNUMBER(I208)),I208&lt;0,I208&gt;1)),AND(J208&lt;&gt;"",OR(NOT(ISNUMBER(J208)),J208&lt;0)),NOT(ISNUMBER(L208)),L208&lt;0,L208&gt;1,NOT(ISNUMBER(O208)),O208&lt;C208),"CHECK INPUTS",IF(COUNTIF(Setup!$F$4:$F$9,P208)=0,"CHECK QUOTE STATUS","COMPLETE"))))))</x:f>
      </x:c>
    </x:row>
    <x:row r="209">
      <x:c r="A209" s="730"/>
      <x:c r="B209" s="730"/>
      <x:c r="C209" s="731"/>
      <x:c r="D209" s="730"/>
      <x:c r="E209" s="730"/>
      <x:c r="F209" s="730"/>
      <x:c r="G209" s="730"/>
      <x:c r="H209" s="767"/>
      <x:c r="I209" s="768"/>
      <x:c r="J209" s="767"/>
      <x:c r="K209" s="771" t="str">
        <x:f>IF(OR(F209="",H209=""),"",IF(OR(NOT(ISNUMBER(F209)),NOT(ISNUMBER(H209)),AND(I209&lt;&gt;"",NOT(ISNUMBER(I209))),AND(J209&lt;&gt;"",NOT(ISNUMBER(J209))),F209&lt;=0,H209&lt;=0,I209&lt;0,I209&gt;1,J209&lt;0),"CHECK INPUTS",ROUND(F209*H209*(1-IF(I209="",0,I209))+IF(J209="",0,J209),2)))</x:f>
      </x:c>
      <x:c r="L209" s="768"/>
      <x:c r="M209" s="771" t="str">
        <x:f>IF(K209="","",IF(NOT(ISNUMBER(K209)),"CHECK INPUTS",IF(L209="","GST REQUIRED",IF(NOT(ISNUMBER(L209)),"CHECK INPUTS",IF(OR(L209&lt;0,L209&gt;1),"CHECK INPUTS",ROUND(K209*L209,2))))))</x:f>
      </x:c>
      <x:c r="N209" s="771" t="str">
        <x:f>IF(K209="","",IF(OR(NOT(ISNUMBER(K209)),NOT(ISNUMBER(M209))),"CHECK INPUTS",ROUND(K209+M209,2)))</x:f>
      </x:c>
      <x:c r="O209" s="731"/>
      <x:c r="P209" s="730"/>
      <x:c r="Q209" s="751" t="str">
        <x:f>IF(A209="","",IF(COUNTIF($A$5:$A$504,A209)&gt;1,"DUPLICATE QUOTE ID",IF(COUNTIFS($B$5:$B$504,B209,$D$5:$D$504,D209)&gt;1,"DUPLICATE RFQ VERSION",IF(OR(B209="",C209="",E209="",G209="",O209="",P209=""),"CHECK REQUIRED FIELDS",IF(OR(NOT(ISNUMBER(C209)),C209&gt;TODAY(),NOT(ISNUMBER(D209)),D209&lt;1,NOT(ISNUMBER(F209)),F209&lt;=0,NOT(ISNUMBER(H209)),H209&lt;=0,AND(I209&lt;&gt;"",OR(NOT(ISNUMBER(I209)),I209&lt;0,I209&gt;1)),AND(J209&lt;&gt;"",OR(NOT(ISNUMBER(J209)),J209&lt;0)),NOT(ISNUMBER(L209)),L209&lt;0,L209&gt;1,NOT(ISNUMBER(O209)),O209&lt;C209),"CHECK INPUTS",IF(COUNTIF(Setup!$F$4:$F$9,P209)=0,"CHECK QUOTE STATUS","COMPLETE"))))))</x:f>
      </x:c>
    </x:row>
    <x:row r="210">
      <x:c r="A210" s="730"/>
      <x:c r="B210" s="730"/>
      <x:c r="C210" s="731"/>
      <x:c r="D210" s="730"/>
      <x:c r="E210" s="730"/>
      <x:c r="F210" s="730"/>
      <x:c r="G210" s="730"/>
      <x:c r="H210" s="767"/>
      <x:c r="I210" s="768"/>
      <x:c r="J210" s="767"/>
      <x:c r="K210" s="771" t="str">
        <x:f>IF(OR(F210="",H210=""),"",IF(OR(NOT(ISNUMBER(F210)),NOT(ISNUMBER(H210)),AND(I210&lt;&gt;"",NOT(ISNUMBER(I210))),AND(J210&lt;&gt;"",NOT(ISNUMBER(J210))),F210&lt;=0,H210&lt;=0,I210&lt;0,I210&gt;1,J210&lt;0),"CHECK INPUTS",ROUND(F210*H210*(1-IF(I210="",0,I210))+IF(J210="",0,J210),2)))</x:f>
      </x:c>
      <x:c r="L210" s="768"/>
      <x:c r="M210" s="771" t="str">
        <x:f>IF(K210="","",IF(NOT(ISNUMBER(K210)),"CHECK INPUTS",IF(L210="","GST REQUIRED",IF(NOT(ISNUMBER(L210)),"CHECK INPUTS",IF(OR(L210&lt;0,L210&gt;1),"CHECK INPUTS",ROUND(K210*L210,2))))))</x:f>
      </x:c>
      <x:c r="N210" s="771" t="str">
        <x:f>IF(K210="","",IF(OR(NOT(ISNUMBER(K210)),NOT(ISNUMBER(M210))),"CHECK INPUTS",ROUND(K210+M210,2)))</x:f>
      </x:c>
      <x:c r="O210" s="731"/>
      <x:c r="P210" s="730"/>
      <x:c r="Q210" s="751" t="str">
        <x:f>IF(A210="","",IF(COUNTIF($A$5:$A$504,A210)&gt;1,"DUPLICATE QUOTE ID",IF(COUNTIFS($B$5:$B$504,B210,$D$5:$D$504,D210)&gt;1,"DUPLICATE RFQ VERSION",IF(OR(B210="",C210="",E210="",G210="",O210="",P210=""),"CHECK REQUIRED FIELDS",IF(OR(NOT(ISNUMBER(C210)),C210&gt;TODAY(),NOT(ISNUMBER(D210)),D210&lt;1,NOT(ISNUMBER(F210)),F210&lt;=0,NOT(ISNUMBER(H210)),H210&lt;=0,AND(I210&lt;&gt;"",OR(NOT(ISNUMBER(I210)),I210&lt;0,I210&gt;1)),AND(J210&lt;&gt;"",OR(NOT(ISNUMBER(J210)),J210&lt;0)),NOT(ISNUMBER(L210)),L210&lt;0,L210&gt;1,NOT(ISNUMBER(O210)),O210&lt;C210),"CHECK INPUTS",IF(COUNTIF(Setup!$F$4:$F$9,P210)=0,"CHECK QUOTE STATUS","COMPLETE"))))))</x:f>
      </x:c>
    </x:row>
    <x:row r="211">
      <x:c r="A211" s="730"/>
      <x:c r="B211" s="730"/>
      <x:c r="C211" s="731"/>
      <x:c r="D211" s="730"/>
      <x:c r="E211" s="730"/>
      <x:c r="F211" s="730"/>
      <x:c r="G211" s="730"/>
      <x:c r="H211" s="767"/>
      <x:c r="I211" s="768"/>
      <x:c r="J211" s="767"/>
      <x:c r="K211" s="771" t="str">
        <x:f>IF(OR(F211="",H211=""),"",IF(OR(NOT(ISNUMBER(F211)),NOT(ISNUMBER(H211)),AND(I211&lt;&gt;"",NOT(ISNUMBER(I211))),AND(J211&lt;&gt;"",NOT(ISNUMBER(J211))),F211&lt;=0,H211&lt;=0,I211&lt;0,I211&gt;1,J211&lt;0),"CHECK INPUTS",ROUND(F211*H211*(1-IF(I211="",0,I211))+IF(J211="",0,J211),2)))</x:f>
      </x:c>
      <x:c r="L211" s="768"/>
      <x:c r="M211" s="771" t="str">
        <x:f>IF(K211="","",IF(NOT(ISNUMBER(K211)),"CHECK INPUTS",IF(L211="","GST REQUIRED",IF(NOT(ISNUMBER(L211)),"CHECK INPUTS",IF(OR(L211&lt;0,L211&gt;1),"CHECK INPUTS",ROUND(K211*L211,2))))))</x:f>
      </x:c>
      <x:c r="N211" s="771" t="str">
        <x:f>IF(K211="","",IF(OR(NOT(ISNUMBER(K211)),NOT(ISNUMBER(M211))),"CHECK INPUTS",ROUND(K211+M211,2)))</x:f>
      </x:c>
      <x:c r="O211" s="731"/>
      <x:c r="P211" s="730"/>
      <x:c r="Q211" s="751" t="str">
        <x:f>IF(A211="","",IF(COUNTIF($A$5:$A$504,A211)&gt;1,"DUPLICATE QUOTE ID",IF(COUNTIFS($B$5:$B$504,B211,$D$5:$D$504,D211)&gt;1,"DUPLICATE RFQ VERSION",IF(OR(B211="",C211="",E211="",G211="",O211="",P211=""),"CHECK REQUIRED FIELDS",IF(OR(NOT(ISNUMBER(C211)),C211&gt;TODAY(),NOT(ISNUMBER(D211)),D211&lt;1,NOT(ISNUMBER(F211)),F211&lt;=0,NOT(ISNUMBER(H211)),H211&lt;=0,AND(I211&lt;&gt;"",OR(NOT(ISNUMBER(I211)),I211&lt;0,I211&gt;1)),AND(J211&lt;&gt;"",OR(NOT(ISNUMBER(J211)),J211&lt;0)),NOT(ISNUMBER(L211)),L211&lt;0,L211&gt;1,NOT(ISNUMBER(O211)),O211&lt;C211),"CHECK INPUTS",IF(COUNTIF(Setup!$F$4:$F$9,P211)=0,"CHECK QUOTE STATUS","COMPLETE"))))))</x:f>
      </x:c>
    </x:row>
    <x:row r="212">
      <x:c r="A212" s="730"/>
      <x:c r="B212" s="730"/>
      <x:c r="C212" s="731"/>
      <x:c r="D212" s="730"/>
      <x:c r="E212" s="730"/>
      <x:c r="F212" s="730"/>
      <x:c r="G212" s="730"/>
      <x:c r="H212" s="767"/>
      <x:c r="I212" s="768"/>
      <x:c r="J212" s="767"/>
      <x:c r="K212" s="771" t="str">
        <x:f>IF(OR(F212="",H212=""),"",IF(OR(NOT(ISNUMBER(F212)),NOT(ISNUMBER(H212)),AND(I212&lt;&gt;"",NOT(ISNUMBER(I212))),AND(J212&lt;&gt;"",NOT(ISNUMBER(J212))),F212&lt;=0,H212&lt;=0,I212&lt;0,I212&gt;1,J212&lt;0),"CHECK INPUTS",ROUND(F212*H212*(1-IF(I212="",0,I212))+IF(J212="",0,J212),2)))</x:f>
      </x:c>
      <x:c r="L212" s="768"/>
      <x:c r="M212" s="771" t="str">
        <x:f>IF(K212="","",IF(NOT(ISNUMBER(K212)),"CHECK INPUTS",IF(L212="","GST REQUIRED",IF(NOT(ISNUMBER(L212)),"CHECK INPUTS",IF(OR(L212&lt;0,L212&gt;1),"CHECK INPUTS",ROUND(K212*L212,2))))))</x:f>
      </x:c>
      <x:c r="N212" s="771" t="str">
        <x:f>IF(K212="","",IF(OR(NOT(ISNUMBER(K212)),NOT(ISNUMBER(M212))),"CHECK INPUTS",ROUND(K212+M212,2)))</x:f>
      </x:c>
      <x:c r="O212" s="731"/>
      <x:c r="P212" s="730"/>
      <x:c r="Q212" s="751" t="str">
        <x:f>IF(A212="","",IF(COUNTIF($A$5:$A$504,A212)&gt;1,"DUPLICATE QUOTE ID",IF(COUNTIFS($B$5:$B$504,B212,$D$5:$D$504,D212)&gt;1,"DUPLICATE RFQ VERSION",IF(OR(B212="",C212="",E212="",G212="",O212="",P212=""),"CHECK REQUIRED FIELDS",IF(OR(NOT(ISNUMBER(C212)),C212&gt;TODAY(),NOT(ISNUMBER(D212)),D212&lt;1,NOT(ISNUMBER(F212)),F212&lt;=0,NOT(ISNUMBER(H212)),H212&lt;=0,AND(I212&lt;&gt;"",OR(NOT(ISNUMBER(I212)),I212&lt;0,I212&gt;1)),AND(J212&lt;&gt;"",OR(NOT(ISNUMBER(J212)),J212&lt;0)),NOT(ISNUMBER(L212)),L212&lt;0,L212&gt;1,NOT(ISNUMBER(O212)),O212&lt;C212),"CHECK INPUTS",IF(COUNTIF(Setup!$F$4:$F$9,P212)=0,"CHECK QUOTE STATUS","COMPLETE"))))))</x:f>
      </x:c>
    </x:row>
    <x:row r="213">
      <x:c r="A213" s="730"/>
      <x:c r="B213" s="730"/>
      <x:c r="C213" s="731"/>
      <x:c r="D213" s="730"/>
      <x:c r="E213" s="730"/>
      <x:c r="F213" s="730"/>
      <x:c r="G213" s="730"/>
      <x:c r="H213" s="767"/>
      <x:c r="I213" s="768"/>
      <x:c r="J213" s="767"/>
      <x:c r="K213" s="771" t="str">
        <x:f>IF(OR(F213="",H213=""),"",IF(OR(NOT(ISNUMBER(F213)),NOT(ISNUMBER(H213)),AND(I213&lt;&gt;"",NOT(ISNUMBER(I213))),AND(J213&lt;&gt;"",NOT(ISNUMBER(J213))),F213&lt;=0,H213&lt;=0,I213&lt;0,I213&gt;1,J213&lt;0),"CHECK INPUTS",ROUND(F213*H213*(1-IF(I213="",0,I213))+IF(J213="",0,J213),2)))</x:f>
      </x:c>
      <x:c r="L213" s="768"/>
      <x:c r="M213" s="771" t="str">
        <x:f>IF(K213="","",IF(NOT(ISNUMBER(K213)),"CHECK INPUTS",IF(L213="","GST REQUIRED",IF(NOT(ISNUMBER(L213)),"CHECK INPUTS",IF(OR(L213&lt;0,L213&gt;1),"CHECK INPUTS",ROUND(K213*L213,2))))))</x:f>
      </x:c>
      <x:c r="N213" s="771" t="str">
        <x:f>IF(K213="","",IF(OR(NOT(ISNUMBER(K213)),NOT(ISNUMBER(M213))),"CHECK INPUTS",ROUND(K213+M213,2)))</x:f>
      </x:c>
      <x:c r="O213" s="731"/>
      <x:c r="P213" s="730"/>
      <x:c r="Q213" s="751" t="str">
        <x:f>IF(A213="","",IF(COUNTIF($A$5:$A$504,A213)&gt;1,"DUPLICATE QUOTE ID",IF(COUNTIFS($B$5:$B$504,B213,$D$5:$D$504,D213)&gt;1,"DUPLICATE RFQ VERSION",IF(OR(B213="",C213="",E213="",G213="",O213="",P213=""),"CHECK REQUIRED FIELDS",IF(OR(NOT(ISNUMBER(C213)),C213&gt;TODAY(),NOT(ISNUMBER(D213)),D213&lt;1,NOT(ISNUMBER(F213)),F213&lt;=0,NOT(ISNUMBER(H213)),H213&lt;=0,AND(I213&lt;&gt;"",OR(NOT(ISNUMBER(I213)),I213&lt;0,I213&gt;1)),AND(J213&lt;&gt;"",OR(NOT(ISNUMBER(J213)),J213&lt;0)),NOT(ISNUMBER(L213)),L213&lt;0,L213&gt;1,NOT(ISNUMBER(O213)),O213&lt;C213),"CHECK INPUTS",IF(COUNTIF(Setup!$F$4:$F$9,P213)=0,"CHECK QUOTE STATUS","COMPLETE"))))))</x:f>
      </x:c>
    </x:row>
    <x:row r="214">
      <x:c r="A214" s="730"/>
      <x:c r="B214" s="730"/>
      <x:c r="C214" s="731"/>
      <x:c r="D214" s="730"/>
      <x:c r="E214" s="730"/>
      <x:c r="F214" s="730"/>
      <x:c r="G214" s="730"/>
      <x:c r="H214" s="767"/>
      <x:c r="I214" s="768"/>
      <x:c r="J214" s="767"/>
      <x:c r="K214" s="771" t="str">
        <x:f>IF(OR(F214="",H214=""),"",IF(OR(NOT(ISNUMBER(F214)),NOT(ISNUMBER(H214)),AND(I214&lt;&gt;"",NOT(ISNUMBER(I214))),AND(J214&lt;&gt;"",NOT(ISNUMBER(J214))),F214&lt;=0,H214&lt;=0,I214&lt;0,I214&gt;1,J214&lt;0),"CHECK INPUTS",ROUND(F214*H214*(1-IF(I214="",0,I214))+IF(J214="",0,J214),2)))</x:f>
      </x:c>
      <x:c r="L214" s="768"/>
      <x:c r="M214" s="771" t="str">
        <x:f>IF(K214="","",IF(NOT(ISNUMBER(K214)),"CHECK INPUTS",IF(L214="","GST REQUIRED",IF(NOT(ISNUMBER(L214)),"CHECK INPUTS",IF(OR(L214&lt;0,L214&gt;1),"CHECK INPUTS",ROUND(K214*L214,2))))))</x:f>
      </x:c>
      <x:c r="N214" s="771" t="str">
        <x:f>IF(K214="","",IF(OR(NOT(ISNUMBER(K214)),NOT(ISNUMBER(M214))),"CHECK INPUTS",ROUND(K214+M214,2)))</x:f>
      </x:c>
      <x:c r="O214" s="731"/>
      <x:c r="P214" s="730"/>
      <x:c r="Q214" s="751" t="str">
        <x:f>IF(A214="","",IF(COUNTIF($A$5:$A$504,A214)&gt;1,"DUPLICATE QUOTE ID",IF(COUNTIFS($B$5:$B$504,B214,$D$5:$D$504,D214)&gt;1,"DUPLICATE RFQ VERSION",IF(OR(B214="",C214="",E214="",G214="",O214="",P214=""),"CHECK REQUIRED FIELDS",IF(OR(NOT(ISNUMBER(C214)),C214&gt;TODAY(),NOT(ISNUMBER(D214)),D214&lt;1,NOT(ISNUMBER(F214)),F214&lt;=0,NOT(ISNUMBER(H214)),H214&lt;=0,AND(I214&lt;&gt;"",OR(NOT(ISNUMBER(I214)),I214&lt;0,I214&gt;1)),AND(J214&lt;&gt;"",OR(NOT(ISNUMBER(J214)),J214&lt;0)),NOT(ISNUMBER(L214)),L214&lt;0,L214&gt;1,NOT(ISNUMBER(O214)),O214&lt;C214),"CHECK INPUTS",IF(COUNTIF(Setup!$F$4:$F$9,P214)=0,"CHECK QUOTE STATUS","COMPLETE"))))))</x:f>
      </x:c>
    </x:row>
    <x:row r="215">
      <x:c r="A215" s="730"/>
      <x:c r="B215" s="730"/>
      <x:c r="C215" s="731"/>
      <x:c r="D215" s="730"/>
      <x:c r="E215" s="730"/>
      <x:c r="F215" s="730"/>
      <x:c r="G215" s="730"/>
      <x:c r="H215" s="767"/>
      <x:c r="I215" s="768"/>
      <x:c r="J215" s="767"/>
      <x:c r="K215" s="771" t="str">
        <x:f>IF(OR(F215="",H215=""),"",IF(OR(NOT(ISNUMBER(F215)),NOT(ISNUMBER(H215)),AND(I215&lt;&gt;"",NOT(ISNUMBER(I215))),AND(J215&lt;&gt;"",NOT(ISNUMBER(J215))),F215&lt;=0,H215&lt;=0,I215&lt;0,I215&gt;1,J215&lt;0),"CHECK INPUTS",ROUND(F215*H215*(1-IF(I215="",0,I215))+IF(J215="",0,J215),2)))</x:f>
      </x:c>
      <x:c r="L215" s="768"/>
      <x:c r="M215" s="771" t="str">
        <x:f>IF(K215="","",IF(NOT(ISNUMBER(K215)),"CHECK INPUTS",IF(L215="","GST REQUIRED",IF(NOT(ISNUMBER(L215)),"CHECK INPUTS",IF(OR(L215&lt;0,L215&gt;1),"CHECK INPUTS",ROUND(K215*L215,2))))))</x:f>
      </x:c>
      <x:c r="N215" s="771" t="str">
        <x:f>IF(K215="","",IF(OR(NOT(ISNUMBER(K215)),NOT(ISNUMBER(M215))),"CHECK INPUTS",ROUND(K215+M215,2)))</x:f>
      </x:c>
      <x:c r="O215" s="731"/>
      <x:c r="P215" s="730"/>
      <x:c r="Q215" s="751" t="str">
        <x:f>IF(A215="","",IF(COUNTIF($A$5:$A$504,A215)&gt;1,"DUPLICATE QUOTE ID",IF(COUNTIFS($B$5:$B$504,B215,$D$5:$D$504,D215)&gt;1,"DUPLICATE RFQ VERSION",IF(OR(B215="",C215="",E215="",G215="",O215="",P215=""),"CHECK REQUIRED FIELDS",IF(OR(NOT(ISNUMBER(C215)),C215&gt;TODAY(),NOT(ISNUMBER(D215)),D215&lt;1,NOT(ISNUMBER(F215)),F215&lt;=0,NOT(ISNUMBER(H215)),H215&lt;=0,AND(I215&lt;&gt;"",OR(NOT(ISNUMBER(I215)),I215&lt;0,I215&gt;1)),AND(J215&lt;&gt;"",OR(NOT(ISNUMBER(J215)),J215&lt;0)),NOT(ISNUMBER(L215)),L215&lt;0,L215&gt;1,NOT(ISNUMBER(O215)),O215&lt;C215),"CHECK INPUTS",IF(COUNTIF(Setup!$F$4:$F$9,P215)=0,"CHECK QUOTE STATUS","COMPLETE"))))))</x:f>
      </x:c>
    </x:row>
    <x:row r="216">
      <x:c r="A216" s="730"/>
      <x:c r="B216" s="730"/>
      <x:c r="C216" s="731"/>
      <x:c r="D216" s="730"/>
      <x:c r="E216" s="730"/>
      <x:c r="F216" s="730"/>
      <x:c r="G216" s="730"/>
      <x:c r="H216" s="767"/>
      <x:c r="I216" s="768"/>
      <x:c r="J216" s="767"/>
      <x:c r="K216" s="771" t="str">
        <x:f>IF(OR(F216="",H216=""),"",IF(OR(NOT(ISNUMBER(F216)),NOT(ISNUMBER(H216)),AND(I216&lt;&gt;"",NOT(ISNUMBER(I216))),AND(J216&lt;&gt;"",NOT(ISNUMBER(J216))),F216&lt;=0,H216&lt;=0,I216&lt;0,I216&gt;1,J216&lt;0),"CHECK INPUTS",ROUND(F216*H216*(1-IF(I216="",0,I216))+IF(J216="",0,J216),2)))</x:f>
      </x:c>
      <x:c r="L216" s="768"/>
      <x:c r="M216" s="771" t="str">
        <x:f>IF(K216="","",IF(NOT(ISNUMBER(K216)),"CHECK INPUTS",IF(L216="","GST REQUIRED",IF(NOT(ISNUMBER(L216)),"CHECK INPUTS",IF(OR(L216&lt;0,L216&gt;1),"CHECK INPUTS",ROUND(K216*L216,2))))))</x:f>
      </x:c>
      <x:c r="N216" s="771" t="str">
        <x:f>IF(K216="","",IF(OR(NOT(ISNUMBER(K216)),NOT(ISNUMBER(M216))),"CHECK INPUTS",ROUND(K216+M216,2)))</x:f>
      </x:c>
      <x:c r="O216" s="731"/>
      <x:c r="P216" s="730"/>
      <x:c r="Q216" s="751" t="str">
        <x:f>IF(A216="","",IF(COUNTIF($A$5:$A$504,A216)&gt;1,"DUPLICATE QUOTE ID",IF(COUNTIFS($B$5:$B$504,B216,$D$5:$D$504,D216)&gt;1,"DUPLICATE RFQ VERSION",IF(OR(B216="",C216="",E216="",G216="",O216="",P216=""),"CHECK REQUIRED FIELDS",IF(OR(NOT(ISNUMBER(C216)),C216&gt;TODAY(),NOT(ISNUMBER(D216)),D216&lt;1,NOT(ISNUMBER(F216)),F216&lt;=0,NOT(ISNUMBER(H216)),H216&lt;=0,AND(I216&lt;&gt;"",OR(NOT(ISNUMBER(I216)),I216&lt;0,I216&gt;1)),AND(J216&lt;&gt;"",OR(NOT(ISNUMBER(J216)),J216&lt;0)),NOT(ISNUMBER(L216)),L216&lt;0,L216&gt;1,NOT(ISNUMBER(O216)),O216&lt;C216),"CHECK INPUTS",IF(COUNTIF(Setup!$F$4:$F$9,P216)=0,"CHECK QUOTE STATUS","COMPLETE"))))))</x:f>
      </x:c>
    </x:row>
    <x:row r="217">
      <x:c r="A217" s="730"/>
      <x:c r="B217" s="730"/>
      <x:c r="C217" s="731"/>
      <x:c r="D217" s="730"/>
      <x:c r="E217" s="730"/>
      <x:c r="F217" s="730"/>
      <x:c r="G217" s="730"/>
      <x:c r="H217" s="767"/>
      <x:c r="I217" s="768"/>
      <x:c r="J217" s="767"/>
      <x:c r="K217" s="771" t="str">
        <x:f>IF(OR(F217="",H217=""),"",IF(OR(NOT(ISNUMBER(F217)),NOT(ISNUMBER(H217)),AND(I217&lt;&gt;"",NOT(ISNUMBER(I217))),AND(J217&lt;&gt;"",NOT(ISNUMBER(J217))),F217&lt;=0,H217&lt;=0,I217&lt;0,I217&gt;1,J217&lt;0),"CHECK INPUTS",ROUND(F217*H217*(1-IF(I217="",0,I217))+IF(J217="",0,J217),2)))</x:f>
      </x:c>
      <x:c r="L217" s="768"/>
      <x:c r="M217" s="771" t="str">
        <x:f>IF(K217="","",IF(NOT(ISNUMBER(K217)),"CHECK INPUTS",IF(L217="","GST REQUIRED",IF(NOT(ISNUMBER(L217)),"CHECK INPUTS",IF(OR(L217&lt;0,L217&gt;1),"CHECK INPUTS",ROUND(K217*L217,2))))))</x:f>
      </x:c>
      <x:c r="N217" s="771" t="str">
        <x:f>IF(K217="","",IF(OR(NOT(ISNUMBER(K217)),NOT(ISNUMBER(M217))),"CHECK INPUTS",ROUND(K217+M217,2)))</x:f>
      </x:c>
      <x:c r="O217" s="731"/>
      <x:c r="P217" s="730"/>
      <x:c r="Q217" s="751" t="str">
        <x:f>IF(A217="","",IF(COUNTIF($A$5:$A$504,A217)&gt;1,"DUPLICATE QUOTE ID",IF(COUNTIFS($B$5:$B$504,B217,$D$5:$D$504,D217)&gt;1,"DUPLICATE RFQ VERSION",IF(OR(B217="",C217="",E217="",G217="",O217="",P217=""),"CHECK REQUIRED FIELDS",IF(OR(NOT(ISNUMBER(C217)),C217&gt;TODAY(),NOT(ISNUMBER(D217)),D217&lt;1,NOT(ISNUMBER(F217)),F217&lt;=0,NOT(ISNUMBER(H217)),H217&lt;=0,AND(I217&lt;&gt;"",OR(NOT(ISNUMBER(I217)),I217&lt;0,I217&gt;1)),AND(J217&lt;&gt;"",OR(NOT(ISNUMBER(J217)),J217&lt;0)),NOT(ISNUMBER(L217)),L217&lt;0,L217&gt;1,NOT(ISNUMBER(O217)),O217&lt;C217),"CHECK INPUTS",IF(COUNTIF(Setup!$F$4:$F$9,P217)=0,"CHECK QUOTE STATUS","COMPLETE"))))))</x:f>
      </x:c>
    </x:row>
    <x:row r="218">
      <x:c r="A218" s="730"/>
      <x:c r="B218" s="730"/>
      <x:c r="C218" s="731"/>
      <x:c r="D218" s="730"/>
      <x:c r="E218" s="730"/>
      <x:c r="F218" s="730"/>
      <x:c r="G218" s="730"/>
      <x:c r="H218" s="767"/>
      <x:c r="I218" s="768"/>
      <x:c r="J218" s="767"/>
      <x:c r="K218" s="771" t="str">
        <x:f>IF(OR(F218="",H218=""),"",IF(OR(NOT(ISNUMBER(F218)),NOT(ISNUMBER(H218)),AND(I218&lt;&gt;"",NOT(ISNUMBER(I218))),AND(J218&lt;&gt;"",NOT(ISNUMBER(J218))),F218&lt;=0,H218&lt;=0,I218&lt;0,I218&gt;1,J218&lt;0),"CHECK INPUTS",ROUND(F218*H218*(1-IF(I218="",0,I218))+IF(J218="",0,J218),2)))</x:f>
      </x:c>
      <x:c r="L218" s="768"/>
      <x:c r="M218" s="771" t="str">
        <x:f>IF(K218="","",IF(NOT(ISNUMBER(K218)),"CHECK INPUTS",IF(L218="","GST REQUIRED",IF(NOT(ISNUMBER(L218)),"CHECK INPUTS",IF(OR(L218&lt;0,L218&gt;1),"CHECK INPUTS",ROUND(K218*L218,2))))))</x:f>
      </x:c>
      <x:c r="N218" s="771" t="str">
        <x:f>IF(K218="","",IF(OR(NOT(ISNUMBER(K218)),NOT(ISNUMBER(M218))),"CHECK INPUTS",ROUND(K218+M218,2)))</x:f>
      </x:c>
      <x:c r="O218" s="731"/>
      <x:c r="P218" s="730"/>
      <x:c r="Q218" s="751" t="str">
        <x:f>IF(A218="","",IF(COUNTIF($A$5:$A$504,A218)&gt;1,"DUPLICATE QUOTE ID",IF(COUNTIFS($B$5:$B$504,B218,$D$5:$D$504,D218)&gt;1,"DUPLICATE RFQ VERSION",IF(OR(B218="",C218="",E218="",G218="",O218="",P218=""),"CHECK REQUIRED FIELDS",IF(OR(NOT(ISNUMBER(C218)),C218&gt;TODAY(),NOT(ISNUMBER(D218)),D218&lt;1,NOT(ISNUMBER(F218)),F218&lt;=0,NOT(ISNUMBER(H218)),H218&lt;=0,AND(I218&lt;&gt;"",OR(NOT(ISNUMBER(I218)),I218&lt;0,I218&gt;1)),AND(J218&lt;&gt;"",OR(NOT(ISNUMBER(J218)),J218&lt;0)),NOT(ISNUMBER(L218)),L218&lt;0,L218&gt;1,NOT(ISNUMBER(O218)),O218&lt;C218),"CHECK INPUTS",IF(COUNTIF(Setup!$F$4:$F$9,P218)=0,"CHECK QUOTE STATUS","COMPLETE"))))))</x:f>
      </x:c>
    </x:row>
    <x:row r="219">
      <x:c r="A219" s="730"/>
      <x:c r="B219" s="730"/>
      <x:c r="C219" s="731"/>
      <x:c r="D219" s="730"/>
      <x:c r="E219" s="730"/>
      <x:c r="F219" s="730"/>
      <x:c r="G219" s="730"/>
      <x:c r="H219" s="767"/>
      <x:c r="I219" s="768"/>
      <x:c r="J219" s="767"/>
      <x:c r="K219" s="771" t="str">
        <x:f>IF(OR(F219="",H219=""),"",IF(OR(NOT(ISNUMBER(F219)),NOT(ISNUMBER(H219)),AND(I219&lt;&gt;"",NOT(ISNUMBER(I219))),AND(J219&lt;&gt;"",NOT(ISNUMBER(J219))),F219&lt;=0,H219&lt;=0,I219&lt;0,I219&gt;1,J219&lt;0),"CHECK INPUTS",ROUND(F219*H219*(1-IF(I219="",0,I219))+IF(J219="",0,J219),2)))</x:f>
      </x:c>
      <x:c r="L219" s="768"/>
      <x:c r="M219" s="771" t="str">
        <x:f>IF(K219="","",IF(NOT(ISNUMBER(K219)),"CHECK INPUTS",IF(L219="","GST REQUIRED",IF(NOT(ISNUMBER(L219)),"CHECK INPUTS",IF(OR(L219&lt;0,L219&gt;1),"CHECK INPUTS",ROUND(K219*L219,2))))))</x:f>
      </x:c>
      <x:c r="N219" s="771" t="str">
        <x:f>IF(K219="","",IF(OR(NOT(ISNUMBER(K219)),NOT(ISNUMBER(M219))),"CHECK INPUTS",ROUND(K219+M219,2)))</x:f>
      </x:c>
      <x:c r="O219" s="731"/>
      <x:c r="P219" s="730"/>
      <x:c r="Q219" s="751" t="str">
        <x:f>IF(A219="","",IF(COUNTIF($A$5:$A$504,A219)&gt;1,"DUPLICATE QUOTE ID",IF(COUNTIFS($B$5:$B$504,B219,$D$5:$D$504,D219)&gt;1,"DUPLICATE RFQ VERSION",IF(OR(B219="",C219="",E219="",G219="",O219="",P219=""),"CHECK REQUIRED FIELDS",IF(OR(NOT(ISNUMBER(C219)),C219&gt;TODAY(),NOT(ISNUMBER(D219)),D219&lt;1,NOT(ISNUMBER(F219)),F219&lt;=0,NOT(ISNUMBER(H219)),H219&lt;=0,AND(I219&lt;&gt;"",OR(NOT(ISNUMBER(I219)),I219&lt;0,I219&gt;1)),AND(J219&lt;&gt;"",OR(NOT(ISNUMBER(J219)),J219&lt;0)),NOT(ISNUMBER(L219)),L219&lt;0,L219&gt;1,NOT(ISNUMBER(O219)),O219&lt;C219),"CHECK INPUTS",IF(COUNTIF(Setup!$F$4:$F$9,P219)=0,"CHECK QUOTE STATUS","COMPLETE"))))))</x:f>
      </x:c>
    </x:row>
    <x:row r="220">
      <x:c r="A220" s="730"/>
      <x:c r="B220" s="730"/>
      <x:c r="C220" s="731"/>
      <x:c r="D220" s="730"/>
      <x:c r="E220" s="730"/>
      <x:c r="F220" s="730"/>
      <x:c r="G220" s="730"/>
      <x:c r="H220" s="767"/>
      <x:c r="I220" s="768"/>
      <x:c r="J220" s="767"/>
      <x:c r="K220" s="771" t="str">
        <x:f>IF(OR(F220="",H220=""),"",IF(OR(NOT(ISNUMBER(F220)),NOT(ISNUMBER(H220)),AND(I220&lt;&gt;"",NOT(ISNUMBER(I220))),AND(J220&lt;&gt;"",NOT(ISNUMBER(J220))),F220&lt;=0,H220&lt;=0,I220&lt;0,I220&gt;1,J220&lt;0),"CHECK INPUTS",ROUND(F220*H220*(1-IF(I220="",0,I220))+IF(J220="",0,J220),2)))</x:f>
      </x:c>
      <x:c r="L220" s="768"/>
      <x:c r="M220" s="771" t="str">
        <x:f>IF(K220="","",IF(NOT(ISNUMBER(K220)),"CHECK INPUTS",IF(L220="","GST REQUIRED",IF(NOT(ISNUMBER(L220)),"CHECK INPUTS",IF(OR(L220&lt;0,L220&gt;1),"CHECK INPUTS",ROUND(K220*L220,2))))))</x:f>
      </x:c>
      <x:c r="N220" s="771" t="str">
        <x:f>IF(K220="","",IF(OR(NOT(ISNUMBER(K220)),NOT(ISNUMBER(M220))),"CHECK INPUTS",ROUND(K220+M220,2)))</x:f>
      </x:c>
      <x:c r="O220" s="731"/>
      <x:c r="P220" s="730"/>
      <x:c r="Q220" s="751" t="str">
        <x:f>IF(A220="","",IF(COUNTIF($A$5:$A$504,A220)&gt;1,"DUPLICATE QUOTE ID",IF(COUNTIFS($B$5:$B$504,B220,$D$5:$D$504,D220)&gt;1,"DUPLICATE RFQ VERSION",IF(OR(B220="",C220="",E220="",G220="",O220="",P220=""),"CHECK REQUIRED FIELDS",IF(OR(NOT(ISNUMBER(C220)),C220&gt;TODAY(),NOT(ISNUMBER(D220)),D220&lt;1,NOT(ISNUMBER(F220)),F220&lt;=0,NOT(ISNUMBER(H220)),H220&lt;=0,AND(I220&lt;&gt;"",OR(NOT(ISNUMBER(I220)),I220&lt;0,I220&gt;1)),AND(J220&lt;&gt;"",OR(NOT(ISNUMBER(J220)),J220&lt;0)),NOT(ISNUMBER(L220)),L220&lt;0,L220&gt;1,NOT(ISNUMBER(O220)),O220&lt;C220),"CHECK INPUTS",IF(COUNTIF(Setup!$F$4:$F$9,P220)=0,"CHECK QUOTE STATUS","COMPLETE"))))))</x:f>
      </x:c>
    </x:row>
    <x:row r="221">
      <x:c r="A221" s="730"/>
      <x:c r="B221" s="730"/>
      <x:c r="C221" s="731"/>
      <x:c r="D221" s="730"/>
      <x:c r="E221" s="730"/>
      <x:c r="F221" s="730"/>
      <x:c r="G221" s="730"/>
      <x:c r="H221" s="767"/>
      <x:c r="I221" s="768"/>
      <x:c r="J221" s="767"/>
      <x:c r="K221" s="771" t="str">
        <x:f>IF(OR(F221="",H221=""),"",IF(OR(NOT(ISNUMBER(F221)),NOT(ISNUMBER(H221)),AND(I221&lt;&gt;"",NOT(ISNUMBER(I221))),AND(J221&lt;&gt;"",NOT(ISNUMBER(J221))),F221&lt;=0,H221&lt;=0,I221&lt;0,I221&gt;1,J221&lt;0),"CHECK INPUTS",ROUND(F221*H221*(1-IF(I221="",0,I221))+IF(J221="",0,J221),2)))</x:f>
      </x:c>
      <x:c r="L221" s="768"/>
      <x:c r="M221" s="771" t="str">
        <x:f>IF(K221="","",IF(NOT(ISNUMBER(K221)),"CHECK INPUTS",IF(L221="","GST REQUIRED",IF(NOT(ISNUMBER(L221)),"CHECK INPUTS",IF(OR(L221&lt;0,L221&gt;1),"CHECK INPUTS",ROUND(K221*L221,2))))))</x:f>
      </x:c>
      <x:c r="N221" s="771" t="str">
        <x:f>IF(K221="","",IF(OR(NOT(ISNUMBER(K221)),NOT(ISNUMBER(M221))),"CHECK INPUTS",ROUND(K221+M221,2)))</x:f>
      </x:c>
      <x:c r="O221" s="731"/>
      <x:c r="P221" s="730"/>
      <x:c r="Q221" s="751" t="str">
        <x:f>IF(A221="","",IF(COUNTIF($A$5:$A$504,A221)&gt;1,"DUPLICATE QUOTE ID",IF(COUNTIFS($B$5:$B$504,B221,$D$5:$D$504,D221)&gt;1,"DUPLICATE RFQ VERSION",IF(OR(B221="",C221="",E221="",G221="",O221="",P221=""),"CHECK REQUIRED FIELDS",IF(OR(NOT(ISNUMBER(C221)),C221&gt;TODAY(),NOT(ISNUMBER(D221)),D221&lt;1,NOT(ISNUMBER(F221)),F221&lt;=0,NOT(ISNUMBER(H221)),H221&lt;=0,AND(I221&lt;&gt;"",OR(NOT(ISNUMBER(I221)),I221&lt;0,I221&gt;1)),AND(J221&lt;&gt;"",OR(NOT(ISNUMBER(J221)),J221&lt;0)),NOT(ISNUMBER(L221)),L221&lt;0,L221&gt;1,NOT(ISNUMBER(O221)),O221&lt;C221),"CHECK INPUTS",IF(COUNTIF(Setup!$F$4:$F$9,P221)=0,"CHECK QUOTE STATUS","COMPLETE"))))))</x:f>
      </x:c>
    </x:row>
    <x:row r="222">
      <x:c r="A222" s="730"/>
      <x:c r="B222" s="730"/>
      <x:c r="C222" s="731"/>
      <x:c r="D222" s="730"/>
      <x:c r="E222" s="730"/>
      <x:c r="F222" s="730"/>
      <x:c r="G222" s="730"/>
      <x:c r="H222" s="767"/>
      <x:c r="I222" s="768"/>
      <x:c r="J222" s="767"/>
      <x:c r="K222" s="771" t="str">
        <x:f>IF(OR(F222="",H222=""),"",IF(OR(NOT(ISNUMBER(F222)),NOT(ISNUMBER(H222)),AND(I222&lt;&gt;"",NOT(ISNUMBER(I222))),AND(J222&lt;&gt;"",NOT(ISNUMBER(J222))),F222&lt;=0,H222&lt;=0,I222&lt;0,I222&gt;1,J222&lt;0),"CHECK INPUTS",ROUND(F222*H222*(1-IF(I222="",0,I222))+IF(J222="",0,J222),2)))</x:f>
      </x:c>
      <x:c r="L222" s="768"/>
      <x:c r="M222" s="771" t="str">
        <x:f>IF(K222="","",IF(NOT(ISNUMBER(K222)),"CHECK INPUTS",IF(L222="","GST REQUIRED",IF(NOT(ISNUMBER(L222)),"CHECK INPUTS",IF(OR(L222&lt;0,L222&gt;1),"CHECK INPUTS",ROUND(K222*L222,2))))))</x:f>
      </x:c>
      <x:c r="N222" s="771" t="str">
        <x:f>IF(K222="","",IF(OR(NOT(ISNUMBER(K222)),NOT(ISNUMBER(M222))),"CHECK INPUTS",ROUND(K222+M222,2)))</x:f>
      </x:c>
      <x:c r="O222" s="731"/>
      <x:c r="P222" s="730"/>
      <x:c r="Q222" s="751" t="str">
        <x:f>IF(A222="","",IF(COUNTIF($A$5:$A$504,A222)&gt;1,"DUPLICATE QUOTE ID",IF(COUNTIFS($B$5:$B$504,B222,$D$5:$D$504,D222)&gt;1,"DUPLICATE RFQ VERSION",IF(OR(B222="",C222="",E222="",G222="",O222="",P222=""),"CHECK REQUIRED FIELDS",IF(OR(NOT(ISNUMBER(C222)),C222&gt;TODAY(),NOT(ISNUMBER(D222)),D222&lt;1,NOT(ISNUMBER(F222)),F222&lt;=0,NOT(ISNUMBER(H222)),H222&lt;=0,AND(I222&lt;&gt;"",OR(NOT(ISNUMBER(I222)),I222&lt;0,I222&gt;1)),AND(J222&lt;&gt;"",OR(NOT(ISNUMBER(J222)),J222&lt;0)),NOT(ISNUMBER(L222)),L222&lt;0,L222&gt;1,NOT(ISNUMBER(O222)),O222&lt;C222),"CHECK INPUTS",IF(COUNTIF(Setup!$F$4:$F$9,P222)=0,"CHECK QUOTE STATUS","COMPLETE"))))))</x:f>
      </x:c>
    </x:row>
    <x:row r="223">
      <x:c r="A223" s="730"/>
      <x:c r="B223" s="730"/>
      <x:c r="C223" s="731"/>
      <x:c r="D223" s="730"/>
      <x:c r="E223" s="730"/>
      <x:c r="F223" s="730"/>
      <x:c r="G223" s="730"/>
      <x:c r="H223" s="767"/>
      <x:c r="I223" s="768"/>
      <x:c r="J223" s="767"/>
      <x:c r="K223" s="771" t="str">
        <x:f>IF(OR(F223="",H223=""),"",IF(OR(NOT(ISNUMBER(F223)),NOT(ISNUMBER(H223)),AND(I223&lt;&gt;"",NOT(ISNUMBER(I223))),AND(J223&lt;&gt;"",NOT(ISNUMBER(J223))),F223&lt;=0,H223&lt;=0,I223&lt;0,I223&gt;1,J223&lt;0),"CHECK INPUTS",ROUND(F223*H223*(1-IF(I223="",0,I223))+IF(J223="",0,J223),2)))</x:f>
      </x:c>
      <x:c r="L223" s="768"/>
      <x:c r="M223" s="771" t="str">
        <x:f>IF(K223="","",IF(NOT(ISNUMBER(K223)),"CHECK INPUTS",IF(L223="","GST REQUIRED",IF(NOT(ISNUMBER(L223)),"CHECK INPUTS",IF(OR(L223&lt;0,L223&gt;1),"CHECK INPUTS",ROUND(K223*L223,2))))))</x:f>
      </x:c>
      <x:c r="N223" s="771" t="str">
        <x:f>IF(K223="","",IF(OR(NOT(ISNUMBER(K223)),NOT(ISNUMBER(M223))),"CHECK INPUTS",ROUND(K223+M223,2)))</x:f>
      </x:c>
      <x:c r="O223" s="731"/>
      <x:c r="P223" s="730"/>
      <x:c r="Q223" s="751" t="str">
        <x:f>IF(A223="","",IF(COUNTIF($A$5:$A$504,A223)&gt;1,"DUPLICATE QUOTE ID",IF(COUNTIFS($B$5:$B$504,B223,$D$5:$D$504,D223)&gt;1,"DUPLICATE RFQ VERSION",IF(OR(B223="",C223="",E223="",G223="",O223="",P223=""),"CHECK REQUIRED FIELDS",IF(OR(NOT(ISNUMBER(C223)),C223&gt;TODAY(),NOT(ISNUMBER(D223)),D223&lt;1,NOT(ISNUMBER(F223)),F223&lt;=0,NOT(ISNUMBER(H223)),H223&lt;=0,AND(I223&lt;&gt;"",OR(NOT(ISNUMBER(I223)),I223&lt;0,I223&gt;1)),AND(J223&lt;&gt;"",OR(NOT(ISNUMBER(J223)),J223&lt;0)),NOT(ISNUMBER(L223)),L223&lt;0,L223&gt;1,NOT(ISNUMBER(O223)),O223&lt;C223),"CHECK INPUTS",IF(COUNTIF(Setup!$F$4:$F$9,P223)=0,"CHECK QUOTE STATUS","COMPLETE"))))))</x:f>
      </x:c>
    </x:row>
    <x:row r="224">
      <x:c r="A224" s="730"/>
      <x:c r="B224" s="730"/>
      <x:c r="C224" s="731"/>
      <x:c r="D224" s="730"/>
      <x:c r="E224" s="730"/>
      <x:c r="F224" s="730"/>
      <x:c r="G224" s="730"/>
      <x:c r="H224" s="767"/>
      <x:c r="I224" s="768"/>
      <x:c r="J224" s="767"/>
      <x:c r="K224" s="771" t="str">
        <x:f>IF(OR(F224="",H224=""),"",IF(OR(NOT(ISNUMBER(F224)),NOT(ISNUMBER(H224)),AND(I224&lt;&gt;"",NOT(ISNUMBER(I224))),AND(J224&lt;&gt;"",NOT(ISNUMBER(J224))),F224&lt;=0,H224&lt;=0,I224&lt;0,I224&gt;1,J224&lt;0),"CHECK INPUTS",ROUND(F224*H224*(1-IF(I224="",0,I224))+IF(J224="",0,J224),2)))</x:f>
      </x:c>
      <x:c r="L224" s="768"/>
      <x:c r="M224" s="771" t="str">
        <x:f>IF(K224="","",IF(NOT(ISNUMBER(K224)),"CHECK INPUTS",IF(L224="","GST REQUIRED",IF(NOT(ISNUMBER(L224)),"CHECK INPUTS",IF(OR(L224&lt;0,L224&gt;1),"CHECK INPUTS",ROUND(K224*L224,2))))))</x:f>
      </x:c>
      <x:c r="N224" s="771" t="str">
        <x:f>IF(K224="","",IF(OR(NOT(ISNUMBER(K224)),NOT(ISNUMBER(M224))),"CHECK INPUTS",ROUND(K224+M224,2)))</x:f>
      </x:c>
      <x:c r="O224" s="731"/>
      <x:c r="P224" s="730"/>
      <x:c r="Q224" s="751" t="str">
        <x:f>IF(A224="","",IF(COUNTIF($A$5:$A$504,A224)&gt;1,"DUPLICATE QUOTE ID",IF(COUNTIFS($B$5:$B$504,B224,$D$5:$D$504,D224)&gt;1,"DUPLICATE RFQ VERSION",IF(OR(B224="",C224="",E224="",G224="",O224="",P224=""),"CHECK REQUIRED FIELDS",IF(OR(NOT(ISNUMBER(C224)),C224&gt;TODAY(),NOT(ISNUMBER(D224)),D224&lt;1,NOT(ISNUMBER(F224)),F224&lt;=0,NOT(ISNUMBER(H224)),H224&lt;=0,AND(I224&lt;&gt;"",OR(NOT(ISNUMBER(I224)),I224&lt;0,I224&gt;1)),AND(J224&lt;&gt;"",OR(NOT(ISNUMBER(J224)),J224&lt;0)),NOT(ISNUMBER(L224)),L224&lt;0,L224&gt;1,NOT(ISNUMBER(O224)),O224&lt;C224),"CHECK INPUTS",IF(COUNTIF(Setup!$F$4:$F$9,P224)=0,"CHECK QUOTE STATUS","COMPLETE"))))))</x:f>
      </x:c>
    </x:row>
    <x:row r="225">
      <x:c r="A225" s="730"/>
      <x:c r="B225" s="730"/>
      <x:c r="C225" s="731"/>
      <x:c r="D225" s="730"/>
      <x:c r="E225" s="730"/>
      <x:c r="F225" s="730"/>
      <x:c r="G225" s="730"/>
      <x:c r="H225" s="767"/>
      <x:c r="I225" s="768"/>
      <x:c r="J225" s="767"/>
      <x:c r="K225" s="771" t="str">
        <x:f>IF(OR(F225="",H225=""),"",IF(OR(NOT(ISNUMBER(F225)),NOT(ISNUMBER(H225)),AND(I225&lt;&gt;"",NOT(ISNUMBER(I225))),AND(J225&lt;&gt;"",NOT(ISNUMBER(J225))),F225&lt;=0,H225&lt;=0,I225&lt;0,I225&gt;1,J225&lt;0),"CHECK INPUTS",ROUND(F225*H225*(1-IF(I225="",0,I225))+IF(J225="",0,J225),2)))</x:f>
      </x:c>
      <x:c r="L225" s="768"/>
      <x:c r="M225" s="771" t="str">
        <x:f>IF(K225="","",IF(NOT(ISNUMBER(K225)),"CHECK INPUTS",IF(L225="","GST REQUIRED",IF(NOT(ISNUMBER(L225)),"CHECK INPUTS",IF(OR(L225&lt;0,L225&gt;1),"CHECK INPUTS",ROUND(K225*L225,2))))))</x:f>
      </x:c>
      <x:c r="N225" s="771" t="str">
        <x:f>IF(K225="","",IF(OR(NOT(ISNUMBER(K225)),NOT(ISNUMBER(M225))),"CHECK INPUTS",ROUND(K225+M225,2)))</x:f>
      </x:c>
      <x:c r="O225" s="731"/>
      <x:c r="P225" s="730"/>
      <x:c r="Q225" s="751" t="str">
        <x:f>IF(A225="","",IF(COUNTIF($A$5:$A$504,A225)&gt;1,"DUPLICATE QUOTE ID",IF(COUNTIFS($B$5:$B$504,B225,$D$5:$D$504,D225)&gt;1,"DUPLICATE RFQ VERSION",IF(OR(B225="",C225="",E225="",G225="",O225="",P225=""),"CHECK REQUIRED FIELDS",IF(OR(NOT(ISNUMBER(C225)),C225&gt;TODAY(),NOT(ISNUMBER(D225)),D225&lt;1,NOT(ISNUMBER(F225)),F225&lt;=0,NOT(ISNUMBER(H225)),H225&lt;=0,AND(I225&lt;&gt;"",OR(NOT(ISNUMBER(I225)),I225&lt;0,I225&gt;1)),AND(J225&lt;&gt;"",OR(NOT(ISNUMBER(J225)),J225&lt;0)),NOT(ISNUMBER(L225)),L225&lt;0,L225&gt;1,NOT(ISNUMBER(O225)),O225&lt;C225),"CHECK INPUTS",IF(COUNTIF(Setup!$F$4:$F$9,P225)=0,"CHECK QUOTE STATUS","COMPLETE"))))))</x:f>
      </x:c>
    </x:row>
    <x:row r="226">
      <x:c r="A226" s="730"/>
      <x:c r="B226" s="730"/>
      <x:c r="C226" s="731"/>
      <x:c r="D226" s="730"/>
      <x:c r="E226" s="730"/>
      <x:c r="F226" s="730"/>
      <x:c r="G226" s="730"/>
      <x:c r="H226" s="767"/>
      <x:c r="I226" s="768"/>
      <x:c r="J226" s="767"/>
      <x:c r="K226" s="771" t="str">
        <x:f>IF(OR(F226="",H226=""),"",IF(OR(NOT(ISNUMBER(F226)),NOT(ISNUMBER(H226)),AND(I226&lt;&gt;"",NOT(ISNUMBER(I226))),AND(J226&lt;&gt;"",NOT(ISNUMBER(J226))),F226&lt;=0,H226&lt;=0,I226&lt;0,I226&gt;1,J226&lt;0),"CHECK INPUTS",ROUND(F226*H226*(1-IF(I226="",0,I226))+IF(J226="",0,J226),2)))</x:f>
      </x:c>
      <x:c r="L226" s="768"/>
      <x:c r="M226" s="771" t="str">
        <x:f>IF(K226="","",IF(NOT(ISNUMBER(K226)),"CHECK INPUTS",IF(L226="","GST REQUIRED",IF(NOT(ISNUMBER(L226)),"CHECK INPUTS",IF(OR(L226&lt;0,L226&gt;1),"CHECK INPUTS",ROUND(K226*L226,2))))))</x:f>
      </x:c>
      <x:c r="N226" s="771" t="str">
        <x:f>IF(K226="","",IF(OR(NOT(ISNUMBER(K226)),NOT(ISNUMBER(M226))),"CHECK INPUTS",ROUND(K226+M226,2)))</x:f>
      </x:c>
      <x:c r="O226" s="731"/>
      <x:c r="P226" s="730"/>
      <x:c r="Q226" s="751" t="str">
        <x:f>IF(A226="","",IF(COUNTIF($A$5:$A$504,A226)&gt;1,"DUPLICATE QUOTE ID",IF(COUNTIFS($B$5:$B$504,B226,$D$5:$D$504,D226)&gt;1,"DUPLICATE RFQ VERSION",IF(OR(B226="",C226="",E226="",G226="",O226="",P226=""),"CHECK REQUIRED FIELDS",IF(OR(NOT(ISNUMBER(C226)),C226&gt;TODAY(),NOT(ISNUMBER(D226)),D226&lt;1,NOT(ISNUMBER(F226)),F226&lt;=0,NOT(ISNUMBER(H226)),H226&lt;=0,AND(I226&lt;&gt;"",OR(NOT(ISNUMBER(I226)),I226&lt;0,I226&gt;1)),AND(J226&lt;&gt;"",OR(NOT(ISNUMBER(J226)),J226&lt;0)),NOT(ISNUMBER(L226)),L226&lt;0,L226&gt;1,NOT(ISNUMBER(O226)),O226&lt;C226),"CHECK INPUTS",IF(COUNTIF(Setup!$F$4:$F$9,P226)=0,"CHECK QUOTE STATUS","COMPLETE"))))))</x:f>
      </x:c>
    </x:row>
    <x:row r="227">
      <x:c r="A227" s="730"/>
      <x:c r="B227" s="730"/>
      <x:c r="C227" s="731"/>
      <x:c r="D227" s="730"/>
      <x:c r="E227" s="730"/>
      <x:c r="F227" s="730"/>
      <x:c r="G227" s="730"/>
      <x:c r="H227" s="767"/>
      <x:c r="I227" s="768"/>
      <x:c r="J227" s="767"/>
      <x:c r="K227" s="771" t="str">
        <x:f>IF(OR(F227="",H227=""),"",IF(OR(NOT(ISNUMBER(F227)),NOT(ISNUMBER(H227)),AND(I227&lt;&gt;"",NOT(ISNUMBER(I227))),AND(J227&lt;&gt;"",NOT(ISNUMBER(J227))),F227&lt;=0,H227&lt;=0,I227&lt;0,I227&gt;1,J227&lt;0),"CHECK INPUTS",ROUND(F227*H227*(1-IF(I227="",0,I227))+IF(J227="",0,J227),2)))</x:f>
      </x:c>
      <x:c r="L227" s="768"/>
      <x:c r="M227" s="771" t="str">
        <x:f>IF(K227="","",IF(NOT(ISNUMBER(K227)),"CHECK INPUTS",IF(L227="","GST REQUIRED",IF(NOT(ISNUMBER(L227)),"CHECK INPUTS",IF(OR(L227&lt;0,L227&gt;1),"CHECK INPUTS",ROUND(K227*L227,2))))))</x:f>
      </x:c>
      <x:c r="N227" s="771" t="str">
        <x:f>IF(K227="","",IF(OR(NOT(ISNUMBER(K227)),NOT(ISNUMBER(M227))),"CHECK INPUTS",ROUND(K227+M227,2)))</x:f>
      </x:c>
      <x:c r="O227" s="731"/>
      <x:c r="P227" s="730"/>
      <x:c r="Q227" s="751" t="str">
        <x:f>IF(A227="","",IF(COUNTIF($A$5:$A$504,A227)&gt;1,"DUPLICATE QUOTE ID",IF(COUNTIFS($B$5:$B$504,B227,$D$5:$D$504,D227)&gt;1,"DUPLICATE RFQ VERSION",IF(OR(B227="",C227="",E227="",G227="",O227="",P227=""),"CHECK REQUIRED FIELDS",IF(OR(NOT(ISNUMBER(C227)),C227&gt;TODAY(),NOT(ISNUMBER(D227)),D227&lt;1,NOT(ISNUMBER(F227)),F227&lt;=0,NOT(ISNUMBER(H227)),H227&lt;=0,AND(I227&lt;&gt;"",OR(NOT(ISNUMBER(I227)),I227&lt;0,I227&gt;1)),AND(J227&lt;&gt;"",OR(NOT(ISNUMBER(J227)),J227&lt;0)),NOT(ISNUMBER(L227)),L227&lt;0,L227&gt;1,NOT(ISNUMBER(O227)),O227&lt;C227),"CHECK INPUTS",IF(COUNTIF(Setup!$F$4:$F$9,P227)=0,"CHECK QUOTE STATUS","COMPLETE"))))))</x:f>
      </x:c>
    </x:row>
    <x:row r="228">
      <x:c r="A228" s="730"/>
      <x:c r="B228" s="730"/>
      <x:c r="C228" s="731"/>
      <x:c r="D228" s="730"/>
      <x:c r="E228" s="730"/>
      <x:c r="F228" s="730"/>
      <x:c r="G228" s="730"/>
      <x:c r="H228" s="767"/>
      <x:c r="I228" s="768"/>
      <x:c r="J228" s="767"/>
      <x:c r="K228" s="771" t="str">
        <x:f>IF(OR(F228="",H228=""),"",IF(OR(NOT(ISNUMBER(F228)),NOT(ISNUMBER(H228)),AND(I228&lt;&gt;"",NOT(ISNUMBER(I228))),AND(J228&lt;&gt;"",NOT(ISNUMBER(J228))),F228&lt;=0,H228&lt;=0,I228&lt;0,I228&gt;1,J228&lt;0),"CHECK INPUTS",ROUND(F228*H228*(1-IF(I228="",0,I228))+IF(J228="",0,J228),2)))</x:f>
      </x:c>
      <x:c r="L228" s="768"/>
      <x:c r="M228" s="771" t="str">
        <x:f>IF(K228="","",IF(NOT(ISNUMBER(K228)),"CHECK INPUTS",IF(L228="","GST REQUIRED",IF(NOT(ISNUMBER(L228)),"CHECK INPUTS",IF(OR(L228&lt;0,L228&gt;1),"CHECK INPUTS",ROUND(K228*L228,2))))))</x:f>
      </x:c>
      <x:c r="N228" s="771" t="str">
        <x:f>IF(K228="","",IF(OR(NOT(ISNUMBER(K228)),NOT(ISNUMBER(M228))),"CHECK INPUTS",ROUND(K228+M228,2)))</x:f>
      </x:c>
      <x:c r="O228" s="731"/>
      <x:c r="P228" s="730"/>
      <x:c r="Q228" s="751" t="str">
        <x:f>IF(A228="","",IF(COUNTIF($A$5:$A$504,A228)&gt;1,"DUPLICATE QUOTE ID",IF(COUNTIFS($B$5:$B$504,B228,$D$5:$D$504,D228)&gt;1,"DUPLICATE RFQ VERSION",IF(OR(B228="",C228="",E228="",G228="",O228="",P228=""),"CHECK REQUIRED FIELDS",IF(OR(NOT(ISNUMBER(C228)),C228&gt;TODAY(),NOT(ISNUMBER(D228)),D228&lt;1,NOT(ISNUMBER(F228)),F228&lt;=0,NOT(ISNUMBER(H228)),H228&lt;=0,AND(I228&lt;&gt;"",OR(NOT(ISNUMBER(I228)),I228&lt;0,I228&gt;1)),AND(J228&lt;&gt;"",OR(NOT(ISNUMBER(J228)),J228&lt;0)),NOT(ISNUMBER(L228)),L228&lt;0,L228&gt;1,NOT(ISNUMBER(O228)),O228&lt;C228),"CHECK INPUTS",IF(COUNTIF(Setup!$F$4:$F$9,P228)=0,"CHECK QUOTE STATUS","COMPLETE"))))))</x:f>
      </x:c>
    </x:row>
    <x:row r="229">
      <x:c r="A229" s="730"/>
      <x:c r="B229" s="730"/>
      <x:c r="C229" s="731"/>
      <x:c r="D229" s="730"/>
      <x:c r="E229" s="730"/>
      <x:c r="F229" s="730"/>
      <x:c r="G229" s="730"/>
      <x:c r="H229" s="767"/>
      <x:c r="I229" s="768"/>
      <x:c r="J229" s="767"/>
      <x:c r="K229" s="771" t="str">
        <x:f>IF(OR(F229="",H229=""),"",IF(OR(NOT(ISNUMBER(F229)),NOT(ISNUMBER(H229)),AND(I229&lt;&gt;"",NOT(ISNUMBER(I229))),AND(J229&lt;&gt;"",NOT(ISNUMBER(J229))),F229&lt;=0,H229&lt;=0,I229&lt;0,I229&gt;1,J229&lt;0),"CHECK INPUTS",ROUND(F229*H229*(1-IF(I229="",0,I229))+IF(J229="",0,J229),2)))</x:f>
      </x:c>
      <x:c r="L229" s="768"/>
      <x:c r="M229" s="771" t="str">
        <x:f>IF(K229="","",IF(NOT(ISNUMBER(K229)),"CHECK INPUTS",IF(L229="","GST REQUIRED",IF(NOT(ISNUMBER(L229)),"CHECK INPUTS",IF(OR(L229&lt;0,L229&gt;1),"CHECK INPUTS",ROUND(K229*L229,2))))))</x:f>
      </x:c>
      <x:c r="N229" s="771" t="str">
        <x:f>IF(K229="","",IF(OR(NOT(ISNUMBER(K229)),NOT(ISNUMBER(M229))),"CHECK INPUTS",ROUND(K229+M229,2)))</x:f>
      </x:c>
      <x:c r="O229" s="731"/>
      <x:c r="P229" s="730"/>
      <x:c r="Q229" s="751" t="str">
        <x:f>IF(A229="","",IF(COUNTIF($A$5:$A$504,A229)&gt;1,"DUPLICATE QUOTE ID",IF(COUNTIFS($B$5:$B$504,B229,$D$5:$D$504,D229)&gt;1,"DUPLICATE RFQ VERSION",IF(OR(B229="",C229="",E229="",G229="",O229="",P229=""),"CHECK REQUIRED FIELDS",IF(OR(NOT(ISNUMBER(C229)),C229&gt;TODAY(),NOT(ISNUMBER(D229)),D229&lt;1,NOT(ISNUMBER(F229)),F229&lt;=0,NOT(ISNUMBER(H229)),H229&lt;=0,AND(I229&lt;&gt;"",OR(NOT(ISNUMBER(I229)),I229&lt;0,I229&gt;1)),AND(J229&lt;&gt;"",OR(NOT(ISNUMBER(J229)),J229&lt;0)),NOT(ISNUMBER(L229)),L229&lt;0,L229&gt;1,NOT(ISNUMBER(O229)),O229&lt;C229),"CHECK INPUTS",IF(COUNTIF(Setup!$F$4:$F$9,P229)=0,"CHECK QUOTE STATUS","COMPLETE"))))))</x:f>
      </x:c>
    </x:row>
    <x:row r="230">
      <x:c r="A230" s="730"/>
      <x:c r="B230" s="730"/>
      <x:c r="C230" s="731"/>
      <x:c r="D230" s="730"/>
      <x:c r="E230" s="730"/>
      <x:c r="F230" s="730"/>
      <x:c r="G230" s="730"/>
      <x:c r="H230" s="767"/>
      <x:c r="I230" s="768"/>
      <x:c r="J230" s="767"/>
      <x:c r="K230" s="771" t="str">
        <x:f>IF(OR(F230="",H230=""),"",IF(OR(NOT(ISNUMBER(F230)),NOT(ISNUMBER(H230)),AND(I230&lt;&gt;"",NOT(ISNUMBER(I230))),AND(J230&lt;&gt;"",NOT(ISNUMBER(J230))),F230&lt;=0,H230&lt;=0,I230&lt;0,I230&gt;1,J230&lt;0),"CHECK INPUTS",ROUND(F230*H230*(1-IF(I230="",0,I230))+IF(J230="",0,J230),2)))</x:f>
      </x:c>
      <x:c r="L230" s="768"/>
      <x:c r="M230" s="771" t="str">
        <x:f>IF(K230="","",IF(NOT(ISNUMBER(K230)),"CHECK INPUTS",IF(L230="","GST REQUIRED",IF(NOT(ISNUMBER(L230)),"CHECK INPUTS",IF(OR(L230&lt;0,L230&gt;1),"CHECK INPUTS",ROUND(K230*L230,2))))))</x:f>
      </x:c>
      <x:c r="N230" s="771" t="str">
        <x:f>IF(K230="","",IF(OR(NOT(ISNUMBER(K230)),NOT(ISNUMBER(M230))),"CHECK INPUTS",ROUND(K230+M230,2)))</x:f>
      </x:c>
      <x:c r="O230" s="731"/>
      <x:c r="P230" s="730"/>
      <x:c r="Q230" s="751" t="str">
        <x:f>IF(A230="","",IF(COUNTIF($A$5:$A$504,A230)&gt;1,"DUPLICATE QUOTE ID",IF(COUNTIFS($B$5:$B$504,B230,$D$5:$D$504,D230)&gt;1,"DUPLICATE RFQ VERSION",IF(OR(B230="",C230="",E230="",G230="",O230="",P230=""),"CHECK REQUIRED FIELDS",IF(OR(NOT(ISNUMBER(C230)),C230&gt;TODAY(),NOT(ISNUMBER(D230)),D230&lt;1,NOT(ISNUMBER(F230)),F230&lt;=0,NOT(ISNUMBER(H230)),H230&lt;=0,AND(I230&lt;&gt;"",OR(NOT(ISNUMBER(I230)),I230&lt;0,I230&gt;1)),AND(J230&lt;&gt;"",OR(NOT(ISNUMBER(J230)),J230&lt;0)),NOT(ISNUMBER(L230)),L230&lt;0,L230&gt;1,NOT(ISNUMBER(O230)),O230&lt;C230),"CHECK INPUTS",IF(COUNTIF(Setup!$F$4:$F$9,P230)=0,"CHECK QUOTE STATUS","COMPLETE"))))))</x:f>
      </x:c>
    </x:row>
    <x:row r="231">
      <x:c r="A231" s="730"/>
      <x:c r="B231" s="730"/>
      <x:c r="C231" s="731"/>
      <x:c r="D231" s="730"/>
      <x:c r="E231" s="730"/>
      <x:c r="F231" s="730"/>
      <x:c r="G231" s="730"/>
      <x:c r="H231" s="767"/>
      <x:c r="I231" s="768"/>
      <x:c r="J231" s="767"/>
      <x:c r="K231" s="771" t="str">
        <x:f>IF(OR(F231="",H231=""),"",IF(OR(NOT(ISNUMBER(F231)),NOT(ISNUMBER(H231)),AND(I231&lt;&gt;"",NOT(ISNUMBER(I231))),AND(J231&lt;&gt;"",NOT(ISNUMBER(J231))),F231&lt;=0,H231&lt;=0,I231&lt;0,I231&gt;1,J231&lt;0),"CHECK INPUTS",ROUND(F231*H231*(1-IF(I231="",0,I231))+IF(J231="",0,J231),2)))</x:f>
      </x:c>
      <x:c r="L231" s="768"/>
      <x:c r="M231" s="771" t="str">
        <x:f>IF(K231="","",IF(NOT(ISNUMBER(K231)),"CHECK INPUTS",IF(L231="","GST REQUIRED",IF(NOT(ISNUMBER(L231)),"CHECK INPUTS",IF(OR(L231&lt;0,L231&gt;1),"CHECK INPUTS",ROUND(K231*L231,2))))))</x:f>
      </x:c>
      <x:c r="N231" s="771" t="str">
        <x:f>IF(K231="","",IF(OR(NOT(ISNUMBER(K231)),NOT(ISNUMBER(M231))),"CHECK INPUTS",ROUND(K231+M231,2)))</x:f>
      </x:c>
      <x:c r="O231" s="731"/>
      <x:c r="P231" s="730"/>
      <x:c r="Q231" s="751" t="str">
        <x:f>IF(A231="","",IF(COUNTIF($A$5:$A$504,A231)&gt;1,"DUPLICATE QUOTE ID",IF(COUNTIFS($B$5:$B$504,B231,$D$5:$D$504,D231)&gt;1,"DUPLICATE RFQ VERSION",IF(OR(B231="",C231="",E231="",G231="",O231="",P231=""),"CHECK REQUIRED FIELDS",IF(OR(NOT(ISNUMBER(C231)),C231&gt;TODAY(),NOT(ISNUMBER(D231)),D231&lt;1,NOT(ISNUMBER(F231)),F231&lt;=0,NOT(ISNUMBER(H231)),H231&lt;=0,AND(I231&lt;&gt;"",OR(NOT(ISNUMBER(I231)),I231&lt;0,I231&gt;1)),AND(J231&lt;&gt;"",OR(NOT(ISNUMBER(J231)),J231&lt;0)),NOT(ISNUMBER(L231)),L231&lt;0,L231&gt;1,NOT(ISNUMBER(O231)),O231&lt;C231),"CHECK INPUTS",IF(COUNTIF(Setup!$F$4:$F$9,P231)=0,"CHECK QUOTE STATUS","COMPLETE"))))))</x:f>
      </x:c>
    </x:row>
    <x:row r="232">
      <x:c r="A232" s="730"/>
      <x:c r="B232" s="730"/>
      <x:c r="C232" s="731"/>
      <x:c r="D232" s="730"/>
      <x:c r="E232" s="730"/>
      <x:c r="F232" s="730"/>
      <x:c r="G232" s="730"/>
      <x:c r="H232" s="767"/>
      <x:c r="I232" s="768"/>
      <x:c r="J232" s="767"/>
      <x:c r="K232" s="771" t="str">
        <x:f>IF(OR(F232="",H232=""),"",IF(OR(NOT(ISNUMBER(F232)),NOT(ISNUMBER(H232)),AND(I232&lt;&gt;"",NOT(ISNUMBER(I232))),AND(J232&lt;&gt;"",NOT(ISNUMBER(J232))),F232&lt;=0,H232&lt;=0,I232&lt;0,I232&gt;1,J232&lt;0),"CHECK INPUTS",ROUND(F232*H232*(1-IF(I232="",0,I232))+IF(J232="",0,J232),2)))</x:f>
      </x:c>
      <x:c r="L232" s="768"/>
      <x:c r="M232" s="771" t="str">
        <x:f>IF(K232="","",IF(NOT(ISNUMBER(K232)),"CHECK INPUTS",IF(L232="","GST REQUIRED",IF(NOT(ISNUMBER(L232)),"CHECK INPUTS",IF(OR(L232&lt;0,L232&gt;1),"CHECK INPUTS",ROUND(K232*L232,2))))))</x:f>
      </x:c>
      <x:c r="N232" s="771" t="str">
        <x:f>IF(K232="","",IF(OR(NOT(ISNUMBER(K232)),NOT(ISNUMBER(M232))),"CHECK INPUTS",ROUND(K232+M232,2)))</x:f>
      </x:c>
      <x:c r="O232" s="731"/>
      <x:c r="P232" s="730"/>
      <x:c r="Q232" s="751" t="str">
        <x:f>IF(A232="","",IF(COUNTIF($A$5:$A$504,A232)&gt;1,"DUPLICATE QUOTE ID",IF(COUNTIFS($B$5:$B$504,B232,$D$5:$D$504,D232)&gt;1,"DUPLICATE RFQ VERSION",IF(OR(B232="",C232="",E232="",G232="",O232="",P232=""),"CHECK REQUIRED FIELDS",IF(OR(NOT(ISNUMBER(C232)),C232&gt;TODAY(),NOT(ISNUMBER(D232)),D232&lt;1,NOT(ISNUMBER(F232)),F232&lt;=0,NOT(ISNUMBER(H232)),H232&lt;=0,AND(I232&lt;&gt;"",OR(NOT(ISNUMBER(I232)),I232&lt;0,I232&gt;1)),AND(J232&lt;&gt;"",OR(NOT(ISNUMBER(J232)),J232&lt;0)),NOT(ISNUMBER(L232)),L232&lt;0,L232&gt;1,NOT(ISNUMBER(O232)),O232&lt;C232),"CHECK INPUTS",IF(COUNTIF(Setup!$F$4:$F$9,P232)=0,"CHECK QUOTE STATUS","COMPLETE"))))))</x:f>
      </x:c>
    </x:row>
    <x:row r="233">
      <x:c r="A233" s="730"/>
      <x:c r="B233" s="730"/>
      <x:c r="C233" s="731"/>
      <x:c r="D233" s="730"/>
      <x:c r="E233" s="730"/>
      <x:c r="F233" s="730"/>
      <x:c r="G233" s="730"/>
      <x:c r="H233" s="767"/>
      <x:c r="I233" s="768"/>
      <x:c r="J233" s="767"/>
      <x:c r="K233" s="771" t="str">
        <x:f>IF(OR(F233="",H233=""),"",IF(OR(NOT(ISNUMBER(F233)),NOT(ISNUMBER(H233)),AND(I233&lt;&gt;"",NOT(ISNUMBER(I233))),AND(J233&lt;&gt;"",NOT(ISNUMBER(J233))),F233&lt;=0,H233&lt;=0,I233&lt;0,I233&gt;1,J233&lt;0),"CHECK INPUTS",ROUND(F233*H233*(1-IF(I233="",0,I233))+IF(J233="",0,J233),2)))</x:f>
      </x:c>
      <x:c r="L233" s="768"/>
      <x:c r="M233" s="771" t="str">
        <x:f>IF(K233="","",IF(NOT(ISNUMBER(K233)),"CHECK INPUTS",IF(L233="","GST REQUIRED",IF(NOT(ISNUMBER(L233)),"CHECK INPUTS",IF(OR(L233&lt;0,L233&gt;1),"CHECK INPUTS",ROUND(K233*L233,2))))))</x:f>
      </x:c>
      <x:c r="N233" s="771" t="str">
        <x:f>IF(K233="","",IF(OR(NOT(ISNUMBER(K233)),NOT(ISNUMBER(M233))),"CHECK INPUTS",ROUND(K233+M233,2)))</x:f>
      </x:c>
      <x:c r="O233" s="731"/>
      <x:c r="P233" s="730"/>
      <x:c r="Q233" s="751" t="str">
        <x:f>IF(A233="","",IF(COUNTIF($A$5:$A$504,A233)&gt;1,"DUPLICATE QUOTE ID",IF(COUNTIFS($B$5:$B$504,B233,$D$5:$D$504,D233)&gt;1,"DUPLICATE RFQ VERSION",IF(OR(B233="",C233="",E233="",G233="",O233="",P233=""),"CHECK REQUIRED FIELDS",IF(OR(NOT(ISNUMBER(C233)),C233&gt;TODAY(),NOT(ISNUMBER(D233)),D233&lt;1,NOT(ISNUMBER(F233)),F233&lt;=0,NOT(ISNUMBER(H233)),H233&lt;=0,AND(I233&lt;&gt;"",OR(NOT(ISNUMBER(I233)),I233&lt;0,I233&gt;1)),AND(J233&lt;&gt;"",OR(NOT(ISNUMBER(J233)),J233&lt;0)),NOT(ISNUMBER(L233)),L233&lt;0,L233&gt;1,NOT(ISNUMBER(O233)),O233&lt;C233),"CHECK INPUTS",IF(COUNTIF(Setup!$F$4:$F$9,P233)=0,"CHECK QUOTE STATUS","COMPLETE"))))))</x:f>
      </x:c>
    </x:row>
    <x:row r="234">
      <x:c r="A234" s="730"/>
      <x:c r="B234" s="730"/>
      <x:c r="C234" s="731"/>
      <x:c r="D234" s="730"/>
      <x:c r="E234" s="730"/>
      <x:c r="F234" s="730"/>
      <x:c r="G234" s="730"/>
      <x:c r="H234" s="767"/>
      <x:c r="I234" s="768"/>
      <x:c r="J234" s="767"/>
      <x:c r="K234" s="771" t="str">
        <x:f>IF(OR(F234="",H234=""),"",IF(OR(NOT(ISNUMBER(F234)),NOT(ISNUMBER(H234)),AND(I234&lt;&gt;"",NOT(ISNUMBER(I234))),AND(J234&lt;&gt;"",NOT(ISNUMBER(J234))),F234&lt;=0,H234&lt;=0,I234&lt;0,I234&gt;1,J234&lt;0),"CHECK INPUTS",ROUND(F234*H234*(1-IF(I234="",0,I234))+IF(J234="",0,J234),2)))</x:f>
      </x:c>
      <x:c r="L234" s="768"/>
      <x:c r="M234" s="771" t="str">
        <x:f>IF(K234="","",IF(NOT(ISNUMBER(K234)),"CHECK INPUTS",IF(L234="","GST REQUIRED",IF(NOT(ISNUMBER(L234)),"CHECK INPUTS",IF(OR(L234&lt;0,L234&gt;1),"CHECK INPUTS",ROUND(K234*L234,2))))))</x:f>
      </x:c>
      <x:c r="N234" s="771" t="str">
        <x:f>IF(K234="","",IF(OR(NOT(ISNUMBER(K234)),NOT(ISNUMBER(M234))),"CHECK INPUTS",ROUND(K234+M234,2)))</x:f>
      </x:c>
      <x:c r="O234" s="731"/>
      <x:c r="P234" s="730"/>
      <x:c r="Q234" s="751" t="str">
        <x:f>IF(A234="","",IF(COUNTIF($A$5:$A$504,A234)&gt;1,"DUPLICATE QUOTE ID",IF(COUNTIFS($B$5:$B$504,B234,$D$5:$D$504,D234)&gt;1,"DUPLICATE RFQ VERSION",IF(OR(B234="",C234="",E234="",G234="",O234="",P234=""),"CHECK REQUIRED FIELDS",IF(OR(NOT(ISNUMBER(C234)),C234&gt;TODAY(),NOT(ISNUMBER(D234)),D234&lt;1,NOT(ISNUMBER(F234)),F234&lt;=0,NOT(ISNUMBER(H234)),H234&lt;=0,AND(I234&lt;&gt;"",OR(NOT(ISNUMBER(I234)),I234&lt;0,I234&gt;1)),AND(J234&lt;&gt;"",OR(NOT(ISNUMBER(J234)),J234&lt;0)),NOT(ISNUMBER(L234)),L234&lt;0,L234&gt;1,NOT(ISNUMBER(O234)),O234&lt;C234),"CHECK INPUTS",IF(COUNTIF(Setup!$F$4:$F$9,P234)=0,"CHECK QUOTE STATUS","COMPLETE"))))))</x:f>
      </x:c>
    </x:row>
    <x:row r="235">
      <x:c r="A235" s="730"/>
      <x:c r="B235" s="730"/>
      <x:c r="C235" s="731"/>
      <x:c r="D235" s="730"/>
      <x:c r="E235" s="730"/>
      <x:c r="F235" s="730"/>
      <x:c r="G235" s="730"/>
      <x:c r="H235" s="767"/>
      <x:c r="I235" s="768"/>
      <x:c r="J235" s="767"/>
      <x:c r="K235" s="771" t="str">
        <x:f>IF(OR(F235="",H235=""),"",IF(OR(NOT(ISNUMBER(F235)),NOT(ISNUMBER(H235)),AND(I235&lt;&gt;"",NOT(ISNUMBER(I235))),AND(J235&lt;&gt;"",NOT(ISNUMBER(J235))),F235&lt;=0,H235&lt;=0,I235&lt;0,I235&gt;1,J235&lt;0),"CHECK INPUTS",ROUND(F235*H235*(1-IF(I235="",0,I235))+IF(J235="",0,J235),2)))</x:f>
      </x:c>
      <x:c r="L235" s="768"/>
      <x:c r="M235" s="771" t="str">
        <x:f>IF(K235="","",IF(NOT(ISNUMBER(K235)),"CHECK INPUTS",IF(L235="","GST REQUIRED",IF(NOT(ISNUMBER(L235)),"CHECK INPUTS",IF(OR(L235&lt;0,L235&gt;1),"CHECK INPUTS",ROUND(K235*L235,2))))))</x:f>
      </x:c>
      <x:c r="N235" s="771" t="str">
        <x:f>IF(K235="","",IF(OR(NOT(ISNUMBER(K235)),NOT(ISNUMBER(M235))),"CHECK INPUTS",ROUND(K235+M235,2)))</x:f>
      </x:c>
      <x:c r="O235" s="731"/>
      <x:c r="P235" s="730"/>
      <x:c r="Q235" s="751" t="str">
        <x:f>IF(A235="","",IF(COUNTIF($A$5:$A$504,A235)&gt;1,"DUPLICATE QUOTE ID",IF(COUNTIFS($B$5:$B$504,B235,$D$5:$D$504,D235)&gt;1,"DUPLICATE RFQ VERSION",IF(OR(B235="",C235="",E235="",G235="",O235="",P235=""),"CHECK REQUIRED FIELDS",IF(OR(NOT(ISNUMBER(C235)),C235&gt;TODAY(),NOT(ISNUMBER(D235)),D235&lt;1,NOT(ISNUMBER(F235)),F235&lt;=0,NOT(ISNUMBER(H235)),H235&lt;=0,AND(I235&lt;&gt;"",OR(NOT(ISNUMBER(I235)),I235&lt;0,I235&gt;1)),AND(J235&lt;&gt;"",OR(NOT(ISNUMBER(J235)),J235&lt;0)),NOT(ISNUMBER(L235)),L235&lt;0,L235&gt;1,NOT(ISNUMBER(O235)),O235&lt;C235),"CHECK INPUTS",IF(COUNTIF(Setup!$F$4:$F$9,P235)=0,"CHECK QUOTE STATUS","COMPLETE"))))))</x:f>
      </x:c>
    </x:row>
    <x:row r="236">
      <x:c r="A236" s="730"/>
      <x:c r="B236" s="730"/>
      <x:c r="C236" s="731"/>
      <x:c r="D236" s="730"/>
      <x:c r="E236" s="730"/>
      <x:c r="F236" s="730"/>
      <x:c r="G236" s="730"/>
      <x:c r="H236" s="767"/>
      <x:c r="I236" s="768"/>
      <x:c r="J236" s="767"/>
      <x:c r="K236" s="771" t="str">
        <x:f>IF(OR(F236="",H236=""),"",IF(OR(NOT(ISNUMBER(F236)),NOT(ISNUMBER(H236)),AND(I236&lt;&gt;"",NOT(ISNUMBER(I236))),AND(J236&lt;&gt;"",NOT(ISNUMBER(J236))),F236&lt;=0,H236&lt;=0,I236&lt;0,I236&gt;1,J236&lt;0),"CHECK INPUTS",ROUND(F236*H236*(1-IF(I236="",0,I236))+IF(J236="",0,J236),2)))</x:f>
      </x:c>
      <x:c r="L236" s="768"/>
      <x:c r="M236" s="771" t="str">
        <x:f>IF(K236="","",IF(NOT(ISNUMBER(K236)),"CHECK INPUTS",IF(L236="","GST REQUIRED",IF(NOT(ISNUMBER(L236)),"CHECK INPUTS",IF(OR(L236&lt;0,L236&gt;1),"CHECK INPUTS",ROUND(K236*L236,2))))))</x:f>
      </x:c>
      <x:c r="N236" s="771" t="str">
        <x:f>IF(K236="","",IF(OR(NOT(ISNUMBER(K236)),NOT(ISNUMBER(M236))),"CHECK INPUTS",ROUND(K236+M236,2)))</x:f>
      </x:c>
      <x:c r="O236" s="731"/>
      <x:c r="P236" s="730"/>
      <x:c r="Q236" s="751" t="str">
        <x:f>IF(A236="","",IF(COUNTIF($A$5:$A$504,A236)&gt;1,"DUPLICATE QUOTE ID",IF(COUNTIFS($B$5:$B$504,B236,$D$5:$D$504,D236)&gt;1,"DUPLICATE RFQ VERSION",IF(OR(B236="",C236="",E236="",G236="",O236="",P236=""),"CHECK REQUIRED FIELDS",IF(OR(NOT(ISNUMBER(C236)),C236&gt;TODAY(),NOT(ISNUMBER(D236)),D236&lt;1,NOT(ISNUMBER(F236)),F236&lt;=0,NOT(ISNUMBER(H236)),H236&lt;=0,AND(I236&lt;&gt;"",OR(NOT(ISNUMBER(I236)),I236&lt;0,I236&gt;1)),AND(J236&lt;&gt;"",OR(NOT(ISNUMBER(J236)),J236&lt;0)),NOT(ISNUMBER(L236)),L236&lt;0,L236&gt;1,NOT(ISNUMBER(O236)),O236&lt;C236),"CHECK INPUTS",IF(COUNTIF(Setup!$F$4:$F$9,P236)=0,"CHECK QUOTE STATUS","COMPLETE"))))))</x:f>
      </x:c>
    </x:row>
    <x:row r="237">
      <x:c r="A237" s="730"/>
      <x:c r="B237" s="730"/>
      <x:c r="C237" s="731"/>
      <x:c r="D237" s="730"/>
      <x:c r="E237" s="730"/>
      <x:c r="F237" s="730"/>
      <x:c r="G237" s="730"/>
      <x:c r="H237" s="767"/>
      <x:c r="I237" s="768"/>
      <x:c r="J237" s="767"/>
      <x:c r="K237" s="771" t="str">
        <x:f>IF(OR(F237="",H237=""),"",IF(OR(NOT(ISNUMBER(F237)),NOT(ISNUMBER(H237)),AND(I237&lt;&gt;"",NOT(ISNUMBER(I237))),AND(J237&lt;&gt;"",NOT(ISNUMBER(J237))),F237&lt;=0,H237&lt;=0,I237&lt;0,I237&gt;1,J237&lt;0),"CHECK INPUTS",ROUND(F237*H237*(1-IF(I237="",0,I237))+IF(J237="",0,J237),2)))</x:f>
      </x:c>
      <x:c r="L237" s="768"/>
      <x:c r="M237" s="771" t="str">
        <x:f>IF(K237="","",IF(NOT(ISNUMBER(K237)),"CHECK INPUTS",IF(L237="","GST REQUIRED",IF(NOT(ISNUMBER(L237)),"CHECK INPUTS",IF(OR(L237&lt;0,L237&gt;1),"CHECK INPUTS",ROUND(K237*L237,2))))))</x:f>
      </x:c>
      <x:c r="N237" s="771" t="str">
        <x:f>IF(K237="","",IF(OR(NOT(ISNUMBER(K237)),NOT(ISNUMBER(M237))),"CHECK INPUTS",ROUND(K237+M237,2)))</x:f>
      </x:c>
      <x:c r="O237" s="731"/>
      <x:c r="P237" s="730"/>
      <x:c r="Q237" s="751" t="str">
        <x:f>IF(A237="","",IF(COUNTIF($A$5:$A$504,A237)&gt;1,"DUPLICATE QUOTE ID",IF(COUNTIFS($B$5:$B$504,B237,$D$5:$D$504,D237)&gt;1,"DUPLICATE RFQ VERSION",IF(OR(B237="",C237="",E237="",G237="",O237="",P237=""),"CHECK REQUIRED FIELDS",IF(OR(NOT(ISNUMBER(C237)),C237&gt;TODAY(),NOT(ISNUMBER(D237)),D237&lt;1,NOT(ISNUMBER(F237)),F237&lt;=0,NOT(ISNUMBER(H237)),H237&lt;=0,AND(I237&lt;&gt;"",OR(NOT(ISNUMBER(I237)),I237&lt;0,I237&gt;1)),AND(J237&lt;&gt;"",OR(NOT(ISNUMBER(J237)),J237&lt;0)),NOT(ISNUMBER(L237)),L237&lt;0,L237&gt;1,NOT(ISNUMBER(O237)),O237&lt;C237),"CHECK INPUTS",IF(COUNTIF(Setup!$F$4:$F$9,P237)=0,"CHECK QUOTE STATUS","COMPLETE"))))))</x:f>
      </x:c>
    </x:row>
    <x:row r="238">
      <x:c r="A238" s="730"/>
      <x:c r="B238" s="730"/>
      <x:c r="C238" s="731"/>
      <x:c r="D238" s="730"/>
      <x:c r="E238" s="730"/>
      <x:c r="F238" s="730"/>
      <x:c r="G238" s="730"/>
      <x:c r="H238" s="767"/>
      <x:c r="I238" s="768"/>
      <x:c r="J238" s="767"/>
      <x:c r="K238" s="771" t="str">
        <x:f>IF(OR(F238="",H238=""),"",IF(OR(NOT(ISNUMBER(F238)),NOT(ISNUMBER(H238)),AND(I238&lt;&gt;"",NOT(ISNUMBER(I238))),AND(J238&lt;&gt;"",NOT(ISNUMBER(J238))),F238&lt;=0,H238&lt;=0,I238&lt;0,I238&gt;1,J238&lt;0),"CHECK INPUTS",ROUND(F238*H238*(1-IF(I238="",0,I238))+IF(J238="",0,J238),2)))</x:f>
      </x:c>
      <x:c r="L238" s="768"/>
      <x:c r="M238" s="771" t="str">
        <x:f>IF(K238="","",IF(NOT(ISNUMBER(K238)),"CHECK INPUTS",IF(L238="","GST REQUIRED",IF(NOT(ISNUMBER(L238)),"CHECK INPUTS",IF(OR(L238&lt;0,L238&gt;1),"CHECK INPUTS",ROUND(K238*L238,2))))))</x:f>
      </x:c>
      <x:c r="N238" s="771" t="str">
        <x:f>IF(K238="","",IF(OR(NOT(ISNUMBER(K238)),NOT(ISNUMBER(M238))),"CHECK INPUTS",ROUND(K238+M238,2)))</x:f>
      </x:c>
      <x:c r="O238" s="731"/>
      <x:c r="P238" s="730"/>
      <x:c r="Q238" s="751" t="str">
        <x:f>IF(A238="","",IF(COUNTIF($A$5:$A$504,A238)&gt;1,"DUPLICATE QUOTE ID",IF(COUNTIFS($B$5:$B$504,B238,$D$5:$D$504,D238)&gt;1,"DUPLICATE RFQ VERSION",IF(OR(B238="",C238="",E238="",G238="",O238="",P238=""),"CHECK REQUIRED FIELDS",IF(OR(NOT(ISNUMBER(C238)),C238&gt;TODAY(),NOT(ISNUMBER(D238)),D238&lt;1,NOT(ISNUMBER(F238)),F238&lt;=0,NOT(ISNUMBER(H238)),H238&lt;=0,AND(I238&lt;&gt;"",OR(NOT(ISNUMBER(I238)),I238&lt;0,I238&gt;1)),AND(J238&lt;&gt;"",OR(NOT(ISNUMBER(J238)),J238&lt;0)),NOT(ISNUMBER(L238)),L238&lt;0,L238&gt;1,NOT(ISNUMBER(O238)),O238&lt;C238),"CHECK INPUTS",IF(COUNTIF(Setup!$F$4:$F$9,P238)=0,"CHECK QUOTE STATUS","COMPLETE"))))))</x:f>
      </x:c>
    </x:row>
    <x:row r="239">
      <x:c r="A239" s="730"/>
      <x:c r="B239" s="730"/>
      <x:c r="C239" s="731"/>
      <x:c r="D239" s="730"/>
      <x:c r="E239" s="730"/>
      <x:c r="F239" s="730"/>
      <x:c r="G239" s="730"/>
      <x:c r="H239" s="767"/>
      <x:c r="I239" s="768"/>
      <x:c r="J239" s="767"/>
      <x:c r="K239" s="771" t="str">
        <x:f>IF(OR(F239="",H239=""),"",IF(OR(NOT(ISNUMBER(F239)),NOT(ISNUMBER(H239)),AND(I239&lt;&gt;"",NOT(ISNUMBER(I239))),AND(J239&lt;&gt;"",NOT(ISNUMBER(J239))),F239&lt;=0,H239&lt;=0,I239&lt;0,I239&gt;1,J239&lt;0),"CHECK INPUTS",ROUND(F239*H239*(1-IF(I239="",0,I239))+IF(J239="",0,J239),2)))</x:f>
      </x:c>
      <x:c r="L239" s="768"/>
      <x:c r="M239" s="771" t="str">
        <x:f>IF(K239="","",IF(NOT(ISNUMBER(K239)),"CHECK INPUTS",IF(L239="","GST REQUIRED",IF(NOT(ISNUMBER(L239)),"CHECK INPUTS",IF(OR(L239&lt;0,L239&gt;1),"CHECK INPUTS",ROUND(K239*L239,2))))))</x:f>
      </x:c>
      <x:c r="N239" s="771" t="str">
        <x:f>IF(K239="","",IF(OR(NOT(ISNUMBER(K239)),NOT(ISNUMBER(M239))),"CHECK INPUTS",ROUND(K239+M239,2)))</x:f>
      </x:c>
      <x:c r="O239" s="731"/>
      <x:c r="P239" s="730"/>
      <x:c r="Q239" s="751" t="str">
        <x:f>IF(A239="","",IF(COUNTIF($A$5:$A$504,A239)&gt;1,"DUPLICATE QUOTE ID",IF(COUNTIFS($B$5:$B$504,B239,$D$5:$D$504,D239)&gt;1,"DUPLICATE RFQ VERSION",IF(OR(B239="",C239="",E239="",G239="",O239="",P239=""),"CHECK REQUIRED FIELDS",IF(OR(NOT(ISNUMBER(C239)),C239&gt;TODAY(),NOT(ISNUMBER(D239)),D239&lt;1,NOT(ISNUMBER(F239)),F239&lt;=0,NOT(ISNUMBER(H239)),H239&lt;=0,AND(I239&lt;&gt;"",OR(NOT(ISNUMBER(I239)),I239&lt;0,I239&gt;1)),AND(J239&lt;&gt;"",OR(NOT(ISNUMBER(J239)),J239&lt;0)),NOT(ISNUMBER(L239)),L239&lt;0,L239&gt;1,NOT(ISNUMBER(O239)),O239&lt;C239),"CHECK INPUTS",IF(COUNTIF(Setup!$F$4:$F$9,P239)=0,"CHECK QUOTE STATUS","COMPLETE"))))))</x:f>
      </x:c>
    </x:row>
    <x:row r="240">
      <x:c r="A240" s="730"/>
      <x:c r="B240" s="730"/>
      <x:c r="C240" s="731"/>
      <x:c r="D240" s="730"/>
      <x:c r="E240" s="730"/>
      <x:c r="F240" s="730"/>
      <x:c r="G240" s="730"/>
      <x:c r="H240" s="767"/>
      <x:c r="I240" s="768"/>
      <x:c r="J240" s="767"/>
      <x:c r="K240" s="771" t="str">
        <x:f>IF(OR(F240="",H240=""),"",IF(OR(NOT(ISNUMBER(F240)),NOT(ISNUMBER(H240)),AND(I240&lt;&gt;"",NOT(ISNUMBER(I240))),AND(J240&lt;&gt;"",NOT(ISNUMBER(J240))),F240&lt;=0,H240&lt;=0,I240&lt;0,I240&gt;1,J240&lt;0),"CHECK INPUTS",ROUND(F240*H240*(1-IF(I240="",0,I240))+IF(J240="",0,J240),2)))</x:f>
      </x:c>
      <x:c r="L240" s="768"/>
      <x:c r="M240" s="771" t="str">
        <x:f>IF(K240="","",IF(NOT(ISNUMBER(K240)),"CHECK INPUTS",IF(L240="","GST REQUIRED",IF(NOT(ISNUMBER(L240)),"CHECK INPUTS",IF(OR(L240&lt;0,L240&gt;1),"CHECK INPUTS",ROUND(K240*L240,2))))))</x:f>
      </x:c>
      <x:c r="N240" s="771" t="str">
        <x:f>IF(K240="","",IF(OR(NOT(ISNUMBER(K240)),NOT(ISNUMBER(M240))),"CHECK INPUTS",ROUND(K240+M240,2)))</x:f>
      </x:c>
      <x:c r="O240" s="731"/>
      <x:c r="P240" s="730"/>
      <x:c r="Q240" s="751" t="str">
        <x:f>IF(A240="","",IF(COUNTIF($A$5:$A$504,A240)&gt;1,"DUPLICATE QUOTE ID",IF(COUNTIFS($B$5:$B$504,B240,$D$5:$D$504,D240)&gt;1,"DUPLICATE RFQ VERSION",IF(OR(B240="",C240="",E240="",G240="",O240="",P240=""),"CHECK REQUIRED FIELDS",IF(OR(NOT(ISNUMBER(C240)),C240&gt;TODAY(),NOT(ISNUMBER(D240)),D240&lt;1,NOT(ISNUMBER(F240)),F240&lt;=0,NOT(ISNUMBER(H240)),H240&lt;=0,AND(I240&lt;&gt;"",OR(NOT(ISNUMBER(I240)),I240&lt;0,I240&gt;1)),AND(J240&lt;&gt;"",OR(NOT(ISNUMBER(J240)),J240&lt;0)),NOT(ISNUMBER(L240)),L240&lt;0,L240&gt;1,NOT(ISNUMBER(O240)),O240&lt;C240),"CHECK INPUTS",IF(COUNTIF(Setup!$F$4:$F$9,P240)=0,"CHECK QUOTE STATUS","COMPLETE"))))))</x:f>
      </x:c>
    </x:row>
    <x:row r="241">
      <x:c r="A241" s="730"/>
      <x:c r="B241" s="730"/>
      <x:c r="C241" s="731"/>
      <x:c r="D241" s="730"/>
      <x:c r="E241" s="730"/>
      <x:c r="F241" s="730"/>
      <x:c r="G241" s="730"/>
      <x:c r="H241" s="767"/>
      <x:c r="I241" s="768"/>
      <x:c r="J241" s="767"/>
      <x:c r="K241" s="771" t="str">
        <x:f>IF(OR(F241="",H241=""),"",IF(OR(NOT(ISNUMBER(F241)),NOT(ISNUMBER(H241)),AND(I241&lt;&gt;"",NOT(ISNUMBER(I241))),AND(J241&lt;&gt;"",NOT(ISNUMBER(J241))),F241&lt;=0,H241&lt;=0,I241&lt;0,I241&gt;1,J241&lt;0),"CHECK INPUTS",ROUND(F241*H241*(1-IF(I241="",0,I241))+IF(J241="",0,J241),2)))</x:f>
      </x:c>
      <x:c r="L241" s="768"/>
      <x:c r="M241" s="771" t="str">
        <x:f>IF(K241="","",IF(NOT(ISNUMBER(K241)),"CHECK INPUTS",IF(L241="","GST REQUIRED",IF(NOT(ISNUMBER(L241)),"CHECK INPUTS",IF(OR(L241&lt;0,L241&gt;1),"CHECK INPUTS",ROUND(K241*L241,2))))))</x:f>
      </x:c>
      <x:c r="N241" s="771" t="str">
        <x:f>IF(K241="","",IF(OR(NOT(ISNUMBER(K241)),NOT(ISNUMBER(M241))),"CHECK INPUTS",ROUND(K241+M241,2)))</x:f>
      </x:c>
      <x:c r="O241" s="731"/>
      <x:c r="P241" s="730"/>
      <x:c r="Q241" s="751" t="str">
        <x:f>IF(A241="","",IF(COUNTIF($A$5:$A$504,A241)&gt;1,"DUPLICATE QUOTE ID",IF(COUNTIFS($B$5:$B$504,B241,$D$5:$D$504,D241)&gt;1,"DUPLICATE RFQ VERSION",IF(OR(B241="",C241="",E241="",G241="",O241="",P241=""),"CHECK REQUIRED FIELDS",IF(OR(NOT(ISNUMBER(C241)),C241&gt;TODAY(),NOT(ISNUMBER(D241)),D241&lt;1,NOT(ISNUMBER(F241)),F241&lt;=0,NOT(ISNUMBER(H241)),H241&lt;=0,AND(I241&lt;&gt;"",OR(NOT(ISNUMBER(I241)),I241&lt;0,I241&gt;1)),AND(J241&lt;&gt;"",OR(NOT(ISNUMBER(J241)),J241&lt;0)),NOT(ISNUMBER(L241)),L241&lt;0,L241&gt;1,NOT(ISNUMBER(O241)),O241&lt;C241),"CHECK INPUTS",IF(COUNTIF(Setup!$F$4:$F$9,P241)=0,"CHECK QUOTE STATUS","COMPLETE"))))))</x:f>
      </x:c>
    </x:row>
    <x:row r="242">
      <x:c r="A242" s="730"/>
      <x:c r="B242" s="730"/>
      <x:c r="C242" s="731"/>
      <x:c r="D242" s="730"/>
      <x:c r="E242" s="730"/>
      <x:c r="F242" s="730"/>
      <x:c r="G242" s="730"/>
      <x:c r="H242" s="767"/>
      <x:c r="I242" s="768"/>
      <x:c r="J242" s="767"/>
      <x:c r="K242" s="771" t="str">
        <x:f>IF(OR(F242="",H242=""),"",IF(OR(NOT(ISNUMBER(F242)),NOT(ISNUMBER(H242)),AND(I242&lt;&gt;"",NOT(ISNUMBER(I242))),AND(J242&lt;&gt;"",NOT(ISNUMBER(J242))),F242&lt;=0,H242&lt;=0,I242&lt;0,I242&gt;1,J242&lt;0),"CHECK INPUTS",ROUND(F242*H242*(1-IF(I242="",0,I242))+IF(J242="",0,J242),2)))</x:f>
      </x:c>
      <x:c r="L242" s="768"/>
      <x:c r="M242" s="771" t="str">
        <x:f>IF(K242="","",IF(NOT(ISNUMBER(K242)),"CHECK INPUTS",IF(L242="","GST REQUIRED",IF(NOT(ISNUMBER(L242)),"CHECK INPUTS",IF(OR(L242&lt;0,L242&gt;1),"CHECK INPUTS",ROUND(K242*L242,2))))))</x:f>
      </x:c>
      <x:c r="N242" s="771" t="str">
        <x:f>IF(K242="","",IF(OR(NOT(ISNUMBER(K242)),NOT(ISNUMBER(M242))),"CHECK INPUTS",ROUND(K242+M242,2)))</x:f>
      </x:c>
      <x:c r="O242" s="731"/>
      <x:c r="P242" s="730"/>
      <x:c r="Q242" s="751" t="str">
        <x:f>IF(A242="","",IF(COUNTIF($A$5:$A$504,A242)&gt;1,"DUPLICATE QUOTE ID",IF(COUNTIFS($B$5:$B$504,B242,$D$5:$D$504,D242)&gt;1,"DUPLICATE RFQ VERSION",IF(OR(B242="",C242="",E242="",G242="",O242="",P242=""),"CHECK REQUIRED FIELDS",IF(OR(NOT(ISNUMBER(C242)),C242&gt;TODAY(),NOT(ISNUMBER(D242)),D242&lt;1,NOT(ISNUMBER(F242)),F242&lt;=0,NOT(ISNUMBER(H242)),H242&lt;=0,AND(I242&lt;&gt;"",OR(NOT(ISNUMBER(I242)),I242&lt;0,I242&gt;1)),AND(J242&lt;&gt;"",OR(NOT(ISNUMBER(J242)),J242&lt;0)),NOT(ISNUMBER(L242)),L242&lt;0,L242&gt;1,NOT(ISNUMBER(O242)),O242&lt;C242),"CHECK INPUTS",IF(COUNTIF(Setup!$F$4:$F$9,P242)=0,"CHECK QUOTE STATUS","COMPLETE"))))))</x:f>
      </x:c>
    </x:row>
    <x:row r="243">
      <x:c r="A243" s="730"/>
      <x:c r="B243" s="730"/>
      <x:c r="C243" s="731"/>
      <x:c r="D243" s="730"/>
      <x:c r="E243" s="730"/>
      <x:c r="F243" s="730"/>
      <x:c r="G243" s="730"/>
      <x:c r="H243" s="767"/>
      <x:c r="I243" s="768"/>
      <x:c r="J243" s="767"/>
      <x:c r="K243" s="771" t="str">
        <x:f>IF(OR(F243="",H243=""),"",IF(OR(NOT(ISNUMBER(F243)),NOT(ISNUMBER(H243)),AND(I243&lt;&gt;"",NOT(ISNUMBER(I243))),AND(J243&lt;&gt;"",NOT(ISNUMBER(J243))),F243&lt;=0,H243&lt;=0,I243&lt;0,I243&gt;1,J243&lt;0),"CHECK INPUTS",ROUND(F243*H243*(1-IF(I243="",0,I243))+IF(J243="",0,J243),2)))</x:f>
      </x:c>
      <x:c r="L243" s="768"/>
      <x:c r="M243" s="771" t="str">
        <x:f>IF(K243="","",IF(NOT(ISNUMBER(K243)),"CHECK INPUTS",IF(L243="","GST REQUIRED",IF(NOT(ISNUMBER(L243)),"CHECK INPUTS",IF(OR(L243&lt;0,L243&gt;1),"CHECK INPUTS",ROUND(K243*L243,2))))))</x:f>
      </x:c>
      <x:c r="N243" s="771" t="str">
        <x:f>IF(K243="","",IF(OR(NOT(ISNUMBER(K243)),NOT(ISNUMBER(M243))),"CHECK INPUTS",ROUND(K243+M243,2)))</x:f>
      </x:c>
      <x:c r="O243" s="731"/>
      <x:c r="P243" s="730"/>
      <x:c r="Q243" s="751" t="str">
        <x:f>IF(A243="","",IF(COUNTIF($A$5:$A$504,A243)&gt;1,"DUPLICATE QUOTE ID",IF(COUNTIFS($B$5:$B$504,B243,$D$5:$D$504,D243)&gt;1,"DUPLICATE RFQ VERSION",IF(OR(B243="",C243="",E243="",G243="",O243="",P243=""),"CHECK REQUIRED FIELDS",IF(OR(NOT(ISNUMBER(C243)),C243&gt;TODAY(),NOT(ISNUMBER(D243)),D243&lt;1,NOT(ISNUMBER(F243)),F243&lt;=0,NOT(ISNUMBER(H243)),H243&lt;=0,AND(I243&lt;&gt;"",OR(NOT(ISNUMBER(I243)),I243&lt;0,I243&gt;1)),AND(J243&lt;&gt;"",OR(NOT(ISNUMBER(J243)),J243&lt;0)),NOT(ISNUMBER(L243)),L243&lt;0,L243&gt;1,NOT(ISNUMBER(O243)),O243&lt;C243),"CHECK INPUTS",IF(COUNTIF(Setup!$F$4:$F$9,P243)=0,"CHECK QUOTE STATUS","COMPLETE"))))))</x:f>
      </x:c>
    </x:row>
    <x:row r="244">
      <x:c r="A244" s="730"/>
      <x:c r="B244" s="730"/>
      <x:c r="C244" s="731"/>
      <x:c r="D244" s="730"/>
      <x:c r="E244" s="730"/>
      <x:c r="F244" s="730"/>
      <x:c r="G244" s="730"/>
      <x:c r="H244" s="767"/>
      <x:c r="I244" s="768"/>
      <x:c r="J244" s="767"/>
      <x:c r="K244" s="771" t="str">
        <x:f>IF(OR(F244="",H244=""),"",IF(OR(NOT(ISNUMBER(F244)),NOT(ISNUMBER(H244)),AND(I244&lt;&gt;"",NOT(ISNUMBER(I244))),AND(J244&lt;&gt;"",NOT(ISNUMBER(J244))),F244&lt;=0,H244&lt;=0,I244&lt;0,I244&gt;1,J244&lt;0),"CHECK INPUTS",ROUND(F244*H244*(1-IF(I244="",0,I244))+IF(J244="",0,J244),2)))</x:f>
      </x:c>
      <x:c r="L244" s="768"/>
      <x:c r="M244" s="771" t="str">
        <x:f>IF(K244="","",IF(NOT(ISNUMBER(K244)),"CHECK INPUTS",IF(L244="","GST REQUIRED",IF(NOT(ISNUMBER(L244)),"CHECK INPUTS",IF(OR(L244&lt;0,L244&gt;1),"CHECK INPUTS",ROUND(K244*L244,2))))))</x:f>
      </x:c>
      <x:c r="N244" s="771" t="str">
        <x:f>IF(K244="","",IF(OR(NOT(ISNUMBER(K244)),NOT(ISNUMBER(M244))),"CHECK INPUTS",ROUND(K244+M244,2)))</x:f>
      </x:c>
      <x:c r="O244" s="731"/>
      <x:c r="P244" s="730"/>
      <x:c r="Q244" s="751" t="str">
        <x:f>IF(A244="","",IF(COUNTIF($A$5:$A$504,A244)&gt;1,"DUPLICATE QUOTE ID",IF(COUNTIFS($B$5:$B$504,B244,$D$5:$D$504,D244)&gt;1,"DUPLICATE RFQ VERSION",IF(OR(B244="",C244="",E244="",G244="",O244="",P244=""),"CHECK REQUIRED FIELDS",IF(OR(NOT(ISNUMBER(C244)),C244&gt;TODAY(),NOT(ISNUMBER(D244)),D244&lt;1,NOT(ISNUMBER(F244)),F244&lt;=0,NOT(ISNUMBER(H244)),H244&lt;=0,AND(I244&lt;&gt;"",OR(NOT(ISNUMBER(I244)),I244&lt;0,I244&gt;1)),AND(J244&lt;&gt;"",OR(NOT(ISNUMBER(J244)),J244&lt;0)),NOT(ISNUMBER(L244)),L244&lt;0,L244&gt;1,NOT(ISNUMBER(O244)),O244&lt;C244),"CHECK INPUTS",IF(COUNTIF(Setup!$F$4:$F$9,P244)=0,"CHECK QUOTE STATUS","COMPLETE"))))))</x:f>
      </x:c>
    </x:row>
    <x:row r="245">
      <x:c r="A245" s="730"/>
      <x:c r="B245" s="730"/>
      <x:c r="C245" s="731"/>
      <x:c r="D245" s="730"/>
      <x:c r="E245" s="730"/>
      <x:c r="F245" s="730"/>
      <x:c r="G245" s="730"/>
      <x:c r="H245" s="767"/>
      <x:c r="I245" s="768"/>
      <x:c r="J245" s="767"/>
      <x:c r="K245" s="771" t="str">
        <x:f>IF(OR(F245="",H245=""),"",IF(OR(NOT(ISNUMBER(F245)),NOT(ISNUMBER(H245)),AND(I245&lt;&gt;"",NOT(ISNUMBER(I245))),AND(J245&lt;&gt;"",NOT(ISNUMBER(J245))),F245&lt;=0,H245&lt;=0,I245&lt;0,I245&gt;1,J245&lt;0),"CHECK INPUTS",ROUND(F245*H245*(1-IF(I245="",0,I245))+IF(J245="",0,J245),2)))</x:f>
      </x:c>
      <x:c r="L245" s="768"/>
      <x:c r="M245" s="771" t="str">
        <x:f>IF(K245="","",IF(NOT(ISNUMBER(K245)),"CHECK INPUTS",IF(L245="","GST REQUIRED",IF(NOT(ISNUMBER(L245)),"CHECK INPUTS",IF(OR(L245&lt;0,L245&gt;1),"CHECK INPUTS",ROUND(K245*L245,2))))))</x:f>
      </x:c>
      <x:c r="N245" s="771" t="str">
        <x:f>IF(K245="","",IF(OR(NOT(ISNUMBER(K245)),NOT(ISNUMBER(M245))),"CHECK INPUTS",ROUND(K245+M245,2)))</x:f>
      </x:c>
      <x:c r="O245" s="731"/>
      <x:c r="P245" s="730"/>
      <x:c r="Q245" s="751" t="str">
        <x:f>IF(A245="","",IF(COUNTIF($A$5:$A$504,A245)&gt;1,"DUPLICATE QUOTE ID",IF(COUNTIFS($B$5:$B$504,B245,$D$5:$D$504,D245)&gt;1,"DUPLICATE RFQ VERSION",IF(OR(B245="",C245="",E245="",G245="",O245="",P245=""),"CHECK REQUIRED FIELDS",IF(OR(NOT(ISNUMBER(C245)),C245&gt;TODAY(),NOT(ISNUMBER(D245)),D245&lt;1,NOT(ISNUMBER(F245)),F245&lt;=0,NOT(ISNUMBER(H245)),H245&lt;=0,AND(I245&lt;&gt;"",OR(NOT(ISNUMBER(I245)),I245&lt;0,I245&gt;1)),AND(J245&lt;&gt;"",OR(NOT(ISNUMBER(J245)),J245&lt;0)),NOT(ISNUMBER(L245)),L245&lt;0,L245&gt;1,NOT(ISNUMBER(O245)),O245&lt;C245),"CHECK INPUTS",IF(COUNTIF(Setup!$F$4:$F$9,P245)=0,"CHECK QUOTE STATUS","COMPLETE"))))))</x:f>
      </x:c>
    </x:row>
    <x:row r="246">
      <x:c r="A246" s="730"/>
      <x:c r="B246" s="730"/>
      <x:c r="C246" s="731"/>
      <x:c r="D246" s="730"/>
      <x:c r="E246" s="730"/>
      <x:c r="F246" s="730"/>
      <x:c r="G246" s="730"/>
      <x:c r="H246" s="767"/>
      <x:c r="I246" s="768"/>
      <x:c r="J246" s="767"/>
      <x:c r="K246" s="771" t="str">
        <x:f>IF(OR(F246="",H246=""),"",IF(OR(NOT(ISNUMBER(F246)),NOT(ISNUMBER(H246)),AND(I246&lt;&gt;"",NOT(ISNUMBER(I246))),AND(J246&lt;&gt;"",NOT(ISNUMBER(J246))),F246&lt;=0,H246&lt;=0,I246&lt;0,I246&gt;1,J246&lt;0),"CHECK INPUTS",ROUND(F246*H246*(1-IF(I246="",0,I246))+IF(J246="",0,J246),2)))</x:f>
      </x:c>
      <x:c r="L246" s="768"/>
      <x:c r="M246" s="771" t="str">
        <x:f>IF(K246="","",IF(NOT(ISNUMBER(K246)),"CHECK INPUTS",IF(L246="","GST REQUIRED",IF(NOT(ISNUMBER(L246)),"CHECK INPUTS",IF(OR(L246&lt;0,L246&gt;1),"CHECK INPUTS",ROUND(K246*L246,2))))))</x:f>
      </x:c>
      <x:c r="N246" s="771" t="str">
        <x:f>IF(K246="","",IF(OR(NOT(ISNUMBER(K246)),NOT(ISNUMBER(M246))),"CHECK INPUTS",ROUND(K246+M246,2)))</x:f>
      </x:c>
      <x:c r="O246" s="731"/>
      <x:c r="P246" s="730"/>
      <x:c r="Q246" s="751" t="str">
        <x:f>IF(A246="","",IF(COUNTIF($A$5:$A$504,A246)&gt;1,"DUPLICATE QUOTE ID",IF(COUNTIFS($B$5:$B$504,B246,$D$5:$D$504,D246)&gt;1,"DUPLICATE RFQ VERSION",IF(OR(B246="",C246="",E246="",G246="",O246="",P246=""),"CHECK REQUIRED FIELDS",IF(OR(NOT(ISNUMBER(C246)),C246&gt;TODAY(),NOT(ISNUMBER(D246)),D246&lt;1,NOT(ISNUMBER(F246)),F246&lt;=0,NOT(ISNUMBER(H246)),H246&lt;=0,AND(I246&lt;&gt;"",OR(NOT(ISNUMBER(I246)),I246&lt;0,I246&gt;1)),AND(J246&lt;&gt;"",OR(NOT(ISNUMBER(J246)),J246&lt;0)),NOT(ISNUMBER(L246)),L246&lt;0,L246&gt;1,NOT(ISNUMBER(O246)),O246&lt;C246),"CHECK INPUTS",IF(COUNTIF(Setup!$F$4:$F$9,P246)=0,"CHECK QUOTE STATUS","COMPLETE"))))))</x:f>
      </x:c>
    </x:row>
    <x:row r="247">
      <x:c r="A247" s="730"/>
      <x:c r="B247" s="730"/>
      <x:c r="C247" s="731"/>
      <x:c r="D247" s="730"/>
      <x:c r="E247" s="730"/>
      <x:c r="F247" s="730"/>
      <x:c r="G247" s="730"/>
      <x:c r="H247" s="767"/>
      <x:c r="I247" s="768"/>
      <x:c r="J247" s="767"/>
      <x:c r="K247" s="771" t="str">
        <x:f>IF(OR(F247="",H247=""),"",IF(OR(NOT(ISNUMBER(F247)),NOT(ISNUMBER(H247)),AND(I247&lt;&gt;"",NOT(ISNUMBER(I247))),AND(J247&lt;&gt;"",NOT(ISNUMBER(J247))),F247&lt;=0,H247&lt;=0,I247&lt;0,I247&gt;1,J247&lt;0),"CHECK INPUTS",ROUND(F247*H247*(1-IF(I247="",0,I247))+IF(J247="",0,J247),2)))</x:f>
      </x:c>
      <x:c r="L247" s="768"/>
      <x:c r="M247" s="771" t="str">
        <x:f>IF(K247="","",IF(NOT(ISNUMBER(K247)),"CHECK INPUTS",IF(L247="","GST REQUIRED",IF(NOT(ISNUMBER(L247)),"CHECK INPUTS",IF(OR(L247&lt;0,L247&gt;1),"CHECK INPUTS",ROUND(K247*L247,2))))))</x:f>
      </x:c>
      <x:c r="N247" s="771" t="str">
        <x:f>IF(K247="","",IF(OR(NOT(ISNUMBER(K247)),NOT(ISNUMBER(M247))),"CHECK INPUTS",ROUND(K247+M247,2)))</x:f>
      </x:c>
      <x:c r="O247" s="731"/>
      <x:c r="P247" s="730"/>
      <x:c r="Q247" s="751" t="str">
        <x:f>IF(A247="","",IF(COUNTIF($A$5:$A$504,A247)&gt;1,"DUPLICATE QUOTE ID",IF(COUNTIFS($B$5:$B$504,B247,$D$5:$D$504,D247)&gt;1,"DUPLICATE RFQ VERSION",IF(OR(B247="",C247="",E247="",G247="",O247="",P247=""),"CHECK REQUIRED FIELDS",IF(OR(NOT(ISNUMBER(C247)),C247&gt;TODAY(),NOT(ISNUMBER(D247)),D247&lt;1,NOT(ISNUMBER(F247)),F247&lt;=0,NOT(ISNUMBER(H247)),H247&lt;=0,AND(I247&lt;&gt;"",OR(NOT(ISNUMBER(I247)),I247&lt;0,I247&gt;1)),AND(J247&lt;&gt;"",OR(NOT(ISNUMBER(J247)),J247&lt;0)),NOT(ISNUMBER(L247)),L247&lt;0,L247&gt;1,NOT(ISNUMBER(O247)),O247&lt;C247),"CHECK INPUTS",IF(COUNTIF(Setup!$F$4:$F$9,P247)=0,"CHECK QUOTE STATUS","COMPLETE"))))))</x:f>
      </x:c>
    </x:row>
    <x:row r="248">
      <x:c r="A248" s="730"/>
      <x:c r="B248" s="730"/>
      <x:c r="C248" s="731"/>
      <x:c r="D248" s="730"/>
      <x:c r="E248" s="730"/>
      <x:c r="F248" s="730"/>
      <x:c r="G248" s="730"/>
      <x:c r="H248" s="767"/>
      <x:c r="I248" s="768"/>
      <x:c r="J248" s="767"/>
      <x:c r="K248" s="771" t="str">
        <x:f>IF(OR(F248="",H248=""),"",IF(OR(NOT(ISNUMBER(F248)),NOT(ISNUMBER(H248)),AND(I248&lt;&gt;"",NOT(ISNUMBER(I248))),AND(J248&lt;&gt;"",NOT(ISNUMBER(J248))),F248&lt;=0,H248&lt;=0,I248&lt;0,I248&gt;1,J248&lt;0),"CHECK INPUTS",ROUND(F248*H248*(1-IF(I248="",0,I248))+IF(J248="",0,J248),2)))</x:f>
      </x:c>
      <x:c r="L248" s="768"/>
      <x:c r="M248" s="771" t="str">
        <x:f>IF(K248="","",IF(NOT(ISNUMBER(K248)),"CHECK INPUTS",IF(L248="","GST REQUIRED",IF(NOT(ISNUMBER(L248)),"CHECK INPUTS",IF(OR(L248&lt;0,L248&gt;1),"CHECK INPUTS",ROUND(K248*L248,2))))))</x:f>
      </x:c>
      <x:c r="N248" s="771" t="str">
        <x:f>IF(K248="","",IF(OR(NOT(ISNUMBER(K248)),NOT(ISNUMBER(M248))),"CHECK INPUTS",ROUND(K248+M248,2)))</x:f>
      </x:c>
      <x:c r="O248" s="731"/>
      <x:c r="P248" s="730"/>
      <x:c r="Q248" s="751" t="str">
        <x:f>IF(A248="","",IF(COUNTIF($A$5:$A$504,A248)&gt;1,"DUPLICATE QUOTE ID",IF(COUNTIFS($B$5:$B$504,B248,$D$5:$D$504,D248)&gt;1,"DUPLICATE RFQ VERSION",IF(OR(B248="",C248="",E248="",G248="",O248="",P248=""),"CHECK REQUIRED FIELDS",IF(OR(NOT(ISNUMBER(C248)),C248&gt;TODAY(),NOT(ISNUMBER(D248)),D248&lt;1,NOT(ISNUMBER(F248)),F248&lt;=0,NOT(ISNUMBER(H248)),H248&lt;=0,AND(I248&lt;&gt;"",OR(NOT(ISNUMBER(I248)),I248&lt;0,I248&gt;1)),AND(J248&lt;&gt;"",OR(NOT(ISNUMBER(J248)),J248&lt;0)),NOT(ISNUMBER(L248)),L248&lt;0,L248&gt;1,NOT(ISNUMBER(O248)),O248&lt;C248),"CHECK INPUTS",IF(COUNTIF(Setup!$F$4:$F$9,P248)=0,"CHECK QUOTE STATUS","COMPLETE"))))))</x:f>
      </x:c>
    </x:row>
    <x:row r="249">
      <x:c r="A249" s="730"/>
      <x:c r="B249" s="730"/>
      <x:c r="C249" s="731"/>
      <x:c r="D249" s="730"/>
      <x:c r="E249" s="730"/>
      <x:c r="F249" s="730"/>
      <x:c r="G249" s="730"/>
      <x:c r="H249" s="767"/>
      <x:c r="I249" s="768"/>
      <x:c r="J249" s="767"/>
      <x:c r="K249" s="771" t="str">
        <x:f>IF(OR(F249="",H249=""),"",IF(OR(NOT(ISNUMBER(F249)),NOT(ISNUMBER(H249)),AND(I249&lt;&gt;"",NOT(ISNUMBER(I249))),AND(J249&lt;&gt;"",NOT(ISNUMBER(J249))),F249&lt;=0,H249&lt;=0,I249&lt;0,I249&gt;1,J249&lt;0),"CHECK INPUTS",ROUND(F249*H249*(1-IF(I249="",0,I249))+IF(J249="",0,J249),2)))</x:f>
      </x:c>
      <x:c r="L249" s="768"/>
      <x:c r="M249" s="771" t="str">
        <x:f>IF(K249="","",IF(NOT(ISNUMBER(K249)),"CHECK INPUTS",IF(L249="","GST REQUIRED",IF(NOT(ISNUMBER(L249)),"CHECK INPUTS",IF(OR(L249&lt;0,L249&gt;1),"CHECK INPUTS",ROUND(K249*L249,2))))))</x:f>
      </x:c>
      <x:c r="N249" s="771" t="str">
        <x:f>IF(K249="","",IF(OR(NOT(ISNUMBER(K249)),NOT(ISNUMBER(M249))),"CHECK INPUTS",ROUND(K249+M249,2)))</x:f>
      </x:c>
      <x:c r="O249" s="731"/>
      <x:c r="P249" s="730"/>
      <x:c r="Q249" s="751" t="str">
        <x:f>IF(A249="","",IF(COUNTIF($A$5:$A$504,A249)&gt;1,"DUPLICATE QUOTE ID",IF(COUNTIFS($B$5:$B$504,B249,$D$5:$D$504,D249)&gt;1,"DUPLICATE RFQ VERSION",IF(OR(B249="",C249="",E249="",G249="",O249="",P249=""),"CHECK REQUIRED FIELDS",IF(OR(NOT(ISNUMBER(C249)),C249&gt;TODAY(),NOT(ISNUMBER(D249)),D249&lt;1,NOT(ISNUMBER(F249)),F249&lt;=0,NOT(ISNUMBER(H249)),H249&lt;=0,AND(I249&lt;&gt;"",OR(NOT(ISNUMBER(I249)),I249&lt;0,I249&gt;1)),AND(J249&lt;&gt;"",OR(NOT(ISNUMBER(J249)),J249&lt;0)),NOT(ISNUMBER(L249)),L249&lt;0,L249&gt;1,NOT(ISNUMBER(O249)),O249&lt;C249),"CHECK INPUTS",IF(COUNTIF(Setup!$F$4:$F$9,P249)=0,"CHECK QUOTE STATUS","COMPLETE"))))))</x:f>
      </x:c>
    </x:row>
    <x:row r="250">
      <x:c r="A250" s="730"/>
      <x:c r="B250" s="730"/>
      <x:c r="C250" s="731"/>
      <x:c r="D250" s="730"/>
      <x:c r="E250" s="730"/>
      <x:c r="F250" s="730"/>
      <x:c r="G250" s="730"/>
      <x:c r="H250" s="767"/>
      <x:c r="I250" s="768"/>
      <x:c r="J250" s="767"/>
      <x:c r="K250" s="771" t="str">
        <x:f>IF(OR(F250="",H250=""),"",IF(OR(NOT(ISNUMBER(F250)),NOT(ISNUMBER(H250)),AND(I250&lt;&gt;"",NOT(ISNUMBER(I250))),AND(J250&lt;&gt;"",NOT(ISNUMBER(J250))),F250&lt;=0,H250&lt;=0,I250&lt;0,I250&gt;1,J250&lt;0),"CHECK INPUTS",ROUND(F250*H250*(1-IF(I250="",0,I250))+IF(J250="",0,J250),2)))</x:f>
      </x:c>
      <x:c r="L250" s="768"/>
      <x:c r="M250" s="771" t="str">
        <x:f>IF(K250="","",IF(NOT(ISNUMBER(K250)),"CHECK INPUTS",IF(L250="","GST REQUIRED",IF(NOT(ISNUMBER(L250)),"CHECK INPUTS",IF(OR(L250&lt;0,L250&gt;1),"CHECK INPUTS",ROUND(K250*L250,2))))))</x:f>
      </x:c>
      <x:c r="N250" s="771" t="str">
        <x:f>IF(K250="","",IF(OR(NOT(ISNUMBER(K250)),NOT(ISNUMBER(M250))),"CHECK INPUTS",ROUND(K250+M250,2)))</x:f>
      </x:c>
      <x:c r="O250" s="731"/>
      <x:c r="P250" s="730"/>
      <x:c r="Q250" s="751" t="str">
        <x:f>IF(A250="","",IF(COUNTIF($A$5:$A$504,A250)&gt;1,"DUPLICATE QUOTE ID",IF(COUNTIFS($B$5:$B$504,B250,$D$5:$D$504,D250)&gt;1,"DUPLICATE RFQ VERSION",IF(OR(B250="",C250="",E250="",G250="",O250="",P250=""),"CHECK REQUIRED FIELDS",IF(OR(NOT(ISNUMBER(C250)),C250&gt;TODAY(),NOT(ISNUMBER(D250)),D250&lt;1,NOT(ISNUMBER(F250)),F250&lt;=0,NOT(ISNUMBER(H250)),H250&lt;=0,AND(I250&lt;&gt;"",OR(NOT(ISNUMBER(I250)),I250&lt;0,I250&gt;1)),AND(J250&lt;&gt;"",OR(NOT(ISNUMBER(J250)),J250&lt;0)),NOT(ISNUMBER(L250)),L250&lt;0,L250&gt;1,NOT(ISNUMBER(O250)),O250&lt;C250),"CHECK INPUTS",IF(COUNTIF(Setup!$F$4:$F$9,P250)=0,"CHECK QUOTE STATUS","COMPLETE"))))))</x:f>
      </x:c>
    </x:row>
    <x:row r="251">
      <x:c r="A251" s="730"/>
      <x:c r="B251" s="730"/>
      <x:c r="C251" s="731"/>
      <x:c r="D251" s="730"/>
      <x:c r="E251" s="730"/>
      <x:c r="F251" s="730"/>
      <x:c r="G251" s="730"/>
      <x:c r="H251" s="767"/>
      <x:c r="I251" s="768"/>
      <x:c r="J251" s="767"/>
      <x:c r="K251" s="771" t="str">
        <x:f>IF(OR(F251="",H251=""),"",IF(OR(NOT(ISNUMBER(F251)),NOT(ISNUMBER(H251)),AND(I251&lt;&gt;"",NOT(ISNUMBER(I251))),AND(J251&lt;&gt;"",NOT(ISNUMBER(J251))),F251&lt;=0,H251&lt;=0,I251&lt;0,I251&gt;1,J251&lt;0),"CHECK INPUTS",ROUND(F251*H251*(1-IF(I251="",0,I251))+IF(J251="",0,J251),2)))</x:f>
      </x:c>
      <x:c r="L251" s="768"/>
      <x:c r="M251" s="771" t="str">
        <x:f>IF(K251="","",IF(NOT(ISNUMBER(K251)),"CHECK INPUTS",IF(L251="","GST REQUIRED",IF(NOT(ISNUMBER(L251)),"CHECK INPUTS",IF(OR(L251&lt;0,L251&gt;1),"CHECK INPUTS",ROUND(K251*L251,2))))))</x:f>
      </x:c>
      <x:c r="N251" s="771" t="str">
        <x:f>IF(K251="","",IF(OR(NOT(ISNUMBER(K251)),NOT(ISNUMBER(M251))),"CHECK INPUTS",ROUND(K251+M251,2)))</x:f>
      </x:c>
      <x:c r="O251" s="731"/>
      <x:c r="P251" s="730"/>
      <x:c r="Q251" s="751" t="str">
        <x:f>IF(A251="","",IF(COUNTIF($A$5:$A$504,A251)&gt;1,"DUPLICATE QUOTE ID",IF(COUNTIFS($B$5:$B$504,B251,$D$5:$D$504,D251)&gt;1,"DUPLICATE RFQ VERSION",IF(OR(B251="",C251="",E251="",G251="",O251="",P251=""),"CHECK REQUIRED FIELDS",IF(OR(NOT(ISNUMBER(C251)),C251&gt;TODAY(),NOT(ISNUMBER(D251)),D251&lt;1,NOT(ISNUMBER(F251)),F251&lt;=0,NOT(ISNUMBER(H251)),H251&lt;=0,AND(I251&lt;&gt;"",OR(NOT(ISNUMBER(I251)),I251&lt;0,I251&gt;1)),AND(J251&lt;&gt;"",OR(NOT(ISNUMBER(J251)),J251&lt;0)),NOT(ISNUMBER(L251)),L251&lt;0,L251&gt;1,NOT(ISNUMBER(O251)),O251&lt;C251),"CHECK INPUTS",IF(COUNTIF(Setup!$F$4:$F$9,P251)=0,"CHECK QUOTE STATUS","COMPLETE"))))))</x:f>
      </x:c>
    </x:row>
    <x:row r="252">
      <x:c r="A252" s="730"/>
      <x:c r="B252" s="730"/>
      <x:c r="C252" s="731"/>
      <x:c r="D252" s="730"/>
      <x:c r="E252" s="730"/>
      <x:c r="F252" s="730"/>
      <x:c r="G252" s="730"/>
      <x:c r="H252" s="767"/>
      <x:c r="I252" s="768"/>
      <x:c r="J252" s="767"/>
      <x:c r="K252" s="771" t="str">
        <x:f>IF(OR(F252="",H252=""),"",IF(OR(NOT(ISNUMBER(F252)),NOT(ISNUMBER(H252)),AND(I252&lt;&gt;"",NOT(ISNUMBER(I252))),AND(J252&lt;&gt;"",NOT(ISNUMBER(J252))),F252&lt;=0,H252&lt;=0,I252&lt;0,I252&gt;1,J252&lt;0),"CHECK INPUTS",ROUND(F252*H252*(1-IF(I252="",0,I252))+IF(J252="",0,J252),2)))</x:f>
      </x:c>
      <x:c r="L252" s="768"/>
      <x:c r="M252" s="771" t="str">
        <x:f>IF(K252="","",IF(NOT(ISNUMBER(K252)),"CHECK INPUTS",IF(L252="","GST REQUIRED",IF(NOT(ISNUMBER(L252)),"CHECK INPUTS",IF(OR(L252&lt;0,L252&gt;1),"CHECK INPUTS",ROUND(K252*L252,2))))))</x:f>
      </x:c>
      <x:c r="N252" s="771" t="str">
        <x:f>IF(K252="","",IF(OR(NOT(ISNUMBER(K252)),NOT(ISNUMBER(M252))),"CHECK INPUTS",ROUND(K252+M252,2)))</x:f>
      </x:c>
      <x:c r="O252" s="731"/>
      <x:c r="P252" s="730"/>
      <x:c r="Q252" s="751" t="str">
        <x:f>IF(A252="","",IF(COUNTIF($A$5:$A$504,A252)&gt;1,"DUPLICATE QUOTE ID",IF(COUNTIFS($B$5:$B$504,B252,$D$5:$D$504,D252)&gt;1,"DUPLICATE RFQ VERSION",IF(OR(B252="",C252="",E252="",G252="",O252="",P252=""),"CHECK REQUIRED FIELDS",IF(OR(NOT(ISNUMBER(C252)),C252&gt;TODAY(),NOT(ISNUMBER(D252)),D252&lt;1,NOT(ISNUMBER(F252)),F252&lt;=0,NOT(ISNUMBER(H252)),H252&lt;=0,AND(I252&lt;&gt;"",OR(NOT(ISNUMBER(I252)),I252&lt;0,I252&gt;1)),AND(J252&lt;&gt;"",OR(NOT(ISNUMBER(J252)),J252&lt;0)),NOT(ISNUMBER(L252)),L252&lt;0,L252&gt;1,NOT(ISNUMBER(O252)),O252&lt;C252),"CHECK INPUTS",IF(COUNTIF(Setup!$F$4:$F$9,P252)=0,"CHECK QUOTE STATUS","COMPLETE"))))))</x:f>
      </x:c>
    </x:row>
    <x:row r="253">
      <x:c r="A253" s="730"/>
      <x:c r="B253" s="730"/>
      <x:c r="C253" s="731"/>
      <x:c r="D253" s="730"/>
      <x:c r="E253" s="730"/>
      <x:c r="F253" s="730"/>
      <x:c r="G253" s="730"/>
      <x:c r="H253" s="767"/>
      <x:c r="I253" s="768"/>
      <x:c r="J253" s="767"/>
      <x:c r="K253" s="771" t="str">
        <x:f>IF(OR(F253="",H253=""),"",IF(OR(NOT(ISNUMBER(F253)),NOT(ISNUMBER(H253)),AND(I253&lt;&gt;"",NOT(ISNUMBER(I253))),AND(J253&lt;&gt;"",NOT(ISNUMBER(J253))),F253&lt;=0,H253&lt;=0,I253&lt;0,I253&gt;1,J253&lt;0),"CHECK INPUTS",ROUND(F253*H253*(1-IF(I253="",0,I253))+IF(J253="",0,J253),2)))</x:f>
      </x:c>
      <x:c r="L253" s="768"/>
      <x:c r="M253" s="771" t="str">
        <x:f>IF(K253="","",IF(NOT(ISNUMBER(K253)),"CHECK INPUTS",IF(L253="","GST REQUIRED",IF(NOT(ISNUMBER(L253)),"CHECK INPUTS",IF(OR(L253&lt;0,L253&gt;1),"CHECK INPUTS",ROUND(K253*L253,2))))))</x:f>
      </x:c>
      <x:c r="N253" s="771" t="str">
        <x:f>IF(K253="","",IF(OR(NOT(ISNUMBER(K253)),NOT(ISNUMBER(M253))),"CHECK INPUTS",ROUND(K253+M253,2)))</x:f>
      </x:c>
      <x:c r="O253" s="731"/>
      <x:c r="P253" s="730"/>
      <x:c r="Q253" s="751" t="str">
        <x:f>IF(A253="","",IF(COUNTIF($A$5:$A$504,A253)&gt;1,"DUPLICATE QUOTE ID",IF(COUNTIFS($B$5:$B$504,B253,$D$5:$D$504,D253)&gt;1,"DUPLICATE RFQ VERSION",IF(OR(B253="",C253="",E253="",G253="",O253="",P253=""),"CHECK REQUIRED FIELDS",IF(OR(NOT(ISNUMBER(C253)),C253&gt;TODAY(),NOT(ISNUMBER(D253)),D253&lt;1,NOT(ISNUMBER(F253)),F253&lt;=0,NOT(ISNUMBER(H253)),H253&lt;=0,AND(I253&lt;&gt;"",OR(NOT(ISNUMBER(I253)),I253&lt;0,I253&gt;1)),AND(J253&lt;&gt;"",OR(NOT(ISNUMBER(J253)),J253&lt;0)),NOT(ISNUMBER(L253)),L253&lt;0,L253&gt;1,NOT(ISNUMBER(O253)),O253&lt;C253),"CHECK INPUTS",IF(COUNTIF(Setup!$F$4:$F$9,P253)=0,"CHECK QUOTE STATUS","COMPLETE"))))))</x:f>
      </x:c>
    </x:row>
    <x:row r="254">
      <x:c r="A254" s="730"/>
      <x:c r="B254" s="730"/>
      <x:c r="C254" s="731"/>
      <x:c r="D254" s="730"/>
      <x:c r="E254" s="730"/>
      <x:c r="F254" s="730"/>
      <x:c r="G254" s="730"/>
      <x:c r="H254" s="767"/>
      <x:c r="I254" s="768"/>
      <x:c r="J254" s="767"/>
      <x:c r="K254" s="771" t="str">
        <x:f>IF(OR(F254="",H254=""),"",IF(OR(NOT(ISNUMBER(F254)),NOT(ISNUMBER(H254)),AND(I254&lt;&gt;"",NOT(ISNUMBER(I254))),AND(J254&lt;&gt;"",NOT(ISNUMBER(J254))),F254&lt;=0,H254&lt;=0,I254&lt;0,I254&gt;1,J254&lt;0),"CHECK INPUTS",ROUND(F254*H254*(1-IF(I254="",0,I254))+IF(J254="",0,J254),2)))</x:f>
      </x:c>
      <x:c r="L254" s="768"/>
      <x:c r="M254" s="771" t="str">
        <x:f>IF(K254="","",IF(NOT(ISNUMBER(K254)),"CHECK INPUTS",IF(L254="","GST REQUIRED",IF(NOT(ISNUMBER(L254)),"CHECK INPUTS",IF(OR(L254&lt;0,L254&gt;1),"CHECK INPUTS",ROUND(K254*L254,2))))))</x:f>
      </x:c>
      <x:c r="N254" s="771" t="str">
        <x:f>IF(K254="","",IF(OR(NOT(ISNUMBER(K254)),NOT(ISNUMBER(M254))),"CHECK INPUTS",ROUND(K254+M254,2)))</x:f>
      </x:c>
      <x:c r="O254" s="731"/>
      <x:c r="P254" s="730"/>
      <x:c r="Q254" s="751" t="str">
        <x:f>IF(A254="","",IF(COUNTIF($A$5:$A$504,A254)&gt;1,"DUPLICATE QUOTE ID",IF(COUNTIFS($B$5:$B$504,B254,$D$5:$D$504,D254)&gt;1,"DUPLICATE RFQ VERSION",IF(OR(B254="",C254="",E254="",G254="",O254="",P254=""),"CHECK REQUIRED FIELDS",IF(OR(NOT(ISNUMBER(C254)),C254&gt;TODAY(),NOT(ISNUMBER(D254)),D254&lt;1,NOT(ISNUMBER(F254)),F254&lt;=0,NOT(ISNUMBER(H254)),H254&lt;=0,AND(I254&lt;&gt;"",OR(NOT(ISNUMBER(I254)),I254&lt;0,I254&gt;1)),AND(J254&lt;&gt;"",OR(NOT(ISNUMBER(J254)),J254&lt;0)),NOT(ISNUMBER(L254)),L254&lt;0,L254&gt;1,NOT(ISNUMBER(O254)),O254&lt;C254),"CHECK INPUTS",IF(COUNTIF(Setup!$F$4:$F$9,P254)=0,"CHECK QUOTE STATUS","COMPLETE"))))))</x:f>
      </x:c>
    </x:row>
    <x:row r="255">
      <x:c r="A255" s="730"/>
      <x:c r="B255" s="730"/>
      <x:c r="C255" s="731"/>
      <x:c r="D255" s="730"/>
      <x:c r="E255" s="730"/>
      <x:c r="F255" s="730"/>
      <x:c r="G255" s="730"/>
      <x:c r="H255" s="767"/>
      <x:c r="I255" s="768"/>
      <x:c r="J255" s="767"/>
      <x:c r="K255" s="771" t="str">
        <x:f>IF(OR(F255="",H255=""),"",IF(OR(NOT(ISNUMBER(F255)),NOT(ISNUMBER(H255)),AND(I255&lt;&gt;"",NOT(ISNUMBER(I255))),AND(J255&lt;&gt;"",NOT(ISNUMBER(J255))),F255&lt;=0,H255&lt;=0,I255&lt;0,I255&gt;1,J255&lt;0),"CHECK INPUTS",ROUND(F255*H255*(1-IF(I255="",0,I255))+IF(J255="",0,J255),2)))</x:f>
      </x:c>
      <x:c r="L255" s="768"/>
      <x:c r="M255" s="771" t="str">
        <x:f>IF(K255="","",IF(NOT(ISNUMBER(K255)),"CHECK INPUTS",IF(L255="","GST REQUIRED",IF(NOT(ISNUMBER(L255)),"CHECK INPUTS",IF(OR(L255&lt;0,L255&gt;1),"CHECK INPUTS",ROUND(K255*L255,2))))))</x:f>
      </x:c>
      <x:c r="N255" s="771" t="str">
        <x:f>IF(K255="","",IF(OR(NOT(ISNUMBER(K255)),NOT(ISNUMBER(M255))),"CHECK INPUTS",ROUND(K255+M255,2)))</x:f>
      </x:c>
      <x:c r="O255" s="731"/>
      <x:c r="P255" s="730"/>
      <x:c r="Q255" s="751" t="str">
        <x:f>IF(A255="","",IF(COUNTIF($A$5:$A$504,A255)&gt;1,"DUPLICATE QUOTE ID",IF(COUNTIFS($B$5:$B$504,B255,$D$5:$D$504,D255)&gt;1,"DUPLICATE RFQ VERSION",IF(OR(B255="",C255="",E255="",G255="",O255="",P255=""),"CHECK REQUIRED FIELDS",IF(OR(NOT(ISNUMBER(C255)),C255&gt;TODAY(),NOT(ISNUMBER(D255)),D255&lt;1,NOT(ISNUMBER(F255)),F255&lt;=0,NOT(ISNUMBER(H255)),H255&lt;=0,AND(I255&lt;&gt;"",OR(NOT(ISNUMBER(I255)),I255&lt;0,I255&gt;1)),AND(J255&lt;&gt;"",OR(NOT(ISNUMBER(J255)),J255&lt;0)),NOT(ISNUMBER(L255)),L255&lt;0,L255&gt;1,NOT(ISNUMBER(O255)),O255&lt;C255),"CHECK INPUTS",IF(COUNTIF(Setup!$F$4:$F$9,P255)=0,"CHECK QUOTE STATUS","COMPLETE"))))))</x:f>
      </x:c>
    </x:row>
    <x:row r="256">
      <x:c r="A256" s="730"/>
      <x:c r="B256" s="730"/>
      <x:c r="C256" s="731"/>
      <x:c r="D256" s="730"/>
      <x:c r="E256" s="730"/>
      <x:c r="F256" s="730"/>
      <x:c r="G256" s="730"/>
      <x:c r="H256" s="767"/>
      <x:c r="I256" s="768"/>
      <x:c r="J256" s="767"/>
      <x:c r="K256" s="771" t="str">
        <x:f>IF(OR(F256="",H256=""),"",IF(OR(NOT(ISNUMBER(F256)),NOT(ISNUMBER(H256)),AND(I256&lt;&gt;"",NOT(ISNUMBER(I256))),AND(J256&lt;&gt;"",NOT(ISNUMBER(J256))),F256&lt;=0,H256&lt;=0,I256&lt;0,I256&gt;1,J256&lt;0),"CHECK INPUTS",ROUND(F256*H256*(1-IF(I256="",0,I256))+IF(J256="",0,J256),2)))</x:f>
      </x:c>
      <x:c r="L256" s="768"/>
      <x:c r="M256" s="771" t="str">
        <x:f>IF(K256="","",IF(NOT(ISNUMBER(K256)),"CHECK INPUTS",IF(L256="","GST REQUIRED",IF(NOT(ISNUMBER(L256)),"CHECK INPUTS",IF(OR(L256&lt;0,L256&gt;1),"CHECK INPUTS",ROUND(K256*L256,2))))))</x:f>
      </x:c>
      <x:c r="N256" s="771" t="str">
        <x:f>IF(K256="","",IF(OR(NOT(ISNUMBER(K256)),NOT(ISNUMBER(M256))),"CHECK INPUTS",ROUND(K256+M256,2)))</x:f>
      </x:c>
      <x:c r="O256" s="731"/>
      <x:c r="P256" s="730"/>
      <x:c r="Q256" s="751" t="str">
        <x:f>IF(A256="","",IF(COUNTIF($A$5:$A$504,A256)&gt;1,"DUPLICATE QUOTE ID",IF(COUNTIFS($B$5:$B$504,B256,$D$5:$D$504,D256)&gt;1,"DUPLICATE RFQ VERSION",IF(OR(B256="",C256="",E256="",G256="",O256="",P256=""),"CHECK REQUIRED FIELDS",IF(OR(NOT(ISNUMBER(C256)),C256&gt;TODAY(),NOT(ISNUMBER(D256)),D256&lt;1,NOT(ISNUMBER(F256)),F256&lt;=0,NOT(ISNUMBER(H256)),H256&lt;=0,AND(I256&lt;&gt;"",OR(NOT(ISNUMBER(I256)),I256&lt;0,I256&gt;1)),AND(J256&lt;&gt;"",OR(NOT(ISNUMBER(J256)),J256&lt;0)),NOT(ISNUMBER(L256)),L256&lt;0,L256&gt;1,NOT(ISNUMBER(O256)),O256&lt;C256),"CHECK INPUTS",IF(COUNTIF(Setup!$F$4:$F$9,P256)=0,"CHECK QUOTE STATUS","COMPLETE"))))))</x:f>
      </x:c>
    </x:row>
    <x:row r="257">
      <x:c r="A257" s="730"/>
      <x:c r="B257" s="730"/>
      <x:c r="C257" s="731"/>
      <x:c r="D257" s="730"/>
      <x:c r="E257" s="730"/>
      <x:c r="F257" s="730"/>
      <x:c r="G257" s="730"/>
      <x:c r="H257" s="767"/>
      <x:c r="I257" s="768"/>
      <x:c r="J257" s="767"/>
      <x:c r="K257" s="771" t="str">
        <x:f>IF(OR(F257="",H257=""),"",IF(OR(NOT(ISNUMBER(F257)),NOT(ISNUMBER(H257)),AND(I257&lt;&gt;"",NOT(ISNUMBER(I257))),AND(J257&lt;&gt;"",NOT(ISNUMBER(J257))),F257&lt;=0,H257&lt;=0,I257&lt;0,I257&gt;1,J257&lt;0),"CHECK INPUTS",ROUND(F257*H257*(1-IF(I257="",0,I257))+IF(J257="",0,J257),2)))</x:f>
      </x:c>
      <x:c r="L257" s="768"/>
      <x:c r="M257" s="771" t="str">
        <x:f>IF(K257="","",IF(NOT(ISNUMBER(K257)),"CHECK INPUTS",IF(L257="","GST REQUIRED",IF(NOT(ISNUMBER(L257)),"CHECK INPUTS",IF(OR(L257&lt;0,L257&gt;1),"CHECK INPUTS",ROUND(K257*L257,2))))))</x:f>
      </x:c>
      <x:c r="N257" s="771" t="str">
        <x:f>IF(K257="","",IF(OR(NOT(ISNUMBER(K257)),NOT(ISNUMBER(M257))),"CHECK INPUTS",ROUND(K257+M257,2)))</x:f>
      </x:c>
      <x:c r="O257" s="731"/>
      <x:c r="P257" s="730"/>
      <x:c r="Q257" s="751" t="str">
        <x:f>IF(A257="","",IF(COUNTIF($A$5:$A$504,A257)&gt;1,"DUPLICATE QUOTE ID",IF(COUNTIFS($B$5:$B$504,B257,$D$5:$D$504,D257)&gt;1,"DUPLICATE RFQ VERSION",IF(OR(B257="",C257="",E257="",G257="",O257="",P257=""),"CHECK REQUIRED FIELDS",IF(OR(NOT(ISNUMBER(C257)),C257&gt;TODAY(),NOT(ISNUMBER(D257)),D257&lt;1,NOT(ISNUMBER(F257)),F257&lt;=0,NOT(ISNUMBER(H257)),H257&lt;=0,AND(I257&lt;&gt;"",OR(NOT(ISNUMBER(I257)),I257&lt;0,I257&gt;1)),AND(J257&lt;&gt;"",OR(NOT(ISNUMBER(J257)),J257&lt;0)),NOT(ISNUMBER(L257)),L257&lt;0,L257&gt;1,NOT(ISNUMBER(O257)),O257&lt;C257),"CHECK INPUTS",IF(COUNTIF(Setup!$F$4:$F$9,P257)=0,"CHECK QUOTE STATUS","COMPLETE"))))))</x:f>
      </x:c>
    </x:row>
    <x:row r="258">
      <x:c r="A258" s="730"/>
      <x:c r="B258" s="730"/>
      <x:c r="C258" s="731"/>
      <x:c r="D258" s="730"/>
      <x:c r="E258" s="730"/>
      <x:c r="F258" s="730"/>
      <x:c r="G258" s="730"/>
      <x:c r="H258" s="767"/>
      <x:c r="I258" s="768"/>
      <x:c r="J258" s="767"/>
      <x:c r="K258" s="771" t="str">
        <x:f>IF(OR(F258="",H258=""),"",IF(OR(NOT(ISNUMBER(F258)),NOT(ISNUMBER(H258)),AND(I258&lt;&gt;"",NOT(ISNUMBER(I258))),AND(J258&lt;&gt;"",NOT(ISNUMBER(J258))),F258&lt;=0,H258&lt;=0,I258&lt;0,I258&gt;1,J258&lt;0),"CHECK INPUTS",ROUND(F258*H258*(1-IF(I258="",0,I258))+IF(J258="",0,J258),2)))</x:f>
      </x:c>
      <x:c r="L258" s="768"/>
      <x:c r="M258" s="771" t="str">
        <x:f>IF(K258="","",IF(NOT(ISNUMBER(K258)),"CHECK INPUTS",IF(L258="","GST REQUIRED",IF(NOT(ISNUMBER(L258)),"CHECK INPUTS",IF(OR(L258&lt;0,L258&gt;1),"CHECK INPUTS",ROUND(K258*L258,2))))))</x:f>
      </x:c>
      <x:c r="N258" s="771" t="str">
        <x:f>IF(K258="","",IF(OR(NOT(ISNUMBER(K258)),NOT(ISNUMBER(M258))),"CHECK INPUTS",ROUND(K258+M258,2)))</x:f>
      </x:c>
      <x:c r="O258" s="731"/>
      <x:c r="P258" s="730"/>
      <x:c r="Q258" s="751" t="str">
        <x:f>IF(A258="","",IF(COUNTIF($A$5:$A$504,A258)&gt;1,"DUPLICATE QUOTE ID",IF(COUNTIFS($B$5:$B$504,B258,$D$5:$D$504,D258)&gt;1,"DUPLICATE RFQ VERSION",IF(OR(B258="",C258="",E258="",G258="",O258="",P258=""),"CHECK REQUIRED FIELDS",IF(OR(NOT(ISNUMBER(C258)),C258&gt;TODAY(),NOT(ISNUMBER(D258)),D258&lt;1,NOT(ISNUMBER(F258)),F258&lt;=0,NOT(ISNUMBER(H258)),H258&lt;=0,AND(I258&lt;&gt;"",OR(NOT(ISNUMBER(I258)),I258&lt;0,I258&gt;1)),AND(J258&lt;&gt;"",OR(NOT(ISNUMBER(J258)),J258&lt;0)),NOT(ISNUMBER(L258)),L258&lt;0,L258&gt;1,NOT(ISNUMBER(O258)),O258&lt;C258),"CHECK INPUTS",IF(COUNTIF(Setup!$F$4:$F$9,P258)=0,"CHECK QUOTE STATUS","COMPLETE"))))))</x:f>
      </x:c>
    </x:row>
    <x:row r="259">
      <x:c r="A259" s="730"/>
      <x:c r="B259" s="730"/>
      <x:c r="C259" s="731"/>
      <x:c r="D259" s="730"/>
      <x:c r="E259" s="730"/>
      <x:c r="F259" s="730"/>
      <x:c r="G259" s="730"/>
      <x:c r="H259" s="767"/>
      <x:c r="I259" s="768"/>
      <x:c r="J259" s="767"/>
      <x:c r="K259" s="771" t="str">
        <x:f>IF(OR(F259="",H259=""),"",IF(OR(NOT(ISNUMBER(F259)),NOT(ISNUMBER(H259)),AND(I259&lt;&gt;"",NOT(ISNUMBER(I259))),AND(J259&lt;&gt;"",NOT(ISNUMBER(J259))),F259&lt;=0,H259&lt;=0,I259&lt;0,I259&gt;1,J259&lt;0),"CHECK INPUTS",ROUND(F259*H259*(1-IF(I259="",0,I259))+IF(J259="",0,J259),2)))</x:f>
      </x:c>
      <x:c r="L259" s="768"/>
      <x:c r="M259" s="771" t="str">
        <x:f>IF(K259="","",IF(NOT(ISNUMBER(K259)),"CHECK INPUTS",IF(L259="","GST REQUIRED",IF(NOT(ISNUMBER(L259)),"CHECK INPUTS",IF(OR(L259&lt;0,L259&gt;1),"CHECK INPUTS",ROUND(K259*L259,2))))))</x:f>
      </x:c>
      <x:c r="N259" s="771" t="str">
        <x:f>IF(K259="","",IF(OR(NOT(ISNUMBER(K259)),NOT(ISNUMBER(M259))),"CHECK INPUTS",ROUND(K259+M259,2)))</x:f>
      </x:c>
      <x:c r="O259" s="731"/>
      <x:c r="P259" s="730"/>
      <x:c r="Q259" s="751" t="str">
        <x:f>IF(A259="","",IF(COUNTIF($A$5:$A$504,A259)&gt;1,"DUPLICATE QUOTE ID",IF(COUNTIFS($B$5:$B$504,B259,$D$5:$D$504,D259)&gt;1,"DUPLICATE RFQ VERSION",IF(OR(B259="",C259="",E259="",G259="",O259="",P259=""),"CHECK REQUIRED FIELDS",IF(OR(NOT(ISNUMBER(C259)),C259&gt;TODAY(),NOT(ISNUMBER(D259)),D259&lt;1,NOT(ISNUMBER(F259)),F259&lt;=0,NOT(ISNUMBER(H259)),H259&lt;=0,AND(I259&lt;&gt;"",OR(NOT(ISNUMBER(I259)),I259&lt;0,I259&gt;1)),AND(J259&lt;&gt;"",OR(NOT(ISNUMBER(J259)),J259&lt;0)),NOT(ISNUMBER(L259)),L259&lt;0,L259&gt;1,NOT(ISNUMBER(O259)),O259&lt;C259),"CHECK INPUTS",IF(COUNTIF(Setup!$F$4:$F$9,P259)=0,"CHECK QUOTE STATUS","COMPLETE"))))))</x:f>
      </x:c>
    </x:row>
    <x:row r="260">
      <x:c r="A260" s="730"/>
      <x:c r="B260" s="730"/>
      <x:c r="C260" s="731"/>
      <x:c r="D260" s="730"/>
      <x:c r="E260" s="730"/>
      <x:c r="F260" s="730"/>
      <x:c r="G260" s="730"/>
      <x:c r="H260" s="767"/>
      <x:c r="I260" s="768"/>
      <x:c r="J260" s="767"/>
      <x:c r="K260" s="771" t="str">
        <x:f>IF(OR(F260="",H260=""),"",IF(OR(NOT(ISNUMBER(F260)),NOT(ISNUMBER(H260)),AND(I260&lt;&gt;"",NOT(ISNUMBER(I260))),AND(J260&lt;&gt;"",NOT(ISNUMBER(J260))),F260&lt;=0,H260&lt;=0,I260&lt;0,I260&gt;1,J260&lt;0),"CHECK INPUTS",ROUND(F260*H260*(1-IF(I260="",0,I260))+IF(J260="",0,J260),2)))</x:f>
      </x:c>
      <x:c r="L260" s="768"/>
      <x:c r="M260" s="771" t="str">
        <x:f>IF(K260="","",IF(NOT(ISNUMBER(K260)),"CHECK INPUTS",IF(L260="","GST REQUIRED",IF(NOT(ISNUMBER(L260)),"CHECK INPUTS",IF(OR(L260&lt;0,L260&gt;1),"CHECK INPUTS",ROUND(K260*L260,2))))))</x:f>
      </x:c>
      <x:c r="N260" s="771" t="str">
        <x:f>IF(K260="","",IF(OR(NOT(ISNUMBER(K260)),NOT(ISNUMBER(M260))),"CHECK INPUTS",ROUND(K260+M260,2)))</x:f>
      </x:c>
      <x:c r="O260" s="731"/>
      <x:c r="P260" s="730"/>
      <x:c r="Q260" s="751" t="str">
        <x:f>IF(A260="","",IF(COUNTIF($A$5:$A$504,A260)&gt;1,"DUPLICATE QUOTE ID",IF(COUNTIFS($B$5:$B$504,B260,$D$5:$D$504,D260)&gt;1,"DUPLICATE RFQ VERSION",IF(OR(B260="",C260="",E260="",G260="",O260="",P260=""),"CHECK REQUIRED FIELDS",IF(OR(NOT(ISNUMBER(C260)),C260&gt;TODAY(),NOT(ISNUMBER(D260)),D260&lt;1,NOT(ISNUMBER(F260)),F260&lt;=0,NOT(ISNUMBER(H260)),H260&lt;=0,AND(I260&lt;&gt;"",OR(NOT(ISNUMBER(I260)),I260&lt;0,I260&gt;1)),AND(J260&lt;&gt;"",OR(NOT(ISNUMBER(J260)),J260&lt;0)),NOT(ISNUMBER(L260)),L260&lt;0,L260&gt;1,NOT(ISNUMBER(O260)),O260&lt;C260),"CHECK INPUTS",IF(COUNTIF(Setup!$F$4:$F$9,P260)=0,"CHECK QUOTE STATUS","COMPLETE"))))))</x:f>
      </x:c>
    </x:row>
    <x:row r="261">
      <x:c r="A261" s="730"/>
      <x:c r="B261" s="730"/>
      <x:c r="C261" s="731"/>
      <x:c r="D261" s="730"/>
      <x:c r="E261" s="730"/>
      <x:c r="F261" s="730"/>
      <x:c r="G261" s="730"/>
      <x:c r="H261" s="767"/>
      <x:c r="I261" s="768"/>
      <x:c r="J261" s="767"/>
      <x:c r="K261" s="771" t="str">
        <x:f>IF(OR(F261="",H261=""),"",IF(OR(NOT(ISNUMBER(F261)),NOT(ISNUMBER(H261)),AND(I261&lt;&gt;"",NOT(ISNUMBER(I261))),AND(J261&lt;&gt;"",NOT(ISNUMBER(J261))),F261&lt;=0,H261&lt;=0,I261&lt;0,I261&gt;1,J261&lt;0),"CHECK INPUTS",ROUND(F261*H261*(1-IF(I261="",0,I261))+IF(J261="",0,J261),2)))</x:f>
      </x:c>
      <x:c r="L261" s="768"/>
      <x:c r="M261" s="771" t="str">
        <x:f>IF(K261="","",IF(NOT(ISNUMBER(K261)),"CHECK INPUTS",IF(L261="","GST REQUIRED",IF(NOT(ISNUMBER(L261)),"CHECK INPUTS",IF(OR(L261&lt;0,L261&gt;1),"CHECK INPUTS",ROUND(K261*L261,2))))))</x:f>
      </x:c>
      <x:c r="N261" s="771" t="str">
        <x:f>IF(K261="","",IF(OR(NOT(ISNUMBER(K261)),NOT(ISNUMBER(M261))),"CHECK INPUTS",ROUND(K261+M261,2)))</x:f>
      </x:c>
      <x:c r="O261" s="731"/>
      <x:c r="P261" s="730"/>
      <x:c r="Q261" s="751" t="str">
        <x:f>IF(A261="","",IF(COUNTIF($A$5:$A$504,A261)&gt;1,"DUPLICATE QUOTE ID",IF(COUNTIFS($B$5:$B$504,B261,$D$5:$D$504,D261)&gt;1,"DUPLICATE RFQ VERSION",IF(OR(B261="",C261="",E261="",G261="",O261="",P261=""),"CHECK REQUIRED FIELDS",IF(OR(NOT(ISNUMBER(C261)),C261&gt;TODAY(),NOT(ISNUMBER(D261)),D261&lt;1,NOT(ISNUMBER(F261)),F261&lt;=0,NOT(ISNUMBER(H261)),H261&lt;=0,AND(I261&lt;&gt;"",OR(NOT(ISNUMBER(I261)),I261&lt;0,I261&gt;1)),AND(J261&lt;&gt;"",OR(NOT(ISNUMBER(J261)),J261&lt;0)),NOT(ISNUMBER(L261)),L261&lt;0,L261&gt;1,NOT(ISNUMBER(O261)),O261&lt;C261),"CHECK INPUTS",IF(COUNTIF(Setup!$F$4:$F$9,P261)=0,"CHECK QUOTE STATUS","COMPLETE"))))))</x:f>
      </x:c>
    </x:row>
    <x:row r="262">
      <x:c r="A262" s="730"/>
      <x:c r="B262" s="730"/>
      <x:c r="C262" s="731"/>
      <x:c r="D262" s="730"/>
      <x:c r="E262" s="730"/>
      <x:c r="F262" s="730"/>
      <x:c r="G262" s="730"/>
      <x:c r="H262" s="767"/>
      <x:c r="I262" s="768"/>
      <x:c r="J262" s="767"/>
      <x:c r="K262" s="771" t="str">
        <x:f>IF(OR(F262="",H262=""),"",IF(OR(NOT(ISNUMBER(F262)),NOT(ISNUMBER(H262)),AND(I262&lt;&gt;"",NOT(ISNUMBER(I262))),AND(J262&lt;&gt;"",NOT(ISNUMBER(J262))),F262&lt;=0,H262&lt;=0,I262&lt;0,I262&gt;1,J262&lt;0),"CHECK INPUTS",ROUND(F262*H262*(1-IF(I262="",0,I262))+IF(J262="",0,J262),2)))</x:f>
      </x:c>
      <x:c r="L262" s="768"/>
      <x:c r="M262" s="771" t="str">
        <x:f>IF(K262="","",IF(NOT(ISNUMBER(K262)),"CHECK INPUTS",IF(L262="","GST REQUIRED",IF(NOT(ISNUMBER(L262)),"CHECK INPUTS",IF(OR(L262&lt;0,L262&gt;1),"CHECK INPUTS",ROUND(K262*L262,2))))))</x:f>
      </x:c>
      <x:c r="N262" s="771" t="str">
        <x:f>IF(K262="","",IF(OR(NOT(ISNUMBER(K262)),NOT(ISNUMBER(M262))),"CHECK INPUTS",ROUND(K262+M262,2)))</x:f>
      </x:c>
      <x:c r="O262" s="731"/>
      <x:c r="P262" s="730"/>
      <x:c r="Q262" s="751" t="str">
        <x:f>IF(A262="","",IF(COUNTIF($A$5:$A$504,A262)&gt;1,"DUPLICATE QUOTE ID",IF(COUNTIFS($B$5:$B$504,B262,$D$5:$D$504,D262)&gt;1,"DUPLICATE RFQ VERSION",IF(OR(B262="",C262="",E262="",G262="",O262="",P262=""),"CHECK REQUIRED FIELDS",IF(OR(NOT(ISNUMBER(C262)),C262&gt;TODAY(),NOT(ISNUMBER(D262)),D262&lt;1,NOT(ISNUMBER(F262)),F262&lt;=0,NOT(ISNUMBER(H262)),H262&lt;=0,AND(I262&lt;&gt;"",OR(NOT(ISNUMBER(I262)),I262&lt;0,I262&gt;1)),AND(J262&lt;&gt;"",OR(NOT(ISNUMBER(J262)),J262&lt;0)),NOT(ISNUMBER(L262)),L262&lt;0,L262&gt;1,NOT(ISNUMBER(O262)),O262&lt;C262),"CHECK INPUTS",IF(COUNTIF(Setup!$F$4:$F$9,P262)=0,"CHECK QUOTE STATUS","COMPLETE"))))))</x:f>
      </x:c>
    </x:row>
    <x:row r="263">
      <x:c r="A263" s="730"/>
      <x:c r="B263" s="730"/>
      <x:c r="C263" s="731"/>
      <x:c r="D263" s="730"/>
      <x:c r="E263" s="730"/>
      <x:c r="F263" s="730"/>
      <x:c r="G263" s="730"/>
      <x:c r="H263" s="767"/>
      <x:c r="I263" s="768"/>
      <x:c r="J263" s="767"/>
      <x:c r="K263" s="771" t="str">
        <x:f>IF(OR(F263="",H263=""),"",IF(OR(NOT(ISNUMBER(F263)),NOT(ISNUMBER(H263)),AND(I263&lt;&gt;"",NOT(ISNUMBER(I263))),AND(J263&lt;&gt;"",NOT(ISNUMBER(J263))),F263&lt;=0,H263&lt;=0,I263&lt;0,I263&gt;1,J263&lt;0),"CHECK INPUTS",ROUND(F263*H263*(1-IF(I263="",0,I263))+IF(J263="",0,J263),2)))</x:f>
      </x:c>
      <x:c r="L263" s="768"/>
      <x:c r="M263" s="771" t="str">
        <x:f>IF(K263="","",IF(NOT(ISNUMBER(K263)),"CHECK INPUTS",IF(L263="","GST REQUIRED",IF(NOT(ISNUMBER(L263)),"CHECK INPUTS",IF(OR(L263&lt;0,L263&gt;1),"CHECK INPUTS",ROUND(K263*L263,2))))))</x:f>
      </x:c>
      <x:c r="N263" s="771" t="str">
        <x:f>IF(K263="","",IF(OR(NOT(ISNUMBER(K263)),NOT(ISNUMBER(M263))),"CHECK INPUTS",ROUND(K263+M263,2)))</x:f>
      </x:c>
      <x:c r="O263" s="731"/>
      <x:c r="P263" s="730"/>
      <x:c r="Q263" s="751" t="str">
        <x:f>IF(A263="","",IF(COUNTIF($A$5:$A$504,A263)&gt;1,"DUPLICATE QUOTE ID",IF(COUNTIFS($B$5:$B$504,B263,$D$5:$D$504,D263)&gt;1,"DUPLICATE RFQ VERSION",IF(OR(B263="",C263="",E263="",G263="",O263="",P263=""),"CHECK REQUIRED FIELDS",IF(OR(NOT(ISNUMBER(C263)),C263&gt;TODAY(),NOT(ISNUMBER(D263)),D263&lt;1,NOT(ISNUMBER(F263)),F263&lt;=0,NOT(ISNUMBER(H263)),H263&lt;=0,AND(I263&lt;&gt;"",OR(NOT(ISNUMBER(I263)),I263&lt;0,I263&gt;1)),AND(J263&lt;&gt;"",OR(NOT(ISNUMBER(J263)),J263&lt;0)),NOT(ISNUMBER(L263)),L263&lt;0,L263&gt;1,NOT(ISNUMBER(O263)),O263&lt;C263),"CHECK INPUTS",IF(COUNTIF(Setup!$F$4:$F$9,P263)=0,"CHECK QUOTE STATUS","COMPLETE"))))))</x:f>
      </x:c>
    </x:row>
    <x:row r="264">
      <x:c r="A264" s="730"/>
      <x:c r="B264" s="730"/>
      <x:c r="C264" s="731"/>
      <x:c r="D264" s="730"/>
      <x:c r="E264" s="730"/>
      <x:c r="F264" s="730"/>
      <x:c r="G264" s="730"/>
      <x:c r="H264" s="767"/>
      <x:c r="I264" s="768"/>
      <x:c r="J264" s="767"/>
      <x:c r="K264" s="771" t="str">
        <x:f>IF(OR(F264="",H264=""),"",IF(OR(NOT(ISNUMBER(F264)),NOT(ISNUMBER(H264)),AND(I264&lt;&gt;"",NOT(ISNUMBER(I264))),AND(J264&lt;&gt;"",NOT(ISNUMBER(J264))),F264&lt;=0,H264&lt;=0,I264&lt;0,I264&gt;1,J264&lt;0),"CHECK INPUTS",ROUND(F264*H264*(1-IF(I264="",0,I264))+IF(J264="",0,J264),2)))</x:f>
      </x:c>
      <x:c r="L264" s="768"/>
      <x:c r="M264" s="771" t="str">
        <x:f>IF(K264="","",IF(NOT(ISNUMBER(K264)),"CHECK INPUTS",IF(L264="","GST REQUIRED",IF(NOT(ISNUMBER(L264)),"CHECK INPUTS",IF(OR(L264&lt;0,L264&gt;1),"CHECK INPUTS",ROUND(K264*L264,2))))))</x:f>
      </x:c>
      <x:c r="N264" s="771" t="str">
        <x:f>IF(K264="","",IF(OR(NOT(ISNUMBER(K264)),NOT(ISNUMBER(M264))),"CHECK INPUTS",ROUND(K264+M264,2)))</x:f>
      </x:c>
      <x:c r="O264" s="731"/>
      <x:c r="P264" s="730"/>
      <x:c r="Q264" s="751" t="str">
        <x:f>IF(A264="","",IF(COUNTIF($A$5:$A$504,A264)&gt;1,"DUPLICATE QUOTE ID",IF(COUNTIFS($B$5:$B$504,B264,$D$5:$D$504,D264)&gt;1,"DUPLICATE RFQ VERSION",IF(OR(B264="",C264="",E264="",G264="",O264="",P264=""),"CHECK REQUIRED FIELDS",IF(OR(NOT(ISNUMBER(C264)),C264&gt;TODAY(),NOT(ISNUMBER(D264)),D264&lt;1,NOT(ISNUMBER(F264)),F264&lt;=0,NOT(ISNUMBER(H264)),H264&lt;=0,AND(I264&lt;&gt;"",OR(NOT(ISNUMBER(I264)),I264&lt;0,I264&gt;1)),AND(J264&lt;&gt;"",OR(NOT(ISNUMBER(J264)),J264&lt;0)),NOT(ISNUMBER(L264)),L264&lt;0,L264&gt;1,NOT(ISNUMBER(O264)),O264&lt;C264),"CHECK INPUTS",IF(COUNTIF(Setup!$F$4:$F$9,P264)=0,"CHECK QUOTE STATUS","COMPLETE"))))))</x:f>
      </x:c>
    </x:row>
    <x:row r="265">
      <x:c r="A265" s="730"/>
      <x:c r="B265" s="730"/>
      <x:c r="C265" s="731"/>
      <x:c r="D265" s="730"/>
      <x:c r="E265" s="730"/>
      <x:c r="F265" s="730"/>
      <x:c r="G265" s="730"/>
      <x:c r="H265" s="767"/>
      <x:c r="I265" s="768"/>
      <x:c r="J265" s="767"/>
      <x:c r="K265" s="771" t="str">
        <x:f>IF(OR(F265="",H265=""),"",IF(OR(NOT(ISNUMBER(F265)),NOT(ISNUMBER(H265)),AND(I265&lt;&gt;"",NOT(ISNUMBER(I265))),AND(J265&lt;&gt;"",NOT(ISNUMBER(J265))),F265&lt;=0,H265&lt;=0,I265&lt;0,I265&gt;1,J265&lt;0),"CHECK INPUTS",ROUND(F265*H265*(1-IF(I265="",0,I265))+IF(J265="",0,J265),2)))</x:f>
      </x:c>
      <x:c r="L265" s="768"/>
      <x:c r="M265" s="771" t="str">
        <x:f>IF(K265="","",IF(NOT(ISNUMBER(K265)),"CHECK INPUTS",IF(L265="","GST REQUIRED",IF(NOT(ISNUMBER(L265)),"CHECK INPUTS",IF(OR(L265&lt;0,L265&gt;1),"CHECK INPUTS",ROUND(K265*L265,2))))))</x:f>
      </x:c>
      <x:c r="N265" s="771" t="str">
        <x:f>IF(K265="","",IF(OR(NOT(ISNUMBER(K265)),NOT(ISNUMBER(M265))),"CHECK INPUTS",ROUND(K265+M265,2)))</x:f>
      </x:c>
      <x:c r="O265" s="731"/>
      <x:c r="P265" s="730"/>
      <x:c r="Q265" s="751" t="str">
        <x:f>IF(A265="","",IF(COUNTIF($A$5:$A$504,A265)&gt;1,"DUPLICATE QUOTE ID",IF(COUNTIFS($B$5:$B$504,B265,$D$5:$D$504,D265)&gt;1,"DUPLICATE RFQ VERSION",IF(OR(B265="",C265="",E265="",G265="",O265="",P265=""),"CHECK REQUIRED FIELDS",IF(OR(NOT(ISNUMBER(C265)),C265&gt;TODAY(),NOT(ISNUMBER(D265)),D265&lt;1,NOT(ISNUMBER(F265)),F265&lt;=0,NOT(ISNUMBER(H265)),H265&lt;=0,AND(I265&lt;&gt;"",OR(NOT(ISNUMBER(I265)),I265&lt;0,I265&gt;1)),AND(J265&lt;&gt;"",OR(NOT(ISNUMBER(J265)),J265&lt;0)),NOT(ISNUMBER(L265)),L265&lt;0,L265&gt;1,NOT(ISNUMBER(O265)),O265&lt;C265),"CHECK INPUTS",IF(COUNTIF(Setup!$F$4:$F$9,P265)=0,"CHECK QUOTE STATUS","COMPLETE"))))))</x:f>
      </x:c>
    </x:row>
    <x:row r="266">
      <x:c r="A266" s="730"/>
      <x:c r="B266" s="730"/>
      <x:c r="C266" s="731"/>
      <x:c r="D266" s="730"/>
      <x:c r="E266" s="730"/>
      <x:c r="F266" s="730"/>
      <x:c r="G266" s="730"/>
      <x:c r="H266" s="767"/>
      <x:c r="I266" s="768"/>
      <x:c r="J266" s="767"/>
      <x:c r="K266" s="771" t="str">
        <x:f>IF(OR(F266="",H266=""),"",IF(OR(NOT(ISNUMBER(F266)),NOT(ISNUMBER(H266)),AND(I266&lt;&gt;"",NOT(ISNUMBER(I266))),AND(J266&lt;&gt;"",NOT(ISNUMBER(J266))),F266&lt;=0,H266&lt;=0,I266&lt;0,I266&gt;1,J266&lt;0),"CHECK INPUTS",ROUND(F266*H266*(1-IF(I266="",0,I266))+IF(J266="",0,J266),2)))</x:f>
      </x:c>
      <x:c r="L266" s="768"/>
      <x:c r="M266" s="771" t="str">
        <x:f>IF(K266="","",IF(NOT(ISNUMBER(K266)),"CHECK INPUTS",IF(L266="","GST REQUIRED",IF(NOT(ISNUMBER(L266)),"CHECK INPUTS",IF(OR(L266&lt;0,L266&gt;1),"CHECK INPUTS",ROUND(K266*L266,2))))))</x:f>
      </x:c>
      <x:c r="N266" s="771" t="str">
        <x:f>IF(K266="","",IF(OR(NOT(ISNUMBER(K266)),NOT(ISNUMBER(M266))),"CHECK INPUTS",ROUND(K266+M266,2)))</x:f>
      </x:c>
      <x:c r="O266" s="731"/>
      <x:c r="P266" s="730"/>
      <x:c r="Q266" s="751" t="str">
        <x:f>IF(A266="","",IF(COUNTIF($A$5:$A$504,A266)&gt;1,"DUPLICATE QUOTE ID",IF(COUNTIFS($B$5:$B$504,B266,$D$5:$D$504,D266)&gt;1,"DUPLICATE RFQ VERSION",IF(OR(B266="",C266="",E266="",G266="",O266="",P266=""),"CHECK REQUIRED FIELDS",IF(OR(NOT(ISNUMBER(C266)),C266&gt;TODAY(),NOT(ISNUMBER(D266)),D266&lt;1,NOT(ISNUMBER(F266)),F266&lt;=0,NOT(ISNUMBER(H266)),H266&lt;=0,AND(I266&lt;&gt;"",OR(NOT(ISNUMBER(I266)),I266&lt;0,I266&gt;1)),AND(J266&lt;&gt;"",OR(NOT(ISNUMBER(J266)),J266&lt;0)),NOT(ISNUMBER(L266)),L266&lt;0,L266&gt;1,NOT(ISNUMBER(O266)),O266&lt;C266),"CHECK INPUTS",IF(COUNTIF(Setup!$F$4:$F$9,P266)=0,"CHECK QUOTE STATUS","COMPLETE"))))))</x:f>
      </x:c>
    </x:row>
    <x:row r="267">
      <x:c r="A267" s="730"/>
      <x:c r="B267" s="730"/>
      <x:c r="C267" s="731"/>
      <x:c r="D267" s="730"/>
      <x:c r="E267" s="730"/>
      <x:c r="F267" s="730"/>
      <x:c r="G267" s="730"/>
      <x:c r="H267" s="767"/>
      <x:c r="I267" s="768"/>
      <x:c r="J267" s="767"/>
      <x:c r="K267" s="771" t="str">
        <x:f>IF(OR(F267="",H267=""),"",IF(OR(NOT(ISNUMBER(F267)),NOT(ISNUMBER(H267)),AND(I267&lt;&gt;"",NOT(ISNUMBER(I267))),AND(J267&lt;&gt;"",NOT(ISNUMBER(J267))),F267&lt;=0,H267&lt;=0,I267&lt;0,I267&gt;1,J267&lt;0),"CHECK INPUTS",ROUND(F267*H267*(1-IF(I267="",0,I267))+IF(J267="",0,J267),2)))</x:f>
      </x:c>
      <x:c r="L267" s="768"/>
      <x:c r="M267" s="771" t="str">
        <x:f>IF(K267="","",IF(NOT(ISNUMBER(K267)),"CHECK INPUTS",IF(L267="","GST REQUIRED",IF(NOT(ISNUMBER(L267)),"CHECK INPUTS",IF(OR(L267&lt;0,L267&gt;1),"CHECK INPUTS",ROUND(K267*L267,2))))))</x:f>
      </x:c>
      <x:c r="N267" s="771" t="str">
        <x:f>IF(K267="","",IF(OR(NOT(ISNUMBER(K267)),NOT(ISNUMBER(M267))),"CHECK INPUTS",ROUND(K267+M267,2)))</x:f>
      </x:c>
      <x:c r="O267" s="731"/>
      <x:c r="P267" s="730"/>
      <x:c r="Q267" s="751" t="str">
        <x:f>IF(A267="","",IF(COUNTIF($A$5:$A$504,A267)&gt;1,"DUPLICATE QUOTE ID",IF(COUNTIFS($B$5:$B$504,B267,$D$5:$D$504,D267)&gt;1,"DUPLICATE RFQ VERSION",IF(OR(B267="",C267="",E267="",G267="",O267="",P267=""),"CHECK REQUIRED FIELDS",IF(OR(NOT(ISNUMBER(C267)),C267&gt;TODAY(),NOT(ISNUMBER(D267)),D267&lt;1,NOT(ISNUMBER(F267)),F267&lt;=0,NOT(ISNUMBER(H267)),H267&lt;=0,AND(I267&lt;&gt;"",OR(NOT(ISNUMBER(I267)),I267&lt;0,I267&gt;1)),AND(J267&lt;&gt;"",OR(NOT(ISNUMBER(J267)),J267&lt;0)),NOT(ISNUMBER(L267)),L267&lt;0,L267&gt;1,NOT(ISNUMBER(O267)),O267&lt;C267),"CHECK INPUTS",IF(COUNTIF(Setup!$F$4:$F$9,P267)=0,"CHECK QUOTE STATUS","COMPLETE"))))))</x:f>
      </x:c>
    </x:row>
    <x:row r="268">
      <x:c r="A268" s="730"/>
      <x:c r="B268" s="730"/>
      <x:c r="C268" s="731"/>
      <x:c r="D268" s="730"/>
      <x:c r="E268" s="730"/>
      <x:c r="F268" s="730"/>
      <x:c r="G268" s="730"/>
      <x:c r="H268" s="767"/>
      <x:c r="I268" s="768"/>
      <x:c r="J268" s="767"/>
      <x:c r="K268" s="771" t="str">
        <x:f>IF(OR(F268="",H268=""),"",IF(OR(NOT(ISNUMBER(F268)),NOT(ISNUMBER(H268)),AND(I268&lt;&gt;"",NOT(ISNUMBER(I268))),AND(J268&lt;&gt;"",NOT(ISNUMBER(J268))),F268&lt;=0,H268&lt;=0,I268&lt;0,I268&gt;1,J268&lt;0),"CHECK INPUTS",ROUND(F268*H268*(1-IF(I268="",0,I268))+IF(J268="",0,J268),2)))</x:f>
      </x:c>
      <x:c r="L268" s="768"/>
      <x:c r="M268" s="771" t="str">
        <x:f>IF(K268="","",IF(NOT(ISNUMBER(K268)),"CHECK INPUTS",IF(L268="","GST REQUIRED",IF(NOT(ISNUMBER(L268)),"CHECK INPUTS",IF(OR(L268&lt;0,L268&gt;1),"CHECK INPUTS",ROUND(K268*L268,2))))))</x:f>
      </x:c>
      <x:c r="N268" s="771" t="str">
        <x:f>IF(K268="","",IF(OR(NOT(ISNUMBER(K268)),NOT(ISNUMBER(M268))),"CHECK INPUTS",ROUND(K268+M268,2)))</x:f>
      </x:c>
      <x:c r="O268" s="731"/>
      <x:c r="P268" s="730"/>
      <x:c r="Q268" s="751" t="str">
        <x:f>IF(A268="","",IF(COUNTIF($A$5:$A$504,A268)&gt;1,"DUPLICATE QUOTE ID",IF(COUNTIFS($B$5:$B$504,B268,$D$5:$D$504,D268)&gt;1,"DUPLICATE RFQ VERSION",IF(OR(B268="",C268="",E268="",G268="",O268="",P268=""),"CHECK REQUIRED FIELDS",IF(OR(NOT(ISNUMBER(C268)),C268&gt;TODAY(),NOT(ISNUMBER(D268)),D268&lt;1,NOT(ISNUMBER(F268)),F268&lt;=0,NOT(ISNUMBER(H268)),H268&lt;=0,AND(I268&lt;&gt;"",OR(NOT(ISNUMBER(I268)),I268&lt;0,I268&gt;1)),AND(J268&lt;&gt;"",OR(NOT(ISNUMBER(J268)),J268&lt;0)),NOT(ISNUMBER(L268)),L268&lt;0,L268&gt;1,NOT(ISNUMBER(O268)),O268&lt;C268),"CHECK INPUTS",IF(COUNTIF(Setup!$F$4:$F$9,P268)=0,"CHECK QUOTE STATUS","COMPLETE"))))))</x:f>
      </x:c>
    </x:row>
    <x:row r="269">
      <x:c r="A269" s="730"/>
      <x:c r="B269" s="730"/>
      <x:c r="C269" s="731"/>
      <x:c r="D269" s="730"/>
      <x:c r="E269" s="730"/>
      <x:c r="F269" s="730"/>
      <x:c r="G269" s="730"/>
      <x:c r="H269" s="767"/>
      <x:c r="I269" s="768"/>
      <x:c r="J269" s="767"/>
      <x:c r="K269" s="771" t="str">
        <x:f>IF(OR(F269="",H269=""),"",IF(OR(NOT(ISNUMBER(F269)),NOT(ISNUMBER(H269)),AND(I269&lt;&gt;"",NOT(ISNUMBER(I269))),AND(J269&lt;&gt;"",NOT(ISNUMBER(J269))),F269&lt;=0,H269&lt;=0,I269&lt;0,I269&gt;1,J269&lt;0),"CHECK INPUTS",ROUND(F269*H269*(1-IF(I269="",0,I269))+IF(J269="",0,J269),2)))</x:f>
      </x:c>
      <x:c r="L269" s="768"/>
      <x:c r="M269" s="771" t="str">
        <x:f>IF(K269="","",IF(NOT(ISNUMBER(K269)),"CHECK INPUTS",IF(L269="","GST REQUIRED",IF(NOT(ISNUMBER(L269)),"CHECK INPUTS",IF(OR(L269&lt;0,L269&gt;1),"CHECK INPUTS",ROUND(K269*L269,2))))))</x:f>
      </x:c>
      <x:c r="N269" s="771" t="str">
        <x:f>IF(K269="","",IF(OR(NOT(ISNUMBER(K269)),NOT(ISNUMBER(M269))),"CHECK INPUTS",ROUND(K269+M269,2)))</x:f>
      </x:c>
      <x:c r="O269" s="731"/>
      <x:c r="P269" s="730"/>
      <x:c r="Q269" s="751" t="str">
        <x:f>IF(A269="","",IF(COUNTIF($A$5:$A$504,A269)&gt;1,"DUPLICATE QUOTE ID",IF(COUNTIFS($B$5:$B$504,B269,$D$5:$D$504,D269)&gt;1,"DUPLICATE RFQ VERSION",IF(OR(B269="",C269="",E269="",G269="",O269="",P269=""),"CHECK REQUIRED FIELDS",IF(OR(NOT(ISNUMBER(C269)),C269&gt;TODAY(),NOT(ISNUMBER(D269)),D269&lt;1,NOT(ISNUMBER(F269)),F269&lt;=0,NOT(ISNUMBER(H269)),H269&lt;=0,AND(I269&lt;&gt;"",OR(NOT(ISNUMBER(I269)),I269&lt;0,I269&gt;1)),AND(J269&lt;&gt;"",OR(NOT(ISNUMBER(J269)),J269&lt;0)),NOT(ISNUMBER(L269)),L269&lt;0,L269&gt;1,NOT(ISNUMBER(O269)),O269&lt;C269),"CHECK INPUTS",IF(COUNTIF(Setup!$F$4:$F$9,P269)=0,"CHECK QUOTE STATUS","COMPLETE"))))))</x:f>
      </x:c>
    </x:row>
    <x:row r="270">
      <x:c r="A270" s="730"/>
      <x:c r="B270" s="730"/>
      <x:c r="C270" s="731"/>
      <x:c r="D270" s="730"/>
      <x:c r="E270" s="730"/>
      <x:c r="F270" s="730"/>
      <x:c r="G270" s="730"/>
      <x:c r="H270" s="767"/>
      <x:c r="I270" s="768"/>
      <x:c r="J270" s="767"/>
      <x:c r="K270" s="771" t="str">
        <x:f>IF(OR(F270="",H270=""),"",IF(OR(NOT(ISNUMBER(F270)),NOT(ISNUMBER(H270)),AND(I270&lt;&gt;"",NOT(ISNUMBER(I270))),AND(J270&lt;&gt;"",NOT(ISNUMBER(J270))),F270&lt;=0,H270&lt;=0,I270&lt;0,I270&gt;1,J270&lt;0),"CHECK INPUTS",ROUND(F270*H270*(1-IF(I270="",0,I270))+IF(J270="",0,J270),2)))</x:f>
      </x:c>
      <x:c r="L270" s="768"/>
      <x:c r="M270" s="771" t="str">
        <x:f>IF(K270="","",IF(NOT(ISNUMBER(K270)),"CHECK INPUTS",IF(L270="","GST REQUIRED",IF(NOT(ISNUMBER(L270)),"CHECK INPUTS",IF(OR(L270&lt;0,L270&gt;1),"CHECK INPUTS",ROUND(K270*L270,2))))))</x:f>
      </x:c>
      <x:c r="N270" s="771" t="str">
        <x:f>IF(K270="","",IF(OR(NOT(ISNUMBER(K270)),NOT(ISNUMBER(M270))),"CHECK INPUTS",ROUND(K270+M270,2)))</x:f>
      </x:c>
      <x:c r="O270" s="731"/>
      <x:c r="P270" s="730"/>
      <x:c r="Q270" s="751" t="str">
        <x:f>IF(A270="","",IF(COUNTIF($A$5:$A$504,A270)&gt;1,"DUPLICATE QUOTE ID",IF(COUNTIFS($B$5:$B$504,B270,$D$5:$D$504,D270)&gt;1,"DUPLICATE RFQ VERSION",IF(OR(B270="",C270="",E270="",G270="",O270="",P270=""),"CHECK REQUIRED FIELDS",IF(OR(NOT(ISNUMBER(C270)),C270&gt;TODAY(),NOT(ISNUMBER(D270)),D270&lt;1,NOT(ISNUMBER(F270)),F270&lt;=0,NOT(ISNUMBER(H270)),H270&lt;=0,AND(I270&lt;&gt;"",OR(NOT(ISNUMBER(I270)),I270&lt;0,I270&gt;1)),AND(J270&lt;&gt;"",OR(NOT(ISNUMBER(J270)),J270&lt;0)),NOT(ISNUMBER(L270)),L270&lt;0,L270&gt;1,NOT(ISNUMBER(O270)),O270&lt;C270),"CHECK INPUTS",IF(COUNTIF(Setup!$F$4:$F$9,P270)=0,"CHECK QUOTE STATUS","COMPLETE"))))))</x:f>
      </x:c>
    </x:row>
    <x:row r="271">
      <x:c r="A271" s="730"/>
      <x:c r="B271" s="730"/>
      <x:c r="C271" s="731"/>
      <x:c r="D271" s="730"/>
      <x:c r="E271" s="730"/>
      <x:c r="F271" s="730"/>
      <x:c r="G271" s="730"/>
      <x:c r="H271" s="767"/>
      <x:c r="I271" s="768"/>
      <x:c r="J271" s="767"/>
      <x:c r="K271" s="771" t="str">
        <x:f>IF(OR(F271="",H271=""),"",IF(OR(NOT(ISNUMBER(F271)),NOT(ISNUMBER(H271)),AND(I271&lt;&gt;"",NOT(ISNUMBER(I271))),AND(J271&lt;&gt;"",NOT(ISNUMBER(J271))),F271&lt;=0,H271&lt;=0,I271&lt;0,I271&gt;1,J271&lt;0),"CHECK INPUTS",ROUND(F271*H271*(1-IF(I271="",0,I271))+IF(J271="",0,J271),2)))</x:f>
      </x:c>
      <x:c r="L271" s="768"/>
      <x:c r="M271" s="771" t="str">
        <x:f>IF(K271="","",IF(NOT(ISNUMBER(K271)),"CHECK INPUTS",IF(L271="","GST REQUIRED",IF(NOT(ISNUMBER(L271)),"CHECK INPUTS",IF(OR(L271&lt;0,L271&gt;1),"CHECK INPUTS",ROUND(K271*L271,2))))))</x:f>
      </x:c>
      <x:c r="N271" s="771" t="str">
        <x:f>IF(K271="","",IF(OR(NOT(ISNUMBER(K271)),NOT(ISNUMBER(M271))),"CHECK INPUTS",ROUND(K271+M271,2)))</x:f>
      </x:c>
      <x:c r="O271" s="731"/>
      <x:c r="P271" s="730"/>
      <x:c r="Q271" s="751" t="str">
        <x:f>IF(A271="","",IF(COUNTIF($A$5:$A$504,A271)&gt;1,"DUPLICATE QUOTE ID",IF(COUNTIFS($B$5:$B$504,B271,$D$5:$D$504,D271)&gt;1,"DUPLICATE RFQ VERSION",IF(OR(B271="",C271="",E271="",G271="",O271="",P271=""),"CHECK REQUIRED FIELDS",IF(OR(NOT(ISNUMBER(C271)),C271&gt;TODAY(),NOT(ISNUMBER(D271)),D271&lt;1,NOT(ISNUMBER(F271)),F271&lt;=0,NOT(ISNUMBER(H271)),H271&lt;=0,AND(I271&lt;&gt;"",OR(NOT(ISNUMBER(I271)),I271&lt;0,I271&gt;1)),AND(J271&lt;&gt;"",OR(NOT(ISNUMBER(J271)),J271&lt;0)),NOT(ISNUMBER(L271)),L271&lt;0,L271&gt;1,NOT(ISNUMBER(O271)),O271&lt;C271),"CHECK INPUTS",IF(COUNTIF(Setup!$F$4:$F$9,P271)=0,"CHECK QUOTE STATUS","COMPLETE"))))))</x:f>
      </x:c>
    </x:row>
    <x:row r="272">
      <x:c r="A272" s="730"/>
      <x:c r="B272" s="730"/>
      <x:c r="C272" s="731"/>
      <x:c r="D272" s="730"/>
      <x:c r="E272" s="730"/>
      <x:c r="F272" s="730"/>
      <x:c r="G272" s="730"/>
      <x:c r="H272" s="767"/>
      <x:c r="I272" s="768"/>
      <x:c r="J272" s="767"/>
      <x:c r="K272" s="771" t="str">
        <x:f>IF(OR(F272="",H272=""),"",IF(OR(NOT(ISNUMBER(F272)),NOT(ISNUMBER(H272)),AND(I272&lt;&gt;"",NOT(ISNUMBER(I272))),AND(J272&lt;&gt;"",NOT(ISNUMBER(J272))),F272&lt;=0,H272&lt;=0,I272&lt;0,I272&gt;1,J272&lt;0),"CHECK INPUTS",ROUND(F272*H272*(1-IF(I272="",0,I272))+IF(J272="",0,J272),2)))</x:f>
      </x:c>
      <x:c r="L272" s="768"/>
      <x:c r="M272" s="771" t="str">
        <x:f>IF(K272="","",IF(NOT(ISNUMBER(K272)),"CHECK INPUTS",IF(L272="","GST REQUIRED",IF(NOT(ISNUMBER(L272)),"CHECK INPUTS",IF(OR(L272&lt;0,L272&gt;1),"CHECK INPUTS",ROUND(K272*L272,2))))))</x:f>
      </x:c>
      <x:c r="N272" s="771" t="str">
        <x:f>IF(K272="","",IF(OR(NOT(ISNUMBER(K272)),NOT(ISNUMBER(M272))),"CHECK INPUTS",ROUND(K272+M272,2)))</x:f>
      </x:c>
      <x:c r="O272" s="731"/>
      <x:c r="P272" s="730"/>
      <x:c r="Q272" s="751" t="str">
        <x:f>IF(A272="","",IF(COUNTIF($A$5:$A$504,A272)&gt;1,"DUPLICATE QUOTE ID",IF(COUNTIFS($B$5:$B$504,B272,$D$5:$D$504,D272)&gt;1,"DUPLICATE RFQ VERSION",IF(OR(B272="",C272="",E272="",G272="",O272="",P272=""),"CHECK REQUIRED FIELDS",IF(OR(NOT(ISNUMBER(C272)),C272&gt;TODAY(),NOT(ISNUMBER(D272)),D272&lt;1,NOT(ISNUMBER(F272)),F272&lt;=0,NOT(ISNUMBER(H272)),H272&lt;=0,AND(I272&lt;&gt;"",OR(NOT(ISNUMBER(I272)),I272&lt;0,I272&gt;1)),AND(J272&lt;&gt;"",OR(NOT(ISNUMBER(J272)),J272&lt;0)),NOT(ISNUMBER(L272)),L272&lt;0,L272&gt;1,NOT(ISNUMBER(O272)),O272&lt;C272),"CHECK INPUTS",IF(COUNTIF(Setup!$F$4:$F$9,P272)=0,"CHECK QUOTE STATUS","COMPLETE"))))))</x:f>
      </x:c>
    </x:row>
    <x:row r="273">
      <x:c r="A273" s="730"/>
      <x:c r="B273" s="730"/>
      <x:c r="C273" s="731"/>
      <x:c r="D273" s="730"/>
      <x:c r="E273" s="730"/>
      <x:c r="F273" s="730"/>
      <x:c r="G273" s="730"/>
      <x:c r="H273" s="767"/>
      <x:c r="I273" s="768"/>
      <x:c r="J273" s="767"/>
      <x:c r="K273" s="771" t="str">
        <x:f>IF(OR(F273="",H273=""),"",IF(OR(NOT(ISNUMBER(F273)),NOT(ISNUMBER(H273)),AND(I273&lt;&gt;"",NOT(ISNUMBER(I273))),AND(J273&lt;&gt;"",NOT(ISNUMBER(J273))),F273&lt;=0,H273&lt;=0,I273&lt;0,I273&gt;1,J273&lt;0),"CHECK INPUTS",ROUND(F273*H273*(1-IF(I273="",0,I273))+IF(J273="",0,J273),2)))</x:f>
      </x:c>
      <x:c r="L273" s="768"/>
      <x:c r="M273" s="771" t="str">
        <x:f>IF(K273="","",IF(NOT(ISNUMBER(K273)),"CHECK INPUTS",IF(L273="","GST REQUIRED",IF(NOT(ISNUMBER(L273)),"CHECK INPUTS",IF(OR(L273&lt;0,L273&gt;1),"CHECK INPUTS",ROUND(K273*L273,2))))))</x:f>
      </x:c>
      <x:c r="N273" s="771" t="str">
        <x:f>IF(K273="","",IF(OR(NOT(ISNUMBER(K273)),NOT(ISNUMBER(M273))),"CHECK INPUTS",ROUND(K273+M273,2)))</x:f>
      </x:c>
      <x:c r="O273" s="731"/>
      <x:c r="P273" s="730"/>
      <x:c r="Q273" s="751" t="str">
        <x:f>IF(A273="","",IF(COUNTIF($A$5:$A$504,A273)&gt;1,"DUPLICATE QUOTE ID",IF(COUNTIFS($B$5:$B$504,B273,$D$5:$D$504,D273)&gt;1,"DUPLICATE RFQ VERSION",IF(OR(B273="",C273="",E273="",G273="",O273="",P273=""),"CHECK REQUIRED FIELDS",IF(OR(NOT(ISNUMBER(C273)),C273&gt;TODAY(),NOT(ISNUMBER(D273)),D273&lt;1,NOT(ISNUMBER(F273)),F273&lt;=0,NOT(ISNUMBER(H273)),H273&lt;=0,AND(I273&lt;&gt;"",OR(NOT(ISNUMBER(I273)),I273&lt;0,I273&gt;1)),AND(J273&lt;&gt;"",OR(NOT(ISNUMBER(J273)),J273&lt;0)),NOT(ISNUMBER(L273)),L273&lt;0,L273&gt;1,NOT(ISNUMBER(O273)),O273&lt;C273),"CHECK INPUTS",IF(COUNTIF(Setup!$F$4:$F$9,P273)=0,"CHECK QUOTE STATUS","COMPLETE"))))))</x:f>
      </x:c>
    </x:row>
    <x:row r="274">
      <x:c r="A274" s="730"/>
      <x:c r="B274" s="730"/>
      <x:c r="C274" s="731"/>
      <x:c r="D274" s="730"/>
      <x:c r="E274" s="730"/>
      <x:c r="F274" s="730"/>
      <x:c r="G274" s="730"/>
      <x:c r="H274" s="767"/>
      <x:c r="I274" s="768"/>
      <x:c r="J274" s="767"/>
      <x:c r="K274" s="771" t="str">
        <x:f>IF(OR(F274="",H274=""),"",IF(OR(NOT(ISNUMBER(F274)),NOT(ISNUMBER(H274)),AND(I274&lt;&gt;"",NOT(ISNUMBER(I274))),AND(J274&lt;&gt;"",NOT(ISNUMBER(J274))),F274&lt;=0,H274&lt;=0,I274&lt;0,I274&gt;1,J274&lt;0),"CHECK INPUTS",ROUND(F274*H274*(1-IF(I274="",0,I274))+IF(J274="",0,J274),2)))</x:f>
      </x:c>
      <x:c r="L274" s="768"/>
      <x:c r="M274" s="771" t="str">
        <x:f>IF(K274="","",IF(NOT(ISNUMBER(K274)),"CHECK INPUTS",IF(L274="","GST REQUIRED",IF(NOT(ISNUMBER(L274)),"CHECK INPUTS",IF(OR(L274&lt;0,L274&gt;1),"CHECK INPUTS",ROUND(K274*L274,2))))))</x:f>
      </x:c>
      <x:c r="N274" s="771" t="str">
        <x:f>IF(K274="","",IF(OR(NOT(ISNUMBER(K274)),NOT(ISNUMBER(M274))),"CHECK INPUTS",ROUND(K274+M274,2)))</x:f>
      </x:c>
      <x:c r="O274" s="731"/>
      <x:c r="P274" s="730"/>
      <x:c r="Q274" s="751" t="str">
        <x:f>IF(A274="","",IF(COUNTIF($A$5:$A$504,A274)&gt;1,"DUPLICATE QUOTE ID",IF(COUNTIFS($B$5:$B$504,B274,$D$5:$D$504,D274)&gt;1,"DUPLICATE RFQ VERSION",IF(OR(B274="",C274="",E274="",G274="",O274="",P274=""),"CHECK REQUIRED FIELDS",IF(OR(NOT(ISNUMBER(C274)),C274&gt;TODAY(),NOT(ISNUMBER(D274)),D274&lt;1,NOT(ISNUMBER(F274)),F274&lt;=0,NOT(ISNUMBER(H274)),H274&lt;=0,AND(I274&lt;&gt;"",OR(NOT(ISNUMBER(I274)),I274&lt;0,I274&gt;1)),AND(J274&lt;&gt;"",OR(NOT(ISNUMBER(J274)),J274&lt;0)),NOT(ISNUMBER(L274)),L274&lt;0,L274&gt;1,NOT(ISNUMBER(O274)),O274&lt;C274),"CHECK INPUTS",IF(COUNTIF(Setup!$F$4:$F$9,P274)=0,"CHECK QUOTE STATUS","COMPLETE"))))))</x:f>
      </x:c>
    </x:row>
    <x:row r="275">
      <x:c r="A275" s="730"/>
      <x:c r="B275" s="730"/>
      <x:c r="C275" s="731"/>
      <x:c r="D275" s="730"/>
      <x:c r="E275" s="730"/>
      <x:c r="F275" s="730"/>
      <x:c r="G275" s="730"/>
      <x:c r="H275" s="767"/>
      <x:c r="I275" s="768"/>
      <x:c r="J275" s="767"/>
      <x:c r="K275" s="771" t="str">
        <x:f>IF(OR(F275="",H275=""),"",IF(OR(NOT(ISNUMBER(F275)),NOT(ISNUMBER(H275)),AND(I275&lt;&gt;"",NOT(ISNUMBER(I275))),AND(J275&lt;&gt;"",NOT(ISNUMBER(J275))),F275&lt;=0,H275&lt;=0,I275&lt;0,I275&gt;1,J275&lt;0),"CHECK INPUTS",ROUND(F275*H275*(1-IF(I275="",0,I275))+IF(J275="",0,J275),2)))</x:f>
      </x:c>
      <x:c r="L275" s="768"/>
      <x:c r="M275" s="771" t="str">
        <x:f>IF(K275="","",IF(NOT(ISNUMBER(K275)),"CHECK INPUTS",IF(L275="","GST REQUIRED",IF(NOT(ISNUMBER(L275)),"CHECK INPUTS",IF(OR(L275&lt;0,L275&gt;1),"CHECK INPUTS",ROUND(K275*L275,2))))))</x:f>
      </x:c>
      <x:c r="N275" s="771" t="str">
        <x:f>IF(K275="","",IF(OR(NOT(ISNUMBER(K275)),NOT(ISNUMBER(M275))),"CHECK INPUTS",ROUND(K275+M275,2)))</x:f>
      </x:c>
      <x:c r="O275" s="731"/>
      <x:c r="P275" s="730"/>
      <x:c r="Q275" s="751" t="str">
        <x:f>IF(A275="","",IF(COUNTIF($A$5:$A$504,A275)&gt;1,"DUPLICATE QUOTE ID",IF(COUNTIFS($B$5:$B$504,B275,$D$5:$D$504,D275)&gt;1,"DUPLICATE RFQ VERSION",IF(OR(B275="",C275="",E275="",G275="",O275="",P275=""),"CHECK REQUIRED FIELDS",IF(OR(NOT(ISNUMBER(C275)),C275&gt;TODAY(),NOT(ISNUMBER(D275)),D275&lt;1,NOT(ISNUMBER(F275)),F275&lt;=0,NOT(ISNUMBER(H275)),H275&lt;=0,AND(I275&lt;&gt;"",OR(NOT(ISNUMBER(I275)),I275&lt;0,I275&gt;1)),AND(J275&lt;&gt;"",OR(NOT(ISNUMBER(J275)),J275&lt;0)),NOT(ISNUMBER(L275)),L275&lt;0,L275&gt;1,NOT(ISNUMBER(O275)),O275&lt;C275),"CHECK INPUTS",IF(COUNTIF(Setup!$F$4:$F$9,P275)=0,"CHECK QUOTE STATUS","COMPLETE"))))))</x:f>
      </x:c>
    </x:row>
    <x:row r="276">
      <x:c r="A276" s="730"/>
      <x:c r="B276" s="730"/>
      <x:c r="C276" s="731"/>
      <x:c r="D276" s="730"/>
      <x:c r="E276" s="730"/>
      <x:c r="F276" s="730"/>
      <x:c r="G276" s="730"/>
      <x:c r="H276" s="767"/>
      <x:c r="I276" s="768"/>
      <x:c r="J276" s="767"/>
      <x:c r="K276" s="771" t="str">
        <x:f>IF(OR(F276="",H276=""),"",IF(OR(NOT(ISNUMBER(F276)),NOT(ISNUMBER(H276)),AND(I276&lt;&gt;"",NOT(ISNUMBER(I276))),AND(J276&lt;&gt;"",NOT(ISNUMBER(J276))),F276&lt;=0,H276&lt;=0,I276&lt;0,I276&gt;1,J276&lt;0),"CHECK INPUTS",ROUND(F276*H276*(1-IF(I276="",0,I276))+IF(J276="",0,J276),2)))</x:f>
      </x:c>
      <x:c r="L276" s="768"/>
      <x:c r="M276" s="771" t="str">
        <x:f>IF(K276="","",IF(NOT(ISNUMBER(K276)),"CHECK INPUTS",IF(L276="","GST REQUIRED",IF(NOT(ISNUMBER(L276)),"CHECK INPUTS",IF(OR(L276&lt;0,L276&gt;1),"CHECK INPUTS",ROUND(K276*L276,2))))))</x:f>
      </x:c>
      <x:c r="N276" s="771" t="str">
        <x:f>IF(K276="","",IF(OR(NOT(ISNUMBER(K276)),NOT(ISNUMBER(M276))),"CHECK INPUTS",ROUND(K276+M276,2)))</x:f>
      </x:c>
      <x:c r="O276" s="731"/>
      <x:c r="P276" s="730"/>
      <x:c r="Q276" s="751" t="str">
        <x:f>IF(A276="","",IF(COUNTIF($A$5:$A$504,A276)&gt;1,"DUPLICATE QUOTE ID",IF(COUNTIFS($B$5:$B$504,B276,$D$5:$D$504,D276)&gt;1,"DUPLICATE RFQ VERSION",IF(OR(B276="",C276="",E276="",G276="",O276="",P276=""),"CHECK REQUIRED FIELDS",IF(OR(NOT(ISNUMBER(C276)),C276&gt;TODAY(),NOT(ISNUMBER(D276)),D276&lt;1,NOT(ISNUMBER(F276)),F276&lt;=0,NOT(ISNUMBER(H276)),H276&lt;=0,AND(I276&lt;&gt;"",OR(NOT(ISNUMBER(I276)),I276&lt;0,I276&gt;1)),AND(J276&lt;&gt;"",OR(NOT(ISNUMBER(J276)),J276&lt;0)),NOT(ISNUMBER(L276)),L276&lt;0,L276&gt;1,NOT(ISNUMBER(O276)),O276&lt;C276),"CHECK INPUTS",IF(COUNTIF(Setup!$F$4:$F$9,P276)=0,"CHECK QUOTE STATUS","COMPLETE"))))))</x:f>
      </x:c>
    </x:row>
    <x:row r="277">
      <x:c r="A277" s="730"/>
      <x:c r="B277" s="730"/>
      <x:c r="C277" s="731"/>
      <x:c r="D277" s="730"/>
      <x:c r="E277" s="730"/>
      <x:c r="F277" s="730"/>
      <x:c r="G277" s="730"/>
      <x:c r="H277" s="767"/>
      <x:c r="I277" s="768"/>
      <x:c r="J277" s="767"/>
      <x:c r="K277" s="771" t="str">
        <x:f>IF(OR(F277="",H277=""),"",IF(OR(NOT(ISNUMBER(F277)),NOT(ISNUMBER(H277)),AND(I277&lt;&gt;"",NOT(ISNUMBER(I277))),AND(J277&lt;&gt;"",NOT(ISNUMBER(J277))),F277&lt;=0,H277&lt;=0,I277&lt;0,I277&gt;1,J277&lt;0),"CHECK INPUTS",ROUND(F277*H277*(1-IF(I277="",0,I277))+IF(J277="",0,J277),2)))</x:f>
      </x:c>
      <x:c r="L277" s="768"/>
      <x:c r="M277" s="771" t="str">
        <x:f>IF(K277="","",IF(NOT(ISNUMBER(K277)),"CHECK INPUTS",IF(L277="","GST REQUIRED",IF(NOT(ISNUMBER(L277)),"CHECK INPUTS",IF(OR(L277&lt;0,L277&gt;1),"CHECK INPUTS",ROUND(K277*L277,2))))))</x:f>
      </x:c>
      <x:c r="N277" s="771" t="str">
        <x:f>IF(K277="","",IF(OR(NOT(ISNUMBER(K277)),NOT(ISNUMBER(M277))),"CHECK INPUTS",ROUND(K277+M277,2)))</x:f>
      </x:c>
      <x:c r="O277" s="731"/>
      <x:c r="P277" s="730"/>
      <x:c r="Q277" s="751" t="str">
        <x:f>IF(A277="","",IF(COUNTIF($A$5:$A$504,A277)&gt;1,"DUPLICATE QUOTE ID",IF(COUNTIFS($B$5:$B$504,B277,$D$5:$D$504,D277)&gt;1,"DUPLICATE RFQ VERSION",IF(OR(B277="",C277="",E277="",G277="",O277="",P277=""),"CHECK REQUIRED FIELDS",IF(OR(NOT(ISNUMBER(C277)),C277&gt;TODAY(),NOT(ISNUMBER(D277)),D277&lt;1,NOT(ISNUMBER(F277)),F277&lt;=0,NOT(ISNUMBER(H277)),H277&lt;=0,AND(I277&lt;&gt;"",OR(NOT(ISNUMBER(I277)),I277&lt;0,I277&gt;1)),AND(J277&lt;&gt;"",OR(NOT(ISNUMBER(J277)),J277&lt;0)),NOT(ISNUMBER(L277)),L277&lt;0,L277&gt;1,NOT(ISNUMBER(O277)),O277&lt;C277),"CHECK INPUTS",IF(COUNTIF(Setup!$F$4:$F$9,P277)=0,"CHECK QUOTE STATUS","COMPLETE"))))))</x:f>
      </x:c>
    </x:row>
    <x:row r="278">
      <x:c r="A278" s="730"/>
      <x:c r="B278" s="730"/>
      <x:c r="C278" s="731"/>
      <x:c r="D278" s="730"/>
      <x:c r="E278" s="730"/>
      <x:c r="F278" s="730"/>
      <x:c r="G278" s="730"/>
      <x:c r="H278" s="767"/>
      <x:c r="I278" s="768"/>
      <x:c r="J278" s="767"/>
      <x:c r="K278" s="771" t="str">
        <x:f>IF(OR(F278="",H278=""),"",IF(OR(NOT(ISNUMBER(F278)),NOT(ISNUMBER(H278)),AND(I278&lt;&gt;"",NOT(ISNUMBER(I278))),AND(J278&lt;&gt;"",NOT(ISNUMBER(J278))),F278&lt;=0,H278&lt;=0,I278&lt;0,I278&gt;1,J278&lt;0),"CHECK INPUTS",ROUND(F278*H278*(1-IF(I278="",0,I278))+IF(J278="",0,J278),2)))</x:f>
      </x:c>
      <x:c r="L278" s="768"/>
      <x:c r="M278" s="771" t="str">
        <x:f>IF(K278="","",IF(NOT(ISNUMBER(K278)),"CHECK INPUTS",IF(L278="","GST REQUIRED",IF(NOT(ISNUMBER(L278)),"CHECK INPUTS",IF(OR(L278&lt;0,L278&gt;1),"CHECK INPUTS",ROUND(K278*L278,2))))))</x:f>
      </x:c>
      <x:c r="N278" s="771" t="str">
        <x:f>IF(K278="","",IF(OR(NOT(ISNUMBER(K278)),NOT(ISNUMBER(M278))),"CHECK INPUTS",ROUND(K278+M278,2)))</x:f>
      </x:c>
      <x:c r="O278" s="731"/>
      <x:c r="P278" s="730"/>
      <x:c r="Q278" s="751" t="str">
        <x:f>IF(A278="","",IF(COUNTIF($A$5:$A$504,A278)&gt;1,"DUPLICATE QUOTE ID",IF(COUNTIFS($B$5:$B$504,B278,$D$5:$D$504,D278)&gt;1,"DUPLICATE RFQ VERSION",IF(OR(B278="",C278="",E278="",G278="",O278="",P278=""),"CHECK REQUIRED FIELDS",IF(OR(NOT(ISNUMBER(C278)),C278&gt;TODAY(),NOT(ISNUMBER(D278)),D278&lt;1,NOT(ISNUMBER(F278)),F278&lt;=0,NOT(ISNUMBER(H278)),H278&lt;=0,AND(I278&lt;&gt;"",OR(NOT(ISNUMBER(I278)),I278&lt;0,I278&gt;1)),AND(J278&lt;&gt;"",OR(NOT(ISNUMBER(J278)),J278&lt;0)),NOT(ISNUMBER(L278)),L278&lt;0,L278&gt;1,NOT(ISNUMBER(O278)),O278&lt;C278),"CHECK INPUTS",IF(COUNTIF(Setup!$F$4:$F$9,P278)=0,"CHECK QUOTE STATUS","COMPLETE"))))))</x:f>
      </x:c>
    </x:row>
    <x:row r="279">
      <x:c r="A279" s="730"/>
      <x:c r="B279" s="730"/>
      <x:c r="C279" s="731"/>
      <x:c r="D279" s="730"/>
      <x:c r="E279" s="730"/>
      <x:c r="F279" s="730"/>
      <x:c r="G279" s="730"/>
      <x:c r="H279" s="767"/>
      <x:c r="I279" s="768"/>
      <x:c r="J279" s="767"/>
      <x:c r="K279" s="771" t="str">
        <x:f>IF(OR(F279="",H279=""),"",IF(OR(NOT(ISNUMBER(F279)),NOT(ISNUMBER(H279)),AND(I279&lt;&gt;"",NOT(ISNUMBER(I279))),AND(J279&lt;&gt;"",NOT(ISNUMBER(J279))),F279&lt;=0,H279&lt;=0,I279&lt;0,I279&gt;1,J279&lt;0),"CHECK INPUTS",ROUND(F279*H279*(1-IF(I279="",0,I279))+IF(J279="",0,J279),2)))</x:f>
      </x:c>
      <x:c r="L279" s="768"/>
      <x:c r="M279" s="771" t="str">
        <x:f>IF(K279="","",IF(NOT(ISNUMBER(K279)),"CHECK INPUTS",IF(L279="","GST REQUIRED",IF(NOT(ISNUMBER(L279)),"CHECK INPUTS",IF(OR(L279&lt;0,L279&gt;1),"CHECK INPUTS",ROUND(K279*L279,2))))))</x:f>
      </x:c>
      <x:c r="N279" s="771" t="str">
        <x:f>IF(K279="","",IF(OR(NOT(ISNUMBER(K279)),NOT(ISNUMBER(M279))),"CHECK INPUTS",ROUND(K279+M279,2)))</x:f>
      </x:c>
      <x:c r="O279" s="731"/>
      <x:c r="P279" s="730"/>
      <x:c r="Q279" s="751" t="str">
        <x:f>IF(A279="","",IF(COUNTIF($A$5:$A$504,A279)&gt;1,"DUPLICATE QUOTE ID",IF(COUNTIFS($B$5:$B$504,B279,$D$5:$D$504,D279)&gt;1,"DUPLICATE RFQ VERSION",IF(OR(B279="",C279="",E279="",G279="",O279="",P279=""),"CHECK REQUIRED FIELDS",IF(OR(NOT(ISNUMBER(C279)),C279&gt;TODAY(),NOT(ISNUMBER(D279)),D279&lt;1,NOT(ISNUMBER(F279)),F279&lt;=0,NOT(ISNUMBER(H279)),H279&lt;=0,AND(I279&lt;&gt;"",OR(NOT(ISNUMBER(I279)),I279&lt;0,I279&gt;1)),AND(J279&lt;&gt;"",OR(NOT(ISNUMBER(J279)),J279&lt;0)),NOT(ISNUMBER(L279)),L279&lt;0,L279&gt;1,NOT(ISNUMBER(O279)),O279&lt;C279),"CHECK INPUTS",IF(COUNTIF(Setup!$F$4:$F$9,P279)=0,"CHECK QUOTE STATUS","COMPLETE"))))))</x:f>
      </x:c>
    </x:row>
    <x:row r="280">
      <x:c r="A280" s="730"/>
      <x:c r="B280" s="730"/>
      <x:c r="C280" s="731"/>
      <x:c r="D280" s="730"/>
      <x:c r="E280" s="730"/>
      <x:c r="F280" s="730"/>
      <x:c r="G280" s="730"/>
      <x:c r="H280" s="767"/>
      <x:c r="I280" s="768"/>
      <x:c r="J280" s="767"/>
      <x:c r="K280" s="771" t="str">
        <x:f>IF(OR(F280="",H280=""),"",IF(OR(NOT(ISNUMBER(F280)),NOT(ISNUMBER(H280)),AND(I280&lt;&gt;"",NOT(ISNUMBER(I280))),AND(J280&lt;&gt;"",NOT(ISNUMBER(J280))),F280&lt;=0,H280&lt;=0,I280&lt;0,I280&gt;1,J280&lt;0),"CHECK INPUTS",ROUND(F280*H280*(1-IF(I280="",0,I280))+IF(J280="",0,J280),2)))</x:f>
      </x:c>
      <x:c r="L280" s="768"/>
      <x:c r="M280" s="771" t="str">
        <x:f>IF(K280="","",IF(NOT(ISNUMBER(K280)),"CHECK INPUTS",IF(L280="","GST REQUIRED",IF(NOT(ISNUMBER(L280)),"CHECK INPUTS",IF(OR(L280&lt;0,L280&gt;1),"CHECK INPUTS",ROUND(K280*L280,2))))))</x:f>
      </x:c>
      <x:c r="N280" s="771" t="str">
        <x:f>IF(K280="","",IF(OR(NOT(ISNUMBER(K280)),NOT(ISNUMBER(M280))),"CHECK INPUTS",ROUND(K280+M280,2)))</x:f>
      </x:c>
      <x:c r="O280" s="731"/>
      <x:c r="P280" s="730"/>
      <x:c r="Q280" s="751" t="str">
        <x:f>IF(A280="","",IF(COUNTIF($A$5:$A$504,A280)&gt;1,"DUPLICATE QUOTE ID",IF(COUNTIFS($B$5:$B$504,B280,$D$5:$D$504,D280)&gt;1,"DUPLICATE RFQ VERSION",IF(OR(B280="",C280="",E280="",G280="",O280="",P280=""),"CHECK REQUIRED FIELDS",IF(OR(NOT(ISNUMBER(C280)),C280&gt;TODAY(),NOT(ISNUMBER(D280)),D280&lt;1,NOT(ISNUMBER(F280)),F280&lt;=0,NOT(ISNUMBER(H280)),H280&lt;=0,AND(I280&lt;&gt;"",OR(NOT(ISNUMBER(I280)),I280&lt;0,I280&gt;1)),AND(J280&lt;&gt;"",OR(NOT(ISNUMBER(J280)),J280&lt;0)),NOT(ISNUMBER(L280)),L280&lt;0,L280&gt;1,NOT(ISNUMBER(O280)),O280&lt;C280),"CHECK INPUTS",IF(COUNTIF(Setup!$F$4:$F$9,P280)=0,"CHECK QUOTE STATUS","COMPLETE"))))))</x:f>
      </x:c>
    </x:row>
    <x:row r="281">
      <x:c r="A281" s="730"/>
      <x:c r="B281" s="730"/>
      <x:c r="C281" s="731"/>
      <x:c r="D281" s="730"/>
      <x:c r="E281" s="730"/>
      <x:c r="F281" s="730"/>
      <x:c r="G281" s="730"/>
      <x:c r="H281" s="767"/>
      <x:c r="I281" s="768"/>
      <x:c r="J281" s="767"/>
      <x:c r="K281" s="771" t="str">
        <x:f>IF(OR(F281="",H281=""),"",IF(OR(NOT(ISNUMBER(F281)),NOT(ISNUMBER(H281)),AND(I281&lt;&gt;"",NOT(ISNUMBER(I281))),AND(J281&lt;&gt;"",NOT(ISNUMBER(J281))),F281&lt;=0,H281&lt;=0,I281&lt;0,I281&gt;1,J281&lt;0),"CHECK INPUTS",ROUND(F281*H281*(1-IF(I281="",0,I281))+IF(J281="",0,J281),2)))</x:f>
      </x:c>
      <x:c r="L281" s="768"/>
      <x:c r="M281" s="771" t="str">
        <x:f>IF(K281="","",IF(NOT(ISNUMBER(K281)),"CHECK INPUTS",IF(L281="","GST REQUIRED",IF(NOT(ISNUMBER(L281)),"CHECK INPUTS",IF(OR(L281&lt;0,L281&gt;1),"CHECK INPUTS",ROUND(K281*L281,2))))))</x:f>
      </x:c>
      <x:c r="N281" s="771" t="str">
        <x:f>IF(K281="","",IF(OR(NOT(ISNUMBER(K281)),NOT(ISNUMBER(M281))),"CHECK INPUTS",ROUND(K281+M281,2)))</x:f>
      </x:c>
      <x:c r="O281" s="731"/>
      <x:c r="P281" s="730"/>
      <x:c r="Q281" s="751" t="str">
        <x:f>IF(A281="","",IF(COUNTIF($A$5:$A$504,A281)&gt;1,"DUPLICATE QUOTE ID",IF(COUNTIFS($B$5:$B$504,B281,$D$5:$D$504,D281)&gt;1,"DUPLICATE RFQ VERSION",IF(OR(B281="",C281="",E281="",G281="",O281="",P281=""),"CHECK REQUIRED FIELDS",IF(OR(NOT(ISNUMBER(C281)),C281&gt;TODAY(),NOT(ISNUMBER(D281)),D281&lt;1,NOT(ISNUMBER(F281)),F281&lt;=0,NOT(ISNUMBER(H281)),H281&lt;=0,AND(I281&lt;&gt;"",OR(NOT(ISNUMBER(I281)),I281&lt;0,I281&gt;1)),AND(J281&lt;&gt;"",OR(NOT(ISNUMBER(J281)),J281&lt;0)),NOT(ISNUMBER(L281)),L281&lt;0,L281&gt;1,NOT(ISNUMBER(O281)),O281&lt;C281),"CHECK INPUTS",IF(COUNTIF(Setup!$F$4:$F$9,P281)=0,"CHECK QUOTE STATUS","COMPLETE"))))))</x:f>
      </x:c>
    </x:row>
    <x:row r="282">
      <x:c r="A282" s="730"/>
      <x:c r="B282" s="730"/>
      <x:c r="C282" s="731"/>
      <x:c r="D282" s="730"/>
      <x:c r="E282" s="730"/>
      <x:c r="F282" s="730"/>
      <x:c r="G282" s="730"/>
      <x:c r="H282" s="767"/>
      <x:c r="I282" s="768"/>
      <x:c r="J282" s="767"/>
      <x:c r="K282" s="771" t="str">
        <x:f>IF(OR(F282="",H282=""),"",IF(OR(NOT(ISNUMBER(F282)),NOT(ISNUMBER(H282)),AND(I282&lt;&gt;"",NOT(ISNUMBER(I282))),AND(J282&lt;&gt;"",NOT(ISNUMBER(J282))),F282&lt;=0,H282&lt;=0,I282&lt;0,I282&gt;1,J282&lt;0),"CHECK INPUTS",ROUND(F282*H282*(1-IF(I282="",0,I282))+IF(J282="",0,J282),2)))</x:f>
      </x:c>
      <x:c r="L282" s="768"/>
      <x:c r="M282" s="771" t="str">
        <x:f>IF(K282="","",IF(NOT(ISNUMBER(K282)),"CHECK INPUTS",IF(L282="","GST REQUIRED",IF(NOT(ISNUMBER(L282)),"CHECK INPUTS",IF(OR(L282&lt;0,L282&gt;1),"CHECK INPUTS",ROUND(K282*L282,2))))))</x:f>
      </x:c>
      <x:c r="N282" s="771" t="str">
        <x:f>IF(K282="","",IF(OR(NOT(ISNUMBER(K282)),NOT(ISNUMBER(M282))),"CHECK INPUTS",ROUND(K282+M282,2)))</x:f>
      </x:c>
      <x:c r="O282" s="731"/>
      <x:c r="P282" s="730"/>
      <x:c r="Q282" s="751" t="str">
        <x:f>IF(A282="","",IF(COUNTIF($A$5:$A$504,A282)&gt;1,"DUPLICATE QUOTE ID",IF(COUNTIFS($B$5:$B$504,B282,$D$5:$D$504,D282)&gt;1,"DUPLICATE RFQ VERSION",IF(OR(B282="",C282="",E282="",G282="",O282="",P282=""),"CHECK REQUIRED FIELDS",IF(OR(NOT(ISNUMBER(C282)),C282&gt;TODAY(),NOT(ISNUMBER(D282)),D282&lt;1,NOT(ISNUMBER(F282)),F282&lt;=0,NOT(ISNUMBER(H282)),H282&lt;=0,AND(I282&lt;&gt;"",OR(NOT(ISNUMBER(I282)),I282&lt;0,I282&gt;1)),AND(J282&lt;&gt;"",OR(NOT(ISNUMBER(J282)),J282&lt;0)),NOT(ISNUMBER(L282)),L282&lt;0,L282&gt;1,NOT(ISNUMBER(O282)),O282&lt;C282),"CHECK INPUTS",IF(COUNTIF(Setup!$F$4:$F$9,P282)=0,"CHECK QUOTE STATUS","COMPLETE"))))))</x:f>
      </x:c>
    </x:row>
    <x:row r="283">
      <x:c r="A283" s="730"/>
      <x:c r="B283" s="730"/>
      <x:c r="C283" s="731"/>
      <x:c r="D283" s="730"/>
      <x:c r="E283" s="730"/>
      <x:c r="F283" s="730"/>
      <x:c r="G283" s="730"/>
      <x:c r="H283" s="767"/>
      <x:c r="I283" s="768"/>
      <x:c r="J283" s="767"/>
      <x:c r="K283" s="771" t="str">
        <x:f>IF(OR(F283="",H283=""),"",IF(OR(NOT(ISNUMBER(F283)),NOT(ISNUMBER(H283)),AND(I283&lt;&gt;"",NOT(ISNUMBER(I283))),AND(J283&lt;&gt;"",NOT(ISNUMBER(J283))),F283&lt;=0,H283&lt;=0,I283&lt;0,I283&gt;1,J283&lt;0),"CHECK INPUTS",ROUND(F283*H283*(1-IF(I283="",0,I283))+IF(J283="",0,J283),2)))</x:f>
      </x:c>
      <x:c r="L283" s="768"/>
      <x:c r="M283" s="771" t="str">
        <x:f>IF(K283="","",IF(NOT(ISNUMBER(K283)),"CHECK INPUTS",IF(L283="","GST REQUIRED",IF(NOT(ISNUMBER(L283)),"CHECK INPUTS",IF(OR(L283&lt;0,L283&gt;1),"CHECK INPUTS",ROUND(K283*L283,2))))))</x:f>
      </x:c>
      <x:c r="N283" s="771" t="str">
        <x:f>IF(K283="","",IF(OR(NOT(ISNUMBER(K283)),NOT(ISNUMBER(M283))),"CHECK INPUTS",ROUND(K283+M283,2)))</x:f>
      </x:c>
      <x:c r="O283" s="731"/>
      <x:c r="P283" s="730"/>
      <x:c r="Q283" s="751" t="str">
        <x:f>IF(A283="","",IF(COUNTIF($A$5:$A$504,A283)&gt;1,"DUPLICATE QUOTE ID",IF(COUNTIFS($B$5:$B$504,B283,$D$5:$D$504,D283)&gt;1,"DUPLICATE RFQ VERSION",IF(OR(B283="",C283="",E283="",G283="",O283="",P283=""),"CHECK REQUIRED FIELDS",IF(OR(NOT(ISNUMBER(C283)),C283&gt;TODAY(),NOT(ISNUMBER(D283)),D283&lt;1,NOT(ISNUMBER(F283)),F283&lt;=0,NOT(ISNUMBER(H283)),H283&lt;=0,AND(I283&lt;&gt;"",OR(NOT(ISNUMBER(I283)),I283&lt;0,I283&gt;1)),AND(J283&lt;&gt;"",OR(NOT(ISNUMBER(J283)),J283&lt;0)),NOT(ISNUMBER(L283)),L283&lt;0,L283&gt;1,NOT(ISNUMBER(O283)),O283&lt;C283),"CHECK INPUTS",IF(COUNTIF(Setup!$F$4:$F$9,P283)=0,"CHECK QUOTE STATUS","COMPLETE"))))))</x:f>
      </x:c>
    </x:row>
    <x:row r="284">
      <x:c r="A284" s="730"/>
      <x:c r="B284" s="730"/>
      <x:c r="C284" s="731"/>
      <x:c r="D284" s="730"/>
      <x:c r="E284" s="730"/>
      <x:c r="F284" s="730"/>
      <x:c r="G284" s="730"/>
      <x:c r="H284" s="767"/>
      <x:c r="I284" s="768"/>
      <x:c r="J284" s="767"/>
      <x:c r="K284" s="771" t="str">
        <x:f>IF(OR(F284="",H284=""),"",IF(OR(NOT(ISNUMBER(F284)),NOT(ISNUMBER(H284)),AND(I284&lt;&gt;"",NOT(ISNUMBER(I284))),AND(J284&lt;&gt;"",NOT(ISNUMBER(J284))),F284&lt;=0,H284&lt;=0,I284&lt;0,I284&gt;1,J284&lt;0),"CHECK INPUTS",ROUND(F284*H284*(1-IF(I284="",0,I284))+IF(J284="",0,J284),2)))</x:f>
      </x:c>
      <x:c r="L284" s="768"/>
      <x:c r="M284" s="771" t="str">
        <x:f>IF(K284="","",IF(NOT(ISNUMBER(K284)),"CHECK INPUTS",IF(L284="","GST REQUIRED",IF(NOT(ISNUMBER(L284)),"CHECK INPUTS",IF(OR(L284&lt;0,L284&gt;1),"CHECK INPUTS",ROUND(K284*L284,2))))))</x:f>
      </x:c>
      <x:c r="N284" s="771" t="str">
        <x:f>IF(K284="","",IF(OR(NOT(ISNUMBER(K284)),NOT(ISNUMBER(M284))),"CHECK INPUTS",ROUND(K284+M284,2)))</x:f>
      </x:c>
      <x:c r="O284" s="731"/>
      <x:c r="P284" s="730"/>
      <x:c r="Q284" s="751" t="str">
        <x:f>IF(A284="","",IF(COUNTIF($A$5:$A$504,A284)&gt;1,"DUPLICATE QUOTE ID",IF(COUNTIFS($B$5:$B$504,B284,$D$5:$D$504,D284)&gt;1,"DUPLICATE RFQ VERSION",IF(OR(B284="",C284="",E284="",G284="",O284="",P284=""),"CHECK REQUIRED FIELDS",IF(OR(NOT(ISNUMBER(C284)),C284&gt;TODAY(),NOT(ISNUMBER(D284)),D284&lt;1,NOT(ISNUMBER(F284)),F284&lt;=0,NOT(ISNUMBER(H284)),H284&lt;=0,AND(I284&lt;&gt;"",OR(NOT(ISNUMBER(I284)),I284&lt;0,I284&gt;1)),AND(J284&lt;&gt;"",OR(NOT(ISNUMBER(J284)),J284&lt;0)),NOT(ISNUMBER(L284)),L284&lt;0,L284&gt;1,NOT(ISNUMBER(O284)),O284&lt;C284),"CHECK INPUTS",IF(COUNTIF(Setup!$F$4:$F$9,P284)=0,"CHECK QUOTE STATUS","COMPLETE"))))))</x:f>
      </x:c>
    </x:row>
    <x:row r="285">
      <x:c r="A285" s="730"/>
      <x:c r="B285" s="730"/>
      <x:c r="C285" s="731"/>
      <x:c r="D285" s="730"/>
      <x:c r="E285" s="730"/>
      <x:c r="F285" s="730"/>
      <x:c r="G285" s="730"/>
      <x:c r="H285" s="767"/>
      <x:c r="I285" s="768"/>
      <x:c r="J285" s="767"/>
      <x:c r="K285" s="771" t="str">
        <x:f>IF(OR(F285="",H285=""),"",IF(OR(NOT(ISNUMBER(F285)),NOT(ISNUMBER(H285)),AND(I285&lt;&gt;"",NOT(ISNUMBER(I285))),AND(J285&lt;&gt;"",NOT(ISNUMBER(J285))),F285&lt;=0,H285&lt;=0,I285&lt;0,I285&gt;1,J285&lt;0),"CHECK INPUTS",ROUND(F285*H285*(1-IF(I285="",0,I285))+IF(J285="",0,J285),2)))</x:f>
      </x:c>
      <x:c r="L285" s="768"/>
      <x:c r="M285" s="771" t="str">
        <x:f>IF(K285="","",IF(NOT(ISNUMBER(K285)),"CHECK INPUTS",IF(L285="","GST REQUIRED",IF(NOT(ISNUMBER(L285)),"CHECK INPUTS",IF(OR(L285&lt;0,L285&gt;1),"CHECK INPUTS",ROUND(K285*L285,2))))))</x:f>
      </x:c>
      <x:c r="N285" s="771" t="str">
        <x:f>IF(K285="","",IF(OR(NOT(ISNUMBER(K285)),NOT(ISNUMBER(M285))),"CHECK INPUTS",ROUND(K285+M285,2)))</x:f>
      </x:c>
      <x:c r="O285" s="731"/>
      <x:c r="P285" s="730"/>
      <x:c r="Q285" s="751" t="str">
        <x:f>IF(A285="","",IF(COUNTIF($A$5:$A$504,A285)&gt;1,"DUPLICATE QUOTE ID",IF(COUNTIFS($B$5:$B$504,B285,$D$5:$D$504,D285)&gt;1,"DUPLICATE RFQ VERSION",IF(OR(B285="",C285="",E285="",G285="",O285="",P285=""),"CHECK REQUIRED FIELDS",IF(OR(NOT(ISNUMBER(C285)),C285&gt;TODAY(),NOT(ISNUMBER(D285)),D285&lt;1,NOT(ISNUMBER(F285)),F285&lt;=0,NOT(ISNUMBER(H285)),H285&lt;=0,AND(I285&lt;&gt;"",OR(NOT(ISNUMBER(I285)),I285&lt;0,I285&gt;1)),AND(J285&lt;&gt;"",OR(NOT(ISNUMBER(J285)),J285&lt;0)),NOT(ISNUMBER(L285)),L285&lt;0,L285&gt;1,NOT(ISNUMBER(O285)),O285&lt;C285),"CHECK INPUTS",IF(COUNTIF(Setup!$F$4:$F$9,P285)=0,"CHECK QUOTE STATUS","COMPLETE"))))))</x:f>
      </x:c>
    </x:row>
    <x:row r="286">
      <x:c r="A286" s="730"/>
      <x:c r="B286" s="730"/>
      <x:c r="C286" s="731"/>
      <x:c r="D286" s="730"/>
      <x:c r="E286" s="730"/>
      <x:c r="F286" s="730"/>
      <x:c r="G286" s="730"/>
      <x:c r="H286" s="767"/>
      <x:c r="I286" s="768"/>
      <x:c r="J286" s="767"/>
      <x:c r="K286" s="771" t="str">
        <x:f>IF(OR(F286="",H286=""),"",IF(OR(NOT(ISNUMBER(F286)),NOT(ISNUMBER(H286)),AND(I286&lt;&gt;"",NOT(ISNUMBER(I286))),AND(J286&lt;&gt;"",NOT(ISNUMBER(J286))),F286&lt;=0,H286&lt;=0,I286&lt;0,I286&gt;1,J286&lt;0),"CHECK INPUTS",ROUND(F286*H286*(1-IF(I286="",0,I286))+IF(J286="",0,J286),2)))</x:f>
      </x:c>
      <x:c r="L286" s="768"/>
      <x:c r="M286" s="771" t="str">
        <x:f>IF(K286="","",IF(NOT(ISNUMBER(K286)),"CHECK INPUTS",IF(L286="","GST REQUIRED",IF(NOT(ISNUMBER(L286)),"CHECK INPUTS",IF(OR(L286&lt;0,L286&gt;1),"CHECK INPUTS",ROUND(K286*L286,2))))))</x:f>
      </x:c>
      <x:c r="N286" s="771" t="str">
        <x:f>IF(K286="","",IF(OR(NOT(ISNUMBER(K286)),NOT(ISNUMBER(M286))),"CHECK INPUTS",ROUND(K286+M286,2)))</x:f>
      </x:c>
      <x:c r="O286" s="731"/>
      <x:c r="P286" s="730"/>
      <x:c r="Q286" s="751" t="str">
        <x:f>IF(A286="","",IF(COUNTIF($A$5:$A$504,A286)&gt;1,"DUPLICATE QUOTE ID",IF(COUNTIFS($B$5:$B$504,B286,$D$5:$D$504,D286)&gt;1,"DUPLICATE RFQ VERSION",IF(OR(B286="",C286="",E286="",G286="",O286="",P286=""),"CHECK REQUIRED FIELDS",IF(OR(NOT(ISNUMBER(C286)),C286&gt;TODAY(),NOT(ISNUMBER(D286)),D286&lt;1,NOT(ISNUMBER(F286)),F286&lt;=0,NOT(ISNUMBER(H286)),H286&lt;=0,AND(I286&lt;&gt;"",OR(NOT(ISNUMBER(I286)),I286&lt;0,I286&gt;1)),AND(J286&lt;&gt;"",OR(NOT(ISNUMBER(J286)),J286&lt;0)),NOT(ISNUMBER(L286)),L286&lt;0,L286&gt;1,NOT(ISNUMBER(O286)),O286&lt;C286),"CHECK INPUTS",IF(COUNTIF(Setup!$F$4:$F$9,P286)=0,"CHECK QUOTE STATUS","COMPLETE"))))))</x:f>
      </x:c>
    </x:row>
    <x:row r="287">
      <x:c r="A287" s="730"/>
      <x:c r="B287" s="730"/>
      <x:c r="C287" s="731"/>
      <x:c r="D287" s="730"/>
      <x:c r="E287" s="730"/>
      <x:c r="F287" s="730"/>
      <x:c r="G287" s="730"/>
      <x:c r="H287" s="767"/>
      <x:c r="I287" s="768"/>
      <x:c r="J287" s="767"/>
      <x:c r="K287" s="771" t="str">
        <x:f>IF(OR(F287="",H287=""),"",IF(OR(NOT(ISNUMBER(F287)),NOT(ISNUMBER(H287)),AND(I287&lt;&gt;"",NOT(ISNUMBER(I287))),AND(J287&lt;&gt;"",NOT(ISNUMBER(J287))),F287&lt;=0,H287&lt;=0,I287&lt;0,I287&gt;1,J287&lt;0),"CHECK INPUTS",ROUND(F287*H287*(1-IF(I287="",0,I287))+IF(J287="",0,J287),2)))</x:f>
      </x:c>
      <x:c r="L287" s="768"/>
      <x:c r="M287" s="771" t="str">
        <x:f>IF(K287="","",IF(NOT(ISNUMBER(K287)),"CHECK INPUTS",IF(L287="","GST REQUIRED",IF(NOT(ISNUMBER(L287)),"CHECK INPUTS",IF(OR(L287&lt;0,L287&gt;1),"CHECK INPUTS",ROUND(K287*L287,2))))))</x:f>
      </x:c>
      <x:c r="N287" s="771" t="str">
        <x:f>IF(K287="","",IF(OR(NOT(ISNUMBER(K287)),NOT(ISNUMBER(M287))),"CHECK INPUTS",ROUND(K287+M287,2)))</x:f>
      </x:c>
      <x:c r="O287" s="731"/>
      <x:c r="P287" s="730"/>
      <x:c r="Q287" s="751" t="str">
        <x:f>IF(A287="","",IF(COUNTIF($A$5:$A$504,A287)&gt;1,"DUPLICATE QUOTE ID",IF(COUNTIFS($B$5:$B$504,B287,$D$5:$D$504,D287)&gt;1,"DUPLICATE RFQ VERSION",IF(OR(B287="",C287="",E287="",G287="",O287="",P287=""),"CHECK REQUIRED FIELDS",IF(OR(NOT(ISNUMBER(C287)),C287&gt;TODAY(),NOT(ISNUMBER(D287)),D287&lt;1,NOT(ISNUMBER(F287)),F287&lt;=0,NOT(ISNUMBER(H287)),H287&lt;=0,AND(I287&lt;&gt;"",OR(NOT(ISNUMBER(I287)),I287&lt;0,I287&gt;1)),AND(J287&lt;&gt;"",OR(NOT(ISNUMBER(J287)),J287&lt;0)),NOT(ISNUMBER(L287)),L287&lt;0,L287&gt;1,NOT(ISNUMBER(O287)),O287&lt;C287),"CHECK INPUTS",IF(COUNTIF(Setup!$F$4:$F$9,P287)=0,"CHECK QUOTE STATUS","COMPLETE"))))))</x:f>
      </x:c>
    </x:row>
    <x:row r="288">
      <x:c r="A288" s="730"/>
      <x:c r="B288" s="730"/>
      <x:c r="C288" s="731"/>
      <x:c r="D288" s="730"/>
      <x:c r="E288" s="730"/>
      <x:c r="F288" s="730"/>
      <x:c r="G288" s="730"/>
      <x:c r="H288" s="767"/>
      <x:c r="I288" s="768"/>
      <x:c r="J288" s="767"/>
      <x:c r="K288" s="771" t="str">
        <x:f>IF(OR(F288="",H288=""),"",IF(OR(NOT(ISNUMBER(F288)),NOT(ISNUMBER(H288)),AND(I288&lt;&gt;"",NOT(ISNUMBER(I288))),AND(J288&lt;&gt;"",NOT(ISNUMBER(J288))),F288&lt;=0,H288&lt;=0,I288&lt;0,I288&gt;1,J288&lt;0),"CHECK INPUTS",ROUND(F288*H288*(1-IF(I288="",0,I288))+IF(J288="",0,J288),2)))</x:f>
      </x:c>
      <x:c r="L288" s="768"/>
      <x:c r="M288" s="771" t="str">
        <x:f>IF(K288="","",IF(NOT(ISNUMBER(K288)),"CHECK INPUTS",IF(L288="","GST REQUIRED",IF(NOT(ISNUMBER(L288)),"CHECK INPUTS",IF(OR(L288&lt;0,L288&gt;1),"CHECK INPUTS",ROUND(K288*L288,2))))))</x:f>
      </x:c>
      <x:c r="N288" s="771" t="str">
        <x:f>IF(K288="","",IF(OR(NOT(ISNUMBER(K288)),NOT(ISNUMBER(M288))),"CHECK INPUTS",ROUND(K288+M288,2)))</x:f>
      </x:c>
      <x:c r="O288" s="731"/>
      <x:c r="P288" s="730"/>
      <x:c r="Q288" s="751" t="str">
        <x:f>IF(A288="","",IF(COUNTIF($A$5:$A$504,A288)&gt;1,"DUPLICATE QUOTE ID",IF(COUNTIFS($B$5:$B$504,B288,$D$5:$D$504,D288)&gt;1,"DUPLICATE RFQ VERSION",IF(OR(B288="",C288="",E288="",G288="",O288="",P288=""),"CHECK REQUIRED FIELDS",IF(OR(NOT(ISNUMBER(C288)),C288&gt;TODAY(),NOT(ISNUMBER(D288)),D288&lt;1,NOT(ISNUMBER(F288)),F288&lt;=0,NOT(ISNUMBER(H288)),H288&lt;=0,AND(I288&lt;&gt;"",OR(NOT(ISNUMBER(I288)),I288&lt;0,I288&gt;1)),AND(J288&lt;&gt;"",OR(NOT(ISNUMBER(J288)),J288&lt;0)),NOT(ISNUMBER(L288)),L288&lt;0,L288&gt;1,NOT(ISNUMBER(O288)),O288&lt;C288),"CHECK INPUTS",IF(COUNTIF(Setup!$F$4:$F$9,P288)=0,"CHECK QUOTE STATUS","COMPLETE"))))))</x:f>
      </x:c>
    </x:row>
    <x:row r="289">
      <x:c r="A289" s="730"/>
      <x:c r="B289" s="730"/>
      <x:c r="C289" s="731"/>
      <x:c r="D289" s="730"/>
      <x:c r="E289" s="730"/>
      <x:c r="F289" s="730"/>
      <x:c r="G289" s="730"/>
      <x:c r="H289" s="767"/>
      <x:c r="I289" s="768"/>
      <x:c r="J289" s="767"/>
      <x:c r="K289" s="771" t="str">
        <x:f>IF(OR(F289="",H289=""),"",IF(OR(NOT(ISNUMBER(F289)),NOT(ISNUMBER(H289)),AND(I289&lt;&gt;"",NOT(ISNUMBER(I289))),AND(J289&lt;&gt;"",NOT(ISNUMBER(J289))),F289&lt;=0,H289&lt;=0,I289&lt;0,I289&gt;1,J289&lt;0),"CHECK INPUTS",ROUND(F289*H289*(1-IF(I289="",0,I289))+IF(J289="",0,J289),2)))</x:f>
      </x:c>
      <x:c r="L289" s="768"/>
      <x:c r="M289" s="771" t="str">
        <x:f>IF(K289="","",IF(NOT(ISNUMBER(K289)),"CHECK INPUTS",IF(L289="","GST REQUIRED",IF(NOT(ISNUMBER(L289)),"CHECK INPUTS",IF(OR(L289&lt;0,L289&gt;1),"CHECK INPUTS",ROUND(K289*L289,2))))))</x:f>
      </x:c>
      <x:c r="N289" s="771" t="str">
        <x:f>IF(K289="","",IF(OR(NOT(ISNUMBER(K289)),NOT(ISNUMBER(M289))),"CHECK INPUTS",ROUND(K289+M289,2)))</x:f>
      </x:c>
      <x:c r="O289" s="731"/>
      <x:c r="P289" s="730"/>
      <x:c r="Q289" s="751" t="str">
        <x:f>IF(A289="","",IF(COUNTIF($A$5:$A$504,A289)&gt;1,"DUPLICATE QUOTE ID",IF(COUNTIFS($B$5:$B$504,B289,$D$5:$D$504,D289)&gt;1,"DUPLICATE RFQ VERSION",IF(OR(B289="",C289="",E289="",G289="",O289="",P289=""),"CHECK REQUIRED FIELDS",IF(OR(NOT(ISNUMBER(C289)),C289&gt;TODAY(),NOT(ISNUMBER(D289)),D289&lt;1,NOT(ISNUMBER(F289)),F289&lt;=0,NOT(ISNUMBER(H289)),H289&lt;=0,AND(I289&lt;&gt;"",OR(NOT(ISNUMBER(I289)),I289&lt;0,I289&gt;1)),AND(J289&lt;&gt;"",OR(NOT(ISNUMBER(J289)),J289&lt;0)),NOT(ISNUMBER(L289)),L289&lt;0,L289&gt;1,NOT(ISNUMBER(O289)),O289&lt;C289),"CHECK INPUTS",IF(COUNTIF(Setup!$F$4:$F$9,P289)=0,"CHECK QUOTE STATUS","COMPLETE"))))))</x:f>
      </x:c>
    </x:row>
    <x:row r="290">
      <x:c r="A290" s="730"/>
      <x:c r="B290" s="730"/>
      <x:c r="C290" s="731"/>
      <x:c r="D290" s="730"/>
      <x:c r="E290" s="730"/>
      <x:c r="F290" s="730"/>
      <x:c r="G290" s="730"/>
      <x:c r="H290" s="767"/>
      <x:c r="I290" s="768"/>
      <x:c r="J290" s="767"/>
      <x:c r="K290" s="771" t="str">
        <x:f>IF(OR(F290="",H290=""),"",IF(OR(NOT(ISNUMBER(F290)),NOT(ISNUMBER(H290)),AND(I290&lt;&gt;"",NOT(ISNUMBER(I290))),AND(J290&lt;&gt;"",NOT(ISNUMBER(J290))),F290&lt;=0,H290&lt;=0,I290&lt;0,I290&gt;1,J290&lt;0),"CHECK INPUTS",ROUND(F290*H290*(1-IF(I290="",0,I290))+IF(J290="",0,J290),2)))</x:f>
      </x:c>
      <x:c r="L290" s="768"/>
      <x:c r="M290" s="771" t="str">
        <x:f>IF(K290="","",IF(NOT(ISNUMBER(K290)),"CHECK INPUTS",IF(L290="","GST REQUIRED",IF(NOT(ISNUMBER(L290)),"CHECK INPUTS",IF(OR(L290&lt;0,L290&gt;1),"CHECK INPUTS",ROUND(K290*L290,2))))))</x:f>
      </x:c>
      <x:c r="N290" s="771" t="str">
        <x:f>IF(K290="","",IF(OR(NOT(ISNUMBER(K290)),NOT(ISNUMBER(M290))),"CHECK INPUTS",ROUND(K290+M290,2)))</x:f>
      </x:c>
      <x:c r="O290" s="731"/>
      <x:c r="P290" s="730"/>
      <x:c r="Q290" s="751" t="str">
        <x:f>IF(A290="","",IF(COUNTIF($A$5:$A$504,A290)&gt;1,"DUPLICATE QUOTE ID",IF(COUNTIFS($B$5:$B$504,B290,$D$5:$D$504,D290)&gt;1,"DUPLICATE RFQ VERSION",IF(OR(B290="",C290="",E290="",G290="",O290="",P290=""),"CHECK REQUIRED FIELDS",IF(OR(NOT(ISNUMBER(C290)),C290&gt;TODAY(),NOT(ISNUMBER(D290)),D290&lt;1,NOT(ISNUMBER(F290)),F290&lt;=0,NOT(ISNUMBER(H290)),H290&lt;=0,AND(I290&lt;&gt;"",OR(NOT(ISNUMBER(I290)),I290&lt;0,I290&gt;1)),AND(J290&lt;&gt;"",OR(NOT(ISNUMBER(J290)),J290&lt;0)),NOT(ISNUMBER(L290)),L290&lt;0,L290&gt;1,NOT(ISNUMBER(O290)),O290&lt;C290),"CHECK INPUTS",IF(COUNTIF(Setup!$F$4:$F$9,P290)=0,"CHECK QUOTE STATUS","COMPLETE"))))))</x:f>
      </x:c>
    </x:row>
    <x:row r="291">
      <x:c r="A291" s="730"/>
      <x:c r="B291" s="730"/>
      <x:c r="C291" s="731"/>
      <x:c r="D291" s="730"/>
      <x:c r="E291" s="730"/>
      <x:c r="F291" s="730"/>
      <x:c r="G291" s="730"/>
      <x:c r="H291" s="767"/>
      <x:c r="I291" s="768"/>
      <x:c r="J291" s="767"/>
      <x:c r="K291" s="771" t="str">
        <x:f>IF(OR(F291="",H291=""),"",IF(OR(NOT(ISNUMBER(F291)),NOT(ISNUMBER(H291)),AND(I291&lt;&gt;"",NOT(ISNUMBER(I291))),AND(J291&lt;&gt;"",NOT(ISNUMBER(J291))),F291&lt;=0,H291&lt;=0,I291&lt;0,I291&gt;1,J291&lt;0),"CHECK INPUTS",ROUND(F291*H291*(1-IF(I291="",0,I291))+IF(J291="",0,J291),2)))</x:f>
      </x:c>
      <x:c r="L291" s="768"/>
      <x:c r="M291" s="771" t="str">
        <x:f>IF(K291="","",IF(NOT(ISNUMBER(K291)),"CHECK INPUTS",IF(L291="","GST REQUIRED",IF(NOT(ISNUMBER(L291)),"CHECK INPUTS",IF(OR(L291&lt;0,L291&gt;1),"CHECK INPUTS",ROUND(K291*L291,2))))))</x:f>
      </x:c>
      <x:c r="N291" s="771" t="str">
        <x:f>IF(K291="","",IF(OR(NOT(ISNUMBER(K291)),NOT(ISNUMBER(M291))),"CHECK INPUTS",ROUND(K291+M291,2)))</x:f>
      </x:c>
      <x:c r="O291" s="731"/>
      <x:c r="P291" s="730"/>
      <x:c r="Q291" s="751" t="str">
        <x:f>IF(A291="","",IF(COUNTIF($A$5:$A$504,A291)&gt;1,"DUPLICATE QUOTE ID",IF(COUNTIFS($B$5:$B$504,B291,$D$5:$D$504,D291)&gt;1,"DUPLICATE RFQ VERSION",IF(OR(B291="",C291="",E291="",G291="",O291="",P291=""),"CHECK REQUIRED FIELDS",IF(OR(NOT(ISNUMBER(C291)),C291&gt;TODAY(),NOT(ISNUMBER(D291)),D291&lt;1,NOT(ISNUMBER(F291)),F291&lt;=0,NOT(ISNUMBER(H291)),H291&lt;=0,AND(I291&lt;&gt;"",OR(NOT(ISNUMBER(I291)),I291&lt;0,I291&gt;1)),AND(J291&lt;&gt;"",OR(NOT(ISNUMBER(J291)),J291&lt;0)),NOT(ISNUMBER(L291)),L291&lt;0,L291&gt;1,NOT(ISNUMBER(O291)),O291&lt;C291),"CHECK INPUTS",IF(COUNTIF(Setup!$F$4:$F$9,P291)=0,"CHECK QUOTE STATUS","COMPLETE"))))))</x:f>
      </x:c>
    </x:row>
    <x:row r="292">
      <x:c r="A292" s="730"/>
      <x:c r="B292" s="730"/>
      <x:c r="C292" s="731"/>
      <x:c r="D292" s="730"/>
      <x:c r="E292" s="730"/>
      <x:c r="F292" s="730"/>
      <x:c r="G292" s="730"/>
      <x:c r="H292" s="767"/>
      <x:c r="I292" s="768"/>
      <x:c r="J292" s="767"/>
      <x:c r="K292" s="771" t="str">
        <x:f>IF(OR(F292="",H292=""),"",IF(OR(NOT(ISNUMBER(F292)),NOT(ISNUMBER(H292)),AND(I292&lt;&gt;"",NOT(ISNUMBER(I292))),AND(J292&lt;&gt;"",NOT(ISNUMBER(J292))),F292&lt;=0,H292&lt;=0,I292&lt;0,I292&gt;1,J292&lt;0),"CHECK INPUTS",ROUND(F292*H292*(1-IF(I292="",0,I292))+IF(J292="",0,J292),2)))</x:f>
      </x:c>
      <x:c r="L292" s="768"/>
      <x:c r="M292" s="771" t="str">
        <x:f>IF(K292="","",IF(NOT(ISNUMBER(K292)),"CHECK INPUTS",IF(L292="","GST REQUIRED",IF(NOT(ISNUMBER(L292)),"CHECK INPUTS",IF(OR(L292&lt;0,L292&gt;1),"CHECK INPUTS",ROUND(K292*L292,2))))))</x:f>
      </x:c>
      <x:c r="N292" s="771" t="str">
        <x:f>IF(K292="","",IF(OR(NOT(ISNUMBER(K292)),NOT(ISNUMBER(M292))),"CHECK INPUTS",ROUND(K292+M292,2)))</x:f>
      </x:c>
      <x:c r="O292" s="731"/>
      <x:c r="P292" s="730"/>
      <x:c r="Q292" s="751" t="str">
        <x:f>IF(A292="","",IF(COUNTIF($A$5:$A$504,A292)&gt;1,"DUPLICATE QUOTE ID",IF(COUNTIFS($B$5:$B$504,B292,$D$5:$D$504,D292)&gt;1,"DUPLICATE RFQ VERSION",IF(OR(B292="",C292="",E292="",G292="",O292="",P292=""),"CHECK REQUIRED FIELDS",IF(OR(NOT(ISNUMBER(C292)),C292&gt;TODAY(),NOT(ISNUMBER(D292)),D292&lt;1,NOT(ISNUMBER(F292)),F292&lt;=0,NOT(ISNUMBER(H292)),H292&lt;=0,AND(I292&lt;&gt;"",OR(NOT(ISNUMBER(I292)),I292&lt;0,I292&gt;1)),AND(J292&lt;&gt;"",OR(NOT(ISNUMBER(J292)),J292&lt;0)),NOT(ISNUMBER(L292)),L292&lt;0,L292&gt;1,NOT(ISNUMBER(O292)),O292&lt;C292),"CHECK INPUTS",IF(COUNTIF(Setup!$F$4:$F$9,P292)=0,"CHECK QUOTE STATUS","COMPLETE"))))))</x:f>
      </x:c>
    </x:row>
    <x:row r="293">
      <x:c r="A293" s="730"/>
      <x:c r="B293" s="730"/>
      <x:c r="C293" s="731"/>
      <x:c r="D293" s="730"/>
      <x:c r="E293" s="730"/>
      <x:c r="F293" s="730"/>
      <x:c r="G293" s="730"/>
      <x:c r="H293" s="767"/>
      <x:c r="I293" s="768"/>
      <x:c r="J293" s="767"/>
      <x:c r="K293" s="771" t="str">
        <x:f>IF(OR(F293="",H293=""),"",IF(OR(NOT(ISNUMBER(F293)),NOT(ISNUMBER(H293)),AND(I293&lt;&gt;"",NOT(ISNUMBER(I293))),AND(J293&lt;&gt;"",NOT(ISNUMBER(J293))),F293&lt;=0,H293&lt;=0,I293&lt;0,I293&gt;1,J293&lt;0),"CHECK INPUTS",ROUND(F293*H293*(1-IF(I293="",0,I293))+IF(J293="",0,J293),2)))</x:f>
      </x:c>
      <x:c r="L293" s="768"/>
      <x:c r="M293" s="771" t="str">
        <x:f>IF(K293="","",IF(NOT(ISNUMBER(K293)),"CHECK INPUTS",IF(L293="","GST REQUIRED",IF(NOT(ISNUMBER(L293)),"CHECK INPUTS",IF(OR(L293&lt;0,L293&gt;1),"CHECK INPUTS",ROUND(K293*L293,2))))))</x:f>
      </x:c>
      <x:c r="N293" s="771" t="str">
        <x:f>IF(K293="","",IF(OR(NOT(ISNUMBER(K293)),NOT(ISNUMBER(M293))),"CHECK INPUTS",ROUND(K293+M293,2)))</x:f>
      </x:c>
      <x:c r="O293" s="731"/>
      <x:c r="P293" s="730"/>
      <x:c r="Q293" s="751" t="str">
        <x:f>IF(A293="","",IF(COUNTIF($A$5:$A$504,A293)&gt;1,"DUPLICATE QUOTE ID",IF(COUNTIFS($B$5:$B$504,B293,$D$5:$D$504,D293)&gt;1,"DUPLICATE RFQ VERSION",IF(OR(B293="",C293="",E293="",G293="",O293="",P293=""),"CHECK REQUIRED FIELDS",IF(OR(NOT(ISNUMBER(C293)),C293&gt;TODAY(),NOT(ISNUMBER(D293)),D293&lt;1,NOT(ISNUMBER(F293)),F293&lt;=0,NOT(ISNUMBER(H293)),H293&lt;=0,AND(I293&lt;&gt;"",OR(NOT(ISNUMBER(I293)),I293&lt;0,I293&gt;1)),AND(J293&lt;&gt;"",OR(NOT(ISNUMBER(J293)),J293&lt;0)),NOT(ISNUMBER(L293)),L293&lt;0,L293&gt;1,NOT(ISNUMBER(O293)),O293&lt;C293),"CHECK INPUTS",IF(COUNTIF(Setup!$F$4:$F$9,P293)=0,"CHECK QUOTE STATUS","COMPLETE"))))))</x:f>
      </x:c>
    </x:row>
    <x:row r="294">
      <x:c r="A294" s="730"/>
      <x:c r="B294" s="730"/>
      <x:c r="C294" s="731"/>
      <x:c r="D294" s="730"/>
      <x:c r="E294" s="730"/>
      <x:c r="F294" s="730"/>
      <x:c r="G294" s="730"/>
      <x:c r="H294" s="767"/>
      <x:c r="I294" s="768"/>
      <x:c r="J294" s="767"/>
      <x:c r="K294" s="771" t="str">
        <x:f>IF(OR(F294="",H294=""),"",IF(OR(NOT(ISNUMBER(F294)),NOT(ISNUMBER(H294)),AND(I294&lt;&gt;"",NOT(ISNUMBER(I294))),AND(J294&lt;&gt;"",NOT(ISNUMBER(J294))),F294&lt;=0,H294&lt;=0,I294&lt;0,I294&gt;1,J294&lt;0),"CHECK INPUTS",ROUND(F294*H294*(1-IF(I294="",0,I294))+IF(J294="",0,J294),2)))</x:f>
      </x:c>
      <x:c r="L294" s="768"/>
      <x:c r="M294" s="771" t="str">
        <x:f>IF(K294="","",IF(NOT(ISNUMBER(K294)),"CHECK INPUTS",IF(L294="","GST REQUIRED",IF(NOT(ISNUMBER(L294)),"CHECK INPUTS",IF(OR(L294&lt;0,L294&gt;1),"CHECK INPUTS",ROUND(K294*L294,2))))))</x:f>
      </x:c>
      <x:c r="N294" s="771" t="str">
        <x:f>IF(K294="","",IF(OR(NOT(ISNUMBER(K294)),NOT(ISNUMBER(M294))),"CHECK INPUTS",ROUND(K294+M294,2)))</x:f>
      </x:c>
      <x:c r="O294" s="731"/>
      <x:c r="P294" s="730"/>
      <x:c r="Q294" s="751" t="str">
        <x:f>IF(A294="","",IF(COUNTIF($A$5:$A$504,A294)&gt;1,"DUPLICATE QUOTE ID",IF(COUNTIFS($B$5:$B$504,B294,$D$5:$D$504,D294)&gt;1,"DUPLICATE RFQ VERSION",IF(OR(B294="",C294="",E294="",G294="",O294="",P294=""),"CHECK REQUIRED FIELDS",IF(OR(NOT(ISNUMBER(C294)),C294&gt;TODAY(),NOT(ISNUMBER(D294)),D294&lt;1,NOT(ISNUMBER(F294)),F294&lt;=0,NOT(ISNUMBER(H294)),H294&lt;=0,AND(I294&lt;&gt;"",OR(NOT(ISNUMBER(I294)),I294&lt;0,I294&gt;1)),AND(J294&lt;&gt;"",OR(NOT(ISNUMBER(J294)),J294&lt;0)),NOT(ISNUMBER(L294)),L294&lt;0,L294&gt;1,NOT(ISNUMBER(O294)),O294&lt;C294),"CHECK INPUTS",IF(COUNTIF(Setup!$F$4:$F$9,P294)=0,"CHECK QUOTE STATUS","COMPLETE"))))))</x:f>
      </x:c>
    </x:row>
    <x:row r="295">
      <x:c r="A295" s="730"/>
      <x:c r="B295" s="730"/>
      <x:c r="C295" s="731"/>
      <x:c r="D295" s="730"/>
      <x:c r="E295" s="730"/>
      <x:c r="F295" s="730"/>
      <x:c r="G295" s="730"/>
      <x:c r="H295" s="767"/>
      <x:c r="I295" s="768"/>
      <x:c r="J295" s="767"/>
      <x:c r="K295" s="771" t="str">
        <x:f>IF(OR(F295="",H295=""),"",IF(OR(NOT(ISNUMBER(F295)),NOT(ISNUMBER(H295)),AND(I295&lt;&gt;"",NOT(ISNUMBER(I295))),AND(J295&lt;&gt;"",NOT(ISNUMBER(J295))),F295&lt;=0,H295&lt;=0,I295&lt;0,I295&gt;1,J295&lt;0),"CHECK INPUTS",ROUND(F295*H295*(1-IF(I295="",0,I295))+IF(J295="",0,J295),2)))</x:f>
      </x:c>
      <x:c r="L295" s="768"/>
      <x:c r="M295" s="771" t="str">
        <x:f>IF(K295="","",IF(NOT(ISNUMBER(K295)),"CHECK INPUTS",IF(L295="","GST REQUIRED",IF(NOT(ISNUMBER(L295)),"CHECK INPUTS",IF(OR(L295&lt;0,L295&gt;1),"CHECK INPUTS",ROUND(K295*L295,2))))))</x:f>
      </x:c>
      <x:c r="N295" s="771" t="str">
        <x:f>IF(K295="","",IF(OR(NOT(ISNUMBER(K295)),NOT(ISNUMBER(M295))),"CHECK INPUTS",ROUND(K295+M295,2)))</x:f>
      </x:c>
      <x:c r="O295" s="731"/>
      <x:c r="P295" s="730"/>
      <x:c r="Q295" s="751" t="str">
        <x:f>IF(A295="","",IF(COUNTIF($A$5:$A$504,A295)&gt;1,"DUPLICATE QUOTE ID",IF(COUNTIFS($B$5:$B$504,B295,$D$5:$D$504,D295)&gt;1,"DUPLICATE RFQ VERSION",IF(OR(B295="",C295="",E295="",G295="",O295="",P295=""),"CHECK REQUIRED FIELDS",IF(OR(NOT(ISNUMBER(C295)),C295&gt;TODAY(),NOT(ISNUMBER(D295)),D295&lt;1,NOT(ISNUMBER(F295)),F295&lt;=0,NOT(ISNUMBER(H295)),H295&lt;=0,AND(I295&lt;&gt;"",OR(NOT(ISNUMBER(I295)),I295&lt;0,I295&gt;1)),AND(J295&lt;&gt;"",OR(NOT(ISNUMBER(J295)),J295&lt;0)),NOT(ISNUMBER(L295)),L295&lt;0,L295&gt;1,NOT(ISNUMBER(O295)),O295&lt;C295),"CHECK INPUTS",IF(COUNTIF(Setup!$F$4:$F$9,P295)=0,"CHECK QUOTE STATUS","COMPLETE"))))))</x:f>
      </x:c>
    </x:row>
    <x:row r="296">
      <x:c r="A296" s="730"/>
      <x:c r="B296" s="730"/>
      <x:c r="C296" s="731"/>
      <x:c r="D296" s="730"/>
      <x:c r="E296" s="730"/>
      <x:c r="F296" s="730"/>
      <x:c r="G296" s="730"/>
      <x:c r="H296" s="767"/>
      <x:c r="I296" s="768"/>
      <x:c r="J296" s="767"/>
      <x:c r="K296" s="771" t="str">
        <x:f>IF(OR(F296="",H296=""),"",IF(OR(NOT(ISNUMBER(F296)),NOT(ISNUMBER(H296)),AND(I296&lt;&gt;"",NOT(ISNUMBER(I296))),AND(J296&lt;&gt;"",NOT(ISNUMBER(J296))),F296&lt;=0,H296&lt;=0,I296&lt;0,I296&gt;1,J296&lt;0),"CHECK INPUTS",ROUND(F296*H296*(1-IF(I296="",0,I296))+IF(J296="",0,J296),2)))</x:f>
      </x:c>
      <x:c r="L296" s="768"/>
      <x:c r="M296" s="771" t="str">
        <x:f>IF(K296="","",IF(NOT(ISNUMBER(K296)),"CHECK INPUTS",IF(L296="","GST REQUIRED",IF(NOT(ISNUMBER(L296)),"CHECK INPUTS",IF(OR(L296&lt;0,L296&gt;1),"CHECK INPUTS",ROUND(K296*L296,2))))))</x:f>
      </x:c>
      <x:c r="N296" s="771" t="str">
        <x:f>IF(K296="","",IF(OR(NOT(ISNUMBER(K296)),NOT(ISNUMBER(M296))),"CHECK INPUTS",ROUND(K296+M296,2)))</x:f>
      </x:c>
      <x:c r="O296" s="731"/>
      <x:c r="P296" s="730"/>
      <x:c r="Q296" s="751" t="str">
        <x:f>IF(A296="","",IF(COUNTIF($A$5:$A$504,A296)&gt;1,"DUPLICATE QUOTE ID",IF(COUNTIFS($B$5:$B$504,B296,$D$5:$D$504,D296)&gt;1,"DUPLICATE RFQ VERSION",IF(OR(B296="",C296="",E296="",G296="",O296="",P296=""),"CHECK REQUIRED FIELDS",IF(OR(NOT(ISNUMBER(C296)),C296&gt;TODAY(),NOT(ISNUMBER(D296)),D296&lt;1,NOT(ISNUMBER(F296)),F296&lt;=0,NOT(ISNUMBER(H296)),H296&lt;=0,AND(I296&lt;&gt;"",OR(NOT(ISNUMBER(I296)),I296&lt;0,I296&gt;1)),AND(J296&lt;&gt;"",OR(NOT(ISNUMBER(J296)),J296&lt;0)),NOT(ISNUMBER(L296)),L296&lt;0,L296&gt;1,NOT(ISNUMBER(O296)),O296&lt;C296),"CHECK INPUTS",IF(COUNTIF(Setup!$F$4:$F$9,P296)=0,"CHECK QUOTE STATUS","COMPLETE"))))))</x:f>
      </x:c>
    </x:row>
    <x:row r="297">
      <x:c r="A297" s="730"/>
      <x:c r="B297" s="730"/>
      <x:c r="C297" s="731"/>
      <x:c r="D297" s="730"/>
      <x:c r="E297" s="730"/>
      <x:c r="F297" s="730"/>
      <x:c r="G297" s="730"/>
      <x:c r="H297" s="767"/>
      <x:c r="I297" s="768"/>
      <x:c r="J297" s="767"/>
      <x:c r="K297" s="771" t="str">
        <x:f>IF(OR(F297="",H297=""),"",IF(OR(NOT(ISNUMBER(F297)),NOT(ISNUMBER(H297)),AND(I297&lt;&gt;"",NOT(ISNUMBER(I297))),AND(J297&lt;&gt;"",NOT(ISNUMBER(J297))),F297&lt;=0,H297&lt;=0,I297&lt;0,I297&gt;1,J297&lt;0),"CHECK INPUTS",ROUND(F297*H297*(1-IF(I297="",0,I297))+IF(J297="",0,J297),2)))</x:f>
      </x:c>
      <x:c r="L297" s="768"/>
      <x:c r="M297" s="771" t="str">
        <x:f>IF(K297="","",IF(NOT(ISNUMBER(K297)),"CHECK INPUTS",IF(L297="","GST REQUIRED",IF(NOT(ISNUMBER(L297)),"CHECK INPUTS",IF(OR(L297&lt;0,L297&gt;1),"CHECK INPUTS",ROUND(K297*L297,2))))))</x:f>
      </x:c>
      <x:c r="N297" s="771" t="str">
        <x:f>IF(K297="","",IF(OR(NOT(ISNUMBER(K297)),NOT(ISNUMBER(M297))),"CHECK INPUTS",ROUND(K297+M297,2)))</x:f>
      </x:c>
      <x:c r="O297" s="731"/>
      <x:c r="P297" s="730"/>
      <x:c r="Q297" s="751" t="str">
        <x:f>IF(A297="","",IF(COUNTIF($A$5:$A$504,A297)&gt;1,"DUPLICATE QUOTE ID",IF(COUNTIFS($B$5:$B$504,B297,$D$5:$D$504,D297)&gt;1,"DUPLICATE RFQ VERSION",IF(OR(B297="",C297="",E297="",G297="",O297="",P297=""),"CHECK REQUIRED FIELDS",IF(OR(NOT(ISNUMBER(C297)),C297&gt;TODAY(),NOT(ISNUMBER(D297)),D297&lt;1,NOT(ISNUMBER(F297)),F297&lt;=0,NOT(ISNUMBER(H297)),H297&lt;=0,AND(I297&lt;&gt;"",OR(NOT(ISNUMBER(I297)),I297&lt;0,I297&gt;1)),AND(J297&lt;&gt;"",OR(NOT(ISNUMBER(J297)),J297&lt;0)),NOT(ISNUMBER(L297)),L297&lt;0,L297&gt;1,NOT(ISNUMBER(O297)),O297&lt;C297),"CHECK INPUTS",IF(COUNTIF(Setup!$F$4:$F$9,P297)=0,"CHECK QUOTE STATUS","COMPLETE"))))))</x:f>
      </x:c>
    </x:row>
    <x:row r="298">
      <x:c r="A298" s="730"/>
      <x:c r="B298" s="730"/>
      <x:c r="C298" s="731"/>
      <x:c r="D298" s="730"/>
      <x:c r="E298" s="730"/>
      <x:c r="F298" s="730"/>
      <x:c r="G298" s="730"/>
      <x:c r="H298" s="767"/>
      <x:c r="I298" s="768"/>
      <x:c r="J298" s="767"/>
      <x:c r="K298" s="771" t="str">
        <x:f>IF(OR(F298="",H298=""),"",IF(OR(NOT(ISNUMBER(F298)),NOT(ISNUMBER(H298)),AND(I298&lt;&gt;"",NOT(ISNUMBER(I298))),AND(J298&lt;&gt;"",NOT(ISNUMBER(J298))),F298&lt;=0,H298&lt;=0,I298&lt;0,I298&gt;1,J298&lt;0),"CHECK INPUTS",ROUND(F298*H298*(1-IF(I298="",0,I298))+IF(J298="",0,J298),2)))</x:f>
      </x:c>
      <x:c r="L298" s="768"/>
      <x:c r="M298" s="771" t="str">
        <x:f>IF(K298="","",IF(NOT(ISNUMBER(K298)),"CHECK INPUTS",IF(L298="","GST REQUIRED",IF(NOT(ISNUMBER(L298)),"CHECK INPUTS",IF(OR(L298&lt;0,L298&gt;1),"CHECK INPUTS",ROUND(K298*L298,2))))))</x:f>
      </x:c>
      <x:c r="N298" s="771" t="str">
        <x:f>IF(K298="","",IF(OR(NOT(ISNUMBER(K298)),NOT(ISNUMBER(M298))),"CHECK INPUTS",ROUND(K298+M298,2)))</x:f>
      </x:c>
      <x:c r="O298" s="731"/>
      <x:c r="P298" s="730"/>
      <x:c r="Q298" s="751" t="str">
        <x:f>IF(A298="","",IF(COUNTIF($A$5:$A$504,A298)&gt;1,"DUPLICATE QUOTE ID",IF(COUNTIFS($B$5:$B$504,B298,$D$5:$D$504,D298)&gt;1,"DUPLICATE RFQ VERSION",IF(OR(B298="",C298="",E298="",G298="",O298="",P298=""),"CHECK REQUIRED FIELDS",IF(OR(NOT(ISNUMBER(C298)),C298&gt;TODAY(),NOT(ISNUMBER(D298)),D298&lt;1,NOT(ISNUMBER(F298)),F298&lt;=0,NOT(ISNUMBER(H298)),H298&lt;=0,AND(I298&lt;&gt;"",OR(NOT(ISNUMBER(I298)),I298&lt;0,I298&gt;1)),AND(J298&lt;&gt;"",OR(NOT(ISNUMBER(J298)),J298&lt;0)),NOT(ISNUMBER(L298)),L298&lt;0,L298&gt;1,NOT(ISNUMBER(O298)),O298&lt;C298),"CHECK INPUTS",IF(COUNTIF(Setup!$F$4:$F$9,P298)=0,"CHECK QUOTE STATUS","COMPLETE"))))))</x:f>
      </x:c>
    </x:row>
    <x:row r="299">
      <x:c r="A299" s="730"/>
      <x:c r="B299" s="730"/>
      <x:c r="C299" s="731"/>
      <x:c r="D299" s="730"/>
      <x:c r="E299" s="730"/>
      <x:c r="F299" s="730"/>
      <x:c r="G299" s="730"/>
      <x:c r="H299" s="767"/>
      <x:c r="I299" s="768"/>
      <x:c r="J299" s="767"/>
      <x:c r="K299" s="771" t="str">
        <x:f>IF(OR(F299="",H299=""),"",IF(OR(NOT(ISNUMBER(F299)),NOT(ISNUMBER(H299)),AND(I299&lt;&gt;"",NOT(ISNUMBER(I299))),AND(J299&lt;&gt;"",NOT(ISNUMBER(J299))),F299&lt;=0,H299&lt;=0,I299&lt;0,I299&gt;1,J299&lt;0),"CHECK INPUTS",ROUND(F299*H299*(1-IF(I299="",0,I299))+IF(J299="",0,J299),2)))</x:f>
      </x:c>
      <x:c r="L299" s="768"/>
      <x:c r="M299" s="771" t="str">
        <x:f>IF(K299="","",IF(NOT(ISNUMBER(K299)),"CHECK INPUTS",IF(L299="","GST REQUIRED",IF(NOT(ISNUMBER(L299)),"CHECK INPUTS",IF(OR(L299&lt;0,L299&gt;1),"CHECK INPUTS",ROUND(K299*L299,2))))))</x:f>
      </x:c>
      <x:c r="N299" s="771" t="str">
        <x:f>IF(K299="","",IF(OR(NOT(ISNUMBER(K299)),NOT(ISNUMBER(M299))),"CHECK INPUTS",ROUND(K299+M299,2)))</x:f>
      </x:c>
      <x:c r="O299" s="731"/>
      <x:c r="P299" s="730"/>
      <x:c r="Q299" s="751" t="str">
        <x:f>IF(A299="","",IF(COUNTIF($A$5:$A$504,A299)&gt;1,"DUPLICATE QUOTE ID",IF(COUNTIFS($B$5:$B$504,B299,$D$5:$D$504,D299)&gt;1,"DUPLICATE RFQ VERSION",IF(OR(B299="",C299="",E299="",G299="",O299="",P299=""),"CHECK REQUIRED FIELDS",IF(OR(NOT(ISNUMBER(C299)),C299&gt;TODAY(),NOT(ISNUMBER(D299)),D299&lt;1,NOT(ISNUMBER(F299)),F299&lt;=0,NOT(ISNUMBER(H299)),H299&lt;=0,AND(I299&lt;&gt;"",OR(NOT(ISNUMBER(I299)),I299&lt;0,I299&gt;1)),AND(J299&lt;&gt;"",OR(NOT(ISNUMBER(J299)),J299&lt;0)),NOT(ISNUMBER(L299)),L299&lt;0,L299&gt;1,NOT(ISNUMBER(O299)),O299&lt;C299),"CHECK INPUTS",IF(COUNTIF(Setup!$F$4:$F$9,P299)=0,"CHECK QUOTE STATUS","COMPLETE"))))))</x:f>
      </x:c>
    </x:row>
    <x:row r="300">
      <x:c r="A300" s="730"/>
      <x:c r="B300" s="730"/>
      <x:c r="C300" s="731"/>
      <x:c r="D300" s="730"/>
      <x:c r="E300" s="730"/>
      <x:c r="F300" s="730"/>
      <x:c r="G300" s="730"/>
      <x:c r="H300" s="767"/>
      <x:c r="I300" s="768"/>
      <x:c r="J300" s="767"/>
      <x:c r="K300" s="771" t="str">
        <x:f>IF(OR(F300="",H300=""),"",IF(OR(NOT(ISNUMBER(F300)),NOT(ISNUMBER(H300)),AND(I300&lt;&gt;"",NOT(ISNUMBER(I300))),AND(J300&lt;&gt;"",NOT(ISNUMBER(J300))),F300&lt;=0,H300&lt;=0,I300&lt;0,I300&gt;1,J300&lt;0),"CHECK INPUTS",ROUND(F300*H300*(1-IF(I300="",0,I300))+IF(J300="",0,J300),2)))</x:f>
      </x:c>
      <x:c r="L300" s="768"/>
      <x:c r="M300" s="771" t="str">
        <x:f>IF(K300="","",IF(NOT(ISNUMBER(K300)),"CHECK INPUTS",IF(L300="","GST REQUIRED",IF(NOT(ISNUMBER(L300)),"CHECK INPUTS",IF(OR(L300&lt;0,L300&gt;1),"CHECK INPUTS",ROUND(K300*L300,2))))))</x:f>
      </x:c>
      <x:c r="N300" s="771" t="str">
        <x:f>IF(K300="","",IF(OR(NOT(ISNUMBER(K300)),NOT(ISNUMBER(M300))),"CHECK INPUTS",ROUND(K300+M300,2)))</x:f>
      </x:c>
      <x:c r="O300" s="731"/>
      <x:c r="P300" s="730"/>
      <x:c r="Q300" s="751" t="str">
        <x:f>IF(A300="","",IF(COUNTIF($A$5:$A$504,A300)&gt;1,"DUPLICATE QUOTE ID",IF(COUNTIFS($B$5:$B$504,B300,$D$5:$D$504,D300)&gt;1,"DUPLICATE RFQ VERSION",IF(OR(B300="",C300="",E300="",G300="",O300="",P300=""),"CHECK REQUIRED FIELDS",IF(OR(NOT(ISNUMBER(C300)),C300&gt;TODAY(),NOT(ISNUMBER(D300)),D300&lt;1,NOT(ISNUMBER(F300)),F300&lt;=0,NOT(ISNUMBER(H300)),H300&lt;=0,AND(I300&lt;&gt;"",OR(NOT(ISNUMBER(I300)),I300&lt;0,I300&gt;1)),AND(J300&lt;&gt;"",OR(NOT(ISNUMBER(J300)),J300&lt;0)),NOT(ISNUMBER(L300)),L300&lt;0,L300&gt;1,NOT(ISNUMBER(O300)),O300&lt;C300),"CHECK INPUTS",IF(COUNTIF(Setup!$F$4:$F$9,P300)=0,"CHECK QUOTE STATUS","COMPLETE"))))))</x:f>
      </x:c>
    </x:row>
    <x:row r="301">
      <x:c r="A301" s="730"/>
      <x:c r="B301" s="730"/>
      <x:c r="C301" s="731"/>
      <x:c r="D301" s="730"/>
      <x:c r="E301" s="730"/>
      <x:c r="F301" s="730"/>
      <x:c r="G301" s="730"/>
      <x:c r="H301" s="767"/>
      <x:c r="I301" s="768"/>
      <x:c r="J301" s="767"/>
      <x:c r="K301" s="771" t="str">
        <x:f>IF(OR(F301="",H301=""),"",IF(OR(NOT(ISNUMBER(F301)),NOT(ISNUMBER(H301)),AND(I301&lt;&gt;"",NOT(ISNUMBER(I301))),AND(J301&lt;&gt;"",NOT(ISNUMBER(J301))),F301&lt;=0,H301&lt;=0,I301&lt;0,I301&gt;1,J301&lt;0),"CHECK INPUTS",ROUND(F301*H301*(1-IF(I301="",0,I301))+IF(J301="",0,J301),2)))</x:f>
      </x:c>
      <x:c r="L301" s="768"/>
      <x:c r="M301" s="771" t="str">
        <x:f>IF(K301="","",IF(NOT(ISNUMBER(K301)),"CHECK INPUTS",IF(L301="","GST REQUIRED",IF(NOT(ISNUMBER(L301)),"CHECK INPUTS",IF(OR(L301&lt;0,L301&gt;1),"CHECK INPUTS",ROUND(K301*L301,2))))))</x:f>
      </x:c>
      <x:c r="N301" s="771" t="str">
        <x:f>IF(K301="","",IF(OR(NOT(ISNUMBER(K301)),NOT(ISNUMBER(M301))),"CHECK INPUTS",ROUND(K301+M301,2)))</x:f>
      </x:c>
      <x:c r="O301" s="731"/>
      <x:c r="P301" s="730"/>
      <x:c r="Q301" s="751" t="str">
        <x:f>IF(A301="","",IF(COUNTIF($A$5:$A$504,A301)&gt;1,"DUPLICATE QUOTE ID",IF(COUNTIFS($B$5:$B$504,B301,$D$5:$D$504,D301)&gt;1,"DUPLICATE RFQ VERSION",IF(OR(B301="",C301="",E301="",G301="",O301="",P301=""),"CHECK REQUIRED FIELDS",IF(OR(NOT(ISNUMBER(C301)),C301&gt;TODAY(),NOT(ISNUMBER(D301)),D301&lt;1,NOT(ISNUMBER(F301)),F301&lt;=0,NOT(ISNUMBER(H301)),H301&lt;=0,AND(I301&lt;&gt;"",OR(NOT(ISNUMBER(I301)),I301&lt;0,I301&gt;1)),AND(J301&lt;&gt;"",OR(NOT(ISNUMBER(J301)),J301&lt;0)),NOT(ISNUMBER(L301)),L301&lt;0,L301&gt;1,NOT(ISNUMBER(O301)),O301&lt;C301),"CHECK INPUTS",IF(COUNTIF(Setup!$F$4:$F$9,P301)=0,"CHECK QUOTE STATUS","COMPLETE"))))))</x:f>
      </x:c>
    </x:row>
    <x:row r="302">
      <x:c r="A302" s="730"/>
      <x:c r="B302" s="730"/>
      <x:c r="C302" s="731"/>
      <x:c r="D302" s="730"/>
      <x:c r="E302" s="730"/>
      <x:c r="F302" s="730"/>
      <x:c r="G302" s="730"/>
      <x:c r="H302" s="767"/>
      <x:c r="I302" s="768"/>
      <x:c r="J302" s="767"/>
      <x:c r="K302" s="771" t="str">
        <x:f>IF(OR(F302="",H302=""),"",IF(OR(NOT(ISNUMBER(F302)),NOT(ISNUMBER(H302)),AND(I302&lt;&gt;"",NOT(ISNUMBER(I302))),AND(J302&lt;&gt;"",NOT(ISNUMBER(J302))),F302&lt;=0,H302&lt;=0,I302&lt;0,I302&gt;1,J302&lt;0),"CHECK INPUTS",ROUND(F302*H302*(1-IF(I302="",0,I302))+IF(J302="",0,J302),2)))</x:f>
      </x:c>
      <x:c r="L302" s="768"/>
      <x:c r="M302" s="771" t="str">
        <x:f>IF(K302="","",IF(NOT(ISNUMBER(K302)),"CHECK INPUTS",IF(L302="","GST REQUIRED",IF(NOT(ISNUMBER(L302)),"CHECK INPUTS",IF(OR(L302&lt;0,L302&gt;1),"CHECK INPUTS",ROUND(K302*L302,2))))))</x:f>
      </x:c>
      <x:c r="N302" s="771" t="str">
        <x:f>IF(K302="","",IF(OR(NOT(ISNUMBER(K302)),NOT(ISNUMBER(M302))),"CHECK INPUTS",ROUND(K302+M302,2)))</x:f>
      </x:c>
      <x:c r="O302" s="731"/>
      <x:c r="P302" s="730"/>
      <x:c r="Q302" s="751" t="str">
        <x:f>IF(A302="","",IF(COUNTIF($A$5:$A$504,A302)&gt;1,"DUPLICATE QUOTE ID",IF(COUNTIFS($B$5:$B$504,B302,$D$5:$D$504,D302)&gt;1,"DUPLICATE RFQ VERSION",IF(OR(B302="",C302="",E302="",G302="",O302="",P302=""),"CHECK REQUIRED FIELDS",IF(OR(NOT(ISNUMBER(C302)),C302&gt;TODAY(),NOT(ISNUMBER(D302)),D302&lt;1,NOT(ISNUMBER(F302)),F302&lt;=0,NOT(ISNUMBER(H302)),H302&lt;=0,AND(I302&lt;&gt;"",OR(NOT(ISNUMBER(I302)),I302&lt;0,I302&gt;1)),AND(J302&lt;&gt;"",OR(NOT(ISNUMBER(J302)),J302&lt;0)),NOT(ISNUMBER(L302)),L302&lt;0,L302&gt;1,NOT(ISNUMBER(O302)),O302&lt;C302),"CHECK INPUTS",IF(COUNTIF(Setup!$F$4:$F$9,P302)=0,"CHECK QUOTE STATUS","COMPLETE"))))))</x:f>
      </x:c>
    </x:row>
    <x:row r="303">
      <x:c r="A303" s="730"/>
      <x:c r="B303" s="730"/>
      <x:c r="C303" s="731"/>
      <x:c r="D303" s="730"/>
      <x:c r="E303" s="730"/>
      <x:c r="F303" s="730"/>
      <x:c r="G303" s="730"/>
      <x:c r="H303" s="767"/>
      <x:c r="I303" s="768"/>
      <x:c r="J303" s="767"/>
      <x:c r="K303" s="771" t="str">
        <x:f>IF(OR(F303="",H303=""),"",IF(OR(NOT(ISNUMBER(F303)),NOT(ISNUMBER(H303)),AND(I303&lt;&gt;"",NOT(ISNUMBER(I303))),AND(J303&lt;&gt;"",NOT(ISNUMBER(J303))),F303&lt;=0,H303&lt;=0,I303&lt;0,I303&gt;1,J303&lt;0),"CHECK INPUTS",ROUND(F303*H303*(1-IF(I303="",0,I303))+IF(J303="",0,J303),2)))</x:f>
      </x:c>
      <x:c r="L303" s="768"/>
      <x:c r="M303" s="771" t="str">
        <x:f>IF(K303="","",IF(NOT(ISNUMBER(K303)),"CHECK INPUTS",IF(L303="","GST REQUIRED",IF(NOT(ISNUMBER(L303)),"CHECK INPUTS",IF(OR(L303&lt;0,L303&gt;1),"CHECK INPUTS",ROUND(K303*L303,2))))))</x:f>
      </x:c>
      <x:c r="N303" s="771" t="str">
        <x:f>IF(K303="","",IF(OR(NOT(ISNUMBER(K303)),NOT(ISNUMBER(M303))),"CHECK INPUTS",ROUND(K303+M303,2)))</x:f>
      </x:c>
      <x:c r="O303" s="731"/>
      <x:c r="P303" s="730"/>
      <x:c r="Q303" s="751" t="str">
        <x:f>IF(A303="","",IF(COUNTIF($A$5:$A$504,A303)&gt;1,"DUPLICATE QUOTE ID",IF(COUNTIFS($B$5:$B$504,B303,$D$5:$D$504,D303)&gt;1,"DUPLICATE RFQ VERSION",IF(OR(B303="",C303="",E303="",G303="",O303="",P303=""),"CHECK REQUIRED FIELDS",IF(OR(NOT(ISNUMBER(C303)),C303&gt;TODAY(),NOT(ISNUMBER(D303)),D303&lt;1,NOT(ISNUMBER(F303)),F303&lt;=0,NOT(ISNUMBER(H303)),H303&lt;=0,AND(I303&lt;&gt;"",OR(NOT(ISNUMBER(I303)),I303&lt;0,I303&gt;1)),AND(J303&lt;&gt;"",OR(NOT(ISNUMBER(J303)),J303&lt;0)),NOT(ISNUMBER(L303)),L303&lt;0,L303&gt;1,NOT(ISNUMBER(O303)),O303&lt;C303),"CHECK INPUTS",IF(COUNTIF(Setup!$F$4:$F$9,P303)=0,"CHECK QUOTE STATUS","COMPLETE"))))))</x:f>
      </x:c>
    </x:row>
    <x:row r="304">
      <x:c r="A304" s="730"/>
      <x:c r="B304" s="730"/>
      <x:c r="C304" s="731"/>
      <x:c r="D304" s="730"/>
      <x:c r="E304" s="730"/>
      <x:c r="F304" s="730"/>
      <x:c r="G304" s="730"/>
      <x:c r="H304" s="767"/>
      <x:c r="I304" s="768"/>
      <x:c r="J304" s="767"/>
      <x:c r="K304" s="771" t="str">
        <x:f>IF(OR(F304="",H304=""),"",IF(OR(NOT(ISNUMBER(F304)),NOT(ISNUMBER(H304)),AND(I304&lt;&gt;"",NOT(ISNUMBER(I304))),AND(J304&lt;&gt;"",NOT(ISNUMBER(J304))),F304&lt;=0,H304&lt;=0,I304&lt;0,I304&gt;1,J304&lt;0),"CHECK INPUTS",ROUND(F304*H304*(1-IF(I304="",0,I304))+IF(J304="",0,J304),2)))</x:f>
      </x:c>
      <x:c r="L304" s="768"/>
      <x:c r="M304" s="771" t="str">
        <x:f>IF(K304="","",IF(NOT(ISNUMBER(K304)),"CHECK INPUTS",IF(L304="","GST REQUIRED",IF(NOT(ISNUMBER(L304)),"CHECK INPUTS",IF(OR(L304&lt;0,L304&gt;1),"CHECK INPUTS",ROUND(K304*L304,2))))))</x:f>
      </x:c>
      <x:c r="N304" s="771" t="str">
        <x:f>IF(K304="","",IF(OR(NOT(ISNUMBER(K304)),NOT(ISNUMBER(M304))),"CHECK INPUTS",ROUND(K304+M304,2)))</x:f>
      </x:c>
      <x:c r="O304" s="731"/>
      <x:c r="P304" s="730"/>
      <x:c r="Q304" s="751" t="str">
        <x:f>IF(A304="","",IF(COUNTIF($A$5:$A$504,A304)&gt;1,"DUPLICATE QUOTE ID",IF(COUNTIFS($B$5:$B$504,B304,$D$5:$D$504,D304)&gt;1,"DUPLICATE RFQ VERSION",IF(OR(B304="",C304="",E304="",G304="",O304="",P304=""),"CHECK REQUIRED FIELDS",IF(OR(NOT(ISNUMBER(C304)),C304&gt;TODAY(),NOT(ISNUMBER(D304)),D304&lt;1,NOT(ISNUMBER(F304)),F304&lt;=0,NOT(ISNUMBER(H304)),H304&lt;=0,AND(I304&lt;&gt;"",OR(NOT(ISNUMBER(I304)),I304&lt;0,I304&gt;1)),AND(J304&lt;&gt;"",OR(NOT(ISNUMBER(J304)),J304&lt;0)),NOT(ISNUMBER(L304)),L304&lt;0,L304&gt;1,NOT(ISNUMBER(O304)),O304&lt;C304),"CHECK INPUTS",IF(COUNTIF(Setup!$F$4:$F$9,P304)=0,"CHECK QUOTE STATUS","COMPLETE"))))))</x:f>
      </x:c>
    </x:row>
    <x:row r="305">
      <x:c r="A305" s="730"/>
      <x:c r="B305" s="730"/>
      <x:c r="C305" s="731"/>
      <x:c r="D305" s="730"/>
      <x:c r="E305" s="730"/>
      <x:c r="F305" s="730"/>
      <x:c r="G305" s="730"/>
      <x:c r="H305" s="767"/>
      <x:c r="I305" s="768"/>
      <x:c r="J305" s="767"/>
      <x:c r="K305" s="771" t="str">
        <x:f>IF(OR(F305="",H305=""),"",IF(OR(NOT(ISNUMBER(F305)),NOT(ISNUMBER(H305)),AND(I305&lt;&gt;"",NOT(ISNUMBER(I305))),AND(J305&lt;&gt;"",NOT(ISNUMBER(J305))),F305&lt;=0,H305&lt;=0,I305&lt;0,I305&gt;1,J305&lt;0),"CHECK INPUTS",ROUND(F305*H305*(1-IF(I305="",0,I305))+IF(J305="",0,J305),2)))</x:f>
      </x:c>
      <x:c r="L305" s="768"/>
      <x:c r="M305" s="771" t="str">
        <x:f>IF(K305="","",IF(NOT(ISNUMBER(K305)),"CHECK INPUTS",IF(L305="","GST REQUIRED",IF(NOT(ISNUMBER(L305)),"CHECK INPUTS",IF(OR(L305&lt;0,L305&gt;1),"CHECK INPUTS",ROUND(K305*L305,2))))))</x:f>
      </x:c>
      <x:c r="N305" s="771" t="str">
        <x:f>IF(K305="","",IF(OR(NOT(ISNUMBER(K305)),NOT(ISNUMBER(M305))),"CHECK INPUTS",ROUND(K305+M305,2)))</x:f>
      </x:c>
      <x:c r="O305" s="731"/>
      <x:c r="P305" s="730"/>
      <x:c r="Q305" s="751" t="str">
        <x:f>IF(A305="","",IF(COUNTIF($A$5:$A$504,A305)&gt;1,"DUPLICATE QUOTE ID",IF(COUNTIFS($B$5:$B$504,B305,$D$5:$D$504,D305)&gt;1,"DUPLICATE RFQ VERSION",IF(OR(B305="",C305="",E305="",G305="",O305="",P305=""),"CHECK REQUIRED FIELDS",IF(OR(NOT(ISNUMBER(C305)),C305&gt;TODAY(),NOT(ISNUMBER(D305)),D305&lt;1,NOT(ISNUMBER(F305)),F305&lt;=0,NOT(ISNUMBER(H305)),H305&lt;=0,AND(I305&lt;&gt;"",OR(NOT(ISNUMBER(I305)),I305&lt;0,I305&gt;1)),AND(J305&lt;&gt;"",OR(NOT(ISNUMBER(J305)),J305&lt;0)),NOT(ISNUMBER(L305)),L305&lt;0,L305&gt;1,NOT(ISNUMBER(O305)),O305&lt;C305),"CHECK INPUTS",IF(COUNTIF(Setup!$F$4:$F$9,P305)=0,"CHECK QUOTE STATUS","COMPLETE"))))))</x:f>
      </x:c>
    </x:row>
    <x:row r="306">
      <x:c r="A306" s="730"/>
      <x:c r="B306" s="730"/>
      <x:c r="C306" s="731"/>
      <x:c r="D306" s="730"/>
      <x:c r="E306" s="730"/>
      <x:c r="F306" s="730"/>
      <x:c r="G306" s="730"/>
      <x:c r="H306" s="767"/>
      <x:c r="I306" s="768"/>
      <x:c r="J306" s="767"/>
      <x:c r="K306" s="771" t="str">
        <x:f>IF(OR(F306="",H306=""),"",IF(OR(NOT(ISNUMBER(F306)),NOT(ISNUMBER(H306)),AND(I306&lt;&gt;"",NOT(ISNUMBER(I306))),AND(J306&lt;&gt;"",NOT(ISNUMBER(J306))),F306&lt;=0,H306&lt;=0,I306&lt;0,I306&gt;1,J306&lt;0),"CHECK INPUTS",ROUND(F306*H306*(1-IF(I306="",0,I306))+IF(J306="",0,J306),2)))</x:f>
      </x:c>
      <x:c r="L306" s="768"/>
      <x:c r="M306" s="771" t="str">
        <x:f>IF(K306="","",IF(NOT(ISNUMBER(K306)),"CHECK INPUTS",IF(L306="","GST REQUIRED",IF(NOT(ISNUMBER(L306)),"CHECK INPUTS",IF(OR(L306&lt;0,L306&gt;1),"CHECK INPUTS",ROUND(K306*L306,2))))))</x:f>
      </x:c>
      <x:c r="N306" s="771" t="str">
        <x:f>IF(K306="","",IF(OR(NOT(ISNUMBER(K306)),NOT(ISNUMBER(M306))),"CHECK INPUTS",ROUND(K306+M306,2)))</x:f>
      </x:c>
      <x:c r="O306" s="731"/>
      <x:c r="P306" s="730"/>
      <x:c r="Q306" s="751" t="str">
        <x:f>IF(A306="","",IF(COUNTIF($A$5:$A$504,A306)&gt;1,"DUPLICATE QUOTE ID",IF(COUNTIFS($B$5:$B$504,B306,$D$5:$D$504,D306)&gt;1,"DUPLICATE RFQ VERSION",IF(OR(B306="",C306="",E306="",G306="",O306="",P306=""),"CHECK REQUIRED FIELDS",IF(OR(NOT(ISNUMBER(C306)),C306&gt;TODAY(),NOT(ISNUMBER(D306)),D306&lt;1,NOT(ISNUMBER(F306)),F306&lt;=0,NOT(ISNUMBER(H306)),H306&lt;=0,AND(I306&lt;&gt;"",OR(NOT(ISNUMBER(I306)),I306&lt;0,I306&gt;1)),AND(J306&lt;&gt;"",OR(NOT(ISNUMBER(J306)),J306&lt;0)),NOT(ISNUMBER(L306)),L306&lt;0,L306&gt;1,NOT(ISNUMBER(O306)),O306&lt;C306),"CHECK INPUTS",IF(COUNTIF(Setup!$F$4:$F$9,P306)=0,"CHECK QUOTE STATUS","COMPLETE"))))))</x:f>
      </x:c>
    </x:row>
    <x:row r="307">
      <x:c r="A307" s="730"/>
      <x:c r="B307" s="730"/>
      <x:c r="C307" s="731"/>
      <x:c r="D307" s="730"/>
      <x:c r="E307" s="730"/>
      <x:c r="F307" s="730"/>
      <x:c r="G307" s="730"/>
      <x:c r="H307" s="767"/>
      <x:c r="I307" s="768"/>
      <x:c r="J307" s="767"/>
      <x:c r="K307" s="771" t="str">
        <x:f>IF(OR(F307="",H307=""),"",IF(OR(NOT(ISNUMBER(F307)),NOT(ISNUMBER(H307)),AND(I307&lt;&gt;"",NOT(ISNUMBER(I307))),AND(J307&lt;&gt;"",NOT(ISNUMBER(J307))),F307&lt;=0,H307&lt;=0,I307&lt;0,I307&gt;1,J307&lt;0),"CHECK INPUTS",ROUND(F307*H307*(1-IF(I307="",0,I307))+IF(J307="",0,J307),2)))</x:f>
      </x:c>
      <x:c r="L307" s="768"/>
      <x:c r="M307" s="771" t="str">
        <x:f>IF(K307="","",IF(NOT(ISNUMBER(K307)),"CHECK INPUTS",IF(L307="","GST REQUIRED",IF(NOT(ISNUMBER(L307)),"CHECK INPUTS",IF(OR(L307&lt;0,L307&gt;1),"CHECK INPUTS",ROUND(K307*L307,2))))))</x:f>
      </x:c>
      <x:c r="N307" s="771" t="str">
        <x:f>IF(K307="","",IF(OR(NOT(ISNUMBER(K307)),NOT(ISNUMBER(M307))),"CHECK INPUTS",ROUND(K307+M307,2)))</x:f>
      </x:c>
      <x:c r="O307" s="731"/>
      <x:c r="P307" s="730"/>
      <x:c r="Q307" s="751" t="str">
        <x:f>IF(A307="","",IF(COUNTIF($A$5:$A$504,A307)&gt;1,"DUPLICATE QUOTE ID",IF(COUNTIFS($B$5:$B$504,B307,$D$5:$D$504,D307)&gt;1,"DUPLICATE RFQ VERSION",IF(OR(B307="",C307="",E307="",G307="",O307="",P307=""),"CHECK REQUIRED FIELDS",IF(OR(NOT(ISNUMBER(C307)),C307&gt;TODAY(),NOT(ISNUMBER(D307)),D307&lt;1,NOT(ISNUMBER(F307)),F307&lt;=0,NOT(ISNUMBER(H307)),H307&lt;=0,AND(I307&lt;&gt;"",OR(NOT(ISNUMBER(I307)),I307&lt;0,I307&gt;1)),AND(J307&lt;&gt;"",OR(NOT(ISNUMBER(J307)),J307&lt;0)),NOT(ISNUMBER(L307)),L307&lt;0,L307&gt;1,NOT(ISNUMBER(O307)),O307&lt;C307),"CHECK INPUTS",IF(COUNTIF(Setup!$F$4:$F$9,P307)=0,"CHECK QUOTE STATUS","COMPLETE"))))))</x:f>
      </x:c>
    </x:row>
    <x:row r="308">
      <x:c r="A308" s="730"/>
      <x:c r="B308" s="730"/>
      <x:c r="C308" s="731"/>
      <x:c r="D308" s="730"/>
      <x:c r="E308" s="730"/>
      <x:c r="F308" s="730"/>
      <x:c r="G308" s="730"/>
      <x:c r="H308" s="767"/>
      <x:c r="I308" s="768"/>
      <x:c r="J308" s="767"/>
      <x:c r="K308" s="771" t="str">
        <x:f>IF(OR(F308="",H308=""),"",IF(OR(NOT(ISNUMBER(F308)),NOT(ISNUMBER(H308)),AND(I308&lt;&gt;"",NOT(ISNUMBER(I308))),AND(J308&lt;&gt;"",NOT(ISNUMBER(J308))),F308&lt;=0,H308&lt;=0,I308&lt;0,I308&gt;1,J308&lt;0),"CHECK INPUTS",ROUND(F308*H308*(1-IF(I308="",0,I308))+IF(J308="",0,J308),2)))</x:f>
      </x:c>
      <x:c r="L308" s="768"/>
      <x:c r="M308" s="771" t="str">
        <x:f>IF(K308="","",IF(NOT(ISNUMBER(K308)),"CHECK INPUTS",IF(L308="","GST REQUIRED",IF(NOT(ISNUMBER(L308)),"CHECK INPUTS",IF(OR(L308&lt;0,L308&gt;1),"CHECK INPUTS",ROUND(K308*L308,2))))))</x:f>
      </x:c>
      <x:c r="N308" s="771" t="str">
        <x:f>IF(K308="","",IF(OR(NOT(ISNUMBER(K308)),NOT(ISNUMBER(M308))),"CHECK INPUTS",ROUND(K308+M308,2)))</x:f>
      </x:c>
      <x:c r="O308" s="731"/>
      <x:c r="P308" s="730"/>
      <x:c r="Q308" s="751" t="str">
        <x:f>IF(A308="","",IF(COUNTIF($A$5:$A$504,A308)&gt;1,"DUPLICATE QUOTE ID",IF(COUNTIFS($B$5:$B$504,B308,$D$5:$D$504,D308)&gt;1,"DUPLICATE RFQ VERSION",IF(OR(B308="",C308="",E308="",G308="",O308="",P308=""),"CHECK REQUIRED FIELDS",IF(OR(NOT(ISNUMBER(C308)),C308&gt;TODAY(),NOT(ISNUMBER(D308)),D308&lt;1,NOT(ISNUMBER(F308)),F308&lt;=0,NOT(ISNUMBER(H308)),H308&lt;=0,AND(I308&lt;&gt;"",OR(NOT(ISNUMBER(I308)),I308&lt;0,I308&gt;1)),AND(J308&lt;&gt;"",OR(NOT(ISNUMBER(J308)),J308&lt;0)),NOT(ISNUMBER(L308)),L308&lt;0,L308&gt;1,NOT(ISNUMBER(O308)),O308&lt;C308),"CHECK INPUTS",IF(COUNTIF(Setup!$F$4:$F$9,P308)=0,"CHECK QUOTE STATUS","COMPLETE"))))))</x:f>
      </x:c>
    </x:row>
    <x:row r="309">
      <x:c r="A309" s="730"/>
      <x:c r="B309" s="730"/>
      <x:c r="C309" s="731"/>
      <x:c r="D309" s="730"/>
      <x:c r="E309" s="730"/>
      <x:c r="F309" s="730"/>
      <x:c r="G309" s="730"/>
      <x:c r="H309" s="767"/>
      <x:c r="I309" s="768"/>
      <x:c r="J309" s="767"/>
      <x:c r="K309" s="771" t="str">
        <x:f>IF(OR(F309="",H309=""),"",IF(OR(NOT(ISNUMBER(F309)),NOT(ISNUMBER(H309)),AND(I309&lt;&gt;"",NOT(ISNUMBER(I309))),AND(J309&lt;&gt;"",NOT(ISNUMBER(J309))),F309&lt;=0,H309&lt;=0,I309&lt;0,I309&gt;1,J309&lt;0),"CHECK INPUTS",ROUND(F309*H309*(1-IF(I309="",0,I309))+IF(J309="",0,J309),2)))</x:f>
      </x:c>
      <x:c r="L309" s="768"/>
      <x:c r="M309" s="771" t="str">
        <x:f>IF(K309="","",IF(NOT(ISNUMBER(K309)),"CHECK INPUTS",IF(L309="","GST REQUIRED",IF(NOT(ISNUMBER(L309)),"CHECK INPUTS",IF(OR(L309&lt;0,L309&gt;1),"CHECK INPUTS",ROUND(K309*L309,2))))))</x:f>
      </x:c>
      <x:c r="N309" s="771" t="str">
        <x:f>IF(K309="","",IF(OR(NOT(ISNUMBER(K309)),NOT(ISNUMBER(M309))),"CHECK INPUTS",ROUND(K309+M309,2)))</x:f>
      </x:c>
      <x:c r="O309" s="731"/>
      <x:c r="P309" s="730"/>
      <x:c r="Q309" s="751" t="str">
        <x:f>IF(A309="","",IF(COUNTIF($A$5:$A$504,A309)&gt;1,"DUPLICATE QUOTE ID",IF(COUNTIFS($B$5:$B$504,B309,$D$5:$D$504,D309)&gt;1,"DUPLICATE RFQ VERSION",IF(OR(B309="",C309="",E309="",G309="",O309="",P309=""),"CHECK REQUIRED FIELDS",IF(OR(NOT(ISNUMBER(C309)),C309&gt;TODAY(),NOT(ISNUMBER(D309)),D309&lt;1,NOT(ISNUMBER(F309)),F309&lt;=0,NOT(ISNUMBER(H309)),H309&lt;=0,AND(I309&lt;&gt;"",OR(NOT(ISNUMBER(I309)),I309&lt;0,I309&gt;1)),AND(J309&lt;&gt;"",OR(NOT(ISNUMBER(J309)),J309&lt;0)),NOT(ISNUMBER(L309)),L309&lt;0,L309&gt;1,NOT(ISNUMBER(O309)),O309&lt;C309),"CHECK INPUTS",IF(COUNTIF(Setup!$F$4:$F$9,P309)=0,"CHECK QUOTE STATUS","COMPLETE"))))))</x:f>
      </x:c>
    </x:row>
    <x:row r="310">
      <x:c r="A310" s="730"/>
      <x:c r="B310" s="730"/>
      <x:c r="C310" s="731"/>
      <x:c r="D310" s="730"/>
      <x:c r="E310" s="730"/>
      <x:c r="F310" s="730"/>
      <x:c r="G310" s="730"/>
      <x:c r="H310" s="767"/>
      <x:c r="I310" s="768"/>
      <x:c r="J310" s="767"/>
      <x:c r="K310" s="771" t="str">
        <x:f>IF(OR(F310="",H310=""),"",IF(OR(NOT(ISNUMBER(F310)),NOT(ISNUMBER(H310)),AND(I310&lt;&gt;"",NOT(ISNUMBER(I310))),AND(J310&lt;&gt;"",NOT(ISNUMBER(J310))),F310&lt;=0,H310&lt;=0,I310&lt;0,I310&gt;1,J310&lt;0),"CHECK INPUTS",ROUND(F310*H310*(1-IF(I310="",0,I310))+IF(J310="",0,J310),2)))</x:f>
      </x:c>
      <x:c r="L310" s="768"/>
      <x:c r="M310" s="771" t="str">
        <x:f>IF(K310="","",IF(NOT(ISNUMBER(K310)),"CHECK INPUTS",IF(L310="","GST REQUIRED",IF(NOT(ISNUMBER(L310)),"CHECK INPUTS",IF(OR(L310&lt;0,L310&gt;1),"CHECK INPUTS",ROUND(K310*L310,2))))))</x:f>
      </x:c>
      <x:c r="N310" s="771" t="str">
        <x:f>IF(K310="","",IF(OR(NOT(ISNUMBER(K310)),NOT(ISNUMBER(M310))),"CHECK INPUTS",ROUND(K310+M310,2)))</x:f>
      </x:c>
      <x:c r="O310" s="731"/>
      <x:c r="P310" s="730"/>
      <x:c r="Q310" s="751" t="str">
        <x:f>IF(A310="","",IF(COUNTIF($A$5:$A$504,A310)&gt;1,"DUPLICATE QUOTE ID",IF(COUNTIFS($B$5:$B$504,B310,$D$5:$D$504,D310)&gt;1,"DUPLICATE RFQ VERSION",IF(OR(B310="",C310="",E310="",G310="",O310="",P310=""),"CHECK REQUIRED FIELDS",IF(OR(NOT(ISNUMBER(C310)),C310&gt;TODAY(),NOT(ISNUMBER(D310)),D310&lt;1,NOT(ISNUMBER(F310)),F310&lt;=0,NOT(ISNUMBER(H310)),H310&lt;=0,AND(I310&lt;&gt;"",OR(NOT(ISNUMBER(I310)),I310&lt;0,I310&gt;1)),AND(J310&lt;&gt;"",OR(NOT(ISNUMBER(J310)),J310&lt;0)),NOT(ISNUMBER(L310)),L310&lt;0,L310&gt;1,NOT(ISNUMBER(O310)),O310&lt;C310),"CHECK INPUTS",IF(COUNTIF(Setup!$F$4:$F$9,P310)=0,"CHECK QUOTE STATUS","COMPLETE"))))))</x:f>
      </x:c>
    </x:row>
    <x:row r="311">
      <x:c r="A311" s="730"/>
      <x:c r="B311" s="730"/>
      <x:c r="C311" s="731"/>
      <x:c r="D311" s="730"/>
      <x:c r="E311" s="730"/>
      <x:c r="F311" s="730"/>
      <x:c r="G311" s="730"/>
      <x:c r="H311" s="767"/>
      <x:c r="I311" s="768"/>
      <x:c r="J311" s="767"/>
      <x:c r="K311" s="771" t="str">
        <x:f>IF(OR(F311="",H311=""),"",IF(OR(NOT(ISNUMBER(F311)),NOT(ISNUMBER(H311)),AND(I311&lt;&gt;"",NOT(ISNUMBER(I311))),AND(J311&lt;&gt;"",NOT(ISNUMBER(J311))),F311&lt;=0,H311&lt;=0,I311&lt;0,I311&gt;1,J311&lt;0),"CHECK INPUTS",ROUND(F311*H311*(1-IF(I311="",0,I311))+IF(J311="",0,J311),2)))</x:f>
      </x:c>
      <x:c r="L311" s="768"/>
      <x:c r="M311" s="771" t="str">
        <x:f>IF(K311="","",IF(NOT(ISNUMBER(K311)),"CHECK INPUTS",IF(L311="","GST REQUIRED",IF(NOT(ISNUMBER(L311)),"CHECK INPUTS",IF(OR(L311&lt;0,L311&gt;1),"CHECK INPUTS",ROUND(K311*L311,2))))))</x:f>
      </x:c>
      <x:c r="N311" s="771" t="str">
        <x:f>IF(K311="","",IF(OR(NOT(ISNUMBER(K311)),NOT(ISNUMBER(M311))),"CHECK INPUTS",ROUND(K311+M311,2)))</x:f>
      </x:c>
      <x:c r="O311" s="731"/>
      <x:c r="P311" s="730"/>
      <x:c r="Q311" s="751" t="str">
        <x:f>IF(A311="","",IF(COUNTIF($A$5:$A$504,A311)&gt;1,"DUPLICATE QUOTE ID",IF(COUNTIFS($B$5:$B$504,B311,$D$5:$D$504,D311)&gt;1,"DUPLICATE RFQ VERSION",IF(OR(B311="",C311="",E311="",G311="",O311="",P311=""),"CHECK REQUIRED FIELDS",IF(OR(NOT(ISNUMBER(C311)),C311&gt;TODAY(),NOT(ISNUMBER(D311)),D311&lt;1,NOT(ISNUMBER(F311)),F311&lt;=0,NOT(ISNUMBER(H311)),H311&lt;=0,AND(I311&lt;&gt;"",OR(NOT(ISNUMBER(I311)),I311&lt;0,I311&gt;1)),AND(J311&lt;&gt;"",OR(NOT(ISNUMBER(J311)),J311&lt;0)),NOT(ISNUMBER(L311)),L311&lt;0,L311&gt;1,NOT(ISNUMBER(O311)),O311&lt;C311),"CHECK INPUTS",IF(COUNTIF(Setup!$F$4:$F$9,P311)=0,"CHECK QUOTE STATUS","COMPLETE"))))))</x:f>
      </x:c>
    </x:row>
    <x:row r="312">
      <x:c r="A312" s="730"/>
      <x:c r="B312" s="730"/>
      <x:c r="C312" s="731"/>
      <x:c r="D312" s="730"/>
      <x:c r="E312" s="730"/>
      <x:c r="F312" s="730"/>
      <x:c r="G312" s="730"/>
      <x:c r="H312" s="767"/>
      <x:c r="I312" s="768"/>
      <x:c r="J312" s="767"/>
      <x:c r="K312" s="771" t="str">
        <x:f>IF(OR(F312="",H312=""),"",IF(OR(NOT(ISNUMBER(F312)),NOT(ISNUMBER(H312)),AND(I312&lt;&gt;"",NOT(ISNUMBER(I312))),AND(J312&lt;&gt;"",NOT(ISNUMBER(J312))),F312&lt;=0,H312&lt;=0,I312&lt;0,I312&gt;1,J312&lt;0),"CHECK INPUTS",ROUND(F312*H312*(1-IF(I312="",0,I312))+IF(J312="",0,J312),2)))</x:f>
      </x:c>
      <x:c r="L312" s="768"/>
      <x:c r="M312" s="771" t="str">
        <x:f>IF(K312="","",IF(NOT(ISNUMBER(K312)),"CHECK INPUTS",IF(L312="","GST REQUIRED",IF(NOT(ISNUMBER(L312)),"CHECK INPUTS",IF(OR(L312&lt;0,L312&gt;1),"CHECK INPUTS",ROUND(K312*L312,2))))))</x:f>
      </x:c>
      <x:c r="N312" s="771" t="str">
        <x:f>IF(K312="","",IF(OR(NOT(ISNUMBER(K312)),NOT(ISNUMBER(M312))),"CHECK INPUTS",ROUND(K312+M312,2)))</x:f>
      </x:c>
      <x:c r="O312" s="731"/>
      <x:c r="P312" s="730"/>
      <x:c r="Q312" s="751" t="str">
        <x:f>IF(A312="","",IF(COUNTIF($A$5:$A$504,A312)&gt;1,"DUPLICATE QUOTE ID",IF(COUNTIFS($B$5:$B$504,B312,$D$5:$D$504,D312)&gt;1,"DUPLICATE RFQ VERSION",IF(OR(B312="",C312="",E312="",G312="",O312="",P312=""),"CHECK REQUIRED FIELDS",IF(OR(NOT(ISNUMBER(C312)),C312&gt;TODAY(),NOT(ISNUMBER(D312)),D312&lt;1,NOT(ISNUMBER(F312)),F312&lt;=0,NOT(ISNUMBER(H312)),H312&lt;=0,AND(I312&lt;&gt;"",OR(NOT(ISNUMBER(I312)),I312&lt;0,I312&gt;1)),AND(J312&lt;&gt;"",OR(NOT(ISNUMBER(J312)),J312&lt;0)),NOT(ISNUMBER(L312)),L312&lt;0,L312&gt;1,NOT(ISNUMBER(O312)),O312&lt;C312),"CHECK INPUTS",IF(COUNTIF(Setup!$F$4:$F$9,P312)=0,"CHECK QUOTE STATUS","COMPLETE"))))))</x:f>
      </x:c>
    </x:row>
    <x:row r="313">
      <x:c r="A313" s="730"/>
      <x:c r="B313" s="730"/>
      <x:c r="C313" s="731"/>
      <x:c r="D313" s="730"/>
      <x:c r="E313" s="730"/>
      <x:c r="F313" s="730"/>
      <x:c r="G313" s="730"/>
      <x:c r="H313" s="767"/>
      <x:c r="I313" s="768"/>
      <x:c r="J313" s="767"/>
      <x:c r="K313" s="771" t="str">
        <x:f>IF(OR(F313="",H313=""),"",IF(OR(NOT(ISNUMBER(F313)),NOT(ISNUMBER(H313)),AND(I313&lt;&gt;"",NOT(ISNUMBER(I313))),AND(J313&lt;&gt;"",NOT(ISNUMBER(J313))),F313&lt;=0,H313&lt;=0,I313&lt;0,I313&gt;1,J313&lt;0),"CHECK INPUTS",ROUND(F313*H313*(1-IF(I313="",0,I313))+IF(J313="",0,J313),2)))</x:f>
      </x:c>
      <x:c r="L313" s="768"/>
      <x:c r="M313" s="771" t="str">
        <x:f>IF(K313="","",IF(NOT(ISNUMBER(K313)),"CHECK INPUTS",IF(L313="","GST REQUIRED",IF(NOT(ISNUMBER(L313)),"CHECK INPUTS",IF(OR(L313&lt;0,L313&gt;1),"CHECK INPUTS",ROUND(K313*L313,2))))))</x:f>
      </x:c>
      <x:c r="N313" s="771" t="str">
        <x:f>IF(K313="","",IF(OR(NOT(ISNUMBER(K313)),NOT(ISNUMBER(M313))),"CHECK INPUTS",ROUND(K313+M313,2)))</x:f>
      </x:c>
      <x:c r="O313" s="731"/>
      <x:c r="P313" s="730"/>
      <x:c r="Q313" s="751" t="str">
        <x:f>IF(A313="","",IF(COUNTIF($A$5:$A$504,A313)&gt;1,"DUPLICATE QUOTE ID",IF(COUNTIFS($B$5:$B$504,B313,$D$5:$D$504,D313)&gt;1,"DUPLICATE RFQ VERSION",IF(OR(B313="",C313="",E313="",G313="",O313="",P313=""),"CHECK REQUIRED FIELDS",IF(OR(NOT(ISNUMBER(C313)),C313&gt;TODAY(),NOT(ISNUMBER(D313)),D313&lt;1,NOT(ISNUMBER(F313)),F313&lt;=0,NOT(ISNUMBER(H313)),H313&lt;=0,AND(I313&lt;&gt;"",OR(NOT(ISNUMBER(I313)),I313&lt;0,I313&gt;1)),AND(J313&lt;&gt;"",OR(NOT(ISNUMBER(J313)),J313&lt;0)),NOT(ISNUMBER(L313)),L313&lt;0,L313&gt;1,NOT(ISNUMBER(O313)),O313&lt;C313),"CHECK INPUTS",IF(COUNTIF(Setup!$F$4:$F$9,P313)=0,"CHECK QUOTE STATUS","COMPLETE"))))))</x:f>
      </x:c>
    </x:row>
    <x:row r="314">
      <x:c r="A314" s="730"/>
      <x:c r="B314" s="730"/>
      <x:c r="C314" s="731"/>
      <x:c r="D314" s="730"/>
      <x:c r="E314" s="730"/>
      <x:c r="F314" s="730"/>
      <x:c r="G314" s="730"/>
      <x:c r="H314" s="767"/>
      <x:c r="I314" s="768"/>
      <x:c r="J314" s="767"/>
      <x:c r="K314" s="771" t="str">
        <x:f>IF(OR(F314="",H314=""),"",IF(OR(NOT(ISNUMBER(F314)),NOT(ISNUMBER(H314)),AND(I314&lt;&gt;"",NOT(ISNUMBER(I314))),AND(J314&lt;&gt;"",NOT(ISNUMBER(J314))),F314&lt;=0,H314&lt;=0,I314&lt;0,I314&gt;1,J314&lt;0),"CHECK INPUTS",ROUND(F314*H314*(1-IF(I314="",0,I314))+IF(J314="",0,J314),2)))</x:f>
      </x:c>
      <x:c r="L314" s="768"/>
      <x:c r="M314" s="771" t="str">
        <x:f>IF(K314="","",IF(NOT(ISNUMBER(K314)),"CHECK INPUTS",IF(L314="","GST REQUIRED",IF(NOT(ISNUMBER(L314)),"CHECK INPUTS",IF(OR(L314&lt;0,L314&gt;1),"CHECK INPUTS",ROUND(K314*L314,2))))))</x:f>
      </x:c>
      <x:c r="N314" s="771" t="str">
        <x:f>IF(K314="","",IF(OR(NOT(ISNUMBER(K314)),NOT(ISNUMBER(M314))),"CHECK INPUTS",ROUND(K314+M314,2)))</x:f>
      </x:c>
      <x:c r="O314" s="731"/>
      <x:c r="P314" s="730"/>
      <x:c r="Q314" s="751" t="str">
        <x:f>IF(A314="","",IF(COUNTIF($A$5:$A$504,A314)&gt;1,"DUPLICATE QUOTE ID",IF(COUNTIFS($B$5:$B$504,B314,$D$5:$D$504,D314)&gt;1,"DUPLICATE RFQ VERSION",IF(OR(B314="",C314="",E314="",G314="",O314="",P314=""),"CHECK REQUIRED FIELDS",IF(OR(NOT(ISNUMBER(C314)),C314&gt;TODAY(),NOT(ISNUMBER(D314)),D314&lt;1,NOT(ISNUMBER(F314)),F314&lt;=0,NOT(ISNUMBER(H314)),H314&lt;=0,AND(I314&lt;&gt;"",OR(NOT(ISNUMBER(I314)),I314&lt;0,I314&gt;1)),AND(J314&lt;&gt;"",OR(NOT(ISNUMBER(J314)),J314&lt;0)),NOT(ISNUMBER(L314)),L314&lt;0,L314&gt;1,NOT(ISNUMBER(O314)),O314&lt;C314),"CHECK INPUTS",IF(COUNTIF(Setup!$F$4:$F$9,P314)=0,"CHECK QUOTE STATUS","COMPLETE"))))))</x:f>
      </x:c>
    </x:row>
    <x:row r="315">
      <x:c r="A315" s="730"/>
      <x:c r="B315" s="730"/>
      <x:c r="C315" s="731"/>
      <x:c r="D315" s="730"/>
      <x:c r="E315" s="730"/>
      <x:c r="F315" s="730"/>
      <x:c r="G315" s="730"/>
      <x:c r="H315" s="767"/>
      <x:c r="I315" s="768"/>
      <x:c r="J315" s="767"/>
      <x:c r="K315" s="771" t="str">
        <x:f>IF(OR(F315="",H315=""),"",IF(OR(NOT(ISNUMBER(F315)),NOT(ISNUMBER(H315)),AND(I315&lt;&gt;"",NOT(ISNUMBER(I315))),AND(J315&lt;&gt;"",NOT(ISNUMBER(J315))),F315&lt;=0,H315&lt;=0,I315&lt;0,I315&gt;1,J315&lt;0),"CHECK INPUTS",ROUND(F315*H315*(1-IF(I315="",0,I315))+IF(J315="",0,J315),2)))</x:f>
      </x:c>
      <x:c r="L315" s="768"/>
      <x:c r="M315" s="771" t="str">
        <x:f>IF(K315="","",IF(NOT(ISNUMBER(K315)),"CHECK INPUTS",IF(L315="","GST REQUIRED",IF(NOT(ISNUMBER(L315)),"CHECK INPUTS",IF(OR(L315&lt;0,L315&gt;1),"CHECK INPUTS",ROUND(K315*L315,2))))))</x:f>
      </x:c>
      <x:c r="N315" s="771" t="str">
        <x:f>IF(K315="","",IF(OR(NOT(ISNUMBER(K315)),NOT(ISNUMBER(M315))),"CHECK INPUTS",ROUND(K315+M315,2)))</x:f>
      </x:c>
      <x:c r="O315" s="731"/>
      <x:c r="P315" s="730"/>
      <x:c r="Q315" s="751" t="str">
        <x:f>IF(A315="","",IF(COUNTIF($A$5:$A$504,A315)&gt;1,"DUPLICATE QUOTE ID",IF(COUNTIFS($B$5:$B$504,B315,$D$5:$D$504,D315)&gt;1,"DUPLICATE RFQ VERSION",IF(OR(B315="",C315="",E315="",G315="",O315="",P315=""),"CHECK REQUIRED FIELDS",IF(OR(NOT(ISNUMBER(C315)),C315&gt;TODAY(),NOT(ISNUMBER(D315)),D315&lt;1,NOT(ISNUMBER(F315)),F315&lt;=0,NOT(ISNUMBER(H315)),H315&lt;=0,AND(I315&lt;&gt;"",OR(NOT(ISNUMBER(I315)),I315&lt;0,I315&gt;1)),AND(J315&lt;&gt;"",OR(NOT(ISNUMBER(J315)),J315&lt;0)),NOT(ISNUMBER(L315)),L315&lt;0,L315&gt;1,NOT(ISNUMBER(O315)),O315&lt;C315),"CHECK INPUTS",IF(COUNTIF(Setup!$F$4:$F$9,P315)=0,"CHECK QUOTE STATUS","COMPLETE"))))))</x:f>
      </x:c>
    </x:row>
    <x:row r="316">
      <x:c r="A316" s="730"/>
      <x:c r="B316" s="730"/>
      <x:c r="C316" s="731"/>
      <x:c r="D316" s="730"/>
      <x:c r="E316" s="730"/>
      <x:c r="F316" s="730"/>
      <x:c r="G316" s="730"/>
      <x:c r="H316" s="767"/>
      <x:c r="I316" s="768"/>
      <x:c r="J316" s="767"/>
      <x:c r="K316" s="771" t="str">
        <x:f>IF(OR(F316="",H316=""),"",IF(OR(NOT(ISNUMBER(F316)),NOT(ISNUMBER(H316)),AND(I316&lt;&gt;"",NOT(ISNUMBER(I316))),AND(J316&lt;&gt;"",NOT(ISNUMBER(J316))),F316&lt;=0,H316&lt;=0,I316&lt;0,I316&gt;1,J316&lt;0),"CHECK INPUTS",ROUND(F316*H316*(1-IF(I316="",0,I316))+IF(J316="",0,J316),2)))</x:f>
      </x:c>
      <x:c r="L316" s="768"/>
      <x:c r="M316" s="771" t="str">
        <x:f>IF(K316="","",IF(NOT(ISNUMBER(K316)),"CHECK INPUTS",IF(L316="","GST REQUIRED",IF(NOT(ISNUMBER(L316)),"CHECK INPUTS",IF(OR(L316&lt;0,L316&gt;1),"CHECK INPUTS",ROUND(K316*L316,2))))))</x:f>
      </x:c>
      <x:c r="N316" s="771" t="str">
        <x:f>IF(K316="","",IF(OR(NOT(ISNUMBER(K316)),NOT(ISNUMBER(M316))),"CHECK INPUTS",ROUND(K316+M316,2)))</x:f>
      </x:c>
      <x:c r="O316" s="731"/>
      <x:c r="P316" s="730"/>
      <x:c r="Q316" s="751" t="str">
        <x:f>IF(A316="","",IF(COUNTIF($A$5:$A$504,A316)&gt;1,"DUPLICATE QUOTE ID",IF(COUNTIFS($B$5:$B$504,B316,$D$5:$D$504,D316)&gt;1,"DUPLICATE RFQ VERSION",IF(OR(B316="",C316="",E316="",G316="",O316="",P316=""),"CHECK REQUIRED FIELDS",IF(OR(NOT(ISNUMBER(C316)),C316&gt;TODAY(),NOT(ISNUMBER(D316)),D316&lt;1,NOT(ISNUMBER(F316)),F316&lt;=0,NOT(ISNUMBER(H316)),H316&lt;=0,AND(I316&lt;&gt;"",OR(NOT(ISNUMBER(I316)),I316&lt;0,I316&gt;1)),AND(J316&lt;&gt;"",OR(NOT(ISNUMBER(J316)),J316&lt;0)),NOT(ISNUMBER(L316)),L316&lt;0,L316&gt;1,NOT(ISNUMBER(O316)),O316&lt;C316),"CHECK INPUTS",IF(COUNTIF(Setup!$F$4:$F$9,P316)=0,"CHECK QUOTE STATUS","COMPLETE"))))))</x:f>
      </x:c>
    </x:row>
    <x:row r="317">
      <x:c r="A317" s="730"/>
      <x:c r="B317" s="730"/>
      <x:c r="C317" s="731"/>
      <x:c r="D317" s="730"/>
      <x:c r="E317" s="730"/>
      <x:c r="F317" s="730"/>
      <x:c r="G317" s="730"/>
      <x:c r="H317" s="767"/>
      <x:c r="I317" s="768"/>
      <x:c r="J317" s="767"/>
      <x:c r="K317" s="771" t="str">
        <x:f>IF(OR(F317="",H317=""),"",IF(OR(NOT(ISNUMBER(F317)),NOT(ISNUMBER(H317)),AND(I317&lt;&gt;"",NOT(ISNUMBER(I317))),AND(J317&lt;&gt;"",NOT(ISNUMBER(J317))),F317&lt;=0,H317&lt;=0,I317&lt;0,I317&gt;1,J317&lt;0),"CHECK INPUTS",ROUND(F317*H317*(1-IF(I317="",0,I317))+IF(J317="",0,J317),2)))</x:f>
      </x:c>
      <x:c r="L317" s="768"/>
      <x:c r="M317" s="771" t="str">
        <x:f>IF(K317="","",IF(NOT(ISNUMBER(K317)),"CHECK INPUTS",IF(L317="","GST REQUIRED",IF(NOT(ISNUMBER(L317)),"CHECK INPUTS",IF(OR(L317&lt;0,L317&gt;1),"CHECK INPUTS",ROUND(K317*L317,2))))))</x:f>
      </x:c>
      <x:c r="N317" s="771" t="str">
        <x:f>IF(K317="","",IF(OR(NOT(ISNUMBER(K317)),NOT(ISNUMBER(M317))),"CHECK INPUTS",ROUND(K317+M317,2)))</x:f>
      </x:c>
      <x:c r="O317" s="731"/>
      <x:c r="P317" s="730"/>
      <x:c r="Q317" s="751" t="str">
        <x:f>IF(A317="","",IF(COUNTIF($A$5:$A$504,A317)&gt;1,"DUPLICATE QUOTE ID",IF(COUNTIFS($B$5:$B$504,B317,$D$5:$D$504,D317)&gt;1,"DUPLICATE RFQ VERSION",IF(OR(B317="",C317="",E317="",G317="",O317="",P317=""),"CHECK REQUIRED FIELDS",IF(OR(NOT(ISNUMBER(C317)),C317&gt;TODAY(),NOT(ISNUMBER(D317)),D317&lt;1,NOT(ISNUMBER(F317)),F317&lt;=0,NOT(ISNUMBER(H317)),H317&lt;=0,AND(I317&lt;&gt;"",OR(NOT(ISNUMBER(I317)),I317&lt;0,I317&gt;1)),AND(J317&lt;&gt;"",OR(NOT(ISNUMBER(J317)),J317&lt;0)),NOT(ISNUMBER(L317)),L317&lt;0,L317&gt;1,NOT(ISNUMBER(O317)),O317&lt;C317),"CHECK INPUTS",IF(COUNTIF(Setup!$F$4:$F$9,P317)=0,"CHECK QUOTE STATUS","COMPLETE"))))))</x:f>
      </x:c>
    </x:row>
    <x:row r="318">
      <x:c r="A318" s="730"/>
      <x:c r="B318" s="730"/>
      <x:c r="C318" s="731"/>
      <x:c r="D318" s="730"/>
      <x:c r="E318" s="730"/>
      <x:c r="F318" s="730"/>
      <x:c r="G318" s="730"/>
      <x:c r="H318" s="767"/>
      <x:c r="I318" s="768"/>
      <x:c r="J318" s="767"/>
      <x:c r="K318" s="771" t="str">
        <x:f>IF(OR(F318="",H318=""),"",IF(OR(NOT(ISNUMBER(F318)),NOT(ISNUMBER(H318)),AND(I318&lt;&gt;"",NOT(ISNUMBER(I318))),AND(J318&lt;&gt;"",NOT(ISNUMBER(J318))),F318&lt;=0,H318&lt;=0,I318&lt;0,I318&gt;1,J318&lt;0),"CHECK INPUTS",ROUND(F318*H318*(1-IF(I318="",0,I318))+IF(J318="",0,J318),2)))</x:f>
      </x:c>
      <x:c r="L318" s="768"/>
      <x:c r="M318" s="771" t="str">
        <x:f>IF(K318="","",IF(NOT(ISNUMBER(K318)),"CHECK INPUTS",IF(L318="","GST REQUIRED",IF(NOT(ISNUMBER(L318)),"CHECK INPUTS",IF(OR(L318&lt;0,L318&gt;1),"CHECK INPUTS",ROUND(K318*L318,2))))))</x:f>
      </x:c>
      <x:c r="N318" s="771" t="str">
        <x:f>IF(K318="","",IF(OR(NOT(ISNUMBER(K318)),NOT(ISNUMBER(M318))),"CHECK INPUTS",ROUND(K318+M318,2)))</x:f>
      </x:c>
      <x:c r="O318" s="731"/>
      <x:c r="P318" s="730"/>
      <x:c r="Q318" s="751" t="str">
        <x:f>IF(A318="","",IF(COUNTIF($A$5:$A$504,A318)&gt;1,"DUPLICATE QUOTE ID",IF(COUNTIFS($B$5:$B$504,B318,$D$5:$D$504,D318)&gt;1,"DUPLICATE RFQ VERSION",IF(OR(B318="",C318="",E318="",G318="",O318="",P318=""),"CHECK REQUIRED FIELDS",IF(OR(NOT(ISNUMBER(C318)),C318&gt;TODAY(),NOT(ISNUMBER(D318)),D318&lt;1,NOT(ISNUMBER(F318)),F318&lt;=0,NOT(ISNUMBER(H318)),H318&lt;=0,AND(I318&lt;&gt;"",OR(NOT(ISNUMBER(I318)),I318&lt;0,I318&gt;1)),AND(J318&lt;&gt;"",OR(NOT(ISNUMBER(J318)),J318&lt;0)),NOT(ISNUMBER(L318)),L318&lt;0,L318&gt;1,NOT(ISNUMBER(O318)),O318&lt;C318),"CHECK INPUTS",IF(COUNTIF(Setup!$F$4:$F$9,P318)=0,"CHECK QUOTE STATUS","COMPLETE"))))))</x:f>
      </x:c>
    </x:row>
    <x:row r="319">
      <x:c r="A319" s="730"/>
      <x:c r="B319" s="730"/>
      <x:c r="C319" s="731"/>
      <x:c r="D319" s="730"/>
      <x:c r="E319" s="730"/>
      <x:c r="F319" s="730"/>
      <x:c r="G319" s="730"/>
      <x:c r="H319" s="767"/>
      <x:c r="I319" s="768"/>
      <x:c r="J319" s="767"/>
      <x:c r="K319" s="771" t="str">
        <x:f>IF(OR(F319="",H319=""),"",IF(OR(NOT(ISNUMBER(F319)),NOT(ISNUMBER(H319)),AND(I319&lt;&gt;"",NOT(ISNUMBER(I319))),AND(J319&lt;&gt;"",NOT(ISNUMBER(J319))),F319&lt;=0,H319&lt;=0,I319&lt;0,I319&gt;1,J319&lt;0),"CHECK INPUTS",ROUND(F319*H319*(1-IF(I319="",0,I319))+IF(J319="",0,J319),2)))</x:f>
      </x:c>
      <x:c r="L319" s="768"/>
      <x:c r="M319" s="771" t="str">
        <x:f>IF(K319="","",IF(NOT(ISNUMBER(K319)),"CHECK INPUTS",IF(L319="","GST REQUIRED",IF(NOT(ISNUMBER(L319)),"CHECK INPUTS",IF(OR(L319&lt;0,L319&gt;1),"CHECK INPUTS",ROUND(K319*L319,2))))))</x:f>
      </x:c>
      <x:c r="N319" s="771" t="str">
        <x:f>IF(K319="","",IF(OR(NOT(ISNUMBER(K319)),NOT(ISNUMBER(M319))),"CHECK INPUTS",ROUND(K319+M319,2)))</x:f>
      </x:c>
      <x:c r="O319" s="731"/>
      <x:c r="P319" s="730"/>
      <x:c r="Q319" s="751" t="str">
        <x:f>IF(A319="","",IF(COUNTIF($A$5:$A$504,A319)&gt;1,"DUPLICATE QUOTE ID",IF(COUNTIFS($B$5:$B$504,B319,$D$5:$D$504,D319)&gt;1,"DUPLICATE RFQ VERSION",IF(OR(B319="",C319="",E319="",G319="",O319="",P319=""),"CHECK REQUIRED FIELDS",IF(OR(NOT(ISNUMBER(C319)),C319&gt;TODAY(),NOT(ISNUMBER(D319)),D319&lt;1,NOT(ISNUMBER(F319)),F319&lt;=0,NOT(ISNUMBER(H319)),H319&lt;=0,AND(I319&lt;&gt;"",OR(NOT(ISNUMBER(I319)),I319&lt;0,I319&gt;1)),AND(J319&lt;&gt;"",OR(NOT(ISNUMBER(J319)),J319&lt;0)),NOT(ISNUMBER(L319)),L319&lt;0,L319&gt;1,NOT(ISNUMBER(O319)),O319&lt;C319),"CHECK INPUTS",IF(COUNTIF(Setup!$F$4:$F$9,P319)=0,"CHECK QUOTE STATUS","COMPLETE"))))))</x:f>
      </x:c>
    </x:row>
    <x:row r="320">
      <x:c r="A320" s="730"/>
      <x:c r="B320" s="730"/>
      <x:c r="C320" s="731"/>
      <x:c r="D320" s="730"/>
      <x:c r="E320" s="730"/>
      <x:c r="F320" s="730"/>
      <x:c r="G320" s="730"/>
      <x:c r="H320" s="767"/>
      <x:c r="I320" s="768"/>
      <x:c r="J320" s="767"/>
      <x:c r="K320" s="771" t="str">
        <x:f>IF(OR(F320="",H320=""),"",IF(OR(NOT(ISNUMBER(F320)),NOT(ISNUMBER(H320)),AND(I320&lt;&gt;"",NOT(ISNUMBER(I320))),AND(J320&lt;&gt;"",NOT(ISNUMBER(J320))),F320&lt;=0,H320&lt;=0,I320&lt;0,I320&gt;1,J320&lt;0),"CHECK INPUTS",ROUND(F320*H320*(1-IF(I320="",0,I320))+IF(J320="",0,J320),2)))</x:f>
      </x:c>
      <x:c r="L320" s="768"/>
      <x:c r="M320" s="771" t="str">
        <x:f>IF(K320="","",IF(NOT(ISNUMBER(K320)),"CHECK INPUTS",IF(L320="","GST REQUIRED",IF(NOT(ISNUMBER(L320)),"CHECK INPUTS",IF(OR(L320&lt;0,L320&gt;1),"CHECK INPUTS",ROUND(K320*L320,2))))))</x:f>
      </x:c>
      <x:c r="N320" s="771" t="str">
        <x:f>IF(K320="","",IF(OR(NOT(ISNUMBER(K320)),NOT(ISNUMBER(M320))),"CHECK INPUTS",ROUND(K320+M320,2)))</x:f>
      </x:c>
      <x:c r="O320" s="731"/>
      <x:c r="P320" s="730"/>
      <x:c r="Q320" s="751" t="str">
        <x:f>IF(A320="","",IF(COUNTIF($A$5:$A$504,A320)&gt;1,"DUPLICATE QUOTE ID",IF(COUNTIFS($B$5:$B$504,B320,$D$5:$D$504,D320)&gt;1,"DUPLICATE RFQ VERSION",IF(OR(B320="",C320="",E320="",G320="",O320="",P320=""),"CHECK REQUIRED FIELDS",IF(OR(NOT(ISNUMBER(C320)),C320&gt;TODAY(),NOT(ISNUMBER(D320)),D320&lt;1,NOT(ISNUMBER(F320)),F320&lt;=0,NOT(ISNUMBER(H320)),H320&lt;=0,AND(I320&lt;&gt;"",OR(NOT(ISNUMBER(I320)),I320&lt;0,I320&gt;1)),AND(J320&lt;&gt;"",OR(NOT(ISNUMBER(J320)),J320&lt;0)),NOT(ISNUMBER(L320)),L320&lt;0,L320&gt;1,NOT(ISNUMBER(O320)),O320&lt;C320),"CHECK INPUTS",IF(COUNTIF(Setup!$F$4:$F$9,P320)=0,"CHECK QUOTE STATUS","COMPLETE"))))))</x:f>
      </x:c>
    </x:row>
    <x:row r="321">
      <x:c r="A321" s="730"/>
      <x:c r="B321" s="730"/>
      <x:c r="C321" s="731"/>
      <x:c r="D321" s="730"/>
      <x:c r="E321" s="730"/>
      <x:c r="F321" s="730"/>
      <x:c r="G321" s="730"/>
      <x:c r="H321" s="767"/>
      <x:c r="I321" s="768"/>
      <x:c r="J321" s="767"/>
      <x:c r="K321" s="771" t="str">
        <x:f>IF(OR(F321="",H321=""),"",IF(OR(NOT(ISNUMBER(F321)),NOT(ISNUMBER(H321)),AND(I321&lt;&gt;"",NOT(ISNUMBER(I321))),AND(J321&lt;&gt;"",NOT(ISNUMBER(J321))),F321&lt;=0,H321&lt;=0,I321&lt;0,I321&gt;1,J321&lt;0),"CHECK INPUTS",ROUND(F321*H321*(1-IF(I321="",0,I321))+IF(J321="",0,J321),2)))</x:f>
      </x:c>
      <x:c r="L321" s="768"/>
      <x:c r="M321" s="771" t="str">
        <x:f>IF(K321="","",IF(NOT(ISNUMBER(K321)),"CHECK INPUTS",IF(L321="","GST REQUIRED",IF(NOT(ISNUMBER(L321)),"CHECK INPUTS",IF(OR(L321&lt;0,L321&gt;1),"CHECK INPUTS",ROUND(K321*L321,2))))))</x:f>
      </x:c>
      <x:c r="N321" s="771" t="str">
        <x:f>IF(K321="","",IF(OR(NOT(ISNUMBER(K321)),NOT(ISNUMBER(M321))),"CHECK INPUTS",ROUND(K321+M321,2)))</x:f>
      </x:c>
      <x:c r="O321" s="731"/>
      <x:c r="P321" s="730"/>
      <x:c r="Q321" s="751" t="str">
        <x:f>IF(A321="","",IF(COUNTIF($A$5:$A$504,A321)&gt;1,"DUPLICATE QUOTE ID",IF(COUNTIFS($B$5:$B$504,B321,$D$5:$D$504,D321)&gt;1,"DUPLICATE RFQ VERSION",IF(OR(B321="",C321="",E321="",G321="",O321="",P321=""),"CHECK REQUIRED FIELDS",IF(OR(NOT(ISNUMBER(C321)),C321&gt;TODAY(),NOT(ISNUMBER(D321)),D321&lt;1,NOT(ISNUMBER(F321)),F321&lt;=0,NOT(ISNUMBER(H321)),H321&lt;=0,AND(I321&lt;&gt;"",OR(NOT(ISNUMBER(I321)),I321&lt;0,I321&gt;1)),AND(J321&lt;&gt;"",OR(NOT(ISNUMBER(J321)),J321&lt;0)),NOT(ISNUMBER(L321)),L321&lt;0,L321&gt;1,NOT(ISNUMBER(O321)),O321&lt;C321),"CHECK INPUTS",IF(COUNTIF(Setup!$F$4:$F$9,P321)=0,"CHECK QUOTE STATUS","COMPLETE"))))))</x:f>
      </x:c>
    </x:row>
    <x:row r="322">
      <x:c r="A322" s="730"/>
      <x:c r="B322" s="730"/>
      <x:c r="C322" s="731"/>
      <x:c r="D322" s="730"/>
      <x:c r="E322" s="730"/>
      <x:c r="F322" s="730"/>
      <x:c r="G322" s="730"/>
      <x:c r="H322" s="767"/>
      <x:c r="I322" s="768"/>
      <x:c r="J322" s="767"/>
      <x:c r="K322" s="771" t="str">
        <x:f>IF(OR(F322="",H322=""),"",IF(OR(NOT(ISNUMBER(F322)),NOT(ISNUMBER(H322)),AND(I322&lt;&gt;"",NOT(ISNUMBER(I322))),AND(J322&lt;&gt;"",NOT(ISNUMBER(J322))),F322&lt;=0,H322&lt;=0,I322&lt;0,I322&gt;1,J322&lt;0),"CHECK INPUTS",ROUND(F322*H322*(1-IF(I322="",0,I322))+IF(J322="",0,J322),2)))</x:f>
      </x:c>
      <x:c r="L322" s="768"/>
      <x:c r="M322" s="771" t="str">
        <x:f>IF(K322="","",IF(NOT(ISNUMBER(K322)),"CHECK INPUTS",IF(L322="","GST REQUIRED",IF(NOT(ISNUMBER(L322)),"CHECK INPUTS",IF(OR(L322&lt;0,L322&gt;1),"CHECK INPUTS",ROUND(K322*L322,2))))))</x:f>
      </x:c>
      <x:c r="N322" s="771" t="str">
        <x:f>IF(K322="","",IF(OR(NOT(ISNUMBER(K322)),NOT(ISNUMBER(M322))),"CHECK INPUTS",ROUND(K322+M322,2)))</x:f>
      </x:c>
      <x:c r="O322" s="731"/>
      <x:c r="P322" s="730"/>
      <x:c r="Q322" s="751" t="str">
        <x:f>IF(A322="","",IF(COUNTIF($A$5:$A$504,A322)&gt;1,"DUPLICATE QUOTE ID",IF(COUNTIFS($B$5:$B$504,B322,$D$5:$D$504,D322)&gt;1,"DUPLICATE RFQ VERSION",IF(OR(B322="",C322="",E322="",G322="",O322="",P322=""),"CHECK REQUIRED FIELDS",IF(OR(NOT(ISNUMBER(C322)),C322&gt;TODAY(),NOT(ISNUMBER(D322)),D322&lt;1,NOT(ISNUMBER(F322)),F322&lt;=0,NOT(ISNUMBER(H322)),H322&lt;=0,AND(I322&lt;&gt;"",OR(NOT(ISNUMBER(I322)),I322&lt;0,I322&gt;1)),AND(J322&lt;&gt;"",OR(NOT(ISNUMBER(J322)),J322&lt;0)),NOT(ISNUMBER(L322)),L322&lt;0,L322&gt;1,NOT(ISNUMBER(O322)),O322&lt;C322),"CHECK INPUTS",IF(COUNTIF(Setup!$F$4:$F$9,P322)=0,"CHECK QUOTE STATUS","COMPLETE"))))))</x:f>
      </x:c>
    </x:row>
    <x:row r="323">
      <x:c r="A323" s="730"/>
      <x:c r="B323" s="730"/>
      <x:c r="C323" s="731"/>
      <x:c r="D323" s="730"/>
      <x:c r="E323" s="730"/>
      <x:c r="F323" s="730"/>
      <x:c r="G323" s="730"/>
      <x:c r="H323" s="767"/>
      <x:c r="I323" s="768"/>
      <x:c r="J323" s="767"/>
      <x:c r="K323" s="771" t="str">
        <x:f>IF(OR(F323="",H323=""),"",IF(OR(NOT(ISNUMBER(F323)),NOT(ISNUMBER(H323)),AND(I323&lt;&gt;"",NOT(ISNUMBER(I323))),AND(J323&lt;&gt;"",NOT(ISNUMBER(J323))),F323&lt;=0,H323&lt;=0,I323&lt;0,I323&gt;1,J323&lt;0),"CHECK INPUTS",ROUND(F323*H323*(1-IF(I323="",0,I323))+IF(J323="",0,J323),2)))</x:f>
      </x:c>
      <x:c r="L323" s="768"/>
      <x:c r="M323" s="771" t="str">
        <x:f>IF(K323="","",IF(NOT(ISNUMBER(K323)),"CHECK INPUTS",IF(L323="","GST REQUIRED",IF(NOT(ISNUMBER(L323)),"CHECK INPUTS",IF(OR(L323&lt;0,L323&gt;1),"CHECK INPUTS",ROUND(K323*L323,2))))))</x:f>
      </x:c>
      <x:c r="N323" s="771" t="str">
        <x:f>IF(K323="","",IF(OR(NOT(ISNUMBER(K323)),NOT(ISNUMBER(M323))),"CHECK INPUTS",ROUND(K323+M323,2)))</x:f>
      </x:c>
      <x:c r="O323" s="731"/>
      <x:c r="P323" s="730"/>
      <x:c r="Q323" s="751" t="str">
        <x:f>IF(A323="","",IF(COUNTIF($A$5:$A$504,A323)&gt;1,"DUPLICATE QUOTE ID",IF(COUNTIFS($B$5:$B$504,B323,$D$5:$D$504,D323)&gt;1,"DUPLICATE RFQ VERSION",IF(OR(B323="",C323="",E323="",G323="",O323="",P323=""),"CHECK REQUIRED FIELDS",IF(OR(NOT(ISNUMBER(C323)),C323&gt;TODAY(),NOT(ISNUMBER(D323)),D323&lt;1,NOT(ISNUMBER(F323)),F323&lt;=0,NOT(ISNUMBER(H323)),H323&lt;=0,AND(I323&lt;&gt;"",OR(NOT(ISNUMBER(I323)),I323&lt;0,I323&gt;1)),AND(J323&lt;&gt;"",OR(NOT(ISNUMBER(J323)),J323&lt;0)),NOT(ISNUMBER(L323)),L323&lt;0,L323&gt;1,NOT(ISNUMBER(O323)),O323&lt;C323),"CHECK INPUTS",IF(COUNTIF(Setup!$F$4:$F$9,P323)=0,"CHECK QUOTE STATUS","COMPLETE"))))))</x:f>
      </x:c>
    </x:row>
    <x:row r="324">
      <x:c r="A324" s="730"/>
      <x:c r="B324" s="730"/>
      <x:c r="C324" s="731"/>
      <x:c r="D324" s="730"/>
      <x:c r="E324" s="730"/>
      <x:c r="F324" s="730"/>
      <x:c r="G324" s="730"/>
      <x:c r="H324" s="767"/>
      <x:c r="I324" s="768"/>
      <x:c r="J324" s="767"/>
      <x:c r="K324" s="771" t="str">
        <x:f>IF(OR(F324="",H324=""),"",IF(OR(NOT(ISNUMBER(F324)),NOT(ISNUMBER(H324)),AND(I324&lt;&gt;"",NOT(ISNUMBER(I324))),AND(J324&lt;&gt;"",NOT(ISNUMBER(J324))),F324&lt;=0,H324&lt;=0,I324&lt;0,I324&gt;1,J324&lt;0),"CHECK INPUTS",ROUND(F324*H324*(1-IF(I324="",0,I324))+IF(J324="",0,J324),2)))</x:f>
      </x:c>
      <x:c r="L324" s="768"/>
      <x:c r="M324" s="771" t="str">
        <x:f>IF(K324="","",IF(NOT(ISNUMBER(K324)),"CHECK INPUTS",IF(L324="","GST REQUIRED",IF(NOT(ISNUMBER(L324)),"CHECK INPUTS",IF(OR(L324&lt;0,L324&gt;1),"CHECK INPUTS",ROUND(K324*L324,2))))))</x:f>
      </x:c>
      <x:c r="N324" s="771" t="str">
        <x:f>IF(K324="","",IF(OR(NOT(ISNUMBER(K324)),NOT(ISNUMBER(M324))),"CHECK INPUTS",ROUND(K324+M324,2)))</x:f>
      </x:c>
      <x:c r="O324" s="731"/>
      <x:c r="P324" s="730"/>
      <x:c r="Q324" s="751" t="str">
        <x:f>IF(A324="","",IF(COUNTIF($A$5:$A$504,A324)&gt;1,"DUPLICATE QUOTE ID",IF(COUNTIFS($B$5:$B$504,B324,$D$5:$D$504,D324)&gt;1,"DUPLICATE RFQ VERSION",IF(OR(B324="",C324="",E324="",G324="",O324="",P324=""),"CHECK REQUIRED FIELDS",IF(OR(NOT(ISNUMBER(C324)),C324&gt;TODAY(),NOT(ISNUMBER(D324)),D324&lt;1,NOT(ISNUMBER(F324)),F324&lt;=0,NOT(ISNUMBER(H324)),H324&lt;=0,AND(I324&lt;&gt;"",OR(NOT(ISNUMBER(I324)),I324&lt;0,I324&gt;1)),AND(J324&lt;&gt;"",OR(NOT(ISNUMBER(J324)),J324&lt;0)),NOT(ISNUMBER(L324)),L324&lt;0,L324&gt;1,NOT(ISNUMBER(O324)),O324&lt;C324),"CHECK INPUTS",IF(COUNTIF(Setup!$F$4:$F$9,P324)=0,"CHECK QUOTE STATUS","COMPLETE"))))))</x:f>
      </x:c>
    </x:row>
    <x:row r="325">
      <x:c r="A325" s="730"/>
      <x:c r="B325" s="730"/>
      <x:c r="C325" s="731"/>
      <x:c r="D325" s="730"/>
      <x:c r="E325" s="730"/>
      <x:c r="F325" s="730"/>
      <x:c r="G325" s="730"/>
      <x:c r="H325" s="767"/>
      <x:c r="I325" s="768"/>
      <x:c r="J325" s="767"/>
      <x:c r="K325" s="771" t="str">
        <x:f>IF(OR(F325="",H325=""),"",IF(OR(NOT(ISNUMBER(F325)),NOT(ISNUMBER(H325)),AND(I325&lt;&gt;"",NOT(ISNUMBER(I325))),AND(J325&lt;&gt;"",NOT(ISNUMBER(J325))),F325&lt;=0,H325&lt;=0,I325&lt;0,I325&gt;1,J325&lt;0),"CHECK INPUTS",ROUND(F325*H325*(1-IF(I325="",0,I325))+IF(J325="",0,J325),2)))</x:f>
      </x:c>
      <x:c r="L325" s="768"/>
      <x:c r="M325" s="771" t="str">
        <x:f>IF(K325="","",IF(NOT(ISNUMBER(K325)),"CHECK INPUTS",IF(L325="","GST REQUIRED",IF(NOT(ISNUMBER(L325)),"CHECK INPUTS",IF(OR(L325&lt;0,L325&gt;1),"CHECK INPUTS",ROUND(K325*L325,2))))))</x:f>
      </x:c>
      <x:c r="N325" s="771" t="str">
        <x:f>IF(K325="","",IF(OR(NOT(ISNUMBER(K325)),NOT(ISNUMBER(M325))),"CHECK INPUTS",ROUND(K325+M325,2)))</x:f>
      </x:c>
      <x:c r="O325" s="731"/>
      <x:c r="P325" s="730"/>
      <x:c r="Q325" s="751" t="str">
        <x:f>IF(A325="","",IF(COUNTIF($A$5:$A$504,A325)&gt;1,"DUPLICATE QUOTE ID",IF(COUNTIFS($B$5:$B$504,B325,$D$5:$D$504,D325)&gt;1,"DUPLICATE RFQ VERSION",IF(OR(B325="",C325="",E325="",G325="",O325="",P325=""),"CHECK REQUIRED FIELDS",IF(OR(NOT(ISNUMBER(C325)),C325&gt;TODAY(),NOT(ISNUMBER(D325)),D325&lt;1,NOT(ISNUMBER(F325)),F325&lt;=0,NOT(ISNUMBER(H325)),H325&lt;=0,AND(I325&lt;&gt;"",OR(NOT(ISNUMBER(I325)),I325&lt;0,I325&gt;1)),AND(J325&lt;&gt;"",OR(NOT(ISNUMBER(J325)),J325&lt;0)),NOT(ISNUMBER(L325)),L325&lt;0,L325&gt;1,NOT(ISNUMBER(O325)),O325&lt;C325),"CHECK INPUTS",IF(COUNTIF(Setup!$F$4:$F$9,P325)=0,"CHECK QUOTE STATUS","COMPLETE"))))))</x:f>
      </x:c>
    </x:row>
    <x:row r="326">
      <x:c r="A326" s="730"/>
      <x:c r="B326" s="730"/>
      <x:c r="C326" s="731"/>
      <x:c r="D326" s="730"/>
      <x:c r="E326" s="730"/>
      <x:c r="F326" s="730"/>
      <x:c r="G326" s="730"/>
      <x:c r="H326" s="767"/>
      <x:c r="I326" s="768"/>
      <x:c r="J326" s="767"/>
      <x:c r="K326" s="771" t="str">
        <x:f>IF(OR(F326="",H326=""),"",IF(OR(NOT(ISNUMBER(F326)),NOT(ISNUMBER(H326)),AND(I326&lt;&gt;"",NOT(ISNUMBER(I326))),AND(J326&lt;&gt;"",NOT(ISNUMBER(J326))),F326&lt;=0,H326&lt;=0,I326&lt;0,I326&gt;1,J326&lt;0),"CHECK INPUTS",ROUND(F326*H326*(1-IF(I326="",0,I326))+IF(J326="",0,J326),2)))</x:f>
      </x:c>
      <x:c r="L326" s="768"/>
      <x:c r="M326" s="771" t="str">
        <x:f>IF(K326="","",IF(NOT(ISNUMBER(K326)),"CHECK INPUTS",IF(L326="","GST REQUIRED",IF(NOT(ISNUMBER(L326)),"CHECK INPUTS",IF(OR(L326&lt;0,L326&gt;1),"CHECK INPUTS",ROUND(K326*L326,2))))))</x:f>
      </x:c>
      <x:c r="N326" s="771" t="str">
        <x:f>IF(K326="","",IF(OR(NOT(ISNUMBER(K326)),NOT(ISNUMBER(M326))),"CHECK INPUTS",ROUND(K326+M326,2)))</x:f>
      </x:c>
      <x:c r="O326" s="731"/>
      <x:c r="P326" s="730"/>
      <x:c r="Q326" s="751" t="str">
        <x:f>IF(A326="","",IF(COUNTIF($A$5:$A$504,A326)&gt;1,"DUPLICATE QUOTE ID",IF(COUNTIFS($B$5:$B$504,B326,$D$5:$D$504,D326)&gt;1,"DUPLICATE RFQ VERSION",IF(OR(B326="",C326="",E326="",G326="",O326="",P326=""),"CHECK REQUIRED FIELDS",IF(OR(NOT(ISNUMBER(C326)),C326&gt;TODAY(),NOT(ISNUMBER(D326)),D326&lt;1,NOT(ISNUMBER(F326)),F326&lt;=0,NOT(ISNUMBER(H326)),H326&lt;=0,AND(I326&lt;&gt;"",OR(NOT(ISNUMBER(I326)),I326&lt;0,I326&gt;1)),AND(J326&lt;&gt;"",OR(NOT(ISNUMBER(J326)),J326&lt;0)),NOT(ISNUMBER(L326)),L326&lt;0,L326&gt;1,NOT(ISNUMBER(O326)),O326&lt;C326),"CHECK INPUTS",IF(COUNTIF(Setup!$F$4:$F$9,P326)=0,"CHECK QUOTE STATUS","COMPLETE"))))))</x:f>
      </x:c>
    </x:row>
    <x:row r="327">
      <x:c r="A327" s="730"/>
      <x:c r="B327" s="730"/>
      <x:c r="C327" s="731"/>
      <x:c r="D327" s="730"/>
      <x:c r="E327" s="730"/>
      <x:c r="F327" s="730"/>
      <x:c r="G327" s="730"/>
      <x:c r="H327" s="767"/>
      <x:c r="I327" s="768"/>
      <x:c r="J327" s="767"/>
      <x:c r="K327" s="771" t="str">
        <x:f>IF(OR(F327="",H327=""),"",IF(OR(NOT(ISNUMBER(F327)),NOT(ISNUMBER(H327)),AND(I327&lt;&gt;"",NOT(ISNUMBER(I327))),AND(J327&lt;&gt;"",NOT(ISNUMBER(J327))),F327&lt;=0,H327&lt;=0,I327&lt;0,I327&gt;1,J327&lt;0),"CHECK INPUTS",ROUND(F327*H327*(1-IF(I327="",0,I327))+IF(J327="",0,J327),2)))</x:f>
      </x:c>
      <x:c r="L327" s="768"/>
      <x:c r="M327" s="771" t="str">
        <x:f>IF(K327="","",IF(NOT(ISNUMBER(K327)),"CHECK INPUTS",IF(L327="","GST REQUIRED",IF(NOT(ISNUMBER(L327)),"CHECK INPUTS",IF(OR(L327&lt;0,L327&gt;1),"CHECK INPUTS",ROUND(K327*L327,2))))))</x:f>
      </x:c>
      <x:c r="N327" s="771" t="str">
        <x:f>IF(K327="","",IF(OR(NOT(ISNUMBER(K327)),NOT(ISNUMBER(M327))),"CHECK INPUTS",ROUND(K327+M327,2)))</x:f>
      </x:c>
      <x:c r="O327" s="731"/>
      <x:c r="P327" s="730"/>
      <x:c r="Q327" s="751" t="str">
        <x:f>IF(A327="","",IF(COUNTIF($A$5:$A$504,A327)&gt;1,"DUPLICATE QUOTE ID",IF(COUNTIFS($B$5:$B$504,B327,$D$5:$D$504,D327)&gt;1,"DUPLICATE RFQ VERSION",IF(OR(B327="",C327="",E327="",G327="",O327="",P327=""),"CHECK REQUIRED FIELDS",IF(OR(NOT(ISNUMBER(C327)),C327&gt;TODAY(),NOT(ISNUMBER(D327)),D327&lt;1,NOT(ISNUMBER(F327)),F327&lt;=0,NOT(ISNUMBER(H327)),H327&lt;=0,AND(I327&lt;&gt;"",OR(NOT(ISNUMBER(I327)),I327&lt;0,I327&gt;1)),AND(J327&lt;&gt;"",OR(NOT(ISNUMBER(J327)),J327&lt;0)),NOT(ISNUMBER(L327)),L327&lt;0,L327&gt;1,NOT(ISNUMBER(O327)),O327&lt;C327),"CHECK INPUTS",IF(COUNTIF(Setup!$F$4:$F$9,P327)=0,"CHECK QUOTE STATUS","COMPLETE"))))))</x:f>
      </x:c>
    </x:row>
    <x:row r="328">
      <x:c r="A328" s="730"/>
      <x:c r="B328" s="730"/>
      <x:c r="C328" s="731"/>
      <x:c r="D328" s="730"/>
      <x:c r="E328" s="730"/>
      <x:c r="F328" s="730"/>
      <x:c r="G328" s="730"/>
      <x:c r="H328" s="767"/>
      <x:c r="I328" s="768"/>
      <x:c r="J328" s="767"/>
      <x:c r="K328" s="771" t="str">
        <x:f>IF(OR(F328="",H328=""),"",IF(OR(NOT(ISNUMBER(F328)),NOT(ISNUMBER(H328)),AND(I328&lt;&gt;"",NOT(ISNUMBER(I328))),AND(J328&lt;&gt;"",NOT(ISNUMBER(J328))),F328&lt;=0,H328&lt;=0,I328&lt;0,I328&gt;1,J328&lt;0),"CHECK INPUTS",ROUND(F328*H328*(1-IF(I328="",0,I328))+IF(J328="",0,J328),2)))</x:f>
      </x:c>
      <x:c r="L328" s="768"/>
      <x:c r="M328" s="771" t="str">
        <x:f>IF(K328="","",IF(NOT(ISNUMBER(K328)),"CHECK INPUTS",IF(L328="","GST REQUIRED",IF(NOT(ISNUMBER(L328)),"CHECK INPUTS",IF(OR(L328&lt;0,L328&gt;1),"CHECK INPUTS",ROUND(K328*L328,2))))))</x:f>
      </x:c>
      <x:c r="N328" s="771" t="str">
        <x:f>IF(K328="","",IF(OR(NOT(ISNUMBER(K328)),NOT(ISNUMBER(M328))),"CHECK INPUTS",ROUND(K328+M328,2)))</x:f>
      </x:c>
      <x:c r="O328" s="731"/>
      <x:c r="P328" s="730"/>
      <x:c r="Q328" s="751" t="str">
        <x:f>IF(A328="","",IF(COUNTIF($A$5:$A$504,A328)&gt;1,"DUPLICATE QUOTE ID",IF(COUNTIFS($B$5:$B$504,B328,$D$5:$D$504,D328)&gt;1,"DUPLICATE RFQ VERSION",IF(OR(B328="",C328="",E328="",G328="",O328="",P328=""),"CHECK REQUIRED FIELDS",IF(OR(NOT(ISNUMBER(C328)),C328&gt;TODAY(),NOT(ISNUMBER(D328)),D328&lt;1,NOT(ISNUMBER(F328)),F328&lt;=0,NOT(ISNUMBER(H328)),H328&lt;=0,AND(I328&lt;&gt;"",OR(NOT(ISNUMBER(I328)),I328&lt;0,I328&gt;1)),AND(J328&lt;&gt;"",OR(NOT(ISNUMBER(J328)),J328&lt;0)),NOT(ISNUMBER(L328)),L328&lt;0,L328&gt;1,NOT(ISNUMBER(O328)),O328&lt;C328),"CHECK INPUTS",IF(COUNTIF(Setup!$F$4:$F$9,P328)=0,"CHECK QUOTE STATUS","COMPLETE"))))))</x:f>
      </x:c>
    </x:row>
    <x:row r="329">
      <x:c r="A329" s="730"/>
      <x:c r="B329" s="730"/>
      <x:c r="C329" s="731"/>
      <x:c r="D329" s="730"/>
      <x:c r="E329" s="730"/>
      <x:c r="F329" s="730"/>
      <x:c r="G329" s="730"/>
      <x:c r="H329" s="767"/>
      <x:c r="I329" s="768"/>
      <x:c r="J329" s="767"/>
      <x:c r="K329" s="771" t="str">
        <x:f>IF(OR(F329="",H329=""),"",IF(OR(NOT(ISNUMBER(F329)),NOT(ISNUMBER(H329)),AND(I329&lt;&gt;"",NOT(ISNUMBER(I329))),AND(J329&lt;&gt;"",NOT(ISNUMBER(J329))),F329&lt;=0,H329&lt;=0,I329&lt;0,I329&gt;1,J329&lt;0),"CHECK INPUTS",ROUND(F329*H329*(1-IF(I329="",0,I329))+IF(J329="",0,J329),2)))</x:f>
      </x:c>
      <x:c r="L329" s="768"/>
      <x:c r="M329" s="771" t="str">
        <x:f>IF(K329="","",IF(NOT(ISNUMBER(K329)),"CHECK INPUTS",IF(L329="","GST REQUIRED",IF(NOT(ISNUMBER(L329)),"CHECK INPUTS",IF(OR(L329&lt;0,L329&gt;1),"CHECK INPUTS",ROUND(K329*L329,2))))))</x:f>
      </x:c>
      <x:c r="N329" s="771" t="str">
        <x:f>IF(K329="","",IF(OR(NOT(ISNUMBER(K329)),NOT(ISNUMBER(M329))),"CHECK INPUTS",ROUND(K329+M329,2)))</x:f>
      </x:c>
      <x:c r="O329" s="731"/>
      <x:c r="P329" s="730"/>
      <x:c r="Q329" s="751" t="str">
        <x:f>IF(A329="","",IF(COUNTIF($A$5:$A$504,A329)&gt;1,"DUPLICATE QUOTE ID",IF(COUNTIFS($B$5:$B$504,B329,$D$5:$D$504,D329)&gt;1,"DUPLICATE RFQ VERSION",IF(OR(B329="",C329="",E329="",G329="",O329="",P329=""),"CHECK REQUIRED FIELDS",IF(OR(NOT(ISNUMBER(C329)),C329&gt;TODAY(),NOT(ISNUMBER(D329)),D329&lt;1,NOT(ISNUMBER(F329)),F329&lt;=0,NOT(ISNUMBER(H329)),H329&lt;=0,AND(I329&lt;&gt;"",OR(NOT(ISNUMBER(I329)),I329&lt;0,I329&gt;1)),AND(J329&lt;&gt;"",OR(NOT(ISNUMBER(J329)),J329&lt;0)),NOT(ISNUMBER(L329)),L329&lt;0,L329&gt;1,NOT(ISNUMBER(O329)),O329&lt;C329),"CHECK INPUTS",IF(COUNTIF(Setup!$F$4:$F$9,P329)=0,"CHECK QUOTE STATUS","COMPLETE"))))))</x:f>
      </x:c>
    </x:row>
    <x:row r="330">
      <x:c r="A330" s="730"/>
      <x:c r="B330" s="730"/>
      <x:c r="C330" s="731"/>
      <x:c r="D330" s="730"/>
      <x:c r="E330" s="730"/>
      <x:c r="F330" s="730"/>
      <x:c r="G330" s="730"/>
      <x:c r="H330" s="767"/>
      <x:c r="I330" s="768"/>
      <x:c r="J330" s="767"/>
      <x:c r="K330" s="771" t="str">
        <x:f>IF(OR(F330="",H330=""),"",IF(OR(NOT(ISNUMBER(F330)),NOT(ISNUMBER(H330)),AND(I330&lt;&gt;"",NOT(ISNUMBER(I330))),AND(J330&lt;&gt;"",NOT(ISNUMBER(J330))),F330&lt;=0,H330&lt;=0,I330&lt;0,I330&gt;1,J330&lt;0),"CHECK INPUTS",ROUND(F330*H330*(1-IF(I330="",0,I330))+IF(J330="",0,J330),2)))</x:f>
      </x:c>
      <x:c r="L330" s="768"/>
      <x:c r="M330" s="771" t="str">
        <x:f>IF(K330="","",IF(NOT(ISNUMBER(K330)),"CHECK INPUTS",IF(L330="","GST REQUIRED",IF(NOT(ISNUMBER(L330)),"CHECK INPUTS",IF(OR(L330&lt;0,L330&gt;1),"CHECK INPUTS",ROUND(K330*L330,2))))))</x:f>
      </x:c>
      <x:c r="N330" s="771" t="str">
        <x:f>IF(K330="","",IF(OR(NOT(ISNUMBER(K330)),NOT(ISNUMBER(M330))),"CHECK INPUTS",ROUND(K330+M330,2)))</x:f>
      </x:c>
      <x:c r="O330" s="731"/>
      <x:c r="P330" s="730"/>
      <x:c r="Q330" s="751" t="str">
        <x:f>IF(A330="","",IF(COUNTIF($A$5:$A$504,A330)&gt;1,"DUPLICATE QUOTE ID",IF(COUNTIFS($B$5:$B$504,B330,$D$5:$D$504,D330)&gt;1,"DUPLICATE RFQ VERSION",IF(OR(B330="",C330="",E330="",G330="",O330="",P330=""),"CHECK REQUIRED FIELDS",IF(OR(NOT(ISNUMBER(C330)),C330&gt;TODAY(),NOT(ISNUMBER(D330)),D330&lt;1,NOT(ISNUMBER(F330)),F330&lt;=0,NOT(ISNUMBER(H330)),H330&lt;=0,AND(I330&lt;&gt;"",OR(NOT(ISNUMBER(I330)),I330&lt;0,I330&gt;1)),AND(J330&lt;&gt;"",OR(NOT(ISNUMBER(J330)),J330&lt;0)),NOT(ISNUMBER(L330)),L330&lt;0,L330&gt;1,NOT(ISNUMBER(O330)),O330&lt;C330),"CHECK INPUTS",IF(COUNTIF(Setup!$F$4:$F$9,P330)=0,"CHECK QUOTE STATUS","COMPLETE"))))))</x:f>
      </x:c>
    </x:row>
    <x:row r="331">
      <x:c r="A331" s="730"/>
      <x:c r="B331" s="730"/>
      <x:c r="C331" s="731"/>
      <x:c r="D331" s="730"/>
      <x:c r="E331" s="730"/>
      <x:c r="F331" s="730"/>
      <x:c r="G331" s="730"/>
      <x:c r="H331" s="767"/>
      <x:c r="I331" s="768"/>
      <x:c r="J331" s="767"/>
      <x:c r="K331" s="771" t="str">
        <x:f>IF(OR(F331="",H331=""),"",IF(OR(NOT(ISNUMBER(F331)),NOT(ISNUMBER(H331)),AND(I331&lt;&gt;"",NOT(ISNUMBER(I331))),AND(J331&lt;&gt;"",NOT(ISNUMBER(J331))),F331&lt;=0,H331&lt;=0,I331&lt;0,I331&gt;1,J331&lt;0),"CHECK INPUTS",ROUND(F331*H331*(1-IF(I331="",0,I331))+IF(J331="",0,J331),2)))</x:f>
      </x:c>
      <x:c r="L331" s="768"/>
      <x:c r="M331" s="771" t="str">
        <x:f>IF(K331="","",IF(NOT(ISNUMBER(K331)),"CHECK INPUTS",IF(L331="","GST REQUIRED",IF(NOT(ISNUMBER(L331)),"CHECK INPUTS",IF(OR(L331&lt;0,L331&gt;1),"CHECK INPUTS",ROUND(K331*L331,2))))))</x:f>
      </x:c>
      <x:c r="N331" s="771" t="str">
        <x:f>IF(K331="","",IF(OR(NOT(ISNUMBER(K331)),NOT(ISNUMBER(M331))),"CHECK INPUTS",ROUND(K331+M331,2)))</x:f>
      </x:c>
      <x:c r="O331" s="731"/>
      <x:c r="P331" s="730"/>
      <x:c r="Q331" s="751" t="str">
        <x:f>IF(A331="","",IF(COUNTIF($A$5:$A$504,A331)&gt;1,"DUPLICATE QUOTE ID",IF(COUNTIFS($B$5:$B$504,B331,$D$5:$D$504,D331)&gt;1,"DUPLICATE RFQ VERSION",IF(OR(B331="",C331="",E331="",G331="",O331="",P331=""),"CHECK REQUIRED FIELDS",IF(OR(NOT(ISNUMBER(C331)),C331&gt;TODAY(),NOT(ISNUMBER(D331)),D331&lt;1,NOT(ISNUMBER(F331)),F331&lt;=0,NOT(ISNUMBER(H331)),H331&lt;=0,AND(I331&lt;&gt;"",OR(NOT(ISNUMBER(I331)),I331&lt;0,I331&gt;1)),AND(J331&lt;&gt;"",OR(NOT(ISNUMBER(J331)),J331&lt;0)),NOT(ISNUMBER(L331)),L331&lt;0,L331&gt;1,NOT(ISNUMBER(O331)),O331&lt;C331),"CHECK INPUTS",IF(COUNTIF(Setup!$F$4:$F$9,P331)=0,"CHECK QUOTE STATUS","COMPLETE"))))))</x:f>
      </x:c>
    </x:row>
    <x:row r="332">
      <x:c r="A332" s="730"/>
      <x:c r="B332" s="730"/>
      <x:c r="C332" s="731"/>
      <x:c r="D332" s="730"/>
      <x:c r="E332" s="730"/>
      <x:c r="F332" s="730"/>
      <x:c r="G332" s="730"/>
      <x:c r="H332" s="767"/>
      <x:c r="I332" s="768"/>
      <x:c r="J332" s="767"/>
      <x:c r="K332" s="771" t="str">
        <x:f>IF(OR(F332="",H332=""),"",IF(OR(NOT(ISNUMBER(F332)),NOT(ISNUMBER(H332)),AND(I332&lt;&gt;"",NOT(ISNUMBER(I332))),AND(J332&lt;&gt;"",NOT(ISNUMBER(J332))),F332&lt;=0,H332&lt;=0,I332&lt;0,I332&gt;1,J332&lt;0),"CHECK INPUTS",ROUND(F332*H332*(1-IF(I332="",0,I332))+IF(J332="",0,J332),2)))</x:f>
      </x:c>
      <x:c r="L332" s="768"/>
      <x:c r="M332" s="771" t="str">
        <x:f>IF(K332="","",IF(NOT(ISNUMBER(K332)),"CHECK INPUTS",IF(L332="","GST REQUIRED",IF(NOT(ISNUMBER(L332)),"CHECK INPUTS",IF(OR(L332&lt;0,L332&gt;1),"CHECK INPUTS",ROUND(K332*L332,2))))))</x:f>
      </x:c>
      <x:c r="N332" s="771" t="str">
        <x:f>IF(K332="","",IF(OR(NOT(ISNUMBER(K332)),NOT(ISNUMBER(M332))),"CHECK INPUTS",ROUND(K332+M332,2)))</x:f>
      </x:c>
      <x:c r="O332" s="731"/>
      <x:c r="P332" s="730"/>
      <x:c r="Q332" s="751" t="str">
        <x:f>IF(A332="","",IF(COUNTIF($A$5:$A$504,A332)&gt;1,"DUPLICATE QUOTE ID",IF(COUNTIFS($B$5:$B$504,B332,$D$5:$D$504,D332)&gt;1,"DUPLICATE RFQ VERSION",IF(OR(B332="",C332="",E332="",G332="",O332="",P332=""),"CHECK REQUIRED FIELDS",IF(OR(NOT(ISNUMBER(C332)),C332&gt;TODAY(),NOT(ISNUMBER(D332)),D332&lt;1,NOT(ISNUMBER(F332)),F332&lt;=0,NOT(ISNUMBER(H332)),H332&lt;=0,AND(I332&lt;&gt;"",OR(NOT(ISNUMBER(I332)),I332&lt;0,I332&gt;1)),AND(J332&lt;&gt;"",OR(NOT(ISNUMBER(J332)),J332&lt;0)),NOT(ISNUMBER(L332)),L332&lt;0,L332&gt;1,NOT(ISNUMBER(O332)),O332&lt;C332),"CHECK INPUTS",IF(COUNTIF(Setup!$F$4:$F$9,P332)=0,"CHECK QUOTE STATUS","COMPLETE"))))))</x:f>
      </x:c>
    </x:row>
    <x:row r="333">
      <x:c r="A333" s="730"/>
      <x:c r="B333" s="730"/>
      <x:c r="C333" s="731"/>
      <x:c r="D333" s="730"/>
      <x:c r="E333" s="730"/>
      <x:c r="F333" s="730"/>
      <x:c r="G333" s="730"/>
      <x:c r="H333" s="767"/>
      <x:c r="I333" s="768"/>
      <x:c r="J333" s="767"/>
      <x:c r="K333" s="771" t="str">
        <x:f>IF(OR(F333="",H333=""),"",IF(OR(NOT(ISNUMBER(F333)),NOT(ISNUMBER(H333)),AND(I333&lt;&gt;"",NOT(ISNUMBER(I333))),AND(J333&lt;&gt;"",NOT(ISNUMBER(J333))),F333&lt;=0,H333&lt;=0,I333&lt;0,I333&gt;1,J333&lt;0),"CHECK INPUTS",ROUND(F333*H333*(1-IF(I333="",0,I333))+IF(J333="",0,J333),2)))</x:f>
      </x:c>
      <x:c r="L333" s="768"/>
      <x:c r="M333" s="771" t="str">
        <x:f>IF(K333="","",IF(NOT(ISNUMBER(K333)),"CHECK INPUTS",IF(L333="","GST REQUIRED",IF(NOT(ISNUMBER(L333)),"CHECK INPUTS",IF(OR(L333&lt;0,L333&gt;1),"CHECK INPUTS",ROUND(K333*L333,2))))))</x:f>
      </x:c>
      <x:c r="N333" s="771" t="str">
        <x:f>IF(K333="","",IF(OR(NOT(ISNUMBER(K333)),NOT(ISNUMBER(M333))),"CHECK INPUTS",ROUND(K333+M333,2)))</x:f>
      </x:c>
      <x:c r="O333" s="731"/>
      <x:c r="P333" s="730"/>
      <x:c r="Q333" s="751" t="str">
        <x:f>IF(A333="","",IF(COUNTIF($A$5:$A$504,A333)&gt;1,"DUPLICATE QUOTE ID",IF(COUNTIFS($B$5:$B$504,B333,$D$5:$D$504,D333)&gt;1,"DUPLICATE RFQ VERSION",IF(OR(B333="",C333="",E333="",G333="",O333="",P333=""),"CHECK REQUIRED FIELDS",IF(OR(NOT(ISNUMBER(C333)),C333&gt;TODAY(),NOT(ISNUMBER(D333)),D333&lt;1,NOT(ISNUMBER(F333)),F333&lt;=0,NOT(ISNUMBER(H333)),H333&lt;=0,AND(I333&lt;&gt;"",OR(NOT(ISNUMBER(I333)),I333&lt;0,I333&gt;1)),AND(J333&lt;&gt;"",OR(NOT(ISNUMBER(J333)),J333&lt;0)),NOT(ISNUMBER(L333)),L333&lt;0,L333&gt;1,NOT(ISNUMBER(O333)),O333&lt;C333),"CHECK INPUTS",IF(COUNTIF(Setup!$F$4:$F$9,P333)=0,"CHECK QUOTE STATUS","COMPLETE"))))))</x:f>
      </x:c>
    </x:row>
    <x:row r="334">
      <x:c r="A334" s="730"/>
      <x:c r="B334" s="730"/>
      <x:c r="C334" s="731"/>
      <x:c r="D334" s="730"/>
      <x:c r="E334" s="730"/>
      <x:c r="F334" s="730"/>
      <x:c r="G334" s="730"/>
      <x:c r="H334" s="767"/>
      <x:c r="I334" s="768"/>
      <x:c r="J334" s="767"/>
      <x:c r="K334" s="771" t="str">
        <x:f>IF(OR(F334="",H334=""),"",IF(OR(NOT(ISNUMBER(F334)),NOT(ISNUMBER(H334)),AND(I334&lt;&gt;"",NOT(ISNUMBER(I334))),AND(J334&lt;&gt;"",NOT(ISNUMBER(J334))),F334&lt;=0,H334&lt;=0,I334&lt;0,I334&gt;1,J334&lt;0),"CHECK INPUTS",ROUND(F334*H334*(1-IF(I334="",0,I334))+IF(J334="",0,J334),2)))</x:f>
      </x:c>
      <x:c r="L334" s="768"/>
      <x:c r="M334" s="771" t="str">
        <x:f>IF(K334="","",IF(NOT(ISNUMBER(K334)),"CHECK INPUTS",IF(L334="","GST REQUIRED",IF(NOT(ISNUMBER(L334)),"CHECK INPUTS",IF(OR(L334&lt;0,L334&gt;1),"CHECK INPUTS",ROUND(K334*L334,2))))))</x:f>
      </x:c>
      <x:c r="N334" s="771" t="str">
        <x:f>IF(K334="","",IF(OR(NOT(ISNUMBER(K334)),NOT(ISNUMBER(M334))),"CHECK INPUTS",ROUND(K334+M334,2)))</x:f>
      </x:c>
      <x:c r="O334" s="731"/>
      <x:c r="P334" s="730"/>
      <x:c r="Q334" s="751" t="str">
        <x:f>IF(A334="","",IF(COUNTIF($A$5:$A$504,A334)&gt;1,"DUPLICATE QUOTE ID",IF(COUNTIFS($B$5:$B$504,B334,$D$5:$D$504,D334)&gt;1,"DUPLICATE RFQ VERSION",IF(OR(B334="",C334="",E334="",G334="",O334="",P334=""),"CHECK REQUIRED FIELDS",IF(OR(NOT(ISNUMBER(C334)),C334&gt;TODAY(),NOT(ISNUMBER(D334)),D334&lt;1,NOT(ISNUMBER(F334)),F334&lt;=0,NOT(ISNUMBER(H334)),H334&lt;=0,AND(I334&lt;&gt;"",OR(NOT(ISNUMBER(I334)),I334&lt;0,I334&gt;1)),AND(J334&lt;&gt;"",OR(NOT(ISNUMBER(J334)),J334&lt;0)),NOT(ISNUMBER(L334)),L334&lt;0,L334&gt;1,NOT(ISNUMBER(O334)),O334&lt;C334),"CHECK INPUTS",IF(COUNTIF(Setup!$F$4:$F$9,P334)=0,"CHECK QUOTE STATUS","COMPLETE"))))))</x:f>
      </x:c>
    </x:row>
    <x:row r="335">
      <x:c r="A335" s="730"/>
      <x:c r="B335" s="730"/>
      <x:c r="C335" s="731"/>
      <x:c r="D335" s="730"/>
      <x:c r="E335" s="730"/>
      <x:c r="F335" s="730"/>
      <x:c r="G335" s="730"/>
      <x:c r="H335" s="767"/>
      <x:c r="I335" s="768"/>
      <x:c r="J335" s="767"/>
      <x:c r="K335" s="771" t="str">
        <x:f>IF(OR(F335="",H335=""),"",IF(OR(NOT(ISNUMBER(F335)),NOT(ISNUMBER(H335)),AND(I335&lt;&gt;"",NOT(ISNUMBER(I335))),AND(J335&lt;&gt;"",NOT(ISNUMBER(J335))),F335&lt;=0,H335&lt;=0,I335&lt;0,I335&gt;1,J335&lt;0),"CHECK INPUTS",ROUND(F335*H335*(1-IF(I335="",0,I335))+IF(J335="",0,J335),2)))</x:f>
      </x:c>
      <x:c r="L335" s="768"/>
      <x:c r="M335" s="771" t="str">
        <x:f>IF(K335="","",IF(NOT(ISNUMBER(K335)),"CHECK INPUTS",IF(L335="","GST REQUIRED",IF(NOT(ISNUMBER(L335)),"CHECK INPUTS",IF(OR(L335&lt;0,L335&gt;1),"CHECK INPUTS",ROUND(K335*L335,2))))))</x:f>
      </x:c>
      <x:c r="N335" s="771" t="str">
        <x:f>IF(K335="","",IF(OR(NOT(ISNUMBER(K335)),NOT(ISNUMBER(M335))),"CHECK INPUTS",ROUND(K335+M335,2)))</x:f>
      </x:c>
      <x:c r="O335" s="731"/>
      <x:c r="P335" s="730"/>
      <x:c r="Q335" s="751" t="str">
        <x:f>IF(A335="","",IF(COUNTIF($A$5:$A$504,A335)&gt;1,"DUPLICATE QUOTE ID",IF(COUNTIFS($B$5:$B$504,B335,$D$5:$D$504,D335)&gt;1,"DUPLICATE RFQ VERSION",IF(OR(B335="",C335="",E335="",G335="",O335="",P335=""),"CHECK REQUIRED FIELDS",IF(OR(NOT(ISNUMBER(C335)),C335&gt;TODAY(),NOT(ISNUMBER(D335)),D335&lt;1,NOT(ISNUMBER(F335)),F335&lt;=0,NOT(ISNUMBER(H335)),H335&lt;=0,AND(I335&lt;&gt;"",OR(NOT(ISNUMBER(I335)),I335&lt;0,I335&gt;1)),AND(J335&lt;&gt;"",OR(NOT(ISNUMBER(J335)),J335&lt;0)),NOT(ISNUMBER(L335)),L335&lt;0,L335&gt;1,NOT(ISNUMBER(O335)),O335&lt;C335),"CHECK INPUTS",IF(COUNTIF(Setup!$F$4:$F$9,P335)=0,"CHECK QUOTE STATUS","COMPLETE"))))))</x:f>
      </x:c>
    </x:row>
    <x:row r="336">
      <x:c r="A336" s="730"/>
      <x:c r="B336" s="730"/>
      <x:c r="C336" s="731"/>
      <x:c r="D336" s="730"/>
      <x:c r="E336" s="730"/>
      <x:c r="F336" s="730"/>
      <x:c r="G336" s="730"/>
      <x:c r="H336" s="767"/>
      <x:c r="I336" s="768"/>
      <x:c r="J336" s="767"/>
      <x:c r="K336" s="771" t="str">
        <x:f>IF(OR(F336="",H336=""),"",IF(OR(NOT(ISNUMBER(F336)),NOT(ISNUMBER(H336)),AND(I336&lt;&gt;"",NOT(ISNUMBER(I336))),AND(J336&lt;&gt;"",NOT(ISNUMBER(J336))),F336&lt;=0,H336&lt;=0,I336&lt;0,I336&gt;1,J336&lt;0),"CHECK INPUTS",ROUND(F336*H336*(1-IF(I336="",0,I336))+IF(J336="",0,J336),2)))</x:f>
      </x:c>
      <x:c r="L336" s="768"/>
      <x:c r="M336" s="771" t="str">
        <x:f>IF(K336="","",IF(NOT(ISNUMBER(K336)),"CHECK INPUTS",IF(L336="","GST REQUIRED",IF(NOT(ISNUMBER(L336)),"CHECK INPUTS",IF(OR(L336&lt;0,L336&gt;1),"CHECK INPUTS",ROUND(K336*L336,2))))))</x:f>
      </x:c>
      <x:c r="N336" s="771" t="str">
        <x:f>IF(K336="","",IF(OR(NOT(ISNUMBER(K336)),NOT(ISNUMBER(M336))),"CHECK INPUTS",ROUND(K336+M336,2)))</x:f>
      </x:c>
      <x:c r="O336" s="731"/>
      <x:c r="P336" s="730"/>
      <x:c r="Q336" s="751" t="str">
        <x:f>IF(A336="","",IF(COUNTIF($A$5:$A$504,A336)&gt;1,"DUPLICATE QUOTE ID",IF(COUNTIFS($B$5:$B$504,B336,$D$5:$D$504,D336)&gt;1,"DUPLICATE RFQ VERSION",IF(OR(B336="",C336="",E336="",G336="",O336="",P336=""),"CHECK REQUIRED FIELDS",IF(OR(NOT(ISNUMBER(C336)),C336&gt;TODAY(),NOT(ISNUMBER(D336)),D336&lt;1,NOT(ISNUMBER(F336)),F336&lt;=0,NOT(ISNUMBER(H336)),H336&lt;=0,AND(I336&lt;&gt;"",OR(NOT(ISNUMBER(I336)),I336&lt;0,I336&gt;1)),AND(J336&lt;&gt;"",OR(NOT(ISNUMBER(J336)),J336&lt;0)),NOT(ISNUMBER(L336)),L336&lt;0,L336&gt;1,NOT(ISNUMBER(O336)),O336&lt;C336),"CHECK INPUTS",IF(COUNTIF(Setup!$F$4:$F$9,P336)=0,"CHECK QUOTE STATUS","COMPLETE"))))))</x:f>
      </x:c>
    </x:row>
    <x:row r="337">
      <x:c r="A337" s="730"/>
      <x:c r="B337" s="730"/>
      <x:c r="C337" s="731"/>
      <x:c r="D337" s="730"/>
      <x:c r="E337" s="730"/>
      <x:c r="F337" s="730"/>
      <x:c r="G337" s="730"/>
      <x:c r="H337" s="767"/>
      <x:c r="I337" s="768"/>
      <x:c r="J337" s="767"/>
      <x:c r="K337" s="771" t="str">
        <x:f>IF(OR(F337="",H337=""),"",IF(OR(NOT(ISNUMBER(F337)),NOT(ISNUMBER(H337)),AND(I337&lt;&gt;"",NOT(ISNUMBER(I337))),AND(J337&lt;&gt;"",NOT(ISNUMBER(J337))),F337&lt;=0,H337&lt;=0,I337&lt;0,I337&gt;1,J337&lt;0),"CHECK INPUTS",ROUND(F337*H337*(1-IF(I337="",0,I337))+IF(J337="",0,J337),2)))</x:f>
      </x:c>
      <x:c r="L337" s="768"/>
      <x:c r="M337" s="771" t="str">
        <x:f>IF(K337="","",IF(NOT(ISNUMBER(K337)),"CHECK INPUTS",IF(L337="","GST REQUIRED",IF(NOT(ISNUMBER(L337)),"CHECK INPUTS",IF(OR(L337&lt;0,L337&gt;1),"CHECK INPUTS",ROUND(K337*L337,2))))))</x:f>
      </x:c>
      <x:c r="N337" s="771" t="str">
        <x:f>IF(K337="","",IF(OR(NOT(ISNUMBER(K337)),NOT(ISNUMBER(M337))),"CHECK INPUTS",ROUND(K337+M337,2)))</x:f>
      </x:c>
      <x:c r="O337" s="731"/>
      <x:c r="P337" s="730"/>
      <x:c r="Q337" s="751" t="str">
        <x:f>IF(A337="","",IF(COUNTIF($A$5:$A$504,A337)&gt;1,"DUPLICATE QUOTE ID",IF(COUNTIFS($B$5:$B$504,B337,$D$5:$D$504,D337)&gt;1,"DUPLICATE RFQ VERSION",IF(OR(B337="",C337="",E337="",G337="",O337="",P337=""),"CHECK REQUIRED FIELDS",IF(OR(NOT(ISNUMBER(C337)),C337&gt;TODAY(),NOT(ISNUMBER(D337)),D337&lt;1,NOT(ISNUMBER(F337)),F337&lt;=0,NOT(ISNUMBER(H337)),H337&lt;=0,AND(I337&lt;&gt;"",OR(NOT(ISNUMBER(I337)),I337&lt;0,I337&gt;1)),AND(J337&lt;&gt;"",OR(NOT(ISNUMBER(J337)),J337&lt;0)),NOT(ISNUMBER(L337)),L337&lt;0,L337&gt;1,NOT(ISNUMBER(O337)),O337&lt;C337),"CHECK INPUTS",IF(COUNTIF(Setup!$F$4:$F$9,P337)=0,"CHECK QUOTE STATUS","COMPLETE"))))))</x:f>
      </x:c>
    </x:row>
    <x:row r="338">
      <x:c r="A338" s="730"/>
      <x:c r="B338" s="730"/>
      <x:c r="C338" s="731"/>
      <x:c r="D338" s="730"/>
      <x:c r="E338" s="730"/>
      <x:c r="F338" s="730"/>
      <x:c r="G338" s="730"/>
      <x:c r="H338" s="767"/>
      <x:c r="I338" s="768"/>
      <x:c r="J338" s="767"/>
      <x:c r="K338" s="771" t="str">
        <x:f>IF(OR(F338="",H338=""),"",IF(OR(NOT(ISNUMBER(F338)),NOT(ISNUMBER(H338)),AND(I338&lt;&gt;"",NOT(ISNUMBER(I338))),AND(J338&lt;&gt;"",NOT(ISNUMBER(J338))),F338&lt;=0,H338&lt;=0,I338&lt;0,I338&gt;1,J338&lt;0),"CHECK INPUTS",ROUND(F338*H338*(1-IF(I338="",0,I338))+IF(J338="",0,J338),2)))</x:f>
      </x:c>
      <x:c r="L338" s="768"/>
      <x:c r="M338" s="771" t="str">
        <x:f>IF(K338="","",IF(NOT(ISNUMBER(K338)),"CHECK INPUTS",IF(L338="","GST REQUIRED",IF(NOT(ISNUMBER(L338)),"CHECK INPUTS",IF(OR(L338&lt;0,L338&gt;1),"CHECK INPUTS",ROUND(K338*L338,2))))))</x:f>
      </x:c>
      <x:c r="N338" s="771" t="str">
        <x:f>IF(K338="","",IF(OR(NOT(ISNUMBER(K338)),NOT(ISNUMBER(M338))),"CHECK INPUTS",ROUND(K338+M338,2)))</x:f>
      </x:c>
      <x:c r="O338" s="731"/>
      <x:c r="P338" s="730"/>
      <x:c r="Q338" s="751" t="str">
        <x:f>IF(A338="","",IF(COUNTIF($A$5:$A$504,A338)&gt;1,"DUPLICATE QUOTE ID",IF(COUNTIFS($B$5:$B$504,B338,$D$5:$D$504,D338)&gt;1,"DUPLICATE RFQ VERSION",IF(OR(B338="",C338="",E338="",G338="",O338="",P338=""),"CHECK REQUIRED FIELDS",IF(OR(NOT(ISNUMBER(C338)),C338&gt;TODAY(),NOT(ISNUMBER(D338)),D338&lt;1,NOT(ISNUMBER(F338)),F338&lt;=0,NOT(ISNUMBER(H338)),H338&lt;=0,AND(I338&lt;&gt;"",OR(NOT(ISNUMBER(I338)),I338&lt;0,I338&gt;1)),AND(J338&lt;&gt;"",OR(NOT(ISNUMBER(J338)),J338&lt;0)),NOT(ISNUMBER(L338)),L338&lt;0,L338&gt;1,NOT(ISNUMBER(O338)),O338&lt;C338),"CHECK INPUTS",IF(COUNTIF(Setup!$F$4:$F$9,P338)=0,"CHECK QUOTE STATUS","COMPLETE"))))))</x:f>
      </x:c>
    </x:row>
    <x:row r="339">
      <x:c r="A339" s="730"/>
      <x:c r="B339" s="730"/>
      <x:c r="C339" s="731"/>
      <x:c r="D339" s="730"/>
      <x:c r="E339" s="730"/>
      <x:c r="F339" s="730"/>
      <x:c r="G339" s="730"/>
      <x:c r="H339" s="767"/>
      <x:c r="I339" s="768"/>
      <x:c r="J339" s="767"/>
      <x:c r="K339" s="771" t="str">
        <x:f>IF(OR(F339="",H339=""),"",IF(OR(NOT(ISNUMBER(F339)),NOT(ISNUMBER(H339)),AND(I339&lt;&gt;"",NOT(ISNUMBER(I339))),AND(J339&lt;&gt;"",NOT(ISNUMBER(J339))),F339&lt;=0,H339&lt;=0,I339&lt;0,I339&gt;1,J339&lt;0),"CHECK INPUTS",ROUND(F339*H339*(1-IF(I339="",0,I339))+IF(J339="",0,J339),2)))</x:f>
      </x:c>
      <x:c r="L339" s="768"/>
      <x:c r="M339" s="771" t="str">
        <x:f>IF(K339="","",IF(NOT(ISNUMBER(K339)),"CHECK INPUTS",IF(L339="","GST REQUIRED",IF(NOT(ISNUMBER(L339)),"CHECK INPUTS",IF(OR(L339&lt;0,L339&gt;1),"CHECK INPUTS",ROUND(K339*L339,2))))))</x:f>
      </x:c>
      <x:c r="N339" s="771" t="str">
        <x:f>IF(K339="","",IF(OR(NOT(ISNUMBER(K339)),NOT(ISNUMBER(M339))),"CHECK INPUTS",ROUND(K339+M339,2)))</x:f>
      </x:c>
      <x:c r="O339" s="731"/>
      <x:c r="P339" s="730"/>
      <x:c r="Q339" s="751" t="str">
        <x:f>IF(A339="","",IF(COUNTIF($A$5:$A$504,A339)&gt;1,"DUPLICATE QUOTE ID",IF(COUNTIFS($B$5:$B$504,B339,$D$5:$D$504,D339)&gt;1,"DUPLICATE RFQ VERSION",IF(OR(B339="",C339="",E339="",G339="",O339="",P339=""),"CHECK REQUIRED FIELDS",IF(OR(NOT(ISNUMBER(C339)),C339&gt;TODAY(),NOT(ISNUMBER(D339)),D339&lt;1,NOT(ISNUMBER(F339)),F339&lt;=0,NOT(ISNUMBER(H339)),H339&lt;=0,AND(I339&lt;&gt;"",OR(NOT(ISNUMBER(I339)),I339&lt;0,I339&gt;1)),AND(J339&lt;&gt;"",OR(NOT(ISNUMBER(J339)),J339&lt;0)),NOT(ISNUMBER(L339)),L339&lt;0,L339&gt;1,NOT(ISNUMBER(O339)),O339&lt;C339),"CHECK INPUTS",IF(COUNTIF(Setup!$F$4:$F$9,P339)=0,"CHECK QUOTE STATUS","COMPLETE"))))))</x:f>
      </x:c>
    </x:row>
    <x:row r="340">
      <x:c r="A340" s="730"/>
      <x:c r="B340" s="730"/>
      <x:c r="C340" s="731"/>
      <x:c r="D340" s="730"/>
      <x:c r="E340" s="730"/>
      <x:c r="F340" s="730"/>
      <x:c r="G340" s="730"/>
      <x:c r="H340" s="767"/>
      <x:c r="I340" s="768"/>
      <x:c r="J340" s="767"/>
      <x:c r="K340" s="771" t="str">
        <x:f>IF(OR(F340="",H340=""),"",IF(OR(NOT(ISNUMBER(F340)),NOT(ISNUMBER(H340)),AND(I340&lt;&gt;"",NOT(ISNUMBER(I340))),AND(J340&lt;&gt;"",NOT(ISNUMBER(J340))),F340&lt;=0,H340&lt;=0,I340&lt;0,I340&gt;1,J340&lt;0),"CHECK INPUTS",ROUND(F340*H340*(1-IF(I340="",0,I340))+IF(J340="",0,J340),2)))</x:f>
      </x:c>
      <x:c r="L340" s="768"/>
      <x:c r="M340" s="771" t="str">
        <x:f>IF(K340="","",IF(NOT(ISNUMBER(K340)),"CHECK INPUTS",IF(L340="","GST REQUIRED",IF(NOT(ISNUMBER(L340)),"CHECK INPUTS",IF(OR(L340&lt;0,L340&gt;1),"CHECK INPUTS",ROUND(K340*L340,2))))))</x:f>
      </x:c>
      <x:c r="N340" s="771" t="str">
        <x:f>IF(K340="","",IF(OR(NOT(ISNUMBER(K340)),NOT(ISNUMBER(M340))),"CHECK INPUTS",ROUND(K340+M340,2)))</x:f>
      </x:c>
      <x:c r="O340" s="731"/>
      <x:c r="P340" s="730"/>
      <x:c r="Q340" s="751" t="str">
        <x:f>IF(A340="","",IF(COUNTIF($A$5:$A$504,A340)&gt;1,"DUPLICATE QUOTE ID",IF(COUNTIFS($B$5:$B$504,B340,$D$5:$D$504,D340)&gt;1,"DUPLICATE RFQ VERSION",IF(OR(B340="",C340="",E340="",G340="",O340="",P340=""),"CHECK REQUIRED FIELDS",IF(OR(NOT(ISNUMBER(C340)),C340&gt;TODAY(),NOT(ISNUMBER(D340)),D340&lt;1,NOT(ISNUMBER(F340)),F340&lt;=0,NOT(ISNUMBER(H340)),H340&lt;=0,AND(I340&lt;&gt;"",OR(NOT(ISNUMBER(I340)),I340&lt;0,I340&gt;1)),AND(J340&lt;&gt;"",OR(NOT(ISNUMBER(J340)),J340&lt;0)),NOT(ISNUMBER(L340)),L340&lt;0,L340&gt;1,NOT(ISNUMBER(O340)),O340&lt;C340),"CHECK INPUTS",IF(COUNTIF(Setup!$F$4:$F$9,P340)=0,"CHECK QUOTE STATUS","COMPLETE"))))))</x:f>
      </x:c>
    </x:row>
    <x:row r="341">
      <x:c r="A341" s="730"/>
      <x:c r="B341" s="730"/>
      <x:c r="C341" s="731"/>
      <x:c r="D341" s="730"/>
      <x:c r="E341" s="730"/>
      <x:c r="F341" s="730"/>
      <x:c r="G341" s="730"/>
      <x:c r="H341" s="767"/>
      <x:c r="I341" s="768"/>
      <x:c r="J341" s="767"/>
      <x:c r="K341" s="771" t="str">
        <x:f>IF(OR(F341="",H341=""),"",IF(OR(NOT(ISNUMBER(F341)),NOT(ISNUMBER(H341)),AND(I341&lt;&gt;"",NOT(ISNUMBER(I341))),AND(J341&lt;&gt;"",NOT(ISNUMBER(J341))),F341&lt;=0,H341&lt;=0,I341&lt;0,I341&gt;1,J341&lt;0),"CHECK INPUTS",ROUND(F341*H341*(1-IF(I341="",0,I341))+IF(J341="",0,J341),2)))</x:f>
      </x:c>
      <x:c r="L341" s="768"/>
      <x:c r="M341" s="771" t="str">
        <x:f>IF(K341="","",IF(NOT(ISNUMBER(K341)),"CHECK INPUTS",IF(L341="","GST REQUIRED",IF(NOT(ISNUMBER(L341)),"CHECK INPUTS",IF(OR(L341&lt;0,L341&gt;1),"CHECK INPUTS",ROUND(K341*L341,2))))))</x:f>
      </x:c>
      <x:c r="N341" s="771" t="str">
        <x:f>IF(K341="","",IF(OR(NOT(ISNUMBER(K341)),NOT(ISNUMBER(M341))),"CHECK INPUTS",ROUND(K341+M341,2)))</x:f>
      </x:c>
      <x:c r="O341" s="731"/>
      <x:c r="P341" s="730"/>
      <x:c r="Q341" s="751" t="str">
        <x:f>IF(A341="","",IF(COUNTIF($A$5:$A$504,A341)&gt;1,"DUPLICATE QUOTE ID",IF(COUNTIFS($B$5:$B$504,B341,$D$5:$D$504,D341)&gt;1,"DUPLICATE RFQ VERSION",IF(OR(B341="",C341="",E341="",G341="",O341="",P341=""),"CHECK REQUIRED FIELDS",IF(OR(NOT(ISNUMBER(C341)),C341&gt;TODAY(),NOT(ISNUMBER(D341)),D341&lt;1,NOT(ISNUMBER(F341)),F341&lt;=0,NOT(ISNUMBER(H341)),H341&lt;=0,AND(I341&lt;&gt;"",OR(NOT(ISNUMBER(I341)),I341&lt;0,I341&gt;1)),AND(J341&lt;&gt;"",OR(NOT(ISNUMBER(J341)),J341&lt;0)),NOT(ISNUMBER(L341)),L341&lt;0,L341&gt;1,NOT(ISNUMBER(O341)),O341&lt;C341),"CHECK INPUTS",IF(COUNTIF(Setup!$F$4:$F$9,P341)=0,"CHECK QUOTE STATUS","COMPLETE"))))))</x:f>
      </x:c>
    </x:row>
    <x:row r="342">
      <x:c r="A342" s="730"/>
      <x:c r="B342" s="730"/>
      <x:c r="C342" s="731"/>
      <x:c r="D342" s="730"/>
      <x:c r="E342" s="730"/>
      <x:c r="F342" s="730"/>
      <x:c r="G342" s="730"/>
      <x:c r="H342" s="767"/>
      <x:c r="I342" s="768"/>
      <x:c r="J342" s="767"/>
      <x:c r="K342" s="771" t="str">
        <x:f>IF(OR(F342="",H342=""),"",IF(OR(NOT(ISNUMBER(F342)),NOT(ISNUMBER(H342)),AND(I342&lt;&gt;"",NOT(ISNUMBER(I342))),AND(J342&lt;&gt;"",NOT(ISNUMBER(J342))),F342&lt;=0,H342&lt;=0,I342&lt;0,I342&gt;1,J342&lt;0),"CHECK INPUTS",ROUND(F342*H342*(1-IF(I342="",0,I342))+IF(J342="",0,J342),2)))</x:f>
      </x:c>
      <x:c r="L342" s="768"/>
      <x:c r="M342" s="771" t="str">
        <x:f>IF(K342="","",IF(NOT(ISNUMBER(K342)),"CHECK INPUTS",IF(L342="","GST REQUIRED",IF(NOT(ISNUMBER(L342)),"CHECK INPUTS",IF(OR(L342&lt;0,L342&gt;1),"CHECK INPUTS",ROUND(K342*L342,2))))))</x:f>
      </x:c>
      <x:c r="N342" s="771" t="str">
        <x:f>IF(K342="","",IF(OR(NOT(ISNUMBER(K342)),NOT(ISNUMBER(M342))),"CHECK INPUTS",ROUND(K342+M342,2)))</x:f>
      </x:c>
      <x:c r="O342" s="731"/>
      <x:c r="P342" s="730"/>
      <x:c r="Q342" s="751" t="str">
        <x:f>IF(A342="","",IF(COUNTIF($A$5:$A$504,A342)&gt;1,"DUPLICATE QUOTE ID",IF(COUNTIFS($B$5:$B$504,B342,$D$5:$D$504,D342)&gt;1,"DUPLICATE RFQ VERSION",IF(OR(B342="",C342="",E342="",G342="",O342="",P342=""),"CHECK REQUIRED FIELDS",IF(OR(NOT(ISNUMBER(C342)),C342&gt;TODAY(),NOT(ISNUMBER(D342)),D342&lt;1,NOT(ISNUMBER(F342)),F342&lt;=0,NOT(ISNUMBER(H342)),H342&lt;=0,AND(I342&lt;&gt;"",OR(NOT(ISNUMBER(I342)),I342&lt;0,I342&gt;1)),AND(J342&lt;&gt;"",OR(NOT(ISNUMBER(J342)),J342&lt;0)),NOT(ISNUMBER(L342)),L342&lt;0,L342&gt;1,NOT(ISNUMBER(O342)),O342&lt;C342),"CHECK INPUTS",IF(COUNTIF(Setup!$F$4:$F$9,P342)=0,"CHECK QUOTE STATUS","COMPLETE"))))))</x:f>
      </x:c>
    </x:row>
    <x:row r="343">
      <x:c r="A343" s="730"/>
      <x:c r="B343" s="730"/>
      <x:c r="C343" s="731"/>
      <x:c r="D343" s="730"/>
      <x:c r="E343" s="730"/>
      <x:c r="F343" s="730"/>
      <x:c r="G343" s="730"/>
      <x:c r="H343" s="767"/>
      <x:c r="I343" s="768"/>
      <x:c r="J343" s="767"/>
      <x:c r="K343" s="771" t="str">
        <x:f>IF(OR(F343="",H343=""),"",IF(OR(NOT(ISNUMBER(F343)),NOT(ISNUMBER(H343)),AND(I343&lt;&gt;"",NOT(ISNUMBER(I343))),AND(J343&lt;&gt;"",NOT(ISNUMBER(J343))),F343&lt;=0,H343&lt;=0,I343&lt;0,I343&gt;1,J343&lt;0),"CHECK INPUTS",ROUND(F343*H343*(1-IF(I343="",0,I343))+IF(J343="",0,J343),2)))</x:f>
      </x:c>
      <x:c r="L343" s="768"/>
      <x:c r="M343" s="771" t="str">
        <x:f>IF(K343="","",IF(NOT(ISNUMBER(K343)),"CHECK INPUTS",IF(L343="","GST REQUIRED",IF(NOT(ISNUMBER(L343)),"CHECK INPUTS",IF(OR(L343&lt;0,L343&gt;1),"CHECK INPUTS",ROUND(K343*L343,2))))))</x:f>
      </x:c>
      <x:c r="N343" s="771" t="str">
        <x:f>IF(K343="","",IF(OR(NOT(ISNUMBER(K343)),NOT(ISNUMBER(M343))),"CHECK INPUTS",ROUND(K343+M343,2)))</x:f>
      </x:c>
      <x:c r="O343" s="731"/>
      <x:c r="P343" s="730"/>
      <x:c r="Q343" s="751" t="str">
        <x:f>IF(A343="","",IF(COUNTIF($A$5:$A$504,A343)&gt;1,"DUPLICATE QUOTE ID",IF(COUNTIFS($B$5:$B$504,B343,$D$5:$D$504,D343)&gt;1,"DUPLICATE RFQ VERSION",IF(OR(B343="",C343="",E343="",G343="",O343="",P343=""),"CHECK REQUIRED FIELDS",IF(OR(NOT(ISNUMBER(C343)),C343&gt;TODAY(),NOT(ISNUMBER(D343)),D343&lt;1,NOT(ISNUMBER(F343)),F343&lt;=0,NOT(ISNUMBER(H343)),H343&lt;=0,AND(I343&lt;&gt;"",OR(NOT(ISNUMBER(I343)),I343&lt;0,I343&gt;1)),AND(J343&lt;&gt;"",OR(NOT(ISNUMBER(J343)),J343&lt;0)),NOT(ISNUMBER(L343)),L343&lt;0,L343&gt;1,NOT(ISNUMBER(O343)),O343&lt;C343),"CHECK INPUTS",IF(COUNTIF(Setup!$F$4:$F$9,P343)=0,"CHECK QUOTE STATUS","COMPLETE"))))))</x:f>
      </x:c>
    </x:row>
    <x:row r="344">
      <x:c r="A344" s="730"/>
      <x:c r="B344" s="730"/>
      <x:c r="C344" s="731"/>
      <x:c r="D344" s="730"/>
      <x:c r="E344" s="730"/>
      <x:c r="F344" s="730"/>
      <x:c r="G344" s="730"/>
      <x:c r="H344" s="767"/>
      <x:c r="I344" s="768"/>
      <x:c r="J344" s="767"/>
      <x:c r="K344" s="771" t="str">
        <x:f>IF(OR(F344="",H344=""),"",IF(OR(NOT(ISNUMBER(F344)),NOT(ISNUMBER(H344)),AND(I344&lt;&gt;"",NOT(ISNUMBER(I344))),AND(J344&lt;&gt;"",NOT(ISNUMBER(J344))),F344&lt;=0,H344&lt;=0,I344&lt;0,I344&gt;1,J344&lt;0),"CHECK INPUTS",ROUND(F344*H344*(1-IF(I344="",0,I344))+IF(J344="",0,J344),2)))</x:f>
      </x:c>
      <x:c r="L344" s="768"/>
      <x:c r="M344" s="771" t="str">
        <x:f>IF(K344="","",IF(NOT(ISNUMBER(K344)),"CHECK INPUTS",IF(L344="","GST REQUIRED",IF(NOT(ISNUMBER(L344)),"CHECK INPUTS",IF(OR(L344&lt;0,L344&gt;1),"CHECK INPUTS",ROUND(K344*L344,2))))))</x:f>
      </x:c>
      <x:c r="N344" s="771" t="str">
        <x:f>IF(K344="","",IF(OR(NOT(ISNUMBER(K344)),NOT(ISNUMBER(M344))),"CHECK INPUTS",ROUND(K344+M344,2)))</x:f>
      </x:c>
      <x:c r="O344" s="731"/>
      <x:c r="P344" s="730"/>
      <x:c r="Q344" s="751" t="str">
        <x:f>IF(A344="","",IF(COUNTIF($A$5:$A$504,A344)&gt;1,"DUPLICATE QUOTE ID",IF(COUNTIFS($B$5:$B$504,B344,$D$5:$D$504,D344)&gt;1,"DUPLICATE RFQ VERSION",IF(OR(B344="",C344="",E344="",G344="",O344="",P344=""),"CHECK REQUIRED FIELDS",IF(OR(NOT(ISNUMBER(C344)),C344&gt;TODAY(),NOT(ISNUMBER(D344)),D344&lt;1,NOT(ISNUMBER(F344)),F344&lt;=0,NOT(ISNUMBER(H344)),H344&lt;=0,AND(I344&lt;&gt;"",OR(NOT(ISNUMBER(I344)),I344&lt;0,I344&gt;1)),AND(J344&lt;&gt;"",OR(NOT(ISNUMBER(J344)),J344&lt;0)),NOT(ISNUMBER(L344)),L344&lt;0,L344&gt;1,NOT(ISNUMBER(O344)),O344&lt;C344),"CHECK INPUTS",IF(COUNTIF(Setup!$F$4:$F$9,P344)=0,"CHECK QUOTE STATUS","COMPLETE"))))))</x:f>
      </x:c>
    </x:row>
    <x:row r="345">
      <x:c r="A345" s="730"/>
      <x:c r="B345" s="730"/>
      <x:c r="C345" s="731"/>
      <x:c r="D345" s="730"/>
      <x:c r="E345" s="730"/>
      <x:c r="F345" s="730"/>
      <x:c r="G345" s="730"/>
      <x:c r="H345" s="767"/>
      <x:c r="I345" s="768"/>
      <x:c r="J345" s="767"/>
      <x:c r="K345" s="771" t="str">
        <x:f>IF(OR(F345="",H345=""),"",IF(OR(NOT(ISNUMBER(F345)),NOT(ISNUMBER(H345)),AND(I345&lt;&gt;"",NOT(ISNUMBER(I345))),AND(J345&lt;&gt;"",NOT(ISNUMBER(J345))),F345&lt;=0,H345&lt;=0,I345&lt;0,I345&gt;1,J345&lt;0),"CHECK INPUTS",ROUND(F345*H345*(1-IF(I345="",0,I345))+IF(J345="",0,J345),2)))</x:f>
      </x:c>
      <x:c r="L345" s="768"/>
      <x:c r="M345" s="771" t="str">
        <x:f>IF(K345="","",IF(NOT(ISNUMBER(K345)),"CHECK INPUTS",IF(L345="","GST REQUIRED",IF(NOT(ISNUMBER(L345)),"CHECK INPUTS",IF(OR(L345&lt;0,L345&gt;1),"CHECK INPUTS",ROUND(K345*L345,2))))))</x:f>
      </x:c>
      <x:c r="N345" s="771" t="str">
        <x:f>IF(K345="","",IF(OR(NOT(ISNUMBER(K345)),NOT(ISNUMBER(M345))),"CHECK INPUTS",ROUND(K345+M345,2)))</x:f>
      </x:c>
      <x:c r="O345" s="731"/>
      <x:c r="P345" s="730"/>
      <x:c r="Q345" s="751" t="str">
        <x:f>IF(A345="","",IF(COUNTIF($A$5:$A$504,A345)&gt;1,"DUPLICATE QUOTE ID",IF(COUNTIFS($B$5:$B$504,B345,$D$5:$D$504,D345)&gt;1,"DUPLICATE RFQ VERSION",IF(OR(B345="",C345="",E345="",G345="",O345="",P345=""),"CHECK REQUIRED FIELDS",IF(OR(NOT(ISNUMBER(C345)),C345&gt;TODAY(),NOT(ISNUMBER(D345)),D345&lt;1,NOT(ISNUMBER(F345)),F345&lt;=0,NOT(ISNUMBER(H345)),H345&lt;=0,AND(I345&lt;&gt;"",OR(NOT(ISNUMBER(I345)),I345&lt;0,I345&gt;1)),AND(J345&lt;&gt;"",OR(NOT(ISNUMBER(J345)),J345&lt;0)),NOT(ISNUMBER(L345)),L345&lt;0,L345&gt;1,NOT(ISNUMBER(O345)),O345&lt;C345),"CHECK INPUTS",IF(COUNTIF(Setup!$F$4:$F$9,P345)=0,"CHECK QUOTE STATUS","COMPLETE"))))))</x:f>
      </x:c>
    </x:row>
    <x:row r="346">
      <x:c r="A346" s="730"/>
      <x:c r="B346" s="730"/>
      <x:c r="C346" s="731"/>
      <x:c r="D346" s="730"/>
      <x:c r="E346" s="730"/>
      <x:c r="F346" s="730"/>
      <x:c r="G346" s="730"/>
      <x:c r="H346" s="767"/>
      <x:c r="I346" s="768"/>
      <x:c r="J346" s="767"/>
      <x:c r="K346" s="771" t="str">
        <x:f>IF(OR(F346="",H346=""),"",IF(OR(NOT(ISNUMBER(F346)),NOT(ISNUMBER(H346)),AND(I346&lt;&gt;"",NOT(ISNUMBER(I346))),AND(J346&lt;&gt;"",NOT(ISNUMBER(J346))),F346&lt;=0,H346&lt;=0,I346&lt;0,I346&gt;1,J346&lt;0),"CHECK INPUTS",ROUND(F346*H346*(1-IF(I346="",0,I346))+IF(J346="",0,J346),2)))</x:f>
      </x:c>
      <x:c r="L346" s="768"/>
      <x:c r="M346" s="771" t="str">
        <x:f>IF(K346="","",IF(NOT(ISNUMBER(K346)),"CHECK INPUTS",IF(L346="","GST REQUIRED",IF(NOT(ISNUMBER(L346)),"CHECK INPUTS",IF(OR(L346&lt;0,L346&gt;1),"CHECK INPUTS",ROUND(K346*L346,2))))))</x:f>
      </x:c>
      <x:c r="N346" s="771" t="str">
        <x:f>IF(K346="","",IF(OR(NOT(ISNUMBER(K346)),NOT(ISNUMBER(M346))),"CHECK INPUTS",ROUND(K346+M346,2)))</x:f>
      </x:c>
      <x:c r="O346" s="731"/>
      <x:c r="P346" s="730"/>
      <x:c r="Q346" s="751" t="str">
        <x:f>IF(A346="","",IF(COUNTIF($A$5:$A$504,A346)&gt;1,"DUPLICATE QUOTE ID",IF(COUNTIFS($B$5:$B$504,B346,$D$5:$D$504,D346)&gt;1,"DUPLICATE RFQ VERSION",IF(OR(B346="",C346="",E346="",G346="",O346="",P346=""),"CHECK REQUIRED FIELDS",IF(OR(NOT(ISNUMBER(C346)),C346&gt;TODAY(),NOT(ISNUMBER(D346)),D346&lt;1,NOT(ISNUMBER(F346)),F346&lt;=0,NOT(ISNUMBER(H346)),H346&lt;=0,AND(I346&lt;&gt;"",OR(NOT(ISNUMBER(I346)),I346&lt;0,I346&gt;1)),AND(J346&lt;&gt;"",OR(NOT(ISNUMBER(J346)),J346&lt;0)),NOT(ISNUMBER(L346)),L346&lt;0,L346&gt;1,NOT(ISNUMBER(O346)),O346&lt;C346),"CHECK INPUTS",IF(COUNTIF(Setup!$F$4:$F$9,P346)=0,"CHECK QUOTE STATUS","COMPLETE"))))))</x:f>
      </x:c>
    </x:row>
    <x:row r="347">
      <x:c r="A347" s="730"/>
      <x:c r="B347" s="730"/>
      <x:c r="C347" s="731"/>
      <x:c r="D347" s="730"/>
      <x:c r="E347" s="730"/>
      <x:c r="F347" s="730"/>
      <x:c r="G347" s="730"/>
      <x:c r="H347" s="767"/>
      <x:c r="I347" s="768"/>
      <x:c r="J347" s="767"/>
      <x:c r="K347" s="771" t="str">
        <x:f>IF(OR(F347="",H347=""),"",IF(OR(NOT(ISNUMBER(F347)),NOT(ISNUMBER(H347)),AND(I347&lt;&gt;"",NOT(ISNUMBER(I347))),AND(J347&lt;&gt;"",NOT(ISNUMBER(J347))),F347&lt;=0,H347&lt;=0,I347&lt;0,I347&gt;1,J347&lt;0),"CHECK INPUTS",ROUND(F347*H347*(1-IF(I347="",0,I347))+IF(J347="",0,J347),2)))</x:f>
      </x:c>
      <x:c r="L347" s="768"/>
      <x:c r="M347" s="771" t="str">
        <x:f>IF(K347="","",IF(NOT(ISNUMBER(K347)),"CHECK INPUTS",IF(L347="","GST REQUIRED",IF(NOT(ISNUMBER(L347)),"CHECK INPUTS",IF(OR(L347&lt;0,L347&gt;1),"CHECK INPUTS",ROUND(K347*L347,2))))))</x:f>
      </x:c>
      <x:c r="N347" s="771" t="str">
        <x:f>IF(K347="","",IF(OR(NOT(ISNUMBER(K347)),NOT(ISNUMBER(M347))),"CHECK INPUTS",ROUND(K347+M347,2)))</x:f>
      </x:c>
      <x:c r="O347" s="731"/>
      <x:c r="P347" s="730"/>
      <x:c r="Q347" s="751" t="str">
        <x:f>IF(A347="","",IF(COUNTIF($A$5:$A$504,A347)&gt;1,"DUPLICATE QUOTE ID",IF(COUNTIFS($B$5:$B$504,B347,$D$5:$D$504,D347)&gt;1,"DUPLICATE RFQ VERSION",IF(OR(B347="",C347="",E347="",G347="",O347="",P347=""),"CHECK REQUIRED FIELDS",IF(OR(NOT(ISNUMBER(C347)),C347&gt;TODAY(),NOT(ISNUMBER(D347)),D347&lt;1,NOT(ISNUMBER(F347)),F347&lt;=0,NOT(ISNUMBER(H347)),H347&lt;=0,AND(I347&lt;&gt;"",OR(NOT(ISNUMBER(I347)),I347&lt;0,I347&gt;1)),AND(J347&lt;&gt;"",OR(NOT(ISNUMBER(J347)),J347&lt;0)),NOT(ISNUMBER(L347)),L347&lt;0,L347&gt;1,NOT(ISNUMBER(O347)),O347&lt;C347),"CHECK INPUTS",IF(COUNTIF(Setup!$F$4:$F$9,P347)=0,"CHECK QUOTE STATUS","COMPLETE"))))))</x:f>
      </x:c>
    </x:row>
    <x:row r="348">
      <x:c r="A348" s="730"/>
      <x:c r="B348" s="730"/>
      <x:c r="C348" s="731"/>
      <x:c r="D348" s="730"/>
      <x:c r="E348" s="730"/>
      <x:c r="F348" s="730"/>
      <x:c r="G348" s="730"/>
      <x:c r="H348" s="767"/>
      <x:c r="I348" s="768"/>
      <x:c r="J348" s="767"/>
      <x:c r="K348" s="771" t="str">
        <x:f>IF(OR(F348="",H348=""),"",IF(OR(NOT(ISNUMBER(F348)),NOT(ISNUMBER(H348)),AND(I348&lt;&gt;"",NOT(ISNUMBER(I348))),AND(J348&lt;&gt;"",NOT(ISNUMBER(J348))),F348&lt;=0,H348&lt;=0,I348&lt;0,I348&gt;1,J348&lt;0),"CHECK INPUTS",ROUND(F348*H348*(1-IF(I348="",0,I348))+IF(J348="",0,J348),2)))</x:f>
      </x:c>
      <x:c r="L348" s="768"/>
      <x:c r="M348" s="771" t="str">
        <x:f>IF(K348="","",IF(NOT(ISNUMBER(K348)),"CHECK INPUTS",IF(L348="","GST REQUIRED",IF(NOT(ISNUMBER(L348)),"CHECK INPUTS",IF(OR(L348&lt;0,L348&gt;1),"CHECK INPUTS",ROUND(K348*L348,2))))))</x:f>
      </x:c>
      <x:c r="N348" s="771" t="str">
        <x:f>IF(K348="","",IF(OR(NOT(ISNUMBER(K348)),NOT(ISNUMBER(M348))),"CHECK INPUTS",ROUND(K348+M348,2)))</x:f>
      </x:c>
      <x:c r="O348" s="731"/>
      <x:c r="P348" s="730"/>
      <x:c r="Q348" s="751" t="str">
        <x:f>IF(A348="","",IF(COUNTIF($A$5:$A$504,A348)&gt;1,"DUPLICATE QUOTE ID",IF(COUNTIFS($B$5:$B$504,B348,$D$5:$D$504,D348)&gt;1,"DUPLICATE RFQ VERSION",IF(OR(B348="",C348="",E348="",G348="",O348="",P348=""),"CHECK REQUIRED FIELDS",IF(OR(NOT(ISNUMBER(C348)),C348&gt;TODAY(),NOT(ISNUMBER(D348)),D348&lt;1,NOT(ISNUMBER(F348)),F348&lt;=0,NOT(ISNUMBER(H348)),H348&lt;=0,AND(I348&lt;&gt;"",OR(NOT(ISNUMBER(I348)),I348&lt;0,I348&gt;1)),AND(J348&lt;&gt;"",OR(NOT(ISNUMBER(J348)),J348&lt;0)),NOT(ISNUMBER(L348)),L348&lt;0,L348&gt;1,NOT(ISNUMBER(O348)),O348&lt;C348),"CHECK INPUTS",IF(COUNTIF(Setup!$F$4:$F$9,P348)=0,"CHECK QUOTE STATUS","COMPLETE"))))))</x:f>
      </x:c>
    </x:row>
    <x:row r="349">
      <x:c r="A349" s="730"/>
      <x:c r="B349" s="730"/>
      <x:c r="C349" s="731"/>
      <x:c r="D349" s="730"/>
      <x:c r="E349" s="730"/>
      <x:c r="F349" s="730"/>
      <x:c r="G349" s="730"/>
      <x:c r="H349" s="767"/>
      <x:c r="I349" s="768"/>
      <x:c r="J349" s="767"/>
      <x:c r="K349" s="771" t="str">
        <x:f>IF(OR(F349="",H349=""),"",IF(OR(NOT(ISNUMBER(F349)),NOT(ISNUMBER(H349)),AND(I349&lt;&gt;"",NOT(ISNUMBER(I349))),AND(J349&lt;&gt;"",NOT(ISNUMBER(J349))),F349&lt;=0,H349&lt;=0,I349&lt;0,I349&gt;1,J349&lt;0),"CHECK INPUTS",ROUND(F349*H349*(1-IF(I349="",0,I349))+IF(J349="",0,J349),2)))</x:f>
      </x:c>
      <x:c r="L349" s="768"/>
      <x:c r="M349" s="771" t="str">
        <x:f>IF(K349="","",IF(NOT(ISNUMBER(K349)),"CHECK INPUTS",IF(L349="","GST REQUIRED",IF(NOT(ISNUMBER(L349)),"CHECK INPUTS",IF(OR(L349&lt;0,L349&gt;1),"CHECK INPUTS",ROUND(K349*L349,2))))))</x:f>
      </x:c>
      <x:c r="N349" s="771" t="str">
        <x:f>IF(K349="","",IF(OR(NOT(ISNUMBER(K349)),NOT(ISNUMBER(M349))),"CHECK INPUTS",ROUND(K349+M349,2)))</x:f>
      </x:c>
      <x:c r="O349" s="731"/>
      <x:c r="P349" s="730"/>
      <x:c r="Q349" s="751" t="str">
        <x:f>IF(A349="","",IF(COUNTIF($A$5:$A$504,A349)&gt;1,"DUPLICATE QUOTE ID",IF(COUNTIFS($B$5:$B$504,B349,$D$5:$D$504,D349)&gt;1,"DUPLICATE RFQ VERSION",IF(OR(B349="",C349="",E349="",G349="",O349="",P349=""),"CHECK REQUIRED FIELDS",IF(OR(NOT(ISNUMBER(C349)),C349&gt;TODAY(),NOT(ISNUMBER(D349)),D349&lt;1,NOT(ISNUMBER(F349)),F349&lt;=0,NOT(ISNUMBER(H349)),H349&lt;=0,AND(I349&lt;&gt;"",OR(NOT(ISNUMBER(I349)),I349&lt;0,I349&gt;1)),AND(J349&lt;&gt;"",OR(NOT(ISNUMBER(J349)),J349&lt;0)),NOT(ISNUMBER(L349)),L349&lt;0,L349&gt;1,NOT(ISNUMBER(O349)),O349&lt;C349),"CHECK INPUTS",IF(COUNTIF(Setup!$F$4:$F$9,P349)=0,"CHECK QUOTE STATUS","COMPLETE"))))))</x:f>
      </x:c>
    </x:row>
    <x:row r="350">
      <x:c r="A350" s="730"/>
      <x:c r="B350" s="730"/>
      <x:c r="C350" s="731"/>
      <x:c r="D350" s="730"/>
      <x:c r="E350" s="730"/>
      <x:c r="F350" s="730"/>
      <x:c r="G350" s="730"/>
      <x:c r="H350" s="767"/>
      <x:c r="I350" s="768"/>
      <x:c r="J350" s="767"/>
      <x:c r="K350" s="771" t="str">
        <x:f>IF(OR(F350="",H350=""),"",IF(OR(NOT(ISNUMBER(F350)),NOT(ISNUMBER(H350)),AND(I350&lt;&gt;"",NOT(ISNUMBER(I350))),AND(J350&lt;&gt;"",NOT(ISNUMBER(J350))),F350&lt;=0,H350&lt;=0,I350&lt;0,I350&gt;1,J350&lt;0),"CHECK INPUTS",ROUND(F350*H350*(1-IF(I350="",0,I350))+IF(J350="",0,J350),2)))</x:f>
      </x:c>
      <x:c r="L350" s="768"/>
      <x:c r="M350" s="771" t="str">
        <x:f>IF(K350="","",IF(NOT(ISNUMBER(K350)),"CHECK INPUTS",IF(L350="","GST REQUIRED",IF(NOT(ISNUMBER(L350)),"CHECK INPUTS",IF(OR(L350&lt;0,L350&gt;1),"CHECK INPUTS",ROUND(K350*L350,2))))))</x:f>
      </x:c>
      <x:c r="N350" s="771" t="str">
        <x:f>IF(K350="","",IF(OR(NOT(ISNUMBER(K350)),NOT(ISNUMBER(M350))),"CHECK INPUTS",ROUND(K350+M350,2)))</x:f>
      </x:c>
      <x:c r="O350" s="731"/>
      <x:c r="P350" s="730"/>
      <x:c r="Q350" s="751" t="str">
        <x:f>IF(A350="","",IF(COUNTIF($A$5:$A$504,A350)&gt;1,"DUPLICATE QUOTE ID",IF(COUNTIFS($B$5:$B$504,B350,$D$5:$D$504,D350)&gt;1,"DUPLICATE RFQ VERSION",IF(OR(B350="",C350="",E350="",G350="",O350="",P350=""),"CHECK REQUIRED FIELDS",IF(OR(NOT(ISNUMBER(C350)),C350&gt;TODAY(),NOT(ISNUMBER(D350)),D350&lt;1,NOT(ISNUMBER(F350)),F350&lt;=0,NOT(ISNUMBER(H350)),H350&lt;=0,AND(I350&lt;&gt;"",OR(NOT(ISNUMBER(I350)),I350&lt;0,I350&gt;1)),AND(J350&lt;&gt;"",OR(NOT(ISNUMBER(J350)),J350&lt;0)),NOT(ISNUMBER(L350)),L350&lt;0,L350&gt;1,NOT(ISNUMBER(O350)),O350&lt;C350),"CHECK INPUTS",IF(COUNTIF(Setup!$F$4:$F$9,P350)=0,"CHECK QUOTE STATUS","COMPLETE"))))))</x:f>
      </x:c>
    </x:row>
    <x:row r="351">
      <x:c r="A351" s="730"/>
      <x:c r="B351" s="730"/>
      <x:c r="C351" s="731"/>
      <x:c r="D351" s="730"/>
      <x:c r="E351" s="730"/>
      <x:c r="F351" s="730"/>
      <x:c r="G351" s="730"/>
      <x:c r="H351" s="767"/>
      <x:c r="I351" s="768"/>
      <x:c r="J351" s="767"/>
      <x:c r="K351" s="771" t="str">
        <x:f>IF(OR(F351="",H351=""),"",IF(OR(NOT(ISNUMBER(F351)),NOT(ISNUMBER(H351)),AND(I351&lt;&gt;"",NOT(ISNUMBER(I351))),AND(J351&lt;&gt;"",NOT(ISNUMBER(J351))),F351&lt;=0,H351&lt;=0,I351&lt;0,I351&gt;1,J351&lt;0),"CHECK INPUTS",ROUND(F351*H351*(1-IF(I351="",0,I351))+IF(J351="",0,J351),2)))</x:f>
      </x:c>
      <x:c r="L351" s="768"/>
      <x:c r="M351" s="771" t="str">
        <x:f>IF(K351="","",IF(NOT(ISNUMBER(K351)),"CHECK INPUTS",IF(L351="","GST REQUIRED",IF(NOT(ISNUMBER(L351)),"CHECK INPUTS",IF(OR(L351&lt;0,L351&gt;1),"CHECK INPUTS",ROUND(K351*L351,2))))))</x:f>
      </x:c>
      <x:c r="N351" s="771" t="str">
        <x:f>IF(K351="","",IF(OR(NOT(ISNUMBER(K351)),NOT(ISNUMBER(M351))),"CHECK INPUTS",ROUND(K351+M351,2)))</x:f>
      </x:c>
      <x:c r="O351" s="731"/>
      <x:c r="P351" s="730"/>
      <x:c r="Q351" s="751" t="str">
        <x:f>IF(A351="","",IF(COUNTIF($A$5:$A$504,A351)&gt;1,"DUPLICATE QUOTE ID",IF(COUNTIFS($B$5:$B$504,B351,$D$5:$D$504,D351)&gt;1,"DUPLICATE RFQ VERSION",IF(OR(B351="",C351="",E351="",G351="",O351="",P351=""),"CHECK REQUIRED FIELDS",IF(OR(NOT(ISNUMBER(C351)),C351&gt;TODAY(),NOT(ISNUMBER(D351)),D351&lt;1,NOT(ISNUMBER(F351)),F351&lt;=0,NOT(ISNUMBER(H351)),H351&lt;=0,AND(I351&lt;&gt;"",OR(NOT(ISNUMBER(I351)),I351&lt;0,I351&gt;1)),AND(J351&lt;&gt;"",OR(NOT(ISNUMBER(J351)),J351&lt;0)),NOT(ISNUMBER(L351)),L351&lt;0,L351&gt;1,NOT(ISNUMBER(O351)),O351&lt;C351),"CHECK INPUTS",IF(COUNTIF(Setup!$F$4:$F$9,P351)=0,"CHECK QUOTE STATUS","COMPLETE"))))))</x:f>
      </x:c>
    </x:row>
    <x:row r="352">
      <x:c r="A352" s="730"/>
      <x:c r="B352" s="730"/>
      <x:c r="C352" s="731"/>
      <x:c r="D352" s="730"/>
      <x:c r="E352" s="730"/>
      <x:c r="F352" s="730"/>
      <x:c r="G352" s="730"/>
      <x:c r="H352" s="767"/>
      <x:c r="I352" s="768"/>
      <x:c r="J352" s="767"/>
      <x:c r="K352" s="771" t="str">
        <x:f>IF(OR(F352="",H352=""),"",IF(OR(NOT(ISNUMBER(F352)),NOT(ISNUMBER(H352)),AND(I352&lt;&gt;"",NOT(ISNUMBER(I352))),AND(J352&lt;&gt;"",NOT(ISNUMBER(J352))),F352&lt;=0,H352&lt;=0,I352&lt;0,I352&gt;1,J352&lt;0),"CHECK INPUTS",ROUND(F352*H352*(1-IF(I352="",0,I352))+IF(J352="",0,J352),2)))</x:f>
      </x:c>
      <x:c r="L352" s="768"/>
      <x:c r="M352" s="771" t="str">
        <x:f>IF(K352="","",IF(NOT(ISNUMBER(K352)),"CHECK INPUTS",IF(L352="","GST REQUIRED",IF(NOT(ISNUMBER(L352)),"CHECK INPUTS",IF(OR(L352&lt;0,L352&gt;1),"CHECK INPUTS",ROUND(K352*L352,2))))))</x:f>
      </x:c>
      <x:c r="N352" s="771" t="str">
        <x:f>IF(K352="","",IF(OR(NOT(ISNUMBER(K352)),NOT(ISNUMBER(M352))),"CHECK INPUTS",ROUND(K352+M352,2)))</x:f>
      </x:c>
      <x:c r="O352" s="731"/>
      <x:c r="P352" s="730"/>
      <x:c r="Q352" s="751" t="str">
        <x:f>IF(A352="","",IF(COUNTIF($A$5:$A$504,A352)&gt;1,"DUPLICATE QUOTE ID",IF(COUNTIFS($B$5:$B$504,B352,$D$5:$D$504,D352)&gt;1,"DUPLICATE RFQ VERSION",IF(OR(B352="",C352="",E352="",G352="",O352="",P352=""),"CHECK REQUIRED FIELDS",IF(OR(NOT(ISNUMBER(C352)),C352&gt;TODAY(),NOT(ISNUMBER(D352)),D352&lt;1,NOT(ISNUMBER(F352)),F352&lt;=0,NOT(ISNUMBER(H352)),H352&lt;=0,AND(I352&lt;&gt;"",OR(NOT(ISNUMBER(I352)),I352&lt;0,I352&gt;1)),AND(J352&lt;&gt;"",OR(NOT(ISNUMBER(J352)),J352&lt;0)),NOT(ISNUMBER(L352)),L352&lt;0,L352&gt;1,NOT(ISNUMBER(O352)),O352&lt;C352),"CHECK INPUTS",IF(COUNTIF(Setup!$F$4:$F$9,P352)=0,"CHECK QUOTE STATUS","COMPLETE"))))))</x:f>
      </x:c>
    </x:row>
    <x:row r="353">
      <x:c r="A353" s="730"/>
      <x:c r="B353" s="730"/>
      <x:c r="C353" s="731"/>
      <x:c r="D353" s="730"/>
      <x:c r="E353" s="730"/>
      <x:c r="F353" s="730"/>
      <x:c r="G353" s="730"/>
      <x:c r="H353" s="767"/>
      <x:c r="I353" s="768"/>
      <x:c r="J353" s="767"/>
      <x:c r="K353" s="771" t="str">
        <x:f>IF(OR(F353="",H353=""),"",IF(OR(NOT(ISNUMBER(F353)),NOT(ISNUMBER(H353)),AND(I353&lt;&gt;"",NOT(ISNUMBER(I353))),AND(J353&lt;&gt;"",NOT(ISNUMBER(J353))),F353&lt;=0,H353&lt;=0,I353&lt;0,I353&gt;1,J353&lt;0),"CHECK INPUTS",ROUND(F353*H353*(1-IF(I353="",0,I353))+IF(J353="",0,J353),2)))</x:f>
      </x:c>
      <x:c r="L353" s="768"/>
      <x:c r="M353" s="771" t="str">
        <x:f>IF(K353="","",IF(NOT(ISNUMBER(K353)),"CHECK INPUTS",IF(L353="","GST REQUIRED",IF(NOT(ISNUMBER(L353)),"CHECK INPUTS",IF(OR(L353&lt;0,L353&gt;1),"CHECK INPUTS",ROUND(K353*L353,2))))))</x:f>
      </x:c>
      <x:c r="N353" s="771" t="str">
        <x:f>IF(K353="","",IF(OR(NOT(ISNUMBER(K353)),NOT(ISNUMBER(M353))),"CHECK INPUTS",ROUND(K353+M353,2)))</x:f>
      </x:c>
      <x:c r="O353" s="731"/>
      <x:c r="P353" s="730"/>
      <x:c r="Q353" s="751" t="str">
        <x:f>IF(A353="","",IF(COUNTIF($A$5:$A$504,A353)&gt;1,"DUPLICATE QUOTE ID",IF(COUNTIFS($B$5:$B$504,B353,$D$5:$D$504,D353)&gt;1,"DUPLICATE RFQ VERSION",IF(OR(B353="",C353="",E353="",G353="",O353="",P353=""),"CHECK REQUIRED FIELDS",IF(OR(NOT(ISNUMBER(C353)),C353&gt;TODAY(),NOT(ISNUMBER(D353)),D353&lt;1,NOT(ISNUMBER(F353)),F353&lt;=0,NOT(ISNUMBER(H353)),H353&lt;=0,AND(I353&lt;&gt;"",OR(NOT(ISNUMBER(I353)),I353&lt;0,I353&gt;1)),AND(J353&lt;&gt;"",OR(NOT(ISNUMBER(J353)),J353&lt;0)),NOT(ISNUMBER(L353)),L353&lt;0,L353&gt;1,NOT(ISNUMBER(O353)),O353&lt;C353),"CHECK INPUTS",IF(COUNTIF(Setup!$F$4:$F$9,P353)=0,"CHECK QUOTE STATUS","COMPLETE"))))))</x:f>
      </x:c>
    </x:row>
    <x:row r="354">
      <x:c r="A354" s="730"/>
      <x:c r="B354" s="730"/>
      <x:c r="C354" s="731"/>
      <x:c r="D354" s="730"/>
      <x:c r="E354" s="730"/>
      <x:c r="F354" s="730"/>
      <x:c r="G354" s="730"/>
      <x:c r="H354" s="767"/>
      <x:c r="I354" s="768"/>
      <x:c r="J354" s="767"/>
      <x:c r="K354" s="771" t="str">
        <x:f>IF(OR(F354="",H354=""),"",IF(OR(NOT(ISNUMBER(F354)),NOT(ISNUMBER(H354)),AND(I354&lt;&gt;"",NOT(ISNUMBER(I354))),AND(J354&lt;&gt;"",NOT(ISNUMBER(J354))),F354&lt;=0,H354&lt;=0,I354&lt;0,I354&gt;1,J354&lt;0),"CHECK INPUTS",ROUND(F354*H354*(1-IF(I354="",0,I354))+IF(J354="",0,J354),2)))</x:f>
      </x:c>
      <x:c r="L354" s="768"/>
      <x:c r="M354" s="771" t="str">
        <x:f>IF(K354="","",IF(NOT(ISNUMBER(K354)),"CHECK INPUTS",IF(L354="","GST REQUIRED",IF(NOT(ISNUMBER(L354)),"CHECK INPUTS",IF(OR(L354&lt;0,L354&gt;1),"CHECK INPUTS",ROUND(K354*L354,2))))))</x:f>
      </x:c>
      <x:c r="N354" s="771" t="str">
        <x:f>IF(K354="","",IF(OR(NOT(ISNUMBER(K354)),NOT(ISNUMBER(M354))),"CHECK INPUTS",ROUND(K354+M354,2)))</x:f>
      </x:c>
      <x:c r="O354" s="731"/>
      <x:c r="P354" s="730"/>
      <x:c r="Q354" s="751" t="str">
        <x:f>IF(A354="","",IF(COUNTIF($A$5:$A$504,A354)&gt;1,"DUPLICATE QUOTE ID",IF(COUNTIFS($B$5:$B$504,B354,$D$5:$D$504,D354)&gt;1,"DUPLICATE RFQ VERSION",IF(OR(B354="",C354="",E354="",G354="",O354="",P354=""),"CHECK REQUIRED FIELDS",IF(OR(NOT(ISNUMBER(C354)),C354&gt;TODAY(),NOT(ISNUMBER(D354)),D354&lt;1,NOT(ISNUMBER(F354)),F354&lt;=0,NOT(ISNUMBER(H354)),H354&lt;=0,AND(I354&lt;&gt;"",OR(NOT(ISNUMBER(I354)),I354&lt;0,I354&gt;1)),AND(J354&lt;&gt;"",OR(NOT(ISNUMBER(J354)),J354&lt;0)),NOT(ISNUMBER(L354)),L354&lt;0,L354&gt;1,NOT(ISNUMBER(O354)),O354&lt;C354),"CHECK INPUTS",IF(COUNTIF(Setup!$F$4:$F$9,P354)=0,"CHECK QUOTE STATUS","COMPLETE"))))))</x:f>
      </x:c>
    </x:row>
    <x:row r="355">
      <x:c r="A355" s="730"/>
      <x:c r="B355" s="730"/>
      <x:c r="C355" s="731"/>
      <x:c r="D355" s="730"/>
      <x:c r="E355" s="730"/>
      <x:c r="F355" s="730"/>
      <x:c r="G355" s="730"/>
      <x:c r="H355" s="767"/>
      <x:c r="I355" s="768"/>
      <x:c r="J355" s="767"/>
      <x:c r="K355" s="771" t="str">
        <x:f>IF(OR(F355="",H355=""),"",IF(OR(NOT(ISNUMBER(F355)),NOT(ISNUMBER(H355)),AND(I355&lt;&gt;"",NOT(ISNUMBER(I355))),AND(J355&lt;&gt;"",NOT(ISNUMBER(J355))),F355&lt;=0,H355&lt;=0,I355&lt;0,I355&gt;1,J355&lt;0),"CHECK INPUTS",ROUND(F355*H355*(1-IF(I355="",0,I355))+IF(J355="",0,J355),2)))</x:f>
      </x:c>
      <x:c r="L355" s="768"/>
      <x:c r="M355" s="771" t="str">
        <x:f>IF(K355="","",IF(NOT(ISNUMBER(K355)),"CHECK INPUTS",IF(L355="","GST REQUIRED",IF(NOT(ISNUMBER(L355)),"CHECK INPUTS",IF(OR(L355&lt;0,L355&gt;1),"CHECK INPUTS",ROUND(K355*L355,2))))))</x:f>
      </x:c>
      <x:c r="N355" s="771" t="str">
        <x:f>IF(K355="","",IF(OR(NOT(ISNUMBER(K355)),NOT(ISNUMBER(M355))),"CHECK INPUTS",ROUND(K355+M355,2)))</x:f>
      </x:c>
      <x:c r="O355" s="731"/>
      <x:c r="P355" s="730"/>
      <x:c r="Q355" s="751" t="str">
        <x:f>IF(A355="","",IF(COUNTIF($A$5:$A$504,A355)&gt;1,"DUPLICATE QUOTE ID",IF(COUNTIFS($B$5:$B$504,B355,$D$5:$D$504,D355)&gt;1,"DUPLICATE RFQ VERSION",IF(OR(B355="",C355="",E355="",G355="",O355="",P355=""),"CHECK REQUIRED FIELDS",IF(OR(NOT(ISNUMBER(C355)),C355&gt;TODAY(),NOT(ISNUMBER(D355)),D355&lt;1,NOT(ISNUMBER(F355)),F355&lt;=0,NOT(ISNUMBER(H355)),H355&lt;=0,AND(I355&lt;&gt;"",OR(NOT(ISNUMBER(I355)),I355&lt;0,I355&gt;1)),AND(J355&lt;&gt;"",OR(NOT(ISNUMBER(J355)),J355&lt;0)),NOT(ISNUMBER(L355)),L355&lt;0,L355&gt;1,NOT(ISNUMBER(O355)),O355&lt;C355),"CHECK INPUTS",IF(COUNTIF(Setup!$F$4:$F$9,P355)=0,"CHECK QUOTE STATUS","COMPLETE"))))))</x:f>
      </x:c>
    </x:row>
    <x:row r="356">
      <x:c r="A356" s="730"/>
      <x:c r="B356" s="730"/>
      <x:c r="C356" s="731"/>
      <x:c r="D356" s="730"/>
      <x:c r="E356" s="730"/>
      <x:c r="F356" s="730"/>
      <x:c r="G356" s="730"/>
      <x:c r="H356" s="767"/>
      <x:c r="I356" s="768"/>
      <x:c r="J356" s="767"/>
      <x:c r="K356" s="771" t="str">
        <x:f>IF(OR(F356="",H356=""),"",IF(OR(NOT(ISNUMBER(F356)),NOT(ISNUMBER(H356)),AND(I356&lt;&gt;"",NOT(ISNUMBER(I356))),AND(J356&lt;&gt;"",NOT(ISNUMBER(J356))),F356&lt;=0,H356&lt;=0,I356&lt;0,I356&gt;1,J356&lt;0),"CHECK INPUTS",ROUND(F356*H356*(1-IF(I356="",0,I356))+IF(J356="",0,J356),2)))</x:f>
      </x:c>
      <x:c r="L356" s="768"/>
      <x:c r="M356" s="771" t="str">
        <x:f>IF(K356="","",IF(NOT(ISNUMBER(K356)),"CHECK INPUTS",IF(L356="","GST REQUIRED",IF(NOT(ISNUMBER(L356)),"CHECK INPUTS",IF(OR(L356&lt;0,L356&gt;1),"CHECK INPUTS",ROUND(K356*L356,2))))))</x:f>
      </x:c>
      <x:c r="N356" s="771" t="str">
        <x:f>IF(K356="","",IF(OR(NOT(ISNUMBER(K356)),NOT(ISNUMBER(M356))),"CHECK INPUTS",ROUND(K356+M356,2)))</x:f>
      </x:c>
      <x:c r="O356" s="731"/>
      <x:c r="P356" s="730"/>
      <x:c r="Q356" s="751" t="str">
        <x:f>IF(A356="","",IF(COUNTIF($A$5:$A$504,A356)&gt;1,"DUPLICATE QUOTE ID",IF(COUNTIFS($B$5:$B$504,B356,$D$5:$D$504,D356)&gt;1,"DUPLICATE RFQ VERSION",IF(OR(B356="",C356="",E356="",G356="",O356="",P356=""),"CHECK REQUIRED FIELDS",IF(OR(NOT(ISNUMBER(C356)),C356&gt;TODAY(),NOT(ISNUMBER(D356)),D356&lt;1,NOT(ISNUMBER(F356)),F356&lt;=0,NOT(ISNUMBER(H356)),H356&lt;=0,AND(I356&lt;&gt;"",OR(NOT(ISNUMBER(I356)),I356&lt;0,I356&gt;1)),AND(J356&lt;&gt;"",OR(NOT(ISNUMBER(J356)),J356&lt;0)),NOT(ISNUMBER(L356)),L356&lt;0,L356&gt;1,NOT(ISNUMBER(O356)),O356&lt;C356),"CHECK INPUTS",IF(COUNTIF(Setup!$F$4:$F$9,P356)=0,"CHECK QUOTE STATUS","COMPLETE"))))))</x:f>
      </x:c>
    </x:row>
    <x:row r="357">
      <x:c r="A357" s="730"/>
      <x:c r="B357" s="730"/>
      <x:c r="C357" s="731"/>
      <x:c r="D357" s="730"/>
      <x:c r="E357" s="730"/>
      <x:c r="F357" s="730"/>
      <x:c r="G357" s="730"/>
      <x:c r="H357" s="767"/>
      <x:c r="I357" s="768"/>
      <x:c r="J357" s="767"/>
      <x:c r="K357" s="771" t="str">
        <x:f>IF(OR(F357="",H357=""),"",IF(OR(NOT(ISNUMBER(F357)),NOT(ISNUMBER(H357)),AND(I357&lt;&gt;"",NOT(ISNUMBER(I357))),AND(J357&lt;&gt;"",NOT(ISNUMBER(J357))),F357&lt;=0,H357&lt;=0,I357&lt;0,I357&gt;1,J357&lt;0),"CHECK INPUTS",ROUND(F357*H357*(1-IF(I357="",0,I357))+IF(J357="",0,J357),2)))</x:f>
      </x:c>
      <x:c r="L357" s="768"/>
      <x:c r="M357" s="771" t="str">
        <x:f>IF(K357="","",IF(NOT(ISNUMBER(K357)),"CHECK INPUTS",IF(L357="","GST REQUIRED",IF(NOT(ISNUMBER(L357)),"CHECK INPUTS",IF(OR(L357&lt;0,L357&gt;1),"CHECK INPUTS",ROUND(K357*L357,2))))))</x:f>
      </x:c>
      <x:c r="N357" s="771" t="str">
        <x:f>IF(K357="","",IF(OR(NOT(ISNUMBER(K357)),NOT(ISNUMBER(M357))),"CHECK INPUTS",ROUND(K357+M357,2)))</x:f>
      </x:c>
      <x:c r="O357" s="731"/>
      <x:c r="P357" s="730"/>
      <x:c r="Q357" s="751" t="str">
        <x:f>IF(A357="","",IF(COUNTIF($A$5:$A$504,A357)&gt;1,"DUPLICATE QUOTE ID",IF(COUNTIFS($B$5:$B$504,B357,$D$5:$D$504,D357)&gt;1,"DUPLICATE RFQ VERSION",IF(OR(B357="",C357="",E357="",G357="",O357="",P357=""),"CHECK REQUIRED FIELDS",IF(OR(NOT(ISNUMBER(C357)),C357&gt;TODAY(),NOT(ISNUMBER(D357)),D357&lt;1,NOT(ISNUMBER(F357)),F357&lt;=0,NOT(ISNUMBER(H357)),H357&lt;=0,AND(I357&lt;&gt;"",OR(NOT(ISNUMBER(I357)),I357&lt;0,I357&gt;1)),AND(J357&lt;&gt;"",OR(NOT(ISNUMBER(J357)),J357&lt;0)),NOT(ISNUMBER(L357)),L357&lt;0,L357&gt;1,NOT(ISNUMBER(O357)),O357&lt;C357),"CHECK INPUTS",IF(COUNTIF(Setup!$F$4:$F$9,P357)=0,"CHECK QUOTE STATUS","COMPLETE"))))))</x:f>
      </x:c>
    </x:row>
    <x:row r="358">
      <x:c r="A358" s="730"/>
      <x:c r="B358" s="730"/>
      <x:c r="C358" s="731"/>
      <x:c r="D358" s="730"/>
      <x:c r="E358" s="730"/>
      <x:c r="F358" s="730"/>
      <x:c r="G358" s="730"/>
      <x:c r="H358" s="767"/>
      <x:c r="I358" s="768"/>
      <x:c r="J358" s="767"/>
      <x:c r="K358" s="771" t="str">
        <x:f>IF(OR(F358="",H358=""),"",IF(OR(NOT(ISNUMBER(F358)),NOT(ISNUMBER(H358)),AND(I358&lt;&gt;"",NOT(ISNUMBER(I358))),AND(J358&lt;&gt;"",NOT(ISNUMBER(J358))),F358&lt;=0,H358&lt;=0,I358&lt;0,I358&gt;1,J358&lt;0),"CHECK INPUTS",ROUND(F358*H358*(1-IF(I358="",0,I358))+IF(J358="",0,J358),2)))</x:f>
      </x:c>
      <x:c r="L358" s="768"/>
      <x:c r="M358" s="771" t="str">
        <x:f>IF(K358="","",IF(NOT(ISNUMBER(K358)),"CHECK INPUTS",IF(L358="","GST REQUIRED",IF(NOT(ISNUMBER(L358)),"CHECK INPUTS",IF(OR(L358&lt;0,L358&gt;1),"CHECK INPUTS",ROUND(K358*L358,2))))))</x:f>
      </x:c>
      <x:c r="N358" s="771" t="str">
        <x:f>IF(K358="","",IF(OR(NOT(ISNUMBER(K358)),NOT(ISNUMBER(M358))),"CHECK INPUTS",ROUND(K358+M358,2)))</x:f>
      </x:c>
      <x:c r="O358" s="731"/>
      <x:c r="P358" s="730"/>
      <x:c r="Q358" s="751" t="str">
        <x:f>IF(A358="","",IF(COUNTIF($A$5:$A$504,A358)&gt;1,"DUPLICATE QUOTE ID",IF(COUNTIFS($B$5:$B$504,B358,$D$5:$D$504,D358)&gt;1,"DUPLICATE RFQ VERSION",IF(OR(B358="",C358="",E358="",G358="",O358="",P358=""),"CHECK REQUIRED FIELDS",IF(OR(NOT(ISNUMBER(C358)),C358&gt;TODAY(),NOT(ISNUMBER(D358)),D358&lt;1,NOT(ISNUMBER(F358)),F358&lt;=0,NOT(ISNUMBER(H358)),H358&lt;=0,AND(I358&lt;&gt;"",OR(NOT(ISNUMBER(I358)),I358&lt;0,I358&gt;1)),AND(J358&lt;&gt;"",OR(NOT(ISNUMBER(J358)),J358&lt;0)),NOT(ISNUMBER(L358)),L358&lt;0,L358&gt;1,NOT(ISNUMBER(O358)),O358&lt;C358),"CHECK INPUTS",IF(COUNTIF(Setup!$F$4:$F$9,P358)=0,"CHECK QUOTE STATUS","COMPLETE"))))))</x:f>
      </x:c>
    </x:row>
    <x:row r="359">
      <x:c r="A359" s="730"/>
      <x:c r="B359" s="730"/>
      <x:c r="C359" s="731"/>
      <x:c r="D359" s="730"/>
      <x:c r="E359" s="730"/>
      <x:c r="F359" s="730"/>
      <x:c r="G359" s="730"/>
      <x:c r="H359" s="767"/>
      <x:c r="I359" s="768"/>
      <x:c r="J359" s="767"/>
      <x:c r="K359" s="771" t="str">
        <x:f>IF(OR(F359="",H359=""),"",IF(OR(NOT(ISNUMBER(F359)),NOT(ISNUMBER(H359)),AND(I359&lt;&gt;"",NOT(ISNUMBER(I359))),AND(J359&lt;&gt;"",NOT(ISNUMBER(J359))),F359&lt;=0,H359&lt;=0,I359&lt;0,I359&gt;1,J359&lt;0),"CHECK INPUTS",ROUND(F359*H359*(1-IF(I359="",0,I359))+IF(J359="",0,J359),2)))</x:f>
      </x:c>
      <x:c r="L359" s="768"/>
      <x:c r="M359" s="771" t="str">
        <x:f>IF(K359="","",IF(NOT(ISNUMBER(K359)),"CHECK INPUTS",IF(L359="","GST REQUIRED",IF(NOT(ISNUMBER(L359)),"CHECK INPUTS",IF(OR(L359&lt;0,L359&gt;1),"CHECK INPUTS",ROUND(K359*L359,2))))))</x:f>
      </x:c>
      <x:c r="N359" s="771" t="str">
        <x:f>IF(K359="","",IF(OR(NOT(ISNUMBER(K359)),NOT(ISNUMBER(M359))),"CHECK INPUTS",ROUND(K359+M359,2)))</x:f>
      </x:c>
      <x:c r="O359" s="731"/>
      <x:c r="P359" s="730"/>
      <x:c r="Q359" s="751" t="str">
        <x:f>IF(A359="","",IF(COUNTIF($A$5:$A$504,A359)&gt;1,"DUPLICATE QUOTE ID",IF(COUNTIFS($B$5:$B$504,B359,$D$5:$D$504,D359)&gt;1,"DUPLICATE RFQ VERSION",IF(OR(B359="",C359="",E359="",G359="",O359="",P359=""),"CHECK REQUIRED FIELDS",IF(OR(NOT(ISNUMBER(C359)),C359&gt;TODAY(),NOT(ISNUMBER(D359)),D359&lt;1,NOT(ISNUMBER(F359)),F359&lt;=0,NOT(ISNUMBER(H359)),H359&lt;=0,AND(I359&lt;&gt;"",OR(NOT(ISNUMBER(I359)),I359&lt;0,I359&gt;1)),AND(J359&lt;&gt;"",OR(NOT(ISNUMBER(J359)),J359&lt;0)),NOT(ISNUMBER(L359)),L359&lt;0,L359&gt;1,NOT(ISNUMBER(O359)),O359&lt;C359),"CHECK INPUTS",IF(COUNTIF(Setup!$F$4:$F$9,P359)=0,"CHECK QUOTE STATUS","COMPLETE"))))))</x:f>
      </x:c>
    </x:row>
    <x:row r="360">
      <x:c r="A360" s="730"/>
      <x:c r="B360" s="730"/>
      <x:c r="C360" s="731"/>
      <x:c r="D360" s="730"/>
      <x:c r="E360" s="730"/>
      <x:c r="F360" s="730"/>
      <x:c r="G360" s="730"/>
      <x:c r="H360" s="767"/>
      <x:c r="I360" s="768"/>
      <x:c r="J360" s="767"/>
      <x:c r="K360" s="771" t="str">
        <x:f>IF(OR(F360="",H360=""),"",IF(OR(NOT(ISNUMBER(F360)),NOT(ISNUMBER(H360)),AND(I360&lt;&gt;"",NOT(ISNUMBER(I360))),AND(J360&lt;&gt;"",NOT(ISNUMBER(J360))),F360&lt;=0,H360&lt;=0,I360&lt;0,I360&gt;1,J360&lt;0),"CHECK INPUTS",ROUND(F360*H360*(1-IF(I360="",0,I360))+IF(J360="",0,J360),2)))</x:f>
      </x:c>
      <x:c r="L360" s="768"/>
      <x:c r="M360" s="771" t="str">
        <x:f>IF(K360="","",IF(NOT(ISNUMBER(K360)),"CHECK INPUTS",IF(L360="","GST REQUIRED",IF(NOT(ISNUMBER(L360)),"CHECK INPUTS",IF(OR(L360&lt;0,L360&gt;1),"CHECK INPUTS",ROUND(K360*L360,2))))))</x:f>
      </x:c>
      <x:c r="N360" s="771" t="str">
        <x:f>IF(K360="","",IF(OR(NOT(ISNUMBER(K360)),NOT(ISNUMBER(M360))),"CHECK INPUTS",ROUND(K360+M360,2)))</x:f>
      </x:c>
      <x:c r="O360" s="731"/>
      <x:c r="P360" s="730"/>
      <x:c r="Q360" s="751" t="str">
        <x:f>IF(A360="","",IF(COUNTIF($A$5:$A$504,A360)&gt;1,"DUPLICATE QUOTE ID",IF(COUNTIFS($B$5:$B$504,B360,$D$5:$D$504,D360)&gt;1,"DUPLICATE RFQ VERSION",IF(OR(B360="",C360="",E360="",G360="",O360="",P360=""),"CHECK REQUIRED FIELDS",IF(OR(NOT(ISNUMBER(C360)),C360&gt;TODAY(),NOT(ISNUMBER(D360)),D360&lt;1,NOT(ISNUMBER(F360)),F360&lt;=0,NOT(ISNUMBER(H360)),H360&lt;=0,AND(I360&lt;&gt;"",OR(NOT(ISNUMBER(I360)),I360&lt;0,I360&gt;1)),AND(J360&lt;&gt;"",OR(NOT(ISNUMBER(J360)),J360&lt;0)),NOT(ISNUMBER(L360)),L360&lt;0,L360&gt;1,NOT(ISNUMBER(O360)),O360&lt;C360),"CHECK INPUTS",IF(COUNTIF(Setup!$F$4:$F$9,P360)=0,"CHECK QUOTE STATUS","COMPLETE"))))))</x:f>
      </x:c>
    </x:row>
    <x:row r="361">
      <x:c r="A361" s="730"/>
      <x:c r="B361" s="730"/>
      <x:c r="C361" s="731"/>
      <x:c r="D361" s="730"/>
      <x:c r="E361" s="730"/>
      <x:c r="F361" s="730"/>
      <x:c r="G361" s="730"/>
      <x:c r="H361" s="767"/>
      <x:c r="I361" s="768"/>
      <x:c r="J361" s="767"/>
      <x:c r="K361" s="771" t="str">
        <x:f>IF(OR(F361="",H361=""),"",IF(OR(NOT(ISNUMBER(F361)),NOT(ISNUMBER(H361)),AND(I361&lt;&gt;"",NOT(ISNUMBER(I361))),AND(J361&lt;&gt;"",NOT(ISNUMBER(J361))),F361&lt;=0,H361&lt;=0,I361&lt;0,I361&gt;1,J361&lt;0),"CHECK INPUTS",ROUND(F361*H361*(1-IF(I361="",0,I361))+IF(J361="",0,J361),2)))</x:f>
      </x:c>
      <x:c r="L361" s="768"/>
      <x:c r="M361" s="771" t="str">
        <x:f>IF(K361="","",IF(NOT(ISNUMBER(K361)),"CHECK INPUTS",IF(L361="","GST REQUIRED",IF(NOT(ISNUMBER(L361)),"CHECK INPUTS",IF(OR(L361&lt;0,L361&gt;1),"CHECK INPUTS",ROUND(K361*L361,2))))))</x:f>
      </x:c>
      <x:c r="N361" s="771" t="str">
        <x:f>IF(K361="","",IF(OR(NOT(ISNUMBER(K361)),NOT(ISNUMBER(M361))),"CHECK INPUTS",ROUND(K361+M361,2)))</x:f>
      </x:c>
      <x:c r="O361" s="731"/>
      <x:c r="P361" s="730"/>
      <x:c r="Q361" s="751" t="str">
        <x:f>IF(A361="","",IF(COUNTIF($A$5:$A$504,A361)&gt;1,"DUPLICATE QUOTE ID",IF(COUNTIFS($B$5:$B$504,B361,$D$5:$D$504,D361)&gt;1,"DUPLICATE RFQ VERSION",IF(OR(B361="",C361="",E361="",G361="",O361="",P361=""),"CHECK REQUIRED FIELDS",IF(OR(NOT(ISNUMBER(C361)),C361&gt;TODAY(),NOT(ISNUMBER(D361)),D361&lt;1,NOT(ISNUMBER(F361)),F361&lt;=0,NOT(ISNUMBER(H361)),H361&lt;=0,AND(I361&lt;&gt;"",OR(NOT(ISNUMBER(I361)),I361&lt;0,I361&gt;1)),AND(J361&lt;&gt;"",OR(NOT(ISNUMBER(J361)),J361&lt;0)),NOT(ISNUMBER(L361)),L361&lt;0,L361&gt;1,NOT(ISNUMBER(O361)),O361&lt;C361),"CHECK INPUTS",IF(COUNTIF(Setup!$F$4:$F$9,P361)=0,"CHECK QUOTE STATUS","COMPLETE"))))))</x:f>
      </x:c>
    </x:row>
    <x:row r="362">
      <x:c r="A362" s="730"/>
      <x:c r="B362" s="730"/>
      <x:c r="C362" s="731"/>
      <x:c r="D362" s="730"/>
      <x:c r="E362" s="730"/>
      <x:c r="F362" s="730"/>
      <x:c r="G362" s="730"/>
      <x:c r="H362" s="767"/>
      <x:c r="I362" s="768"/>
      <x:c r="J362" s="767"/>
      <x:c r="K362" s="771" t="str">
        <x:f>IF(OR(F362="",H362=""),"",IF(OR(NOT(ISNUMBER(F362)),NOT(ISNUMBER(H362)),AND(I362&lt;&gt;"",NOT(ISNUMBER(I362))),AND(J362&lt;&gt;"",NOT(ISNUMBER(J362))),F362&lt;=0,H362&lt;=0,I362&lt;0,I362&gt;1,J362&lt;0),"CHECK INPUTS",ROUND(F362*H362*(1-IF(I362="",0,I362))+IF(J362="",0,J362),2)))</x:f>
      </x:c>
      <x:c r="L362" s="768"/>
      <x:c r="M362" s="771" t="str">
        <x:f>IF(K362="","",IF(NOT(ISNUMBER(K362)),"CHECK INPUTS",IF(L362="","GST REQUIRED",IF(NOT(ISNUMBER(L362)),"CHECK INPUTS",IF(OR(L362&lt;0,L362&gt;1),"CHECK INPUTS",ROUND(K362*L362,2))))))</x:f>
      </x:c>
      <x:c r="N362" s="771" t="str">
        <x:f>IF(K362="","",IF(OR(NOT(ISNUMBER(K362)),NOT(ISNUMBER(M362))),"CHECK INPUTS",ROUND(K362+M362,2)))</x:f>
      </x:c>
      <x:c r="O362" s="731"/>
      <x:c r="P362" s="730"/>
      <x:c r="Q362" s="751" t="str">
        <x:f>IF(A362="","",IF(COUNTIF($A$5:$A$504,A362)&gt;1,"DUPLICATE QUOTE ID",IF(COUNTIFS($B$5:$B$504,B362,$D$5:$D$504,D362)&gt;1,"DUPLICATE RFQ VERSION",IF(OR(B362="",C362="",E362="",G362="",O362="",P362=""),"CHECK REQUIRED FIELDS",IF(OR(NOT(ISNUMBER(C362)),C362&gt;TODAY(),NOT(ISNUMBER(D362)),D362&lt;1,NOT(ISNUMBER(F362)),F362&lt;=0,NOT(ISNUMBER(H362)),H362&lt;=0,AND(I362&lt;&gt;"",OR(NOT(ISNUMBER(I362)),I362&lt;0,I362&gt;1)),AND(J362&lt;&gt;"",OR(NOT(ISNUMBER(J362)),J362&lt;0)),NOT(ISNUMBER(L362)),L362&lt;0,L362&gt;1,NOT(ISNUMBER(O362)),O362&lt;C362),"CHECK INPUTS",IF(COUNTIF(Setup!$F$4:$F$9,P362)=0,"CHECK QUOTE STATUS","COMPLETE"))))))</x:f>
      </x:c>
    </x:row>
    <x:row r="363">
      <x:c r="A363" s="730"/>
      <x:c r="B363" s="730"/>
      <x:c r="C363" s="731"/>
      <x:c r="D363" s="730"/>
      <x:c r="E363" s="730"/>
      <x:c r="F363" s="730"/>
      <x:c r="G363" s="730"/>
      <x:c r="H363" s="767"/>
      <x:c r="I363" s="768"/>
      <x:c r="J363" s="767"/>
      <x:c r="K363" s="771" t="str">
        <x:f>IF(OR(F363="",H363=""),"",IF(OR(NOT(ISNUMBER(F363)),NOT(ISNUMBER(H363)),AND(I363&lt;&gt;"",NOT(ISNUMBER(I363))),AND(J363&lt;&gt;"",NOT(ISNUMBER(J363))),F363&lt;=0,H363&lt;=0,I363&lt;0,I363&gt;1,J363&lt;0),"CHECK INPUTS",ROUND(F363*H363*(1-IF(I363="",0,I363))+IF(J363="",0,J363),2)))</x:f>
      </x:c>
      <x:c r="L363" s="768"/>
      <x:c r="M363" s="771" t="str">
        <x:f>IF(K363="","",IF(NOT(ISNUMBER(K363)),"CHECK INPUTS",IF(L363="","GST REQUIRED",IF(NOT(ISNUMBER(L363)),"CHECK INPUTS",IF(OR(L363&lt;0,L363&gt;1),"CHECK INPUTS",ROUND(K363*L363,2))))))</x:f>
      </x:c>
      <x:c r="N363" s="771" t="str">
        <x:f>IF(K363="","",IF(OR(NOT(ISNUMBER(K363)),NOT(ISNUMBER(M363))),"CHECK INPUTS",ROUND(K363+M363,2)))</x:f>
      </x:c>
      <x:c r="O363" s="731"/>
      <x:c r="P363" s="730"/>
      <x:c r="Q363" s="751" t="str">
        <x:f>IF(A363="","",IF(COUNTIF($A$5:$A$504,A363)&gt;1,"DUPLICATE QUOTE ID",IF(COUNTIFS($B$5:$B$504,B363,$D$5:$D$504,D363)&gt;1,"DUPLICATE RFQ VERSION",IF(OR(B363="",C363="",E363="",G363="",O363="",P363=""),"CHECK REQUIRED FIELDS",IF(OR(NOT(ISNUMBER(C363)),C363&gt;TODAY(),NOT(ISNUMBER(D363)),D363&lt;1,NOT(ISNUMBER(F363)),F363&lt;=0,NOT(ISNUMBER(H363)),H363&lt;=0,AND(I363&lt;&gt;"",OR(NOT(ISNUMBER(I363)),I363&lt;0,I363&gt;1)),AND(J363&lt;&gt;"",OR(NOT(ISNUMBER(J363)),J363&lt;0)),NOT(ISNUMBER(L363)),L363&lt;0,L363&gt;1,NOT(ISNUMBER(O363)),O363&lt;C363),"CHECK INPUTS",IF(COUNTIF(Setup!$F$4:$F$9,P363)=0,"CHECK QUOTE STATUS","COMPLETE"))))))</x:f>
      </x:c>
    </x:row>
    <x:row r="364">
      <x:c r="A364" s="730"/>
      <x:c r="B364" s="730"/>
      <x:c r="C364" s="731"/>
      <x:c r="D364" s="730"/>
      <x:c r="E364" s="730"/>
      <x:c r="F364" s="730"/>
      <x:c r="G364" s="730"/>
      <x:c r="H364" s="767"/>
      <x:c r="I364" s="768"/>
      <x:c r="J364" s="767"/>
      <x:c r="K364" s="771" t="str">
        <x:f>IF(OR(F364="",H364=""),"",IF(OR(NOT(ISNUMBER(F364)),NOT(ISNUMBER(H364)),AND(I364&lt;&gt;"",NOT(ISNUMBER(I364))),AND(J364&lt;&gt;"",NOT(ISNUMBER(J364))),F364&lt;=0,H364&lt;=0,I364&lt;0,I364&gt;1,J364&lt;0),"CHECK INPUTS",ROUND(F364*H364*(1-IF(I364="",0,I364))+IF(J364="",0,J364),2)))</x:f>
      </x:c>
      <x:c r="L364" s="768"/>
      <x:c r="M364" s="771" t="str">
        <x:f>IF(K364="","",IF(NOT(ISNUMBER(K364)),"CHECK INPUTS",IF(L364="","GST REQUIRED",IF(NOT(ISNUMBER(L364)),"CHECK INPUTS",IF(OR(L364&lt;0,L364&gt;1),"CHECK INPUTS",ROUND(K364*L364,2))))))</x:f>
      </x:c>
      <x:c r="N364" s="771" t="str">
        <x:f>IF(K364="","",IF(OR(NOT(ISNUMBER(K364)),NOT(ISNUMBER(M364))),"CHECK INPUTS",ROUND(K364+M364,2)))</x:f>
      </x:c>
      <x:c r="O364" s="731"/>
      <x:c r="P364" s="730"/>
      <x:c r="Q364" s="751" t="str">
        <x:f>IF(A364="","",IF(COUNTIF($A$5:$A$504,A364)&gt;1,"DUPLICATE QUOTE ID",IF(COUNTIFS($B$5:$B$504,B364,$D$5:$D$504,D364)&gt;1,"DUPLICATE RFQ VERSION",IF(OR(B364="",C364="",E364="",G364="",O364="",P364=""),"CHECK REQUIRED FIELDS",IF(OR(NOT(ISNUMBER(C364)),C364&gt;TODAY(),NOT(ISNUMBER(D364)),D364&lt;1,NOT(ISNUMBER(F364)),F364&lt;=0,NOT(ISNUMBER(H364)),H364&lt;=0,AND(I364&lt;&gt;"",OR(NOT(ISNUMBER(I364)),I364&lt;0,I364&gt;1)),AND(J364&lt;&gt;"",OR(NOT(ISNUMBER(J364)),J364&lt;0)),NOT(ISNUMBER(L364)),L364&lt;0,L364&gt;1,NOT(ISNUMBER(O364)),O364&lt;C364),"CHECK INPUTS",IF(COUNTIF(Setup!$F$4:$F$9,P364)=0,"CHECK QUOTE STATUS","COMPLETE"))))))</x:f>
      </x:c>
    </x:row>
    <x:row r="365">
      <x:c r="A365" s="730"/>
      <x:c r="B365" s="730"/>
      <x:c r="C365" s="731"/>
      <x:c r="D365" s="730"/>
      <x:c r="E365" s="730"/>
      <x:c r="F365" s="730"/>
      <x:c r="G365" s="730"/>
      <x:c r="H365" s="767"/>
      <x:c r="I365" s="768"/>
      <x:c r="J365" s="767"/>
      <x:c r="K365" s="771" t="str">
        <x:f>IF(OR(F365="",H365=""),"",IF(OR(NOT(ISNUMBER(F365)),NOT(ISNUMBER(H365)),AND(I365&lt;&gt;"",NOT(ISNUMBER(I365))),AND(J365&lt;&gt;"",NOT(ISNUMBER(J365))),F365&lt;=0,H365&lt;=0,I365&lt;0,I365&gt;1,J365&lt;0),"CHECK INPUTS",ROUND(F365*H365*(1-IF(I365="",0,I365))+IF(J365="",0,J365),2)))</x:f>
      </x:c>
      <x:c r="L365" s="768"/>
      <x:c r="M365" s="771" t="str">
        <x:f>IF(K365="","",IF(NOT(ISNUMBER(K365)),"CHECK INPUTS",IF(L365="","GST REQUIRED",IF(NOT(ISNUMBER(L365)),"CHECK INPUTS",IF(OR(L365&lt;0,L365&gt;1),"CHECK INPUTS",ROUND(K365*L365,2))))))</x:f>
      </x:c>
      <x:c r="N365" s="771" t="str">
        <x:f>IF(K365="","",IF(OR(NOT(ISNUMBER(K365)),NOT(ISNUMBER(M365))),"CHECK INPUTS",ROUND(K365+M365,2)))</x:f>
      </x:c>
      <x:c r="O365" s="731"/>
      <x:c r="P365" s="730"/>
      <x:c r="Q365" s="751" t="str">
        <x:f>IF(A365="","",IF(COUNTIF($A$5:$A$504,A365)&gt;1,"DUPLICATE QUOTE ID",IF(COUNTIFS($B$5:$B$504,B365,$D$5:$D$504,D365)&gt;1,"DUPLICATE RFQ VERSION",IF(OR(B365="",C365="",E365="",G365="",O365="",P365=""),"CHECK REQUIRED FIELDS",IF(OR(NOT(ISNUMBER(C365)),C365&gt;TODAY(),NOT(ISNUMBER(D365)),D365&lt;1,NOT(ISNUMBER(F365)),F365&lt;=0,NOT(ISNUMBER(H365)),H365&lt;=0,AND(I365&lt;&gt;"",OR(NOT(ISNUMBER(I365)),I365&lt;0,I365&gt;1)),AND(J365&lt;&gt;"",OR(NOT(ISNUMBER(J365)),J365&lt;0)),NOT(ISNUMBER(L365)),L365&lt;0,L365&gt;1,NOT(ISNUMBER(O365)),O365&lt;C365),"CHECK INPUTS",IF(COUNTIF(Setup!$F$4:$F$9,P365)=0,"CHECK QUOTE STATUS","COMPLETE"))))))</x:f>
      </x:c>
    </x:row>
    <x:row r="366">
      <x:c r="A366" s="730"/>
      <x:c r="B366" s="730"/>
      <x:c r="C366" s="731"/>
      <x:c r="D366" s="730"/>
      <x:c r="E366" s="730"/>
      <x:c r="F366" s="730"/>
      <x:c r="G366" s="730"/>
      <x:c r="H366" s="767"/>
      <x:c r="I366" s="768"/>
      <x:c r="J366" s="767"/>
      <x:c r="K366" s="771" t="str">
        <x:f>IF(OR(F366="",H366=""),"",IF(OR(NOT(ISNUMBER(F366)),NOT(ISNUMBER(H366)),AND(I366&lt;&gt;"",NOT(ISNUMBER(I366))),AND(J366&lt;&gt;"",NOT(ISNUMBER(J366))),F366&lt;=0,H366&lt;=0,I366&lt;0,I366&gt;1,J366&lt;0),"CHECK INPUTS",ROUND(F366*H366*(1-IF(I366="",0,I366))+IF(J366="",0,J366),2)))</x:f>
      </x:c>
      <x:c r="L366" s="768"/>
      <x:c r="M366" s="771" t="str">
        <x:f>IF(K366="","",IF(NOT(ISNUMBER(K366)),"CHECK INPUTS",IF(L366="","GST REQUIRED",IF(NOT(ISNUMBER(L366)),"CHECK INPUTS",IF(OR(L366&lt;0,L366&gt;1),"CHECK INPUTS",ROUND(K366*L366,2))))))</x:f>
      </x:c>
      <x:c r="N366" s="771" t="str">
        <x:f>IF(K366="","",IF(OR(NOT(ISNUMBER(K366)),NOT(ISNUMBER(M366))),"CHECK INPUTS",ROUND(K366+M366,2)))</x:f>
      </x:c>
      <x:c r="O366" s="731"/>
      <x:c r="P366" s="730"/>
      <x:c r="Q366" s="751" t="str">
        <x:f>IF(A366="","",IF(COUNTIF($A$5:$A$504,A366)&gt;1,"DUPLICATE QUOTE ID",IF(COUNTIFS($B$5:$B$504,B366,$D$5:$D$504,D366)&gt;1,"DUPLICATE RFQ VERSION",IF(OR(B366="",C366="",E366="",G366="",O366="",P366=""),"CHECK REQUIRED FIELDS",IF(OR(NOT(ISNUMBER(C366)),C366&gt;TODAY(),NOT(ISNUMBER(D366)),D366&lt;1,NOT(ISNUMBER(F366)),F366&lt;=0,NOT(ISNUMBER(H366)),H366&lt;=0,AND(I366&lt;&gt;"",OR(NOT(ISNUMBER(I366)),I366&lt;0,I366&gt;1)),AND(J366&lt;&gt;"",OR(NOT(ISNUMBER(J366)),J366&lt;0)),NOT(ISNUMBER(L366)),L366&lt;0,L366&gt;1,NOT(ISNUMBER(O366)),O366&lt;C366),"CHECK INPUTS",IF(COUNTIF(Setup!$F$4:$F$9,P366)=0,"CHECK QUOTE STATUS","COMPLETE"))))))</x:f>
      </x:c>
    </x:row>
    <x:row r="367">
      <x:c r="A367" s="730"/>
      <x:c r="B367" s="730"/>
      <x:c r="C367" s="731"/>
      <x:c r="D367" s="730"/>
      <x:c r="E367" s="730"/>
      <x:c r="F367" s="730"/>
      <x:c r="G367" s="730"/>
      <x:c r="H367" s="767"/>
      <x:c r="I367" s="768"/>
      <x:c r="J367" s="767"/>
      <x:c r="K367" s="771" t="str">
        <x:f>IF(OR(F367="",H367=""),"",IF(OR(NOT(ISNUMBER(F367)),NOT(ISNUMBER(H367)),AND(I367&lt;&gt;"",NOT(ISNUMBER(I367))),AND(J367&lt;&gt;"",NOT(ISNUMBER(J367))),F367&lt;=0,H367&lt;=0,I367&lt;0,I367&gt;1,J367&lt;0),"CHECK INPUTS",ROUND(F367*H367*(1-IF(I367="",0,I367))+IF(J367="",0,J367),2)))</x:f>
      </x:c>
      <x:c r="L367" s="768"/>
      <x:c r="M367" s="771" t="str">
        <x:f>IF(K367="","",IF(NOT(ISNUMBER(K367)),"CHECK INPUTS",IF(L367="","GST REQUIRED",IF(NOT(ISNUMBER(L367)),"CHECK INPUTS",IF(OR(L367&lt;0,L367&gt;1),"CHECK INPUTS",ROUND(K367*L367,2))))))</x:f>
      </x:c>
      <x:c r="N367" s="771" t="str">
        <x:f>IF(K367="","",IF(OR(NOT(ISNUMBER(K367)),NOT(ISNUMBER(M367))),"CHECK INPUTS",ROUND(K367+M367,2)))</x:f>
      </x:c>
      <x:c r="O367" s="731"/>
      <x:c r="P367" s="730"/>
      <x:c r="Q367" s="751" t="str">
        <x:f>IF(A367="","",IF(COUNTIF($A$5:$A$504,A367)&gt;1,"DUPLICATE QUOTE ID",IF(COUNTIFS($B$5:$B$504,B367,$D$5:$D$504,D367)&gt;1,"DUPLICATE RFQ VERSION",IF(OR(B367="",C367="",E367="",G367="",O367="",P367=""),"CHECK REQUIRED FIELDS",IF(OR(NOT(ISNUMBER(C367)),C367&gt;TODAY(),NOT(ISNUMBER(D367)),D367&lt;1,NOT(ISNUMBER(F367)),F367&lt;=0,NOT(ISNUMBER(H367)),H367&lt;=0,AND(I367&lt;&gt;"",OR(NOT(ISNUMBER(I367)),I367&lt;0,I367&gt;1)),AND(J367&lt;&gt;"",OR(NOT(ISNUMBER(J367)),J367&lt;0)),NOT(ISNUMBER(L367)),L367&lt;0,L367&gt;1,NOT(ISNUMBER(O367)),O367&lt;C367),"CHECK INPUTS",IF(COUNTIF(Setup!$F$4:$F$9,P367)=0,"CHECK QUOTE STATUS","COMPLETE"))))))</x:f>
      </x:c>
    </x:row>
    <x:row r="368">
      <x:c r="A368" s="730"/>
      <x:c r="B368" s="730"/>
      <x:c r="C368" s="731"/>
      <x:c r="D368" s="730"/>
      <x:c r="E368" s="730"/>
      <x:c r="F368" s="730"/>
      <x:c r="G368" s="730"/>
      <x:c r="H368" s="767"/>
      <x:c r="I368" s="768"/>
      <x:c r="J368" s="767"/>
      <x:c r="K368" s="771" t="str">
        <x:f>IF(OR(F368="",H368=""),"",IF(OR(NOT(ISNUMBER(F368)),NOT(ISNUMBER(H368)),AND(I368&lt;&gt;"",NOT(ISNUMBER(I368))),AND(J368&lt;&gt;"",NOT(ISNUMBER(J368))),F368&lt;=0,H368&lt;=0,I368&lt;0,I368&gt;1,J368&lt;0),"CHECK INPUTS",ROUND(F368*H368*(1-IF(I368="",0,I368))+IF(J368="",0,J368),2)))</x:f>
      </x:c>
      <x:c r="L368" s="768"/>
      <x:c r="M368" s="771" t="str">
        <x:f>IF(K368="","",IF(NOT(ISNUMBER(K368)),"CHECK INPUTS",IF(L368="","GST REQUIRED",IF(NOT(ISNUMBER(L368)),"CHECK INPUTS",IF(OR(L368&lt;0,L368&gt;1),"CHECK INPUTS",ROUND(K368*L368,2))))))</x:f>
      </x:c>
      <x:c r="N368" s="771" t="str">
        <x:f>IF(K368="","",IF(OR(NOT(ISNUMBER(K368)),NOT(ISNUMBER(M368))),"CHECK INPUTS",ROUND(K368+M368,2)))</x:f>
      </x:c>
      <x:c r="O368" s="731"/>
      <x:c r="P368" s="730"/>
      <x:c r="Q368" s="751" t="str">
        <x:f>IF(A368="","",IF(COUNTIF($A$5:$A$504,A368)&gt;1,"DUPLICATE QUOTE ID",IF(COUNTIFS($B$5:$B$504,B368,$D$5:$D$504,D368)&gt;1,"DUPLICATE RFQ VERSION",IF(OR(B368="",C368="",E368="",G368="",O368="",P368=""),"CHECK REQUIRED FIELDS",IF(OR(NOT(ISNUMBER(C368)),C368&gt;TODAY(),NOT(ISNUMBER(D368)),D368&lt;1,NOT(ISNUMBER(F368)),F368&lt;=0,NOT(ISNUMBER(H368)),H368&lt;=0,AND(I368&lt;&gt;"",OR(NOT(ISNUMBER(I368)),I368&lt;0,I368&gt;1)),AND(J368&lt;&gt;"",OR(NOT(ISNUMBER(J368)),J368&lt;0)),NOT(ISNUMBER(L368)),L368&lt;0,L368&gt;1,NOT(ISNUMBER(O368)),O368&lt;C368),"CHECK INPUTS",IF(COUNTIF(Setup!$F$4:$F$9,P368)=0,"CHECK QUOTE STATUS","COMPLETE"))))))</x:f>
      </x:c>
    </x:row>
    <x:row r="369">
      <x:c r="A369" s="730"/>
      <x:c r="B369" s="730"/>
      <x:c r="C369" s="731"/>
      <x:c r="D369" s="730"/>
      <x:c r="E369" s="730"/>
      <x:c r="F369" s="730"/>
      <x:c r="G369" s="730"/>
      <x:c r="H369" s="767"/>
      <x:c r="I369" s="768"/>
      <x:c r="J369" s="767"/>
      <x:c r="K369" s="771" t="str">
        <x:f>IF(OR(F369="",H369=""),"",IF(OR(NOT(ISNUMBER(F369)),NOT(ISNUMBER(H369)),AND(I369&lt;&gt;"",NOT(ISNUMBER(I369))),AND(J369&lt;&gt;"",NOT(ISNUMBER(J369))),F369&lt;=0,H369&lt;=0,I369&lt;0,I369&gt;1,J369&lt;0),"CHECK INPUTS",ROUND(F369*H369*(1-IF(I369="",0,I369))+IF(J369="",0,J369),2)))</x:f>
      </x:c>
      <x:c r="L369" s="768"/>
      <x:c r="M369" s="771" t="str">
        <x:f>IF(K369="","",IF(NOT(ISNUMBER(K369)),"CHECK INPUTS",IF(L369="","GST REQUIRED",IF(NOT(ISNUMBER(L369)),"CHECK INPUTS",IF(OR(L369&lt;0,L369&gt;1),"CHECK INPUTS",ROUND(K369*L369,2))))))</x:f>
      </x:c>
      <x:c r="N369" s="771" t="str">
        <x:f>IF(K369="","",IF(OR(NOT(ISNUMBER(K369)),NOT(ISNUMBER(M369))),"CHECK INPUTS",ROUND(K369+M369,2)))</x:f>
      </x:c>
      <x:c r="O369" s="731"/>
      <x:c r="P369" s="730"/>
      <x:c r="Q369" s="751" t="str">
        <x:f>IF(A369="","",IF(COUNTIF($A$5:$A$504,A369)&gt;1,"DUPLICATE QUOTE ID",IF(COUNTIFS($B$5:$B$504,B369,$D$5:$D$504,D369)&gt;1,"DUPLICATE RFQ VERSION",IF(OR(B369="",C369="",E369="",G369="",O369="",P369=""),"CHECK REQUIRED FIELDS",IF(OR(NOT(ISNUMBER(C369)),C369&gt;TODAY(),NOT(ISNUMBER(D369)),D369&lt;1,NOT(ISNUMBER(F369)),F369&lt;=0,NOT(ISNUMBER(H369)),H369&lt;=0,AND(I369&lt;&gt;"",OR(NOT(ISNUMBER(I369)),I369&lt;0,I369&gt;1)),AND(J369&lt;&gt;"",OR(NOT(ISNUMBER(J369)),J369&lt;0)),NOT(ISNUMBER(L369)),L369&lt;0,L369&gt;1,NOT(ISNUMBER(O369)),O369&lt;C369),"CHECK INPUTS",IF(COUNTIF(Setup!$F$4:$F$9,P369)=0,"CHECK QUOTE STATUS","COMPLETE"))))))</x:f>
      </x:c>
    </x:row>
    <x:row r="370">
      <x:c r="A370" s="730"/>
      <x:c r="B370" s="730"/>
      <x:c r="C370" s="731"/>
      <x:c r="D370" s="730"/>
      <x:c r="E370" s="730"/>
      <x:c r="F370" s="730"/>
      <x:c r="G370" s="730"/>
      <x:c r="H370" s="767"/>
      <x:c r="I370" s="768"/>
      <x:c r="J370" s="767"/>
      <x:c r="K370" s="771" t="str">
        <x:f>IF(OR(F370="",H370=""),"",IF(OR(NOT(ISNUMBER(F370)),NOT(ISNUMBER(H370)),AND(I370&lt;&gt;"",NOT(ISNUMBER(I370))),AND(J370&lt;&gt;"",NOT(ISNUMBER(J370))),F370&lt;=0,H370&lt;=0,I370&lt;0,I370&gt;1,J370&lt;0),"CHECK INPUTS",ROUND(F370*H370*(1-IF(I370="",0,I370))+IF(J370="",0,J370),2)))</x:f>
      </x:c>
      <x:c r="L370" s="768"/>
      <x:c r="M370" s="771" t="str">
        <x:f>IF(K370="","",IF(NOT(ISNUMBER(K370)),"CHECK INPUTS",IF(L370="","GST REQUIRED",IF(NOT(ISNUMBER(L370)),"CHECK INPUTS",IF(OR(L370&lt;0,L370&gt;1),"CHECK INPUTS",ROUND(K370*L370,2))))))</x:f>
      </x:c>
      <x:c r="N370" s="771" t="str">
        <x:f>IF(K370="","",IF(OR(NOT(ISNUMBER(K370)),NOT(ISNUMBER(M370))),"CHECK INPUTS",ROUND(K370+M370,2)))</x:f>
      </x:c>
      <x:c r="O370" s="731"/>
      <x:c r="P370" s="730"/>
      <x:c r="Q370" s="751" t="str">
        <x:f>IF(A370="","",IF(COUNTIF($A$5:$A$504,A370)&gt;1,"DUPLICATE QUOTE ID",IF(COUNTIFS($B$5:$B$504,B370,$D$5:$D$504,D370)&gt;1,"DUPLICATE RFQ VERSION",IF(OR(B370="",C370="",E370="",G370="",O370="",P370=""),"CHECK REQUIRED FIELDS",IF(OR(NOT(ISNUMBER(C370)),C370&gt;TODAY(),NOT(ISNUMBER(D370)),D370&lt;1,NOT(ISNUMBER(F370)),F370&lt;=0,NOT(ISNUMBER(H370)),H370&lt;=0,AND(I370&lt;&gt;"",OR(NOT(ISNUMBER(I370)),I370&lt;0,I370&gt;1)),AND(J370&lt;&gt;"",OR(NOT(ISNUMBER(J370)),J370&lt;0)),NOT(ISNUMBER(L370)),L370&lt;0,L370&gt;1,NOT(ISNUMBER(O370)),O370&lt;C370),"CHECK INPUTS",IF(COUNTIF(Setup!$F$4:$F$9,P370)=0,"CHECK QUOTE STATUS","COMPLETE"))))))</x:f>
      </x:c>
    </x:row>
    <x:row r="371">
      <x:c r="A371" s="730"/>
      <x:c r="B371" s="730"/>
      <x:c r="C371" s="731"/>
      <x:c r="D371" s="730"/>
      <x:c r="E371" s="730"/>
      <x:c r="F371" s="730"/>
      <x:c r="G371" s="730"/>
      <x:c r="H371" s="767"/>
      <x:c r="I371" s="768"/>
      <x:c r="J371" s="767"/>
      <x:c r="K371" s="771" t="str">
        <x:f>IF(OR(F371="",H371=""),"",IF(OR(NOT(ISNUMBER(F371)),NOT(ISNUMBER(H371)),AND(I371&lt;&gt;"",NOT(ISNUMBER(I371))),AND(J371&lt;&gt;"",NOT(ISNUMBER(J371))),F371&lt;=0,H371&lt;=0,I371&lt;0,I371&gt;1,J371&lt;0),"CHECK INPUTS",ROUND(F371*H371*(1-IF(I371="",0,I371))+IF(J371="",0,J371),2)))</x:f>
      </x:c>
      <x:c r="L371" s="768"/>
      <x:c r="M371" s="771" t="str">
        <x:f>IF(K371="","",IF(NOT(ISNUMBER(K371)),"CHECK INPUTS",IF(L371="","GST REQUIRED",IF(NOT(ISNUMBER(L371)),"CHECK INPUTS",IF(OR(L371&lt;0,L371&gt;1),"CHECK INPUTS",ROUND(K371*L371,2))))))</x:f>
      </x:c>
      <x:c r="N371" s="771" t="str">
        <x:f>IF(K371="","",IF(OR(NOT(ISNUMBER(K371)),NOT(ISNUMBER(M371))),"CHECK INPUTS",ROUND(K371+M371,2)))</x:f>
      </x:c>
      <x:c r="O371" s="731"/>
      <x:c r="P371" s="730"/>
      <x:c r="Q371" s="751" t="str">
        <x:f>IF(A371="","",IF(COUNTIF($A$5:$A$504,A371)&gt;1,"DUPLICATE QUOTE ID",IF(COUNTIFS($B$5:$B$504,B371,$D$5:$D$504,D371)&gt;1,"DUPLICATE RFQ VERSION",IF(OR(B371="",C371="",E371="",G371="",O371="",P371=""),"CHECK REQUIRED FIELDS",IF(OR(NOT(ISNUMBER(C371)),C371&gt;TODAY(),NOT(ISNUMBER(D371)),D371&lt;1,NOT(ISNUMBER(F371)),F371&lt;=0,NOT(ISNUMBER(H371)),H371&lt;=0,AND(I371&lt;&gt;"",OR(NOT(ISNUMBER(I371)),I371&lt;0,I371&gt;1)),AND(J371&lt;&gt;"",OR(NOT(ISNUMBER(J371)),J371&lt;0)),NOT(ISNUMBER(L371)),L371&lt;0,L371&gt;1,NOT(ISNUMBER(O371)),O371&lt;C371),"CHECK INPUTS",IF(COUNTIF(Setup!$F$4:$F$9,P371)=0,"CHECK QUOTE STATUS","COMPLETE"))))))</x:f>
      </x:c>
    </x:row>
    <x:row r="372">
      <x:c r="A372" s="730"/>
      <x:c r="B372" s="730"/>
      <x:c r="C372" s="731"/>
      <x:c r="D372" s="730"/>
      <x:c r="E372" s="730"/>
      <x:c r="F372" s="730"/>
      <x:c r="G372" s="730"/>
      <x:c r="H372" s="767"/>
      <x:c r="I372" s="768"/>
      <x:c r="J372" s="767"/>
      <x:c r="K372" s="771" t="str">
        <x:f>IF(OR(F372="",H372=""),"",IF(OR(NOT(ISNUMBER(F372)),NOT(ISNUMBER(H372)),AND(I372&lt;&gt;"",NOT(ISNUMBER(I372))),AND(J372&lt;&gt;"",NOT(ISNUMBER(J372))),F372&lt;=0,H372&lt;=0,I372&lt;0,I372&gt;1,J372&lt;0),"CHECK INPUTS",ROUND(F372*H372*(1-IF(I372="",0,I372))+IF(J372="",0,J372),2)))</x:f>
      </x:c>
      <x:c r="L372" s="768"/>
      <x:c r="M372" s="771" t="str">
        <x:f>IF(K372="","",IF(NOT(ISNUMBER(K372)),"CHECK INPUTS",IF(L372="","GST REQUIRED",IF(NOT(ISNUMBER(L372)),"CHECK INPUTS",IF(OR(L372&lt;0,L372&gt;1),"CHECK INPUTS",ROUND(K372*L372,2))))))</x:f>
      </x:c>
      <x:c r="N372" s="771" t="str">
        <x:f>IF(K372="","",IF(OR(NOT(ISNUMBER(K372)),NOT(ISNUMBER(M372))),"CHECK INPUTS",ROUND(K372+M372,2)))</x:f>
      </x:c>
      <x:c r="O372" s="731"/>
      <x:c r="P372" s="730"/>
      <x:c r="Q372" s="751" t="str">
        <x:f>IF(A372="","",IF(COUNTIF($A$5:$A$504,A372)&gt;1,"DUPLICATE QUOTE ID",IF(COUNTIFS($B$5:$B$504,B372,$D$5:$D$504,D372)&gt;1,"DUPLICATE RFQ VERSION",IF(OR(B372="",C372="",E372="",G372="",O372="",P372=""),"CHECK REQUIRED FIELDS",IF(OR(NOT(ISNUMBER(C372)),C372&gt;TODAY(),NOT(ISNUMBER(D372)),D372&lt;1,NOT(ISNUMBER(F372)),F372&lt;=0,NOT(ISNUMBER(H372)),H372&lt;=0,AND(I372&lt;&gt;"",OR(NOT(ISNUMBER(I372)),I372&lt;0,I372&gt;1)),AND(J372&lt;&gt;"",OR(NOT(ISNUMBER(J372)),J372&lt;0)),NOT(ISNUMBER(L372)),L372&lt;0,L372&gt;1,NOT(ISNUMBER(O372)),O372&lt;C372),"CHECK INPUTS",IF(COUNTIF(Setup!$F$4:$F$9,P372)=0,"CHECK QUOTE STATUS","COMPLETE"))))))</x:f>
      </x:c>
    </x:row>
    <x:row r="373">
      <x:c r="A373" s="730"/>
      <x:c r="B373" s="730"/>
      <x:c r="C373" s="731"/>
      <x:c r="D373" s="730"/>
      <x:c r="E373" s="730"/>
      <x:c r="F373" s="730"/>
      <x:c r="G373" s="730"/>
      <x:c r="H373" s="767"/>
      <x:c r="I373" s="768"/>
      <x:c r="J373" s="767"/>
      <x:c r="K373" s="771" t="str">
        <x:f>IF(OR(F373="",H373=""),"",IF(OR(NOT(ISNUMBER(F373)),NOT(ISNUMBER(H373)),AND(I373&lt;&gt;"",NOT(ISNUMBER(I373))),AND(J373&lt;&gt;"",NOT(ISNUMBER(J373))),F373&lt;=0,H373&lt;=0,I373&lt;0,I373&gt;1,J373&lt;0),"CHECK INPUTS",ROUND(F373*H373*(1-IF(I373="",0,I373))+IF(J373="",0,J373),2)))</x:f>
      </x:c>
      <x:c r="L373" s="768"/>
      <x:c r="M373" s="771" t="str">
        <x:f>IF(K373="","",IF(NOT(ISNUMBER(K373)),"CHECK INPUTS",IF(L373="","GST REQUIRED",IF(NOT(ISNUMBER(L373)),"CHECK INPUTS",IF(OR(L373&lt;0,L373&gt;1),"CHECK INPUTS",ROUND(K373*L373,2))))))</x:f>
      </x:c>
      <x:c r="N373" s="771" t="str">
        <x:f>IF(K373="","",IF(OR(NOT(ISNUMBER(K373)),NOT(ISNUMBER(M373))),"CHECK INPUTS",ROUND(K373+M373,2)))</x:f>
      </x:c>
      <x:c r="O373" s="731"/>
      <x:c r="P373" s="730"/>
      <x:c r="Q373" s="751" t="str">
        <x:f>IF(A373="","",IF(COUNTIF($A$5:$A$504,A373)&gt;1,"DUPLICATE QUOTE ID",IF(COUNTIFS($B$5:$B$504,B373,$D$5:$D$504,D373)&gt;1,"DUPLICATE RFQ VERSION",IF(OR(B373="",C373="",E373="",G373="",O373="",P373=""),"CHECK REQUIRED FIELDS",IF(OR(NOT(ISNUMBER(C373)),C373&gt;TODAY(),NOT(ISNUMBER(D373)),D373&lt;1,NOT(ISNUMBER(F373)),F373&lt;=0,NOT(ISNUMBER(H373)),H373&lt;=0,AND(I373&lt;&gt;"",OR(NOT(ISNUMBER(I373)),I373&lt;0,I373&gt;1)),AND(J373&lt;&gt;"",OR(NOT(ISNUMBER(J373)),J373&lt;0)),NOT(ISNUMBER(L373)),L373&lt;0,L373&gt;1,NOT(ISNUMBER(O373)),O373&lt;C373),"CHECK INPUTS",IF(COUNTIF(Setup!$F$4:$F$9,P373)=0,"CHECK QUOTE STATUS","COMPLETE"))))))</x:f>
      </x:c>
    </x:row>
    <x:row r="374">
      <x:c r="A374" s="730"/>
      <x:c r="B374" s="730"/>
      <x:c r="C374" s="731"/>
      <x:c r="D374" s="730"/>
      <x:c r="E374" s="730"/>
      <x:c r="F374" s="730"/>
      <x:c r="G374" s="730"/>
      <x:c r="H374" s="767"/>
      <x:c r="I374" s="768"/>
      <x:c r="J374" s="767"/>
      <x:c r="K374" s="771" t="str">
        <x:f>IF(OR(F374="",H374=""),"",IF(OR(NOT(ISNUMBER(F374)),NOT(ISNUMBER(H374)),AND(I374&lt;&gt;"",NOT(ISNUMBER(I374))),AND(J374&lt;&gt;"",NOT(ISNUMBER(J374))),F374&lt;=0,H374&lt;=0,I374&lt;0,I374&gt;1,J374&lt;0),"CHECK INPUTS",ROUND(F374*H374*(1-IF(I374="",0,I374))+IF(J374="",0,J374),2)))</x:f>
      </x:c>
      <x:c r="L374" s="768"/>
      <x:c r="M374" s="771" t="str">
        <x:f>IF(K374="","",IF(NOT(ISNUMBER(K374)),"CHECK INPUTS",IF(L374="","GST REQUIRED",IF(NOT(ISNUMBER(L374)),"CHECK INPUTS",IF(OR(L374&lt;0,L374&gt;1),"CHECK INPUTS",ROUND(K374*L374,2))))))</x:f>
      </x:c>
      <x:c r="N374" s="771" t="str">
        <x:f>IF(K374="","",IF(OR(NOT(ISNUMBER(K374)),NOT(ISNUMBER(M374))),"CHECK INPUTS",ROUND(K374+M374,2)))</x:f>
      </x:c>
      <x:c r="O374" s="731"/>
      <x:c r="P374" s="730"/>
      <x:c r="Q374" s="751" t="str">
        <x:f>IF(A374="","",IF(COUNTIF($A$5:$A$504,A374)&gt;1,"DUPLICATE QUOTE ID",IF(COUNTIFS($B$5:$B$504,B374,$D$5:$D$504,D374)&gt;1,"DUPLICATE RFQ VERSION",IF(OR(B374="",C374="",E374="",G374="",O374="",P374=""),"CHECK REQUIRED FIELDS",IF(OR(NOT(ISNUMBER(C374)),C374&gt;TODAY(),NOT(ISNUMBER(D374)),D374&lt;1,NOT(ISNUMBER(F374)),F374&lt;=0,NOT(ISNUMBER(H374)),H374&lt;=0,AND(I374&lt;&gt;"",OR(NOT(ISNUMBER(I374)),I374&lt;0,I374&gt;1)),AND(J374&lt;&gt;"",OR(NOT(ISNUMBER(J374)),J374&lt;0)),NOT(ISNUMBER(L374)),L374&lt;0,L374&gt;1,NOT(ISNUMBER(O374)),O374&lt;C374),"CHECK INPUTS",IF(COUNTIF(Setup!$F$4:$F$9,P374)=0,"CHECK QUOTE STATUS","COMPLETE"))))))</x:f>
      </x:c>
    </x:row>
    <x:row r="375">
      <x:c r="A375" s="730"/>
      <x:c r="B375" s="730"/>
      <x:c r="C375" s="731"/>
      <x:c r="D375" s="730"/>
      <x:c r="E375" s="730"/>
      <x:c r="F375" s="730"/>
      <x:c r="G375" s="730"/>
      <x:c r="H375" s="767"/>
      <x:c r="I375" s="768"/>
      <x:c r="J375" s="767"/>
      <x:c r="K375" s="771" t="str">
        <x:f>IF(OR(F375="",H375=""),"",IF(OR(NOT(ISNUMBER(F375)),NOT(ISNUMBER(H375)),AND(I375&lt;&gt;"",NOT(ISNUMBER(I375))),AND(J375&lt;&gt;"",NOT(ISNUMBER(J375))),F375&lt;=0,H375&lt;=0,I375&lt;0,I375&gt;1,J375&lt;0),"CHECK INPUTS",ROUND(F375*H375*(1-IF(I375="",0,I375))+IF(J375="",0,J375),2)))</x:f>
      </x:c>
      <x:c r="L375" s="768"/>
      <x:c r="M375" s="771" t="str">
        <x:f>IF(K375="","",IF(NOT(ISNUMBER(K375)),"CHECK INPUTS",IF(L375="","GST REQUIRED",IF(NOT(ISNUMBER(L375)),"CHECK INPUTS",IF(OR(L375&lt;0,L375&gt;1),"CHECK INPUTS",ROUND(K375*L375,2))))))</x:f>
      </x:c>
      <x:c r="N375" s="771" t="str">
        <x:f>IF(K375="","",IF(OR(NOT(ISNUMBER(K375)),NOT(ISNUMBER(M375))),"CHECK INPUTS",ROUND(K375+M375,2)))</x:f>
      </x:c>
      <x:c r="O375" s="731"/>
      <x:c r="P375" s="730"/>
      <x:c r="Q375" s="751" t="str">
        <x:f>IF(A375="","",IF(COUNTIF($A$5:$A$504,A375)&gt;1,"DUPLICATE QUOTE ID",IF(COUNTIFS($B$5:$B$504,B375,$D$5:$D$504,D375)&gt;1,"DUPLICATE RFQ VERSION",IF(OR(B375="",C375="",E375="",G375="",O375="",P375=""),"CHECK REQUIRED FIELDS",IF(OR(NOT(ISNUMBER(C375)),C375&gt;TODAY(),NOT(ISNUMBER(D375)),D375&lt;1,NOT(ISNUMBER(F375)),F375&lt;=0,NOT(ISNUMBER(H375)),H375&lt;=0,AND(I375&lt;&gt;"",OR(NOT(ISNUMBER(I375)),I375&lt;0,I375&gt;1)),AND(J375&lt;&gt;"",OR(NOT(ISNUMBER(J375)),J375&lt;0)),NOT(ISNUMBER(L375)),L375&lt;0,L375&gt;1,NOT(ISNUMBER(O375)),O375&lt;C375),"CHECK INPUTS",IF(COUNTIF(Setup!$F$4:$F$9,P375)=0,"CHECK QUOTE STATUS","COMPLETE"))))))</x:f>
      </x:c>
    </x:row>
    <x:row r="376">
      <x:c r="A376" s="730"/>
      <x:c r="B376" s="730"/>
      <x:c r="C376" s="731"/>
      <x:c r="D376" s="730"/>
      <x:c r="E376" s="730"/>
      <x:c r="F376" s="730"/>
      <x:c r="G376" s="730"/>
      <x:c r="H376" s="767"/>
      <x:c r="I376" s="768"/>
      <x:c r="J376" s="767"/>
      <x:c r="K376" s="771" t="str">
        <x:f>IF(OR(F376="",H376=""),"",IF(OR(NOT(ISNUMBER(F376)),NOT(ISNUMBER(H376)),AND(I376&lt;&gt;"",NOT(ISNUMBER(I376))),AND(J376&lt;&gt;"",NOT(ISNUMBER(J376))),F376&lt;=0,H376&lt;=0,I376&lt;0,I376&gt;1,J376&lt;0),"CHECK INPUTS",ROUND(F376*H376*(1-IF(I376="",0,I376))+IF(J376="",0,J376),2)))</x:f>
      </x:c>
      <x:c r="L376" s="768"/>
      <x:c r="M376" s="771" t="str">
        <x:f>IF(K376="","",IF(NOT(ISNUMBER(K376)),"CHECK INPUTS",IF(L376="","GST REQUIRED",IF(NOT(ISNUMBER(L376)),"CHECK INPUTS",IF(OR(L376&lt;0,L376&gt;1),"CHECK INPUTS",ROUND(K376*L376,2))))))</x:f>
      </x:c>
      <x:c r="N376" s="771" t="str">
        <x:f>IF(K376="","",IF(OR(NOT(ISNUMBER(K376)),NOT(ISNUMBER(M376))),"CHECK INPUTS",ROUND(K376+M376,2)))</x:f>
      </x:c>
      <x:c r="O376" s="731"/>
      <x:c r="P376" s="730"/>
      <x:c r="Q376" s="751" t="str">
        <x:f>IF(A376="","",IF(COUNTIF($A$5:$A$504,A376)&gt;1,"DUPLICATE QUOTE ID",IF(COUNTIFS($B$5:$B$504,B376,$D$5:$D$504,D376)&gt;1,"DUPLICATE RFQ VERSION",IF(OR(B376="",C376="",E376="",G376="",O376="",P376=""),"CHECK REQUIRED FIELDS",IF(OR(NOT(ISNUMBER(C376)),C376&gt;TODAY(),NOT(ISNUMBER(D376)),D376&lt;1,NOT(ISNUMBER(F376)),F376&lt;=0,NOT(ISNUMBER(H376)),H376&lt;=0,AND(I376&lt;&gt;"",OR(NOT(ISNUMBER(I376)),I376&lt;0,I376&gt;1)),AND(J376&lt;&gt;"",OR(NOT(ISNUMBER(J376)),J376&lt;0)),NOT(ISNUMBER(L376)),L376&lt;0,L376&gt;1,NOT(ISNUMBER(O376)),O376&lt;C376),"CHECK INPUTS",IF(COUNTIF(Setup!$F$4:$F$9,P376)=0,"CHECK QUOTE STATUS","COMPLETE"))))))</x:f>
      </x:c>
    </x:row>
    <x:row r="377">
      <x:c r="A377" s="730"/>
      <x:c r="B377" s="730"/>
      <x:c r="C377" s="731"/>
      <x:c r="D377" s="730"/>
      <x:c r="E377" s="730"/>
      <x:c r="F377" s="730"/>
      <x:c r="G377" s="730"/>
      <x:c r="H377" s="767"/>
      <x:c r="I377" s="768"/>
      <x:c r="J377" s="767"/>
      <x:c r="K377" s="771" t="str">
        <x:f>IF(OR(F377="",H377=""),"",IF(OR(NOT(ISNUMBER(F377)),NOT(ISNUMBER(H377)),AND(I377&lt;&gt;"",NOT(ISNUMBER(I377))),AND(J377&lt;&gt;"",NOT(ISNUMBER(J377))),F377&lt;=0,H377&lt;=0,I377&lt;0,I377&gt;1,J377&lt;0),"CHECK INPUTS",ROUND(F377*H377*(1-IF(I377="",0,I377))+IF(J377="",0,J377),2)))</x:f>
      </x:c>
      <x:c r="L377" s="768"/>
      <x:c r="M377" s="771" t="str">
        <x:f>IF(K377="","",IF(NOT(ISNUMBER(K377)),"CHECK INPUTS",IF(L377="","GST REQUIRED",IF(NOT(ISNUMBER(L377)),"CHECK INPUTS",IF(OR(L377&lt;0,L377&gt;1),"CHECK INPUTS",ROUND(K377*L377,2))))))</x:f>
      </x:c>
      <x:c r="N377" s="771" t="str">
        <x:f>IF(K377="","",IF(OR(NOT(ISNUMBER(K377)),NOT(ISNUMBER(M377))),"CHECK INPUTS",ROUND(K377+M377,2)))</x:f>
      </x:c>
      <x:c r="O377" s="731"/>
      <x:c r="P377" s="730"/>
      <x:c r="Q377" s="751" t="str">
        <x:f>IF(A377="","",IF(COUNTIF($A$5:$A$504,A377)&gt;1,"DUPLICATE QUOTE ID",IF(COUNTIFS($B$5:$B$504,B377,$D$5:$D$504,D377)&gt;1,"DUPLICATE RFQ VERSION",IF(OR(B377="",C377="",E377="",G377="",O377="",P377=""),"CHECK REQUIRED FIELDS",IF(OR(NOT(ISNUMBER(C377)),C377&gt;TODAY(),NOT(ISNUMBER(D377)),D377&lt;1,NOT(ISNUMBER(F377)),F377&lt;=0,NOT(ISNUMBER(H377)),H377&lt;=0,AND(I377&lt;&gt;"",OR(NOT(ISNUMBER(I377)),I377&lt;0,I377&gt;1)),AND(J377&lt;&gt;"",OR(NOT(ISNUMBER(J377)),J377&lt;0)),NOT(ISNUMBER(L377)),L377&lt;0,L377&gt;1,NOT(ISNUMBER(O377)),O377&lt;C377),"CHECK INPUTS",IF(COUNTIF(Setup!$F$4:$F$9,P377)=0,"CHECK QUOTE STATUS","COMPLETE"))))))</x:f>
      </x:c>
    </x:row>
    <x:row r="378">
      <x:c r="A378" s="730"/>
      <x:c r="B378" s="730"/>
      <x:c r="C378" s="731"/>
      <x:c r="D378" s="730"/>
      <x:c r="E378" s="730"/>
      <x:c r="F378" s="730"/>
      <x:c r="G378" s="730"/>
      <x:c r="H378" s="767"/>
      <x:c r="I378" s="768"/>
      <x:c r="J378" s="767"/>
      <x:c r="K378" s="771" t="str">
        <x:f>IF(OR(F378="",H378=""),"",IF(OR(NOT(ISNUMBER(F378)),NOT(ISNUMBER(H378)),AND(I378&lt;&gt;"",NOT(ISNUMBER(I378))),AND(J378&lt;&gt;"",NOT(ISNUMBER(J378))),F378&lt;=0,H378&lt;=0,I378&lt;0,I378&gt;1,J378&lt;0),"CHECK INPUTS",ROUND(F378*H378*(1-IF(I378="",0,I378))+IF(J378="",0,J378),2)))</x:f>
      </x:c>
      <x:c r="L378" s="768"/>
      <x:c r="M378" s="771" t="str">
        <x:f>IF(K378="","",IF(NOT(ISNUMBER(K378)),"CHECK INPUTS",IF(L378="","GST REQUIRED",IF(NOT(ISNUMBER(L378)),"CHECK INPUTS",IF(OR(L378&lt;0,L378&gt;1),"CHECK INPUTS",ROUND(K378*L378,2))))))</x:f>
      </x:c>
      <x:c r="N378" s="771" t="str">
        <x:f>IF(K378="","",IF(OR(NOT(ISNUMBER(K378)),NOT(ISNUMBER(M378))),"CHECK INPUTS",ROUND(K378+M378,2)))</x:f>
      </x:c>
      <x:c r="O378" s="731"/>
      <x:c r="P378" s="730"/>
      <x:c r="Q378" s="751" t="str">
        <x:f>IF(A378="","",IF(COUNTIF($A$5:$A$504,A378)&gt;1,"DUPLICATE QUOTE ID",IF(COUNTIFS($B$5:$B$504,B378,$D$5:$D$504,D378)&gt;1,"DUPLICATE RFQ VERSION",IF(OR(B378="",C378="",E378="",G378="",O378="",P378=""),"CHECK REQUIRED FIELDS",IF(OR(NOT(ISNUMBER(C378)),C378&gt;TODAY(),NOT(ISNUMBER(D378)),D378&lt;1,NOT(ISNUMBER(F378)),F378&lt;=0,NOT(ISNUMBER(H378)),H378&lt;=0,AND(I378&lt;&gt;"",OR(NOT(ISNUMBER(I378)),I378&lt;0,I378&gt;1)),AND(J378&lt;&gt;"",OR(NOT(ISNUMBER(J378)),J378&lt;0)),NOT(ISNUMBER(L378)),L378&lt;0,L378&gt;1,NOT(ISNUMBER(O378)),O378&lt;C378),"CHECK INPUTS",IF(COUNTIF(Setup!$F$4:$F$9,P378)=0,"CHECK QUOTE STATUS","COMPLETE"))))))</x:f>
      </x:c>
    </x:row>
    <x:row r="379">
      <x:c r="A379" s="730"/>
      <x:c r="B379" s="730"/>
      <x:c r="C379" s="731"/>
      <x:c r="D379" s="730"/>
      <x:c r="E379" s="730"/>
      <x:c r="F379" s="730"/>
      <x:c r="G379" s="730"/>
      <x:c r="H379" s="767"/>
      <x:c r="I379" s="768"/>
      <x:c r="J379" s="767"/>
      <x:c r="K379" s="771" t="str">
        <x:f>IF(OR(F379="",H379=""),"",IF(OR(NOT(ISNUMBER(F379)),NOT(ISNUMBER(H379)),AND(I379&lt;&gt;"",NOT(ISNUMBER(I379))),AND(J379&lt;&gt;"",NOT(ISNUMBER(J379))),F379&lt;=0,H379&lt;=0,I379&lt;0,I379&gt;1,J379&lt;0),"CHECK INPUTS",ROUND(F379*H379*(1-IF(I379="",0,I379))+IF(J379="",0,J379),2)))</x:f>
      </x:c>
      <x:c r="L379" s="768"/>
      <x:c r="M379" s="771" t="str">
        <x:f>IF(K379="","",IF(NOT(ISNUMBER(K379)),"CHECK INPUTS",IF(L379="","GST REQUIRED",IF(NOT(ISNUMBER(L379)),"CHECK INPUTS",IF(OR(L379&lt;0,L379&gt;1),"CHECK INPUTS",ROUND(K379*L379,2))))))</x:f>
      </x:c>
      <x:c r="N379" s="771" t="str">
        <x:f>IF(K379="","",IF(OR(NOT(ISNUMBER(K379)),NOT(ISNUMBER(M379))),"CHECK INPUTS",ROUND(K379+M379,2)))</x:f>
      </x:c>
      <x:c r="O379" s="731"/>
      <x:c r="P379" s="730"/>
      <x:c r="Q379" s="751" t="str">
        <x:f>IF(A379="","",IF(COUNTIF($A$5:$A$504,A379)&gt;1,"DUPLICATE QUOTE ID",IF(COUNTIFS($B$5:$B$504,B379,$D$5:$D$504,D379)&gt;1,"DUPLICATE RFQ VERSION",IF(OR(B379="",C379="",E379="",G379="",O379="",P379=""),"CHECK REQUIRED FIELDS",IF(OR(NOT(ISNUMBER(C379)),C379&gt;TODAY(),NOT(ISNUMBER(D379)),D379&lt;1,NOT(ISNUMBER(F379)),F379&lt;=0,NOT(ISNUMBER(H379)),H379&lt;=0,AND(I379&lt;&gt;"",OR(NOT(ISNUMBER(I379)),I379&lt;0,I379&gt;1)),AND(J379&lt;&gt;"",OR(NOT(ISNUMBER(J379)),J379&lt;0)),NOT(ISNUMBER(L379)),L379&lt;0,L379&gt;1,NOT(ISNUMBER(O379)),O379&lt;C379),"CHECK INPUTS",IF(COUNTIF(Setup!$F$4:$F$9,P379)=0,"CHECK QUOTE STATUS","COMPLETE"))))))</x:f>
      </x:c>
    </x:row>
    <x:row r="380">
      <x:c r="A380" s="730"/>
      <x:c r="B380" s="730"/>
      <x:c r="C380" s="731"/>
      <x:c r="D380" s="730"/>
      <x:c r="E380" s="730"/>
      <x:c r="F380" s="730"/>
      <x:c r="G380" s="730"/>
      <x:c r="H380" s="767"/>
      <x:c r="I380" s="768"/>
      <x:c r="J380" s="767"/>
      <x:c r="K380" s="771" t="str">
        <x:f>IF(OR(F380="",H380=""),"",IF(OR(NOT(ISNUMBER(F380)),NOT(ISNUMBER(H380)),AND(I380&lt;&gt;"",NOT(ISNUMBER(I380))),AND(J380&lt;&gt;"",NOT(ISNUMBER(J380))),F380&lt;=0,H380&lt;=0,I380&lt;0,I380&gt;1,J380&lt;0),"CHECK INPUTS",ROUND(F380*H380*(1-IF(I380="",0,I380))+IF(J380="",0,J380),2)))</x:f>
      </x:c>
      <x:c r="L380" s="768"/>
      <x:c r="M380" s="771" t="str">
        <x:f>IF(K380="","",IF(NOT(ISNUMBER(K380)),"CHECK INPUTS",IF(L380="","GST REQUIRED",IF(NOT(ISNUMBER(L380)),"CHECK INPUTS",IF(OR(L380&lt;0,L380&gt;1),"CHECK INPUTS",ROUND(K380*L380,2))))))</x:f>
      </x:c>
      <x:c r="N380" s="771" t="str">
        <x:f>IF(K380="","",IF(OR(NOT(ISNUMBER(K380)),NOT(ISNUMBER(M380))),"CHECK INPUTS",ROUND(K380+M380,2)))</x:f>
      </x:c>
      <x:c r="O380" s="731"/>
      <x:c r="P380" s="730"/>
      <x:c r="Q380" s="751" t="str">
        <x:f>IF(A380="","",IF(COUNTIF($A$5:$A$504,A380)&gt;1,"DUPLICATE QUOTE ID",IF(COUNTIFS($B$5:$B$504,B380,$D$5:$D$504,D380)&gt;1,"DUPLICATE RFQ VERSION",IF(OR(B380="",C380="",E380="",G380="",O380="",P380=""),"CHECK REQUIRED FIELDS",IF(OR(NOT(ISNUMBER(C380)),C380&gt;TODAY(),NOT(ISNUMBER(D380)),D380&lt;1,NOT(ISNUMBER(F380)),F380&lt;=0,NOT(ISNUMBER(H380)),H380&lt;=0,AND(I380&lt;&gt;"",OR(NOT(ISNUMBER(I380)),I380&lt;0,I380&gt;1)),AND(J380&lt;&gt;"",OR(NOT(ISNUMBER(J380)),J380&lt;0)),NOT(ISNUMBER(L380)),L380&lt;0,L380&gt;1,NOT(ISNUMBER(O380)),O380&lt;C380),"CHECK INPUTS",IF(COUNTIF(Setup!$F$4:$F$9,P380)=0,"CHECK QUOTE STATUS","COMPLETE"))))))</x:f>
      </x:c>
    </x:row>
    <x:row r="381">
      <x:c r="A381" s="730"/>
      <x:c r="B381" s="730"/>
      <x:c r="C381" s="731"/>
      <x:c r="D381" s="730"/>
      <x:c r="E381" s="730"/>
      <x:c r="F381" s="730"/>
      <x:c r="G381" s="730"/>
      <x:c r="H381" s="767"/>
      <x:c r="I381" s="768"/>
      <x:c r="J381" s="767"/>
      <x:c r="K381" s="771" t="str">
        <x:f>IF(OR(F381="",H381=""),"",IF(OR(NOT(ISNUMBER(F381)),NOT(ISNUMBER(H381)),AND(I381&lt;&gt;"",NOT(ISNUMBER(I381))),AND(J381&lt;&gt;"",NOT(ISNUMBER(J381))),F381&lt;=0,H381&lt;=0,I381&lt;0,I381&gt;1,J381&lt;0),"CHECK INPUTS",ROUND(F381*H381*(1-IF(I381="",0,I381))+IF(J381="",0,J381),2)))</x:f>
      </x:c>
      <x:c r="L381" s="768"/>
      <x:c r="M381" s="771" t="str">
        <x:f>IF(K381="","",IF(NOT(ISNUMBER(K381)),"CHECK INPUTS",IF(L381="","GST REQUIRED",IF(NOT(ISNUMBER(L381)),"CHECK INPUTS",IF(OR(L381&lt;0,L381&gt;1),"CHECK INPUTS",ROUND(K381*L381,2))))))</x:f>
      </x:c>
      <x:c r="N381" s="771" t="str">
        <x:f>IF(K381="","",IF(OR(NOT(ISNUMBER(K381)),NOT(ISNUMBER(M381))),"CHECK INPUTS",ROUND(K381+M381,2)))</x:f>
      </x:c>
      <x:c r="O381" s="731"/>
      <x:c r="P381" s="730"/>
      <x:c r="Q381" s="751" t="str">
        <x:f>IF(A381="","",IF(COUNTIF($A$5:$A$504,A381)&gt;1,"DUPLICATE QUOTE ID",IF(COUNTIFS($B$5:$B$504,B381,$D$5:$D$504,D381)&gt;1,"DUPLICATE RFQ VERSION",IF(OR(B381="",C381="",E381="",G381="",O381="",P381=""),"CHECK REQUIRED FIELDS",IF(OR(NOT(ISNUMBER(C381)),C381&gt;TODAY(),NOT(ISNUMBER(D381)),D381&lt;1,NOT(ISNUMBER(F381)),F381&lt;=0,NOT(ISNUMBER(H381)),H381&lt;=0,AND(I381&lt;&gt;"",OR(NOT(ISNUMBER(I381)),I381&lt;0,I381&gt;1)),AND(J381&lt;&gt;"",OR(NOT(ISNUMBER(J381)),J381&lt;0)),NOT(ISNUMBER(L381)),L381&lt;0,L381&gt;1,NOT(ISNUMBER(O381)),O381&lt;C381),"CHECK INPUTS",IF(COUNTIF(Setup!$F$4:$F$9,P381)=0,"CHECK QUOTE STATUS","COMPLETE"))))))</x:f>
      </x:c>
    </x:row>
    <x:row r="382">
      <x:c r="A382" s="730"/>
      <x:c r="B382" s="730"/>
      <x:c r="C382" s="731"/>
      <x:c r="D382" s="730"/>
      <x:c r="E382" s="730"/>
      <x:c r="F382" s="730"/>
      <x:c r="G382" s="730"/>
      <x:c r="H382" s="767"/>
      <x:c r="I382" s="768"/>
      <x:c r="J382" s="767"/>
      <x:c r="K382" s="771" t="str">
        <x:f>IF(OR(F382="",H382=""),"",IF(OR(NOT(ISNUMBER(F382)),NOT(ISNUMBER(H382)),AND(I382&lt;&gt;"",NOT(ISNUMBER(I382))),AND(J382&lt;&gt;"",NOT(ISNUMBER(J382))),F382&lt;=0,H382&lt;=0,I382&lt;0,I382&gt;1,J382&lt;0),"CHECK INPUTS",ROUND(F382*H382*(1-IF(I382="",0,I382))+IF(J382="",0,J382),2)))</x:f>
      </x:c>
      <x:c r="L382" s="768"/>
      <x:c r="M382" s="771" t="str">
        <x:f>IF(K382="","",IF(NOT(ISNUMBER(K382)),"CHECK INPUTS",IF(L382="","GST REQUIRED",IF(NOT(ISNUMBER(L382)),"CHECK INPUTS",IF(OR(L382&lt;0,L382&gt;1),"CHECK INPUTS",ROUND(K382*L382,2))))))</x:f>
      </x:c>
      <x:c r="N382" s="771" t="str">
        <x:f>IF(K382="","",IF(OR(NOT(ISNUMBER(K382)),NOT(ISNUMBER(M382))),"CHECK INPUTS",ROUND(K382+M382,2)))</x:f>
      </x:c>
      <x:c r="O382" s="731"/>
      <x:c r="P382" s="730"/>
      <x:c r="Q382" s="751" t="str">
        <x:f>IF(A382="","",IF(COUNTIF($A$5:$A$504,A382)&gt;1,"DUPLICATE QUOTE ID",IF(COUNTIFS($B$5:$B$504,B382,$D$5:$D$504,D382)&gt;1,"DUPLICATE RFQ VERSION",IF(OR(B382="",C382="",E382="",G382="",O382="",P382=""),"CHECK REQUIRED FIELDS",IF(OR(NOT(ISNUMBER(C382)),C382&gt;TODAY(),NOT(ISNUMBER(D382)),D382&lt;1,NOT(ISNUMBER(F382)),F382&lt;=0,NOT(ISNUMBER(H382)),H382&lt;=0,AND(I382&lt;&gt;"",OR(NOT(ISNUMBER(I382)),I382&lt;0,I382&gt;1)),AND(J382&lt;&gt;"",OR(NOT(ISNUMBER(J382)),J382&lt;0)),NOT(ISNUMBER(L382)),L382&lt;0,L382&gt;1,NOT(ISNUMBER(O382)),O382&lt;C382),"CHECK INPUTS",IF(COUNTIF(Setup!$F$4:$F$9,P382)=0,"CHECK QUOTE STATUS","COMPLETE"))))))</x:f>
      </x:c>
    </x:row>
    <x:row r="383">
      <x:c r="A383" s="730"/>
      <x:c r="B383" s="730"/>
      <x:c r="C383" s="731"/>
      <x:c r="D383" s="730"/>
      <x:c r="E383" s="730"/>
      <x:c r="F383" s="730"/>
      <x:c r="G383" s="730"/>
      <x:c r="H383" s="767"/>
      <x:c r="I383" s="768"/>
      <x:c r="J383" s="767"/>
      <x:c r="K383" s="771" t="str">
        <x:f>IF(OR(F383="",H383=""),"",IF(OR(NOT(ISNUMBER(F383)),NOT(ISNUMBER(H383)),AND(I383&lt;&gt;"",NOT(ISNUMBER(I383))),AND(J383&lt;&gt;"",NOT(ISNUMBER(J383))),F383&lt;=0,H383&lt;=0,I383&lt;0,I383&gt;1,J383&lt;0),"CHECK INPUTS",ROUND(F383*H383*(1-IF(I383="",0,I383))+IF(J383="",0,J383),2)))</x:f>
      </x:c>
      <x:c r="L383" s="768"/>
      <x:c r="M383" s="771" t="str">
        <x:f>IF(K383="","",IF(NOT(ISNUMBER(K383)),"CHECK INPUTS",IF(L383="","GST REQUIRED",IF(NOT(ISNUMBER(L383)),"CHECK INPUTS",IF(OR(L383&lt;0,L383&gt;1),"CHECK INPUTS",ROUND(K383*L383,2))))))</x:f>
      </x:c>
      <x:c r="N383" s="771" t="str">
        <x:f>IF(K383="","",IF(OR(NOT(ISNUMBER(K383)),NOT(ISNUMBER(M383))),"CHECK INPUTS",ROUND(K383+M383,2)))</x:f>
      </x:c>
      <x:c r="O383" s="731"/>
      <x:c r="P383" s="730"/>
      <x:c r="Q383" s="751" t="str">
        <x:f>IF(A383="","",IF(COUNTIF($A$5:$A$504,A383)&gt;1,"DUPLICATE QUOTE ID",IF(COUNTIFS($B$5:$B$504,B383,$D$5:$D$504,D383)&gt;1,"DUPLICATE RFQ VERSION",IF(OR(B383="",C383="",E383="",G383="",O383="",P383=""),"CHECK REQUIRED FIELDS",IF(OR(NOT(ISNUMBER(C383)),C383&gt;TODAY(),NOT(ISNUMBER(D383)),D383&lt;1,NOT(ISNUMBER(F383)),F383&lt;=0,NOT(ISNUMBER(H383)),H383&lt;=0,AND(I383&lt;&gt;"",OR(NOT(ISNUMBER(I383)),I383&lt;0,I383&gt;1)),AND(J383&lt;&gt;"",OR(NOT(ISNUMBER(J383)),J383&lt;0)),NOT(ISNUMBER(L383)),L383&lt;0,L383&gt;1,NOT(ISNUMBER(O383)),O383&lt;C383),"CHECK INPUTS",IF(COUNTIF(Setup!$F$4:$F$9,P383)=0,"CHECK QUOTE STATUS","COMPLETE"))))))</x:f>
      </x:c>
    </x:row>
    <x:row r="384">
      <x:c r="A384" s="730"/>
      <x:c r="B384" s="730"/>
      <x:c r="C384" s="731"/>
      <x:c r="D384" s="730"/>
      <x:c r="E384" s="730"/>
      <x:c r="F384" s="730"/>
      <x:c r="G384" s="730"/>
      <x:c r="H384" s="767"/>
      <x:c r="I384" s="768"/>
      <x:c r="J384" s="767"/>
      <x:c r="K384" s="771" t="str">
        <x:f>IF(OR(F384="",H384=""),"",IF(OR(NOT(ISNUMBER(F384)),NOT(ISNUMBER(H384)),AND(I384&lt;&gt;"",NOT(ISNUMBER(I384))),AND(J384&lt;&gt;"",NOT(ISNUMBER(J384))),F384&lt;=0,H384&lt;=0,I384&lt;0,I384&gt;1,J384&lt;0),"CHECK INPUTS",ROUND(F384*H384*(1-IF(I384="",0,I384))+IF(J384="",0,J384),2)))</x:f>
      </x:c>
      <x:c r="L384" s="768"/>
      <x:c r="M384" s="771" t="str">
        <x:f>IF(K384="","",IF(NOT(ISNUMBER(K384)),"CHECK INPUTS",IF(L384="","GST REQUIRED",IF(NOT(ISNUMBER(L384)),"CHECK INPUTS",IF(OR(L384&lt;0,L384&gt;1),"CHECK INPUTS",ROUND(K384*L384,2))))))</x:f>
      </x:c>
      <x:c r="N384" s="771" t="str">
        <x:f>IF(K384="","",IF(OR(NOT(ISNUMBER(K384)),NOT(ISNUMBER(M384))),"CHECK INPUTS",ROUND(K384+M384,2)))</x:f>
      </x:c>
      <x:c r="O384" s="731"/>
      <x:c r="P384" s="730"/>
      <x:c r="Q384" s="751" t="str">
        <x:f>IF(A384="","",IF(COUNTIF($A$5:$A$504,A384)&gt;1,"DUPLICATE QUOTE ID",IF(COUNTIFS($B$5:$B$504,B384,$D$5:$D$504,D384)&gt;1,"DUPLICATE RFQ VERSION",IF(OR(B384="",C384="",E384="",G384="",O384="",P384=""),"CHECK REQUIRED FIELDS",IF(OR(NOT(ISNUMBER(C384)),C384&gt;TODAY(),NOT(ISNUMBER(D384)),D384&lt;1,NOT(ISNUMBER(F384)),F384&lt;=0,NOT(ISNUMBER(H384)),H384&lt;=0,AND(I384&lt;&gt;"",OR(NOT(ISNUMBER(I384)),I384&lt;0,I384&gt;1)),AND(J384&lt;&gt;"",OR(NOT(ISNUMBER(J384)),J384&lt;0)),NOT(ISNUMBER(L384)),L384&lt;0,L384&gt;1,NOT(ISNUMBER(O384)),O384&lt;C384),"CHECK INPUTS",IF(COUNTIF(Setup!$F$4:$F$9,P384)=0,"CHECK QUOTE STATUS","COMPLETE"))))))</x:f>
      </x:c>
    </x:row>
    <x:row r="385">
      <x:c r="A385" s="730"/>
      <x:c r="B385" s="730"/>
      <x:c r="C385" s="731"/>
      <x:c r="D385" s="730"/>
      <x:c r="E385" s="730"/>
      <x:c r="F385" s="730"/>
      <x:c r="G385" s="730"/>
      <x:c r="H385" s="767"/>
      <x:c r="I385" s="768"/>
      <x:c r="J385" s="767"/>
      <x:c r="K385" s="771" t="str">
        <x:f>IF(OR(F385="",H385=""),"",IF(OR(NOT(ISNUMBER(F385)),NOT(ISNUMBER(H385)),AND(I385&lt;&gt;"",NOT(ISNUMBER(I385))),AND(J385&lt;&gt;"",NOT(ISNUMBER(J385))),F385&lt;=0,H385&lt;=0,I385&lt;0,I385&gt;1,J385&lt;0),"CHECK INPUTS",ROUND(F385*H385*(1-IF(I385="",0,I385))+IF(J385="",0,J385),2)))</x:f>
      </x:c>
      <x:c r="L385" s="768"/>
      <x:c r="M385" s="771" t="str">
        <x:f>IF(K385="","",IF(NOT(ISNUMBER(K385)),"CHECK INPUTS",IF(L385="","GST REQUIRED",IF(NOT(ISNUMBER(L385)),"CHECK INPUTS",IF(OR(L385&lt;0,L385&gt;1),"CHECK INPUTS",ROUND(K385*L385,2))))))</x:f>
      </x:c>
      <x:c r="N385" s="771" t="str">
        <x:f>IF(K385="","",IF(OR(NOT(ISNUMBER(K385)),NOT(ISNUMBER(M385))),"CHECK INPUTS",ROUND(K385+M385,2)))</x:f>
      </x:c>
      <x:c r="O385" s="731"/>
      <x:c r="P385" s="730"/>
      <x:c r="Q385" s="751" t="str">
        <x:f>IF(A385="","",IF(COUNTIF($A$5:$A$504,A385)&gt;1,"DUPLICATE QUOTE ID",IF(COUNTIFS($B$5:$B$504,B385,$D$5:$D$504,D385)&gt;1,"DUPLICATE RFQ VERSION",IF(OR(B385="",C385="",E385="",G385="",O385="",P385=""),"CHECK REQUIRED FIELDS",IF(OR(NOT(ISNUMBER(C385)),C385&gt;TODAY(),NOT(ISNUMBER(D385)),D385&lt;1,NOT(ISNUMBER(F385)),F385&lt;=0,NOT(ISNUMBER(H385)),H385&lt;=0,AND(I385&lt;&gt;"",OR(NOT(ISNUMBER(I385)),I385&lt;0,I385&gt;1)),AND(J385&lt;&gt;"",OR(NOT(ISNUMBER(J385)),J385&lt;0)),NOT(ISNUMBER(L385)),L385&lt;0,L385&gt;1,NOT(ISNUMBER(O385)),O385&lt;C385),"CHECK INPUTS",IF(COUNTIF(Setup!$F$4:$F$9,P385)=0,"CHECK QUOTE STATUS","COMPLETE"))))))</x:f>
      </x:c>
    </x:row>
    <x:row r="386">
      <x:c r="A386" s="730"/>
      <x:c r="B386" s="730"/>
      <x:c r="C386" s="731"/>
      <x:c r="D386" s="730"/>
      <x:c r="E386" s="730"/>
      <x:c r="F386" s="730"/>
      <x:c r="G386" s="730"/>
      <x:c r="H386" s="767"/>
      <x:c r="I386" s="768"/>
      <x:c r="J386" s="767"/>
      <x:c r="K386" s="771" t="str">
        <x:f>IF(OR(F386="",H386=""),"",IF(OR(NOT(ISNUMBER(F386)),NOT(ISNUMBER(H386)),AND(I386&lt;&gt;"",NOT(ISNUMBER(I386))),AND(J386&lt;&gt;"",NOT(ISNUMBER(J386))),F386&lt;=0,H386&lt;=0,I386&lt;0,I386&gt;1,J386&lt;0),"CHECK INPUTS",ROUND(F386*H386*(1-IF(I386="",0,I386))+IF(J386="",0,J386),2)))</x:f>
      </x:c>
      <x:c r="L386" s="768"/>
      <x:c r="M386" s="771" t="str">
        <x:f>IF(K386="","",IF(NOT(ISNUMBER(K386)),"CHECK INPUTS",IF(L386="","GST REQUIRED",IF(NOT(ISNUMBER(L386)),"CHECK INPUTS",IF(OR(L386&lt;0,L386&gt;1),"CHECK INPUTS",ROUND(K386*L386,2))))))</x:f>
      </x:c>
      <x:c r="N386" s="771" t="str">
        <x:f>IF(K386="","",IF(OR(NOT(ISNUMBER(K386)),NOT(ISNUMBER(M386))),"CHECK INPUTS",ROUND(K386+M386,2)))</x:f>
      </x:c>
      <x:c r="O386" s="731"/>
      <x:c r="P386" s="730"/>
      <x:c r="Q386" s="751" t="str">
        <x:f>IF(A386="","",IF(COUNTIF($A$5:$A$504,A386)&gt;1,"DUPLICATE QUOTE ID",IF(COUNTIFS($B$5:$B$504,B386,$D$5:$D$504,D386)&gt;1,"DUPLICATE RFQ VERSION",IF(OR(B386="",C386="",E386="",G386="",O386="",P386=""),"CHECK REQUIRED FIELDS",IF(OR(NOT(ISNUMBER(C386)),C386&gt;TODAY(),NOT(ISNUMBER(D386)),D386&lt;1,NOT(ISNUMBER(F386)),F386&lt;=0,NOT(ISNUMBER(H386)),H386&lt;=0,AND(I386&lt;&gt;"",OR(NOT(ISNUMBER(I386)),I386&lt;0,I386&gt;1)),AND(J386&lt;&gt;"",OR(NOT(ISNUMBER(J386)),J386&lt;0)),NOT(ISNUMBER(L386)),L386&lt;0,L386&gt;1,NOT(ISNUMBER(O386)),O386&lt;C386),"CHECK INPUTS",IF(COUNTIF(Setup!$F$4:$F$9,P386)=0,"CHECK QUOTE STATUS","COMPLETE"))))))</x:f>
      </x:c>
    </x:row>
    <x:row r="387">
      <x:c r="A387" s="730"/>
      <x:c r="B387" s="730"/>
      <x:c r="C387" s="731"/>
      <x:c r="D387" s="730"/>
      <x:c r="E387" s="730"/>
      <x:c r="F387" s="730"/>
      <x:c r="G387" s="730"/>
      <x:c r="H387" s="767"/>
      <x:c r="I387" s="768"/>
      <x:c r="J387" s="767"/>
      <x:c r="K387" s="771" t="str">
        <x:f>IF(OR(F387="",H387=""),"",IF(OR(NOT(ISNUMBER(F387)),NOT(ISNUMBER(H387)),AND(I387&lt;&gt;"",NOT(ISNUMBER(I387))),AND(J387&lt;&gt;"",NOT(ISNUMBER(J387))),F387&lt;=0,H387&lt;=0,I387&lt;0,I387&gt;1,J387&lt;0),"CHECK INPUTS",ROUND(F387*H387*(1-IF(I387="",0,I387))+IF(J387="",0,J387),2)))</x:f>
      </x:c>
      <x:c r="L387" s="768"/>
      <x:c r="M387" s="771" t="str">
        <x:f>IF(K387="","",IF(NOT(ISNUMBER(K387)),"CHECK INPUTS",IF(L387="","GST REQUIRED",IF(NOT(ISNUMBER(L387)),"CHECK INPUTS",IF(OR(L387&lt;0,L387&gt;1),"CHECK INPUTS",ROUND(K387*L387,2))))))</x:f>
      </x:c>
      <x:c r="N387" s="771" t="str">
        <x:f>IF(K387="","",IF(OR(NOT(ISNUMBER(K387)),NOT(ISNUMBER(M387))),"CHECK INPUTS",ROUND(K387+M387,2)))</x:f>
      </x:c>
      <x:c r="O387" s="731"/>
      <x:c r="P387" s="730"/>
      <x:c r="Q387" s="751" t="str">
        <x:f>IF(A387="","",IF(COUNTIF($A$5:$A$504,A387)&gt;1,"DUPLICATE QUOTE ID",IF(COUNTIFS($B$5:$B$504,B387,$D$5:$D$504,D387)&gt;1,"DUPLICATE RFQ VERSION",IF(OR(B387="",C387="",E387="",G387="",O387="",P387=""),"CHECK REQUIRED FIELDS",IF(OR(NOT(ISNUMBER(C387)),C387&gt;TODAY(),NOT(ISNUMBER(D387)),D387&lt;1,NOT(ISNUMBER(F387)),F387&lt;=0,NOT(ISNUMBER(H387)),H387&lt;=0,AND(I387&lt;&gt;"",OR(NOT(ISNUMBER(I387)),I387&lt;0,I387&gt;1)),AND(J387&lt;&gt;"",OR(NOT(ISNUMBER(J387)),J387&lt;0)),NOT(ISNUMBER(L387)),L387&lt;0,L387&gt;1,NOT(ISNUMBER(O387)),O387&lt;C387),"CHECK INPUTS",IF(COUNTIF(Setup!$F$4:$F$9,P387)=0,"CHECK QUOTE STATUS","COMPLETE"))))))</x:f>
      </x:c>
    </x:row>
    <x:row r="388">
      <x:c r="A388" s="730"/>
      <x:c r="B388" s="730"/>
      <x:c r="C388" s="731"/>
      <x:c r="D388" s="730"/>
      <x:c r="E388" s="730"/>
      <x:c r="F388" s="730"/>
      <x:c r="G388" s="730"/>
      <x:c r="H388" s="767"/>
      <x:c r="I388" s="768"/>
      <x:c r="J388" s="767"/>
      <x:c r="K388" s="771" t="str">
        <x:f>IF(OR(F388="",H388=""),"",IF(OR(NOT(ISNUMBER(F388)),NOT(ISNUMBER(H388)),AND(I388&lt;&gt;"",NOT(ISNUMBER(I388))),AND(J388&lt;&gt;"",NOT(ISNUMBER(J388))),F388&lt;=0,H388&lt;=0,I388&lt;0,I388&gt;1,J388&lt;0),"CHECK INPUTS",ROUND(F388*H388*(1-IF(I388="",0,I388))+IF(J388="",0,J388),2)))</x:f>
      </x:c>
      <x:c r="L388" s="768"/>
      <x:c r="M388" s="771" t="str">
        <x:f>IF(K388="","",IF(NOT(ISNUMBER(K388)),"CHECK INPUTS",IF(L388="","GST REQUIRED",IF(NOT(ISNUMBER(L388)),"CHECK INPUTS",IF(OR(L388&lt;0,L388&gt;1),"CHECK INPUTS",ROUND(K388*L388,2))))))</x:f>
      </x:c>
      <x:c r="N388" s="771" t="str">
        <x:f>IF(K388="","",IF(OR(NOT(ISNUMBER(K388)),NOT(ISNUMBER(M388))),"CHECK INPUTS",ROUND(K388+M388,2)))</x:f>
      </x:c>
      <x:c r="O388" s="731"/>
      <x:c r="P388" s="730"/>
      <x:c r="Q388" s="751" t="str">
        <x:f>IF(A388="","",IF(COUNTIF($A$5:$A$504,A388)&gt;1,"DUPLICATE QUOTE ID",IF(COUNTIFS($B$5:$B$504,B388,$D$5:$D$504,D388)&gt;1,"DUPLICATE RFQ VERSION",IF(OR(B388="",C388="",E388="",G388="",O388="",P388=""),"CHECK REQUIRED FIELDS",IF(OR(NOT(ISNUMBER(C388)),C388&gt;TODAY(),NOT(ISNUMBER(D388)),D388&lt;1,NOT(ISNUMBER(F388)),F388&lt;=0,NOT(ISNUMBER(H388)),H388&lt;=0,AND(I388&lt;&gt;"",OR(NOT(ISNUMBER(I388)),I388&lt;0,I388&gt;1)),AND(J388&lt;&gt;"",OR(NOT(ISNUMBER(J388)),J388&lt;0)),NOT(ISNUMBER(L388)),L388&lt;0,L388&gt;1,NOT(ISNUMBER(O388)),O388&lt;C388),"CHECK INPUTS",IF(COUNTIF(Setup!$F$4:$F$9,P388)=0,"CHECK QUOTE STATUS","COMPLETE"))))))</x:f>
      </x:c>
    </x:row>
    <x:row r="389">
      <x:c r="A389" s="730"/>
      <x:c r="B389" s="730"/>
      <x:c r="C389" s="731"/>
      <x:c r="D389" s="730"/>
      <x:c r="E389" s="730"/>
      <x:c r="F389" s="730"/>
      <x:c r="G389" s="730"/>
      <x:c r="H389" s="767"/>
      <x:c r="I389" s="768"/>
      <x:c r="J389" s="767"/>
      <x:c r="K389" s="771" t="str">
        <x:f>IF(OR(F389="",H389=""),"",IF(OR(NOT(ISNUMBER(F389)),NOT(ISNUMBER(H389)),AND(I389&lt;&gt;"",NOT(ISNUMBER(I389))),AND(J389&lt;&gt;"",NOT(ISNUMBER(J389))),F389&lt;=0,H389&lt;=0,I389&lt;0,I389&gt;1,J389&lt;0),"CHECK INPUTS",ROUND(F389*H389*(1-IF(I389="",0,I389))+IF(J389="",0,J389),2)))</x:f>
      </x:c>
      <x:c r="L389" s="768"/>
      <x:c r="M389" s="771" t="str">
        <x:f>IF(K389="","",IF(NOT(ISNUMBER(K389)),"CHECK INPUTS",IF(L389="","GST REQUIRED",IF(NOT(ISNUMBER(L389)),"CHECK INPUTS",IF(OR(L389&lt;0,L389&gt;1),"CHECK INPUTS",ROUND(K389*L389,2))))))</x:f>
      </x:c>
      <x:c r="N389" s="771" t="str">
        <x:f>IF(K389="","",IF(OR(NOT(ISNUMBER(K389)),NOT(ISNUMBER(M389))),"CHECK INPUTS",ROUND(K389+M389,2)))</x:f>
      </x:c>
      <x:c r="O389" s="731"/>
      <x:c r="P389" s="730"/>
      <x:c r="Q389" s="751" t="str">
        <x:f>IF(A389="","",IF(COUNTIF($A$5:$A$504,A389)&gt;1,"DUPLICATE QUOTE ID",IF(COUNTIFS($B$5:$B$504,B389,$D$5:$D$504,D389)&gt;1,"DUPLICATE RFQ VERSION",IF(OR(B389="",C389="",E389="",G389="",O389="",P389=""),"CHECK REQUIRED FIELDS",IF(OR(NOT(ISNUMBER(C389)),C389&gt;TODAY(),NOT(ISNUMBER(D389)),D389&lt;1,NOT(ISNUMBER(F389)),F389&lt;=0,NOT(ISNUMBER(H389)),H389&lt;=0,AND(I389&lt;&gt;"",OR(NOT(ISNUMBER(I389)),I389&lt;0,I389&gt;1)),AND(J389&lt;&gt;"",OR(NOT(ISNUMBER(J389)),J389&lt;0)),NOT(ISNUMBER(L389)),L389&lt;0,L389&gt;1,NOT(ISNUMBER(O389)),O389&lt;C389),"CHECK INPUTS",IF(COUNTIF(Setup!$F$4:$F$9,P389)=0,"CHECK QUOTE STATUS","COMPLETE"))))))</x:f>
      </x:c>
    </x:row>
    <x:row r="390">
      <x:c r="A390" s="730"/>
      <x:c r="B390" s="730"/>
      <x:c r="C390" s="731"/>
      <x:c r="D390" s="730"/>
      <x:c r="E390" s="730"/>
      <x:c r="F390" s="730"/>
      <x:c r="G390" s="730"/>
      <x:c r="H390" s="767"/>
      <x:c r="I390" s="768"/>
      <x:c r="J390" s="767"/>
      <x:c r="K390" s="771" t="str">
        <x:f>IF(OR(F390="",H390=""),"",IF(OR(NOT(ISNUMBER(F390)),NOT(ISNUMBER(H390)),AND(I390&lt;&gt;"",NOT(ISNUMBER(I390))),AND(J390&lt;&gt;"",NOT(ISNUMBER(J390))),F390&lt;=0,H390&lt;=0,I390&lt;0,I390&gt;1,J390&lt;0),"CHECK INPUTS",ROUND(F390*H390*(1-IF(I390="",0,I390))+IF(J390="",0,J390),2)))</x:f>
      </x:c>
      <x:c r="L390" s="768"/>
      <x:c r="M390" s="771" t="str">
        <x:f>IF(K390="","",IF(NOT(ISNUMBER(K390)),"CHECK INPUTS",IF(L390="","GST REQUIRED",IF(NOT(ISNUMBER(L390)),"CHECK INPUTS",IF(OR(L390&lt;0,L390&gt;1),"CHECK INPUTS",ROUND(K390*L390,2))))))</x:f>
      </x:c>
      <x:c r="N390" s="771" t="str">
        <x:f>IF(K390="","",IF(OR(NOT(ISNUMBER(K390)),NOT(ISNUMBER(M390))),"CHECK INPUTS",ROUND(K390+M390,2)))</x:f>
      </x:c>
      <x:c r="O390" s="731"/>
      <x:c r="P390" s="730"/>
      <x:c r="Q390" s="751" t="str">
        <x:f>IF(A390="","",IF(COUNTIF($A$5:$A$504,A390)&gt;1,"DUPLICATE QUOTE ID",IF(COUNTIFS($B$5:$B$504,B390,$D$5:$D$504,D390)&gt;1,"DUPLICATE RFQ VERSION",IF(OR(B390="",C390="",E390="",G390="",O390="",P390=""),"CHECK REQUIRED FIELDS",IF(OR(NOT(ISNUMBER(C390)),C390&gt;TODAY(),NOT(ISNUMBER(D390)),D390&lt;1,NOT(ISNUMBER(F390)),F390&lt;=0,NOT(ISNUMBER(H390)),H390&lt;=0,AND(I390&lt;&gt;"",OR(NOT(ISNUMBER(I390)),I390&lt;0,I390&gt;1)),AND(J390&lt;&gt;"",OR(NOT(ISNUMBER(J390)),J390&lt;0)),NOT(ISNUMBER(L390)),L390&lt;0,L390&gt;1,NOT(ISNUMBER(O390)),O390&lt;C390),"CHECK INPUTS",IF(COUNTIF(Setup!$F$4:$F$9,P390)=0,"CHECK QUOTE STATUS","COMPLETE"))))))</x:f>
      </x:c>
    </x:row>
    <x:row r="391">
      <x:c r="A391" s="730"/>
      <x:c r="B391" s="730"/>
      <x:c r="C391" s="731"/>
      <x:c r="D391" s="730"/>
      <x:c r="E391" s="730"/>
      <x:c r="F391" s="730"/>
      <x:c r="G391" s="730"/>
      <x:c r="H391" s="767"/>
      <x:c r="I391" s="768"/>
      <x:c r="J391" s="767"/>
      <x:c r="K391" s="771" t="str">
        <x:f>IF(OR(F391="",H391=""),"",IF(OR(NOT(ISNUMBER(F391)),NOT(ISNUMBER(H391)),AND(I391&lt;&gt;"",NOT(ISNUMBER(I391))),AND(J391&lt;&gt;"",NOT(ISNUMBER(J391))),F391&lt;=0,H391&lt;=0,I391&lt;0,I391&gt;1,J391&lt;0),"CHECK INPUTS",ROUND(F391*H391*(1-IF(I391="",0,I391))+IF(J391="",0,J391),2)))</x:f>
      </x:c>
      <x:c r="L391" s="768"/>
      <x:c r="M391" s="771" t="str">
        <x:f>IF(K391="","",IF(NOT(ISNUMBER(K391)),"CHECK INPUTS",IF(L391="","GST REQUIRED",IF(NOT(ISNUMBER(L391)),"CHECK INPUTS",IF(OR(L391&lt;0,L391&gt;1),"CHECK INPUTS",ROUND(K391*L391,2))))))</x:f>
      </x:c>
      <x:c r="N391" s="771" t="str">
        <x:f>IF(K391="","",IF(OR(NOT(ISNUMBER(K391)),NOT(ISNUMBER(M391))),"CHECK INPUTS",ROUND(K391+M391,2)))</x:f>
      </x:c>
      <x:c r="O391" s="731"/>
      <x:c r="P391" s="730"/>
      <x:c r="Q391" s="751" t="str">
        <x:f>IF(A391="","",IF(COUNTIF($A$5:$A$504,A391)&gt;1,"DUPLICATE QUOTE ID",IF(COUNTIFS($B$5:$B$504,B391,$D$5:$D$504,D391)&gt;1,"DUPLICATE RFQ VERSION",IF(OR(B391="",C391="",E391="",G391="",O391="",P391=""),"CHECK REQUIRED FIELDS",IF(OR(NOT(ISNUMBER(C391)),C391&gt;TODAY(),NOT(ISNUMBER(D391)),D391&lt;1,NOT(ISNUMBER(F391)),F391&lt;=0,NOT(ISNUMBER(H391)),H391&lt;=0,AND(I391&lt;&gt;"",OR(NOT(ISNUMBER(I391)),I391&lt;0,I391&gt;1)),AND(J391&lt;&gt;"",OR(NOT(ISNUMBER(J391)),J391&lt;0)),NOT(ISNUMBER(L391)),L391&lt;0,L391&gt;1,NOT(ISNUMBER(O391)),O391&lt;C391),"CHECK INPUTS",IF(COUNTIF(Setup!$F$4:$F$9,P391)=0,"CHECK QUOTE STATUS","COMPLETE"))))))</x:f>
      </x:c>
    </x:row>
    <x:row r="392">
      <x:c r="A392" s="730"/>
      <x:c r="B392" s="730"/>
      <x:c r="C392" s="731"/>
      <x:c r="D392" s="730"/>
      <x:c r="E392" s="730"/>
      <x:c r="F392" s="730"/>
      <x:c r="G392" s="730"/>
      <x:c r="H392" s="767"/>
      <x:c r="I392" s="768"/>
      <x:c r="J392" s="767"/>
      <x:c r="K392" s="771" t="str">
        <x:f>IF(OR(F392="",H392=""),"",IF(OR(NOT(ISNUMBER(F392)),NOT(ISNUMBER(H392)),AND(I392&lt;&gt;"",NOT(ISNUMBER(I392))),AND(J392&lt;&gt;"",NOT(ISNUMBER(J392))),F392&lt;=0,H392&lt;=0,I392&lt;0,I392&gt;1,J392&lt;0),"CHECK INPUTS",ROUND(F392*H392*(1-IF(I392="",0,I392))+IF(J392="",0,J392),2)))</x:f>
      </x:c>
      <x:c r="L392" s="768"/>
      <x:c r="M392" s="771" t="str">
        <x:f>IF(K392="","",IF(NOT(ISNUMBER(K392)),"CHECK INPUTS",IF(L392="","GST REQUIRED",IF(NOT(ISNUMBER(L392)),"CHECK INPUTS",IF(OR(L392&lt;0,L392&gt;1),"CHECK INPUTS",ROUND(K392*L392,2))))))</x:f>
      </x:c>
      <x:c r="N392" s="771" t="str">
        <x:f>IF(K392="","",IF(OR(NOT(ISNUMBER(K392)),NOT(ISNUMBER(M392))),"CHECK INPUTS",ROUND(K392+M392,2)))</x:f>
      </x:c>
      <x:c r="O392" s="731"/>
      <x:c r="P392" s="730"/>
      <x:c r="Q392" s="751" t="str">
        <x:f>IF(A392="","",IF(COUNTIF($A$5:$A$504,A392)&gt;1,"DUPLICATE QUOTE ID",IF(COUNTIFS($B$5:$B$504,B392,$D$5:$D$504,D392)&gt;1,"DUPLICATE RFQ VERSION",IF(OR(B392="",C392="",E392="",G392="",O392="",P392=""),"CHECK REQUIRED FIELDS",IF(OR(NOT(ISNUMBER(C392)),C392&gt;TODAY(),NOT(ISNUMBER(D392)),D392&lt;1,NOT(ISNUMBER(F392)),F392&lt;=0,NOT(ISNUMBER(H392)),H392&lt;=0,AND(I392&lt;&gt;"",OR(NOT(ISNUMBER(I392)),I392&lt;0,I392&gt;1)),AND(J392&lt;&gt;"",OR(NOT(ISNUMBER(J392)),J392&lt;0)),NOT(ISNUMBER(L392)),L392&lt;0,L392&gt;1,NOT(ISNUMBER(O392)),O392&lt;C392),"CHECK INPUTS",IF(COUNTIF(Setup!$F$4:$F$9,P392)=0,"CHECK QUOTE STATUS","COMPLETE"))))))</x:f>
      </x:c>
    </x:row>
    <x:row r="393">
      <x:c r="A393" s="730"/>
      <x:c r="B393" s="730"/>
      <x:c r="C393" s="731"/>
      <x:c r="D393" s="730"/>
      <x:c r="E393" s="730"/>
      <x:c r="F393" s="730"/>
      <x:c r="G393" s="730"/>
      <x:c r="H393" s="767"/>
      <x:c r="I393" s="768"/>
      <x:c r="J393" s="767"/>
      <x:c r="K393" s="771" t="str">
        <x:f>IF(OR(F393="",H393=""),"",IF(OR(NOT(ISNUMBER(F393)),NOT(ISNUMBER(H393)),AND(I393&lt;&gt;"",NOT(ISNUMBER(I393))),AND(J393&lt;&gt;"",NOT(ISNUMBER(J393))),F393&lt;=0,H393&lt;=0,I393&lt;0,I393&gt;1,J393&lt;0),"CHECK INPUTS",ROUND(F393*H393*(1-IF(I393="",0,I393))+IF(J393="",0,J393),2)))</x:f>
      </x:c>
      <x:c r="L393" s="768"/>
      <x:c r="M393" s="771" t="str">
        <x:f>IF(K393="","",IF(NOT(ISNUMBER(K393)),"CHECK INPUTS",IF(L393="","GST REQUIRED",IF(NOT(ISNUMBER(L393)),"CHECK INPUTS",IF(OR(L393&lt;0,L393&gt;1),"CHECK INPUTS",ROUND(K393*L393,2))))))</x:f>
      </x:c>
      <x:c r="N393" s="771" t="str">
        <x:f>IF(K393="","",IF(OR(NOT(ISNUMBER(K393)),NOT(ISNUMBER(M393))),"CHECK INPUTS",ROUND(K393+M393,2)))</x:f>
      </x:c>
      <x:c r="O393" s="731"/>
      <x:c r="P393" s="730"/>
      <x:c r="Q393" s="751" t="str">
        <x:f>IF(A393="","",IF(COUNTIF($A$5:$A$504,A393)&gt;1,"DUPLICATE QUOTE ID",IF(COUNTIFS($B$5:$B$504,B393,$D$5:$D$504,D393)&gt;1,"DUPLICATE RFQ VERSION",IF(OR(B393="",C393="",E393="",G393="",O393="",P393=""),"CHECK REQUIRED FIELDS",IF(OR(NOT(ISNUMBER(C393)),C393&gt;TODAY(),NOT(ISNUMBER(D393)),D393&lt;1,NOT(ISNUMBER(F393)),F393&lt;=0,NOT(ISNUMBER(H393)),H393&lt;=0,AND(I393&lt;&gt;"",OR(NOT(ISNUMBER(I393)),I393&lt;0,I393&gt;1)),AND(J393&lt;&gt;"",OR(NOT(ISNUMBER(J393)),J393&lt;0)),NOT(ISNUMBER(L393)),L393&lt;0,L393&gt;1,NOT(ISNUMBER(O393)),O393&lt;C393),"CHECK INPUTS",IF(COUNTIF(Setup!$F$4:$F$9,P393)=0,"CHECK QUOTE STATUS","COMPLETE"))))))</x:f>
      </x:c>
    </x:row>
    <x:row r="394">
      <x:c r="A394" s="730"/>
      <x:c r="B394" s="730"/>
      <x:c r="C394" s="731"/>
      <x:c r="D394" s="730"/>
      <x:c r="E394" s="730"/>
      <x:c r="F394" s="730"/>
      <x:c r="G394" s="730"/>
      <x:c r="H394" s="767"/>
      <x:c r="I394" s="768"/>
      <x:c r="J394" s="767"/>
      <x:c r="K394" s="771" t="str">
        <x:f>IF(OR(F394="",H394=""),"",IF(OR(NOT(ISNUMBER(F394)),NOT(ISNUMBER(H394)),AND(I394&lt;&gt;"",NOT(ISNUMBER(I394))),AND(J394&lt;&gt;"",NOT(ISNUMBER(J394))),F394&lt;=0,H394&lt;=0,I394&lt;0,I394&gt;1,J394&lt;0),"CHECK INPUTS",ROUND(F394*H394*(1-IF(I394="",0,I394))+IF(J394="",0,J394),2)))</x:f>
      </x:c>
      <x:c r="L394" s="768"/>
      <x:c r="M394" s="771" t="str">
        <x:f>IF(K394="","",IF(NOT(ISNUMBER(K394)),"CHECK INPUTS",IF(L394="","GST REQUIRED",IF(NOT(ISNUMBER(L394)),"CHECK INPUTS",IF(OR(L394&lt;0,L394&gt;1),"CHECK INPUTS",ROUND(K394*L394,2))))))</x:f>
      </x:c>
      <x:c r="N394" s="771" t="str">
        <x:f>IF(K394="","",IF(OR(NOT(ISNUMBER(K394)),NOT(ISNUMBER(M394))),"CHECK INPUTS",ROUND(K394+M394,2)))</x:f>
      </x:c>
      <x:c r="O394" s="731"/>
      <x:c r="P394" s="730"/>
      <x:c r="Q394" s="751" t="str">
        <x:f>IF(A394="","",IF(COUNTIF($A$5:$A$504,A394)&gt;1,"DUPLICATE QUOTE ID",IF(COUNTIFS($B$5:$B$504,B394,$D$5:$D$504,D394)&gt;1,"DUPLICATE RFQ VERSION",IF(OR(B394="",C394="",E394="",G394="",O394="",P394=""),"CHECK REQUIRED FIELDS",IF(OR(NOT(ISNUMBER(C394)),C394&gt;TODAY(),NOT(ISNUMBER(D394)),D394&lt;1,NOT(ISNUMBER(F394)),F394&lt;=0,NOT(ISNUMBER(H394)),H394&lt;=0,AND(I394&lt;&gt;"",OR(NOT(ISNUMBER(I394)),I394&lt;0,I394&gt;1)),AND(J394&lt;&gt;"",OR(NOT(ISNUMBER(J394)),J394&lt;0)),NOT(ISNUMBER(L394)),L394&lt;0,L394&gt;1,NOT(ISNUMBER(O394)),O394&lt;C394),"CHECK INPUTS",IF(COUNTIF(Setup!$F$4:$F$9,P394)=0,"CHECK QUOTE STATUS","COMPLETE"))))))</x:f>
      </x:c>
    </x:row>
    <x:row r="395">
      <x:c r="A395" s="730"/>
      <x:c r="B395" s="730"/>
      <x:c r="C395" s="731"/>
      <x:c r="D395" s="730"/>
      <x:c r="E395" s="730"/>
      <x:c r="F395" s="730"/>
      <x:c r="G395" s="730"/>
      <x:c r="H395" s="767"/>
      <x:c r="I395" s="768"/>
      <x:c r="J395" s="767"/>
      <x:c r="K395" s="771" t="str">
        <x:f>IF(OR(F395="",H395=""),"",IF(OR(NOT(ISNUMBER(F395)),NOT(ISNUMBER(H395)),AND(I395&lt;&gt;"",NOT(ISNUMBER(I395))),AND(J395&lt;&gt;"",NOT(ISNUMBER(J395))),F395&lt;=0,H395&lt;=0,I395&lt;0,I395&gt;1,J395&lt;0),"CHECK INPUTS",ROUND(F395*H395*(1-IF(I395="",0,I395))+IF(J395="",0,J395),2)))</x:f>
      </x:c>
      <x:c r="L395" s="768"/>
      <x:c r="M395" s="771" t="str">
        <x:f>IF(K395="","",IF(NOT(ISNUMBER(K395)),"CHECK INPUTS",IF(L395="","GST REQUIRED",IF(NOT(ISNUMBER(L395)),"CHECK INPUTS",IF(OR(L395&lt;0,L395&gt;1),"CHECK INPUTS",ROUND(K395*L395,2))))))</x:f>
      </x:c>
      <x:c r="N395" s="771" t="str">
        <x:f>IF(K395="","",IF(OR(NOT(ISNUMBER(K395)),NOT(ISNUMBER(M395))),"CHECK INPUTS",ROUND(K395+M395,2)))</x:f>
      </x:c>
      <x:c r="O395" s="731"/>
      <x:c r="P395" s="730"/>
      <x:c r="Q395" s="751" t="str">
        <x:f>IF(A395="","",IF(COUNTIF($A$5:$A$504,A395)&gt;1,"DUPLICATE QUOTE ID",IF(COUNTIFS($B$5:$B$504,B395,$D$5:$D$504,D395)&gt;1,"DUPLICATE RFQ VERSION",IF(OR(B395="",C395="",E395="",G395="",O395="",P395=""),"CHECK REQUIRED FIELDS",IF(OR(NOT(ISNUMBER(C395)),C395&gt;TODAY(),NOT(ISNUMBER(D395)),D395&lt;1,NOT(ISNUMBER(F395)),F395&lt;=0,NOT(ISNUMBER(H395)),H395&lt;=0,AND(I395&lt;&gt;"",OR(NOT(ISNUMBER(I395)),I395&lt;0,I395&gt;1)),AND(J395&lt;&gt;"",OR(NOT(ISNUMBER(J395)),J395&lt;0)),NOT(ISNUMBER(L395)),L395&lt;0,L395&gt;1,NOT(ISNUMBER(O395)),O395&lt;C395),"CHECK INPUTS",IF(COUNTIF(Setup!$F$4:$F$9,P395)=0,"CHECK QUOTE STATUS","COMPLETE"))))))</x:f>
      </x:c>
    </x:row>
    <x:row r="396">
      <x:c r="A396" s="730"/>
      <x:c r="B396" s="730"/>
      <x:c r="C396" s="731"/>
      <x:c r="D396" s="730"/>
      <x:c r="E396" s="730"/>
      <x:c r="F396" s="730"/>
      <x:c r="G396" s="730"/>
      <x:c r="H396" s="767"/>
      <x:c r="I396" s="768"/>
      <x:c r="J396" s="767"/>
      <x:c r="K396" s="771" t="str">
        <x:f>IF(OR(F396="",H396=""),"",IF(OR(NOT(ISNUMBER(F396)),NOT(ISNUMBER(H396)),AND(I396&lt;&gt;"",NOT(ISNUMBER(I396))),AND(J396&lt;&gt;"",NOT(ISNUMBER(J396))),F396&lt;=0,H396&lt;=0,I396&lt;0,I396&gt;1,J396&lt;0),"CHECK INPUTS",ROUND(F396*H396*(1-IF(I396="",0,I396))+IF(J396="",0,J396),2)))</x:f>
      </x:c>
      <x:c r="L396" s="768"/>
      <x:c r="M396" s="771" t="str">
        <x:f>IF(K396="","",IF(NOT(ISNUMBER(K396)),"CHECK INPUTS",IF(L396="","GST REQUIRED",IF(NOT(ISNUMBER(L396)),"CHECK INPUTS",IF(OR(L396&lt;0,L396&gt;1),"CHECK INPUTS",ROUND(K396*L396,2))))))</x:f>
      </x:c>
      <x:c r="N396" s="771" t="str">
        <x:f>IF(K396="","",IF(OR(NOT(ISNUMBER(K396)),NOT(ISNUMBER(M396))),"CHECK INPUTS",ROUND(K396+M396,2)))</x:f>
      </x:c>
      <x:c r="O396" s="731"/>
      <x:c r="P396" s="730"/>
      <x:c r="Q396" s="751" t="str">
        <x:f>IF(A396="","",IF(COUNTIF($A$5:$A$504,A396)&gt;1,"DUPLICATE QUOTE ID",IF(COUNTIFS($B$5:$B$504,B396,$D$5:$D$504,D396)&gt;1,"DUPLICATE RFQ VERSION",IF(OR(B396="",C396="",E396="",G396="",O396="",P396=""),"CHECK REQUIRED FIELDS",IF(OR(NOT(ISNUMBER(C396)),C396&gt;TODAY(),NOT(ISNUMBER(D396)),D396&lt;1,NOT(ISNUMBER(F396)),F396&lt;=0,NOT(ISNUMBER(H396)),H396&lt;=0,AND(I396&lt;&gt;"",OR(NOT(ISNUMBER(I396)),I396&lt;0,I396&gt;1)),AND(J396&lt;&gt;"",OR(NOT(ISNUMBER(J396)),J396&lt;0)),NOT(ISNUMBER(L396)),L396&lt;0,L396&gt;1,NOT(ISNUMBER(O396)),O396&lt;C396),"CHECK INPUTS",IF(COUNTIF(Setup!$F$4:$F$9,P396)=0,"CHECK QUOTE STATUS","COMPLETE"))))))</x:f>
      </x:c>
    </x:row>
    <x:row r="397">
      <x:c r="A397" s="730"/>
      <x:c r="B397" s="730"/>
      <x:c r="C397" s="731"/>
      <x:c r="D397" s="730"/>
      <x:c r="E397" s="730"/>
      <x:c r="F397" s="730"/>
      <x:c r="G397" s="730"/>
      <x:c r="H397" s="767"/>
      <x:c r="I397" s="768"/>
      <x:c r="J397" s="767"/>
      <x:c r="K397" s="771" t="str">
        <x:f>IF(OR(F397="",H397=""),"",IF(OR(NOT(ISNUMBER(F397)),NOT(ISNUMBER(H397)),AND(I397&lt;&gt;"",NOT(ISNUMBER(I397))),AND(J397&lt;&gt;"",NOT(ISNUMBER(J397))),F397&lt;=0,H397&lt;=0,I397&lt;0,I397&gt;1,J397&lt;0),"CHECK INPUTS",ROUND(F397*H397*(1-IF(I397="",0,I397))+IF(J397="",0,J397),2)))</x:f>
      </x:c>
      <x:c r="L397" s="768"/>
      <x:c r="M397" s="771" t="str">
        <x:f>IF(K397="","",IF(NOT(ISNUMBER(K397)),"CHECK INPUTS",IF(L397="","GST REQUIRED",IF(NOT(ISNUMBER(L397)),"CHECK INPUTS",IF(OR(L397&lt;0,L397&gt;1),"CHECK INPUTS",ROUND(K397*L397,2))))))</x:f>
      </x:c>
      <x:c r="N397" s="771" t="str">
        <x:f>IF(K397="","",IF(OR(NOT(ISNUMBER(K397)),NOT(ISNUMBER(M397))),"CHECK INPUTS",ROUND(K397+M397,2)))</x:f>
      </x:c>
      <x:c r="O397" s="731"/>
      <x:c r="P397" s="730"/>
      <x:c r="Q397" s="751" t="str">
        <x:f>IF(A397="","",IF(COUNTIF($A$5:$A$504,A397)&gt;1,"DUPLICATE QUOTE ID",IF(COUNTIFS($B$5:$B$504,B397,$D$5:$D$504,D397)&gt;1,"DUPLICATE RFQ VERSION",IF(OR(B397="",C397="",E397="",G397="",O397="",P397=""),"CHECK REQUIRED FIELDS",IF(OR(NOT(ISNUMBER(C397)),C397&gt;TODAY(),NOT(ISNUMBER(D397)),D397&lt;1,NOT(ISNUMBER(F397)),F397&lt;=0,NOT(ISNUMBER(H397)),H397&lt;=0,AND(I397&lt;&gt;"",OR(NOT(ISNUMBER(I397)),I397&lt;0,I397&gt;1)),AND(J397&lt;&gt;"",OR(NOT(ISNUMBER(J397)),J397&lt;0)),NOT(ISNUMBER(L397)),L397&lt;0,L397&gt;1,NOT(ISNUMBER(O397)),O397&lt;C397),"CHECK INPUTS",IF(COUNTIF(Setup!$F$4:$F$9,P397)=0,"CHECK QUOTE STATUS","COMPLETE"))))))</x:f>
      </x:c>
    </x:row>
    <x:row r="398">
      <x:c r="A398" s="730"/>
      <x:c r="B398" s="730"/>
      <x:c r="C398" s="731"/>
      <x:c r="D398" s="730"/>
      <x:c r="E398" s="730"/>
      <x:c r="F398" s="730"/>
      <x:c r="G398" s="730"/>
      <x:c r="H398" s="767"/>
      <x:c r="I398" s="768"/>
      <x:c r="J398" s="767"/>
      <x:c r="K398" s="771" t="str">
        <x:f>IF(OR(F398="",H398=""),"",IF(OR(NOT(ISNUMBER(F398)),NOT(ISNUMBER(H398)),AND(I398&lt;&gt;"",NOT(ISNUMBER(I398))),AND(J398&lt;&gt;"",NOT(ISNUMBER(J398))),F398&lt;=0,H398&lt;=0,I398&lt;0,I398&gt;1,J398&lt;0),"CHECK INPUTS",ROUND(F398*H398*(1-IF(I398="",0,I398))+IF(J398="",0,J398),2)))</x:f>
      </x:c>
      <x:c r="L398" s="768"/>
      <x:c r="M398" s="771" t="str">
        <x:f>IF(K398="","",IF(NOT(ISNUMBER(K398)),"CHECK INPUTS",IF(L398="","GST REQUIRED",IF(NOT(ISNUMBER(L398)),"CHECK INPUTS",IF(OR(L398&lt;0,L398&gt;1),"CHECK INPUTS",ROUND(K398*L398,2))))))</x:f>
      </x:c>
      <x:c r="N398" s="771" t="str">
        <x:f>IF(K398="","",IF(OR(NOT(ISNUMBER(K398)),NOT(ISNUMBER(M398))),"CHECK INPUTS",ROUND(K398+M398,2)))</x:f>
      </x:c>
      <x:c r="O398" s="731"/>
      <x:c r="P398" s="730"/>
      <x:c r="Q398" s="751" t="str">
        <x:f>IF(A398="","",IF(COUNTIF($A$5:$A$504,A398)&gt;1,"DUPLICATE QUOTE ID",IF(COUNTIFS($B$5:$B$504,B398,$D$5:$D$504,D398)&gt;1,"DUPLICATE RFQ VERSION",IF(OR(B398="",C398="",E398="",G398="",O398="",P398=""),"CHECK REQUIRED FIELDS",IF(OR(NOT(ISNUMBER(C398)),C398&gt;TODAY(),NOT(ISNUMBER(D398)),D398&lt;1,NOT(ISNUMBER(F398)),F398&lt;=0,NOT(ISNUMBER(H398)),H398&lt;=0,AND(I398&lt;&gt;"",OR(NOT(ISNUMBER(I398)),I398&lt;0,I398&gt;1)),AND(J398&lt;&gt;"",OR(NOT(ISNUMBER(J398)),J398&lt;0)),NOT(ISNUMBER(L398)),L398&lt;0,L398&gt;1,NOT(ISNUMBER(O398)),O398&lt;C398),"CHECK INPUTS",IF(COUNTIF(Setup!$F$4:$F$9,P398)=0,"CHECK QUOTE STATUS","COMPLETE"))))))</x:f>
      </x:c>
    </x:row>
    <x:row r="399">
      <x:c r="A399" s="730"/>
      <x:c r="B399" s="730"/>
      <x:c r="C399" s="731"/>
      <x:c r="D399" s="730"/>
      <x:c r="E399" s="730"/>
      <x:c r="F399" s="730"/>
      <x:c r="G399" s="730"/>
      <x:c r="H399" s="767"/>
      <x:c r="I399" s="768"/>
      <x:c r="J399" s="767"/>
      <x:c r="K399" s="771" t="str">
        <x:f>IF(OR(F399="",H399=""),"",IF(OR(NOT(ISNUMBER(F399)),NOT(ISNUMBER(H399)),AND(I399&lt;&gt;"",NOT(ISNUMBER(I399))),AND(J399&lt;&gt;"",NOT(ISNUMBER(J399))),F399&lt;=0,H399&lt;=0,I399&lt;0,I399&gt;1,J399&lt;0),"CHECK INPUTS",ROUND(F399*H399*(1-IF(I399="",0,I399))+IF(J399="",0,J399),2)))</x:f>
      </x:c>
      <x:c r="L399" s="768"/>
      <x:c r="M399" s="771" t="str">
        <x:f>IF(K399="","",IF(NOT(ISNUMBER(K399)),"CHECK INPUTS",IF(L399="","GST REQUIRED",IF(NOT(ISNUMBER(L399)),"CHECK INPUTS",IF(OR(L399&lt;0,L399&gt;1),"CHECK INPUTS",ROUND(K399*L399,2))))))</x:f>
      </x:c>
      <x:c r="N399" s="771" t="str">
        <x:f>IF(K399="","",IF(OR(NOT(ISNUMBER(K399)),NOT(ISNUMBER(M399))),"CHECK INPUTS",ROUND(K399+M399,2)))</x:f>
      </x:c>
      <x:c r="O399" s="731"/>
      <x:c r="P399" s="730"/>
      <x:c r="Q399" s="751" t="str">
        <x:f>IF(A399="","",IF(COUNTIF($A$5:$A$504,A399)&gt;1,"DUPLICATE QUOTE ID",IF(COUNTIFS($B$5:$B$504,B399,$D$5:$D$504,D399)&gt;1,"DUPLICATE RFQ VERSION",IF(OR(B399="",C399="",E399="",G399="",O399="",P399=""),"CHECK REQUIRED FIELDS",IF(OR(NOT(ISNUMBER(C399)),C399&gt;TODAY(),NOT(ISNUMBER(D399)),D399&lt;1,NOT(ISNUMBER(F399)),F399&lt;=0,NOT(ISNUMBER(H399)),H399&lt;=0,AND(I399&lt;&gt;"",OR(NOT(ISNUMBER(I399)),I399&lt;0,I399&gt;1)),AND(J399&lt;&gt;"",OR(NOT(ISNUMBER(J399)),J399&lt;0)),NOT(ISNUMBER(L399)),L399&lt;0,L399&gt;1,NOT(ISNUMBER(O399)),O399&lt;C399),"CHECK INPUTS",IF(COUNTIF(Setup!$F$4:$F$9,P399)=0,"CHECK QUOTE STATUS","COMPLETE"))))))</x:f>
      </x:c>
    </x:row>
    <x:row r="400">
      <x:c r="A400" s="730"/>
      <x:c r="B400" s="730"/>
      <x:c r="C400" s="731"/>
      <x:c r="D400" s="730"/>
      <x:c r="E400" s="730"/>
      <x:c r="F400" s="730"/>
      <x:c r="G400" s="730"/>
      <x:c r="H400" s="767"/>
      <x:c r="I400" s="768"/>
      <x:c r="J400" s="767"/>
      <x:c r="K400" s="771" t="str">
        <x:f>IF(OR(F400="",H400=""),"",IF(OR(NOT(ISNUMBER(F400)),NOT(ISNUMBER(H400)),AND(I400&lt;&gt;"",NOT(ISNUMBER(I400))),AND(J400&lt;&gt;"",NOT(ISNUMBER(J400))),F400&lt;=0,H400&lt;=0,I400&lt;0,I400&gt;1,J400&lt;0),"CHECK INPUTS",ROUND(F400*H400*(1-IF(I400="",0,I400))+IF(J400="",0,J400),2)))</x:f>
      </x:c>
      <x:c r="L400" s="768"/>
      <x:c r="M400" s="771" t="str">
        <x:f>IF(K400="","",IF(NOT(ISNUMBER(K400)),"CHECK INPUTS",IF(L400="","GST REQUIRED",IF(NOT(ISNUMBER(L400)),"CHECK INPUTS",IF(OR(L400&lt;0,L400&gt;1),"CHECK INPUTS",ROUND(K400*L400,2))))))</x:f>
      </x:c>
      <x:c r="N400" s="771" t="str">
        <x:f>IF(K400="","",IF(OR(NOT(ISNUMBER(K400)),NOT(ISNUMBER(M400))),"CHECK INPUTS",ROUND(K400+M400,2)))</x:f>
      </x:c>
      <x:c r="O400" s="731"/>
      <x:c r="P400" s="730"/>
      <x:c r="Q400" s="751" t="str">
        <x:f>IF(A400="","",IF(COUNTIF($A$5:$A$504,A400)&gt;1,"DUPLICATE QUOTE ID",IF(COUNTIFS($B$5:$B$504,B400,$D$5:$D$504,D400)&gt;1,"DUPLICATE RFQ VERSION",IF(OR(B400="",C400="",E400="",G400="",O400="",P400=""),"CHECK REQUIRED FIELDS",IF(OR(NOT(ISNUMBER(C400)),C400&gt;TODAY(),NOT(ISNUMBER(D400)),D400&lt;1,NOT(ISNUMBER(F400)),F400&lt;=0,NOT(ISNUMBER(H400)),H400&lt;=0,AND(I400&lt;&gt;"",OR(NOT(ISNUMBER(I400)),I400&lt;0,I400&gt;1)),AND(J400&lt;&gt;"",OR(NOT(ISNUMBER(J400)),J400&lt;0)),NOT(ISNUMBER(L400)),L400&lt;0,L400&gt;1,NOT(ISNUMBER(O400)),O400&lt;C400),"CHECK INPUTS",IF(COUNTIF(Setup!$F$4:$F$9,P400)=0,"CHECK QUOTE STATUS","COMPLETE"))))))</x:f>
      </x:c>
    </x:row>
    <x:row r="401">
      <x:c r="A401" s="730"/>
      <x:c r="B401" s="730"/>
      <x:c r="C401" s="731"/>
      <x:c r="D401" s="730"/>
      <x:c r="E401" s="730"/>
      <x:c r="F401" s="730"/>
      <x:c r="G401" s="730"/>
      <x:c r="H401" s="767"/>
      <x:c r="I401" s="768"/>
      <x:c r="J401" s="767"/>
      <x:c r="K401" s="771" t="str">
        <x:f>IF(OR(F401="",H401=""),"",IF(OR(NOT(ISNUMBER(F401)),NOT(ISNUMBER(H401)),AND(I401&lt;&gt;"",NOT(ISNUMBER(I401))),AND(J401&lt;&gt;"",NOT(ISNUMBER(J401))),F401&lt;=0,H401&lt;=0,I401&lt;0,I401&gt;1,J401&lt;0),"CHECK INPUTS",ROUND(F401*H401*(1-IF(I401="",0,I401))+IF(J401="",0,J401),2)))</x:f>
      </x:c>
      <x:c r="L401" s="768"/>
      <x:c r="M401" s="771" t="str">
        <x:f>IF(K401="","",IF(NOT(ISNUMBER(K401)),"CHECK INPUTS",IF(L401="","GST REQUIRED",IF(NOT(ISNUMBER(L401)),"CHECK INPUTS",IF(OR(L401&lt;0,L401&gt;1),"CHECK INPUTS",ROUND(K401*L401,2))))))</x:f>
      </x:c>
      <x:c r="N401" s="771" t="str">
        <x:f>IF(K401="","",IF(OR(NOT(ISNUMBER(K401)),NOT(ISNUMBER(M401))),"CHECK INPUTS",ROUND(K401+M401,2)))</x:f>
      </x:c>
      <x:c r="O401" s="731"/>
      <x:c r="P401" s="730"/>
      <x:c r="Q401" s="751" t="str">
        <x:f>IF(A401="","",IF(COUNTIF($A$5:$A$504,A401)&gt;1,"DUPLICATE QUOTE ID",IF(COUNTIFS($B$5:$B$504,B401,$D$5:$D$504,D401)&gt;1,"DUPLICATE RFQ VERSION",IF(OR(B401="",C401="",E401="",G401="",O401="",P401=""),"CHECK REQUIRED FIELDS",IF(OR(NOT(ISNUMBER(C401)),C401&gt;TODAY(),NOT(ISNUMBER(D401)),D401&lt;1,NOT(ISNUMBER(F401)),F401&lt;=0,NOT(ISNUMBER(H401)),H401&lt;=0,AND(I401&lt;&gt;"",OR(NOT(ISNUMBER(I401)),I401&lt;0,I401&gt;1)),AND(J401&lt;&gt;"",OR(NOT(ISNUMBER(J401)),J401&lt;0)),NOT(ISNUMBER(L401)),L401&lt;0,L401&gt;1,NOT(ISNUMBER(O401)),O401&lt;C401),"CHECK INPUTS",IF(COUNTIF(Setup!$F$4:$F$9,P401)=0,"CHECK QUOTE STATUS","COMPLETE"))))))</x:f>
      </x:c>
    </x:row>
    <x:row r="402">
      <x:c r="A402" s="730"/>
      <x:c r="B402" s="730"/>
      <x:c r="C402" s="731"/>
      <x:c r="D402" s="730"/>
      <x:c r="E402" s="730"/>
      <x:c r="F402" s="730"/>
      <x:c r="G402" s="730"/>
      <x:c r="H402" s="767"/>
      <x:c r="I402" s="768"/>
      <x:c r="J402" s="767"/>
      <x:c r="K402" s="771" t="str">
        <x:f>IF(OR(F402="",H402=""),"",IF(OR(NOT(ISNUMBER(F402)),NOT(ISNUMBER(H402)),AND(I402&lt;&gt;"",NOT(ISNUMBER(I402))),AND(J402&lt;&gt;"",NOT(ISNUMBER(J402))),F402&lt;=0,H402&lt;=0,I402&lt;0,I402&gt;1,J402&lt;0),"CHECK INPUTS",ROUND(F402*H402*(1-IF(I402="",0,I402))+IF(J402="",0,J402),2)))</x:f>
      </x:c>
      <x:c r="L402" s="768"/>
      <x:c r="M402" s="771" t="str">
        <x:f>IF(K402="","",IF(NOT(ISNUMBER(K402)),"CHECK INPUTS",IF(L402="","GST REQUIRED",IF(NOT(ISNUMBER(L402)),"CHECK INPUTS",IF(OR(L402&lt;0,L402&gt;1),"CHECK INPUTS",ROUND(K402*L402,2))))))</x:f>
      </x:c>
      <x:c r="N402" s="771" t="str">
        <x:f>IF(K402="","",IF(OR(NOT(ISNUMBER(K402)),NOT(ISNUMBER(M402))),"CHECK INPUTS",ROUND(K402+M402,2)))</x:f>
      </x:c>
      <x:c r="O402" s="731"/>
      <x:c r="P402" s="730"/>
      <x:c r="Q402" s="751" t="str">
        <x:f>IF(A402="","",IF(COUNTIF($A$5:$A$504,A402)&gt;1,"DUPLICATE QUOTE ID",IF(COUNTIFS($B$5:$B$504,B402,$D$5:$D$504,D402)&gt;1,"DUPLICATE RFQ VERSION",IF(OR(B402="",C402="",E402="",G402="",O402="",P402=""),"CHECK REQUIRED FIELDS",IF(OR(NOT(ISNUMBER(C402)),C402&gt;TODAY(),NOT(ISNUMBER(D402)),D402&lt;1,NOT(ISNUMBER(F402)),F402&lt;=0,NOT(ISNUMBER(H402)),H402&lt;=0,AND(I402&lt;&gt;"",OR(NOT(ISNUMBER(I402)),I402&lt;0,I402&gt;1)),AND(J402&lt;&gt;"",OR(NOT(ISNUMBER(J402)),J402&lt;0)),NOT(ISNUMBER(L402)),L402&lt;0,L402&gt;1,NOT(ISNUMBER(O402)),O402&lt;C402),"CHECK INPUTS",IF(COUNTIF(Setup!$F$4:$F$9,P402)=0,"CHECK QUOTE STATUS","COMPLETE"))))))</x:f>
      </x:c>
    </x:row>
    <x:row r="403">
      <x:c r="A403" s="730"/>
      <x:c r="B403" s="730"/>
      <x:c r="C403" s="731"/>
      <x:c r="D403" s="730"/>
      <x:c r="E403" s="730"/>
      <x:c r="F403" s="730"/>
      <x:c r="G403" s="730"/>
      <x:c r="H403" s="767"/>
      <x:c r="I403" s="768"/>
      <x:c r="J403" s="767"/>
      <x:c r="K403" s="771" t="str">
        <x:f>IF(OR(F403="",H403=""),"",IF(OR(NOT(ISNUMBER(F403)),NOT(ISNUMBER(H403)),AND(I403&lt;&gt;"",NOT(ISNUMBER(I403))),AND(J403&lt;&gt;"",NOT(ISNUMBER(J403))),F403&lt;=0,H403&lt;=0,I403&lt;0,I403&gt;1,J403&lt;0),"CHECK INPUTS",ROUND(F403*H403*(1-IF(I403="",0,I403))+IF(J403="",0,J403),2)))</x:f>
      </x:c>
      <x:c r="L403" s="768"/>
      <x:c r="M403" s="771" t="str">
        <x:f>IF(K403="","",IF(NOT(ISNUMBER(K403)),"CHECK INPUTS",IF(L403="","GST REQUIRED",IF(NOT(ISNUMBER(L403)),"CHECK INPUTS",IF(OR(L403&lt;0,L403&gt;1),"CHECK INPUTS",ROUND(K403*L403,2))))))</x:f>
      </x:c>
      <x:c r="N403" s="771" t="str">
        <x:f>IF(K403="","",IF(OR(NOT(ISNUMBER(K403)),NOT(ISNUMBER(M403))),"CHECK INPUTS",ROUND(K403+M403,2)))</x:f>
      </x:c>
      <x:c r="O403" s="731"/>
      <x:c r="P403" s="730"/>
      <x:c r="Q403" s="751" t="str">
        <x:f>IF(A403="","",IF(COUNTIF($A$5:$A$504,A403)&gt;1,"DUPLICATE QUOTE ID",IF(COUNTIFS($B$5:$B$504,B403,$D$5:$D$504,D403)&gt;1,"DUPLICATE RFQ VERSION",IF(OR(B403="",C403="",E403="",G403="",O403="",P403=""),"CHECK REQUIRED FIELDS",IF(OR(NOT(ISNUMBER(C403)),C403&gt;TODAY(),NOT(ISNUMBER(D403)),D403&lt;1,NOT(ISNUMBER(F403)),F403&lt;=0,NOT(ISNUMBER(H403)),H403&lt;=0,AND(I403&lt;&gt;"",OR(NOT(ISNUMBER(I403)),I403&lt;0,I403&gt;1)),AND(J403&lt;&gt;"",OR(NOT(ISNUMBER(J403)),J403&lt;0)),NOT(ISNUMBER(L403)),L403&lt;0,L403&gt;1,NOT(ISNUMBER(O403)),O403&lt;C403),"CHECK INPUTS",IF(COUNTIF(Setup!$F$4:$F$9,P403)=0,"CHECK QUOTE STATUS","COMPLETE"))))))</x:f>
      </x:c>
    </x:row>
    <x:row r="404">
      <x:c r="A404" s="730"/>
      <x:c r="B404" s="730"/>
      <x:c r="C404" s="731"/>
      <x:c r="D404" s="730"/>
      <x:c r="E404" s="730"/>
      <x:c r="F404" s="730"/>
      <x:c r="G404" s="730"/>
      <x:c r="H404" s="767"/>
      <x:c r="I404" s="768"/>
      <x:c r="J404" s="767"/>
      <x:c r="K404" s="771" t="str">
        <x:f>IF(OR(F404="",H404=""),"",IF(OR(NOT(ISNUMBER(F404)),NOT(ISNUMBER(H404)),AND(I404&lt;&gt;"",NOT(ISNUMBER(I404))),AND(J404&lt;&gt;"",NOT(ISNUMBER(J404))),F404&lt;=0,H404&lt;=0,I404&lt;0,I404&gt;1,J404&lt;0),"CHECK INPUTS",ROUND(F404*H404*(1-IF(I404="",0,I404))+IF(J404="",0,J404),2)))</x:f>
      </x:c>
      <x:c r="L404" s="768"/>
      <x:c r="M404" s="771" t="str">
        <x:f>IF(K404="","",IF(NOT(ISNUMBER(K404)),"CHECK INPUTS",IF(L404="","GST REQUIRED",IF(NOT(ISNUMBER(L404)),"CHECK INPUTS",IF(OR(L404&lt;0,L404&gt;1),"CHECK INPUTS",ROUND(K404*L404,2))))))</x:f>
      </x:c>
      <x:c r="N404" s="771" t="str">
        <x:f>IF(K404="","",IF(OR(NOT(ISNUMBER(K404)),NOT(ISNUMBER(M404))),"CHECK INPUTS",ROUND(K404+M404,2)))</x:f>
      </x:c>
      <x:c r="O404" s="731"/>
      <x:c r="P404" s="730"/>
      <x:c r="Q404" s="751" t="str">
        <x:f>IF(A404="","",IF(COUNTIF($A$5:$A$504,A404)&gt;1,"DUPLICATE QUOTE ID",IF(COUNTIFS($B$5:$B$504,B404,$D$5:$D$504,D404)&gt;1,"DUPLICATE RFQ VERSION",IF(OR(B404="",C404="",E404="",G404="",O404="",P404=""),"CHECK REQUIRED FIELDS",IF(OR(NOT(ISNUMBER(C404)),C404&gt;TODAY(),NOT(ISNUMBER(D404)),D404&lt;1,NOT(ISNUMBER(F404)),F404&lt;=0,NOT(ISNUMBER(H404)),H404&lt;=0,AND(I404&lt;&gt;"",OR(NOT(ISNUMBER(I404)),I404&lt;0,I404&gt;1)),AND(J404&lt;&gt;"",OR(NOT(ISNUMBER(J404)),J404&lt;0)),NOT(ISNUMBER(L404)),L404&lt;0,L404&gt;1,NOT(ISNUMBER(O404)),O404&lt;C404),"CHECK INPUTS",IF(COUNTIF(Setup!$F$4:$F$9,P404)=0,"CHECK QUOTE STATUS","COMPLETE"))))))</x:f>
      </x:c>
    </x:row>
    <x:row r="405">
      <x:c r="A405" s="730"/>
      <x:c r="B405" s="730"/>
      <x:c r="C405" s="731"/>
      <x:c r="D405" s="730"/>
      <x:c r="E405" s="730"/>
      <x:c r="F405" s="730"/>
      <x:c r="G405" s="730"/>
      <x:c r="H405" s="767"/>
      <x:c r="I405" s="768"/>
      <x:c r="J405" s="767"/>
      <x:c r="K405" s="771" t="str">
        <x:f>IF(OR(F405="",H405=""),"",IF(OR(NOT(ISNUMBER(F405)),NOT(ISNUMBER(H405)),AND(I405&lt;&gt;"",NOT(ISNUMBER(I405))),AND(J405&lt;&gt;"",NOT(ISNUMBER(J405))),F405&lt;=0,H405&lt;=0,I405&lt;0,I405&gt;1,J405&lt;0),"CHECK INPUTS",ROUND(F405*H405*(1-IF(I405="",0,I405))+IF(J405="",0,J405),2)))</x:f>
      </x:c>
      <x:c r="L405" s="768"/>
      <x:c r="M405" s="771" t="str">
        <x:f>IF(K405="","",IF(NOT(ISNUMBER(K405)),"CHECK INPUTS",IF(L405="","GST REQUIRED",IF(NOT(ISNUMBER(L405)),"CHECK INPUTS",IF(OR(L405&lt;0,L405&gt;1),"CHECK INPUTS",ROUND(K405*L405,2))))))</x:f>
      </x:c>
      <x:c r="N405" s="771" t="str">
        <x:f>IF(K405="","",IF(OR(NOT(ISNUMBER(K405)),NOT(ISNUMBER(M405))),"CHECK INPUTS",ROUND(K405+M405,2)))</x:f>
      </x:c>
      <x:c r="O405" s="731"/>
      <x:c r="P405" s="730"/>
      <x:c r="Q405" s="751" t="str">
        <x:f>IF(A405="","",IF(COUNTIF($A$5:$A$504,A405)&gt;1,"DUPLICATE QUOTE ID",IF(COUNTIFS($B$5:$B$504,B405,$D$5:$D$504,D405)&gt;1,"DUPLICATE RFQ VERSION",IF(OR(B405="",C405="",E405="",G405="",O405="",P405=""),"CHECK REQUIRED FIELDS",IF(OR(NOT(ISNUMBER(C405)),C405&gt;TODAY(),NOT(ISNUMBER(D405)),D405&lt;1,NOT(ISNUMBER(F405)),F405&lt;=0,NOT(ISNUMBER(H405)),H405&lt;=0,AND(I405&lt;&gt;"",OR(NOT(ISNUMBER(I405)),I405&lt;0,I405&gt;1)),AND(J405&lt;&gt;"",OR(NOT(ISNUMBER(J405)),J405&lt;0)),NOT(ISNUMBER(L405)),L405&lt;0,L405&gt;1,NOT(ISNUMBER(O405)),O405&lt;C405),"CHECK INPUTS",IF(COUNTIF(Setup!$F$4:$F$9,P405)=0,"CHECK QUOTE STATUS","COMPLETE"))))))</x:f>
      </x:c>
    </x:row>
    <x:row r="406">
      <x:c r="A406" s="730"/>
      <x:c r="B406" s="730"/>
      <x:c r="C406" s="731"/>
      <x:c r="D406" s="730"/>
      <x:c r="E406" s="730"/>
      <x:c r="F406" s="730"/>
      <x:c r="G406" s="730"/>
      <x:c r="H406" s="767"/>
      <x:c r="I406" s="768"/>
      <x:c r="J406" s="767"/>
      <x:c r="K406" s="771" t="str">
        <x:f>IF(OR(F406="",H406=""),"",IF(OR(NOT(ISNUMBER(F406)),NOT(ISNUMBER(H406)),AND(I406&lt;&gt;"",NOT(ISNUMBER(I406))),AND(J406&lt;&gt;"",NOT(ISNUMBER(J406))),F406&lt;=0,H406&lt;=0,I406&lt;0,I406&gt;1,J406&lt;0),"CHECK INPUTS",ROUND(F406*H406*(1-IF(I406="",0,I406))+IF(J406="",0,J406),2)))</x:f>
      </x:c>
      <x:c r="L406" s="768"/>
      <x:c r="M406" s="771" t="str">
        <x:f>IF(K406="","",IF(NOT(ISNUMBER(K406)),"CHECK INPUTS",IF(L406="","GST REQUIRED",IF(NOT(ISNUMBER(L406)),"CHECK INPUTS",IF(OR(L406&lt;0,L406&gt;1),"CHECK INPUTS",ROUND(K406*L406,2))))))</x:f>
      </x:c>
      <x:c r="N406" s="771" t="str">
        <x:f>IF(K406="","",IF(OR(NOT(ISNUMBER(K406)),NOT(ISNUMBER(M406))),"CHECK INPUTS",ROUND(K406+M406,2)))</x:f>
      </x:c>
      <x:c r="O406" s="731"/>
      <x:c r="P406" s="730"/>
      <x:c r="Q406" s="751" t="str">
        <x:f>IF(A406="","",IF(COUNTIF($A$5:$A$504,A406)&gt;1,"DUPLICATE QUOTE ID",IF(COUNTIFS($B$5:$B$504,B406,$D$5:$D$504,D406)&gt;1,"DUPLICATE RFQ VERSION",IF(OR(B406="",C406="",E406="",G406="",O406="",P406=""),"CHECK REQUIRED FIELDS",IF(OR(NOT(ISNUMBER(C406)),C406&gt;TODAY(),NOT(ISNUMBER(D406)),D406&lt;1,NOT(ISNUMBER(F406)),F406&lt;=0,NOT(ISNUMBER(H406)),H406&lt;=0,AND(I406&lt;&gt;"",OR(NOT(ISNUMBER(I406)),I406&lt;0,I406&gt;1)),AND(J406&lt;&gt;"",OR(NOT(ISNUMBER(J406)),J406&lt;0)),NOT(ISNUMBER(L406)),L406&lt;0,L406&gt;1,NOT(ISNUMBER(O406)),O406&lt;C406),"CHECK INPUTS",IF(COUNTIF(Setup!$F$4:$F$9,P406)=0,"CHECK QUOTE STATUS","COMPLETE"))))))</x:f>
      </x:c>
    </x:row>
    <x:row r="407">
      <x:c r="A407" s="730"/>
      <x:c r="B407" s="730"/>
      <x:c r="C407" s="731"/>
      <x:c r="D407" s="730"/>
      <x:c r="E407" s="730"/>
      <x:c r="F407" s="730"/>
      <x:c r="G407" s="730"/>
      <x:c r="H407" s="767"/>
      <x:c r="I407" s="768"/>
      <x:c r="J407" s="767"/>
      <x:c r="K407" s="771" t="str">
        <x:f>IF(OR(F407="",H407=""),"",IF(OR(NOT(ISNUMBER(F407)),NOT(ISNUMBER(H407)),AND(I407&lt;&gt;"",NOT(ISNUMBER(I407))),AND(J407&lt;&gt;"",NOT(ISNUMBER(J407))),F407&lt;=0,H407&lt;=0,I407&lt;0,I407&gt;1,J407&lt;0),"CHECK INPUTS",ROUND(F407*H407*(1-IF(I407="",0,I407))+IF(J407="",0,J407),2)))</x:f>
      </x:c>
      <x:c r="L407" s="768"/>
      <x:c r="M407" s="771" t="str">
        <x:f>IF(K407="","",IF(NOT(ISNUMBER(K407)),"CHECK INPUTS",IF(L407="","GST REQUIRED",IF(NOT(ISNUMBER(L407)),"CHECK INPUTS",IF(OR(L407&lt;0,L407&gt;1),"CHECK INPUTS",ROUND(K407*L407,2))))))</x:f>
      </x:c>
      <x:c r="N407" s="771" t="str">
        <x:f>IF(K407="","",IF(OR(NOT(ISNUMBER(K407)),NOT(ISNUMBER(M407))),"CHECK INPUTS",ROUND(K407+M407,2)))</x:f>
      </x:c>
      <x:c r="O407" s="731"/>
      <x:c r="P407" s="730"/>
      <x:c r="Q407" s="751" t="str">
        <x:f>IF(A407="","",IF(COUNTIF($A$5:$A$504,A407)&gt;1,"DUPLICATE QUOTE ID",IF(COUNTIFS($B$5:$B$504,B407,$D$5:$D$504,D407)&gt;1,"DUPLICATE RFQ VERSION",IF(OR(B407="",C407="",E407="",G407="",O407="",P407=""),"CHECK REQUIRED FIELDS",IF(OR(NOT(ISNUMBER(C407)),C407&gt;TODAY(),NOT(ISNUMBER(D407)),D407&lt;1,NOT(ISNUMBER(F407)),F407&lt;=0,NOT(ISNUMBER(H407)),H407&lt;=0,AND(I407&lt;&gt;"",OR(NOT(ISNUMBER(I407)),I407&lt;0,I407&gt;1)),AND(J407&lt;&gt;"",OR(NOT(ISNUMBER(J407)),J407&lt;0)),NOT(ISNUMBER(L407)),L407&lt;0,L407&gt;1,NOT(ISNUMBER(O407)),O407&lt;C407),"CHECK INPUTS",IF(COUNTIF(Setup!$F$4:$F$9,P407)=0,"CHECK QUOTE STATUS","COMPLETE"))))))</x:f>
      </x:c>
    </x:row>
    <x:row r="408">
      <x:c r="A408" s="730"/>
      <x:c r="B408" s="730"/>
      <x:c r="C408" s="731"/>
      <x:c r="D408" s="730"/>
      <x:c r="E408" s="730"/>
      <x:c r="F408" s="730"/>
      <x:c r="G408" s="730"/>
      <x:c r="H408" s="767"/>
      <x:c r="I408" s="768"/>
      <x:c r="J408" s="767"/>
      <x:c r="K408" s="771" t="str">
        <x:f>IF(OR(F408="",H408=""),"",IF(OR(NOT(ISNUMBER(F408)),NOT(ISNUMBER(H408)),AND(I408&lt;&gt;"",NOT(ISNUMBER(I408))),AND(J408&lt;&gt;"",NOT(ISNUMBER(J408))),F408&lt;=0,H408&lt;=0,I408&lt;0,I408&gt;1,J408&lt;0),"CHECK INPUTS",ROUND(F408*H408*(1-IF(I408="",0,I408))+IF(J408="",0,J408),2)))</x:f>
      </x:c>
      <x:c r="L408" s="768"/>
      <x:c r="M408" s="771" t="str">
        <x:f>IF(K408="","",IF(NOT(ISNUMBER(K408)),"CHECK INPUTS",IF(L408="","GST REQUIRED",IF(NOT(ISNUMBER(L408)),"CHECK INPUTS",IF(OR(L408&lt;0,L408&gt;1),"CHECK INPUTS",ROUND(K408*L408,2))))))</x:f>
      </x:c>
      <x:c r="N408" s="771" t="str">
        <x:f>IF(K408="","",IF(OR(NOT(ISNUMBER(K408)),NOT(ISNUMBER(M408))),"CHECK INPUTS",ROUND(K408+M408,2)))</x:f>
      </x:c>
      <x:c r="O408" s="731"/>
      <x:c r="P408" s="730"/>
      <x:c r="Q408" s="751" t="str">
        <x:f>IF(A408="","",IF(COUNTIF($A$5:$A$504,A408)&gt;1,"DUPLICATE QUOTE ID",IF(COUNTIFS($B$5:$B$504,B408,$D$5:$D$504,D408)&gt;1,"DUPLICATE RFQ VERSION",IF(OR(B408="",C408="",E408="",G408="",O408="",P408=""),"CHECK REQUIRED FIELDS",IF(OR(NOT(ISNUMBER(C408)),C408&gt;TODAY(),NOT(ISNUMBER(D408)),D408&lt;1,NOT(ISNUMBER(F408)),F408&lt;=0,NOT(ISNUMBER(H408)),H408&lt;=0,AND(I408&lt;&gt;"",OR(NOT(ISNUMBER(I408)),I408&lt;0,I408&gt;1)),AND(J408&lt;&gt;"",OR(NOT(ISNUMBER(J408)),J408&lt;0)),NOT(ISNUMBER(L408)),L408&lt;0,L408&gt;1,NOT(ISNUMBER(O408)),O408&lt;C408),"CHECK INPUTS",IF(COUNTIF(Setup!$F$4:$F$9,P408)=0,"CHECK QUOTE STATUS","COMPLETE"))))))</x:f>
      </x:c>
    </x:row>
    <x:row r="409">
      <x:c r="A409" s="730"/>
      <x:c r="B409" s="730"/>
      <x:c r="C409" s="731"/>
      <x:c r="D409" s="730"/>
      <x:c r="E409" s="730"/>
      <x:c r="F409" s="730"/>
      <x:c r="G409" s="730"/>
      <x:c r="H409" s="767"/>
      <x:c r="I409" s="768"/>
      <x:c r="J409" s="767"/>
      <x:c r="K409" s="771" t="str">
        <x:f>IF(OR(F409="",H409=""),"",IF(OR(NOT(ISNUMBER(F409)),NOT(ISNUMBER(H409)),AND(I409&lt;&gt;"",NOT(ISNUMBER(I409))),AND(J409&lt;&gt;"",NOT(ISNUMBER(J409))),F409&lt;=0,H409&lt;=0,I409&lt;0,I409&gt;1,J409&lt;0),"CHECK INPUTS",ROUND(F409*H409*(1-IF(I409="",0,I409))+IF(J409="",0,J409),2)))</x:f>
      </x:c>
      <x:c r="L409" s="768"/>
      <x:c r="M409" s="771" t="str">
        <x:f>IF(K409="","",IF(NOT(ISNUMBER(K409)),"CHECK INPUTS",IF(L409="","GST REQUIRED",IF(NOT(ISNUMBER(L409)),"CHECK INPUTS",IF(OR(L409&lt;0,L409&gt;1),"CHECK INPUTS",ROUND(K409*L409,2))))))</x:f>
      </x:c>
      <x:c r="N409" s="771" t="str">
        <x:f>IF(K409="","",IF(OR(NOT(ISNUMBER(K409)),NOT(ISNUMBER(M409))),"CHECK INPUTS",ROUND(K409+M409,2)))</x:f>
      </x:c>
      <x:c r="O409" s="731"/>
      <x:c r="P409" s="730"/>
      <x:c r="Q409" s="751" t="str">
        <x:f>IF(A409="","",IF(COUNTIF($A$5:$A$504,A409)&gt;1,"DUPLICATE QUOTE ID",IF(COUNTIFS($B$5:$B$504,B409,$D$5:$D$504,D409)&gt;1,"DUPLICATE RFQ VERSION",IF(OR(B409="",C409="",E409="",G409="",O409="",P409=""),"CHECK REQUIRED FIELDS",IF(OR(NOT(ISNUMBER(C409)),C409&gt;TODAY(),NOT(ISNUMBER(D409)),D409&lt;1,NOT(ISNUMBER(F409)),F409&lt;=0,NOT(ISNUMBER(H409)),H409&lt;=0,AND(I409&lt;&gt;"",OR(NOT(ISNUMBER(I409)),I409&lt;0,I409&gt;1)),AND(J409&lt;&gt;"",OR(NOT(ISNUMBER(J409)),J409&lt;0)),NOT(ISNUMBER(L409)),L409&lt;0,L409&gt;1,NOT(ISNUMBER(O409)),O409&lt;C409),"CHECK INPUTS",IF(COUNTIF(Setup!$F$4:$F$9,P409)=0,"CHECK QUOTE STATUS","COMPLETE"))))))</x:f>
      </x:c>
    </x:row>
    <x:row r="410">
      <x:c r="A410" s="730"/>
      <x:c r="B410" s="730"/>
      <x:c r="C410" s="731"/>
      <x:c r="D410" s="730"/>
      <x:c r="E410" s="730"/>
      <x:c r="F410" s="730"/>
      <x:c r="G410" s="730"/>
      <x:c r="H410" s="767"/>
      <x:c r="I410" s="768"/>
      <x:c r="J410" s="767"/>
      <x:c r="K410" s="771" t="str">
        <x:f>IF(OR(F410="",H410=""),"",IF(OR(NOT(ISNUMBER(F410)),NOT(ISNUMBER(H410)),AND(I410&lt;&gt;"",NOT(ISNUMBER(I410))),AND(J410&lt;&gt;"",NOT(ISNUMBER(J410))),F410&lt;=0,H410&lt;=0,I410&lt;0,I410&gt;1,J410&lt;0),"CHECK INPUTS",ROUND(F410*H410*(1-IF(I410="",0,I410))+IF(J410="",0,J410),2)))</x:f>
      </x:c>
      <x:c r="L410" s="768"/>
      <x:c r="M410" s="771" t="str">
        <x:f>IF(K410="","",IF(NOT(ISNUMBER(K410)),"CHECK INPUTS",IF(L410="","GST REQUIRED",IF(NOT(ISNUMBER(L410)),"CHECK INPUTS",IF(OR(L410&lt;0,L410&gt;1),"CHECK INPUTS",ROUND(K410*L410,2))))))</x:f>
      </x:c>
      <x:c r="N410" s="771" t="str">
        <x:f>IF(K410="","",IF(OR(NOT(ISNUMBER(K410)),NOT(ISNUMBER(M410))),"CHECK INPUTS",ROUND(K410+M410,2)))</x:f>
      </x:c>
      <x:c r="O410" s="731"/>
      <x:c r="P410" s="730"/>
      <x:c r="Q410" s="751" t="str">
        <x:f>IF(A410="","",IF(COUNTIF($A$5:$A$504,A410)&gt;1,"DUPLICATE QUOTE ID",IF(COUNTIFS($B$5:$B$504,B410,$D$5:$D$504,D410)&gt;1,"DUPLICATE RFQ VERSION",IF(OR(B410="",C410="",E410="",G410="",O410="",P410=""),"CHECK REQUIRED FIELDS",IF(OR(NOT(ISNUMBER(C410)),C410&gt;TODAY(),NOT(ISNUMBER(D410)),D410&lt;1,NOT(ISNUMBER(F410)),F410&lt;=0,NOT(ISNUMBER(H410)),H410&lt;=0,AND(I410&lt;&gt;"",OR(NOT(ISNUMBER(I410)),I410&lt;0,I410&gt;1)),AND(J410&lt;&gt;"",OR(NOT(ISNUMBER(J410)),J410&lt;0)),NOT(ISNUMBER(L410)),L410&lt;0,L410&gt;1,NOT(ISNUMBER(O410)),O410&lt;C410),"CHECK INPUTS",IF(COUNTIF(Setup!$F$4:$F$9,P410)=0,"CHECK QUOTE STATUS","COMPLETE"))))))</x:f>
      </x:c>
    </x:row>
    <x:row r="411">
      <x:c r="A411" s="730"/>
      <x:c r="B411" s="730"/>
      <x:c r="C411" s="731"/>
      <x:c r="D411" s="730"/>
      <x:c r="E411" s="730"/>
      <x:c r="F411" s="730"/>
      <x:c r="G411" s="730"/>
      <x:c r="H411" s="767"/>
      <x:c r="I411" s="768"/>
      <x:c r="J411" s="767"/>
      <x:c r="K411" s="771" t="str">
        <x:f>IF(OR(F411="",H411=""),"",IF(OR(NOT(ISNUMBER(F411)),NOT(ISNUMBER(H411)),AND(I411&lt;&gt;"",NOT(ISNUMBER(I411))),AND(J411&lt;&gt;"",NOT(ISNUMBER(J411))),F411&lt;=0,H411&lt;=0,I411&lt;0,I411&gt;1,J411&lt;0),"CHECK INPUTS",ROUND(F411*H411*(1-IF(I411="",0,I411))+IF(J411="",0,J411),2)))</x:f>
      </x:c>
      <x:c r="L411" s="768"/>
      <x:c r="M411" s="771" t="str">
        <x:f>IF(K411="","",IF(NOT(ISNUMBER(K411)),"CHECK INPUTS",IF(L411="","GST REQUIRED",IF(NOT(ISNUMBER(L411)),"CHECK INPUTS",IF(OR(L411&lt;0,L411&gt;1),"CHECK INPUTS",ROUND(K411*L411,2))))))</x:f>
      </x:c>
      <x:c r="N411" s="771" t="str">
        <x:f>IF(K411="","",IF(OR(NOT(ISNUMBER(K411)),NOT(ISNUMBER(M411))),"CHECK INPUTS",ROUND(K411+M411,2)))</x:f>
      </x:c>
      <x:c r="O411" s="731"/>
      <x:c r="P411" s="730"/>
      <x:c r="Q411" s="751" t="str">
        <x:f>IF(A411="","",IF(COUNTIF($A$5:$A$504,A411)&gt;1,"DUPLICATE QUOTE ID",IF(COUNTIFS($B$5:$B$504,B411,$D$5:$D$504,D411)&gt;1,"DUPLICATE RFQ VERSION",IF(OR(B411="",C411="",E411="",G411="",O411="",P411=""),"CHECK REQUIRED FIELDS",IF(OR(NOT(ISNUMBER(C411)),C411&gt;TODAY(),NOT(ISNUMBER(D411)),D411&lt;1,NOT(ISNUMBER(F411)),F411&lt;=0,NOT(ISNUMBER(H411)),H411&lt;=0,AND(I411&lt;&gt;"",OR(NOT(ISNUMBER(I411)),I411&lt;0,I411&gt;1)),AND(J411&lt;&gt;"",OR(NOT(ISNUMBER(J411)),J411&lt;0)),NOT(ISNUMBER(L411)),L411&lt;0,L411&gt;1,NOT(ISNUMBER(O411)),O411&lt;C411),"CHECK INPUTS",IF(COUNTIF(Setup!$F$4:$F$9,P411)=0,"CHECK QUOTE STATUS","COMPLETE"))))))</x:f>
      </x:c>
    </x:row>
    <x:row r="412">
      <x:c r="A412" s="730"/>
      <x:c r="B412" s="730"/>
      <x:c r="C412" s="731"/>
      <x:c r="D412" s="730"/>
      <x:c r="E412" s="730"/>
      <x:c r="F412" s="730"/>
      <x:c r="G412" s="730"/>
      <x:c r="H412" s="767"/>
      <x:c r="I412" s="768"/>
      <x:c r="J412" s="767"/>
      <x:c r="K412" s="771" t="str">
        <x:f>IF(OR(F412="",H412=""),"",IF(OR(NOT(ISNUMBER(F412)),NOT(ISNUMBER(H412)),AND(I412&lt;&gt;"",NOT(ISNUMBER(I412))),AND(J412&lt;&gt;"",NOT(ISNUMBER(J412))),F412&lt;=0,H412&lt;=0,I412&lt;0,I412&gt;1,J412&lt;0),"CHECK INPUTS",ROUND(F412*H412*(1-IF(I412="",0,I412))+IF(J412="",0,J412),2)))</x:f>
      </x:c>
      <x:c r="L412" s="768"/>
      <x:c r="M412" s="771" t="str">
        <x:f>IF(K412="","",IF(NOT(ISNUMBER(K412)),"CHECK INPUTS",IF(L412="","GST REQUIRED",IF(NOT(ISNUMBER(L412)),"CHECK INPUTS",IF(OR(L412&lt;0,L412&gt;1),"CHECK INPUTS",ROUND(K412*L412,2))))))</x:f>
      </x:c>
      <x:c r="N412" s="771" t="str">
        <x:f>IF(K412="","",IF(OR(NOT(ISNUMBER(K412)),NOT(ISNUMBER(M412))),"CHECK INPUTS",ROUND(K412+M412,2)))</x:f>
      </x:c>
      <x:c r="O412" s="731"/>
      <x:c r="P412" s="730"/>
      <x:c r="Q412" s="751" t="str">
        <x:f>IF(A412="","",IF(COUNTIF($A$5:$A$504,A412)&gt;1,"DUPLICATE QUOTE ID",IF(COUNTIFS($B$5:$B$504,B412,$D$5:$D$504,D412)&gt;1,"DUPLICATE RFQ VERSION",IF(OR(B412="",C412="",E412="",G412="",O412="",P412=""),"CHECK REQUIRED FIELDS",IF(OR(NOT(ISNUMBER(C412)),C412&gt;TODAY(),NOT(ISNUMBER(D412)),D412&lt;1,NOT(ISNUMBER(F412)),F412&lt;=0,NOT(ISNUMBER(H412)),H412&lt;=0,AND(I412&lt;&gt;"",OR(NOT(ISNUMBER(I412)),I412&lt;0,I412&gt;1)),AND(J412&lt;&gt;"",OR(NOT(ISNUMBER(J412)),J412&lt;0)),NOT(ISNUMBER(L412)),L412&lt;0,L412&gt;1,NOT(ISNUMBER(O412)),O412&lt;C412),"CHECK INPUTS",IF(COUNTIF(Setup!$F$4:$F$9,P412)=0,"CHECK QUOTE STATUS","COMPLETE"))))))</x:f>
      </x:c>
    </x:row>
    <x:row r="413">
      <x:c r="A413" s="730"/>
      <x:c r="B413" s="730"/>
      <x:c r="C413" s="731"/>
      <x:c r="D413" s="730"/>
      <x:c r="E413" s="730"/>
      <x:c r="F413" s="730"/>
      <x:c r="G413" s="730"/>
      <x:c r="H413" s="767"/>
      <x:c r="I413" s="768"/>
      <x:c r="J413" s="767"/>
      <x:c r="K413" s="771" t="str">
        <x:f>IF(OR(F413="",H413=""),"",IF(OR(NOT(ISNUMBER(F413)),NOT(ISNUMBER(H413)),AND(I413&lt;&gt;"",NOT(ISNUMBER(I413))),AND(J413&lt;&gt;"",NOT(ISNUMBER(J413))),F413&lt;=0,H413&lt;=0,I413&lt;0,I413&gt;1,J413&lt;0),"CHECK INPUTS",ROUND(F413*H413*(1-IF(I413="",0,I413))+IF(J413="",0,J413),2)))</x:f>
      </x:c>
      <x:c r="L413" s="768"/>
      <x:c r="M413" s="771" t="str">
        <x:f>IF(K413="","",IF(NOT(ISNUMBER(K413)),"CHECK INPUTS",IF(L413="","GST REQUIRED",IF(NOT(ISNUMBER(L413)),"CHECK INPUTS",IF(OR(L413&lt;0,L413&gt;1),"CHECK INPUTS",ROUND(K413*L413,2))))))</x:f>
      </x:c>
      <x:c r="N413" s="771" t="str">
        <x:f>IF(K413="","",IF(OR(NOT(ISNUMBER(K413)),NOT(ISNUMBER(M413))),"CHECK INPUTS",ROUND(K413+M413,2)))</x:f>
      </x:c>
      <x:c r="O413" s="731"/>
      <x:c r="P413" s="730"/>
      <x:c r="Q413" s="751" t="str">
        <x:f>IF(A413="","",IF(COUNTIF($A$5:$A$504,A413)&gt;1,"DUPLICATE QUOTE ID",IF(COUNTIFS($B$5:$B$504,B413,$D$5:$D$504,D413)&gt;1,"DUPLICATE RFQ VERSION",IF(OR(B413="",C413="",E413="",G413="",O413="",P413=""),"CHECK REQUIRED FIELDS",IF(OR(NOT(ISNUMBER(C413)),C413&gt;TODAY(),NOT(ISNUMBER(D413)),D413&lt;1,NOT(ISNUMBER(F413)),F413&lt;=0,NOT(ISNUMBER(H413)),H413&lt;=0,AND(I413&lt;&gt;"",OR(NOT(ISNUMBER(I413)),I413&lt;0,I413&gt;1)),AND(J413&lt;&gt;"",OR(NOT(ISNUMBER(J413)),J413&lt;0)),NOT(ISNUMBER(L413)),L413&lt;0,L413&gt;1,NOT(ISNUMBER(O413)),O413&lt;C413),"CHECK INPUTS",IF(COUNTIF(Setup!$F$4:$F$9,P413)=0,"CHECK QUOTE STATUS","COMPLETE"))))))</x:f>
      </x:c>
    </x:row>
    <x:row r="414">
      <x:c r="A414" s="730"/>
      <x:c r="B414" s="730"/>
      <x:c r="C414" s="731"/>
      <x:c r="D414" s="730"/>
      <x:c r="E414" s="730"/>
      <x:c r="F414" s="730"/>
      <x:c r="G414" s="730"/>
      <x:c r="H414" s="767"/>
      <x:c r="I414" s="768"/>
      <x:c r="J414" s="767"/>
      <x:c r="K414" s="771" t="str">
        <x:f>IF(OR(F414="",H414=""),"",IF(OR(NOT(ISNUMBER(F414)),NOT(ISNUMBER(H414)),AND(I414&lt;&gt;"",NOT(ISNUMBER(I414))),AND(J414&lt;&gt;"",NOT(ISNUMBER(J414))),F414&lt;=0,H414&lt;=0,I414&lt;0,I414&gt;1,J414&lt;0),"CHECK INPUTS",ROUND(F414*H414*(1-IF(I414="",0,I414))+IF(J414="",0,J414),2)))</x:f>
      </x:c>
      <x:c r="L414" s="768"/>
      <x:c r="M414" s="771" t="str">
        <x:f>IF(K414="","",IF(NOT(ISNUMBER(K414)),"CHECK INPUTS",IF(L414="","GST REQUIRED",IF(NOT(ISNUMBER(L414)),"CHECK INPUTS",IF(OR(L414&lt;0,L414&gt;1),"CHECK INPUTS",ROUND(K414*L414,2))))))</x:f>
      </x:c>
      <x:c r="N414" s="771" t="str">
        <x:f>IF(K414="","",IF(OR(NOT(ISNUMBER(K414)),NOT(ISNUMBER(M414))),"CHECK INPUTS",ROUND(K414+M414,2)))</x:f>
      </x:c>
      <x:c r="O414" s="731"/>
      <x:c r="P414" s="730"/>
      <x:c r="Q414" s="751" t="str">
        <x:f>IF(A414="","",IF(COUNTIF($A$5:$A$504,A414)&gt;1,"DUPLICATE QUOTE ID",IF(COUNTIFS($B$5:$B$504,B414,$D$5:$D$504,D414)&gt;1,"DUPLICATE RFQ VERSION",IF(OR(B414="",C414="",E414="",G414="",O414="",P414=""),"CHECK REQUIRED FIELDS",IF(OR(NOT(ISNUMBER(C414)),C414&gt;TODAY(),NOT(ISNUMBER(D414)),D414&lt;1,NOT(ISNUMBER(F414)),F414&lt;=0,NOT(ISNUMBER(H414)),H414&lt;=0,AND(I414&lt;&gt;"",OR(NOT(ISNUMBER(I414)),I414&lt;0,I414&gt;1)),AND(J414&lt;&gt;"",OR(NOT(ISNUMBER(J414)),J414&lt;0)),NOT(ISNUMBER(L414)),L414&lt;0,L414&gt;1,NOT(ISNUMBER(O414)),O414&lt;C414),"CHECK INPUTS",IF(COUNTIF(Setup!$F$4:$F$9,P414)=0,"CHECK QUOTE STATUS","COMPLETE"))))))</x:f>
      </x:c>
    </x:row>
    <x:row r="415">
      <x:c r="A415" s="730"/>
      <x:c r="B415" s="730"/>
      <x:c r="C415" s="731"/>
      <x:c r="D415" s="730"/>
      <x:c r="E415" s="730"/>
      <x:c r="F415" s="730"/>
      <x:c r="G415" s="730"/>
      <x:c r="H415" s="767"/>
      <x:c r="I415" s="768"/>
      <x:c r="J415" s="767"/>
      <x:c r="K415" s="771" t="str">
        <x:f>IF(OR(F415="",H415=""),"",IF(OR(NOT(ISNUMBER(F415)),NOT(ISNUMBER(H415)),AND(I415&lt;&gt;"",NOT(ISNUMBER(I415))),AND(J415&lt;&gt;"",NOT(ISNUMBER(J415))),F415&lt;=0,H415&lt;=0,I415&lt;0,I415&gt;1,J415&lt;0),"CHECK INPUTS",ROUND(F415*H415*(1-IF(I415="",0,I415))+IF(J415="",0,J415),2)))</x:f>
      </x:c>
      <x:c r="L415" s="768"/>
      <x:c r="M415" s="771" t="str">
        <x:f>IF(K415="","",IF(NOT(ISNUMBER(K415)),"CHECK INPUTS",IF(L415="","GST REQUIRED",IF(NOT(ISNUMBER(L415)),"CHECK INPUTS",IF(OR(L415&lt;0,L415&gt;1),"CHECK INPUTS",ROUND(K415*L415,2))))))</x:f>
      </x:c>
      <x:c r="N415" s="771" t="str">
        <x:f>IF(K415="","",IF(OR(NOT(ISNUMBER(K415)),NOT(ISNUMBER(M415))),"CHECK INPUTS",ROUND(K415+M415,2)))</x:f>
      </x:c>
      <x:c r="O415" s="731"/>
      <x:c r="P415" s="730"/>
      <x:c r="Q415" s="751" t="str">
        <x:f>IF(A415="","",IF(COUNTIF($A$5:$A$504,A415)&gt;1,"DUPLICATE QUOTE ID",IF(COUNTIFS($B$5:$B$504,B415,$D$5:$D$504,D415)&gt;1,"DUPLICATE RFQ VERSION",IF(OR(B415="",C415="",E415="",G415="",O415="",P415=""),"CHECK REQUIRED FIELDS",IF(OR(NOT(ISNUMBER(C415)),C415&gt;TODAY(),NOT(ISNUMBER(D415)),D415&lt;1,NOT(ISNUMBER(F415)),F415&lt;=0,NOT(ISNUMBER(H415)),H415&lt;=0,AND(I415&lt;&gt;"",OR(NOT(ISNUMBER(I415)),I415&lt;0,I415&gt;1)),AND(J415&lt;&gt;"",OR(NOT(ISNUMBER(J415)),J415&lt;0)),NOT(ISNUMBER(L415)),L415&lt;0,L415&gt;1,NOT(ISNUMBER(O415)),O415&lt;C415),"CHECK INPUTS",IF(COUNTIF(Setup!$F$4:$F$9,P415)=0,"CHECK QUOTE STATUS","COMPLETE"))))))</x:f>
      </x:c>
    </x:row>
    <x:row r="416">
      <x:c r="A416" s="730"/>
      <x:c r="B416" s="730"/>
      <x:c r="C416" s="731"/>
      <x:c r="D416" s="730"/>
      <x:c r="E416" s="730"/>
      <x:c r="F416" s="730"/>
      <x:c r="G416" s="730"/>
      <x:c r="H416" s="767"/>
      <x:c r="I416" s="768"/>
      <x:c r="J416" s="767"/>
      <x:c r="K416" s="771" t="str">
        <x:f>IF(OR(F416="",H416=""),"",IF(OR(NOT(ISNUMBER(F416)),NOT(ISNUMBER(H416)),AND(I416&lt;&gt;"",NOT(ISNUMBER(I416))),AND(J416&lt;&gt;"",NOT(ISNUMBER(J416))),F416&lt;=0,H416&lt;=0,I416&lt;0,I416&gt;1,J416&lt;0),"CHECK INPUTS",ROUND(F416*H416*(1-IF(I416="",0,I416))+IF(J416="",0,J416),2)))</x:f>
      </x:c>
      <x:c r="L416" s="768"/>
      <x:c r="M416" s="771" t="str">
        <x:f>IF(K416="","",IF(NOT(ISNUMBER(K416)),"CHECK INPUTS",IF(L416="","GST REQUIRED",IF(NOT(ISNUMBER(L416)),"CHECK INPUTS",IF(OR(L416&lt;0,L416&gt;1),"CHECK INPUTS",ROUND(K416*L416,2))))))</x:f>
      </x:c>
      <x:c r="N416" s="771" t="str">
        <x:f>IF(K416="","",IF(OR(NOT(ISNUMBER(K416)),NOT(ISNUMBER(M416))),"CHECK INPUTS",ROUND(K416+M416,2)))</x:f>
      </x:c>
      <x:c r="O416" s="731"/>
      <x:c r="P416" s="730"/>
      <x:c r="Q416" s="751" t="str">
        <x:f>IF(A416="","",IF(COUNTIF($A$5:$A$504,A416)&gt;1,"DUPLICATE QUOTE ID",IF(COUNTIFS($B$5:$B$504,B416,$D$5:$D$504,D416)&gt;1,"DUPLICATE RFQ VERSION",IF(OR(B416="",C416="",E416="",G416="",O416="",P416=""),"CHECK REQUIRED FIELDS",IF(OR(NOT(ISNUMBER(C416)),C416&gt;TODAY(),NOT(ISNUMBER(D416)),D416&lt;1,NOT(ISNUMBER(F416)),F416&lt;=0,NOT(ISNUMBER(H416)),H416&lt;=0,AND(I416&lt;&gt;"",OR(NOT(ISNUMBER(I416)),I416&lt;0,I416&gt;1)),AND(J416&lt;&gt;"",OR(NOT(ISNUMBER(J416)),J416&lt;0)),NOT(ISNUMBER(L416)),L416&lt;0,L416&gt;1,NOT(ISNUMBER(O416)),O416&lt;C416),"CHECK INPUTS",IF(COUNTIF(Setup!$F$4:$F$9,P416)=0,"CHECK QUOTE STATUS","COMPLETE"))))))</x:f>
      </x:c>
    </x:row>
    <x:row r="417">
      <x:c r="A417" s="730"/>
      <x:c r="B417" s="730"/>
      <x:c r="C417" s="731"/>
      <x:c r="D417" s="730"/>
      <x:c r="E417" s="730"/>
      <x:c r="F417" s="730"/>
      <x:c r="G417" s="730"/>
      <x:c r="H417" s="767"/>
      <x:c r="I417" s="768"/>
      <x:c r="J417" s="767"/>
      <x:c r="K417" s="771" t="str">
        <x:f>IF(OR(F417="",H417=""),"",IF(OR(NOT(ISNUMBER(F417)),NOT(ISNUMBER(H417)),AND(I417&lt;&gt;"",NOT(ISNUMBER(I417))),AND(J417&lt;&gt;"",NOT(ISNUMBER(J417))),F417&lt;=0,H417&lt;=0,I417&lt;0,I417&gt;1,J417&lt;0),"CHECK INPUTS",ROUND(F417*H417*(1-IF(I417="",0,I417))+IF(J417="",0,J417),2)))</x:f>
      </x:c>
      <x:c r="L417" s="768"/>
      <x:c r="M417" s="771" t="str">
        <x:f>IF(K417="","",IF(NOT(ISNUMBER(K417)),"CHECK INPUTS",IF(L417="","GST REQUIRED",IF(NOT(ISNUMBER(L417)),"CHECK INPUTS",IF(OR(L417&lt;0,L417&gt;1),"CHECK INPUTS",ROUND(K417*L417,2))))))</x:f>
      </x:c>
      <x:c r="N417" s="771" t="str">
        <x:f>IF(K417="","",IF(OR(NOT(ISNUMBER(K417)),NOT(ISNUMBER(M417))),"CHECK INPUTS",ROUND(K417+M417,2)))</x:f>
      </x:c>
      <x:c r="O417" s="731"/>
      <x:c r="P417" s="730"/>
      <x:c r="Q417" s="751" t="str">
        <x:f>IF(A417="","",IF(COUNTIF($A$5:$A$504,A417)&gt;1,"DUPLICATE QUOTE ID",IF(COUNTIFS($B$5:$B$504,B417,$D$5:$D$504,D417)&gt;1,"DUPLICATE RFQ VERSION",IF(OR(B417="",C417="",E417="",G417="",O417="",P417=""),"CHECK REQUIRED FIELDS",IF(OR(NOT(ISNUMBER(C417)),C417&gt;TODAY(),NOT(ISNUMBER(D417)),D417&lt;1,NOT(ISNUMBER(F417)),F417&lt;=0,NOT(ISNUMBER(H417)),H417&lt;=0,AND(I417&lt;&gt;"",OR(NOT(ISNUMBER(I417)),I417&lt;0,I417&gt;1)),AND(J417&lt;&gt;"",OR(NOT(ISNUMBER(J417)),J417&lt;0)),NOT(ISNUMBER(L417)),L417&lt;0,L417&gt;1,NOT(ISNUMBER(O417)),O417&lt;C417),"CHECK INPUTS",IF(COUNTIF(Setup!$F$4:$F$9,P417)=0,"CHECK QUOTE STATUS","COMPLETE"))))))</x:f>
      </x:c>
    </x:row>
    <x:row r="418">
      <x:c r="A418" s="730"/>
      <x:c r="B418" s="730"/>
      <x:c r="C418" s="731"/>
      <x:c r="D418" s="730"/>
      <x:c r="E418" s="730"/>
      <x:c r="F418" s="730"/>
      <x:c r="G418" s="730"/>
      <x:c r="H418" s="767"/>
      <x:c r="I418" s="768"/>
      <x:c r="J418" s="767"/>
      <x:c r="K418" s="771" t="str">
        <x:f>IF(OR(F418="",H418=""),"",IF(OR(NOT(ISNUMBER(F418)),NOT(ISNUMBER(H418)),AND(I418&lt;&gt;"",NOT(ISNUMBER(I418))),AND(J418&lt;&gt;"",NOT(ISNUMBER(J418))),F418&lt;=0,H418&lt;=0,I418&lt;0,I418&gt;1,J418&lt;0),"CHECK INPUTS",ROUND(F418*H418*(1-IF(I418="",0,I418))+IF(J418="",0,J418),2)))</x:f>
      </x:c>
      <x:c r="L418" s="768"/>
      <x:c r="M418" s="771" t="str">
        <x:f>IF(K418="","",IF(NOT(ISNUMBER(K418)),"CHECK INPUTS",IF(L418="","GST REQUIRED",IF(NOT(ISNUMBER(L418)),"CHECK INPUTS",IF(OR(L418&lt;0,L418&gt;1),"CHECK INPUTS",ROUND(K418*L418,2))))))</x:f>
      </x:c>
      <x:c r="N418" s="771" t="str">
        <x:f>IF(K418="","",IF(OR(NOT(ISNUMBER(K418)),NOT(ISNUMBER(M418))),"CHECK INPUTS",ROUND(K418+M418,2)))</x:f>
      </x:c>
      <x:c r="O418" s="731"/>
      <x:c r="P418" s="730"/>
      <x:c r="Q418" s="751" t="str">
        <x:f>IF(A418="","",IF(COUNTIF($A$5:$A$504,A418)&gt;1,"DUPLICATE QUOTE ID",IF(COUNTIFS($B$5:$B$504,B418,$D$5:$D$504,D418)&gt;1,"DUPLICATE RFQ VERSION",IF(OR(B418="",C418="",E418="",G418="",O418="",P418=""),"CHECK REQUIRED FIELDS",IF(OR(NOT(ISNUMBER(C418)),C418&gt;TODAY(),NOT(ISNUMBER(D418)),D418&lt;1,NOT(ISNUMBER(F418)),F418&lt;=0,NOT(ISNUMBER(H418)),H418&lt;=0,AND(I418&lt;&gt;"",OR(NOT(ISNUMBER(I418)),I418&lt;0,I418&gt;1)),AND(J418&lt;&gt;"",OR(NOT(ISNUMBER(J418)),J418&lt;0)),NOT(ISNUMBER(L418)),L418&lt;0,L418&gt;1,NOT(ISNUMBER(O418)),O418&lt;C418),"CHECK INPUTS",IF(COUNTIF(Setup!$F$4:$F$9,P418)=0,"CHECK QUOTE STATUS","COMPLETE"))))))</x:f>
      </x:c>
    </x:row>
    <x:row r="419">
      <x:c r="A419" s="730"/>
      <x:c r="B419" s="730"/>
      <x:c r="C419" s="731"/>
      <x:c r="D419" s="730"/>
      <x:c r="E419" s="730"/>
      <x:c r="F419" s="730"/>
      <x:c r="G419" s="730"/>
      <x:c r="H419" s="767"/>
      <x:c r="I419" s="768"/>
      <x:c r="J419" s="767"/>
      <x:c r="K419" s="771" t="str">
        <x:f>IF(OR(F419="",H419=""),"",IF(OR(NOT(ISNUMBER(F419)),NOT(ISNUMBER(H419)),AND(I419&lt;&gt;"",NOT(ISNUMBER(I419))),AND(J419&lt;&gt;"",NOT(ISNUMBER(J419))),F419&lt;=0,H419&lt;=0,I419&lt;0,I419&gt;1,J419&lt;0),"CHECK INPUTS",ROUND(F419*H419*(1-IF(I419="",0,I419))+IF(J419="",0,J419),2)))</x:f>
      </x:c>
      <x:c r="L419" s="768"/>
      <x:c r="M419" s="771" t="str">
        <x:f>IF(K419="","",IF(NOT(ISNUMBER(K419)),"CHECK INPUTS",IF(L419="","GST REQUIRED",IF(NOT(ISNUMBER(L419)),"CHECK INPUTS",IF(OR(L419&lt;0,L419&gt;1),"CHECK INPUTS",ROUND(K419*L419,2))))))</x:f>
      </x:c>
      <x:c r="N419" s="771" t="str">
        <x:f>IF(K419="","",IF(OR(NOT(ISNUMBER(K419)),NOT(ISNUMBER(M419))),"CHECK INPUTS",ROUND(K419+M419,2)))</x:f>
      </x:c>
      <x:c r="O419" s="731"/>
      <x:c r="P419" s="730"/>
      <x:c r="Q419" s="751" t="str">
        <x:f>IF(A419="","",IF(COUNTIF($A$5:$A$504,A419)&gt;1,"DUPLICATE QUOTE ID",IF(COUNTIFS($B$5:$B$504,B419,$D$5:$D$504,D419)&gt;1,"DUPLICATE RFQ VERSION",IF(OR(B419="",C419="",E419="",G419="",O419="",P419=""),"CHECK REQUIRED FIELDS",IF(OR(NOT(ISNUMBER(C419)),C419&gt;TODAY(),NOT(ISNUMBER(D419)),D419&lt;1,NOT(ISNUMBER(F419)),F419&lt;=0,NOT(ISNUMBER(H419)),H419&lt;=0,AND(I419&lt;&gt;"",OR(NOT(ISNUMBER(I419)),I419&lt;0,I419&gt;1)),AND(J419&lt;&gt;"",OR(NOT(ISNUMBER(J419)),J419&lt;0)),NOT(ISNUMBER(L419)),L419&lt;0,L419&gt;1,NOT(ISNUMBER(O419)),O419&lt;C419),"CHECK INPUTS",IF(COUNTIF(Setup!$F$4:$F$9,P419)=0,"CHECK QUOTE STATUS","COMPLETE"))))))</x:f>
      </x:c>
    </x:row>
    <x:row r="420">
      <x:c r="A420" s="730"/>
      <x:c r="B420" s="730"/>
      <x:c r="C420" s="731"/>
      <x:c r="D420" s="730"/>
      <x:c r="E420" s="730"/>
      <x:c r="F420" s="730"/>
      <x:c r="G420" s="730"/>
      <x:c r="H420" s="767"/>
      <x:c r="I420" s="768"/>
      <x:c r="J420" s="767"/>
      <x:c r="K420" s="771" t="str">
        <x:f>IF(OR(F420="",H420=""),"",IF(OR(NOT(ISNUMBER(F420)),NOT(ISNUMBER(H420)),AND(I420&lt;&gt;"",NOT(ISNUMBER(I420))),AND(J420&lt;&gt;"",NOT(ISNUMBER(J420))),F420&lt;=0,H420&lt;=0,I420&lt;0,I420&gt;1,J420&lt;0),"CHECK INPUTS",ROUND(F420*H420*(1-IF(I420="",0,I420))+IF(J420="",0,J420),2)))</x:f>
      </x:c>
      <x:c r="L420" s="768"/>
      <x:c r="M420" s="771" t="str">
        <x:f>IF(K420="","",IF(NOT(ISNUMBER(K420)),"CHECK INPUTS",IF(L420="","GST REQUIRED",IF(NOT(ISNUMBER(L420)),"CHECK INPUTS",IF(OR(L420&lt;0,L420&gt;1),"CHECK INPUTS",ROUND(K420*L420,2))))))</x:f>
      </x:c>
      <x:c r="N420" s="771" t="str">
        <x:f>IF(K420="","",IF(OR(NOT(ISNUMBER(K420)),NOT(ISNUMBER(M420))),"CHECK INPUTS",ROUND(K420+M420,2)))</x:f>
      </x:c>
      <x:c r="O420" s="731"/>
      <x:c r="P420" s="730"/>
      <x:c r="Q420" s="751" t="str">
        <x:f>IF(A420="","",IF(COUNTIF($A$5:$A$504,A420)&gt;1,"DUPLICATE QUOTE ID",IF(COUNTIFS($B$5:$B$504,B420,$D$5:$D$504,D420)&gt;1,"DUPLICATE RFQ VERSION",IF(OR(B420="",C420="",E420="",G420="",O420="",P420=""),"CHECK REQUIRED FIELDS",IF(OR(NOT(ISNUMBER(C420)),C420&gt;TODAY(),NOT(ISNUMBER(D420)),D420&lt;1,NOT(ISNUMBER(F420)),F420&lt;=0,NOT(ISNUMBER(H420)),H420&lt;=0,AND(I420&lt;&gt;"",OR(NOT(ISNUMBER(I420)),I420&lt;0,I420&gt;1)),AND(J420&lt;&gt;"",OR(NOT(ISNUMBER(J420)),J420&lt;0)),NOT(ISNUMBER(L420)),L420&lt;0,L420&gt;1,NOT(ISNUMBER(O420)),O420&lt;C420),"CHECK INPUTS",IF(COUNTIF(Setup!$F$4:$F$9,P420)=0,"CHECK QUOTE STATUS","COMPLETE"))))))</x:f>
      </x:c>
    </x:row>
    <x:row r="421">
      <x:c r="A421" s="730"/>
      <x:c r="B421" s="730"/>
      <x:c r="C421" s="731"/>
      <x:c r="D421" s="730"/>
      <x:c r="E421" s="730"/>
      <x:c r="F421" s="730"/>
      <x:c r="G421" s="730"/>
      <x:c r="H421" s="767"/>
      <x:c r="I421" s="768"/>
      <x:c r="J421" s="767"/>
      <x:c r="K421" s="771" t="str">
        <x:f>IF(OR(F421="",H421=""),"",IF(OR(NOT(ISNUMBER(F421)),NOT(ISNUMBER(H421)),AND(I421&lt;&gt;"",NOT(ISNUMBER(I421))),AND(J421&lt;&gt;"",NOT(ISNUMBER(J421))),F421&lt;=0,H421&lt;=0,I421&lt;0,I421&gt;1,J421&lt;0),"CHECK INPUTS",ROUND(F421*H421*(1-IF(I421="",0,I421))+IF(J421="",0,J421),2)))</x:f>
      </x:c>
      <x:c r="L421" s="768"/>
      <x:c r="M421" s="771" t="str">
        <x:f>IF(K421="","",IF(NOT(ISNUMBER(K421)),"CHECK INPUTS",IF(L421="","GST REQUIRED",IF(NOT(ISNUMBER(L421)),"CHECK INPUTS",IF(OR(L421&lt;0,L421&gt;1),"CHECK INPUTS",ROUND(K421*L421,2))))))</x:f>
      </x:c>
      <x:c r="N421" s="771" t="str">
        <x:f>IF(K421="","",IF(OR(NOT(ISNUMBER(K421)),NOT(ISNUMBER(M421))),"CHECK INPUTS",ROUND(K421+M421,2)))</x:f>
      </x:c>
      <x:c r="O421" s="731"/>
      <x:c r="P421" s="730"/>
      <x:c r="Q421" s="751" t="str">
        <x:f>IF(A421="","",IF(COUNTIF($A$5:$A$504,A421)&gt;1,"DUPLICATE QUOTE ID",IF(COUNTIFS($B$5:$B$504,B421,$D$5:$D$504,D421)&gt;1,"DUPLICATE RFQ VERSION",IF(OR(B421="",C421="",E421="",G421="",O421="",P421=""),"CHECK REQUIRED FIELDS",IF(OR(NOT(ISNUMBER(C421)),C421&gt;TODAY(),NOT(ISNUMBER(D421)),D421&lt;1,NOT(ISNUMBER(F421)),F421&lt;=0,NOT(ISNUMBER(H421)),H421&lt;=0,AND(I421&lt;&gt;"",OR(NOT(ISNUMBER(I421)),I421&lt;0,I421&gt;1)),AND(J421&lt;&gt;"",OR(NOT(ISNUMBER(J421)),J421&lt;0)),NOT(ISNUMBER(L421)),L421&lt;0,L421&gt;1,NOT(ISNUMBER(O421)),O421&lt;C421),"CHECK INPUTS",IF(COUNTIF(Setup!$F$4:$F$9,P421)=0,"CHECK QUOTE STATUS","COMPLETE"))))))</x:f>
      </x:c>
    </x:row>
    <x:row r="422">
      <x:c r="A422" s="730"/>
      <x:c r="B422" s="730"/>
      <x:c r="C422" s="731"/>
      <x:c r="D422" s="730"/>
      <x:c r="E422" s="730"/>
      <x:c r="F422" s="730"/>
      <x:c r="G422" s="730"/>
      <x:c r="H422" s="767"/>
      <x:c r="I422" s="768"/>
      <x:c r="J422" s="767"/>
      <x:c r="K422" s="771" t="str">
        <x:f>IF(OR(F422="",H422=""),"",IF(OR(NOT(ISNUMBER(F422)),NOT(ISNUMBER(H422)),AND(I422&lt;&gt;"",NOT(ISNUMBER(I422))),AND(J422&lt;&gt;"",NOT(ISNUMBER(J422))),F422&lt;=0,H422&lt;=0,I422&lt;0,I422&gt;1,J422&lt;0),"CHECK INPUTS",ROUND(F422*H422*(1-IF(I422="",0,I422))+IF(J422="",0,J422),2)))</x:f>
      </x:c>
      <x:c r="L422" s="768"/>
      <x:c r="M422" s="771" t="str">
        <x:f>IF(K422="","",IF(NOT(ISNUMBER(K422)),"CHECK INPUTS",IF(L422="","GST REQUIRED",IF(NOT(ISNUMBER(L422)),"CHECK INPUTS",IF(OR(L422&lt;0,L422&gt;1),"CHECK INPUTS",ROUND(K422*L422,2))))))</x:f>
      </x:c>
      <x:c r="N422" s="771" t="str">
        <x:f>IF(K422="","",IF(OR(NOT(ISNUMBER(K422)),NOT(ISNUMBER(M422))),"CHECK INPUTS",ROUND(K422+M422,2)))</x:f>
      </x:c>
      <x:c r="O422" s="731"/>
      <x:c r="P422" s="730"/>
      <x:c r="Q422" s="751" t="str">
        <x:f>IF(A422="","",IF(COUNTIF($A$5:$A$504,A422)&gt;1,"DUPLICATE QUOTE ID",IF(COUNTIFS($B$5:$B$504,B422,$D$5:$D$504,D422)&gt;1,"DUPLICATE RFQ VERSION",IF(OR(B422="",C422="",E422="",G422="",O422="",P422=""),"CHECK REQUIRED FIELDS",IF(OR(NOT(ISNUMBER(C422)),C422&gt;TODAY(),NOT(ISNUMBER(D422)),D422&lt;1,NOT(ISNUMBER(F422)),F422&lt;=0,NOT(ISNUMBER(H422)),H422&lt;=0,AND(I422&lt;&gt;"",OR(NOT(ISNUMBER(I422)),I422&lt;0,I422&gt;1)),AND(J422&lt;&gt;"",OR(NOT(ISNUMBER(J422)),J422&lt;0)),NOT(ISNUMBER(L422)),L422&lt;0,L422&gt;1,NOT(ISNUMBER(O422)),O422&lt;C422),"CHECK INPUTS",IF(COUNTIF(Setup!$F$4:$F$9,P422)=0,"CHECK QUOTE STATUS","COMPLETE"))))))</x:f>
      </x:c>
    </x:row>
    <x:row r="423">
      <x:c r="A423" s="730"/>
      <x:c r="B423" s="730"/>
      <x:c r="C423" s="731"/>
      <x:c r="D423" s="730"/>
      <x:c r="E423" s="730"/>
      <x:c r="F423" s="730"/>
      <x:c r="G423" s="730"/>
      <x:c r="H423" s="767"/>
      <x:c r="I423" s="768"/>
      <x:c r="J423" s="767"/>
      <x:c r="K423" s="771" t="str">
        <x:f>IF(OR(F423="",H423=""),"",IF(OR(NOT(ISNUMBER(F423)),NOT(ISNUMBER(H423)),AND(I423&lt;&gt;"",NOT(ISNUMBER(I423))),AND(J423&lt;&gt;"",NOT(ISNUMBER(J423))),F423&lt;=0,H423&lt;=0,I423&lt;0,I423&gt;1,J423&lt;0),"CHECK INPUTS",ROUND(F423*H423*(1-IF(I423="",0,I423))+IF(J423="",0,J423),2)))</x:f>
      </x:c>
      <x:c r="L423" s="768"/>
      <x:c r="M423" s="771" t="str">
        <x:f>IF(K423="","",IF(NOT(ISNUMBER(K423)),"CHECK INPUTS",IF(L423="","GST REQUIRED",IF(NOT(ISNUMBER(L423)),"CHECK INPUTS",IF(OR(L423&lt;0,L423&gt;1),"CHECK INPUTS",ROUND(K423*L423,2))))))</x:f>
      </x:c>
      <x:c r="N423" s="771" t="str">
        <x:f>IF(K423="","",IF(OR(NOT(ISNUMBER(K423)),NOT(ISNUMBER(M423))),"CHECK INPUTS",ROUND(K423+M423,2)))</x:f>
      </x:c>
      <x:c r="O423" s="731"/>
      <x:c r="P423" s="730"/>
      <x:c r="Q423" s="751" t="str">
        <x:f>IF(A423="","",IF(COUNTIF($A$5:$A$504,A423)&gt;1,"DUPLICATE QUOTE ID",IF(COUNTIFS($B$5:$B$504,B423,$D$5:$D$504,D423)&gt;1,"DUPLICATE RFQ VERSION",IF(OR(B423="",C423="",E423="",G423="",O423="",P423=""),"CHECK REQUIRED FIELDS",IF(OR(NOT(ISNUMBER(C423)),C423&gt;TODAY(),NOT(ISNUMBER(D423)),D423&lt;1,NOT(ISNUMBER(F423)),F423&lt;=0,NOT(ISNUMBER(H423)),H423&lt;=0,AND(I423&lt;&gt;"",OR(NOT(ISNUMBER(I423)),I423&lt;0,I423&gt;1)),AND(J423&lt;&gt;"",OR(NOT(ISNUMBER(J423)),J423&lt;0)),NOT(ISNUMBER(L423)),L423&lt;0,L423&gt;1,NOT(ISNUMBER(O423)),O423&lt;C423),"CHECK INPUTS",IF(COUNTIF(Setup!$F$4:$F$9,P423)=0,"CHECK QUOTE STATUS","COMPLETE"))))))</x:f>
      </x:c>
    </x:row>
    <x:row r="424">
      <x:c r="A424" s="730"/>
      <x:c r="B424" s="730"/>
      <x:c r="C424" s="731"/>
      <x:c r="D424" s="730"/>
      <x:c r="E424" s="730"/>
      <x:c r="F424" s="730"/>
      <x:c r="G424" s="730"/>
      <x:c r="H424" s="767"/>
      <x:c r="I424" s="768"/>
      <x:c r="J424" s="767"/>
      <x:c r="K424" s="771" t="str">
        <x:f>IF(OR(F424="",H424=""),"",IF(OR(NOT(ISNUMBER(F424)),NOT(ISNUMBER(H424)),AND(I424&lt;&gt;"",NOT(ISNUMBER(I424))),AND(J424&lt;&gt;"",NOT(ISNUMBER(J424))),F424&lt;=0,H424&lt;=0,I424&lt;0,I424&gt;1,J424&lt;0),"CHECK INPUTS",ROUND(F424*H424*(1-IF(I424="",0,I424))+IF(J424="",0,J424),2)))</x:f>
      </x:c>
      <x:c r="L424" s="768"/>
      <x:c r="M424" s="771" t="str">
        <x:f>IF(K424="","",IF(NOT(ISNUMBER(K424)),"CHECK INPUTS",IF(L424="","GST REQUIRED",IF(NOT(ISNUMBER(L424)),"CHECK INPUTS",IF(OR(L424&lt;0,L424&gt;1),"CHECK INPUTS",ROUND(K424*L424,2))))))</x:f>
      </x:c>
      <x:c r="N424" s="771" t="str">
        <x:f>IF(K424="","",IF(OR(NOT(ISNUMBER(K424)),NOT(ISNUMBER(M424))),"CHECK INPUTS",ROUND(K424+M424,2)))</x:f>
      </x:c>
      <x:c r="O424" s="731"/>
      <x:c r="P424" s="730"/>
      <x:c r="Q424" s="751" t="str">
        <x:f>IF(A424="","",IF(COUNTIF($A$5:$A$504,A424)&gt;1,"DUPLICATE QUOTE ID",IF(COUNTIFS($B$5:$B$504,B424,$D$5:$D$504,D424)&gt;1,"DUPLICATE RFQ VERSION",IF(OR(B424="",C424="",E424="",G424="",O424="",P424=""),"CHECK REQUIRED FIELDS",IF(OR(NOT(ISNUMBER(C424)),C424&gt;TODAY(),NOT(ISNUMBER(D424)),D424&lt;1,NOT(ISNUMBER(F424)),F424&lt;=0,NOT(ISNUMBER(H424)),H424&lt;=0,AND(I424&lt;&gt;"",OR(NOT(ISNUMBER(I424)),I424&lt;0,I424&gt;1)),AND(J424&lt;&gt;"",OR(NOT(ISNUMBER(J424)),J424&lt;0)),NOT(ISNUMBER(L424)),L424&lt;0,L424&gt;1,NOT(ISNUMBER(O424)),O424&lt;C424),"CHECK INPUTS",IF(COUNTIF(Setup!$F$4:$F$9,P424)=0,"CHECK QUOTE STATUS","COMPLETE"))))))</x:f>
      </x:c>
    </x:row>
    <x:row r="425">
      <x:c r="A425" s="730"/>
      <x:c r="B425" s="730"/>
      <x:c r="C425" s="731"/>
      <x:c r="D425" s="730"/>
      <x:c r="E425" s="730"/>
      <x:c r="F425" s="730"/>
      <x:c r="G425" s="730"/>
      <x:c r="H425" s="767"/>
      <x:c r="I425" s="768"/>
      <x:c r="J425" s="767"/>
      <x:c r="K425" s="771" t="str">
        <x:f>IF(OR(F425="",H425=""),"",IF(OR(NOT(ISNUMBER(F425)),NOT(ISNUMBER(H425)),AND(I425&lt;&gt;"",NOT(ISNUMBER(I425))),AND(J425&lt;&gt;"",NOT(ISNUMBER(J425))),F425&lt;=0,H425&lt;=0,I425&lt;0,I425&gt;1,J425&lt;0),"CHECK INPUTS",ROUND(F425*H425*(1-IF(I425="",0,I425))+IF(J425="",0,J425),2)))</x:f>
      </x:c>
      <x:c r="L425" s="768"/>
      <x:c r="M425" s="771" t="str">
        <x:f>IF(K425="","",IF(NOT(ISNUMBER(K425)),"CHECK INPUTS",IF(L425="","GST REQUIRED",IF(NOT(ISNUMBER(L425)),"CHECK INPUTS",IF(OR(L425&lt;0,L425&gt;1),"CHECK INPUTS",ROUND(K425*L425,2))))))</x:f>
      </x:c>
      <x:c r="N425" s="771" t="str">
        <x:f>IF(K425="","",IF(OR(NOT(ISNUMBER(K425)),NOT(ISNUMBER(M425))),"CHECK INPUTS",ROUND(K425+M425,2)))</x:f>
      </x:c>
      <x:c r="O425" s="731"/>
      <x:c r="P425" s="730"/>
      <x:c r="Q425" s="751" t="str">
        <x:f>IF(A425="","",IF(COUNTIF($A$5:$A$504,A425)&gt;1,"DUPLICATE QUOTE ID",IF(COUNTIFS($B$5:$B$504,B425,$D$5:$D$504,D425)&gt;1,"DUPLICATE RFQ VERSION",IF(OR(B425="",C425="",E425="",G425="",O425="",P425=""),"CHECK REQUIRED FIELDS",IF(OR(NOT(ISNUMBER(C425)),C425&gt;TODAY(),NOT(ISNUMBER(D425)),D425&lt;1,NOT(ISNUMBER(F425)),F425&lt;=0,NOT(ISNUMBER(H425)),H425&lt;=0,AND(I425&lt;&gt;"",OR(NOT(ISNUMBER(I425)),I425&lt;0,I425&gt;1)),AND(J425&lt;&gt;"",OR(NOT(ISNUMBER(J425)),J425&lt;0)),NOT(ISNUMBER(L425)),L425&lt;0,L425&gt;1,NOT(ISNUMBER(O425)),O425&lt;C425),"CHECK INPUTS",IF(COUNTIF(Setup!$F$4:$F$9,P425)=0,"CHECK QUOTE STATUS","COMPLETE"))))))</x:f>
      </x:c>
    </x:row>
    <x:row r="426">
      <x:c r="A426" s="730"/>
      <x:c r="B426" s="730"/>
      <x:c r="C426" s="731"/>
      <x:c r="D426" s="730"/>
      <x:c r="E426" s="730"/>
      <x:c r="F426" s="730"/>
      <x:c r="G426" s="730"/>
      <x:c r="H426" s="767"/>
      <x:c r="I426" s="768"/>
      <x:c r="J426" s="767"/>
      <x:c r="K426" s="771" t="str">
        <x:f>IF(OR(F426="",H426=""),"",IF(OR(NOT(ISNUMBER(F426)),NOT(ISNUMBER(H426)),AND(I426&lt;&gt;"",NOT(ISNUMBER(I426))),AND(J426&lt;&gt;"",NOT(ISNUMBER(J426))),F426&lt;=0,H426&lt;=0,I426&lt;0,I426&gt;1,J426&lt;0),"CHECK INPUTS",ROUND(F426*H426*(1-IF(I426="",0,I426))+IF(J426="",0,J426),2)))</x:f>
      </x:c>
      <x:c r="L426" s="768"/>
      <x:c r="M426" s="771" t="str">
        <x:f>IF(K426="","",IF(NOT(ISNUMBER(K426)),"CHECK INPUTS",IF(L426="","GST REQUIRED",IF(NOT(ISNUMBER(L426)),"CHECK INPUTS",IF(OR(L426&lt;0,L426&gt;1),"CHECK INPUTS",ROUND(K426*L426,2))))))</x:f>
      </x:c>
      <x:c r="N426" s="771" t="str">
        <x:f>IF(K426="","",IF(OR(NOT(ISNUMBER(K426)),NOT(ISNUMBER(M426))),"CHECK INPUTS",ROUND(K426+M426,2)))</x:f>
      </x:c>
      <x:c r="O426" s="731"/>
      <x:c r="P426" s="730"/>
      <x:c r="Q426" s="751" t="str">
        <x:f>IF(A426="","",IF(COUNTIF($A$5:$A$504,A426)&gt;1,"DUPLICATE QUOTE ID",IF(COUNTIFS($B$5:$B$504,B426,$D$5:$D$504,D426)&gt;1,"DUPLICATE RFQ VERSION",IF(OR(B426="",C426="",E426="",G426="",O426="",P426=""),"CHECK REQUIRED FIELDS",IF(OR(NOT(ISNUMBER(C426)),C426&gt;TODAY(),NOT(ISNUMBER(D426)),D426&lt;1,NOT(ISNUMBER(F426)),F426&lt;=0,NOT(ISNUMBER(H426)),H426&lt;=0,AND(I426&lt;&gt;"",OR(NOT(ISNUMBER(I426)),I426&lt;0,I426&gt;1)),AND(J426&lt;&gt;"",OR(NOT(ISNUMBER(J426)),J426&lt;0)),NOT(ISNUMBER(L426)),L426&lt;0,L426&gt;1,NOT(ISNUMBER(O426)),O426&lt;C426),"CHECK INPUTS",IF(COUNTIF(Setup!$F$4:$F$9,P426)=0,"CHECK QUOTE STATUS","COMPLETE"))))))</x:f>
      </x:c>
    </x:row>
    <x:row r="427">
      <x:c r="A427" s="730"/>
      <x:c r="B427" s="730"/>
      <x:c r="C427" s="731"/>
      <x:c r="D427" s="730"/>
      <x:c r="E427" s="730"/>
      <x:c r="F427" s="730"/>
      <x:c r="G427" s="730"/>
      <x:c r="H427" s="767"/>
      <x:c r="I427" s="768"/>
      <x:c r="J427" s="767"/>
      <x:c r="K427" s="771" t="str">
        <x:f>IF(OR(F427="",H427=""),"",IF(OR(NOT(ISNUMBER(F427)),NOT(ISNUMBER(H427)),AND(I427&lt;&gt;"",NOT(ISNUMBER(I427))),AND(J427&lt;&gt;"",NOT(ISNUMBER(J427))),F427&lt;=0,H427&lt;=0,I427&lt;0,I427&gt;1,J427&lt;0),"CHECK INPUTS",ROUND(F427*H427*(1-IF(I427="",0,I427))+IF(J427="",0,J427),2)))</x:f>
      </x:c>
      <x:c r="L427" s="768"/>
      <x:c r="M427" s="771" t="str">
        <x:f>IF(K427="","",IF(NOT(ISNUMBER(K427)),"CHECK INPUTS",IF(L427="","GST REQUIRED",IF(NOT(ISNUMBER(L427)),"CHECK INPUTS",IF(OR(L427&lt;0,L427&gt;1),"CHECK INPUTS",ROUND(K427*L427,2))))))</x:f>
      </x:c>
      <x:c r="N427" s="771" t="str">
        <x:f>IF(K427="","",IF(OR(NOT(ISNUMBER(K427)),NOT(ISNUMBER(M427))),"CHECK INPUTS",ROUND(K427+M427,2)))</x:f>
      </x:c>
      <x:c r="O427" s="731"/>
      <x:c r="P427" s="730"/>
      <x:c r="Q427" s="751" t="str">
        <x:f>IF(A427="","",IF(COUNTIF($A$5:$A$504,A427)&gt;1,"DUPLICATE QUOTE ID",IF(COUNTIFS($B$5:$B$504,B427,$D$5:$D$504,D427)&gt;1,"DUPLICATE RFQ VERSION",IF(OR(B427="",C427="",E427="",G427="",O427="",P427=""),"CHECK REQUIRED FIELDS",IF(OR(NOT(ISNUMBER(C427)),C427&gt;TODAY(),NOT(ISNUMBER(D427)),D427&lt;1,NOT(ISNUMBER(F427)),F427&lt;=0,NOT(ISNUMBER(H427)),H427&lt;=0,AND(I427&lt;&gt;"",OR(NOT(ISNUMBER(I427)),I427&lt;0,I427&gt;1)),AND(J427&lt;&gt;"",OR(NOT(ISNUMBER(J427)),J427&lt;0)),NOT(ISNUMBER(L427)),L427&lt;0,L427&gt;1,NOT(ISNUMBER(O427)),O427&lt;C427),"CHECK INPUTS",IF(COUNTIF(Setup!$F$4:$F$9,P427)=0,"CHECK QUOTE STATUS","COMPLETE"))))))</x:f>
      </x:c>
    </x:row>
    <x:row r="428">
      <x:c r="A428" s="730"/>
      <x:c r="B428" s="730"/>
      <x:c r="C428" s="731"/>
      <x:c r="D428" s="730"/>
      <x:c r="E428" s="730"/>
      <x:c r="F428" s="730"/>
      <x:c r="G428" s="730"/>
      <x:c r="H428" s="767"/>
      <x:c r="I428" s="768"/>
      <x:c r="J428" s="767"/>
      <x:c r="K428" s="771" t="str">
        <x:f>IF(OR(F428="",H428=""),"",IF(OR(NOT(ISNUMBER(F428)),NOT(ISNUMBER(H428)),AND(I428&lt;&gt;"",NOT(ISNUMBER(I428))),AND(J428&lt;&gt;"",NOT(ISNUMBER(J428))),F428&lt;=0,H428&lt;=0,I428&lt;0,I428&gt;1,J428&lt;0),"CHECK INPUTS",ROUND(F428*H428*(1-IF(I428="",0,I428))+IF(J428="",0,J428),2)))</x:f>
      </x:c>
      <x:c r="L428" s="768"/>
      <x:c r="M428" s="771" t="str">
        <x:f>IF(K428="","",IF(NOT(ISNUMBER(K428)),"CHECK INPUTS",IF(L428="","GST REQUIRED",IF(NOT(ISNUMBER(L428)),"CHECK INPUTS",IF(OR(L428&lt;0,L428&gt;1),"CHECK INPUTS",ROUND(K428*L428,2))))))</x:f>
      </x:c>
      <x:c r="N428" s="771" t="str">
        <x:f>IF(K428="","",IF(OR(NOT(ISNUMBER(K428)),NOT(ISNUMBER(M428))),"CHECK INPUTS",ROUND(K428+M428,2)))</x:f>
      </x:c>
      <x:c r="O428" s="731"/>
      <x:c r="P428" s="730"/>
      <x:c r="Q428" s="751" t="str">
        <x:f>IF(A428="","",IF(COUNTIF($A$5:$A$504,A428)&gt;1,"DUPLICATE QUOTE ID",IF(COUNTIFS($B$5:$B$504,B428,$D$5:$D$504,D428)&gt;1,"DUPLICATE RFQ VERSION",IF(OR(B428="",C428="",E428="",G428="",O428="",P428=""),"CHECK REQUIRED FIELDS",IF(OR(NOT(ISNUMBER(C428)),C428&gt;TODAY(),NOT(ISNUMBER(D428)),D428&lt;1,NOT(ISNUMBER(F428)),F428&lt;=0,NOT(ISNUMBER(H428)),H428&lt;=0,AND(I428&lt;&gt;"",OR(NOT(ISNUMBER(I428)),I428&lt;0,I428&gt;1)),AND(J428&lt;&gt;"",OR(NOT(ISNUMBER(J428)),J428&lt;0)),NOT(ISNUMBER(L428)),L428&lt;0,L428&gt;1,NOT(ISNUMBER(O428)),O428&lt;C428),"CHECK INPUTS",IF(COUNTIF(Setup!$F$4:$F$9,P428)=0,"CHECK QUOTE STATUS","COMPLETE"))))))</x:f>
      </x:c>
    </x:row>
    <x:row r="429">
      <x:c r="A429" s="730"/>
      <x:c r="B429" s="730"/>
      <x:c r="C429" s="731"/>
      <x:c r="D429" s="730"/>
      <x:c r="E429" s="730"/>
      <x:c r="F429" s="730"/>
      <x:c r="G429" s="730"/>
      <x:c r="H429" s="767"/>
      <x:c r="I429" s="768"/>
      <x:c r="J429" s="767"/>
      <x:c r="K429" s="771" t="str">
        <x:f>IF(OR(F429="",H429=""),"",IF(OR(NOT(ISNUMBER(F429)),NOT(ISNUMBER(H429)),AND(I429&lt;&gt;"",NOT(ISNUMBER(I429))),AND(J429&lt;&gt;"",NOT(ISNUMBER(J429))),F429&lt;=0,H429&lt;=0,I429&lt;0,I429&gt;1,J429&lt;0),"CHECK INPUTS",ROUND(F429*H429*(1-IF(I429="",0,I429))+IF(J429="",0,J429),2)))</x:f>
      </x:c>
      <x:c r="L429" s="768"/>
      <x:c r="M429" s="771" t="str">
        <x:f>IF(K429="","",IF(NOT(ISNUMBER(K429)),"CHECK INPUTS",IF(L429="","GST REQUIRED",IF(NOT(ISNUMBER(L429)),"CHECK INPUTS",IF(OR(L429&lt;0,L429&gt;1),"CHECK INPUTS",ROUND(K429*L429,2))))))</x:f>
      </x:c>
      <x:c r="N429" s="771" t="str">
        <x:f>IF(K429="","",IF(OR(NOT(ISNUMBER(K429)),NOT(ISNUMBER(M429))),"CHECK INPUTS",ROUND(K429+M429,2)))</x:f>
      </x:c>
      <x:c r="O429" s="731"/>
      <x:c r="P429" s="730"/>
      <x:c r="Q429" s="751" t="str">
        <x:f>IF(A429="","",IF(COUNTIF($A$5:$A$504,A429)&gt;1,"DUPLICATE QUOTE ID",IF(COUNTIFS($B$5:$B$504,B429,$D$5:$D$504,D429)&gt;1,"DUPLICATE RFQ VERSION",IF(OR(B429="",C429="",E429="",G429="",O429="",P429=""),"CHECK REQUIRED FIELDS",IF(OR(NOT(ISNUMBER(C429)),C429&gt;TODAY(),NOT(ISNUMBER(D429)),D429&lt;1,NOT(ISNUMBER(F429)),F429&lt;=0,NOT(ISNUMBER(H429)),H429&lt;=0,AND(I429&lt;&gt;"",OR(NOT(ISNUMBER(I429)),I429&lt;0,I429&gt;1)),AND(J429&lt;&gt;"",OR(NOT(ISNUMBER(J429)),J429&lt;0)),NOT(ISNUMBER(L429)),L429&lt;0,L429&gt;1,NOT(ISNUMBER(O429)),O429&lt;C429),"CHECK INPUTS",IF(COUNTIF(Setup!$F$4:$F$9,P429)=0,"CHECK QUOTE STATUS","COMPLETE"))))))</x:f>
      </x:c>
    </x:row>
    <x:row r="430">
      <x:c r="A430" s="730"/>
      <x:c r="B430" s="730"/>
      <x:c r="C430" s="731"/>
      <x:c r="D430" s="730"/>
      <x:c r="E430" s="730"/>
      <x:c r="F430" s="730"/>
      <x:c r="G430" s="730"/>
      <x:c r="H430" s="767"/>
      <x:c r="I430" s="768"/>
      <x:c r="J430" s="767"/>
      <x:c r="K430" s="771" t="str">
        <x:f>IF(OR(F430="",H430=""),"",IF(OR(NOT(ISNUMBER(F430)),NOT(ISNUMBER(H430)),AND(I430&lt;&gt;"",NOT(ISNUMBER(I430))),AND(J430&lt;&gt;"",NOT(ISNUMBER(J430))),F430&lt;=0,H430&lt;=0,I430&lt;0,I430&gt;1,J430&lt;0),"CHECK INPUTS",ROUND(F430*H430*(1-IF(I430="",0,I430))+IF(J430="",0,J430),2)))</x:f>
      </x:c>
      <x:c r="L430" s="768"/>
      <x:c r="M430" s="771" t="str">
        <x:f>IF(K430="","",IF(NOT(ISNUMBER(K430)),"CHECK INPUTS",IF(L430="","GST REQUIRED",IF(NOT(ISNUMBER(L430)),"CHECK INPUTS",IF(OR(L430&lt;0,L430&gt;1),"CHECK INPUTS",ROUND(K430*L430,2))))))</x:f>
      </x:c>
      <x:c r="N430" s="771" t="str">
        <x:f>IF(K430="","",IF(OR(NOT(ISNUMBER(K430)),NOT(ISNUMBER(M430))),"CHECK INPUTS",ROUND(K430+M430,2)))</x:f>
      </x:c>
      <x:c r="O430" s="731"/>
      <x:c r="P430" s="730"/>
      <x:c r="Q430" s="751" t="str">
        <x:f>IF(A430="","",IF(COUNTIF($A$5:$A$504,A430)&gt;1,"DUPLICATE QUOTE ID",IF(COUNTIFS($B$5:$B$504,B430,$D$5:$D$504,D430)&gt;1,"DUPLICATE RFQ VERSION",IF(OR(B430="",C430="",E430="",G430="",O430="",P430=""),"CHECK REQUIRED FIELDS",IF(OR(NOT(ISNUMBER(C430)),C430&gt;TODAY(),NOT(ISNUMBER(D430)),D430&lt;1,NOT(ISNUMBER(F430)),F430&lt;=0,NOT(ISNUMBER(H430)),H430&lt;=0,AND(I430&lt;&gt;"",OR(NOT(ISNUMBER(I430)),I430&lt;0,I430&gt;1)),AND(J430&lt;&gt;"",OR(NOT(ISNUMBER(J430)),J430&lt;0)),NOT(ISNUMBER(L430)),L430&lt;0,L430&gt;1,NOT(ISNUMBER(O430)),O430&lt;C430),"CHECK INPUTS",IF(COUNTIF(Setup!$F$4:$F$9,P430)=0,"CHECK QUOTE STATUS","COMPLETE"))))))</x:f>
      </x:c>
    </x:row>
    <x:row r="431">
      <x:c r="A431" s="730"/>
      <x:c r="B431" s="730"/>
      <x:c r="C431" s="731"/>
      <x:c r="D431" s="730"/>
      <x:c r="E431" s="730"/>
      <x:c r="F431" s="730"/>
      <x:c r="G431" s="730"/>
      <x:c r="H431" s="767"/>
      <x:c r="I431" s="768"/>
      <x:c r="J431" s="767"/>
      <x:c r="K431" s="771" t="str">
        <x:f>IF(OR(F431="",H431=""),"",IF(OR(NOT(ISNUMBER(F431)),NOT(ISNUMBER(H431)),AND(I431&lt;&gt;"",NOT(ISNUMBER(I431))),AND(J431&lt;&gt;"",NOT(ISNUMBER(J431))),F431&lt;=0,H431&lt;=0,I431&lt;0,I431&gt;1,J431&lt;0),"CHECK INPUTS",ROUND(F431*H431*(1-IF(I431="",0,I431))+IF(J431="",0,J431),2)))</x:f>
      </x:c>
      <x:c r="L431" s="768"/>
      <x:c r="M431" s="771" t="str">
        <x:f>IF(K431="","",IF(NOT(ISNUMBER(K431)),"CHECK INPUTS",IF(L431="","GST REQUIRED",IF(NOT(ISNUMBER(L431)),"CHECK INPUTS",IF(OR(L431&lt;0,L431&gt;1),"CHECK INPUTS",ROUND(K431*L431,2))))))</x:f>
      </x:c>
      <x:c r="N431" s="771" t="str">
        <x:f>IF(K431="","",IF(OR(NOT(ISNUMBER(K431)),NOT(ISNUMBER(M431))),"CHECK INPUTS",ROUND(K431+M431,2)))</x:f>
      </x:c>
      <x:c r="O431" s="731"/>
      <x:c r="P431" s="730"/>
      <x:c r="Q431" s="751" t="str">
        <x:f>IF(A431="","",IF(COUNTIF($A$5:$A$504,A431)&gt;1,"DUPLICATE QUOTE ID",IF(COUNTIFS($B$5:$B$504,B431,$D$5:$D$504,D431)&gt;1,"DUPLICATE RFQ VERSION",IF(OR(B431="",C431="",E431="",G431="",O431="",P431=""),"CHECK REQUIRED FIELDS",IF(OR(NOT(ISNUMBER(C431)),C431&gt;TODAY(),NOT(ISNUMBER(D431)),D431&lt;1,NOT(ISNUMBER(F431)),F431&lt;=0,NOT(ISNUMBER(H431)),H431&lt;=0,AND(I431&lt;&gt;"",OR(NOT(ISNUMBER(I431)),I431&lt;0,I431&gt;1)),AND(J431&lt;&gt;"",OR(NOT(ISNUMBER(J431)),J431&lt;0)),NOT(ISNUMBER(L431)),L431&lt;0,L431&gt;1,NOT(ISNUMBER(O431)),O431&lt;C431),"CHECK INPUTS",IF(COUNTIF(Setup!$F$4:$F$9,P431)=0,"CHECK QUOTE STATUS","COMPLETE"))))))</x:f>
      </x:c>
    </x:row>
    <x:row r="432">
      <x:c r="A432" s="730"/>
      <x:c r="B432" s="730"/>
      <x:c r="C432" s="731"/>
      <x:c r="D432" s="730"/>
      <x:c r="E432" s="730"/>
      <x:c r="F432" s="730"/>
      <x:c r="G432" s="730"/>
      <x:c r="H432" s="767"/>
      <x:c r="I432" s="768"/>
      <x:c r="J432" s="767"/>
      <x:c r="K432" s="771" t="str">
        <x:f>IF(OR(F432="",H432=""),"",IF(OR(NOT(ISNUMBER(F432)),NOT(ISNUMBER(H432)),AND(I432&lt;&gt;"",NOT(ISNUMBER(I432))),AND(J432&lt;&gt;"",NOT(ISNUMBER(J432))),F432&lt;=0,H432&lt;=0,I432&lt;0,I432&gt;1,J432&lt;0),"CHECK INPUTS",ROUND(F432*H432*(1-IF(I432="",0,I432))+IF(J432="",0,J432),2)))</x:f>
      </x:c>
      <x:c r="L432" s="768"/>
      <x:c r="M432" s="771" t="str">
        <x:f>IF(K432="","",IF(NOT(ISNUMBER(K432)),"CHECK INPUTS",IF(L432="","GST REQUIRED",IF(NOT(ISNUMBER(L432)),"CHECK INPUTS",IF(OR(L432&lt;0,L432&gt;1),"CHECK INPUTS",ROUND(K432*L432,2))))))</x:f>
      </x:c>
      <x:c r="N432" s="771" t="str">
        <x:f>IF(K432="","",IF(OR(NOT(ISNUMBER(K432)),NOT(ISNUMBER(M432))),"CHECK INPUTS",ROUND(K432+M432,2)))</x:f>
      </x:c>
      <x:c r="O432" s="731"/>
      <x:c r="P432" s="730"/>
      <x:c r="Q432" s="751" t="str">
        <x:f>IF(A432="","",IF(COUNTIF($A$5:$A$504,A432)&gt;1,"DUPLICATE QUOTE ID",IF(COUNTIFS($B$5:$B$504,B432,$D$5:$D$504,D432)&gt;1,"DUPLICATE RFQ VERSION",IF(OR(B432="",C432="",E432="",G432="",O432="",P432=""),"CHECK REQUIRED FIELDS",IF(OR(NOT(ISNUMBER(C432)),C432&gt;TODAY(),NOT(ISNUMBER(D432)),D432&lt;1,NOT(ISNUMBER(F432)),F432&lt;=0,NOT(ISNUMBER(H432)),H432&lt;=0,AND(I432&lt;&gt;"",OR(NOT(ISNUMBER(I432)),I432&lt;0,I432&gt;1)),AND(J432&lt;&gt;"",OR(NOT(ISNUMBER(J432)),J432&lt;0)),NOT(ISNUMBER(L432)),L432&lt;0,L432&gt;1,NOT(ISNUMBER(O432)),O432&lt;C432),"CHECK INPUTS",IF(COUNTIF(Setup!$F$4:$F$9,P432)=0,"CHECK QUOTE STATUS","COMPLETE"))))))</x:f>
      </x:c>
    </x:row>
    <x:row r="433">
      <x:c r="A433" s="730"/>
      <x:c r="B433" s="730"/>
      <x:c r="C433" s="731"/>
      <x:c r="D433" s="730"/>
      <x:c r="E433" s="730"/>
      <x:c r="F433" s="730"/>
      <x:c r="G433" s="730"/>
      <x:c r="H433" s="767"/>
      <x:c r="I433" s="768"/>
      <x:c r="J433" s="767"/>
      <x:c r="K433" s="771" t="str">
        <x:f>IF(OR(F433="",H433=""),"",IF(OR(NOT(ISNUMBER(F433)),NOT(ISNUMBER(H433)),AND(I433&lt;&gt;"",NOT(ISNUMBER(I433))),AND(J433&lt;&gt;"",NOT(ISNUMBER(J433))),F433&lt;=0,H433&lt;=0,I433&lt;0,I433&gt;1,J433&lt;0),"CHECK INPUTS",ROUND(F433*H433*(1-IF(I433="",0,I433))+IF(J433="",0,J433),2)))</x:f>
      </x:c>
      <x:c r="L433" s="768"/>
      <x:c r="M433" s="771" t="str">
        <x:f>IF(K433="","",IF(NOT(ISNUMBER(K433)),"CHECK INPUTS",IF(L433="","GST REQUIRED",IF(NOT(ISNUMBER(L433)),"CHECK INPUTS",IF(OR(L433&lt;0,L433&gt;1),"CHECK INPUTS",ROUND(K433*L433,2))))))</x:f>
      </x:c>
      <x:c r="N433" s="771" t="str">
        <x:f>IF(K433="","",IF(OR(NOT(ISNUMBER(K433)),NOT(ISNUMBER(M433))),"CHECK INPUTS",ROUND(K433+M433,2)))</x:f>
      </x:c>
      <x:c r="O433" s="731"/>
      <x:c r="P433" s="730"/>
      <x:c r="Q433" s="751" t="str">
        <x:f>IF(A433="","",IF(COUNTIF($A$5:$A$504,A433)&gt;1,"DUPLICATE QUOTE ID",IF(COUNTIFS($B$5:$B$504,B433,$D$5:$D$504,D433)&gt;1,"DUPLICATE RFQ VERSION",IF(OR(B433="",C433="",E433="",G433="",O433="",P433=""),"CHECK REQUIRED FIELDS",IF(OR(NOT(ISNUMBER(C433)),C433&gt;TODAY(),NOT(ISNUMBER(D433)),D433&lt;1,NOT(ISNUMBER(F433)),F433&lt;=0,NOT(ISNUMBER(H433)),H433&lt;=0,AND(I433&lt;&gt;"",OR(NOT(ISNUMBER(I433)),I433&lt;0,I433&gt;1)),AND(J433&lt;&gt;"",OR(NOT(ISNUMBER(J433)),J433&lt;0)),NOT(ISNUMBER(L433)),L433&lt;0,L433&gt;1,NOT(ISNUMBER(O433)),O433&lt;C433),"CHECK INPUTS",IF(COUNTIF(Setup!$F$4:$F$9,P433)=0,"CHECK QUOTE STATUS","COMPLETE"))))))</x:f>
      </x:c>
    </x:row>
    <x:row r="434">
      <x:c r="A434" s="730"/>
      <x:c r="B434" s="730"/>
      <x:c r="C434" s="731"/>
      <x:c r="D434" s="730"/>
      <x:c r="E434" s="730"/>
      <x:c r="F434" s="730"/>
      <x:c r="G434" s="730"/>
      <x:c r="H434" s="767"/>
      <x:c r="I434" s="768"/>
      <x:c r="J434" s="767"/>
      <x:c r="K434" s="771" t="str">
        <x:f>IF(OR(F434="",H434=""),"",IF(OR(NOT(ISNUMBER(F434)),NOT(ISNUMBER(H434)),AND(I434&lt;&gt;"",NOT(ISNUMBER(I434))),AND(J434&lt;&gt;"",NOT(ISNUMBER(J434))),F434&lt;=0,H434&lt;=0,I434&lt;0,I434&gt;1,J434&lt;0),"CHECK INPUTS",ROUND(F434*H434*(1-IF(I434="",0,I434))+IF(J434="",0,J434),2)))</x:f>
      </x:c>
      <x:c r="L434" s="768"/>
      <x:c r="M434" s="771" t="str">
        <x:f>IF(K434="","",IF(NOT(ISNUMBER(K434)),"CHECK INPUTS",IF(L434="","GST REQUIRED",IF(NOT(ISNUMBER(L434)),"CHECK INPUTS",IF(OR(L434&lt;0,L434&gt;1),"CHECK INPUTS",ROUND(K434*L434,2))))))</x:f>
      </x:c>
      <x:c r="N434" s="771" t="str">
        <x:f>IF(K434="","",IF(OR(NOT(ISNUMBER(K434)),NOT(ISNUMBER(M434))),"CHECK INPUTS",ROUND(K434+M434,2)))</x:f>
      </x:c>
      <x:c r="O434" s="731"/>
      <x:c r="P434" s="730"/>
      <x:c r="Q434" s="751" t="str">
        <x:f>IF(A434="","",IF(COUNTIF($A$5:$A$504,A434)&gt;1,"DUPLICATE QUOTE ID",IF(COUNTIFS($B$5:$B$504,B434,$D$5:$D$504,D434)&gt;1,"DUPLICATE RFQ VERSION",IF(OR(B434="",C434="",E434="",G434="",O434="",P434=""),"CHECK REQUIRED FIELDS",IF(OR(NOT(ISNUMBER(C434)),C434&gt;TODAY(),NOT(ISNUMBER(D434)),D434&lt;1,NOT(ISNUMBER(F434)),F434&lt;=0,NOT(ISNUMBER(H434)),H434&lt;=0,AND(I434&lt;&gt;"",OR(NOT(ISNUMBER(I434)),I434&lt;0,I434&gt;1)),AND(J434&lt;&gt;"",OR(NOT(ISNUMBER(J434)),J434&lt;0)),NOT(ISNUMBER(L434)),L434&lt;0,L434&gt;1,NOT(ISNUMBER(O434)),O434&lt;C434),"CHECK INPUTS",IF(COUNTIF(Setup!$F$4:$F$9,P434)=0,"CHECK QUOTE STATUS","COMPLETE"))))))</x:f>
      </x:c>
    </x:row>
    <x:row r="435">
      <x:c r="A435" s="730"/>
      <x:c r="B435" s="730"/>
      <x:c r="C435" s="731"/>
      <x:c r="D435" s="730"/>
      <x:c r="E435" s="730"/>
      <x:c r="F435" s="730"/>
      <x:c r="G435" s="730"/>
      <x:c r="H435" s="767"/>
      <x:c r="I435" s="768"/>
      <x:c r="J435" s="767"/>
      <x:c r="K435" s="771" t="str">
        <x:f>IF(OR(F435="",H435=""),"",IF(OR(NOT(ISNUMBER(F435)),NOT(ISNUMBER(H435)),AND(I435&lt;&gt;"",NOT(ISNUMBER(I435))),AND(J435&lt;&gt;"",NOT(ISNUMBER(J435))),F435&lt;=0,H435&lt;=0,I435&lt;0,I435&gt;1,J435&lt;0),"CHECK INPUTS",ROUND(F435*H435*(1-IF(I435="",0,I435))+IF(J435="",0,J435),2)))</x:f>
      </x:c>
      <x:c r="L435" s="768"/>
      <x:c r="M435" s="771" t="str">
        <x:f>IF(K435="","",IF(NOT(ISNUMBER(K435)),"CHECK INPUTS",IF(L435="","GST REQUIRED",IF(NOT(ISNUMBER(L435)),"CHECK INPUTS",IF(OR(L435&lt;0,L435&gt;1),"CHECK INPUTS",ROUND(K435*L435,2))))))</x:f>
      </x:c>
      <x:c r="N435" s="771" t="str">
        <x:f>IF(K435="","",IF(OR(NOT(ISNUMBER(K435)),NOT(ISNUMBER(M435))),"CHECK INPUTS",ROUND(K435+M435,2)))</x:f>
      </x:c>
      <x:c r="O435" s="731"/>
      <x:c r="P435" s="730"/>
      <x:c r="Q435" s="751" t="str">
        <x:f>IF(A435="","",IF(COUNTIF($A$5:$A$504,A435)&gt;1,"DUPLICATE QUOTE ID",IF(COUNTIFS($B$5:$B$504,B435,$D$5:$D$504,D435)&gt;1,"DUPLICATE RFQ VERSION",IF(OR(B435="",C435="",E435="",G435="",O435="",P435=""),"CHECK REQUIRED FIELDS",IF(OR(NOT(ISNUMBER(C435)),C435&gt;TODAY(),NOT(ISNUMBER(D435)),D435&lt;1,NOT(ISNUMBER(F435)),F435&lt;=0,NOT(ISNUMBER(H435)),H435&lt;=0,AND(I435&lt;&gt;"",OR(NOT(ISNUMBER(I435)),I435&lt;0,I435&gt;1)),AND(J435&lt;&gt;"",OR(NOT(ISNUMBER(J435)),J435&lt;0)),NOT(ISNUMBER(L435)),L435&lt;0,L435&gt;1,NOT(ISNUMBER(O435)),O435&lt;C435),"CHECK INPUTS",IF(COUNTIF(Setup!$F$4:$F$9,P435)=0,"CHECK QUOTE STATUS","COMPLETE"))))))</x:f>
      </x:c>
    </x:row>
    <x:row r="436">
      <x:c r="A436" s="730"/>
      <x:c r="B436" s="730"/>
      <x:c r="C436" s="731"/>
      <x:c r="D436" s="730"/>
      <x:c r="E436" s="730"/>
      <x:c r="F436" s="730"/>
      <x:c r="G436" s="730"/>
      <x:c r="H436" s="767"/>
      <x:c r="I436" s="768"/>
      <x:c r="J436" s="767"/>
      <x:c r="K436" s="771" t="str">
        <x:f>IF(OR(F436="",H436=""),"",IF(OR(NOT(ISNUMBER(F436)),NOT(ISNUMBER(H436)),AND(I436&lt;&gt;"",NOT(ISNUMBER(I436))),AND(J436&lt;&gt;"",NOT(ISNUMBER(J436))),F436&lt;=0,H436&lt;=0,I436&lt;0,I436&gt;1,J436&lt;0),"CHECK INPUTS",ROUND(F436*H436*(1-IF(I436="",0,I436))+IF(J436="",0,J436),2)))</x:f>
      </x:c>
      <x:c r="L436" s="768"/>
      <x:c r="M436" s="771" t="str">
        <x:f>IF(K436="","",IF(NOT(ISNUMBER(K436)),"CHECK INPUTS",IF(L436="","GST REQUIRED",IF(NOT(ISNUMBER(L436)),"CHECK INPUTS",IF(OR(L436&lt;0,L436&gt;1),"CHECK INPUTS",ROUND(K436*L436,2))))))</x:f>
      </x:c>
      <x:c r="N436" s="771" t="str">
        <x:f>IF(K436="","",IF(OR(NOT(ISNUMBER(K436)),NOT(ISNUMBER(M436))),"CHECK INPUTS",ROUND(K436+M436,2)))</x:f>
      </x:c>
      <x:c r="O436" s="731"/>
      <x:c r="P436" s="730"/>
      <x:c r="Q436" s="751" t="str">
        <x:f>IF(A436="","",IF(COUNTIF($A$5:$A$504,A436)&gt;1,"DUPLICATE QUOTE ID",IF(COUNTIFS($B$5:$B$504,B436,$D$5:$D$504,D436)&gt;1,"DUPLICATE RFQ VERSION",IF(OR(B436="",C436="",E436="",G436="",O436="",P436=""),"CHECK REQUIRED FIELDS",IF(OR(NOT(ISNUMBER(C436)),C436&gt;TODAY(),NOT(ISNUMBER(D436)),D436&lt;1,NOT(ISNUMBER(F436)),F436&lt;=0,NOT(ISNUMBER(H436)),H436&lt;=0,AND(I436&lt;&gt;"",OR(NOT(ISNUMBER(I436)),I436&lt;0,I436&gt;1)),AND(J436&lt;&gt;"",OR(NOT(ISNUMBER(J436)),J436&lt;0)),NOT(ISNUMBER(L436)),L436&lt;0,L436&gt;1,NOT(ISNUMBER(O436)),O436&lt;C436),"CHECK INPUTS",IF(COUNTIF(Setup!$F$4:$F$9,P436)=0,"CHECK QUOTE STATUS","COMPLETE"))))))</x:f>
      </x:c>
    </x:row>
    <x:row r="437">
      <x:c r="A437" s="730"/>
      <x:c r="B437" s="730"/>
      <x:c r="C437" s="731"/>
      <x:c r="D437" s="730"/>
      <x:c r="E437" s="730"/>
      <x:c r="F437" s="730"/>
      <x:c r="G437" s="730"/>
      <x:c r="H437" s="767"/>
      <x:c r="I437" s="768"/>
      <x:c r="J437" s="767"/>
      <x:c r="K437" s="771" t="str">
        <x:f>IF(OR(F437="",H437=""),"",IF(OR(NOT(ISNUMBER(F437)),NOT(ISNUMBER(H437)),AND(I437&lt;&gt;"",NOT(ISNUMBER(I437))),AND(J437&lt;&gt;"",NOT(ISNUMBER(J437))),F437&lt;=0,H437&lt;=0,I437&lt;0,I437&gt;1,J437&lt;0),"CHECK INPUTS",ROUND(F437*H437*(1-IF(I437="",0,I437))+IF(J437="",0,J437),2)))</x:f>
      </x:c>
      <x:c r="L437" s="768"/>
      <x:c r="M437" s="771" t="str">
        <x:f>IF(K437="","",IF(NOT(ISNUMBER(K437)),"CHECK INPUTS",IF(L437="","GST REQUIRED",IF(NOT(ISNUMBER(L437)),"CHECK INPUTS",IF(OR(L437&lt;0,L437&gt;1),"CHECK INPUTS",ROUND(K437*L437,2))))))</x:f>
      </x:c>
      <x:c r="N437" s="771" t="str">
        <x:f>IF(K437="","",IF(OR(NOT(ISNUMBER(K437)),NOT(ISNUMBER(M437))),"CHECK INPUTS",ROUND(K437+M437,2)))</x:f>
      </x:c>
      <x:c r="O437" s="731"/>
      <x:c r="P437" s="730"/>
      <x:c r="Q437" s="751" t="str">
        <x:f>IF(A437="","",IF(COUNTIF($A$5:$A$504,A437)&gt;1,"DUPLICATE QUOTE ID",IF(COUNTIFS($B$5:$B$504,B437,$D$5:$D$504,D437)&gt;1,"DUPLICATE RFQ VERSION",IF(OR(B437="",C437="",E437="",G437="",O437="",P437=""),"CHECK REQUIRED FIELDS",IF(OR(NOT(ISNUMBER(C437)),C437&gt;TODAY(),NOT(ISNUMBER(D437)),D437&lt;1,NOT(ISNUMBER(F437)),F437&lt;=0,NOT(ISNUMBER(H437)),H437&lt;=0,AND(I437&lt;&gt;"",OR(NOT(ISNUMBER(I437)),I437&lt;0,I437&gt;1)),AND(J437&lt;&gt;"",OR(NOT(ISNUMBER(J437)),J437&lt;0)),NOT(ISNUMBER(L437)),L437&lt;0,L437&gt;1,NOT(ISNUMBER(O437)),O437&lt;C437),"CHECK INPUTS",IF(COUNTIF(Setup!$F$4:$F$9,P437)=0,"CHECK QUOTE STATUS","COMPLETE"))))))</x:f>
      </x:c>
    </x:row>
    <x:row r="438">
      <x:c r="A438" s="730"/>
      <x:c r="B438" s="730"/>
      <x:c r="C438" s="731"/>
      <x:c r="D438" s="730"/>
      <x:c r="E438" s="730"/>
      <x:c r="F438" s="730"/>
      <x:c r="G438" s="730"/>
      <x:c r="H438" s="767"/>
      <x:c r="I438" s="768"/>
      <x:c r="J438" s="767"/>
      <x:c r="K438" s="771" t="str">
        <x:f>IF(OR(F438="",H438=""),"",IF(OR(NOT(ISNUMBER(F438)),NOT(ISNUMBER(H438)),AND(I438&lt;&gt;"",NOT(ISNUMBER(I438))),AND(J438&lt;&gt;"",NOT(ISNUMBER(J438))),F438&lt;=0,H438&lt;=0,I438&lt;0,I438&gt;1,J438&lt;0),"CHECK INPUTS",ROUND(F438*H438*(1-IF(I438="",0,I438))+IF(J438="",0,J438),2)))</x:f>
      </x:c>
      <x:c r="L438" s="768"/>
      <x:c r="M438" s="771" t="str">
        <x:f>IF(K438="","",IF(NOT(ISNUMBER(K438)),"CHECK INPUTS",IF(L438="","GST REQUIRED",IF(NOT(ISNUMBER(L438)),"CHECK INPUTS",IF(OR(L438&lt;0,L438&gt;1),"CHECK INPUTS",ROUND(K438*L438,2))))))</x:f>
      </x:c>
      <x:c r="N438" s="771" t="str">
        <x:f>IF(K438="","",IF(OR(NOT(ISNUMBER(K438)),NOT(ISNUMBER(M438))),"CHECK INPUTS",ROUND(K438+M438,2)))</x:f>
      </x:c>
      <x:c r="O438" s="731"/>
      <x:c r="P438" s="730"/>
      <x:c r="Q438" s="751" t="str">
        <x:f>IF(A438="","",IF(COUNTIF($A$5:$A$504,A438)&gt;1,"DUPLICATE QUOTE ID",IF(COUNTIFS($B$5:$B$504,B438,$D$5:$D$504,D438)&gt;1,"DUPLICATE RFQ VERSION",IF(OR(B438="",C438="",E438="",G438="",O438="",P438=""),"CHECK REQUIRED FIELDS",IF(OR(NOT(ISNUMBER(C438)),C438&gt;TODAY(),NOT(ISNUMBER(D438)),D438&lt;1,NOT(ISNUMBER(F438)),F438&lt;=0,NOT(ISNUMBER(H438)),H438&lt;=0,AND(I438&lt;&gt;"",OR(NOT(ISNUMBER(I438)),I438&lt;0,I438&gt;1)),AND(J438&lt;&gt;"",OR(NOT(ISNUMBER(J438)),J438&lt;0)),NOT(ISNUMBER(L438)),L438&lt;0,L438&gt;1,NOT(ISNUMBER(O438)),O438&lt;C438),"CHECK INPUTS",IF(COUNTIF(Setup!$F$4:$F$9,P438)=0,"CHECK QUOTE STATUS","COMPLETE"))))))</x:f>
      </x:c>
    </x:row>
    <x:row r="439">
      <x:c r="A439" s="730"/>
      <x:c r="B439" s="730"/>
      <x:c r="C439" s="731"/>
      <x:c r="D439" s="730"/>
      <x:c r="E439" s="730"/>
      <x:c r="F439" s="730"/>
      <x:c r="G439" s="730"/>
      <x:c r="H439" s="767"/>
      <x:c r="I439" s="768"/>
      <x:c r="J439" s="767"/>
      <x:c r="K439" s="771" t="str">
        <x:f>IF(OR(F439="",H439=""),"",IF(OR(NOT(ISNUMBER(F439)),NOT(ISNUMBER(H439)),AND(I439&lt;&gt;"",NOT(ISNUMBER(I439))),AND(J439&lt;&gt;"",NOT(ISNUMBER(J439))),F439&lt;=0,H439&lt;=0,I439&lt;0,I439&gt;1,J439&lt;0),"CHECK INPUTS",ROUND(F439*H439*(1-IF(I439="",0,I439))+IF(J439="",0,J439),2)))</x:f>
      </x:c>
      <x:c r="L439" s="768"/>
      <x:c r="M439" s="771" t="str">
        <x:f>IF(K439="","",IF(NOT(ISNUMBER(K439)),"CHECK INPUTS",IF(L439="","GST REQUIRED",IF(NOT(ISNUMBER(L439)),"CHECK INPUTS",IF(OR(L439&lt;0,L439&gt;1),"CHECK INPUTS",ROUND(K439*L439,2))))))</x:f>
      </x:c>
      <x:c r="N439" s="771" t="str">
        <x:f>IF(K439="","",IF(OR(NOT(ISNUMBER(K439)),NOT(ISNUMBER(M439))),"CHECK INPUTS",ROUND(K439+M439,2)))</x:f>
      </x:c>
      <x:c r="O439" s="731"/>
      <x:c r="P439" s="730"/>
      <x:c r="Q439" s="751" t="str">
        <x:f>IF(A439="","",IF(COUNTIF($A$5:$A$504,A439)&gt;1,"DUPLICATE QUOTE ID",IF(COUNTIFS($B$5:$B$504,B439,$D$5:$D$504,D439)&gt;1,"DUPLICATE RFQ VERSION",IF(OR(B439="",C439="",E439="",G439="",O439="",P439=""),"CHECK REQUIRED FIELDS",IF(OR(NOT(ISNUMBER(C439)),C439&gt;TODAY(),NOT(ISNUMBER(D439)),D439&lt;1,NOT(ISNUMBER(F439)),F439&lt;=0,NOT(ISNUMBER(H439)),H439&lt;=0,AND(I439&lt;&gt;"",OR(NOT(ISNUMBER(I439)),I439&lt;0,I439&gt;1)),AND(J439&lt;&gt;"",OR(NOT(ISNUMBER(J439)),J439&lt;0)),NOT(ISNUMBER(L439)),L439&lt;0,L439&gt;1,NOT(ISNUMBER(O439)),O439&lt;C439),"CHECK INPUTS",IF(COUNTIF(Setup!$F$4:$F$9,P439)=0,"CHECK QUOTE STATUS","COMPLETE"))))))</x:f>
      </x:c>
    </x:row>
    <x:row r="440">
      <x:c r="A440" s="730"/>
      <x:c r="B440" s="730"/>
      <x:c r="C440" s="731"/>
      <x:c r="D440" s="730"/>
      <x:c r="E440" s="730"/>
      <x:c r="F440" s="730"/>
      <x:c r="G440" s="730"/>
      <x:c r="H440" s="767"/>
      <x:c r="I440" s="768"/>
      <x:c r="J440" s="767"/>
      <x:c r="K440" s="771" t="str">
        <x:f>IF(OR(F440="",H440=""),"",IF(OR(NOT(ISNUMBER(F440)),NOT(ISNUMBER(H440)),AND(I440&lt;&gt;"",NOT(ISNUMBER(I440))),AND(J440&lt;&gt;"",NOT(ISNUMBER(J440))),F440&lt;=0,H440&lt;=0,I440&lt;0,I440&gt;1,J440&lt;0),"CHECK INPUTS",ROUND(F440*H440*(1-IF(I440="",0,I440))+IF(J440="",0,J440),2)))</x:f>
      </x:c>
      <x:c r="L440" s="768"/>
      <x:c r="M440" s="771" t="str">
        <x:f>IF(K440="","",IF(NOT(ISNUMBER(K440)),"CHECK INPUTS",IF(L440="","GST REQUIRED",IF(NOT(ISNUMBER(L440)),"CHECK INPUTS",IF(OR(L440&lt;0,L440&gt;1),"CHECK INPUTS",ROUND(K440*L440,2))))))</x:f>
      </x:c>
      <x:c r="N440" s="771" t="str">
        <x:f>IF(K440="","",IF(OR(NOT(ISNUMBER(K440)),NOT(ISNUMBER(M440))),"CHECK INPUTS",ROUND(K440+M440,2)))</x:f>
      </x:c>
      <x:c r="O440" s="731"/>
      <x:c r="P440" s="730"/>
      <x:c r="Q440" s="751" t="str">
        <x:f>IF(A440="","",IF(COUNTIF($A$5:$A$504,A440)&gt;1,"DUPLICATE QUOTE ID",IF(COUNTIFS($B$5:$B$504,B440,$D$5:$D$504,D440)&gt;1,"DUPLICATE RFQ VERSION",IF(OR(B440="",C440="",E440="",G440="",O440="",P440=""),"CHECK REQUIRED FIELDS",IF(OR(NOT(ISNUMBER(C440)),C440&gt;TODAY(),NOT(ISNUMBER(D440)),D440&lt;1,NOT(ISNUMBER(F440)),F440&lt;=0,NOT(ISNUMBER(H440)),H440&lt;=0,AND(I440&lt;&gt;"",OR(NOT(ISNUMBER(I440)),I440&lt;0,I440&gt;1)),AND(J440&lt;&gt;"",OR(NOT(ISNUMBER(J440)),J440&lt;0)),NOT(ISNUMBER(L440)),L440&lt;0,L440&gt;1,NOT(ISNUMBER(O440)),O440&lt;C440),"CHECK INPUTS",IF(COUNTIF(Setup!$F$4:$F$9,P440)=0,"CHECK QUOTE STATUS","COMPLETE"))))))</x:f>
      </x:c>
    </x:row>
    <x:row r="441">
      <x:c r="A441" s="730"/>
      <x:c r="B441" s="730"/>
      <x:c r="C441" s="731"/>
      <x:c r="D441" s="730"/>
      <x:c r="E441" s="730"/>
      <x:c r="F441" s="730"/>
      <x:c r="G441" s="730"/>
      <x:c r="H441" s="767"/>
      <x:c r="I441" s="768"/>
      <x:c r="J441" s="767"/>
      <x:c r="K441" s="771" t="str">
        <x:f>IF(OR(F441="",H441=""),"",IF(OR(NOT(ISNUMBER(F441)),NOT(ISNUMBER(H441)),AND(I441&lt;&gt;"",NOT(ISNUMBER(I441))),AND(J441&lt;&gt;"",NOT(ISNUMBER(J441))),F441&lt;=0,H441&lt;=0,I441&lt;0,I441&gt;1,J441&lt;0),"CHECK INPUTS",ROUND(F441*H441*(1-IF(I441="",0,I441))+IF(J441="",0,J441),2)))</x:f>
      </x:c>
      <x:c r="L441" s="768"/>
      <x:c r="M441" s="771" t="str">
        <x:f>IF(K441="","",IF(NOT(ISNUMBER(K441)),"CHECK INPUTS",IF(L441="","GST REQUIRED",IF(NOT(ISNUMBER(L441)),"CHECK INPUTS",IF(OR(L441&lt;0,L441&gt;1),"CHECK INPUTS",ROUND(K441*L441,2))))))</x:f>
      </x:c>
      <x:c r="N441" s="771" t="str">
        <x:f>IF(K441="","",IF(OR(NOT(ISNUMBER(K441)),NOT(ISNUMBER(M441))),"CHECK INPUTS",ROUND(K441+M441,2)))</x:f>
      </x:c>
      <x:c r="O441" s="731"/>
      <x:c r="P441" s="730"/>
      <x:c r="Q441" s="751" t="str">
        <x:f>IF(A441="","",IF(COUNTIF($A$5:$A$504,A441)&gt;1,"DUPLICATE QUOTE ID",IF(COUNTIFS($B$5:$B$504,B441,$D$5:$D$504,D441)&gt;1,"DUPLICATE RFQ VERSION",IF(OR(B441="",C441="",E441="",G441="",O441="",P441=""),"CHECK REQUIRED FIELDS",IF(OR(NOT(ISNUMBER(C441)),C441&gt;TODAY(),NOT(ISNUMBER(D441)),D441&lt;1,NOT(ISNUMBER(F441)),F441&lt;=0,NOT(ISNUMBER(H441)),H441&lt;=0,AND(I441&lt;&gt;"",OR(NOT(ISNUMBER(I441)),I441&lt;0,I441&gt;1)),AND(J441&lt;&gt;"",OR(NOT(ISNUMBER(J441)),J441&lt;0)),NOT(ISNUMBER(L441)),L441&lt;0,L441&gt;1,NOT(ISNUMBER(O441)),O441&lt;C441),"CHECK INPUTS",IF(COUNTIF(Setup!$F$4:$F$9,P441)=0,"CHECK QUOTE STATUS","COMPLETE"))))))</x:f>
      </x:c>
    </x:row>
    <x:row r="442">
      <x:c r="A442" s="730"/>
      <x:c r="B442" s="730"/>
      <x:c r="C442" s="731"/>
      <x:c r="D442" s="730"/>
      <x:c r="E442" s="730"/>
      <x:c r="F442" s="730"/>
      <x:c r="G442" s="730"/>
      <x:c r="H442" s="767"/>
      <x:c r="I442" s="768"/>
      <x:c r="J442" s="767"/>
      <x:c r="K442" s="771" t="str">
        <x:f>IF(OR(F442="",H442=""),"",IF(OR(NOT(ISNUMBER(F442)),NOT(ISNUMBER(H442)),AND(I442&lt;&gt;"",NOT(ISNUMBER(I442))),AND(J442&lt;&gt;"",NOT(ISNUMBER(J442))),F442&lt;=0,H442&lt;=0,I442&lt;0,I442&gt;1,J442&lt;0),"CHECK INPUTS",ROUND(F442*H442*(1-IF(I442="",0,I442))+IF(J442="",0,J442),2)))</x:f>
      </x:c>
      <x:c r="L442" s="768"/>
      <x:c r="M442" s="771" t="str">
        <x:f>IF(K442="","",IF(NOT(ISNUMBER(K442)),"CHECK INPUTS",IF(L442="","GST REQUIRED",IF(NOT(ISNUMBER(L442)),"CHECK INPUTS",IF(OR(L442&lt;0,L442&gt;1),"CHECK INPUTS",ROUND(K442*L442,2))))))</x:f>
      </x:c>
      <x:c r="N442" s="771" t="str">
        <x:f>IF(K442="","",IF(OR(NOT(ISNUMBER(K442)),NOT(ISNUMBER(M442))),"CHECK INPUTS",ROUND(K442+M442,2)))</x:f>
      </x:c>
      <x:c r="O442" s="731"/>
      <x:c r="P442" s="730"/>
      <x:c r="Q442" s="751" t="str">
        <x:f>IF(A442="","",IF(COUNTIF($A$5:$A$504,A442)&gt;1,"DUPLICATE QUOTE ID",IF(COUNTIFS($B$5:$B$504,B442,$D$5:$D$504,D442)&gt;1,"DUPLICATE RFQ VERSION",IF(OR(B442="",C442="",E442="",G442="",O442="",P442=""),"CHECK REQUIRED FIELDS",IF(OR(NOT(ISNUMBER(C442)),C442&gt;TODAY(),NOT(ISNUMBER(D442)),D442&lt;1,NOT(ISNUMBER(F442)),F442&lt;=0,NOT(ISNUMBER(H442)),H442&lt;=0,AND(I442&lt;&gt;"",OR(NOT(ISNUMBER(I442)),I442&lt;0,I442&gt;1)),AND(J442&lt;&gt;"",OR(NOT(ISNUMBER(J442)),J442&lt;0)),NOT(ISNUMBER(L442)),L442&lt;0,L442&gt;1,NOT(ISNUMBER(O442)),O442&lt;C442),"CHECK INPUTS",IF(COUNTIF(Setup!$F$4:$F$9,P442)=0,"CHECK QUOTE STATUS","COMPLETE"))))))</x:f>
      </x:c>
    </x:row>
    <x:row r="443">
      <x:c r="A443" s="730"/>
      <x:c r="B443" s="730"/>
      <x:c r="C443" s="731"/>
      <x:c r="D443" s="730"/>
      <x:c r="E443" s="730"/>
      <x:c r="F443" s="730"/>
      <x:c r="G443" s="730"/>
      <x:c r="H443" s="767"/>
      <x:c r="I443" s="768"/>
      <x:c r="J443" s="767"/>
      <x:c r="K443" s="771" t="str">
        <x:f>IF(OR(F443="",H443=""),"",IF(OR(NOT(ISNUMBER(F443)),NOT(ISNUMBER(H443)),AND(I443&lt;&gt;"",NOT(ISNUMBER(I443))),AND(J443&lt;&gt;"",NOT(ISNUMBER(J443))),F443&lt;=0,H443&lt;=0,I443&lt;0,I443&gt;1,J443&lt;0),"CHECK INPUTS",ROUND(F443*H443*(1-IF(I443="",0,I443))+IF(J443="",0,J443),2)))</x:f>
      </x:c>
      <x:c r="L443" s="768"/>
      <x:c r="M443" s="771" t="str">
        <x:f>IF(K443="","",IF(NOT(ISNUMBER(K443)),"CHECK INPUTS",IF(L443="","GST REQUIRED",IF(NOT(ISNUMBER(L443)),"CHECK INPUTS",IF(OR(L443&lt;0,L443&gt;1),"CHECK INPUTS",ROUND(K443*L443,2))))))</x:f>
      </x:c>
      <x:c r="N443" s="771" t="str">
        <x:f>IF(K443="","",IF(OR(NOT(ISNUMBER(K443)),NOT(ISNUMBER(M443))),"CHECK INPUTS",ROUND(K443+M443,2)))</x:f>
      </x:c>
      <x:c r="O443" s="731"/>
      <x:c r="P443" s="730"/>
      <x:c r="Q443" s="751" t="str">
        <x:f>IF(A443="","",IF(COUNTIF($A$5:$A$504,A443)&gt;1,"DUPLICATE QUOTE ID",IF(COUNTIFS($B$5:$B$504,B443,$D$5:$D$504,D443)&gt;1,"DUPLICATE RFQ VERSION",IF(OR(B443="",C443="",E443="",G443="",O443="",P443=""),"CHECK REQUIRED FIELDS",IF(OR(NOT(ISNUMBER(C443)),C443&gt;TODAY(),NOT(ISNUMBER(D443)),D443&lt;1,NOT(ISNUMBER(F443)),F443&lt;=0,NOT(ISNUMBER(H443)),H443&lt;=0,AND(I443&lt;&gt;"",OR(NOT(ISNUMBER(I443)),I443&lt;0,I443&gt;1)),AND(J443&lt;&gt;"",OR(NOT(ISNUMBER(J443)),J443&lt;0)),NOT(ISNUMBER(L443)),L443&lt;0,L443&gt;1,NOT(ISNUMBER(O443)),O443&lt;C443),"CHECK INPUTS",IF(COUNTIF(Setup!$F$4:$F$9,P443)=0,"CHECK QUOTE STATUS","COMPLETE"))))))</x:f>
      </x:c>
    </x:row>
    <x:row r="444">
      <x:c r="A444" s="730"/>
      <x:c r="B444" s="730"/>
      <x:c r="C444" s="731"/>
      <x:c r="D444" s="730"/>
      <x:c r="E444" s="730"/>
      <x:c r="F444" s="730"/>
      <x:c r="G444" s="730"/>
      <x:c r="H444" s="767"/>
      <x:c r="I444" s="768"/>
      <x:c r="J444" s="767"/>
      <x:c r="K444" s="771" t="str">
        <x:f>IF(OR(F444="",H444=""),"",IF(OR(NOT(ISNUMBER(F444)),NOT(ISNUMBER(H444)),AND(I444&lt;&gt;"",NOT(ISNUMBER(I444))),AND(J444&lt;&gt;"",NOT(ISNUMBER(J444))),F444&lt;=0,H444&lt;=0,I444&lt;0,I444&gt;1,J444&lt;0),"CHECK INPUTS",ROUND(F444*H444*(1-IF(I444="",0,I444))+IF(J444="",0,J444),2)))</x:f>
      </x:c>
      <x:c r="L444" s="768"/>
      <x:c r="M444" s="771" t="str">
        <x:f>IF(K444="","",IF(NOT(ISNUMBER(K444)),"CHECK INPUTS",IF(L444="","GST REQUIRED",IF(NOT(ISNUMBER(L444)),"CHECK INPUTS",IF(OR(L444&lt;0,L444&gt;1),"CHECK INPUTS",ROUND(K444*L444,2))))))</x:f>
      </x:c>
      <x:c r="N444" s="771" t="str">
        <x:f>IF(K444="","",IF(OR(NOT(ISNUMBER(K444)),NOT(ISNUMBER(M444))),"CHECK INPUTS",ROUND(K444+M444,2)))</x:f>
      </x:c>
      <x:c r="O444" s="731"/>
      <x:c r="P444" s="730"/>
      <x:c r="Q444" s="751" t="str">
        <x:f>IF(A444="","",IF(COUNTIF($A$5:$A$504,A444)&gt;1,"DUPLICATE QUOTE ID",IF(COUNTIFS($B$5:$B$504,B444,$D$5:$D$504,D444)&gt;1,"DUPLICATE RFQ VERSION",IF(OR(B444="",C444="",E444="",G444="",O444="",P444=""),"CHECK REQUIRED FIELDS",IF(OR(NOT(ISNUMBER(C444)),C444&gt;TODAY(),NOT(ISNUMBER(D444)),D444&lt;1,NOT(ISNUMBER(F444)),F444&lt;=0,NOT(ISNUMBER(H444)),H444&lt;=0,AND(I444&lt;&gt;"",OR(NOT(ISNUMBER(I444)),I444&lt;0,I444&gt;1)),AND(J444&lt;&gt;"",OR(NOT(ISNUMBER(J444)),J444&lt;0)),NOT(ISNUMBER(L444)),L444&lt;0,L444&gt;1,NOT(ISNUMBER(O444)),O444&lt;C444),"CHECK INPUTS",IF(COUNTIF(Setup!$F$4:$F$9,P444)=0,"CHECK QUOTE STATUS","COMPLETE"))))))</x:f>
      </x:c>
    </x:row>
    <x:row r="445">
      <x:c r="A445" s="730"/>
      <x:c r="B445" s="730"/>
      <x:c r="C445" s="731"/>
      <x:c r="D445" s="730"/>
      <x:c r="E445" s="730"/>
      <x:c r="F445" s="730"/>
      <x:c r="G445" s="730"/>
      <x:c r="H445" s="767"/>
      <x:c r="I445" s="768"/>
      <x:c r="J445" s="767"/>
      <x:c r="K445" s="771" t="str">
        <x:f>IF(OR(F445="",H445=""),"",IF(OR(NOT(ISNUMBER(F445)),NOT(ISNUMBER(H445)),AND(I445&lt;&gt;"",NOT(ISNUMBER(I445))),AND(J445&lt;&gt;"",NOT(ISNUMBER(J445))),F445&lt;=0,H445&lt;=0,I445&lt;0,I445&gt;1,J445&lt;0),"CHECK INPUTS",ROUND(F445*H445*(1-IF(I445="",0,I445))+IF(J445="",0,J445),2)))</x:f>
      </x:c>
      <x:c r="L445" s="768"/>
      <x:c r="M445" s="771" t="str">
        <x:f>IF(K445="","",IF(NOT(ISNUMBER(K445)),"CHECK INPUTS",IF(L445="","GST REQUIRED",IF(NOT(ISNUMBER(L445)),"CHECK INPUTS",IF(OR(L445&lt;0,L445&gt;1),"CHECK INPUTS",ROUND(K445*L445,2))))))</x:f>
      </x:c>
      <x:c r="N445" s="771" t="str">
        <x:f>IF(K445="","",IF(OR(NOT(ISNUMBER(K445)),NOT(ISNUMBER(M445))),"CHECK INPUTS",ROUND(K445+M445,2)))</x:f>
      </x:c>
      <x:c r="O445" s="731"/>
      <x:c r="P445" s="730"/>
      <x:c r="Q445" s="751" t="str">
        <x:f>IF(A445="","",IF(COUNTIF($A$5:$A$504,A445)&gt;1,"DUPLICATE QUOTE ID",IF(COUNTIFS($B$5:$B$504,B445,$D$5:$D$504,D445)&gt;1,"DUPLICATE RFQ VERSION",IF(OR(B445="",C445="",E445="",G445="",O445="",P445=""),"CHECK REQUIRED FIELDS",IF(OR(NOT(ISNUMBER(C445)),C445&gt;TODAY(),NOT(ISNUMBER(D445)),D445&lt;1,NOT(ISNUMBER(F445)),F445&lt;=0,NOT(ISNUMBER(H445)),H445&lt;=0,AND(I445&lt;&gt;"",OR(NOT(ISNUMBER(I445)),I445&lt;0,I445&gt;1)),AND(J445&lt;&gt;"",OR(NOT(ISNUMBER(J445)),J445&lt;0)),NOT(ISNUMBER(L445)),L445&lt;0,L445&gt;1,NOT(ISNUMBER(O445)),O445&lt;C445),"CHECK INPUTS",IF(COUNTIF(Setup!$F$4:$F$9,P445)=0,"CHECK QUOTE STATUS","COMPLETE"))))))</x:f>
      </x:c>
    </x:row>
    <x:row r="446">
      <x:c r="A446" s="730"/>
      <x:c r="B446" s="730"/>
      <x:c r="C446" s="731"/>
      <x:c r="D446" s="730"/>
      <x:c r="E446" s="730"/>
      <x:c r="F446" s="730"/>
      <x:c r="G446" s="730"/>
      <x:c r="H446" s="767"/>
      <x:c r="I446" s="768"/>
      <x:c r="J446" s="767"/>
      <x:c r="K446" s="771" t="str">
        <x:f>IF(OR(F446="",H446=""),"",IF(OR(NOT(ISNUMBER(F446)),NOT(ISNUMBER(H446)),AND(I446&lt;&gt;"",NOT(ISNUMBER(I446))),AND(J446&lt;&gt;"",NOT(ISNUMBER(J446))),F446&lt;=0,H446&lt;=0,I446&lt;0,I446&gt;1,J446&lt;0),"CHECK INPUTS",ROUND(F446*H446*(1-IF(I446="",0,I446))+IF(J446="",0,J446),2)))</x:f>
      </x:c>
      <x:c r="L446" s="768"/>
      <x:c r="M446" s="771" t="str">
        <x:f>IF(K446="","",IF(NOT(ISNUMBER(K446)),"CHECK INPUTS",IF(L446="","GST REQUIRED",IF(NOT(ISNUMBER(L446)),"CHECK INPUTS",IF(OR(L446&lt;0,L446&gt;1),"CHECK INPUTS",ROUND(K446*L446,2))))))</x:f>
      </x:c>
      <x:c r="N446" s="771" t="str">
        <x:f>IF(K446="","",IF(OR(NOT(ISNUMBER(K446)),NOT(ISNUMBER(M446))),"CHECK INPUTS",ROUND(K446+M446,2)))</x:f>
      </x:c>
      <x:c r="O446" s="731"/>
      <x:c r="P446" s="730"/>
      <x:c r="Q446" s="751" t="str">
        <x:f>IF(A446="","",IF(COUNTIF($A$5:$A$504,A446)&gt;1,"DUPLICATE QUOTE ID",IF(COUNTIFS($B$5:$B$504,B446,$D$5:$D$504,D446)&gt;1,"DUPLICATE RFQ VERSION",IF(OR(B446="",C446="",E446="",G446="",O446="",P446=""),"CHECK REQUIRED FIELDS",IF(OR(NOT(ISNUMBER(C446)),C446&gt;TODAY(),NOT(ISNUMBER(D446)),D446&lt;1,NOT(ISNUMBER(F446)),F446&lt;=0,NOT(ISNUMBER(H446)),H446&lt;=0,AND(I446&lt;&gt;"",OR(NOT(ISNUMBER(I446)),I446&lt;0,I446&gt;1)),AND(J446&lt;&gt;"",OR(NOT(ISNUMBER(J446)),J446&lt;0)),NOT(ISNUMBER(L446)),L446&lt;0,L446&gt;1,NOT(ISNUMBER(O446)),O446&lt;C446),"CHECK INPUTS",IF(COUNTIF(Setup!$F$4:$F$9,P446)=0,"CHECK QUOTE STATUS","COMPLETE"))))))</x:f>
      </x:c>
    </x:row>
    <x:row r="447">
      <x:c r="A447" s="730"/>
      <x:c r="B447" s="730"/>
      <x:c r="C447" s="731"/>
      <x:c r="D447" s="730"/>
      <x:c r="E447" s="730"/>
      <x:c r="F447" s="730"/>
      <x:c r="G447" s="730"/>
      <x:c r="H447" s="767"/>
      <x:c r="I447" s="768"/>
      <x:c r="J447" s="767"/>
      <x:c r="K447" s="771" t="str">
        <x:f>IF(OR(F447="",H447=""),"",IF(OR(NOT(ISNUMBER(F447)),NOT(ISNUMBER(H447)),AND(I447&lt;&gt;"",NOT(ISNUMBER(I447))),AND(J447&lt;&gt;"",NOT(ISNUMBER(J447))),F447&lt;=0,H447&lt;=0,I447&lt;0,I447&gt;1,J447&lt;0),"CHECK INPUTS",ROUND(F447*H447*(1-IF(I447="",0,I447))+IF(J447="",0,J447),2)))</x:f>
      </x:c>
      <x:c r="L447" s="768"/>
      <x:c r="M447" s="771" t="str">
        <x:f>IF(K447="","",IF(NOT(ISNUMBER(K447)),"CHECK INPUTS",IF(L447="","GST REQUIRED",IF(NOT(ISNUMBER(L447)),"CHECK INPUTS",IF(OR(L447&lt;0,L447&gt;1),"CHECK INPUTS",ROUND(K447*L447,2))))))</x:f>
      </x:c>
      <x:c r="N447" s="771" t="str">
        <x:f>IF(K447="","",IF(OR(NOT(ISNUMBER(K447)),NOT(ISNUMBER(M447))),"CHECK INPUTS",ROUND(K447+M447,2)))</x:f>
      </x:c>
      <x:c r="O447" s="731"/>
      <x:c r="P447" s="730"/>
      <x:c r="Q447" s="751" t="str">
        <x:f>IF(A447="","",IF(COUNTIF($A$5:$A$504,A447)&gt;1,"DUPLICATE QUOTE ID",IF(COUNTIFS($B$5:$B$504,B447,$D$5:$D$504,D447)&gt;1,"DUPLICATE RFQ VERSION",IF(OR(B447="",C447="",E447="",G447="",O447="",P447=""),"CHECK REQUIRED FIELDS",IF(OR(NOT(ISNUMBER(C447)),C447&gt;TODAY(),NOT(ISNUMBER(D447)),D447&lt;1,NOT(ISNUMBER(F447)),F447&lt;=0,NOT(ISNUMBER(H447)),H447&lt;=0,AND(I447&lt;&gt;"",OR(NOT(ISNUMBER(I447)),I447&lt;0,I447&gt;1)),AND(J447&lt;&gt;"",OR(NOT(ISNUMBER(J447)),J447&lt;0)),NOT(ISNUMBER(L447)),L447&lt;0,L447&gt;1,NOT(ISNUMBER(O447)),O447&lt;C447),"CHECK INPUTS",IF(COUNTIF(Setup!$F$4:$F$9,P447)=0,"CHECK QUOTE STATUS","COMPLETE"))))))</x:f>
      </x:c>
    </x:row>
    <x:row r="448">
      <x:c r="A448" s="730"/>
      <x:c r="B448" s="730"/>
      <x:c r="C448" s="731"/>
      <x:c r="D448" s="730"/>
      <x:c r="E448" s="730"/>
      <x:c r="F448" s="730"/>
      <x:c r="G448" s="730"/>
      <x:c r="H448" s="767"/>
      <x:c r="I448" s="768"/>
      <x:c r="J448" s="767"/>
      <x:c r="K448" s="771" t="str">
        <x:f>IF(OR(F448="",H448=""),"",IF(OR(NOT(ISNUMBER(F448)),NOT(ISNUMBER(H448)),AND(I448&lt;&gt;"",NOT(ISNUMBER(I448))),AND(J448&lt;&gt;"",NOT(ISNUMBER(J448))),F448&lt;=0,H448&lt;=0,I448&lt;0,I448&gt;1,J448&lt;0),"CHECK INPUTS",ROUND(F448*H448*(1-IF(I448="",0,I448))+IF(J448="",0,J448),2)))</x:f>
      </x:c>
      <x:c r="L448" s="768"/>
      <x:c r="M448" s="771" t="str">
        <x:f>IF(K448="","",IF(NOT(ISNUMBER(K448)),"CHECK INPUTS",IF(L448="","GST REQUIRED",IF(NOT(ISNUMBER(L448)),"CHECK INPUTS",IF(OR(L448&lt;0,L448&gt;1),"CHECK INPUTS",ROUND(K448*L448,2))))))</x:f>
      </x:c>
      <x:c r="N448" s="771" t="str">
        <x:f>IF(K448="","",IF(OR(NOT(ISNUMBER(K448)),NOT(ISNUMBER(M448))),"CHECK INPUTS",ROUND(K448+M448,2)))</x:f>
      </x:c>
      <x:c r="O448" s="731"/>
      <x:c r="P448" s="730"/>
      <x:c r="Q448" s="751" t="str">
        <x:f>IF(A448="","",IF(COUNTIF($A$5:$A$504,A448)&gt;1,"DUPLICATE QUOTE ID",IF(COUNTIFS($B$5:$B$504,B448,$D$5:$D$504,D448)&gt;1,"DUPLICATE RFQ VERSION",IF(OR(B448="",C448="",E448="",G448="",O448="",P448=""),"CHECK REQUIRED FIELDS",IF(OR(NOT(ISNUMBER(C448)),C448&gt;TODAY(),NOT(ISNUMBER(D448)),D448&lt;1,NOT(ISNUMBER(F448)),F448&lt;=0,NOT(ISNUMBER(H448)),H448&lt;=0,AND(I448&lt;&gt;"",OR(NOT(ISNUMBER(I448)),I448&lt;0,I448&gt;1)),AND(J448&lt;&gt;"",OR(NOT(ISNUMBER(J448)),J448&lt;0)),NOT(ISNUMBER(L448)),L448&lt;0,L448&gt;1,NOT(ISNUMBER(O448)),O448&lt;C448),"CHECK INPUTS",IF(COUNTIF(Setup!$F$4:$F$9,P448)=0,"CHECK QUOTE STATUS","COMPLETE"))))))</x:f>
      </x:c>
    </x:row>
    <x:row r="449">
      <x:c r="A449" s="730"/>
      <x:c r="B449" s="730"/>
      <x:c r="C449" s="731"/>
      <x:c r="D449" s="730"/>
      <x:c r="E449" s="730"/>
      <x:c r="F449" s="730"/>
      <x:c r="G449" s="730"/>
      <x:c r="H449" s="767"/>
      <x:c r="I449" s="768"/>
      <x:c r="J449" s="767"/>
      <x:c r="K449" s="771" t="str">
        <x:f>IF(OR(F449="",H449=""),"",IF(OR(NOT(ISNUMBER(F449)),NOT(ISNUMBER(H449)),AND(I449&lt;&gt;"",NOT(ISNUMBER(I449))),AND(J449&lt;&gt;"",NOT(ISNUMBER(J449))),F449&lt;=0,H449&lt;=0,I449&lt;0,I449&gt;1,J449&lt;0),"CHECK INPUTS",ROUND(F449*H449*(1-IF(I449="",0,I449))+IF(J449="",0,J449),2)))</x:f>
      </x:c>
      <x:c r="L449" s="768"/>
      <x:c r="M449" s="771" t="str">
        <x:f>IF(K449="","",IF(NOT(ISNUMBER(K449)),"CHECK INPUTS",IF(L449="","GST REQUIRED",IF(NOT(ISNUMBER(L449)),"CHECK INPUTS",IF(OR(L449&lt;0,L449&gt;1),"CHECK INPUTS",ROUND(K449*L449,2))))))</x:f>
      </x:c>
      <x:c r="N449" s="771" t="str">
        <x:f>IF(K449="","",IF(OR(NOT(ISNUMBER(K449)),NOT(ISNUMBER(M449))),"CHECK INPUTS",ROUND(K449+M449,2)))</x:f>
      </x:c>
      <x:c r="O449" s="731"/>
      <x:c r="P449" s="730"/>
      <x:c r="Q449" s="751" t="str">
        <x:f>IF(A449="","",IF(COUNTIF($A$5:$A$504,A449)&gt;1,"DUPLICATE QUOTE ID",IF(COUNTIFS($B$5:$B$504,B449,$D$5:$D$504,D449)&gt;1,"DUPLICATE RFQ VERSION",IF(OR(B449="",C449="",E449="",G449="",O449="",P449=""),"CHECK REQUIRED FIELDS",IF(OR(NOT(ISNUMBER(C449)),C449&gt;TODAY(),NOT(ISNUMBER(D449)),D449&lt;1,NOT(ISNUMBER(F449)),F449&lt;=0,NOT(ISNUMBER(H449)),H449&lt;=0,AND(I449&lt;&gt;"",OR(NOT(ISNUMBER(I449)),I449&lt;0,I449&gt;1)),AND(J449&lt;&gt;"",OR(NOT(ISNUMBER(J449)),J449&lt;0)),NOT(ISNUMBER(L449)),L449&lt;0,L449&gt;1,NOT(ISNUMBER(O449)),O449&lt;C449),"CHECK INPUTS",IF(COUNTIF(Setup!$F$4:$F$9,P449)=0,"CHECK QUOTE STATUS","COMPLETE"))))))</x:f>
      </x:c>
    </x:row>
    <x:row r="450">
      <x:c r="A450" s="730"/>
      <x:c r="B450" s="730"/>
      <x:c r="C450" s="731"/>
      <x:c r="D450" s="730"/>
      <x:c r="E450" s="730"/>
      <x:c r="F450" s="730"/>
      <x:c r="G450" s="730"/>
      <x:c r="H450" s="767"/>
      <x:c r="I450" s="768"/>
      <x:c r="J450" s="767"/>
      <x:c r="K450" s="771" t="str">
        <x:f>IF(OR(F450="",H450=""),"",IF(OR(NOT(ISNUMBER(F450)),NOT(ISNUMBER(H450)),AND(I450&lt;&gt;"",NOT(ISNUMBER(I450))),AND(J450&lt;&gt;"",NOT(ISNUMBER(J450))),F450&lt;=0,H450&lt;=0,I450&lt;0,I450&gt;1,J450&lt;0),"CHECK INPUTS",ROUND(F450*H450*(1-IF(I450="",0,I450))+IF(J450="",0,J450),2)))</x:f>
      </x:c>
      <x:c r="L450" s="768"/>
      <x:c r="M450" s="771" t="str">
        <x:f>IF(K450="","",IF(NOT(ISNUMBER(K450)),"CHECK INPUTS",IF(L450="","GST REQUIRED",IF(NOT(ISNUMBER(L450)),"CHECK INPUTS",IF(OR(L450&lt;0,L450&gt;1),"CHECK INPUTS",ROUND(K450*L450,2))))))</x:f>
      </x:c>
      <x:c r="N450" s="771" t="str">
        <x:f>IF(K450="","",IF(OR(NOT(ISNUMBER(K450)),NOT(ISNUMBER(M450))),"CHECK INPUTS",ROUND(K450+M450,2)))</x:f>
      </x:c>
      <x:c r="O450" s="731"/>
      <x:c r="P450" s="730"/>
      <x:c r="Q450" s="751" t="str">
        <x:f>IF(A450="","",IF(COUNTIF($A$5:$A$504,A450)&gt;1,"DUPLICATE QUOTE ID",IF(COUNTIFS($B$5:$B$504,B450,$D$5:$D$504,D450)&gt;1,"DUPLICATE RFQ VERSION",IF(OR(B450="",C450="",E450="",G450="",O450="",P450=""),"CHECK REQUIRED FIELDS",IF(OR(NOT(ISNUMBER(C450)),C450&gt;TODAY(),NOT(ISNUMBER(D450)),D450&lt;1,NOT(ISNUMBER(F450)),F450&lt;=0,NOT(ISNUMBER(H450)),H450&lt;=0,AND(I450&lt;&gt;"",OR(NOT(ISNUMBER(I450)),I450&lt;0,I450&gt;1)),AND(J450&lt;&gt;"",OR(NOT(ISNUMBER(J450)),J450&lt;0)),NOT(ISNUMBER(L450)),L450&lt;0,L450&gt;1,NOT(ISNUMBER(O450)),O450&lt;C450),"CHECK INPUTS",IF(COUNTIF(Setup!$F$4:$F$9,P450)=0,"CHECK QUOTE STATUS","COMPLETE"))))))</x:f>
      </x:c>
    </x:row>
    <x:row r="451">
      <x:c r="A451" s="730"/>
      <x:c r="B451" s="730"/>
      <x:c r="C451" s="731"/>
      <x:c r="D451" s="730"/>
      <x:c r="E451" s="730"/>
      <x:c r="F451" s="730"/>
      <x:c r="G451" s="730"/>
      <x:c r="H451" s="767"/>
      <x:c r="I451" s="768"/>
      <x:c r="J451" s="767"/>
      <x:c r="K451" s="771" t="str">
        <x:f>IF(OR(F451="",H451=""),"",IF(OR(NOT(ISNUMBER(F451)),NOT(ISNUMBER(H451)),AND(I451&lt;&gt;"",NOT(ISNUMBER(I451))),AND(J451&lt;&gt;"",NOT(ISNUMBER(J451))),F451&lt;=0,H451&lt;=0,I451&lt;0,I451&gt;1,J451&lt;0),"CHECK INPUTS",ROUND(F451*H451*(1-IF(I451="",0,I451))+IF(J451="",0,J451),2)))</x:f>
      </x:c>
      <x:c r="L451" s="768"/>
      <x:c r="M451" s="771" t="str">
        <x:f>IF(K451="","",IF(NOT(ISNUMBER(K451)),"CHECK INPUTS",IF(L451="","GST REQUIRED",IF(NOT(ISNUMBER(L451)),"CHECK INPUTS",IF(OR(L451&lt;0,L451&gt;1),"CHECK INPUTS",ROUND(K451*L451,2))))))</x:f>
      </x:c>
      <x:c r="N451" s="771" t="str">
        <x:f>IF(K451="","",IF(OR(NOT(ISNUMBER(K451)),NOT(ISNUMBER(M451))),"CHECK INPUTS",ROUND(K451+M451,2)))</x:f>
      </x:c>
      <x:c r="O451" s="731"/>
      <x:c r="P451" s="730"/>
      <x:c r="Q451" s="751" t="str">
        <x:f>IF(A451="","",IF(COUNTIF($A$5:$A$504,A451)&gt;1,"DUPLICATE QUOTE ID",IF(COUNTIFS($B$5:$B$504,B451,$D$5:$D$504,D451)&gt;1,"DUPLICATE RFQ VERSION",IF(OR(B451="",C451="",E451="",G451="",O451="",P451=""),"CHECK REQUIRED FIELDS",IF(OR(NOT(ISNUMBER(C451)),C451&gt;TODAY(),NOT(ISNUMBER(D451)),D451&lt;1,NOT(ISNUMBER(F451)),F451&lt;=0,NOT(ISNUMBER(H451)),H451&lt;=0,AND(I451&lt;&gt;"",OR(NOT(ISNUMBER(I451)),I451&lt;0,I451&gt;1)),AND(J451&lt;&gt;"",OR(NOT(ISNUMBER(J451)),J451&lt;0)),NOT(ISNUMBER(L451)),L451&lt;0,L451&gt;1,NOT(ISNUMBER(O451)),O451&lt;C451),"CHECK INPUTS",IF(COUNTIF(Setup!$F$4:$F$9,P451)=0,"CHECK QUOTE STATUS","COMPLETE"))))))</x:f>
      </x:c>
    </x:row>
    <x:row r="452">
      <x:c r="A452" s="730"/>
      <x:c r="B452" s="730"/>
      <x:c r="C452" s="731"/>
      <x:c r="D452" s="730"/>
      <x:c r="E452" s="730"/>
      <x:c r="F452" s="730"/>
      <x:c r="G452" s="730"/>
      <x:c r="H452" s="767"/>
      <x:c r="I452" s="768"/>
      <x:c r="J452" s="767"/>
      <x:c r="K452" s="771" t="str">
        <x:f>IF(OR(F452="",H452=""),"",IF(OR(NOT(ISNUMBER(F452)),NOT(ISNUMBER(H452)),AND(I452&lt;&gt;"",NOT(ISNUMBER(I452))),AND(J452&lt;&gt;"",NOT(ISNUMBER(J452))),F452&lt;=0,H452&lt;=0,I452&lt;0,I452&gt;1,J452&lt;0),"CHECK INPUTS",ROUND(F452*H452*(1-IF(I452="",0,I452))+IF(J452="",0,J452),2)))</x:f>
      </x:c>
      <x:c r="L452" s="768"/>
      <x:c r="M452" s="771" t="str">
        <x:f>IF(K452="","",IF(NOT(ISNUMBER(K452)),"CHECK INPUTS",IF(L452="","GST REQUIRED",IF(NOT(ISNUMBER(L452)),"CHECK INPUTS",IF(OR(L452&lt;0,L452&gt;1),"CHECK INPUTS",ROUND(K452*L452,2))))))</x:f>
      </x:c>
      <x:c r="N452" s="771" t="str">
        <x:f>IF(K452="","",IF(OR(NOT(ISNUMBER(K452)),NOT(ISNUMBER(M452))),"CHECK INPUTS",ROUND(K452+M452,2)))</x:f>
      </x:c>
      <x:c r="O452" s="731"/>
      <x:c r="P452" s="730"/>
      <x:c r="Q452" s="751" t="str">
        <x:f>IF(A452="","",IF(COUNTIF($A$5:$A$504,A452)&gt;1,"DUPLICATE QUOTE ID",IF(COUNTIFS($B$5:$B$504,B452,$D$5:$D$504,D452)&gt;1,"DUPLICATE RFQ VERSION",IF(OR(B452="",C452="",E452="",G452="",O452="",P452=""),"CHECK REQUIRED FIELDS",IF(OR(NOT(ISNUMBER(C452)),C452&gt;TODAY(),NOT(ISNUMBER(D452)),D452&lt;1,NOT(ISNUMBER(F452)),F452&lt;=0,NOT(ISNUMBER(H452)),H452&lt;=0,AND(I452&lt;&gt;"",OR(NOT(ISNUMBER(I452)),I452&lt;0,I452&gt;1)),AND(J452&lt;&gt;"",OR(NOT(ISNUMBER(J452)),J452&lt;0)),NOT(ISNUMBER(L452)),L452&lt;0,L452&gt;1,NOT(ISNUMBER(O452)),O452&lt;C452),"CHECK INPUTS",IF(COUNTIF(Setup!$F$4:$F$9,P452)=0,"CHECK QUOTE STATUS","COMPLETE"))))))</x:f>
      </x:c>
    </x:row>
    <x:row r="453">
      <x:c r="A453" s="730"/>
      <x:c r="B453" s="730"/>
      <x:c r="C453" s="731"/>
      <x:c r="D453" s="730"/>
      <x:c r="E453" s="730"/>
      <x:c r="F453" s="730"/>
      <x:c r="G453" s="730"/>
      <x:c r="H453" s="767"/>
      <x:c r="I453" s="768"/>
      <x:c r="J453" s="767"/>
      <x:c r="K453" s="771" t="str">
        <x:f>IF(OR(F453="",H453=""),"",IF(OR(NOT(ISNUMBER(F453)),NOT(ISNUMBER(H453)),AND(I453&lt;&gt;"",NOT(ISNUMBER(I453))),AND(J453&lt;&gt;"",NOT(ISNUMBER(J453))),F453&lt;=0,H453&lt;=0,I453&lt;0,I453&gt;1,J453&lt;0),"CHECK INPUTS",ROUND(F453*H453*(1-IF(I453="",0,I453))+IF(J453="",0,J453),2)))</x:f>
      </x:c>
      <x:c r="L453" s="768"/>
      <x:c r="M453" s="771" t="str">
        <x:f>IF(K453="","",IF(NOT(ISNUMBER(K453)),"CHECK INPUTS",IF(L453="","GST REQUIRED",IF(NOT(ISNUMBER(L453)),"CHECK INPUTS",IF(OR(L453&lt;0,L453&gt;1),"CHECK INPUTS",ROUND(K453*L453,2))))))</x:f>
      </x:c>
      <x:c r="N453" s="771" t="str">
        <x:f>IF(K453="","",IF(OR(NOT(ISNUMBER(K453)),NOT(ISNUMBER(M453))),"CHECK INPUTS",ROUND(K453+M453,2)))</x:f>
      </x:c>
      <x:c r="O453" s="731"/>
      <x:c r="P453" s="730"/>
      <x:c r="Q453" s="751" t="str">
        <x:f>IF(A453="","",IF(COUNTIF($A$5:$A$504,A453)&gt;1,"DUPLICATE QUOTE ID",IF(COUNTIFS($B$5:$B$504,B453,$D$5:$D$504,D453)&gt;1,"DUPLICATE RFQ VERSION",IF(OR(B453="",C453="",E453="",G453="",O453="",P453=""),"CHECK REQUIRED FIELDS",IF(OR(NOT(ISNUMBER(C453)),C453&gt;TODAY(),NOT(ISNUMBER(D453)),D453&lt;1,NOT(ISNUMBER(F453)),F453&lt;=0,NOT(ISNUMBER(H453)),H453&lt;=0,AND(I453&lt;&gt;"",OR(NOT(ISNUMBER(I453)),I453&lt;0,I453&gt;1)),AND(J453&lt;&gt;"",OR(NOT(ISNUMBER(J453)),J453&lt;0)),NOT(ISNUMBER(L453)),L453&lt;0,L453&gt;1,NOT(ISNUMBER(O453)),O453&lt;C453),"CHECK INPUTS",IF(COUNTIF(Setup!$F$4:$F$9,P453)=0,"CHECK QUOTE STATUS","COMPLETE"))))))</x:f>
      </x:c>
    </x:row>
    <x:row r="454">
      <x:c r="A454" s="730"/>
      <x:c r="B454" s="730"/>
      <x:c r="C454" s="731"/>
      <x:c r="D454" s="730"/>
      <x:c r="E454" s="730"/>
      <x:c r="F454" s="730"/>
      <x:c r="G454" s="730"/>
      <x:c r="H454" s="767"/>
      <x:c r="I454" s="768"/>
      <x:c r="J454" s="767"/>
      <x:c r="K454" s="771" t="str">
        <x:f>IF(OR(F454="",H454=""),"",IF(OR(NOT(ISNUMBER(F454)),NOT(ISNUMBER(H454)),AND(I454&lt;&gt;"",NOT(ISNUMBER(I454))),AND(J454&lt;&gt;"",NOT(ISNUMBER(J454))),F454&lt;=0,H454&lt;=0,I454&lt;0,I454&gt;1,J454&lt;0),"CHECK INPUTS",ROUND(F454*H454*(1-IF(I454="",0,I454))+IF(J454="",0,J454),2)))</x:f>
      </x:c>
      <x:c r="L454" s="768"/>
      <x:c r="M454" s="771" t="str">
        <x:f>IF(K454="","",IF(NOT(ISNUMBER(K454)),"CHECK INPUTS",IF(L454="","GST REQUIRED",IF(NOT(ISNUMBER(L454)),"CHECK INPUTS",IF(OR(L454&lt;0,L454&gt;1),"CHECK INPUTS",ROUND(K454*L454,2))))))</x:f>
      </x:c>
      <x:c r="N454" s="771" t="str">
        <x:f>IF(K454="","",IF(OR(NOT(ISNUMBER(K454)),NOT(ISNUMBER(M454))),"CHECK INPUTS",ROUND(K454+M454,2)))</x:f>
      </x:c>
      <x:c r="O454" s="731"/>
      <x:c r="P454" s="730"/>
      <x:c r="Q454" s="751" t="str">
        <x:f>IF(A454="","",IF(COUNTIF($A$5:$A$504,A454)&gt;1,"DUPLICATE QUOTE ID",IF(COUNTIFS($B$5:$B$504,B454,$D$5:$D$504,D454)&gt;1,"DUPLICATE RFQ VERSION",IF(OR(B454="",C454="",E454="",G454="",O454="",P454=""),"CHECK REQUIRED FIELDS",IF(OR(NOT(ISNUMBER(C454)),C454&gt;TODAY(),NOT(ISNUMBER(D454)),D454&lt;1,NOT(ISNUMBER(F454)),F454&lt;=0,NOT(ISNUMBER(H454)),H454&lt;=0,AND(I454&lt;&gt;"",OR(NOT(ISNUMBER(I454)),I454&lt;0,I454&gt;1)),AND(J454&lt;&gt;"",OR(NOT(ISNUMBER(J454)),J454&lt;0)),NOT(ISNUMBER(L454)),L454&lt;0,L454&gt;1,NOT(ISNUMBER(O454)),O454&lt;C454),"CHECK INPUTS",IF(COUNTIF(Setup!$F$4:$F$9,P454)=0,"CHECK QUOTE STATUS","COMPLETE"))))))</x:f>
      </x:c>
    </x:row>
    <x:row r="455">
      <x:c r="A455" s="730"/>
      <x:c r="B455" s="730"/>
      <x:c r="C455" s="731"/>
      <x:c r="D455" s="730"/>
      <x:c r="E455" s="730"/>
      <x:c r="F455" s="730"/>
      <x:c r="G455" s="730"/>
      <x:c r="H455" s="767"/>
      <x:c r="I455" s="768"/>
      <x:c r="J455" s="767"/>
      <x:c r="K455" s="771" t="str">
        <x:f>IF(OR(F455="",H455=""),"",IF(OR(NOT(ISNUMBER(F455)),NOT(ISNUMBER(H455)),AND(I455&lt;&gt;"",NOT(ISNUMBER(I455))),AND(J455&lt;&gt;"",NOT(ISNUMBER(J455))),F455&lt;=0,H455&lt;=0,I455&lt;0,I455&gt;1,J455&lt;0),"CHECK INPUTS",ROUND(F455*H455*(1-IF(I455="",0,I455))+IF(J455="",0,J455),2)))</x:f>
      </x:c>
      <x:c r="L455" s="768"/>
      <x:c r="M455" s="771" t="str">
        <x:f>IF(K455="","",IF(NOT(ISNUMBER(K455)),"CHECK INPUTS",IF(L455="","GST REQUIRED",IF(NOT(ISNUMBER(L455)),"CHECK INPUTS",IF(OR(L455&lt;0,L455&gt;1),"CHECK INPUTS",ROUND(K455*L455,2))))))</x:f>
      </x:c>
      <x:c r="N455" s="771" t="str">
        <x:f>IF(K455="","",IF(OR(NOT(ISNUMBER(K455)),NOT(ISNUMBER(M455))),"CHECK INPUTS",ROUND(K455+M455,2)))</x:f>
      </x:c>
      <x:c r="O455" s="731"/>
      <x:c r="P455" s="730"/>
      <x:c r="Q455" s="751" t="str">
        <x:f>IF(A455="","",IF(COUNTIF($A$5:$A$504,A455)&gt;1,"DUPLICATE QUOTE ID",IF(COUNTIFS($B$5:$B$504,B455,$D$5:$D$504,D455)&gt;1,"DUPLICATE RFQ VERSION",IF(OR(B455="",C455="",E455="",G455="",O455="",P455=""),"CHECK REQUIRED FIELDS",IF(OR(NOT(ISNUMBER(C455)),C455&gt;TODAY(),NOT(ISNUMBER(D455)),D455&lt;1,NOT(ISNUMBER(F455)),F455&lt;=0,NOT(ISNUMBER(H455)),H455&lt;=0,AND(I455&lt;&gt;"",OR(NOT(ISNUMBER(I455)),I455&lt;0,I455&gt;1)),AND(J455&lt;&gt;"",OR(NOT(ISNUMBER(J455)),J455&lt;0)),NOT(ISNUMBER(L455)),L455&lt;0,L455&gt;1,NOT(ISNUMBER(O455)),O455&lt;C455),"CHECK INPUTS",IF(COUNTIF(Setup!$F$4:$F$9,P455)=0,"CHECK QUOTE STATUS","COMPLETE"))))))</x:f>
      </x:c>
    </x:row>
    <x:row r="456">
      <x:c r="A456" s="730"/>
      <x:c r="B456" s="730"/>
      <x:c r="C456" s="731"/>
      <x:c r="D456" s="730"/>
      <x:c r="E456" s="730"/>
      <x:c r="F456" s="730"/>
      <x:c r="G456" s="730"/>
      <x:c r="H456" s="767"/>
      <x:c r="I456" s="768"/>
      <x:c r="J456" s="767"/>
      <x:c r="K456" s="771" t="str">
        <x:f>IF(OR(F456="",H456=""),"",IF(OR(NOT(ISNUMBER(F456)),NOT(ISNUMBER(H456)),AND(I456&lt;&gt;"",NOT(ISNUMBER(I456))),AND(J456&lt;&gt;"",NOT(ISNUMBER(J456))),F456&lt;=0,H456&lt;=0,I456&lt;0,I456&gt;1,J456&lt;0),"CHECK INPUTS",ROUND(F456*H456*(1-IF(I456="",0,I456))+IF(J456="",0,J456),2)))</x:f>
      </x:c>
      <x:c r="L456" s="768"/>
      <x:c r="M456" s="771" t="str">
        <x:f>IF(K456="","",IF(NOT(ISNUMBER(K456)),"CHECK INPUTS",IF(L456="","GST REQUIRED",IF(NOT(ISNUMBER(L456)),"CHECK INPUTS",IF(OR(L456&lt;0,L456&gt;1),"CHECK INPUTS",ROUND(K456*L456,2))))))</x:f>
      </x:c>
      <x:c r="N456" s="771" t="str">
        <x:f>IF(K456="","",IF(OR(NOT(ISNUMBER(K456)),NOT(ISNUMBER(M456))),"CHECK INPUTS",ROUND(K456+M456,2)))</x:f>
      </x:c>
      <x:c r="O456" s="731"/>
      <x:c r="P456" s="730"/>
      <x:c r="Q456" s="751" t="str">
        <x:f>IF(A456="","",IF(COUNTIF($A$5:$A$504,A456)&gt;1,"DUPLICATE QUOTE ID",IF(COUNTIFS($B$5:$B$504,B456,$D$5:$D$504,D456)&gt;1,"DUPLICATE RFQ VERSION",IF(OR(B456="",C456="",E456="",G456="",O456="",P456=""),"CHECK REQUIRED FIELDS",IF(OR(NOT(ISNUMBER(C456)),C456&gt;TODAY(),NOT(ISNUMBER(D456)),D456&lt;1,NOT(ISNUMBER(F456)),F456&lt;=0,NOT(ISNUMBER(H456)),H456&lt;=0,AND(I456&lt;&gt;"",OR(NOT(ISNUMBER(I456)),I456&lt;0,I456&gt;1)),AND(J456&lt;&gt;"",OR(NOT(ISNUMBER(J456)),J456&lt;0)),NOT(ISNUMBER(L456)),L456&lt;0,L456&gt;1,NOT(ISNUMBER(O456)),O456&lt;C456),"CHECK INPUTS",IF(COUNTIF(Setup!$F$4:$F$9,P456)=0,"CHECK QUOTE STATUS","COMPLETE"))))))</x:f>
      </x:c>
    </x:row>
    <x:row r="457">
      <x:c r="A457" s="730"/>
      <x:c r="B457" s="730"/>
      <x:c r="C457" s="731"/>
      <x:c r="D457" s="730"/>
      <x:c r="E457" s="730"/>
      <x:c r="F457" s="730"/>
      <x:c r="G457" s="730"/>
      <x:c r="H457" s="767"/>
      <x:c r="I457" s="768"/>
      <x:c r="J457" s="767"/>
      <x:c r="K457" s="771" t="str">
        <x:f>IF(OR(F457="",H457=""),"",IF(OR(NOT(ISNUMBER(F457)),NOT(ISNUMBER(H457)),AND(I457&lt;&gt;"",NOT(ISNUMBER(I457))),AND(J457&lt;&gt;"",NOT(ISNUMBER(J457))),F457&lt;=0,H457&lt;=0,I457&lt;0,I457&gt;1,J457&lt;0),"CHECK INPUTS",ROUND(F457*H457*(1-IF(I457="",0,I457))+IF(J457="",0,J457),2)))</x:f>
      </x:c>
      <x:c r="L457" s="768"/>
      <x:c r="M457" s="771" t="str">
        <x:f>IF(K457="","",IF(NOT(ISNUMBER(K457)),"CHECK INPUTS",IF(L457="","GST REQUIRED",IF(NOT(ISNUMBER(L457)),"CHECK INPUTS",IF(OR(L457&lt;0,L457&gt;1),"CHECK INPUTS",ROUND(K457*L457,2))))))</x:f>
      </x:c>
      <x:c r="N457" s="771" t="str">
        <x:f>IF(K457="","",IF(OR(NOT(ISNUMBER(K457)),NOT(ISNUMBER(M457))),"CHECK INPUTS",ROUND(K457+M457,2)))</x:f>
      </x:c>
      <x:c r="O457" s="731"/>
      <x:c r="P457" s="730"/>
      <x:c r="Q457" s="751" t="str">
        <x:f>IF(A457="","",IF(COUNTIF($A$5:$A$504,A457)&gt;1,"DUPLICATE QUOTE ID",IF(COUNTIFS($B$5:$B$504,B457,$D$5:$D$504,D457)&gt;1,"DUPLICATE RFQ VERSION",IF(OR(B457="",C457="",E457="",G457="",O457="",P457=""),"CHECK REQUIRED FIELDS",IF(OR(NOT(ISNUMBER(C457)),C457&gt;TODAY(),NOT(ISNUMBER(D457)),D457&lt;1,NOT(ISNUMBER(F457)),F457&lt;=0,NOT(ISNUMBER(H457)),H457&lt;=0,AND(I457&lt;&gt;"",OR(NOT(ISNUMBER(I457)),I457&lt;0,I457&gt;1)),AND(J457&lt;&gt;"",OR(NOT(ISNUMBER(J457)),J457&lt;0)),NOT(ISNUMBER(L457)),L457&lt;0,L457&gt;1,NOT(ISNUMBER(O457)),O457&lt;C457),"CHECK INPUTS",IF(COUNTIF(Setup!$F$4:$F$9,P457)=0,"CHECK QUOTE STATUS","COMPLETE"))))))</x:f>
      </x:c>
    </x:row>
    <x:row r="458">
      <x:c r="A458" s="730"/>
      <x:c r="B458" s="730"/>
      <x:c r="C458" s="731"/>
      <x:c r="D458" s="730"/>
      <x:c r="E458" s="730"/>
      <x:c r="F458" s="730"/>
      <x:c r="G458" s="730"/>
      <x:c r="H458" s="767"/>
      <x:c r="I458" s="768"/>
      <x:c r="J458" s="767"/>
      <x:c r="K458" s="771" t="str">
        <x:f>IF(OR(F458="",H458=""),"",IF(OR(NOT(ISNUMBER(F458)),NOT(ISNUMBER(H458)),AND(I458&lt;&gt;"",NOT(ISNUMBER(I458))),AND(J458&lt;&gt;"",NOT(ISNUMBER(J458))),F458&lt;=0,H458&lt;=0,I458&lt;0,I458&gt;1,J458&lt;0),"CHECK INPUTS",ROUND(F458*H458*(1-IF(I458="",0,I458))+IF(J458="",0,J458),2)))</x:f>
      </x:c>
      <x:c r="L458" s="768"/>
      <x:c r="M458" s="771" t="str">
        <x:f>IF(K458="","",IF(NOT(ISNUMBER(K458)),"CHECK INPUTS",IF(L458="","GST REQUIRED",IF(NOT(ISNUMBER(L458)),"CHECK INPUTS",IF(OR(L458&lt;0,L458&gt;1),"CHECK INPUTS",ROUND(K458*L458,2))))))</x:f>
      </x:c>
      <x:c r="N458" s="771" t="str">
        <x:f>IF(K458="","",IF(OR(NOT(ISNUMBER(K458)),NOT(ISNUMBER(M458))),"CHECK INPUTS",ROUND(K458+M458,2)))</x:f>
      </x:c>
      <x:c r="O458" s="731"/>
      <x:c r="P458" s="730"/>
      <x:c r="Q458" s="751" t="str">
        <x:f>IF(A458="","",IF(COUNTIF($A$5:$A$504,A458)&gt;1,"DUPLICATE QUOTE ID",IF(COUNTIFS($B$5:$B$504,B458,$D$5:$D$504,D458)&gt;1,"DUPLICATE RFQ VERSION",IF(OR(B458="",C458="",E458="",G458="",O458="",P458=""),"CHECK REQUIRED FIELDS",IF(OR(NOT(ISNUMBER(C458)),C458&gt;TODAY(),NOT(ISNUMBER(D458)),D458&lt;1,NOT(ISNUMBER(F458)),F458&lt;=0,NOT(ISNUMBER(H458)),H458&lt;=0,AND(I458&lt;&gt;"",OR(NOT(ISNUMBER(I458)),I458&lt;0,I458&gt;1)),AND(J458&lt;&gt;"",OR(NOT(ISNUMBER(J458)),J458&lt;0)),NOT(ISNUMBER(L458)),L458&lt;0,L458&gt;1,NOT(ISNUMBER(O458)),O458&lt;C458),"CHECK INPUTS",IF(COUNTIF(Setup!$F$4:$F$9,P458)=0,"CHECK QUOTE STATUS","COMPLETE"))))))</x:f>
      </x:c>
    </x:row>
    <x:row r="459">
      <x:c r="A459" s="730"/>
      <x:c r="B459" s="730"/>
      <x:c r="C459" s="731"/>
      <x:c r="D459" s="730"/>
      <x:c r="E459" s="730"/>
      <x:c r="F459" s="730"/>
      <x:c r="G459" s="730"/>
      <x:c r="H459" s="767"/>
      <x:c r="I459" s="768"/>
      <x:c r="J459" s="767"/>
      <x:c r="K459" s="771" t="str">
        <x:f>IF(OR(F459="",H459=""),"",IF(OR(NOT(ISNUMBER(F459)),NOT(ISNUMBER(H459)),AND(I459&lt;&gt;"",NOT(ISNUMBER(I459))),AND(J459&lt;&gt;"",NOT(ISNUMBER(J459))),F459&lt;=0,H459&lt;=0,I459&lt;0,I459&gt;1,J459&lt;0),"CHECK INPUTS",ROUND(F459*H459*(1-IF(I459="",0,I459))+IF(J459="",0,J459),2)))</x:f>
      </x:c>
      <x:c r="L459" s="768"/>
      <x:c r="M459" s="771" t="str">
        <x:f>IF(K459="","",IF(NOT(ISNUMBER(K459)),"CHECK INPUTS",IF(L459="","GST REQUIRED",IF(NOT(ISNUMBER(L459)),"CHECK INPUTS",IF(OR(L459&lt;0,L459&gt;1),"CHECK INPUTS",ROUND(K459*L459,2))))))</x:f>
      </x:c>
      <x:c r="N459" s="771" t="str">
        <x:f>IF(K459="","",IF(OR(NOT(ISNUMBER(K459)),NOT(ISNUMBER(M459))),"CHECK INPUTS",ROUND(K459+M459,2)))</x:f>
      </x:c>
      <x:c r="O459" s="731"/>
      <x:c r="P459" s="730"/>
      <x:c r="Q459" s="751" t="str">
        <x:f>IF(A459="","",IF(COUNTIF($A$5:$A$504,A459)&gt;1,"DUPLICATE QUOTE ID",IF(COUNTIFS($B$5:$B$504,B459,$D$5:$D$504,D459)&gt;1,"DUPLICATE RFQ VERSION",IF(OR(B459="",C459="",E459="",G459="",O459="",P459=""),"CHECK REQUIRED FIELDS",IF(OR(NOT(ISNUMBER(C459)),C459&gt;TODAY(),NOT(ISNUMBER(D459)),D459&lt;1,NOT(ISNUMBER(F459)),F459&lt;=0,NOT(ISNUMBER(H459)),H459&lt;=0,AND(I459&lt;&gt;"",OR(NOT(ISNUMBER(I459)),I459&lt;0,I459&gt;1)),AND(J459&lt;&gt;"",OR(NOT(ISNUMBER(J459)),J459&lt;0)),NOT(ISNUMBER(L459)),L459&lt;0,L459&gt;1,NOT(ISNUMBER(O459)),O459&lt;C459),"CHECK INPUTS",IF(COUNTIF(Setup!$F$4:$F$9,P459)=0,"CHECK QUOTE STATUS","COMPLETE"))))))</x:f>
      </x:c>
    </x:row>
    <x:row r="460">
      <x:c r="A460" s="730"/>
      <x:c r="B460" s="730"/>
      <x:c r="C460" s="731"/>
      <x:c r="D460" s="730"/>
      <x:c r="E460" s="730"/>
      <x:c r="F460" s="730"/>
      <x:c r="G460" s="730"/>
      <x:c r="H460" s="767"/>
      <x:c r="I460" s="768"/>
      <x:c r="J460" s="767"/>
      <x:c r="K460" s="771" t="str">
        <x:f>IF(OR(F460="",H460=""),"",IF(OR(NOT(ISNUMBER(F460)),NOT(ISNUMBER(H460)),AND(I460&lt;&gt;"",NOT(ISNUMBER(I460))),AND(J460&lt;&gt;"",NOT(ISNUMBER(J460))),F460&lt;=0,H460&lt;=0,I460&lt;0,I460&gt;1,J460&lt;0),"CHECK INPUTS",ROUND(F460*H460*(1-IF(I460="",0,I460))+IF(J460="",0,J460),2)))</x:f>
      </x:c>
      <x:c r="L460" s="768"/>
      <x:c r="M460" s="771" t="str">
        <x:f>IF(K460="","",IF(NOT(ISNUMBER(K460)),"CHECK INPUTS",IF(L460="","GST REQUIRED",IF(NOT(ISNUMBER(L460)),"CHECK INPUTS",IF(OR(L460&lt;0,L460&gt;1),"CHECK INPUTS",ROUND(K460*L460,2))))))</x:f>
      </x:c>
      <x:c r="N460" s="771" t="str">
        <x:f>IF(K460="","",IF(OR(NOT(ISNUMBER(K460)),NOT(ISNUMBER(M460))),"CHECK INPUTS",ROUND(K460+M460,2)))</x:f>
      </x:c>
      <x:c r="O460" s="731"/>
      <x:c r="P460" s="730"/>
      <x:c r="Q460" s="751" t="str">
        <x:f>IF(A460="","",IF(COUNTIF($A$5:$A$504,A460)&gt;1,"DUPLICATE QUOTE ID",IF(COUNTIFS($B$5:$B$504,B460,$D$5:$D$504,D460)&gt;1,"DUPLICATE RFQ VERSION",IF(OR(B460="",C460="",E460="",G460="",O460="",P460=""),"CHECK REQUIRED FIELDS",IF(OR(NOT(ISNUMBER(C460)),C460&gt;TODAY(),NOT(ISNUMBER(D460)),D460&lt;1,NOT(ISNUMBER(F460)),F460&lt;=0,NOT(ISNUMBER(H460)),H460&lt;=0,AND(I460&lt;&gt;"",OR(NOT(ISNUMBER(I460)),I460&lt;0,I460&gt;1)),AND(J460&lt;&gt;"",OR(NOT(ISNUMBER(J460)),J460&lt;0)),NOT(ISNUMBER(L460)),L460&lt;0,L460&gt;1,NOT(ISNUMBER(O460)),O460&lt;C460),"CHECK INPUTS",IF(COUNTIF(Setup!$F$4:$F$9,P460)=0,"CHECK QUOTE STATUS","COMPLETE"))))))</x:f>
      </x:c>
    </x:row>
    <x:row r="461">
      <x:c r="A461" s="730"/>
      <x:c r="B461" s="730"/>
      <x:c r="C461" s="731"/>
      <x:c r="D461" s="730"/>
      <x:c r="E461" s="730"/>
      <x:c r="F461" s="730"/>
      <x:c r="G461" s="730"/>
      <x:c r="H461" s="767"/>
      <x:c r="I461" s="768"/>
      <x:c r="J461" s="767"/>
      <x:c r="K461" s="771" t="str">
        <x:f>IF(OR(F461="",H461=""),"",IF(OR(NOT(ISNUMBER(F461)),NOT(ISNUMBER(H461)),AND(I461&lt;&gt;"",NOT(ISNUMBER(I461))),AND(J461&lt;&gt;"",NOT(ISNUMBER(J461))),F461&lt;=0,H461&lt;=0,I461&lt;0,I461&gt;1,J461&lt;0),"CHECK INPUTS",ROUND(F461*H461*(1-IF(I461="",0,I461))+IF(J461="",0,J461),2)))</x:f>
      </x:c>
      <x:c r="L461" s="768"/>
      <x:c r="M461" s="771" t="str">
        <x:f>IF(K461="","",IF(NOT(ISNUMBER(K461)),"CHECK INPUTS",IF(L461="","GST REQUIRED",IF(NOT(ISNUMBER(L461)),"CHECK INPUTS",IF(OR(L461&lt;0,L461&gt;1),"CHECK INPUTS",ROUND(K461*L461,2))))))</x:f>
      </x:c>
      <x:c r="N461" s="771" t="str">
        <x:f>IF(K461="","",IF(OR(NOT(ISNUMBER(K461)),NOT(ISNUMBER(M461))),"CHECK INPUTS",ROUND(K461+M461,2)))</x:f>
      </x:c>
      <x:c r="O461" s="731"/>
      <x:c r="P461" s="730"/>
      <x:c r="Q461" s="751" t="str">
        <x:f>IF(A461="","",IF(COUNTIF($A$5:$A$504,A461)&gt;1,"DUPLICATE QUOTE ID",IF(COUNTIFS($B$5:$B$504,B461,$D$5:$D$504,D461)&gt;1,"DUPLICATE RFQ VERSION",IF(OR(B461="",C461="",E461="",G461="",O461="",P461=""),"CHECK REQUIRED FIELDS",IF(OR(NOT(ISNUMBER(C461)),C461&gt;TODAY(),NOT(ISNUMBER(D461)),D461&lt;1,NOT(ISNUMBER(F461)),F461&lt;=0,NOT(ISNUMBER(H461)),H461&lt;=0,AND(I461&lt;&gt;"",OR(NOT(ISNUMBER(I461)),I461&lt;0,I461&gt;1)),AND(J461&lt;&gt;"",OR(NOT(ISNUMBER(J461)),J461&lt;0)),NOT(ISNUMBER(L461)),L461&lt;0,L461&gt;1,NOT(ISNUMBER(O461)),O461&lt;C461),"CHECK INPUTS",IF(COUNTIF(Setup!$F$4:$F$9,P461)=0,"CHECK QUOTE STATUS","COMPLETE"))))))</x:f>
      </x:c>
    </x:row>
    <x:row r="462">
      <x:c r="A462" s="730"/>
      <x:c r="B462" s="730"/>
      <x:c r="C462" s="731"/>
      <x:c r="D462" s="730"/>
      <x:c r="E462" s="730"/>
      <x:c r="F462" s="730"/>
      <x:c r="G462" s="730"/>
      <x:c r="H462" s="767"/>
      <x:c r="I462" s="768"/>
      <x:c r="J462" s="767"/>
      <x:c r="K462" s="771" t="str">
        <x:f>IF(OR(F462="",H462=""),"",IF(OR(NOT(ISNUMBER(F462)),NOT(ISNUMBER(H462)),AND(I462&lt;&gt;"",NOT(ISNUMBER(I462))),AND(J462&lt;&gt;"",NOT(ISNUMBER(J462))),F462&lt;=0,H462&lt;=0,I462&lt;0,I462&gt;1,J462&lt;0),"CHECK INPUTS",ROUND(F462*H462*(1-IF(I462="",0,I462))+IF(J462="",0,J462),2)))</x:f>
      </x:c>
      <x:c r="L462" s="768"/>
      <x:c r="M462" s="771" t="str">
        <x:f>IF(K462="","",IF(NOT(ISNUMBER(K462)),"CHECK INPUTS",IF(L462="","GST REQUIRED",IF(NOT(ISNUMBER(L462)),"CHECK INPUTS",IF(OR(L462&lt;0,L462&gt;1),"CHECK INPUTS",ROUND(K462*L462,2))))))</x:f>
      </x:c>
      <x:c r="N462" s="771" t="str">
        <x:f>IF(K462="","",IF(OR(NOT(ISNUMBER(K462)),NOT(ISNUMBER(M462))),"CHECK INPUTS",ROUND(K462+M462,2)))</x:f>
      </x:c>
      <x:c r="O462" s="731"/>
      <x:c r="P462" s="730"/>
      <x:c r="Q462" s="751" t="str">
        <x:f>IF(A462="","",IF(COUNTIF($A$5:$A$504,A462)&gt;1,"DUPLICATE QUOTE ID",IF(COUNTIFS($B$5:$B$504,B462,$D$5:$D$504,D462)&gt;1,"DUPLICATE RFQ VERSION",IF(OR(B462="",C462="",E462="",G462="",O462="",P462=""),"CHECK REQUIRED FIELDS",IF(OR(NOT(ISNUMBER(C462)),C462&gt;TODAY(),NOT(ISNUMBER(D462)),D462&lt;1,NOT(ISNUMBER(F462)),F462&lt;=0,NOT(ISNUMBER(H462)),H462&lt;=0,AND(I462&lt;&gt;"",OR(NOT(ISNUMBER(I462)),I462&lt;0,I462&gt;1)),AND(J462&lt;&gt;"",OR(NOT(ISNUMBER(J462)),J462&lt;0)),NOT(ISNUMBER(L462)),L462&lt;0,L462&gt;1,NOT(ISNUMBER(O462)),O462&lt;C462),"CHECK INPUTS",IF(COUNTIF(Setup!$F$4:$F$9,P462)=0,"CHECK QUOTE STATUS","COMPLETE"))))))</x:f>
      </x:c>
    </x:row>
    <x:row r="463">
      <x:c r="A463" s="730"/>
      <x:c r="B463" s="730"/>
      <x:c r="C463" s="731"/>
      <x:c r="D463" s="730"/>
      <x:c r="E463" s="730"/>
      <x:c r="F463" s="730"/>
      <x:c r="G463" s="730"/>
      <x:c r="H463" s="767"/>
      <x:c r="I463" s="768"/>
      <x:c r="J463" s="767"/>
      <x:c r="K463" s="771" t="str">
        <x:f>IF(OR(F463="",H463=""),"",IF(OR(NOT(ISNUMBER(F463)),NOT(ISNUMBER(H463)),AND(I463&lt;&gt;"",NOT(ISNUMBER(I463))),AND(J463&lt;&gt;"",NOT(ISNUMBER(J463))),F463&lt;=0,H463&lt;=0,I463&lt;0,I463&gt;1,J463&lt;0),"CHECK INPUTS",ROUND(F463*H463*(1-IF(I463="",0,I463))+IF(J463="",0,J463),2)))</x:f>
      </x:c>
      <x:c r="L463" s="768"/>
      <x:c r="M463" s="771" t="str">
        <x:f>IF(K463="","",IF(NOT(ISNUMBER(K463)),"CHECK INPUTS",IF(L463="","GST REQUIRED",IF(NOT(ISNUMBER(L463)),"CHECK INPUTS",IF(OR(L463&lt;0,L463&gt;1),"CHECK INPUTS",ROUND(K463*L463,2))))))</x:f>
      </x:c>
      <x:c r="N463" s="771" t="str">
        <x:f>IF(K463="","",IF(OR(NOT(ISNUMBER(K463)),NOT(ISNUMBER(M463))),"CHECK INPUTS",ROUND(K463+M463,2)))</x:f>
      </x:c>
      <x:c r="O463" s="731"/>
      <x:c r="P463" s="730"/>
      <x:c r="Q463" s="751" t="str">
        <x:f>IF(A463="","",IF(COUNTIF($A$5:$A$504,A463)&gt;1,"DUPLICATE QUOTE ID",IF(COUNTIFS($B$5:$B$504,B463,$D$5:$D$504,D463)&gt;1,"DUPLICATE RFQ VERSION",IF(OR(B463="",C463="",E463="",G463="",O463="",P463=""),"CHECK REQUIRED FIELDS",IF(OR(NOT(ISNUMBER(C463)),C463&gt;TODAY(),NOT(ISNUMBER(D463)),D463&lt;1,NOT(ISNUMBER(F463)),F463&lt;=0,NOT(ISNUMBER(H463)),H463&lt;=0,AND(I463&lt;&gt;"",OR(NOT(ISNUMBER(I463)),I463&lt;0,I463&gt;1)),AND(J463&lt;&gt;"",OR(NOT(ISNUMBER(J463)),J463&lt;0)),NOT(ISNUMBER(L463)),L463&lt;0,L463&gt;1,NOT(ISNUMBER(O463)),O463&lt;C463),"CHECK INPUTS",IF(COUNTIF(Setup!$F$4:$F$9,P463)=0,"CHECK QUOTE STATUS","COMPLETE"))))))</x:f>
      </x:c>
    </x:row>
    <x:row r="464">
      <x:c r="A464" s="730"/>
      <x:c r="B464" s="730"/>
      <x:c r="C464" s="731"/>
      <x:c r="D464" s="730"/>
      <x:c r="E464" s="730"/>
      <x:c r="F464" s="730"/>
      <x:c r="G464" s="730"/>
      <x:c r="H464" s="767"/>
      <x:c r="I464" s="768"/>
      <x:c r="J464" s="767"/>
      <x:c r="K464" s="771" t="str">
        <x:f>IF(OR(F464="",H464=""),"",IF(OR(NOT(ISNUMBER(F464)),NOT(ISNUMBER(H464)),AND(I464&lt;&gt;"",NOT(ISNUMBER(I464))),AND(J464&lt;&gt;"",NOT(ISNUMBER(J464))),F464&lt;=0,H464&lt;=0,I464&lt;0,I464&gt;1,J464&lt;0),"CHECK INPUTS",ROUND(F464*H464*(1-IF(I464="",0,I464))+IF(J464="",0,J464),2)))</x:f>
      </x:c>
      <x:c r="L464" s="768"/>
      <x:c r="M464" s="771" t="str">
        <x:f>IF(K464="","",IF(NOT(ISNUMBER(K464)),"CHECK INPUTS",IF(L464="","GST REQUIRED",IF(NOT(ISNUMBER(L464)),"CHECK INPUTS",IF(OR(L464&lt;0,L464&gt;1),"CHECK INPUTS",ROUND(K464*L464,2))))))</x:f>
      </x:c>
      <x:c r="N464" s="771" t="str">
        <x:f>IF(K464="","",IF(OR(NOT(ISNUMBER(K464)),NOT(ISNUMBER(M464))),"CHECK INPUTS",ROUND(K464+M464,2)))</x:f>
      </x:c>
      <x:c r="O464" s="731"/>
      <x:c r="P464" s="730"/>
      <x:c r="Q464" s="751" t="str">
        <x:f>IF(A464="","",IF(COUNTIF($A$5:$A$504,A464)&gt;1,"DUPLICATE QUOTE ID",IF(COUNTIFS($B$5:$B$504,B464,$D$5:$D$504,D464)&gt;1,"DUPLICATE RFQ VERSION",IF(OR(B464="",C464="",E464="",G464="",O464="",P464=""),"CHECK REQUIRED FIELDS",IF(OR(NOT(ISNUMBER(C464)),C464&gt;TODAY(),NOT(ISNUMBER(D464)),D464&lt;1,NOT(ISNUMBER(F464)),F464&lt;=0,NOT(ISNUMBER(H464)),H464&lt;=0,AND(I464&lt;&gt;"",OR(NOT(ISNUMBER(I464)),I464&lt;0,I464&gt;1)),AND(J464&lt;&gt;"",OR(NOT(ISNUMBER(J464)),J464&lt;0)),NOT(ISNUMBER(L464)),L464&lt;0,L464&gt;1,NOT(ISNUMBER(O464)),O464&lt;C464),"CHECK INPUTS",IF(COUNTIF(Setup!$F$4:$F$9,P464)=0,"CHECK QUOTE STATUS","COMPLETE"))))))</x:f>
      </x:c>
    </x:row>
    <x:row r="465">
      <x:c r="A465" s="730"/>
      <x:c r="B465" s="730"/>
      <x:c r="C465" s="731"/>
      <x:c r="D465" s="730"/>
      <x:c r="E465" s="730"/>
      <x:c r="F465" s="730"/>
      <x:c r="G465" s="730"/>
      <x:c r="H465" s="767"/>
      <x:c r="I465" s="768"/>
      <x:c r="J465" s="767"/>
      <x:c r="K465" s="771" t="str">
        <x:f>IF(OR(F465="",H465=""),"",IF(OR(NOT(ISNUMBER(F465)),NOT(ISNUMBER(H465)),AND(I465&lt;&gt;"",NOT(ISNUMBER(I465))),AND(J465&lt;&gt;"",NOT(ISNUMBER(J465))),F465&lt;=0,H465&lt;=0,I465&lt;0,I465&gt;1,J465&lt;0),"CHECK INPUTS",ROUND(F465*H465*(1-IF(I465="",0,I465))+IF(J465="",0,J465),2)))</x:f>
      </x:c>
      <x:c r="L465" s="768"/>
      <x:c r="M465" s="771" t="str">
        <x:f>IF(K465="","",IF(NOT(ISNUMBER(K465)),"CHECK INPUTS",IF(L465="","GST REQUIRED",IF(NOT(ISNUMBER(L465)),"CHECK INPUTS",IF(OR(L465&lt;0,L465&gt;1),"CHECK INPUTS",ROUND(K465*L465,2))))))</x:f>
      </x:c>
      <x:c r="N465" s="771" t="str">
        <x:f>IF(K465="","",IF(OR(NOT(ISNUMBER(K465)),NOT(ISNUMBER(M465))),"CHECK INPUTS",ROUND(K465+M465,2)))</x:f>
      </x:c>
      <x:c r="O465" s="731"/>
      <x:c r="P465" s="730"/>
      <x:c r="Q465" s="751" t="str">
        <x:f>IF(A465="","",IF(COUNTIF($A$5:$A$504,A465)&gt;1,"DUPLICATE QUOTE ID",IF(COUNTIFS($B$5:$B$504,B465,$D$5:$D$504,D465)&gt;1,"DUPLICATE RFQ VERSION",IF(OR(B465="",C465="",E465="",G465="",O465="",P465=""),"CHECK REQUIRED FIELDS",IF(OR(NOT(ISNUMBER(C465)),C465&gt;TODAY(),NOT(ISNUMBER(D465)),D465&lt;1,NOT(ISNUMBER(F465)),F465&lt;=0,NOT(ISNUMBER(H465)),H465&lt;=0,AND(I465&lt;&gt;"",OR(NOT(ISNUMBER(I465)),I465&lt;0,I465&gt;1)),AND(J465&lt;&gt;"",OR(NOT(ISNUMBER(J465)),J465&lt;0)),NOT(ISNUMBER(L465)),L465&lt;0,L465&gt;1,NOT(ISNUMBER(O465)),O465&lt;C465),"CHECK INPUTS",IF(COUNTIF(Setup!$F$4:$F$9,P465)=0,"CHECK QUOTE STATUS","COMPLETE"))))))</x:f>
      </x:c>
    </x:row>
    <x:row r="466">
      <x:c r="A466" s="730"/>
      <x:c r="B466" s="730"/>
      <x:c r="C466" s="731"/>
      <x:c r="D466" s="730"/>
      <x:c r="E466" s="730"/>
      <x:c r="F466" s="730"/>
      <x:c r="G466" s="730"/>
      <x:c r="H466" s="767"/>
      <x:c r="I466" s="768"/>
      <x:c r="J466" s="767"/>
      <x:c r="K466" s="771" t="str">
        <x:f>IF(OR(F466="",H466=""),"",IF(OR(NOT(ISNUMBER(F466)),NOT(ISNUMBER(H466)),AND(I466&lt;&gt;"",NOT(ISNUMBER(I466))),AND(J466&lt;&gt;"",NOT(ISNUMBER(J466))),F466&lt;=0,H466&lt;=0,I466&lt;0,I466&gt;1,J466&lt;0),"CHECK INPUTS",ROUND(F466*H466*(1-IF(I466="",0,I466))+IF(J466="",0,J466),2)))</x:f>
      </x:c>
      <x:c r="L466" s="768"/>
      <x:c r="M466" s="771" t="str">
        <x:f>IF(K466="","",IF(NOT(ISNUMBER(K466)),"CHECK INPUTS",IF(L466="","GST REQUIRED",IF(NOT(ISNUMBER(L466)),"CHECK INPUTS",IF(OR(L466&lt;0,L466&gt;1),"CHECK INPUTS",ROUND(K466*L466,2))))))</x:f>
      </x:c>
      <x:c r="N466" s="771" t="str">
        <x:f>IF(K466="","",IF(OR(NOT(ISNUMBER(K466)),NOT(ISNUMBER(M466))),"CHECK INPUTS",ROUND(K466+M466,2)))</x:f>
      </x:c>
      <x:c r="O466" s="731"/>
      <x:c r="P466" s="730"/>
      <x:c r="Q466" s="751" t="str">
        <x:f>IF(A466="","",IF(COUNTIF($A$5:$A$504,A466)&gt;1,"DUPLICATE QUOTE ID",IF(COUNTIFS($B$5:$B$504,B466,$D$5:$D$504,D466)&gt;1,"DUPLICATE RFQ VERSION",IF(OR(B466="",C466="",E466="",G466="",O466="",P466=""),"CHECK REQUIRED FIELDS",IF(OR(NOT(ISNUMBER(C466)),C466&gt;TODAY(),NOT(ISNUMBER(D466)),D466&lt;1,NOT(ISNUMBER(F466)),F466&lt;=0,NOT(ISNUMBER(H466)),H466&lt;=0,AND(I466&lt;&gt;"",OR(NOT(ISNUMBER(I466)),I466&lt;0,I466&gt;1)),AND(J466&lt;&gt;"",OR(NOT(ISNUMBER(J466)),J466&lt;0)),NOT(ISNUMBER(L466)),L466&lt;0,L466&gt;1,NOT(ISNUMBER(O466)),O466&lt;C466),"CHECK INPUTS",IF(COUNTIF(Setup!$F$4:$F$9,P466)=0,"CHECK QUOTE STATUS","COMPLETE"))))))</x:f>
      </x:c>
    </x:row>
    <x:row r="467">
      <x:c r="A467" s="730"/>
      <x:c r="B467" s="730"/>
      <x:c r="C467" s="731"/>
      <x:c r="D467" s="730"/>
      <x:c r="E467" s="730"/>
      <x:c r="F467" s="730"/>
      <x:c r="G467" s="730"/>
      <x:c r="H467" s="767"/>
      <x:c r="I467" s="768"/>
      <x:c r="J467" s="767"/>
      <x:c r="K467" s="771" t="str">
        <x:f>IF(OR(F467="",H467=""),"",IF(OR(NOT(ISNUMBER(F467)),NOT(ISNUMBER(H467)),AND(I467&lt;&gt;"",NOT(ISNUMBER(I467))),AND(J467&lt;&gt;"",NOT(ISNUMBER(J467))),F467&lt;=0,H467&lt;=0,I467&lt;0,I467&gt;1,J467&lt;0),"CHECK INPUTS",ROUND(F467*H467*(1-IF(I467="",0,I467))+IF(J467="",0,J467),2)))</x:f>
      </x:c>
      <x:c r="L467" s="768"/>
      <x:c r="M467" s="771" t="str">
        <x:f>IF(K467="","",IF(NOT(ISNUMBER(K467)),"CHECK INPUTS",IF(L467="","GST REQUIRED",IF(NOT(ISNUMBER(L467)),"CHECK INPUTS",IF(OR(L467&lt;0,L467&gt;1),"CHECK INPUTS",ROUND(K467*L467,2))))))</x:f>
      </x:c>
      <x:c r="N467" s="771" t="str">
        <x:f>IF(K467="","",IF(OR(NOT(ISNUMBER(K467)),NOT(ISNUMBER(M467))),"CHECK INPUTS",ROUND(K467+M467,2)))</x:f>
      </x:c>
      <x:c r="O467" s="731"/>
      <x:c r="P467" s="730"/>
      <x:c r="Q467" s="751" t="str">
        <x:f>IF(A467="","",IF(COUNTIF($A$5:$A$504,A467)&gt;1,"DUPLICATE QUOTE ID",IF(COUNTIFS($B$5:$B$504,B467,$D$5:$D$504,D467)&gt;1,"DUPLICATE RFQ VERSION",IF(OR(B467="",C467="",E467="",G467="",O467="",P467=""),"CHECK REQUIRED FIELDS",IF(OR(NOT(ISNUMBER(C467)),C467&gt;TODAY(),NOT(ISNUMBER(D467)),D467&lt;1,NOT(ISNUMBER(F467)),F467&lt;=0,NOT(ISNUMBER(H467)),H467&lt;=0,AND(I467&lt;&gt;"",OR(NOT(ISNUMBER(I467)),I467&lt;0,I467&gt;1)),AND(J467&lt;&gt;"",OR(NOT(ISNUMBER(J467)),J467&lt;0)),NOT(ISNUMBER(L467)),L467&lt;0,L467&gt;1,NOT(ISNUMBER(O467)),O467&lt;C467),"CHECK INPUTS",IF(COUNTIF(Setup!$F$4:$F$9,P467)=0,"CHECK QUOTE STATUS","COMPLETE"))))))</x:f>
      </x:c>
    </x:row>
    <x:row r="468">
      <x:c r="A468" s="730"/>
      <x:c r="B468" s="730"/>
      <x:c r="C468" s="731"/>
      <x:c r="D468" s="730"/>
      <x:c r="E468" s="730"/>
      <x:c r="F468" s="730"/>
      <x:c r="G468" s="730"/>
      <x:c r="H468" s="767"/>
      <x:c r="I468" s="768"/>
      <x:c r="J468" s="767"/>
      <x:c r="K468" s="771" t="str">
        <x:f>IF(OR(F468="",H468=""),"",IF(OR(NOT(ISNUMBER(F468)),NOT(ISNUMBER(H468)),AND(I468&lt;&gt;"",NOT(ISNUMBER(I468))),AND(J468&lt;&gt;"",NOT(ISNUMBER(J468))),F468&lt;=0,H468&lt;=0,I468&lt;0,I468&gt;1,J468&lt;0),"CHECK INPUTS",ROUND(F468*H468*(1-IF(I468="",0,I468))+IF(J468="",0,J468),2)))</x:f>
      </x:c>
      <x:c r="L468" s="768"/>
      <x:c r="M468" s="771" t="str">
        <x:f>IF(K468="","",IF(NOT(ISNUMBER(K468)),"CHECK INPUTS",IF(L468="","GST REQUIRED",IF(NOT(ISNUMBER(L468)),"CHECK INPUTS",IF(OR(L468&lt;0,L468&gt;1),"CHECK INPUTS",ROUND(K468*L468,2))))))</x:f>
      </x:c>
      <x:c r="N468" s="771" t="str">
        <x:f>IF(K468="","",IF(OR(NOT(ISNUMBER(K468)),NOT(ISNUMBER(M468))),"CHECK INPUTS",ROUND(K468+M468,2)))</x:f>
      </x:c>
      <x:c r="O468" s="731"/>
      <x:c r="P468" s="730"/>
      <x:c r="Q468" s="751" t="str">
        <x:f>IF(A468="","",IF(COUNTIF($A$5:$A$504,A468)&gt;1,"DUPLICATE QUOTE ID",IF(COUNTIFS($B$5:$B$504,B468,$D$5:$D$504,D468)&gt;1,"DUPLICATE RFQ VERSION",IF(OR(B468="",C468="",E468="",G468="",O468="",P468=""),"CHECK REQUIRED FIELDS",IF(OR(NOT(ISNUMBER(C468)),C468&gt;TODAY(),NOT(ISNUMBER(D468)),D468&lt;1,NOT(ISNUMBER(F468)),F468&lt;=0,NOT(ISNUMBER(H468)),H468&lt;=0,AND(I468&lt;&gt;"",OR(NOT(ISNUMBER(I468)),I468&lt;0,I468&gt;1)),AND(J468&lt;&gt;"",OR(NOT(ISNUMBER(J468)),J468&lt;0)),NOT(ISNUMBER(L468)),L468&lt;0,L468&gt;1,NOT(ISNUMBER(O468)),O468&lt;C468),"CHECK INPUTS",IF(COUNTIF(Setup!$F$4:$F$9,P468)=0,"CHECK QUOTE STATUS","COMPLETE"))))))</x:f>
      </x:c>
    </x:row>
    <x:row r="469">
      <x:c r="A469" s="730"/>
      <x:c r="B469" s="730"/>
      <x:c r="C469" s="731"/>
      <x:c r="D469" s="730"/>
      <x:c r="E469" s="730"/>
      <x:c r="F469" s="730"/>
      <x:c r="G469" s="730"/>
      <x:c r="H469" s="767"/>
      <x:c r="I469" s="768"/>
      <x:c r="J469" s="767"/>
      <x:c r="K469" s="771" t="str">
        <x:f>IF(OR(F469="",H469=""),"",IF(OR(NOT(ISNUMBER(F469)),NOT(ISNUMBER(H469)),AND(I469&lt;&gt;"",NOT(ISNUMBER(I469))),AND(J469&lt;&gt;"",NOT(ISNUMBER(J469))),F469&lt;=0,H469&lt;=0,I469&lt;0,I469&gt;1,J469&lt;0),"CHECK INPUTS",ROUND(F469*H469*(1-IF(I469="",0,I469))+IF(J469="",0,J469),2)))</x:f>
      </x:c>
      <x:c r="L469" s="768"/>
      <x:c r="M469" s="771" t="str">
        <x:f>IF(K469="","",IF(NOT(ISNUMBER(K469)),"CHECK INPUTS",IF(L469="","GST REQUIRED",IF(NOT(ISNUMBER(L469)),"CHECK INPUTS",IF(OR(L469&lt;0,L469&gt;1),"CHECK INPUTS",ROUND(K469*L469,2))))))</x:f>
      </x:c>
      <x:c r="N469" s="771" t="str">
        <x:f>IF(K469="","",IF(OR(NOT(ISNUMBER(K469)),NOT(ISNUMBER(M469))),"CHECK INPUTS",ROUND(K469+M469,2)))</x:f>
      </x:c>
      <x:c r="O469" s="731"/>
      <x:c r="P469" s="730"/>
      <x:c r="Q469" s="751" t="str">
        <x:f>IF(A469="","",IF(COUNTIF($A$5:$A$504,A469)&gt;1,"DUPLICATE QUOTE ID",IF(COUNTIFS($B$5:$B$504,B469,$D$5:$D$504,D469)&gt;1,"DUPLICATE RFQ VERSION",IF(OR(B469="",C469="",E469="",G469="",O469="",P469=""),"CHECK REQUIRED FIELDS",IF(OR(NOT(ISNUMBER(C469)),C469&gt;TODAY(),NOT(ISNUMBER(D469)),D469&lt;1,NOT(ISNUMBER(F469)),F469&lt;=0,NOT(ISNUMBER(H469)),H469&lt;=0,AND(I469&lt;&gt;"",OR(NOT(ISNUMBER(I469)),I469&lt;0,I469&gt;1)),AND(J469&lt;&gt;"",OR(NOT(ISNUMBER(J469)),J469&lt;0)),NOT(ISNUMBER(L469)),L469&lt;0,L469&gt;1,NOT(ISNUMBER(O469)),O469&lt;C469),"CHECK INPUTS",IF(COUNTIF(Setup!$F$4:$F$9,P469)=0,"CHECK QUOTE STATUS","COMPLETE"))))))</x:f>
      </x:c>
    </x:row>
    <x:row r="470">
      <x:c r="A470" s="730"/>
      <x:c r="B470" s="730"/>
      <x:c r="C470" s="731"/>
      <x:c r="D470" s="730"/>
      <x:c r="E470" s="730"/>
      <x:c r="F470" s="730"/>
      <x:c r="G470" s="730"/>
      <x:c r="H470" s="767"/>
      <x:c r="I470" s="768"/>
      <x:c r="J470" s="767"/>
      <x:c r="K470" s="771" t="str">
        <x:f>IF(OR(F470="",H470=""),"",IF(OR(NOT(ISNUMBER(F470)),NOT(ISNUMBER(H470)),AND(I470&lt;&gt;"",NOT(ISNUMBER(I470))),AND(J470&lt;&gt;"",NOT(ISNUMBER(J470))),F470&lt;=0,H470&lt;=0,I470&lt;0,I470&gt;1,J470&lt;0),"CHECK INPUTS",ROUND(F470*H470*(1-IF(I470="",0,I470))+IF(J470="",0,J470),2)))</x:f>
      </x:c>
      <x:c r="L470" s="768"/>
      <x:c r="M470" s="771" t="str">
        <x:f>IF(K470="","",IF(NOT(ISNUMBER(K470)),"CHECK INPUTS",IF(L470="","GST REQUIRED",IF(NOT(ISNUMBER(L470)),"CHECK INPUTS",IF(OR(L470&lt;0,L470&gt;1),"CHECK INPUTS",ROUND(K470*L470,2))))))</x:f>
      </x:c>
      <x:c r="N470" s="771" t="str">
        <x:f>IF(K470="","",IF(OR(NOT(ISNUMBER(K470)),NOT(ISNUMBER(M470))),"CHECK INPUTS",ROUND(K470+M470,2)))</x:f>
      </x:c>
      <x:c r="O470" s="731"/>
      <x:c r="P470" s="730"/>
      <x:c r="Q470" s="751" t="str">
        <x:f>IF(A470="","",IF(COUNTIF($A$5:$A$504,A470)&gt;1,"DUPLICATE QUOTE ID",IF(COUNTIFS($B$5:$B$504,B470,$D$5:$D$504,D470)&gt;1,"DUPLICATE RFQ VERSION",IF(OR(B470="",C470="",E470="",G470="",O470="",P470=""),"CHECK REQUIRED FIELDS",IF(OR(NOT(ISNUMBER(C470)),C470&gt;TODAY(),NOT(ISNUMBER(D470)),D470&lt;1,NOT(ISNUMBER(F470)),F470&lt;=0,NOT(ISNUMBER(H470)),H470&lt;=0,AND(I470&lt;&gt;"",OR(NOT(ISNUMBER(I470)),I470&lt;0,I470&gt;1)),AND(J470&lt;&gt;"",OR(NOT(ISNUMBER(J470)),J470&lt;0)),NOT(ISNUMBER(L470)),L470&lt;0,L470&gt;1,NOT(ISNUMBER(O470)),O470&lt;C470),"CHECK INPUTS",IF(COUNTIF(Setup!$F$4:$F$9,P470)=0,"CHECK QUOTE STATUS","COMPLETE"))))))</x:f>
      </x:c>
    </x:row>
    <x:row r="471">
      <x:c r="A471" s="730"/>
      <x:c r="B471" s="730"/>
      <x:c r="C471" s="731"/>
      <x:c r="D471" s="730"/>
      <x:c r="E471" s="730"/>
      <x:c r="F471" s="730"/>
      <x:c r="G471" s="730"/>
      <x:c r="H471" s="767"/>
      <x:c r="I471" s="768"/>
      <x:c r="J471" s="767"/>
      <x:c r="K471" s="771" t="str">
        <x:f>IF(OR(F471="",H471=""),"",IF(OR(NOT(ISNUMBER(F471)),NOT(ISNUMBER(H471)),AND(I471&lt;&gt;"",NOT(ISNUMBER(I471))),AND(J471&lt;&gt;"",NOT(ISNUMBER(J471))),F471&lt;=0,H471&lt;=0,I471&lt;0,I471&gt;1,J471&lt;0),"CHECK INPUTS",ROUND(F471*H471*(1-IF(I471="",0,I471))+IF(J471="",0,J471),2)))</x:f>
      </x:c>
      <x:c r="L471" s="768"/>
      <x:c r="M471" s="771" t="str">
        <x:f>IF(K471="","",IF(NOT(ISNUMBER(K471)),"CHECK INPUTS",IF(L471="","GST REQUIRED",IF(NOT(ISNUMBER(L471)),"CHECK INPUTS",IF(OR(L471&lt;0,L471&gt;1),"CHECK INPUTS",ROUND(K471*L471,2))))))</x:f>
      </x:c>
      <x:c r="N471" s="771" t="str">
        <x:f>IF(K471="","",IF(OR(NOT(ISNUMBER(K471)),NOT(ISNUMBER(M471))),"CHECK INPUTS",ROUND(K471+M471,2)))</x:f>
      </x:c>
      <x:c r="O471" s="731"/>
      <x:c r="P471" s="730"/>
      <x:c r="Q471" s="751" t="str">
        <x:f>IF(A471="","",IF(COUNTIF($A$5:$A$504,A471)&gt;1,"DUPLICATE QUOTE ID",IF(COUNTIFS($B$5:$B$504,B471,$D$5:$D$504,D471)&gt;1,"DUPLICATE RFQ VERSION",IF(OR(B471="",C471="",E471="",G471="",O471="",P471=""),"CHECK REQUIRED FIELDS",IF(OR(NOT(ISNUMBER(C471)),C471&gt;TODAY(),NOT(ISNUMBER(D471)),D471&lt;1,NOT(ISNUMBER(F471)),F471&lt;=0,NOT(ISNUMBER(H471)),H471&lt;=0,AND(I471&lt;&gt;"",OR(NOT(ISNUMBER(I471)),I471&lt;0,I471&gt;1)),AND(J471&lt;&gt;"",OR(NOT(ISNUMBER(J471)),J471&lt;0)),NOT(ISNUMBER(L471)),L471&lt;0,L471&gt;1,NOT(ISNUMBER(O471)),O471&lt;C471),"CHECK INPUTS",IF(COUNTIF(Setup!$F$4:$F$9,P471)=0,"CHECK QUOTE STATUS","COMPLETE"))))))</x:f>
      </x:c>
    </x:row>
    <x:row r="472">
      <x:c r="A472" s="730"/>
      <x:c r="B472" s="730"/>
      <x:c r="C472" s="731"/>
      <x:c r="D472" s="730"/>
      <x:c r="E472" s="730"/>
      <x:c r="F472" s="730"/>
      <x:c r="G472" s="730"/>
      <x:c r="H472" s="767"/>
      <x:c r="I472" s="768"/>
      <x:c r="J472" s="767"/>
      <x:c r="K472" s="771" t="str">
        <x:f>IF(OR(F472="",H472=""),"",IF(OR(NOT(ISNUMBER(F472)),NOT(ISNUMBER(H472)),AND(I472&lt;&gt;"",NOT(ISNUMBER(I472))),AND(J472&lt;&gt;"",NOT(ISNUMBER(J472))),F472&lt;=0,H472&lt;=0,I472&lt;0,I472&gt;1,J472&lt;0),"CHECK INPUTS",ROUND(F472*H472*(1-IF(I472="",0,I472))+IF(J472="",0,J472),2)))</x:f>
      </x:c>
      <x:c r="L472" s="768"/>
      <x:c r="M472" s="771" t="str">
        <x:f>IF(K472="","",IF(NOT(ISNUMBER(K472)),"CHECK INPUTS",IF(L472="","GST REQUIRED",IF(NOT(ISNUMBER(L472)),"CHECK INPUTS",IF(OR(L472&lt;0,L472&gt;1),"CHECK INPUTS",ROUND(K472*L472,2))))))</x:f>
      </x:c>
      <x:c r="N472" s="771" t="str">
        <x:f>IF(K472="","",IF(OR(NOT(ISNUMBER(K472)),NOT(ISNUMBER(M472))),"CHECK INPUTS",ROUND(K472+M472,2)))</x:f>
      </x:c>
      <x:c r="O472" s="731"/>
      <x:c r="P472" s="730"/>
      <x:c r="Q472" s="751" t="str">
        <x:f>IF(A472="","",IF(COUNTIF($A$5:$A$504,A472)&gt;1,"DUPLICATE QUOTE ID",IF(COUNTIFS($B$5:$B$504,B472,$D$5:$D$504,D472)&gt;1,"DUPLICATE RFQ VERSION",IF(OR(B472="",C472="",E472="",G472="",O472="",P472=""),"CHECK REQUIRED FIELDS",IF(OR(NOT(ISNUMBER(C472)),C472&gt;TODAY(),NOT(ISNUMBER(D472)),D472&lt;1,NOT(ISNUMBER(F472)),F472&lt;=0,NOT(ISNUMBER(H472)),H472&lt;=0,AND(I472&lt;&gt;"",OR(NOT(ISNUMBER(I472)),I472&lt;0,I472&gt;1)),AND(J472&lt;&gt;"",OR(NOT(ISNUMBER(J472)),J472&lt;0)),NOT(ISNUMBER(L472)),L472&lt;0,L472&gt;1,NOT(ISNUMBER(O472)),O472&lt;C472),"CHECK INPUTS",IF(COUNTIF(Setup!$F$4:$F$9,P472)=0,"CHECK QUOTE STATUS","COMPLETE"))))))</x:f>
      </x:c>
    </x:row>
    <x:row r="473">
      <x:c r="A473" s="730"/>
      <x:c r="B473" s="730"/>
      <x:c r="C473" s="731"/>
      <x:c r="D473" s="730"/>
      <x:c r="E473" s="730"/>
      <x:c r="F473" s="730"/>
      <x:c r="G473" s="730"/>
      <x:c r="H473" s="767"/>
      <x:c r="I473" s="768"/>
      <x:c r="J473" s="767"/>
      <x:c r="K473" s="771" t="str">
        <x:f>IF(OR(F473="",H473=""),"",IF(OR(NOT(ISNUMBER(F473)),NOT(ISNUMBER(H473)),AND(I473&lt;&gt;"",NOT(ISNUMBER(I473))),AND(J473&lt;&gt;"",NOT(ISNUMBER(J473))),F473&lt;=0,H473&lt;=0,I473&lt;0,I473&gt;1,J473&lt;0),"CHECK INPUTS",ROUND(F473*H473*(1-IF(I473="",0,I473))+IF(J473="",0,J473),2)))</x:f>
      </x:c>
      <x:c r="L473" s="768"/>
      <x:c r="M473" s="771" t="str">
        <x:f>IF(K473="","",IF(NOT(ISNUMBER(K473)),"CHECK INPUTS",IF(L473="","GST REQUIRED",IF(NOT(ISNUMBER(L473)),"CHECK INPUTS",IF(OR(L473&lt;0,L473&gt;1),"CHECK INPUTS",ROUND(K473*L473,2))))))</x:f>
      </x:c>
      <x:c r="N473" s="771" t="str">
        <x:f>IF(K473="","",IF(OR(NOT(ISNUMBER(K473)),NOT(ISNUMBER(M473))),"CHECK INPUTS",ROUND(K473+M473,2)))</x:f>
      </x:c>
      <x:c r="O473" s="731"/>
      <x:c r="P473" s="730"/>
      <x:c r="Q473" s="751" t="str">
        <x:f>IF(A473="","",IF(COUNTIF($A$5:$A$504,A473)&gt;1,"DUPLICATE QUOTE ID",IF(COUNTIFS($B$5:$B$504,B473,$D$5:$D$504,D473)&gt;1,"DUPLICATE RFQ VERSION",IF(OR(B473="",C473="",E473="",G473="",O473="",P473=""),"CHECK REQUIRED FIELDS",IF(OR(NOT(ISNUMBER(C473)),C473&gt;TODAY(),NOT(ISNUMBER(D473)),D473&lt;1,NOT(ISNUMBER(F473)),F473&lt;=0,NOT(ISNUMBER(H473)),H473&lt;=0,AND(I473&lt;&gt;"",OR(NOT(ISNUMBER(I473)),I473&lt;0,I473&gt;1)),AND(J473&lt;&gt;"",OR(NOT(ISNUMBER(J473)),J473&lt;0)),NOT(ISNUMBER(L473)),L473&lt;0,L473&gt;1,NOT(ISNUMBER(O473)),O473&lt;C473),"CHECK INPUTS",IF(COUNTIF(Setup!$F$4:$F$9,P473)=0,"CHECK QUOTE STATUS","COMPLETE"))))))</x:f>
      </x:c>
    </x:row>
    <x:row r="474">
      <x:c r="A474" s="730"/>
      <x:c r="B474" s="730"/>
      <x:c r="C474" s="731"/>
      <x:c r="D474" s="730"/>
      <x:c r="E474" s="730"/>
      <x:c r="F474" s="730"/>
      <x:c r="G474" s="730"/>
      <x:c r="H474" s="767"/>
      <x:c r="I474" s="768"/>
      <x:c r="J474" s="767"/>
      <x:c r="K474" s="771" t="str">
        <x:f>IF(OR(F474="",H474=""),"",IF(OR(NOT(ISNUMBER(F474)),NOT(ISNUMBER(H474)),AND(I474&lt;&gt;"",NOT(ISNUMBER(I474))),AND(J474&lt;&gt;"",NOT(ISNUMBER(J474))),F474&lt;=0,H474&lt;=0,I474&lt;0,I474&gt;1,J474&lt;0),"CHECK INPUTS",ROUND(F474*H474*(1-IF(I474="",0,I474))+IF(J474="",0,J474),2)))</x:f>
      </x:c>
      <x:c r="L474" s="768"/>
      <x:c r="M474" s="771" t="str">
        <x:f>IF(K474="","",IF(NOT(ISNUMBER(K474)),"CHECK INPUTS",IF(L474="","GST REQUIRED",IF(NOT(ISNUMBER(L474)),"CHECK INPUTS",IF(OR(L474&lt;0,L474&gt;1),"CHECK INPUTS",ROUND(K474*L474,2))))))</x:f>
      </x:c>
      <x:c r="N474" s="771" t="str">
        <x:f>IF(K474="","",IF(OR(NOT(ISNUMBER(K474)),NOT(ISNUMBER(M474))),"CHECK INPUTS",ROUND(K474+M474,2)))</x:f>
      </x:c>
      <x:c r="O474" s="731"/>
      <x:c r="P474" s="730"/>
      <x:c r="Q474" s="751" t="str">
        <x:f>IF(A474="","",IF(COUNTIF($A$5:$A$504,A474)&gt;1,"DUPLICATE QUOTE ID",IF(COUNTIFS($B$5:$B$504,B474,$D$5:$D$504,D474)&gt;1,"DUPLICATE RFQ VERSION",IF(OR(B474="",C474="",E474="",G474="",O474="",P474=""),"CHECK REQUIRED FIELDS",IF(OR(NOT(ISNUMBER(C474)),C474&gt;TODAY(),NOT(ISNUMBER(D474)),D474&lt;1,NOT(ISNUMBER(F474)),F474&lt;=0,NOT(ISNUMBER(H474)),H474&lt;=0,AND(I474&lt;&gt;"",OR(NOT(ISNUMBER(I474)),I474&lt;0,I474&gt;1)),AND(J474&lt;&gt;"",OR(NOT(ISNUMBER(J474)),J474&lt;0)),NOT(ISNUMBER(L474)),L474&lt;0,L474&gt;1,NOT(ISNUMBER(O474)),O474&lt;C474),"CHECK INPUTS",IF(COUNTIF(Setup!$F$4:$F$9,P474)=0,"CHECK QUOTE STATUS","COMPLETE"))))))</x:f>
      </x:c>
    </x:row>
    <x:row r="475">
      <x:c r="A475" s="730"/>
      <x:c r="B475" s="730"/>
      <x:c r="C475" s="731"/>
      <x:c r="D475" s="730"/>
      <x:c r="E475" s="730"/>
      <x:c r="F475" s="730"/>
      <x:c r="G475" s="730"/>
      <x:c r="H475" s="767"/>
      <x:c r="I475" s="768"/>
      <x:c r="J475" s="767"/>
      <x:c r="K475" s="771" t="str">
        <x:f>IF(OR(F475="",H475=""),"",IF(OR(NOT(ISNUMBER(F475)),NOT(ISNUMBER(H475)),AND(I475&lt;&gt;"",NOT(ISNUMBER(I475))),AND(J475&lt;&gt;"",NOT(ISNUMBER(J475))),F475&lt;=0,H475&lt;=0,I475&lt;0,I475&gt;1,J475&lt;0),"CHECK INPUTS",ROUND(F475*H475*(1-IF(I475="",0,I475))+IF(J475="",0,J475),2)))</x:f>
      </x:c>
      <x:c r="L475" s="768"/>
      <x:c r="M475" s="771" t="str">
        <x:f>IF(K475="","",IF(NOT(ISNUMBER(K475)),"CHECK INPUTS",IF(L475="","GST REQUIRED",IF(NOT(ISNUMBER(L475)),"CHECK INPUTS",IF(OR(L475&lt;0,L475&gt;1),"CHECK INPUTS",ROUND(K475*L475,2))))))</x:f>
      </x:c>
      <x:c r="N475" s="771" t="str">
        <x:f>IF(K475="","",IF(OR(NOT(ISNUMBER(K475)),NOT(ISNUMBER(M475))),"CHECK INPUTS",ROUND(K475+M475,2)))</x:f>
      </x:c>
      <x:c r="O475" s="731"/>
      <x:c r="P475" s="730"/>
      <x:c r="Q475" s="751" t="str">
        <x:f>IF(A475="","",IF(COUNTIF($A$5:$A$504,A475)&gt;1,"DUPLICATE QUOTE ID",IF(COUNTIFS($B$5:$B$504,B475,$D$5:$D$504,D475)&gt;1,"DUPLICATE RFQ VERSION",IF(OR(B475="",C475="",E475="",G475="",O475="",P475=""),"CHECK REQUIRED FIELDS",IF(OR(NOT(ISNUMBER(C475)),C475&gt;TODAY(),NOT(ISNUMBER(D475)),D475&lt;1,NOT(ISNUMBER(F475)),F475&lt;=0,NOT(ISNUMBER(H475)),H475&lt;=0,AND(I475&lt;&gt;"",OR(NOT(ISNUMBER(I475)),I475&lt;0,I475&gt;1)),AND(J475&lt;&gt;"",OR(NOT(ISNUMBER(J475)),J475&lt;0)),NOT(ISNUMBER(L475)),L475&lt;0,L475&gt;1,NOT(ISNUMBER(O475)),O475&lt;C475),"CHECK INPUTS",IF(COUNTIF(Setup!$F$4:$F$9,P475)=0,"CHECK QUOTE STATUS","COMPLETE"))))))</x:f>
      </x:c>
    </x:row>
    <x:row r="476">
      <x:c r="A476" s="730"/>
      <x:c r="B476" s="730"/>
      <x:c r="C476" s="731"/>
      <x:c r="D476" s="730"/>
      <x:c r="E476" s="730"/>
      <x:c r="F476" s="730"/>
      <x:c r="G476" s="730"/>
      <x:c r="H476" s="767"/>
      <x:c r="I476" s="768"/>
      <x:c r="J476" s="767"/>
      <x:c r="K476" s="771" t="str">
        <x:f>IF(OR(F476="",H476=""),"",IF(OR(NOT(ISNUMBER(F476)),NOT(ISNUMBER(H476)),AND(I476&lt;&gt;"",NOT(ISNUMBER(I476))),AND(J476&lt;&gt;"",NOT(ISNUMBER(J476))),F476&lt;=0,H476&lt;=0,I476&lt;0,I476&gt;1,J476&lt;0),"CHECK INPUTS",ROUND(F476*H476*(1-IF(I476="",0,I476))+IF(J476="",0,J476),2)))</x:f>
      </x:c>
      <x:c r="L476" s="768"/>
      <x:c r="M476" s="771" t="str">
        <x:f>IF(K476="","",IF(NOT(ISNUMBER(K476)),"CHECK INPUTS",IF(L476="","GST REQUIRED",IF(NOT(ISNUMBER(L476)),"CHECK INPUTS",IF(OR(L476&lt;0,L476&gt;1),"CHECK INPUTS",ROUND(K476*L476,2))))))</x:f>
      </x:c>
      <x:c r="N476" s="771" t="str">
        <x:f>IF(K476="","",IF(OR(NOT(ISNUMBER(K476)),NOT(ISNUMBER(M476))),"CHECK INPUTS",ROUND(K476+M476,2)))</x:f>
      </x:c>
      <x:c r="O476" s="731"/>
      <x:c r="P476" s="730"/>
      <x:c r="Q476" s="751" t="str">
        <x:f>IF(A476="","",IF(COUNTIF($A$5:$A$504,A476)&gt;1,"DUPLICATE QUOTE ID",IF(COUNTIFS($B$5:$B$504,B476,$D$5:$D$504,D476)&gt;1,"DUPLICATE RFQ VERSION",IF(OR(B476="",C476="",E476="",G476="",O476="",P476=""),"CHECK REQUIRED FIELDS",IF(OR(NOT(ISNUMBER(C476)),C476&gt;TODAY(),NOT(ISNUMBER(D476)),D476&lt;1,NOT(ISNUMBER(F476)),F476&lt;=0,NOT(ISNUMBER(H476)),H476&lt;=0,AND(I476&lt;&gt;"",OR(NOT(ISNUMBER(I476)),I476&lt;0,I476&gt;1)),AND(J476&lt;&gt;"",OR(NOT(ISNUMBER(J476)),J476&lt;0)),NOT(ISNUMBER(L476)),L476&lt;0,L476&gt;1,NOT(ISNUMBER(O476)),O476&lt;C476),"CHECK INPUTS",IF(COUNTIF(Setup!$F$4:$F$9,P476)=0,"CHECK QUOTE STATUS","COMPLETE"))))))</x:f>
      </x:c>
    </x:row>
    <x:row r="477">
      <x:c r="A477" s="730"/>
      <x:c r="B477" s="730"/>
      <x:c r="C477" s="731"/>
      <x:c r="D477" s="730"/>
      <x:c r="E477" s="730"/>
      <x:c r="F477" s="730"/>
      <x:c r="G477" s="730"/>
      <x:c r="H477" s="767"/>
      <x:c r="I477" s="768"/>
      <x:c r="J477" s="767"/>
      <x:c r="K477" s="771" t="str">
        <x:f>IF(OR(F477="",H477=""),"",IF(OR(NOT(ISNUMBER(F477)),NOT(ISNUMBER(H477)),AND(I477&lt;&gt;"",NOT(ISNUMBER(I477))),AND(J477&lt;&gt;"",NOT(ISNUMBER(J477))),F477&lt;=0,H477&lt;=0,I477&lt;0,I477&gt;1,J477&lt;0),"CHECK INPUTS",ROUND(F477*H477*(1-IF(I477="",0,I477))+IF(J477="",0,J477),2)))</x:f>
      </x:c>
      <x:c r="L477" s="768"/>
      <x:c r="M477" s="771" t="str">
        <x:f>IF(K477="","",IF(NOT(ISNUMBER(K477)),"CHECK INPUTS",IF(L477="","GST REQUIRED",IF(NOT(ISNUMBER(L477)),"CHECK INPUTS",IF(OR(L477&lt;0,L477&gt;1),"CHECK INPUTS",ROUND(K477*L477,2))))))</x:f>
      </x:c>
      <x:c r="N477" s="771" t="str">
        <x:f>IF(K477="","",IF(OR(NOT(ISNUMBER(K477)),NOT(ISNUMBER(M477))),"CHECK INPUTS",ROUND(K477+M477,2)))</x:f>
      </x:c>
      <x:c r="O477" s="731"/>
      <x:c r="P477" s="730"/>
      <x:c r="Q477" s="751" t="str">
        <x:f>IF(A477="","",IF(COUNTIF($A$5:$A$504,A477)&gt;1,"DUPLICATE QUOTE ID",IF(COUNTIFS($B$5:$B$504,B477,$D$5:$D$504,D477)&gt;1,"DUPLICATE RFQ VERSION",IF(OR(B477="",C477="",E477="",G477="",O477="",P477=""),"CHECK REQUIRED FIELDS",IF(OR(NOT(ISNUMBER(C477)),C477&gt;TODAY(),NOT(ISNUMBER(D477)),D477&lt;1,NOT(ISNUMBER(F477)),F477&lt;=0,NOT(ISNUMBER(H477)),H477&lt;=0,AND(I477&lt;&gt;"",OR(NOT(ISNUMBER(I477)),I477&lt;0,I477&gt;1)),AND(J477&lt;&gt;"",OR(NOT(ISNUMBER(J477)),J477&lt;0)),NOT(ISNUMBER(L477)),L477&lt;0,L477&gt;1,NOT(ISNUMBER(O477)),O477&lt;C477),"CHECK INPUTS",IF(COUNTIF(Setup!$F$4:$F$9,P477)=0,"CHECK QUOTE STATUS","COMPLETE"))))))</x:f>
      </x:c>
    </x:row>
    <x:row r="478">
      <x:c r="A478" s="730"/>
      <x:c r="B478" s="730"/>
      <x:c r="C478" s="731"/>
      <x:c r="D478" s="730"/>
      <x:c r="E478" s="730"/>
      <x:c r="F478" s="730"/>
      <x:c r="G478" s="730"/>
      <x:c r="H478" s="767"/>
      <x:c r="I478" s="768"/>
      <x:c r="J478" s="767"/>
      <x:c r="K478" s="771" t="str">
        <x:f>IF(OR(F478="",H478=""),"",IF(OR(NOT(ISNUMBER(F478)),NOT(ISNUMBER(H478)),AND(I478&lt;&gt;"",NOT(ISNUMBER(I478))),AND(J478&lt;&gt;"",NOT(ISNUMBER(J478))),F478&lt;=0,H478&lt;=0,I478&lt;0,I478&gt;1,J478&lt;0),"CHECK INPUTS",ROUND(F478*H478*(1-IF(I478="",0,I478))+IF(J478="",0,J478),2)))</x:f>
      </x:c>
      <x:c r="L478" s="768"/>
      <x:c r="M478" s="771" t="str">
        <x:f>IF(K478="","",IF(NOT(ISNUMBER(K478)),"CHECK INPUTS",IF(L478="","GST REQUIRED",IF(NOT(ISNUMBER(L478)),"CHECK INPUTS",IF(OR(L478&lt;0,L478&gt;1),"CHECK INPUTS",ROUND(K478*L478,2))))))</x:f>
      </x:c>
      <x:c r="N478" s="771" t="str">
        <x:f>IF(K478="","",IF(OR(NOT(ISNUMBER(K478)),NOT(ISNUMBER(M478))),"CHECK INPUTS",ROUND(K478+M478,2)))</x:f>
      </x:c>
      <x:c r="O478" s="731"/>
      <x:c r="P478" s="730"/>
      <x:c r="Q478" s="751" t="str">
        <x:f>IF(A478="","",IF(COUNTIF($A$5:$A$504,A478)&gt;1,"DUPLICATE QUOTE ID",IF(COUNTIFS($B$5:$B$504,B478,$D$5:$D$504,D478)&gt;1,"DUPLICATE RFQ VERSION",IF(OR(B478="",C478="",E478="",G478="",O478="",P478=""),"CHECK REQUIRED FIELDS",IF(OR(NOT(ISNUMBER(C478)),C478&gt;TODAY(),NOT(ISNUMBER(D478)),D478&lt;1,NOT(ISNUMBER(F478)),F478&lt;=0,NOT(ISNUMBER(H478)),H478&lt;=0,AND(I478&lt;&gt;"",OR(NOT(ISNUMBER(I478)),I478&lt;0,I478&gt;1)),AND(J478&lt;&gt;"",OR(NOT(ISNUMBER(J478)),J478&lt;0)),NOT(ISNUMBER(L478)),L478&lt;0,L478&gt;1,NOT(ISNUMBER(O478)),O478&lt;C478),"CHECK INPUTS",IF(COUNTIF(Setup!$F$4:$F$9,P478)=0,"CHECK QUOTE STATUS","COMPLETE"))))))</x:f>
      </x:c>
    </x:row>
    <x:row r="479">
      <x:c r="A479" s="730"/>
      <x:c r="B479" s="730"/>
      <x:c r="C479" s="731"/>
      <x:c r="D479" s="730"/>
      <x:c r="E479" s="730"/>
      <x:c r="F479" s="730"/>
      <x:c r="G479" s="730"/>
      <x:c r="H479" s="767"/>
      <x:c r="I479" s="768"/>
      <x:c r="J479" s="767"/>
      <x:c r="K479" s="771" t="str">
        <x:f>IF(OR(F479="",H479=""),"",IF(OR(NOT(ISNUMBER(F479)),NOT(ISNUMBER(H479)),AND(I479&lt;&gt;"",NOT(ISNUMBER(I479))),AND(J479&lt;&gt;"",NOT(ISNUMBER(J479))),F479&lt;=0,H479&lt;=0,I479&lt;0,I479&gt;1,J479&lt;0),"CHECK INPUTS",ROUND(F479*H479*(1-IF(I479="",0,I479))+IF(J479="",0,J479),2)))</x:f>
      </x:c>
      <x:c r="L479" s="768"/>
      <x:c r="M479" s="771" t="str">
        <x:f>IF(K479="","",IF(NOT(ISNUMBER(K479)),"CHECK INPUTS",IF(L479="","GST REQUIRED",IF(NOT(ISNUMBER(L479)),"CHECK INPUTS",IF(OR(L479&lt;0,L479&gt;1),"CHECK INPUTS",ROUND(K479*L479,2))))))</x:f>
      </x:c>
      <x:c r="N479" s="771" t="str">
        <x:f>IF(K479="","",IF(OR(NOT(ISNUMBER(K479)),NOT(ISNUMBER(M479))),"CHECK INPUTS",ROUND(K479+M479,2)))</x:f>
      </x:c>
      <x:c r="O479" s="731"/>
      <x:c r="P479" s="730"/>
      <x:c r="Q479" s="751" t="str">
        <x:f>IF(A479="","",IF(COUNTIF($A$5:$A$504,A479)&gt;1,"DUPLICATE QUOTE ID",IF(COUNTIFS($B$5:$B$504,B479,$D$5:$D$504,D479)&gt;1,"DUPLICATE RFQ VERSION",IF(OR(B479="",C479="",E479="",G479="",O479="",P479=""),"CHECK REQUIRED FIELDS",IF(OR(NOT(ISNUMBER(C479)),C479&gt;TODAY(),NOT(ISNUMBER(D479)),D479&lt;1,NOT(ISNUMBER(F479)),F479&lt;=0,NOT(ISNUMBER(H479)),H479&lt;=0,AND(I479&lt;&gt;"",OR(NOT(ISNUMBER(I479)),I479&lt;0,I479&gt;1)),AND(J479&lt;&gt;"",OR(NOT(ISNUMBER(J479)),J479&lt;0)),NOT(ISNUMBER(L479)),L479&lt;0,L479&gt;1,NOT(ISNUMBER(O479)),O479&lt;C479),"CHECK INPUTS",IF(COUNTIF(Setup!$F$4:$F$9,P479)=0,"CHECK QUOTE STATUS","COMPLETE"))))))</x:f>
      </x:c>
    </x:row>
    <x:row r="480">
      <x:c r="A480" s="730"/>
      <x:c r="B480" s="730"/>
      <x:c r="C480" s="731"/>
      <x:c r="D480" s="730"/>
      <x:c r="E480" s="730"/>
      <x:c r="F480" s="730"/>
      <x:c r="G480" s="730"/>
      <x:c r="H480" s="767"/>
      <x:c r="I480" s="768"/>
      <x:c r="J480" s="767"/>
      <x:c r="K480" s="771" t="str">
        <x:f>IF(OR(F480="",H480=""),"",IF(OR(NOT(ISNUMBER(F480)),NOT(ISNUMBER(H480)),AND(I480&lt;&gt;"",NOT(ISNUMBER(I480))),AND(J480&lt;&gt;"",NOT(ISNUMBER(J480))),F480&lt;=0,H480&lt;=0,I480&lt;0,I480&gt;1,J480&lt;0),"CHECK INPUTS",ROUND(F480*H480*(1-IF(I480="",0,I480))+IF(J480="",0,J480),2)))</x:f>
      </x:c>
      <x:c r="L480" s="768"/>
      <x:c r="M480" s="771" t="str">
        <x:f>IF(K480="","",IF(NOT(ISNUMBER(K480)),"CHECK INPUTS",IF(L480="","GST REQUIRED",IF(NOT(ISNUMBER(L480)),"CHECK INPUTS",IF(OR(L480&lt;0,L480&gt;1),"CHECK INPUTS",ROUND(K480*L480,2))))))</x:f>
      </x:c>
      <x:c r="N480" s="771" t="str">
        <x:f>IF(K480="","",IF(OR(NOT(ISNUMBER(K480)),NOT(ISNUMBER(M480))),"CHECK INPUTS",ROUND(K480+M480,2)))</x:f>
      </x:c>
      <x:c r="O480" s="731"/>
      <x:c r="P480" s="730"/>
      <x:c r="Q480" s="751" t="str">
        <x:f>IF(A480="","",IF(COUNTIF($A$5:$A$504,A480)&gt;1,"DUPLICATE QUOTE ID",IF(COUNTIFS($B$5:$B$504,B480,$D$5:$D$504,D480)&gt;1,"DUPLICATE RFQ VERSION",IF(OR(B480="",C480="",E480="",G480="",O480="",P480=""),"CHECK REQUIRED FIELDS",IF(OR(NOT(ISNUMBER(C480)),C480&gt;TODAY(),NOT(ISNUMBER(D480)),D480&lt;1,NOT(ISNUMBER(F480)),F480&lt;=0,NOT(ISNUMBER(H480)),H480&lt;=0,AND(I480&lt;&gt;"",OR(NOT(ISNUMBER(I480)),I480&lt;0,I480&gt;1)),AND(J480&lt;&gt;"",OR(NOT(ISNUMBER(J480)),J480&lt;0)),NOT(ISNUMBER(L480)),L480&lt;0,L480&gt;1,NOT(ISNUMBER(O480)),O480&lt;C480),"CHECK INPUTS",IF(COUNTIF(Setup!$F$4:$F$9,P480)=0,"CHECK QUOTE STATUS","COMPLETE"))))))</x:f>
      </x:c>
    </x:row>
    <x:row r="481">
      <x:c r="A481" s="730"/>
      <x:c r="B481" s="730"/>
      <x:c r="C481" s="731"/>
      <x:c r="D481" s="730"/>
      <x:c r="E481" s="730"/>
      <x:c r="F481" s="730"/>
      <x:c r="G481" s="730"/>
      <x:c r="H481" s="767"/>
      <x:c r="I481" s="768"/>
      <x:c r="J481" s="767"/>
      <x:c r="K481" s="771" t="str">
        <x:f>IF(OR(F481="",H481=""),"",IF(OR(NOT(ISNUMBER(F481)),NOT(ISNUMBER(H481)),AND(I481&lt;&gt;"",NOT(ISNUMBER(I481))),AND(J481&lt;&gt;"",NOT(ISNUMBER(J481))),F481&lt;=0,H481&lt;=0,I481&lt;0,I481&gt;1,J481&lt;0),"CHECK INPUTS",ROUND(F481*H481*(1-IF(I481="",0,I481))+IF(J481="",0,J481),2)))</x:f>
      </x:c>
      <x:c r="L481" s="768"/>
      <x:c r="M481" s="771" t="str">
        <x:f>IF(K481="","",IF(NOT(ISNUMBER(K481)),"CHECK INPUTS",IF(L481="","GST REQUIRED",IF(NOT(ISNUMBER(L481)),"CHECK INPUTS",IF(OR(L481&lt;0,L481&gt;1),"CHECK INPUTS",ROUND(K481*L481,2))))))</x:f>
      </x:c>
      <x:c r="N481" s="771" t="str">
        <x:f>IF(K481="","",IF(OR(NOT(ISNUMBER(K481)),NOT(ISNUMBER(M481))),"CHECK INPUTS",ROUND(K481+M481,2)))</x:f>
      </x:c>
      <x:c r="O481" s="731"/>
      <x:c r="P481" s="730"/>
      <x:c r="Q481" s="751" t="str">
        <x:f>IF(A481="","",IF(COUNTIF($A$5:$A$504,A481)&gt;1,"DUPLICATE QUOTE ID",IF(COUNTIFS($B$5:$B$504,B481,$D$5:$D$504,D481)&gt;1,"DUPLICATE RFQ VERSION",IF(OR(B481="",C481="",E481="",G481="",O481="",P481=""),"CHECK REQUIRED FIELDS",IF(OR(NOT(ISNUMBER(C481)),C481&gt;TODAY(),NOT(ISNUMBER(D481)),D481&lt;1,NOT(ISNUMBER(F481)),F481&lt;=0,NOT(ISNUMBER(H481)),H481&lt;=0,AND(I481&lt;&gt;"",OR(NOT(ISNUMBER(I481)),I481&lt;0,I481&gt;1)),AND(J481&lt;&gt;"",OR(NOT(ISNUMBER(J481)),J481&lt;0)),NOT(ISNUMBER(L481)),L481&lt;0,L481&gt;1,NOT(ISNUMBER(O481)),O481&lt;C481),"CHECK INPUTS",IF(COUNTIF(Setup!$F$4:$F$9,P481)=0,"CHECK QUOTE STATUS","COMPLETE"))))))</x:f>
      </x:c>
    </x:row>
    <x:row r="482">
      <x:c r="A482" s="730"/>
      <x:c r="B482" s="730"/>
      <x:c r="C482" s="731"/>
      <x:c r="D482" s="730"/>
      <x:c r="E482" s="730"/>
      <x:c r="F482" s="730"/>
      <x:c r="G482" s="730"/>
      <x:c r="H482" s="767"/>
      <x:c r="I482" s="768"/>
      <x:c r="J482" s="767"/>
      <x:c r="K482" s="771" t="str">
        <x:f>IF(OR(F482="",H482=""),"",IF(OR(NOT(ISNUMBER(F482)),NOT(ISNUMBER(H482)),AND(I482&lt;&gt;"",NOT(ISNUMBER(I482))),AND(J482&lt;&gt;"",NOT(ISNUMBER(J482))),F482&lt;=0,H482&lt;=0,I482&lt;0,I482&gt;1,J482&lt;0),"CHECK INPUTS",ROUND(F482*H482*(1-IF(I482="",0,I482))+IF(J482="",0,J482),2)))</x:f>
      </x:c>
      <x:c r="L482" s="768"/>
      <x:c r="M482" s="771" t="str">
        <x:f>IF(K482="","",IF(NOT(ISNUMBER(K482)),"CHECK INPUTS",IF(L482="","GST REQUIRED",IF(NOT(ISNUMBER(L482)),"CHECK INPUTS",IF(OR(L482&lt;0,L482&gt;1),"CHECK INPUTS",ROUND(K482*L482,2))))))</x:f>
      </x:c>
      <x:c r="N482" s="771" t="str">
        <x:f>IF(K482="","",IF(OR(NOT(ISNUMBER(K482)),NOT(ISNUMBER(M482))),"CHECK INPUTS",ROUND(K482+M482,2)))</x:f>
      </x:c>
      <x:c r="O482" s="731"/>
      <x:c r="P482" s="730"/>
      <x:c r="Q482" s="751" t="str">
        <x:f>IF(A482="","",IF(COUNTIF($A$5:$A$504,A482)&gt;1,"DUPLICATE QUOTE ID",IF(COUNTIFS($B$5:$B$504,B482,$D$5:$D$504,D482)&gt;1,"DUPLICATE RFQ VERSION",IF(OR(B482="",C482="",E482="",G482="",O482="",P482=""),"CHECK REQUIRED FIELDS",IF(OR(NOT(ISNUMBER(C482)),C482&gt;TODAY(),NOT(ISNUMBER(D482)),D482&lt;1,NOT(ISNUMBER(F482)),F482&lt;=0,NOT(ISNUMBER(H482)),H482&lt;=0,AND(I482&lt;&gt;"",OR(NOT(ISNUMBER(I482)),I482&lt;0,I482&gt;1)),AND(J482&lt;&gt;"",OR(NOT(ISNUMBER(J482)),J482&lt;0)),NOT(ISNUMBER(L482)),L482&lt;0,L482&gt;1,NOT(ISNUMBER(O482)),O482&lt;C482),"CHECK INPUTS",IF(COUNTIF(Setup!$F$4:$F$9,P482)=0,"CHECK QUOTE STATUS","COMPLETE"))))))</x:f>
      </x:c>
    </x:row>
    <x:row r="483">
      <x:c r="A483" s="730"/>
      <x:c r="B483" s="730"/>
      <x:c r="C483" s="731"/>
      <x:c r="D483" s="730"/>
      <x:c r="E483" s="730"/>
      <x:c r="F483" s="730"/>
      <x:c r="G483" s="730"/>
      <x:c r="H483" s="767"/>
      <x:c r="I483" s="768"/>
      <x:c r="J483" s="767"/>
      <x:c r="K483" s="771" t="str">
        <x:f>IF(OR(F483="",H483=""),"",IF(OR(NOT(ISNUMBER(F483)),NOT(ISNUMBER(H483)),AND(I483&lt;&gt;"",NOT(ISNUMBER(I483))),AND(J483&lt;&gt;"",NOT(ISNUMBER(J483))),F483&lt;=0,H483&lt;=0,I483&lt;0,I483&gt;1,J483&lt;0),"CHECK INPUTS",ROUND(F483*H483*(1-IF(I483="",0,I483))+IF(J483="",0,J483),2)))</x:f>
      </x:c>
      <x:c r="L483" s="768"/>
      <x:c r="M483" s="771" t="str">
        <x:f>IF(K483="","",IF(NOT(ISNUMBER(K483)),"CHECK INPUTS",IF(L483="","GST REQUIRED",IF(NOT(ISNUMBER(L483)),"CHECK INPUTS",IF(OR(L483&lt;0,L483&gt;1),"CHECK INPUTS",ROUND(K483*L483,2))))))</x:f>
      </x:c>
      <x:c r="N483" s="771" t="str">
        <x:f>IF(K483="","",IF(OR(NOT(ISNUMBER(K483)),NOT(ISNUMBER(M483))),"CHECK INPUTS",ROUND(K483+M483,2)))</x:f>
      </x:c>
      <x:c r="O483" s="731"/>
      <x:c r="P483" s="730"/>
      <x:c r="Q483" s="751" t="str">
        <x:f>IF(A483="","",IF(COUNTIF($A$5:$A$504,A483)&gt;1,"DUPLICATE QUOTE ID",IF(COUNTIFS($B$5:$B$504,B483,$D$5:$D$504,D483)&gt;1,"DUPLICATE RFQ VERSION",IF(OR(B483="",C483="",E483="",G483="",O483="",P483=""),"CHECK REQUIRED FIELDS",IF(OR(NOT(ISNUMBER(C483)),C483&gt;TODAY(),NOT(ISNUMBER(D483)),D483&lt;1,NOT(ISNUMBER(F483)),F483&lt;=0,NOT(ISNUMBER(H483)),H483&lt;=0,AND(I483&lt;&gt;"",OR(NOT(ISNUMBER(I483)),I483&lt;0,I483&gt;1)),AND(J483&lt;&gt;"",OR(NOT(ISNUMBER(J483)),J483&lt;0)),NOT(ISNUMBER(L483)),L483&lt;0,L483&gt;1,NOT(ISNUMBER(O483)),O483&lt;C483),"CHECK INPUTS",IF(COUNTIF(Setup!$F$4:$F$9,P483)=0,"CHECK QUOTE STATUS","COMPLETE"))))))</x:f>
      </x:c>
    </x:row>
    <x:row r="484">
      <x:c r="A484" s="730"/>
      <x:c r="B484" s="730"/>
      <x:c r="C484" s="731"/>
      <x:c r="D484" s="730"/>
      <x:c r="E484" s="730"/>
      <x:c r="F484" s="730"/>
      <x:c r="G484" s="730"/>
      <x:c r="H484" s="767"/>
      <x:c r="I484" s="768"/>
      <x:c r="J484" s="767"/>
      <x:c r="K484" s="771" t="str">
        <x:f>IF(OR(F484="",H484=""),"",IF(OR(NOT(ISNUMBER(F484)),NOT(ISNUMBER(H484)),AND(I484&lt;&gt;"",NOT(ISNUMBER(I484))),AND(J484&lt;&gt;"",NOT(ISNUMBER(J484))),F484&lt;=0,H484&lt;=0,I484&lt;0,I484&gt;1,J484&lt;0),"CHECK INPUTS",ROUND(F484*H484*(1-IF(I484="",0,I484))+IF(J484="",0,J484),2)))</x:f>
      </x:c>
      <x:c r="L484" s="768"/>
      <x:c r="M484" s="771" t="str">
        <x:f>IF(K484="","",IF(NOT(ISNUMBER(K484)),"CHECK INPUTS",IF(L484="","GST REQUIRED",IF(NOT(ISNUMBER(L484)),"CHECK INPUTS",IF(OR(L484&lt;0,L484&gt;1),"CHECK INPUTS",ROUND(K484*L484,2))))))</x:f>
      </x:c>
      <x:c r="N484" s="771" t="str">
        <x:f>IF(K484="","",IF(OR(NOT(ISNUMBER(K484)),NOT(ISNUMBER(M484))),"CHECK INPUTS",ROUND(K484+M484,2)))</x:f>
      </x:c>
      <x:c r="O484" s="731"/>
      <x:c r="P484" s="730"/>
      <x:c r="Q484" s="751" t="str">
        <x:f>IF(A484="","",IF(COUNTIF($A$5:$A$504,A484)&gt;1,"DUPLICATE QUOTE ID",IF(COUNTIFS($B$5:$B$504,B484,$D$5:$D$504,D484)&gt;1,"DUPLICATE RFQ VERSION",IF(OR(B484="",C484="",E484="",G484="",O484="",P484=""),"CHECK REQUIRED FIELDS",IF(OR(NOT(ISNUMBER(C484)),C484&gt;TODAY(),NOT(ISNUMBER(D484)),D484&lt;1,NOT(ISNUMBER(F484)),F484&lt;=0,NOT(ISNUMBER(H484)),H484&lt;=0,AND(I484&lt;&gt;"",OR(NOT(ISNUMBER(I484)),I484&lt;0,I484&gt;1)),AND(J484&lt;&gt;"",OR(NOT(ISNUMBER(J484)),J484&lt;0)),NOT(ISNUMBER(L484)),L484&lt;0,L484&gt;1,NOT(ISNUMBER(O484)),O484&lt;C484),"CHECK INPUTS",IF(COUNTIF(Setup!$F$4:$F$9,P484)=0,"CHECK QUOTE STATUS","COMPLETE"))))))</x:f>
      </x:c>
    </x:row>
    <x:row r="485">
      <x:c r="A485" s="730"/>
      <x:c r="B485" s="730"/>
      <x:c r="C485" s="731"/>
      <x:c r="D485" s="730"/>
      <x:c r="E485" s="730"/>
      <x:c r="F485" s="730"/>
      <x:c r="G485" s="730"/>
      <x:c r="H485" s="767"/>
      <x:c r="I485" s="768"/>
      <x:c r="J485" s="767"/>
      <x:c r="K485" s="771" t="str">
        <x:f>IF(OR(F485="",H485=""),"",IF(OR(NOT(ISNUMBER(F485)),NOT(ISNUMBER(H485)),AND(I485&lt;&gt;"",NOT(ISNUMBER(I485))),AND(J485&lt;&gt;"",NOT(ISNUMBER(J485))),F485&lt;=0,H485&lt;=0,I485&lt;0,I485&gt;1,J485&lt;0),"CHECK INPUTS",ROUND(F485*H485*(1-IF(I485="",0,I485))+IF(J485="",0,J485),2)))</x:f>
      </x:c>
      <x:c r="L485" s="768"/>
      <x:c r="M485" s="771" t="str">
        <x:f>IF(K485="","",IF(NOT(ISNUMBER(K485)),"CHECK INPUTS",IF(L485="","GST REQUIRED",IF(NOT(ISNUMBER(L485)),"CHECK INPUTS",IF(OR(L485&lt;0,L485&gt;1),"CHECK INPUTS",ROUND(K485*L485,2))))))</x:f>
      </x:c>
      <x:c r="N485" s="771" t="str">
        <x:f>IF(K485="","",IF(OR(NOT(ISNUMBER(K485)),NOT(ISNUMBER(M485))),"CHECK INPUTS",ROUND(K485+M485,2)))</x:f>
      </x:c>
      <x:c r="O485" s="731"/>
      <x:c r="P485" s="730"/>
      <x:c r="Q485" s="751" t="str">
        <x:f>IF(A485="","",IF(COUNTIF($A$5:$A$504,A485)&gt;1,"DUPLICATE QUOTE ID",IF(COUNTIFS($B$5:$B$504,B485,$D$5:$D$504,D485)&gt;1,"DUPLICATE RFQ VERSION",IF(OR(B485="",C485="",E485="",G485="",O485="",P485=""),"CHECK REQUIRED FIELDS",IF(OR(NOT(ISNUMBER(C485)),C485&gt;TODAY(),NOT(ISNUMBER(D485)),D485&lt;1,NOT(ISNUMBER(F485)),F485&lt;=0,NOT(ISNUMBER(H485)),H485&lt;=0,AND(I485&lt;&gt;"",OR(NOT(ISNUMBER(I485)),I485&lt;0,I485&gt;1)),AND(J485&lt;&gt;"",OR(NOT(ISNUMBER(J485)),J485&lt;0)),NOT(ISNUMBER(L485)),L485&lt;0,L485&gt;1,NOT(ISNUMBER(O485)),O485&lt;C485),"CHECK INPUTS",IF(COUNTIF(Setup!$F$4:$F$9,P485)=0,"CHECK QUOTE STATUS","COMPLETE"))))))</x:f>
      </x:c>
    </x:row>
    <x:row r="486">
      <x:c r="A486" s="730"/>
      <x:c r="B486" s="730"/>
      <x:c r="C486" s="731"/>
      <x:c r="D486" s="730"/>
      <x:c r="E486" s="730"/>
      <x:c r="F486" s="730"/>
      <x:c r="G486" s="730"/>
      <x:c r="H486" s="767"/>
      <x:c r="I486" s="768"/>
      <x:c r="J486" s="767"/>
      <x:c r="K486" s="771" t="str">
        <x:f>IF(OR(F486="",H486=""),"",IF(OR(NOT(ISNUMBER(F486)),NOT(ISNUMBER(H486)),AND(I486&lt;&gt;"",NOT(ISNUMBER(I486))),AND(J486&lt;&gt;"",NOT(ISNUMBER(J486))),F486&lt;=0,H486&lt;=0,I486&lt;0,I486&gt;1,J486&lt;0),"CHECK INPUTS",ROUND(F486*H486*(1-IF(I486="",0,I486))+IF(J486="",0,J486),2)))</x:f>
      </x:c>
      <x:c r="L486" s="768"/>
      <x:c r="M486" s="771" t="str">
        <x:f>IF(K486="","",IF(NOT(ISNUMBER(K486)),"CHECK INPUTS",IF(L486="","GST REQUIRED",IF(NOT(ISNUMBER(L486)),"CHECK INPUTS",IF(OR(L486&lt;0,L486&gt;1),"CHECK INPUTS",ROUND(K486*L486,2))))))</x:f>
      </x:c>
      <x:c r="N486" s="771" t="str">
        <x:f>IF(K486="","",IF(OR(NOT(ISNUMBER(K486)),NOT(ISNUMBER(M486))),"CHECK INPUTS",ROUND(K486+M486,2)))</x:f>
      </x:c>
      <x:c r="O486" s="731"/>
      <x:c r="P486" s="730"/>
      <x:c r="Q486" s="751" t="str">
        <x:f>IF(A486="","",IF(COUNTIF($A$5:$A$504,A486)&gt;1,"DUPLICATE QUOTE ID",IF(COUNTIFS($B$5:$B$504,B486,$D$5:$D$504,D486)&gt;1,"DUPLICATE RFQ VERSION",IF(OR(B486="",C486="",E486="",G486="",O486="",P486=""),"CHECK REQUIRED FIELDS",IF(OR(NOT(ISNUMBER(C486)),C486&gt;TODAY(),NOT(ISNUMBER(D486)),D486&lt;1,NOT(ISNUMBER(F486)),F486&lt;=0,NOT(ISNUMBER(H486)),H486&lt;=0,AND(I486&lt;&gt;"",OR(NOT(ISNUMBER(I486)),I486&lt;0,I486&gt;1)),AND(J486&lt;&gt;"",OR(NOT(ISNUMBER(J486)),J486&lt;0)),NOT(ISNUMBER(L486)),L486&lt;0,L486&gt;1,NOT(ISNUMBER(O486)),O486&lt;C486),"CHECK INPUTS",IF(COUNTIF(Setup!$F$4:$F$9,P486)=0,"CHECK QUOTE STATUS","COMPLETE"))))))</x:f>
      </x:c>
    </x:row>
    <x:row r="487">
      <x:c r="A487" s="730"/>
      <x:c r="B487" s="730"/>
      <x:c r="C487" s="731"/>
      <x:c r="D487" s="730"/>
      <x:c r="E487" s="730"/>
      <x:c r="F487" s="730"/>
      <x:c r="G487" s="730"/>
      <x:c r="H487" s="767"/>
      <x:c r="I487" s="768"/>
      <x:c r="J487" s="767"/>
      <x:c r="K487" s="771" t="str">
        <x:f>IF(OR(F487="",H487=""),"",IF(OR(NOT(ISNUMBER(F487)),NOT(ISNUMBER(H487)),AND(I487&lt;&gt;"",NOT(ISNUMBER(I487))),AND(J487&lt;&gt;"",NOT(ISNUMBER(J487))),F487&lt;=0,H487&lt;=0,I487&lt;0,I487&gt;1,J487&lt;0),"CHECK INPUTS",ROUND(F487*H487*(1-IF(I487="",0,I487))+IF(J487="",0,J487),2)))</x:f>
      </x:c>
      <x:c r="L487" s="768"/>
      <x:c r="M487" s="771" t="str">
        <x:f>IF(K487="","",IF(NOT(ISNUMBER(K487)),"CHECK INPUTS",IF(L487="","GST REQUIRED",IF(NOT(ISNUMBER(L487)),"CHECK INPUTS",IF(OR(L487&lt;0,L487&gt;1),"CHECK INPUTS",ROUND(K487*L487,2))))))</x:f>
      </x:c>
      <x:c r="N487" s="771" t="str">
        <x:f>IF(K487="","",IF(OR(NOT(ISNUMBER(K487)),NOT(ISNUMBER(M487))),"CHECK INPUTS",ROUND(K487+M487,2)))</x:f>
      </x:c>
      <x:c r="O487" s="731"/>
      <x:c r="P487" s="730"/>
      <x:c r="Q487" s="751" t="str">
        <x:f>IF(A487="","",IF(COUNTIF($A$5:$A$504,A487)&gt;1,"DUPLICATE QUOTE ID",IF(COUNTIFS($B$5:$B$504,B487,$D$5:$D$504,D487)&gt;1,"DUPLICATE RFQ VERSION",IF(OR(B487="",C487="",E487="",G487="",O487="",P487=""),"CHECK REQUIRED FIELDS",IF(OR(NOT(ISNUMBER(C487)),C487&gt;TODAY(),NOT(ISNUMBER(D487)),D487&lt;1,NOT(ISNUMBER(F487)),F487&lt;=0,NOT(ISNUMBER(H487)),H487&lt;=0,AND(I487&lt;&gt;"",OR(NOT(ISNUMBER(I487)),I487&lt;0,I487&gt;1)),AND(J487&lt;&gt;"",OR(NOT(ISNUMBER(J487)),J487&lt;0)),NOT(ISNUMBER(L487)),L487&lt;0,L487&gt;1,NOT(ISNUMBER(O487)),O487&lt;C487),"CHECK INPUTS",IF(COUNTIF(Setup!$F$4:$F$9,P487)=0,"CHECK QUOTE STATUS","COMPLETE"))))))</x:f>
      </x:c>
    </x:row>
    <x:row r="488">
      <x:c r="A488" s="730"/>
      <x:c r="B488" s="730"/>
      <x:c r="C488" s="731"/>
      <x:c r="D488" s="730"/>
      <x:c r="E488" s="730"/>
      <x:c r="F488" s="730"/>
      <x:c r="G488" s="730"/>
      <x:c r="H488" s="767"/>
      <x:c r="I488" s="768"/>
      <x:c r="J488" s="767"/>
      <x:c r="K488" s="771" t="str">
        <x:f>IF(OR(F488="",H488=""),"",IF(OR(NOT(ISNUMBER(F488)),NOT(ISNUMBER(H488)),AND(I488&lt;&gt;"",NOT(ISNUMBER(I488))),AND(J488&lt;&gt;"",NOT(ISNUMBER(J488))),F488&lt;=0,H488&lt;=0,I488&lt;0,I488&gt;1,J488&lt;0),"CHECK INPUTS",ROUND(F488*H488*(1-IF(I488="",0,I488))+IF(J488="",0,J488),2)))</x:f>
      </x:c>
      <x:c r="L488" s="768"/>
      <x:c r="M488" s="771" t="str">
        <x:f>IF(K488="","",IF(NOT(ISNUMBER(K488)),"CHECK INPUTS",IF(L488="","GST REQUIRED",IF(NOT(ISNUMBER(L488)),"CHECK INPUTS",IF(OR(L488&lt;0,L488&gt;1),"CHECK INPUTS",ROUND(K488*L488,2))))))</x:f>
      </x:c>
      <x:c r="N488" s="771" t="str">
        <x:f>IF(K488="","",IF(OR(NOT(ISNUMBER(K488)),NOT(ISNUMBER(M488))),"CHECK INPUTS",ROUND(K488+M488,2)))</x:f>
      </x:c>
      <x:c r="O488" s="731"/>
      <x:c r="P488" s="730"/>
      <x:c r="Q488" s="751" t="str">
        <x:f>IF(A488="","",IF(COUNTIF($A$5:$A$504,A488)&gt;1,"DUPLICATE QUOTE ID",IF(COUNTIFS($B$5:$B$504,B488,$D$5:$D$504,D488)&gt;1,"DUPLICATE RFQ VERSION",IF(OR(B488="",C488="",E488="",G488="",O488="",P488=""),"CHECK REQUIRED FIELDS",IF(OR(NOT(ISNUMBER(C488)),C488&gt;TODAY(),NOT(ISNUMBER(D488)),D488&lt;1,NOT(ISNUMBER(F488)),F488&lt;=0,NOT(ISNUMBER(H488)),H488&lt;=0,AND(I488&lt;&gt;"",OR(NOT(ISNUMBER(I488)),I488&lt;0,I488&gt;1)),AND(J488&lt;&gt;"",OR(NOT(ISNUMBER(J488)),J488&lt;0)),NOT(ISNUMBER(L488)),L488&lt;0,L488&gt;1,NOT(ISNUMBER(O488)),O488&lt;C488),"CHECK INPUTS",IF(COUNTIF(Setup!$F$4:$F$9,P488)=0,"CHECK QUOTE STATUS","COMPLETE"))))))</x:f>
      </x:c>
    </x:row>
    <x:row r="489">
      <x:c r="A489" s="730"/>
      <x:c r="B489" s="730"/>
      <x:c r="C489" s="731"/>
      <x:c r="D489" s="730"/>
      <x:c r="E489" s="730"/>
      <x:c r="F489" s="730"/>
      <x:c r="G489" s="730"/>
      <x:c r="H489" s="767"/>
      <x:c r="I489" s="768"/>
      <x:c r="J489" s="767"/>
      <x:c r="K489" s="771" t="str">
        <x:f>IF(OR(F489="",H489=""),"",IF(OR(NOT(ISNUMBER(F489)),NOT(ISNUMBER(H489)),AND(I489&lt;&gt;"",NOT(ISNUMBER(I489))),AND(J489&lt;&gt;"",NOT(ISNUMBER(J489))),F489&lt;=0,H489&lt;=0,I489&lt;0,I489&gt;1,J489&lt;0),"CHECK INPUTS",ROUND(F489*H489*(1-IF(I489="",0,I489))+IF(J489="",0,J489),2)))</x:f>
      </x:c>
      <x:c r="L489" s="768"/>
      <x:c r="M489" s="771" t="str">
        <x:f>IF(K489="","",IF(NOT(ISNUMBER(K489)),"CHECK INPUTS",IF(L489="","GST REQUIRED",IF(NOT(ISNUMBER(L489)),"CHECK INPUTS",IF(OR(L489&lt;0,L489&gt;1),"CHECK INPUTS",ROUND(K489*L489,2))))))</x:f>
      </x:c>
      <x:c r="N489" s="771" t="str">
        <x:f>IF(K489="","",IF(OR(NOT(ISNUMBER(K489)),NOT(ISNUMBER(M489))),"CHECK INPUTS",ROUND(K489+M489,2)))</x:f>
      </x:c>
      <x:c r="O489" s="731"/>
      <x:c r="P489" s="730"/>
      <x:c r="Q489" s="751" t="str">
        <x:f>IF(A489="","",IF(COUNTIF($A$5:$A$504,A489)&gt;1,"DUPLICATE QUOTE ID",IF(COUNTIFS($B$5:$B$504,B489,$D$5:$D$504,D489)&gt;1,"DUPLICATE RFQ VERSION",IF(OR(B489="",C489="",E489="",G489="",O489="",P489=""),"CHECK REQUIRED FIELDS",IF(OR(NOT(ISNUMBER(C489)),C489&gt;TODAY(),NOT(ISNUMBER(D489)),D489&lt;1,NOT(ISNUMBER(F489)),F489&lt;=0,NOT(ISNUMBER(H489)),H489&lt;=0,AND(I489&lt;&gt;"",OR(NOT(ISNUMBER(I489)),I489&lt;0,I489&gt;1)),AND(J489&lt;&gt;"",OR(NOT(ISNUMBER(J489)),J489&lt;0)),NOT(ISNUMBER(L489)),L489&lt;0,L489&gt;1,NOT(ISNUMBER(O489)),O489&lt;C489),"CHECK INPUTS",IF(COUNTIF(Setup!$F$4:$F$9,P489)=0,"CHECK QUOTE STATUS","COMPLETE"))))))</x:f>
      </x:c>
    </x:row>
    <x:row r="490">
      <x:c r="A490" s="730"/>
      <x:c r="B490" s="730"/>
      <x:c r="C490" s="731"/>
      <x:c r="D490" s="730"/>
      <x:c r="E490" s="730"/>
      <x:c r="F490" s="730"/>
      <x:c r="G490" s="730"/>
      <x:c r="H490" s="767"/>
      <x:c r="I490" s="768"/>
      <x:c r="J490" s="767"/>
      <x:c r="K490" s="771" t="str">
        <x:f>IF(OR(F490="",H490=""),"",IF(OR(NOT(ISNUMBER(F490)),NOT(ISNUMBER(H490)),AND(I490&lt;&gt;"",NOT(ISNUMBER(I490))),AND(J490&lt;&gt;"",NOT(ISNUMBER(J490))),F490&lt;=0,H490&lt;=0,I490&lt;0,I490&gt;1,J490&lt;0),"CHECK INPUTS",ROUND(F490*H490*(1-IF(I490="",0,I490))+IF(J490="",0,J490),2)))</x:f>
      </x:c>
      <x:c r="L490" s="768"/>
      <x:c r="M490" s="771" t="str">
        <x:f>IF(K490="","",IF(NOT(ISNUMBER(K490)),"CHECK INPUTS",IF(L490="","GST REQUIRED",IF(NOT(ISNUMBER(L490)),"CHECK INPUTS",IF(OR(L490&lt;0,L490&gt;1),"CHECK INPUTS",ROUND(K490*L490,2))))))</x:f>
      </x:c>
      <x:c r="N490" s="771" t="str">
        <x:f>IF(K490="","",IF(OR(NOT(ISNUMBER(K490)),NOT(ISNUMBER(M490))),"CHECK INPUTS",ROUND(K490+M490,2)))</x:f>
      </x:c>
      <x:c r="O490" s="731"/>
      <x:c r="P490" s="730"/>
      <x:c r="Q490" s="751" t="str">
        <x:f>IF(A490="","",IF(COUNTIF($A$5:$A$504,A490)&gt;1,"DUPLICATE QUOTE ID",IF(COUNTIFS($B$5:$B$504,B490,$D$5:$D$504,D490)&gt;1,"DUPLICATE RFQ VERSION",IF(OR(B490="",C490="",E490="",G490="",O490="",P490=""),"CHECK REQUIRED FIELDS",IF(OR(NOT(ISNUMBER(C490)),C490&gt;TODAY(),NOT(ISNUMBER(D490)),D490&lt;1,NOT(ISNUMBER(F490)),F490&lt;=0,NOT(ISNUMBER(H490)),H490&lt;=0,AND(I490&lt;&gt;"",OR(NOT(ISNUMBER(I490)),I490&lt;0,I490&gt;1)),AND(J490&lt;&gt;"",OR(NOT(ISNUMBER(J490)),J490&lt;0)),NOT(ISNUMBER(L490)),L490&lt;0,L490&gt;1,NOT(ISNUMBER(O490)),O490&lt;C490),"CHECK INPUTS",IF(COUNTIF(Setup!$F$4:$F$9,P490)=0,"CHECK QUOTE STATUS","COMPLETE"))))))</x:f>
      </x:c>
    </x:row>
    <x:row r="491">
      <x:c r="A491" s="730"/>
      <x:c r="B491" s="730"/>
      <x:c r="C491" s="731"/>
      <x:c r="D491" s="730"/>
      <x:c r="E491" s="730"/>
      <x:c r="F491" s="730"/>
      <x:c r="G491" s="730"/>
      <x:c r="H491" s="767"/>
      <x:c r="I491" s="768"/>
      <x:c r="J491" s="767"/>
      <x:c r="K491" s="771" t="str">
        <x:f>IF(OR(F491="",H491=""),"",IF(OR(NOT(ISNUMBER(F491)),NOT(ISNUMBER(H491)),AND(I491&lt;&gt;"",NOT(ISNUMBER(I491))),AND(J491&lt;&gt;"",NOT(ISNUMBER(J491))),F491&lt;=0,H491&lt;=0,I491&lt;0,I491&gt;1,J491&lt;0),"CHECK INPUTS",ROUND(F491*H491*(1-IF(I491="",0,I491))+IF(J491="",0,J491),2)))</x:f>
      </x:c>
      <x:c r="L491" s="768"/>
      <x:c r="M491" s="771" t="str">
        <x:f>IF(K491="","",IF(NOT(ISNUMBER(K491)),"CHECK INPUTS",IF(L491="","GST REQUIRED",IF(NOT(ISNUMBER(L491)),"CHECK INPUTS",IF(OR(L491&lt;0,L491&gt;1),"CHECK INPUTS",ROUND(K491*L491,2))))))</x:f>
      </x:c>
      <x:c r="N491" s="771" t="str">
        <x:f>IF(K491="","",IF(OR(NOT(ISNUMBER(K491)),NOT(ISNUMBER(M491))),"CHECK INPUTS",ROUND(K491+M491,2)))</x:f>
      </x:c>
      <x:c r="O491" s="731"/>
      <x:c r="P491" s="730"/>
      <x:c r="Q491" s="751" t="str">
        <x:f>IF(A491="","",IF(COUNTIF($A$5:$A$504,A491)&gt;1,"DUPLICATE QUOTE ID",IF(COUNTIFS($B$5:$B$504,B491,$D$5:$D$504,D491)&gt;1,"DUPLICATE RFQ VERSION",IF(OR(B491="",C491="",E491="",G491="",O491="",P491=""),"CHECK REQUIRED FIELDS",IF(OR(NOT(ISNUMBER(C491)),C491&gt;TODAY(),NOT(ISNUMBER(D491)),D491&lt;1,NOT(ISNUMBER(F491)),F491&lt;=0,NOT(ISNUMBER(H491)),H491&lt;=0,AND(I491&lt;&gt;"",OR(NOT(ISNUMBER(I491)),I491&lt;0,I491&gt;1)),AND(J491&lt;&gt;"",OR(NOT(ISNUMBER(J491)),J491&lt;0)),NOT(ISNUMBER(L491)),L491&lt;0,L491&gt;1,NOT(ISNUMBER(O491)),O491&lt;C491),"CHECK INPUTS",IF(COUNTIF(Setup!$F$4:$F$9,P491)=0,"CHECK QUOTE STATUS","COMPLETE"))))))</x:f>
      </x:c>
    </x:row>
    <x:row r="492">
      <x:c r="A492" s="730"/>
      <x:c r="B492" s="730"/>
      <x:c r="C492" s="731"/>
      <x:c r="D492" s="730"/>
      <x:c r="E492" s="730"/>
      <x:c r="F492" s="730"/>
      <x:c r="G492" s="730"/>
      <x:c r="H492" s="767"/>
      <x:c r="I492" s="768"/>
      <x:c r="J492" s="767"/>
      <x:c r="K492" s="771" t="str">
        <x:f>IF(OR(F492="",H492=""),"",IF(OR(NOT(ISNUMBER(F492)),NOT(ISNUMBER(H492)),AND(I492&lt;&gt;"",NOT(ISNUMBER(I492))),AND(J492&lt;&gt;"",NOT(ISNUMBER(J492))),F492&lt;=0,H492&lt;=0,I492&lt;0,I492&gt;1,J492&lt;0),"CHECK INPUTS",ROUND(F492*H492*(1-IF(I492="",0,I492))+IF(J492="",0,J492),2)))</x:f>
      </x:c>
      <x:c r="L492" s="768"/>
      <x:c r="M492" s="771" t="str">
        <x:f>IF(K492="","",IF(NOT(ISNUMBER(K492)),"CHECK INPUTS",IF(L492="","GST REQUIRED",IF(NOT(ISNUMBER(L492)),"CHECK INPUTS",IF(OR(L492&lt;0,L492&gt;1),"CHECK INPUTS",ROUND(K492*L492,2))))))</x:f>
      </x:c>
      <x:c r="N492" s="771" t="str">
        <x:f>IF(K492="","",IF(OR(NOT(ISNUMBER(K492)),NOT(ISNUMBER(M492))),"CHECK INPUTS",ROUND(K492+M492,2)))</x:f>
      </x:c>
      <x:c r="O492" s="731"/>
      <x:c r="P492" s="730"/>
      <x:c r="Q492" s="751" t="str">
        <x:f>IF(A492="","",IF(COUNTIF($A$5:$A$504,A492)&gt;1,"DUPLICATE QUOTE ID",IF(COUNTIFS($B$5:$B$504,B492,$D$5:$D$504,D492)&gt;1,"DUPLICATE RFQ VERSION",IF(OR(B492="",C492="",E492="",G492="",O492="",P492=""),"CHECK REQUIRED FIELDS",IF(OR(NOT(ISNUMBER(C492)),C492&gt;TODAY(),NOT(ISNUMBER(D492)),D492&lt;1,NOT(ISNUMBER(F492)),F492&lt;=0,NOT(ISNUMBER(H492)),H492&lt;=0,AND(I492&lt;&gt;"",OR(NOT(ISNUMBER(I492)),I492&lt;0,I492&gt;1)),AND(J492&lt;&gt;"",OR(NOT(ISNUMBER(J492)),J492&lt;0)),NOT(ISNUMBER(L492)),L492&lt;0,L492&gt;1,NOT(ISNUMBER(O492)),O492&lt;C492),"CHECK INPUTS",IF(COUNTIF(Setup!$F$4:$F$9,P492)=0,"CHECK QUOTE STATUS","COMPLETE"))))))</x:f>
      </x:c>
    </x:row>
    <x:row r="493">
      <x:c r="A493" s="730"/>
      <x:c r="B493" s="730"/>
      <x:c r="C493" s="731"/>
      <x:c r="D493" s="730"/>
      <x:c r="E493" s="730"/>
      <x:c r="F493" s="730"/>
      <x:c r="G493" s="730"/>
      <x:c r="H493" s="767"/>
      <x:c r="I493" s="768"/>
      <x:c r="J493" s="767"/>
      <x:c r="K493" s="771" t="str">
        <x:f>IF(OR(F493="",H493=""),"",IF(OR(NOT(ISNUMBER(F493)),NOT(ISNUMBER(H493)),AND(I493&lt;&gt;"",NOT(ISNUMBER(I493))),AND(J493&lt;&gt;"",NOT(ISNUMBER(J493))),F493&lt;=0,H493&lt;=0,I493&lt;0,I493&gt;1,J493&lt;0),"CHECK INPUTS",ROUND(F493*H493*(1-IF(I493="",0,I493))+IF(J493="",0,J493),2)))</x:f>
      </x:c>
      <x:c r="L493" s="768"/>
      <x:c r="M493" s="771" t="str">
        <x:f>IF(K493="","",IF(NOT(ISNUMBER(K493)),"CHECK INPUTS",IF(L493="","GST REQUIRED",IF(NOT(ISNUMBER(L493)),"CHECK INPUTS",IF(OR(L493&lt;0,L493&gt;1),"CHECK INPUTS",ROUND(K493*L493,2))))))</x:f>
      </x:c>
      <x:c r="N493" s="771" t="str">
        <x:f>IF(K493="","",IF(OR(NOT(ISNUMBER(K493)),NOT(ISNUMBER(M493))),"CHECK INPUTS",ROUND(K493+M493,2)))</x:f>
      </x:c>
      <x:c r="O493" s="731"/>
      <x:c r="P493" s="730"/>
      <x:c r="Q493" s="751" t="str">
        <x:f>IF(A493="","",IF(COUNTIF($A$5:$A$504,A493)&gt;1,"DUPLICATE QUOTE ID",IF(COUNTIFS($B$5:$B$504,B493,$D$5:$D$504,D493)&gt;1,"DUPLICATE RFQ VERSION",IF(OR(B493="",C493="",E493="",G493="",O493="",P493=""),"CHECK REQUIRED FIELDS",IF(OR(NOT(ISNUMBER(C493)),C493&gt;TODAY(),NOT(ISNUMBER(D493)),D493&lt;1,NOT(ISNUMBER(F493)),F493&lt;=0,NOT(ISNUMBER(H493)),H493&lt;=0,AND(I493&lt;&gt;"",OR(NOT(ISNUMBER(I493)),I493&lt;0,I493&gt;1)),AND(J493&lt;&gt;"",OR(NOT(ISNUMBER(J493)),J493&lt;0)),NOT(ISNUMBER(L493)),L493&lt;0,L493&gt;1,NOT(ISNUMBER(O493)),O493&lt;C493),"CHECK INPUTS",IF(COUNTIF(Setup!$F$4:$F$9,P493)=0,"CHECK QUOTE STATUS","COMPLETE"))))))</x:f>
      </x:c>
    </x:row>
    <x:row r="494">
      <x:c r="A494" s="730"/>
      <x:c r="B494" s="730"/>
      <x:c r="C494" s="731"/>
      <x:c r="D494" s="730"/>
      <x:c r="E494" s="730"/>
      <x:c r="F494" s="730"/>
      <x:c r="G494" s="730"/>
      <x:c r="H494" s="767"/>
      <x:c r="I494" s="768"/>
      <x:c r="J494" s="767"/>
      <x:c r="K494" s="771" t="str">
        <x:f>IF(OR(F494="",H494=""),"",IF(OR(NOT(ISNUMBER(F494)),NOT(ISNUMBER(H494)),AND(I494&lt;&gt;"",NOT(ISNUMBER(I494))),AND(J494&lt;&gt;"",NOT(ISNUMBER(J494))),F494&lt;=0,H494&lt;=0,I494&lt;0,I494&gt;1,J494&lt;0),"CHECK INPUTS",ROUND(F494*H494*(1-IF(I494="",0,I494))+IF(J494="",0,J494),2)))</x:f>
      </x:c>
      <x:c r="L494" s="768"/>
      <x:c r="M494" s="771" t="str">
        <x:f>IF(K494="","",IF(NOT(ISNUMBER(K494)),"CHECK INPUTS",IF(L494="","GST REQUIRED",IF(NOT(ISNUMBER(L494)),"CHECK INPUTS",IF(OR(L494&lt;0,L494&gt;1),"CHECK INPUTS",ROUND(K494*L494,2))))))</x:f>
      </x:c>
      <x:c r="N494" s="771" t="str">
        <x:f>IF(K494="","",IF(OR(NOT(ISNUMBER(K494)),NOT(ISNUMBER(M494))),"CHECK INPUTS",ROUND(K494+M494,2)))</x:f>
      </x:c>
      <x:c r="O494" s="731"/>
      <x:c r="P494" s="730"/>
      <x:c r="Q494" s="751" t="str">
        <x:f>IF(A494="","",IF(COUNTIF($A$5:$A$504,A494)&gt;1,"DUPLICATE QUOTE ID",IF(COUNTIFS($B$5:$B$504,B494,$D$5:$D$504,D494)&gt;1,"DUPLICATE RFQ VERSION",IF(OR(B494="",C494="",E494="",G494="",O494="",P494=""),"CHECK REQUIRED FIELDS",IF(OR(NOT(ISNUMBER(C494)),C494&gt;TODAY(),NOT(ISNUMBER(D494)),D494&lt;1,NOT(ISNUMBER(F494)),F494&lt;=0,NOT(ISNUMBER(H494)),H494&lt;=0,AND(I494&lt;&gt;"",OR(NOT(ISNUMBER(I494)),I494&lt;0,I494&gt;1)),AND(J494&lt;&gt;"",OR(NOT(ISNUMBER(J494)),J494&lt;0)),NOT(ISNUMBER(L494)),L494&lt;0,L494&gt;1,NOT(ISNUMBER(O494)),O494&lt;C494),"CHECK INPUTS",IF(COUNTIF(Setup!$F$4:$F$9,P494)=0,"CHECK QUOTE STATUS","COMPLETE"))))))</x:f>
      </x:c>
    </x:row>
    <x:row r="495">
      <x:c r="A495" s="730"/>
      <x:c r="B495" s="730"/>
      <x:c r="C495" s="731"/>
      <x:c r="D495" s="730"/>
      <x:c r="E495" s="730"/>
      <x:c r="F495" s="730"/>
      <x:c r="G495" s="730"/>
      <x:c r="H495" s="767"/>
      <x:c r="I495" s="768"/>
      <x:c r="J495" s="767"/>
      <x:c r="K495" s="771" t="str">
        <x:f>IF(OR(F495="",H495=""),"",IF(OR(NOT(ISNUMBER(F495)),NOT(ISNUMBER(H495)),AND(I495&lt;&gt;"",NOT(ISNUMBER(I495))),AND(J495&lt;&gt;"",NOT(ISNUMBER(J495))),F495&lt;=0,H495&lt;=0,I495&lt;0,I495&gt;1,J495&lt;0),"CHECK INPUTS",ROUND(F495*H495*(1-IF(I495="",0,I495))+IF(J495="",0,J495),2)))</x:f>
      </x:c>
      <x:c r="L495" s="768"/>
      <x:c r="M495" s="771" t="str">
        <x:f>IF(K495="","",IF(NOT(ISNUMBER(K495)),"CHECK INPUTS",IF(L495="","GST REQUIRED",IF(NOT(ISNUMBER(L495)),"CHECK INPUTS",IF(OR(L495&lt;0,L495&gt;1),"CHECK INPUTS",ROUND(K495*L495,2))))))</x:f>
      </x:c>
      <x:c r="N495" s="771" t="str">
        <x:f>IF(K495="","",IF(OR(NOT(ISNUMBER(K495)),NOT(ISNUMBER(M495))),"CHECK INPUTS",ROUND(K495+M495,2)))</x:f>
      </x:c>
      <x:c r="O495" s="731"/>
      <x:c r="P495" s="730"/>
      <x:c r="Q495" s="751" t="str">
        <x:f>IF(A495="","",IF(COUNTIF($A$5:$A$504,A495)&gt;1,"DUPLICATE QUOTE ID",IF(COUNTIFS($B$5:$B$504,B495,$D$5:$D$504,D495)&gt;1,"DUPLICATE RFQ VERSION",IF(OR(B495="",C495="",E495="",G495="",O495="",P495=""),"CHECK REQUIRED FIELDS",IF(OR(NOT(ISNUMBER(C495)),C495&gt;TODAY(),NOT(ISNUMBER(D495)),D495&lt;1,NOT(ISNUMBER(F495)),F495&lt;=0,NOT(ISNUMBER(H495)),H495&lt;=0,AND(I495&lt;&gt;"",OR(NOT(ISNUMBER(I495)),I495&lt;0,I495&gt;1)),AND(J495&lt;&gt;"",OR(NOT(ISNUMBER(J495)),J495&lt;0)),NOT(ISNUMBER(L495)),L495&lt;0,L495&gt;1,NOT(ISNUMBER(O495)),O495&lt;C495),"CHECK INPUTS",IF(COUNTIF(Setup!$F$4:$F$9,P495)=0,"CHECK QUOTE STATUS","COMPLETE"))))))</x:f>
      </x:c>
    </x:row>
    <x:row r="496">
      <x:c r="A496" s="730"/>
      <x:c r="B496" s="730"/>
      <x:c r="C496" s="731"/>
      <x:c r="D496" s="730"/>
      <x:c r="E496" s="730"/>
      <x:c r="F496" s="730"/>
      <x:c r="G496" s="730"/>
      <x:c r="H496" s="767"/>
      <x:c r="I496" s="768"/>
      <x:c r="J496" s="767"/>
      <x:c r="K496" s="771" t="str">
        <x:f>IF(OR(F496="",H496=""),"",IF(OR(NOT(ISNUMBER(F496)),NOT(ISNUMBER(H496)),AND(I496&lt;&gt;"",NOT(ISNUMBER(I496))),AND(J496&lt;&gt;"",NOT(ISNUMBER(J496))),F496&lt;=0,H496&lt;=0,I496&lt;0,I496&gt;1,J496&lt;0),"CHECK INPUTS",ROUND(F496*H496*(1-IF(I496="",0,I496))+IF(J496="",0,J496),2)))</x:f>
      </x:c>
      <x:c r="L496" s="768"/>
      <x:c r="M496" s="771" t="str">
        <x:f>IF(K496="","",IF(NOT(ISNUMBER(K496)),"CHECK INPUTS",IF(L496="","GST REQUIRED",IF(NOT(ISNUMBER(L496)),"CHECK INPUTS",IF(OR(L496&lt;0,L496&gt;1),"CHECK INPUTS",ROUND(K496*L496,2))))))</x:f>
      </x:c>
      <x:c r="N496" s="771" t="str">
        <x:f>IF(K496="","",IF(OR(NOT(ISNUMBER(K496)),NOT(ISNUMBER(M496))),"CHECK INPUTS",ROUND(K496+M496,2)))</x:f>
      </x:c>
      <x:c r="O496" s="731"/>
      <x:c r="P496" s="730"/>
      <x:c r="Q496" s="751" t="str">
        <x:f>IF(A496="","",IF(COUNTIF($A$5:$A$504,A496)&gt;1,"DUPLICATE QUOTE ID",IF(COUNTIFS($B$5:$B$504,B496,$D$5:$D$504,D496)&gt;1,"DUPLICATE RFQ VERSION",IF(OR(B496="",C496="",E496="",G496="",O496="",P496=""),"CHECK REQUIRED FIELDS",IF(OR(NOT(ISNUMBER(C496)),C496&gt;TODAY(),NOT(ISNUMBER(D496)),D496&lt;1,NOT(ISNUMBER(F496)),F496&lt;=0,NOT(ISNUMBER(H496)),H496&lt;=0,AND(I496&lt;&gt;"",OR(NOT(ISNUMBER(I496)),I496&lt;0,I496&gt;1)),AND(J496&lt;&gt;"",OR(NOT(ISNUMBER(J496)),J496&lt;0)),NOT(ISNUMBER(L496)),L496&lt;0,L496&gt;1,NOT(ISNUMBER(O496)),O496&lt;C496),"CHECK INPUTS",IF(COUNTIF(Setup!$F$4:$F$9,P496)=0,"CHECK QUOTE STATUS","COMPLETE"))))))</x:f>
      </x:c>
    </x:row>
    <x:row r="497">
      <x:c r="A497" s="730"/>
      <x:c r="B497" s="730"/>
      <x:c r="C497" s="731"/>
      <x:c r="D497" s="730"/>
      <x:c r="E497" s="730"/>
      <x:c r="F497" s="730"/>
      <x:c r="G497" s="730"/>
      <x:c r="H497" s="767"/>
      <x:c r="I497" s="768"/>
      <x:c r="J497" s="767"/>
      <x:c r="K497" s="771" t="str">
        <x:f>IF(OR(F497="",H497=""),"",IF(OR(NOT(ISNUMBER(F497)),NOT(ISNUMBER(H497)),AND(I497&lt;&gt;"",NOT(ISNUMBER(I497))),AND(J497&lt;&gt;"",NOT(ISNUMBER(J497))),F497&lt;=0,H497&lt;=0,I497&lt;0,I497&gt;1,J497&lt;0),"CHECK INPUTS",ROUND(F497*H497*(1-IF(I497="",0,I497))+IF(J497="",0,J497),2)))</x:f>
      </x:c>
      <x:c r="L497" s="768"/>
      <x:c r="M497" s="771" t="str">
        <x:f>IF(K497="","",IF(NOT(ISNUMBER(K497)),"CHECK INPUTS",IF(L497="","GST REQUIRED",IF(NOT(ISNUMBER(L497)),"CHECK INPUTS",IF(OR(L497&lt;0,L497&gt;1),"CHECK INPUTS",ROUND(K497*L497,2))))))</x:f>
      </x:c>
      <x:c r="N497" s="771" t="str">
        <x:f>IF(K497="","",IF(OR(NOT(ISNUMBER(K497)),NOT(ISNUMBER(M497))),"CHECK INPUTS",ROUND(K497+M497,2)))</x:f>
      </x:c>
      <x:c r="O497" s="731"/>
      <x:c r="P497" s="730"/>
      <x:c r="Q497" s="751" t="str">
        <x:f>IF(A497="","",IF(COUNTIF($A$5:$A$504,A497)&gt;1,"DUPLICATE QUOTE ID",IF(COUNTIFS($B$5:$B$504,B497,$D$5:$D$504,D497)&gt;1,"DUPLICATE RFQ VERSION",IF(OR(B497="",C497="",E497="",G497="",O497="",P497=""),"CHECK REQUIRED FIELDS",IF(OR(NOT(ISNUMBER(C497)),C497&gt;TODAY(),NOT(ISNUMBER(D497)),D497&lt;1,NOT(ISNUMBER(F497)),F497&lt;=0,NOT(ISNUMBER(H497)),H497&lt;=0,AND(I497&lt;&gt;"",OR(NOT(ISNUMBER(I497)),I497&lt;0,I497&gt;1)),AND(J497&lt;&gt;"",OR(NOT(ISNUMBER(J497)),J497&lt;0)),NOT(ISNUMBER(L497)),L497&lt;0,L497&gt;1,NOT(ISNUMBER(O497)),O497&lt;C497),"CHECK INPUTS",IF(COUNTIF(Setup!$F$4:$F$9,P497)=0,"CHECK QUOTE STATUS","COMPLETE"))))))</x:f>
      </x:c>
    </x:row>
    <x:row r="498">
      <x:c r="A498" s="730"/>
      <x:c r="B498" s="730"/>
      <x:c r="C498" s="731"/>
      <x:c r="D498" s="730"/>
      <x:c r="E498" s="730"/>
      <x:c r="F498" s="730"/>
      <x:c r="G498" s="730"/>
      <x:c r="H498" s="767"/>
      <x:c r="I498" s="768"/>
      <x:c r="J498" s="767"/>
      <x:c r="K498" s="771" t="str">
        <x:f>IF(OR(F498="",H498=""),"",IF(OR(NOT(ISNUMBER(F498)),NOT(ISNUMBER(H498)),AND(I498&lt;&gt;"",NOT(ISNUMBER(I498))),AND(J498&lt;&gt;"",NOT(ISNUMBER(J498))),F498&lt;=0,H498&lt;=0,I498&lt;0,I498&gt;1,J498&lt;0),"CHECK INPUTS",ROUND(F498*H498*(1-IF(I498="",0,I498))+IF(J498="",0,J498),2)))</x:f>
      </x:c>
      <x:c r="L498" s="768"/>
      <x:c r="M498" s="771" t="str">
        <x:f>IF(K498="","",IF(NOT(ISNUMBER(K498)),"CHECK INPUTS",IF(L498="","GST REQUIRED",IF(NOT(ISNUMBER(L498)),"CHECK INPUTS",IF(OR(L498&lt;0,L498&gt;1),"CHECK INPUTS",ROUND(K498*L498,2))))))</x:f>
      </x:c>
      <x:c r="N498" s="771" t="str">
        <x:f>IF(K498="","",IF(OR(NOT(ISNUMBER(K498)),NOT(ISNUMBER(M498))),"CHECK INPUTS",ROUND(K498+M498,2)))</x:f>
      </x:c>
      <x:c r="O498" s="731"/>
      <x:c r="P498" s="730"/>
      <x:c r="Q498" s="751" t="str">
        <x:f>IF(A498="","",IF(COUNTIF($A$5:$A$504,A498)&gt;1,"DUPLICATE QUOTE ID",IF(COUNTIFS($B$5:$B$504,B498,$D$5:$D$504,D498)&gt;1,"DUPLICATE RFQ VERSION",IF(OR(B498="",C498="",E498="",G498="",O498="",P498=""),"CHECK REQUIRED FIELDS",IF(OR(NOT(ISNUMBER(C498)),C498&gt;TODAY(),NOT(ISNUMBER(D498)),D498&lt;1,NOT(ISNUMBER(F498)),F498&lt;=0,NOT(ISNUMBER(H498)),H498&lt;=0,AND(I498&lt;&gt;"",OR(NOT(ISNUMBER(I498)),I498&lt;0,I498&gt;1)),AND(J498&lt;&gt;"",OR(NOT(ISNUMBER(J498)),J498&lt;0)),NOT(ISNUMBER(L498)),L498&lt;0,L498&gt;1,NOT(ISNUMBER(O498)),O498&lt;C498),"CHECK INPUTS",IF(COUNTIF(Setup!$F$4:$F$9,P498)=0,"CHECK QUOTE STATUS","COMPLETE"))))))</x:f>
      </x:c>
    </x:row>
    <x:row r="499">
      <x:c r="A499" s="730"/>
      <x:c r="B499" s="730"/>
      <x:c r="C499" s="731"/>
      <x:c r="D499" s="730"/>
      <x:c r="E499" s="730"/>
      <x:c r="F499" s="730"/>
      <x:c r="G499" s="730"/>
      <x:c r="H499" s="767"/>
      <x:c r="I499" s="768"/>
      <x:c r="J499" s="767"/>
      <x:c r="K499" s="771" t="str">
        <x:f>IF(OR(F499="",H499=""),"",IF(OR(NOT(ISNUMBER(F499)),NOT(ISNUMBER(H499)),AND(I499&lt;&gt;"",NOT(ISNUMBER(I499))),AND(J499&lt;&gt;"",NOT(ISNUMBER(J499))),F499&lt;=0,H499&lt;=0,I499&lt;0,I499&gt;1,J499&lt;0),"CHECK INPUTS",ROUND(F499*H499*(1-IF(I499="",0,I499))+IF(J499="",0,J499),2)))</x:f>
      </x:c>
      <x:c r="L499" s="768"/>
      <x:c r="M499" s="771" t="str">
        <x:f>IF(K499="","",IF(NOT(ISNUMBER(K499)),"CHECK INPUTS",IF(L499="","GST REQUIRED",IF(NOT(ISNUMBER(L499)),"CHECK INPUTS",IF(OR(L499&lt;0,L499&gt;1),"CHECK INPUTS",ROUND(K499*L499,2))))))</x:f>
      </x:c>
      <x:c r="N499" s="771" t="str">
        <x:f>IF(K499="","",IF(OR(NOT(ISNUMBER(K499)),NOT(ISNUMBER(M499))),"CHECK INPUTS",ROUND(K499+M499,2)))</x:f>
      </x:c>
      <x:c r="O499" s="731"/>
      <x:c r="P499" s="730"/>
      <x:c r="Q499" s="751" t="str">
        <x:f>IF(A499="","",IF(COUNTIF($A$5:$A$504,A499)&gt;1,"DUPLICATE QUOTE ID",IF(COUNTIFS($B$5:$B$504,B499,$D$5:$D$504,D499)&gt;1,"DUPLICATE RFQ VERSION",IF(OR(B499="",C499="",E499="",G499="",O499="",P499=""),"CHECK REQUIRED FIELDS",IF(OR(NOT(ISNUMBER(C499)),C499&gt;TODAY(),NOT(ISNUMBER(D499)),D499&lt;1,NOT(ISNUMBER(F499)),F499&lt;=0,NOT(ISNUMBER(H499)),H499&lt;=0,AND(I499&lt;&gt;"",OR(NOT(ISNUMBER(I499)),I499&lt;0,I499&gt;1)),AND(J499&lt;&gt;"",OR(NOT(ISNUMBER(J499)),J499&lt;0)),NOT(ISNUMBER(L499)),L499&lt;0,L499&gt;1,NOT(ISNUMBER(O499)),O499&lt;C499),"CHECK INPUTS",IF(COUNTIF(Setup!$F$4:$F$9,P499)=0,"CHECK QUOTE STATUS","COMPLETE"))))))</x:f>
      </x:c>
    </x:row>
    <x:row r="500">
      <x:c r="A500" s="730"/>
      <x:c r="B500" s="730"/>
      <x:c r="C500" s="731"/>
      <x:c r="D500" s="730"/>
      <x:c r="E500" s="730"/>
      <x:c r="F500" s="730"/>
      <x:c r="G500" s="730"/>
      <x:c r="H500" s="767"/>
      <x:c r="I500" s="768"/>
      <x:c r="J500" s="767"/>
      <x:c r="K500" s="771" t="str">
        <x:f>IF(OR(F500="",H500=""),"",IF(OR(NOT(ISNUMBER(F500)),NOT(ISNUMBER(H500)),AND(I500&lt;&gt;"",NOT(ISNUMBER(I500))),AND(J500&lt;&gt;"",NOT(ISNUMBER(J500))),F500&lt;=0,H500&lt;=0,I500&lt;0,I500&gt;1,J500&lt;0),"CHECK INPUTS",ROUND(F500*H500*(1-IF(I500="",0,I500))+IF(J500="",0,J500),2)))</x:f>
      </x:c>
      <x:c r="L500" s="768"/>
      <x:c r="M500" s="771" t="str">
        <x:f>IF(K500="","",IF(NOT(ISNUMBER(K500)),"CHECK INPUTS",IF(L500="","GST REQUIRED",IF(NOT(ISNUMBER(L500)),"CHECK INPUTS",IF(OR(L500&lt;0,L500&gt;1),"CHECK INPUTS",ROUND(K500*L500,2))))))</x:f>
      </x:c>
      <x:c r="N500" s="771" t="str">
        <x:f>IF(K500="","",IF(OR(NOT(ISNUMBER(K500)),NOT(ISNUMBER(M500))),"CHECK INPUTS",ROUND(K500+M500,2)))</x:f>
      </x:c>
      <x:c r="O500" s="731"/>
      <x:c r="P500" s="730"/>
      <x:c r="Q500" s="751" t="str">
        <x:f>IF(A500="","",IF(COUNTIF($A$5:$A$504,A500)&gt;1,"DUPLICATE QUOTE ID",IF(COUNTIFS($B$5:$B$504,B500,$D$5:$D$504,D500)&gt;1,"DUPLICATE RFQ VERSION",IF(OR(B500="",C500="",E500="",G500="",O500="",P500=""),"CHECK REQUIRED FIELDS",IF(OR(NOT(ISNUMBER(C500)),C500&gt;TODAY(),NOT(ISNUMBER(D500)),D500&lt;1,NOT(ISNUMBER(F500)),F500&lt;=0,NOT(ISNUMBER(H500)),H500&lt;=0,AND(I500&lt;&gt;"",OR(NOT(ISNUMBER(I500)),I500&lt;0,I500&gt;1)),AND(J500&lt;&gt;"",OR(NOT(ISNUMBER(J500)),J500&lt;0)),NOT(ISNUMBER(L500)),L500&lt;0,L500&gt;1,NOT(ISNUMBER(O500)),O500&lt;C500),"CHECK INPUTS",IF(COUNTIF(Setup!$F$4:$F$9,P500)=0,"CHECK QUOTE STATUS","COMPLETE"))))))</x:f>
      </x:c>
    </x:row>
    <x:row r="501">
      <x:c r="A501" s="730"/>
      <x:c r="B501" s="730"/>
      <x:c r="C501" s="731"/>
      <x:c r="D501" s="730"/>
      <x:c r="E501" s="730"/>
      <x:c r="F501" s="730"/>
      <x:c r="G501" s="730"/>
      <x:c r="H501" s="767"/>
      <x:c r="I501" s="768"/>
      <x:c r="J501" s="767"/>
      <x:c r="K501" s="771" t="str">
        <x:f>IF(OR(F501="",H501=""),"",IF(OR(NOT(ISNUMBER(F501)),NOT(ISNUMBER(H501)),AND(I501&lt;&gt;"",NOT(ISNUMBER(I501))),AND(J501&lt;&gt;"",NOT(ISNUMBER(J501))),F501&lt;=0,H501&lt;=0,I501&lt;0,I501&gt;1,J501&lt;0),"CHECK INPUTS",ROUND(F501*H501*(1-IF(I501="",0,I501))+IF(J501="",0,J501),2)))</x:f>
      </x:c>
      <x:c r="L501" s="768"/>
      <x:c r="M501" s="771" t="str">
        <x:f>IF(K501="","",IF(NOT(ISNUMBER(K501)),"CHECK INPUTS",IF(L501="","GST REQUIRED",IF(NOT(ISNUMBER(L501)),"CHECK INPUTS",IF(OR(L501&lt;0,L501&gt;1),"CHECK INPUTS",ROUND(K501*L501,2))))))</x:f>
      </x:c>
      <x:c r="N501" s="771" t="str">
        <x:f>IF(K501="","",IF(OR(NOT(ISNUMBER(K501)),NOT(ISNUMBER(M501))),"CHECK INPUTS",ROUND(K501+M501,2)))</x:f>
      </x:c>
      <x:c r="O501" s="731"/>
      <x:c r="P501" s="730"/>
      <x:c r="Q501" s="751" t="str">
        <x:f>IF(A501="","",IF(COUNTIF($A$5:$A$504,A501)&gt;1,"DUPLICATE QUOTE ID",IF(COUNTIFS($B$5:$B$504,B501,$D$5:$D$504,D501)&gt;1,"DUPLICATE RFQ VERSION",IF(OR(B501="",C501="",E501="",G501="",O501="",P501=""),"CHECK REQUIRED FIELDS",IF(OR(NOT(ISNUMBER(C501)),C501&gt;TODAY(),NOT(ISNUMBER(D501)),D501&lt;1,NOT(ISNUMBER(F501)),F501&lt;=0,NOT(ISNUMBER(H501)),H501&lt;=0,AND(I501&lt;&gt;"",OR(NOT(ISNUMBER(I501)),I501&lt;0,I501&gt;1)),AND(J501&lt;&gt;"",OR(NOT(ISNUMBER(J501)),J501&lt;0)),NOT(ISNUMBER(L501)),L501&lt;0,L501&gt;1,NOT(ISNUMBER(O501)),O501&lt;C501),"CHECK INPUTS",IF(COUNTIF(Setup!$F$4:$F$9,P501)=0,"CHECK QUOTE STATUS","COMPLETE"))))))</x:f>
      </x:c>
    </x:row>
    <x:row r="502">
      <x:c r="A502" s="730"/>
      <x:c r="B502" s="730"/>
      <x:c r="C502" s="731"/>
      <x:c r="D502" s="730"/>
      <x:c r="E502" s="730"/>
      <x:c r="F502" s="730"/>
      <x:c r="G502" s="730"/>
      <x:c r="H502" s="767"/>
      <x:c r="I502" s="768"/>
      <x:c r="J502" s="767"/>
      <x:c r="K502" s="771" t="str">
        <x:f>IF(OR(F502="",H502=""),"",IF(OR(NOT(ISNUMBER(F502)),NOT(ISNUMBER(H502)),AND(I502&lt;&gt;"",NOT(ISNUMBER(I502))),AND(J502&lt;&gt;"",NOT(ISNUMBER(J502))),F502&lt;=0,H502&lt;=0,I502&lt;0,I502&gt;1,J502&lt;0),"CHECK INPUTS",ROUND(F502*H502*(1-IF(I502="",0,I502))+IF(J502="",0,J502),2)))</x:f>
      </x:c>
      <x:c r="L502" s="768"/>
      <x:c r="M502" s="771" t="str">
        <x:f>IF(K502="","",IF(NOT(ISNUMBER(K502)),"CHECK INPUTS",IF(L502="","GST REQUIRED",IF(NOT(ISNUMBER(L502)),"CHECK INPUTS",IF(OR(L502&lt;0,L502&gt;1),"CHECK INPUTS",ROUND(K502*L502,2))))))</x:f>
      </x:c>
      <x:c r="N502" s="771" t="str">
        <x:f>IF(K502="","",IF(OR(NOT(ISNUMBER(K502)),NOT(ISNUMBER(M502))),"CHECK INPUTS",ROUND(K502+M502,2)))</x:f>
      </x:c>
      <x:c r="O502" s="731"/>
      <x:c r="P502" s="730"/>
      <x:c r="Q502" s="751" t="str">
        <x:f>IF(A502="","",IF(COUNTIF($A$5:$A$504,A502)&gt;1,"DUPLICATE QUOTE ID",IF(COUNTIFS($B$5:$B$504,B502,$D$5:$D$504,D502)&gt;1,"DUPLICATE RFQ VERSION",IF(OR(B502="",C502="",E502="",G502="",O502="",P502=""),"CHECK REQUIRED FIELDS",IF(OR(NOT(ISNUMBER(C502)),C502&gt;TODAY(),NOT(ISNUMBER(D502)),D502&lt;1,NOT(ISNUMBER(F502)),F502&lt;=0,NOT(ISNUMBER(H502)),H502&lt;=0,AND(I502&lt;&gt;"",OR(NOT(ISNUMBER(I502)),I502&lt;0,I502&gt;1)),AND(J502&lt;&gt;"",OR(NOT(ISNUMBER(J502)),J502&lt;0)),NOT(ISNUMBER(L502)),L502&lt;0,L502&gt;1,NOT(ISNUMBER(O502)),O502&lt;C502),"CHECK INPUTS",IF(COUNTIF(Setup!$F$4:$F$9,P502)=0,"CHECK QUOTE STATUS","COMPLETE"))))))</x:f>
      </x:c>
    </x:row>
    <x:row r="503">
      <x:c r="A503" s="730"/>
      <x:c r="B503" s="730"/>
      <x:c r="C503" s="731"/>
      <x:c r="D503" s="730"/>
      <x:c r="E503" s="730"/>
      <x:c r="F503" s="730"/>
      <x:c r="G503" s="730"/>
      <x:c r="H503" s="767"/>
      <x:c r="I503" s="768"/>
      <x:c r="J503" s="767"/>
      <x:c r="K503" s="771" t="str">
        <x:f>IF(OR(F503="",H503=""),"",IF(OR(NOT(ISNUMBER(F503)),NOT(ISNUMBER(H503)),AND(I503&lt;&gt;"",NOT(ISNUMBER(I503))),AND(J503&lt;&gt;"",NOT(ISNUMBER(J503))),F503&lt;=0,H503&lt;=0,I503&lt;0,I503&gt;1,J503&lt;0),"CHECK INPUTS",ROUND(F503*H503*(1-IF(I503="",0,I503))+IF(J503="",0,J503),2)))</x:f>
      </x:c>
      <x:c r="L503" s="768"/>
      <x:c r="M503" s="771" t="str">
        <x:f>IF(K503="","",IF(NOT(ISNUMBER(K503)),"CHECK INPUTS",IF(L503="","GST REQUIRED",IF(NOT(ISNUMBER(L503)),"CHECK INPUTS",IF(OR(L503&lt;0,L503&gt;1),"CHECK INPUTS",ROUND(K503*L503,2))))))</x:f>
      </x:c>
      <x:c r="N503" s="771" t="str">
        <x:f>IF(K503="","",IF(OR(NOT(ISNUMBER(K503)),NOT(ISNUMBER(M503))),"CHECK INPUTS",ROUND(K503+M503,2)))</x:f>
      </x:c>
      <x:c r="O503" s="731"/>
      <x:c r="P503" s="730"/>
      <x:c r="Q503" s="751" t="str">
        <x:f>IF(A503="","",IF(COUNTIF($A$5:$A$504,A503)&gt;1,"DUPLICATE QUOTE ID",IF(COUNTIFS($B$5:$B$504,B503,$D$5:$D$504,D503)&gt;1,"DUPLICATE RFQ VERSION",IF(OR(B503="",C503="",E503="",G503="",O503="",P503=""),"CHECK REQUIRED FIELDS",IF(OR(NOT(ISNUMBER(C503)),C503&gt;TODAY(),NOT(ISNUMBER(D503)),D503&lt;1,NOT(ISNUMBER(F503)),F503&lt;=0,NOT(ISNUMBER(H503)),H503&lt;=0,AND(I503&lt;&gt;"",OR(NOT(ISNUMBER(I503)),I503&lt;0,I503&gt;1)),AND(J503&lt;&gt;"",OR(NOT(ISNUMBER(J503)),J503&lt;0)),NOT(ISNUMBER(L503)),L503&lt;0,L503&gt;1,NOT(ISNUMBER(O503)),O503&lt;C503),"CHECK INPUTS",IF(COUNTIF(Setup!$F$4:$F$9,P503)=0,"CHECK QUOTE STATUS","COMPLETE"))))))</x:f>
      </x:c>
    </x:row>
    <x:row r="504">
      <x:c r="A504" s="730"/>
      <x:c r="B504" s="730"/>
      <x:c r="C504" s="731"/>
      <x:c r="D504" s="730"/>
      <x:c r="E504" s="730"/>
      <x:c r="F504" s="730"/>
      <x:c r="G504" s="730"/>
      <x:c r="H504" s="767"/>
      <x:c r="I504" s="768"/>
      <x:c r="J504" s="767"/>
      <x:c r="K504" s="771" t="str">
        <x:f>IF(OR(F504="",H504=""),"",IF(OR(NOT(ISNUMBER(F504)),NOT(ISNUMBER(H504)),AND(I504&lt;&gt;"",NOT(ISNUMBER(I504))),AND(J504&lt;&gt;"",NOT(ISNUMBER(J504))),F504&lt;=0,H504&lt;=0,I504&lt;0,I504&gt;1,J504&lt;0),"CHECK INPUTS",ROUND(F504*H504*(1-IF(I504="",0,I504))+IF(J504="",0,J504),2)))</x:f>
      </x:c>
      <x:c r="L504" s="768"/>
      <x:c r="M504" s="771" t="str">
        <x:f>IF(K504="","",IF(NOT(ISNUMBER(K504)),"CHECK INPUTS",IF(L504="","GST REQUIRED",IF(NOT(ISNUMBER(L504)),"CHECK INPUTS",IF(OR(L504&lt;0,L504&gt;1),"CHECK INPUTS",ROUND(K504*L504,2))))))</x:f>
      </x:c>
      <x:c r="N504" s="771" t="str">
        <x:f>IF(K504="","",IF(OR(NOT(ISNUMBER(K504)),NOT(ISNUMBER(M504))),"CHECK INPUTS",ROUND(K504+M504,2)))</x:f>
      </x:c>
      <x:c r="O504" s="731"/>
      <x:c r="P504" s="730"/>
      <x:c r="Q504" s="751" t="str">
        <x:f>IF(A504="","",IF(COUNTIF($A$5:$A$504,A504)&gt;1,"DUPLICATE QUOTE ID",IF(COUNTIFS($B$5:$B$504,B504,$D$5:$D$504,D504)&gt;1,"DUPLICATE RFQ VERSION",IF(OR(B504="",C504="",E504="",G504="",O504="",P504=""),"CHECK REQUIRED FIELDS",IF(OR(NOT(ISNUMBER(C504)),C504&gt;TODAY(),NOT(ISNUMBER(D504)),D504&lt;1,NOT(ISNUMBER(F504)),F504&lt;=0,NOT(ISNUMBER(H504)),H504&lt;=0,AND(I504&lt;&gt;"",OR(NOT(ISNUMBER(I504)),I504&lt;0,I504&gt;1)),AND(J504&lt;&gt;"",OR(NOT(ISNUMBER(J504)),J504&lt;0)),NOT(ISNUMBER(L504)),L504&lt;0,L504&gt;1,NOT(ISNUMBER(O504)),O504&lt;C504),"CHECK INPUTS",IF(COUNTIF(Setup!$F$4:$F$9,P504)=0,"CHECK QUOTE STATUS","COMPLETE"))))))</x:f>
      </x:c>
    </x:row>
  </x:sheetData>
  <x:mergeCells>
    <x:mergeCell ref="R3:U3"/>
    <x:mergeCell ref="R4:U12"/>
    <x:mergeCell ref="A1:Q1"/>
    <x:mergeCell ref="A2:Q2"/>
    <x:mergeCell ref="A3:C3"/>
    <x:mergeCell ref="D3:F3"/>
    <x:mergeCell ref="G3:I3"/>
    <x:mergeCell ref="J3:L3"/>
    <x:mergeCell ref="M3:Q3"/>
    <x:mergeCell ref="R2:U2"/>
  </x:mergeCells>
  <x:conditionalFormatting sqref="A5:A504">
    <x:cfRule type="expression" dxfId="36" priority="1">
      <x:formula>AND(A5&lt;&gt;"",COUNTIF($A$5:$A$504,A5)&gt;1)</x:formula>
    </x:cfRule>
    <x:cfRule type="duplicateValues" dxfId="55" priority="5"/>
  </x:conditionalFormatting>
  <x:conditionalFormatting sqref="B5:B504">
    <x:cfRule type="expression" dxfId="37" priority="2">
      <x:formula>AND(B5&lt;&gt;"",COUNTIF('RFQ Tracker'!$A$5:$A$504,B5)=0)</x:formula>
    </x:cfRule>
  </x:conditionalFormatting>
  <x:conditionalFormatting sqref="K5:N504">
    <x:cfRule type="expression" dxfId="38" priority="3">
      <x:formula>OR(K5="CHECK INPUTS",M5="CHECK INPUTS",M5="GST REQUIRED",N5="CHECK INPUTS")</x:formula>
    </x:cfRule>
  </x:conditionalFormatting>
  <x:conditionalFormatting sqref="O5:O504">
    <x:cfRule type="expression" dxfId="39" priority="4">
      <x:formula>AND(O5&lt;&gt;"",C5&lt;&gt;"",O5&lt;C5)</x:formula>
    </x:cfRule>
  </x:conditionalFormatting>
  <x:conditionalFormatting sqref="Q5:Q504">
    <x:cfRule type="expression" dxfId="56" priority="6">
      <x:formula>Q5="COMPLETE"</x:formula>
    </x:cfRule>
    <x:cfRule type="expression" dxfId="57" priority="7">
      <x:formula>AND(Q5&lt;&gt;"",Q5&lt;&gt;"COMPLETE")</x:formula>
    </x:cfRule>
  </x:conditionalFormatting>
  <x:dataValidations count="18">
    <x:dataValidation type="list" errorStyle="stop" showErrorMessage="1" errorTitle="Invalid unit" error="Choose a unit from Setup." sqref="G5:G504">
      <x:formula1>Setup!$E$4:$E$12</x:formula1>
    </x:dataValidation>
    <x:dataValidation type="list" errorStyle="stop" showErrorMessage="1" errorTitle="Invalid quote status" error="Choose a quote status from Setup." sqref="P5:P504">
      <x:formula1>Setup!$F$4:$F$9</x:formula1>
    </x:dataValidation>
    <x:dataValidation type="whole" errorStyle="stop" operator="between" showErrorMessage="1" errorTitle="Invalid version" error="Version must be a whole number from 1 to 999." sqref="D5:D504">
      <x:formula1>1</x:formula1>
      <x:formula2>999</x:formula2>
    </x:dataValidation>
    <x:dataValidation type="decimal" errorStyle="stop" operator="greaterThan" showErrorMessage="1" errorTitle="Invalid quantity" error="Quantity must be greater than zero." sqref="F5:F504">
      <x:formula1>0</x:formula1>
    </x:dataValidation>
    <x:dataValidation type="decimal" errorStyle="stop" operator="greaterThanOrEqual" showErrorMessage="1" errorTitle="Invalid unit price" error="Unit price cannot be negative." sqref="H5:H504">
      <x:formula1>0</x:formula1>
    </x:dataValidation>
    <x:dataValidation type="decimal" errorStyle="stop" operator="between" showErrorMessage="1" errorTitle="Invalid discount" error="Enter a discount from 0% to 100%." sqref="I5:I504">
      <x:formula1>0</x:formula1>
      <x:formula2>1</x:formula2>
    </x:dataValidation>
    <x:dataValidation type="decimal" errorStyle="stop" operator="greaterThanOrEqual" showErrorMessage="1" errorTitle="Invalid freight" error="Freight cannot be negative." sqref="J5:J504">
      <x:formula1>0</x:formula1>
    </x:dataValidation>
    <x:dataValidation type="decimal" errorStyle="stop" operator="between" showErrorMessage="1" errorTitle="Invalid GST rate" error="Enter GST from 0% to 100%." sqref="L5:L504">
      <x:formula1>0</x:formula1>
      <x:formula2>1</x:formula2>
    </x:dataValidation>
    <x:dataValidation type="date" errorStyle="stop" operator="between" showErrorMessage="1" errorTitle="Invalid quote date" error="Enter a valid date." sqref="C5:C504">
      <x:formula1>DATE(2015,1,1)</x:formula1>
      <x:formula2>DATE(2100,12,31)</x:formula2>
    </x:dataValidation>
    <x:dataValidation type="date" errorStyle="stop" operator="between" showErrorMessage="1" errorTitle="Invalid validity date" error="Enter a valid date." sqref="O5:O504">
      <x:formula1>DATE(2015,1,1)</x:formula1>
      <x:formula2>DATE(2100,12,31)</x:formula2>
    </x:dataValidation>
    <x:dataValidation type="custom" errorStyle="stop" showErrorMessage="1" errorTitle="Calculated cell" error="This cell updates automatically. Enter data only in yellow cells." sqref="A3">
      <x:formula1>FALSE</x:formula1>
    </x:dataValidation>
    <x:dataValidation type="custom" errorStyle="stop" showErrorMessage="1" errorTitle="Calculated cell" error="This cell updates automatically. Enter data only in yellow cells." sqref="D3">
      <x:formula1>FALSE</x:formula1>
    </x:dataValidation>
    <x:dataValidation type="custom" errorStyle="stop" showErrorMessage="1" errorTitle="Calculated cell" error="This cell updates automatically. Enter data only in yellow cells." sqref="G3">
      <x:formula1>FALSE</x:formula1>
    </x:dataValidation>
    <x:dataValidation type="custom" errorStyle="stop" showErrorMessage="1" errorTitle="Calculated cell" error="This cell updates automatically. Enter data only in yellow cells." sqref="J3">
      <x:formula1>FALSE</x:formula1>
    </x:dataValidation>
    <x:dataValidation type="custom" errorStyle="stop" showErrorMessage="1" errorTitle="Calculated cell" error="This cell updates automatically. Enter data only in yellow cells." sqref="K5:K504">
      <x:formula1>FALSE</x:formula1>
    </x:dataValidation>
    <x:dataValidation type="custom" errorStyle="stop" showErrorMessage="1" errorTitle="Calculated cell" error="This cell updates automatically. Enter data only in yellow cells." sqref="M5:M504">
      <x:formula1>FALSE</x:formula1>
    </x:dataValidation>
    <x:dataValidation type="custom" errorStyle="stop" showErrorMessage="1" errorTitle="Calculated cell" error="This cell updates automatically. Enter data only in yellow cells." sqref="N5:N504">
      <x:formula1>FALSE</x:formula1>
    </x:dataValidation>
    <x:dataValidation type="custom" errorStyle="stop" showErrorMessage="1" errorTitle="Calculated cell" error="This cell updates automatically. Enter data only in yellow cells." sqref="Q5:Q504">
      <x:formula1>FALSE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7" hidden="0" customWidth="1"/>
    <x:col min="2" max="2" width="18" hidden="0" customWidth="1"/>
    <x:col min="3" max="3" width="18" hidden="0" customWidth="1"/>
    <x:col min="4" max="4" width="26" hidden="0" customWidth="1"/>
    <x:col min="5" max="5" width="13" hidden="0" customWidth="1"/>
    <x:col min="6" max="6" width="15" hidden="0" customWidth="1"/>
    <x:col min="7" max="7" width="17" hidden="0" customWidth="1"/>
    <x:col min="8" max="8" width="13" hidden="0" customWidth="1"/>
    <x:col min="9" max="9" width="16" hidden="0" customWidth="1"/>
    <x:col min="10" max="10" width="16" hidden="0" customWidth="1"/>
    <x:col min="11" max="11" width="16" hidden="0" customWidth="1"/>
    <x:col min="12" max="12" width="13" hidden="0" customWidth="1"/>
    <x:col min="13" max="13" width="12" hidden="0" customWidth="1"/>
    <x:col min="14" max="14" width="18" hidden="0" customWidth="1"/>
    <x:col min="15" max="15" width="17" hidden="0" customWidth="1"/>
    <x:col min="16" max="16" width="36" hidden="0" customWidth="1"/>
    <x:col min="17" max="17" width="22" hidden="0" customWidth="1"/>
  </x:cols>
  <x:sheetData>
    <x:row r="1" ht="34" customHeight="1">
      <x:c r="A1" s="710" t="str">
        <x:v>RFQFlow AI — Orders &amp; Payments</x:v>
      </x:c>
      <x:c r="B1" s="710"/>
      <x:c r="C1" s="710"/>
      <x:c r="D1" s="710"/>
      <x:c r="E1" s="710"/>
      <x:c r="F1" s="710"/>
      <x:c r="G1" s="710"/>
      <x:c r="H1" s="710"/>
      <x:c r="I1" s="710"/>
      <x:c r="J1" s="710"/>
      <x:c r="K1" s="710"/>
      <x:c r="L1" s="710"/>
      <x:c r="M1" s="710"/>
      <x:c r="N1" s="710"/>
      <x:c r="O1" s="710"/>
      <x:c r="P1" s="710"/>
      <x:c r="Q1" s="519"/>
    </x:row>
    <x:row r="2" ht="30" customHeight="1">
      <x:c r="A2" s="715" t="str">
        <x:v>Use one row per PO. Add invoice details when issued and update Amount Received after every receipt.</x:v>
      </x:c>
      <x:c r="B2" s="715"/>
      <x:c r="C2" s="715"/>
      <x:c r="D2" s="715"/>
      <x:c r="E2" s="715"/>
      <x:c r="F2" s="715"/>
      <x:c r="G2" s="715"/>
      <x:c r="H2" s="715"/>
      <x:c r="I2" s="715"/>
      <x:c r="J2" s="715"/>
      <x:c r="K2" s="715"/>
      <x:c r="L2" s="715"/>
      <x:c r="M2" s="715"/>
      <x:c r="N2" s="715"/>
      <x:c r="O2" s="715"/>
      <x:c r="P2" s="715"/>
      <x:c r="Q2" s="522"/>
    </x:row>
    <x:row r="3" ht="28" customHeight="1">
      <x:c r="A3" s="663" t="str">
        <x:f>IFERROR(HYPERLINK("#'Dashboard'!A1","HOME"),"HOME")</x:f>
        <x:v>HOME</x:v>
      </x:c>
      <x:c r="B3" s="717"/>
      <x:c r="C3" s="664"/>
      <x:c r="D3" s="663" t="str">
        <x:f>IFERROR(HYPERLINK("#'RFQ Tracker'!A1","RFQ TRACKER"),"RFQ TRACKER")</x:f>
        <x:v>RFQ TRACKER</x:v>
      </x:c>
      <x:c r="E3" s="717"/>
      <x:c r="F3" s="664"/>
      <x:c r="G3" s="663" t="str">
        <x:f>IFERROR(HYPERLINK("#'Quotations'!A1","QUOTATIONS"),"QUOTATIONS")</x:f>
        <x:v>QUOTATIONS</x:v>
      </x:c>
      <x:c r="H3" s="717"/>
      <x:c r="I3" s="664"/>
      <x:c r="J3" s="663" t="str">
        <x:f>IFERROR(HYPERLINK("#'START HERE'!A1","START HERE"),"START HERE")</x:f>
        <x:v>START HERE</x:v>
      </x:c>
      <x:c r="K3" s="717"/>
      <x:c r="L3" s="664"/>
      <x:c r="M3" s="773" t="str">
        <x:v>SAMPLE / DEMO shows a late part payment; delete or replace row 5.</x:v>
      </x:c>
      <x:c r="N3" s="773"/>
      <x:c r="O3" s="773"/>
      <x:c r="P3" s="773"/>
      <x:c r="Q3" s="773"/>
    </x:row>
    <x:row r="4" ht="36" customHeight="1">
      <x:c r="A4" s="723" t="str">
        <x:v>PO ID</x:v>
      </x:c>
      <x:c r="B4" s="723" t="str">
        <x:v>RFQ ID</x:v>
      </x:c>
      <x:c r="C4" s="723" t="str">
        <x:v>Quote ID</x:v>
      </x:c>
      <x:c r="D4" s="723" t="str">
        <x:v>Buyer / Company</x:v>
      </x:c>
      <x:c r="E4" s="723" t="str">
        <x:v>PO Date</x:v>
      </x:c>
      <x:c r="F4" s="723" t="str">
        <x:v>PO Value</x:v>
      </x:c>
      <x:c r="G4" s="723" t="str">
        <x:v>Invoice No.</x:v>
      </x:c>
      <x:c r="H4" s="723" t="str">
        <x:v>Invoice Date</x:v>
      </x:c>
      <x:c r="I4" s="723" t="str">
        <x:v>Invoice Value</x:v>
      </x:c>
      <x:c r="J4" s="723" t="str">
        <x:v>Amount Received</x:v>
      </x:c>
      <x:c r="K4" s="723" t="str">
        <x:v>Outstanding</x:v>
      </x:c>
      <x:c r="L4" s="723" t="str">
        <x:v>Payment Due</x:v>
      </x:c>
      <x:c r="M4" s="723" t="str">
        <x:v>Days Overdue</x:v>
      </x:c>
      <x:c r="N4" s="723" t="str">
        <x:v>Payment Status</x:v>
      </x:c>
      <x:c r="O4" s="723" t="str">
        <x:v>Dispatch Status</x:v>
      </x:c>
      <x:c r="P4" s="723" t="str">
        <x:v>Notes</x:v>
      </x:c>
      <x:c r="Q4" s="723" t="str">
        <x:v>Record Check</x:v>
      </x:c>
    </x:row>
    <x:row r="5">
      <x:c r="A5" s="730" t="str">
        <x:v>PO-DEMO-001</x:v>
      </x:c>
      <x:c r="B5" s="730" t="str">
        <x:v>RFQ-DEMO-001</x:v>
      </x:c>
      <x:c r="C5" s="730" t="str">
        <x:v>QTN-DEMO-001</x:v>
      </x:c>
      <x:c r="D5" s="730" t="str">
        <x:v>Orion Components Pvt Ltd</x:v>
      </x:c>
      <x:c r="E5" s="731" t="n">
        <x:v>46273</x:v>
      </x:c>
      <x:c r="F5" s="767" t="n">
        <x:v>241900</x:v>
      </x:c>
      <x:c r="G5" s="767" t="str">
        <x:v>INV-DEMO-001</x:v>
      </x:c>
      <x:c r="H5" s="731" t="n">
        <x:v>46274</x:v>
      </x:c>
      <x:c r="I5" s="767" t="n">
        <x:v>241900</x:v>
      </x:c>
      <x:c r="J5" s="767" t="n">
        <x:v>100000</x:v>
      </x:c>
      <x:c r="K5" s="771" t="n">
        <x:f>IF(I5="","",IF(OR(NOT(ISNUMBER(I5)),I5&lt;=0,AND(J5&lt;&gt;"",NOT(ISNUMBER(J5))),J5&lt;0),"CHECK VALUES",ROUND(MAX(I5-IF(J5="",0,J5),0),2)))</x:f>
        <x:v>141900</x:v>
      </x:c>
      <x:c r="L5" s="731" t="n">
        <x:v>46274</x:v>
      </x:c>
      <x:c r="M5" s="776"/>
      <x:c r="N5" s="741" t="str">
        <x:f>IF(A5="","",IF(OR(B5="",C5="",D5="",E5="",F5="",NOT(ISNUMBER(E5)),E5&gt;TODAY(),NOT(ISNUMBER(F5)),F5&lt;=0),"CHECK ORDER DATA",IF(I5="","NOT INVOICED",IF(OR(G5="",H5=""),"CHECK INVOICE DATA",IF(OR(NOT(ISNUMBER(H5)),H5&gt;TODAY(),NOT(ISNUMBER(I5)),I5&lt;=0,I5&gt;F5,AND(J5&lt;&gt;"",NOT(ISNUMBER(J5))),J5&lt;0),"CHECK VALUES",IF(J5&gt;I5,"OVERPAID / CHECK",IF(K5=0,"PAID",IF(L5="","DUE DATE NOT SET",IF(OR(NOT(ISNUMBER(L5)),L5&lt;H5),"CHECK DUE DATE",IF(TODAY()&gt;L5,"OVERDUE","PENDING"))))))))))</x:f>
        <x:v>OVERDUE</x:v>
      </x:c>
      <x:c r="O5" s="730" t="str">
        <x:v>In Production</x:v>
      </x:c>
      <x:c r="P5" s="730" t="str">
        <x:v>SAMPLE / DEMO — part payment received; delete or replace this row.</x:v>
      </x:c>
      <x:c r="Q5" s="751" t="str">
        <x:f>IF(A5="","",IF(COUNTIF($A$5:$A$504,A5)&gt;1,"DUPLICATE PO ID",IF(OR(B5="",C5="",D5="",E5="",F5=""),"CHECK REQUIRED FIELDS",IF(OR(NOT(ISNUMBER(E5)),E5&gt;TODAY(),NOT(ISNUMBER(F5)),F5&lt;=0),"CHECK INPUTS",IF(I5="","OPEN — ADD INVOICE",IF(OR(G5="",H5=""),"CHECK INVOICE DATA",IF(OR(NOT(ISNUMBER(H5)),H5&gt;TODAY(),NOT(ISNUMBER(I5)),I5&lt;=0,I5&gt;F5,AND(J5&lt;&gt;"",OR(NOT(ISNUMBER(J5)),J5&lt;0,J5&gt;I5)),AND(L5&lt;&gt;"",OR(NOT(ISNUMBER(L5)),L5&lt;H5))),"CHECK INPUTS",IF(N5="PAID","COMPLETE","OPEN"))))))))</x:f>
        <x:v>OPEN</x:v>
      </x:c>
    </x:row>
    <x:row r="6">
      <x:c r="A6" s="730"/>
      <x:c r="B6" s="730"/>
      <x:c r="C6" s="730"/>
      <x:c r="D6" s="730"/>
      <x:c r="E6" s="731"/>
      <x:c r="F6" s="767"/>
      <x:c r="G6" s="767"/>
      <x:c r="H6" s="731"/>
      <x:c r="I6" s="767"/>
      <x:c r="J6" s="767"/>
      <x:c r="K6" s="771" t="str">
        <x:f>IF(I6="","",IF(OR(NOT(ISNUMBER(I6)),I6&lt;=0,AND(J6&lt;&gt;"",NOT(ISNUMBER(J6))),J6&lt;0),"CHECK VALUES",ROUND(MAX(I6-IF(J6="",0,J6),0),2)))</x:f>
      </x:c>
      <x:c r="L6" s="731"/>
      <x:c r="M6" s="776"/>
      <x:c r="N6" s="741" t="str">
        <x:f>IF(A6="","",IF(OR(B6="",C6="",D6="",E6="",F6="",NOT(ISNUMBER(E6)),E6&gt;TODAY(),NOT(ISNUMBER(F6)),F6&lt;=0),"CHECK ORDER DATA",IF(I6="","NOT INVOICED",IF(OR(G6="",H6=""),"CHECK INVOICE DATA",IF(OR(NOT(ISNUMBER(H6)),H6&gt;TODAY(),NOT(ISNUMBER(I6)),I6&lt;=0,I6&gt;F6,AND(J6&lt;&gt;"",NOT(ISNUMBER(J6))),J6&lt;0),"CHECK VALUES",IF(J6&gt;I6,"OVERPAID / CHECK",IF(K6=0,"PAID",IF(L6="","DUE DATE NOT SET",IF(OR(NOT(ISNUMBER(L6)),L6&lt;H6),"CHECK DUE DATE",IF(TODAY()&gt;L6,"OVERDUE","PENDING"))))))))))</x:f>
      </x:c>
      <x:c r="O6" s="730"/>
      <x:c r="P6" s="730"/>
      <x:c r="Q6" s="751" t="str">
        <x:f>IF(A6="","",IF(COUNTIF($A$5:$A$504,A6)&gt;1,"DUPLICATE PO ID",IF(OR(B6="",C6="",D6="",E6="",F6=""),"CHECK REQUIRED FIELDS",IF(OR(NOT(ISNUMBER(E6)),E6&gt;TODAY(),NOT(ISNUMBER(F6)),F6&lt;=0),"CHECK INPUTS",IF(I6="","OPEN — ADD INVOICE",IF(OR(G6="",H6=""),"CHECK INVOICE DATA",IF(OR(NOT(ISNUMBER(H6)),H6&gt;TODAY(),NOT(ISNUMBER(I6)),I6&lt;=0,I6&gt;F6,AND(J6&lt;&gt;"",OR(NOT(ISNUMBER(J6)),J6&lt;0,J6&gt;I6)),AND(L6&lt;&gt;"",OR(NOT(ISNUMBER(L6)),L6&lt;H6))),"CHECK INPUTS",IF(N6="PAID","COMPLETE","OPEN"))))))))</x:f>
      </x:c>
    </x:row>
    <x:row r="7">
      <x:c r="A7" s="730"/>
      <x:c r="B7" s="730"/>
      <x:c r="C7" s="730"/>
      <x:c r="D7" s="730"/>
      <x:c r="E7" s="731"/>
      <x:c r="F7" s="767"/>
      <x:c r="G7" s="767"/>
      <x:c r="H7" s="731"/>
      <x:c r="I7" s="767"/>
      <x:c r="J7" s="767"/>
      <x:c r="K7" s="771" t="str">
        <x:f>IF(I7="","",IF(OR(NOT(ISNUMBER(I7)),I7&lt;=0,AND(J7&lt;&gt;"",NOT(ISNUMBER(J7))),J7&lt;0),"CHECK VALUES",ROUND(MAX(I7-IF(J7="",0,J7),0),2)))</x:f>
      </x:c>
      <x:c r="L7" s="731"/>
      <x:c r="M7" s="776"/>
      <x:c r="N7" s="741" t="str">
        <x:f>IF(A7="","",IF(OR(B7="",C7="",D7="",E7="",F7="",NOT(ISNUMBER(E7)),E7&gt;TODAY(),NOT(ISNUMBER(F7)),F7&lt;=0),"CHECK ORDER DATA",IF(I7="","NOT INVOICED",IF(OR(G7="",H7=""),"CHECK INVOICE DATA",IF(OR(NOT(ISNUMBER(H7)),H7&gt;TODAY(),NOT(ISNUMBER(I7)),I7&lt;=0,I7&gt;F7,AND(J7&lt;&gt;"",NOT(ISNUMBER(J7))),J7&lt;0),"CHECK VALUES",IF(J7&gt;I7,"OVERPAID / CHECK",IF(K7=0,"PAID",IF(L7="","DUE DATE NOT SET",IF(OR(NOT(ISNUMBER(L7)),L7&lt;H7),"CHECK DUE DATE",IF(TODAY()&gt;L7,"OVERDUE","PENDING"))))))))))</x:f>
      </x:c>
      <x:c r="O7" s="730"/>
      <x:c r="P7" s="730"/>
      <x:c r="Q7" s="751" t="str">
        <x:f>IF(A7="","",IF(COUNTIF($A$5:$A$504,A7)&gt;1,"DUPLICATE PO ID",IF(OR(B7="",C7="",D7="",E7="",F7=""),"CHECK REQUIRED FIELDS",IF(OR(NOT(ISNUMBER(E7)),E7&gt;TODAY(),NOT(ISNUMBER(F7)),F7&lt;=0),"CHECK INPUTS",IF(I7="","OPEN — ADD INVOICE",IF(OR(G7="",H7=""),"CHECK INVOICE DATA",IF(OR(NOT(ISNUMBER(H7)),H7&gt;TODAY(),NOT(ISNUMBER(I7)),I7&lt;=0,I7&gt;F7,AND(J7&lt;&gt;"",OR(NOT(ISNUMBER(J7)),J7&lt;0,J7&gt;I7)),AND(L7&lt;&gt;"",OR(NOT(ISNUMBER(L7)),L7&lt;H7))),"CHECK INPUTS",IF(N7="PAID","COMPLETE","OPEN"))))))))</x:f>
      </x:c>
    </x:row>
    <x:row r="8">
      <x:c r="A8" s="730"/>
      <x:c r="B8" s="730"/>
      <x:c r="C8" s="730"/>
      <x:c r="D8" s="730"/>
      <x:c r="E8" s="731"/>
      <x:c r="F8" s="767"/>
      <x:c r="G8" s="767"/>
      <x:c r="H8" s="731"/>
      <x:c r="I8" s="767"/>
      <x:c r="J8" s="767"/>
      <x:c r="K8" s="771" t="str">
        <x:f>IF(I8="","",IF(OR(NOT(ISNUMBER(I8)),I8&lt;=0,AND(J8&lt;&gt;"",NOT(ISNUMBER(J8))),J8&lt;0),"CHECK VALUES",ROUND(MAX(I8-IF(J8="",0,J8),0),2)))</x:f>
      </x:c>
      <x:c r="L8" s="731"/>
      <x:c r="M8" s="776"/>
      <x:c r="N8" s="741" t="str">
        <x:f>IF(A8="","",IF(OR(B8="",C8="",D8="",E8="",F8="",NOT(ISNUMBER(E8)),E8&gt;TODAY(),NOT(ISNUMBER(F8)),F8&lt;=0),"CHECK ORDER DATA",IF(I8="","NOT INVOICED",IF(OR(G8="",H8=""),"CHECK INVOICE DATA",IF(OR(NOT(ISNUMBER(H8)),H8&gt;TODAY(),NOT(ISNUMBER(I8)),I8&lt;=0,I8&gt;F8,AND(J8&lt;&gt;"",NOT(ISNUMBER(J8))),J8&lt;0),"CHECK VALUES",IF(J8&gt;I8,"OVERPAID / CHECK",IF(K8=0,"PAID",IF(L8="","DUE DATE NOT SET",IF(OR(NOT(ISNUMBER(L8)),L8&lt;H8),"CHECK DUE DATE",IF(TODAY()&gt;L8,"OVERDUE","PENDING"))))))))))</x:f>
      </x:c>
      <x:c r="O8" s="730"/>
      <x:c r="P8" s="730"/>
      <x:c r="Q8" s="751" t="str">
        <x:f>IF(A8="","",IF(COUNTIF($A$5:$A$504,A8)&gt;1,"DUPLICATE PO ID",IF(OR(B8="",C8="",D8="",E8="",F8=""),"CHECK REQUIRED FIELDS",IF(OR(NOT(ISNUMBER(E8)),E8&gt;TODAY(),NOT(ISNUMBER(F8)),F8&lt;=0),"CHECK INPUTS",IF(I8="","OPEN — ADD INVOICE",IF(OR(G8="",H8=""),"CHECK INVOICE DATA",IF(OR(NOT(ISNUMBER(H8)),H8&gt;TODAY(),NOT(ISNUMBER(I8)),I8&lt;=0,I8&gt;F8,AND(J8&lt;&gt;"",OR(NOT(ISNUMBER(J8)),J8&lt;0,J8&gt;I8)),AND(L8&lt;&gt;"",OR(NOT(ISNUMBER(L8)),L8&lt;H8))),"CHECK INPUTS",IF(N8="PAID","COMPLETE","OPEN"))))))))</x:f>
      </x:c>
    </x:row>
    <x:row r="9">
      <x:c r="A9" s="730"/>
      <x:c r="B9" s="730"/>
      <x:c r="C9" s="730"/>
      <x:c r="D9" s="730"/>
      <x:c r="E9" s="731"/>
      <x:c r="F9" s="767"/>
      <x:c r="G9" s="767"/>
      <x:c r="H9" s="731"/>
      <x:c r="I9" s="767"/>
      <x:c r="J9" s="767"/>
      <x:c r="K9" s="771" t="str">
        <x:f>IF(I9="","",IF(OR(NOT(ISNUMBER(I9)),I9&lt;=0,AND(J9&lt;&gt;"",NOT(ISNUMBER(J9))),J9&lt;0),"CHECK VALUES",ROUND(MAX(I9-IF(J9="",0,J9),0),2)))</x:f>
      </x:c>
      <x:c r="L9" s="731"/>
      <x:c r="M9" s="776"/>
      <x:c r="N9" s="741" t="str">
        <x:f>IF(A9="","",IF(OR(B9="",C9="",D9="",E9="",F9="",NOT(ISNUMBER(E9)),E9&gt;TODAY(),NOT(ISNUMBER(F9)),F9&lt;=0),"CHECK ORDER DATA",IF(I9="","NOT INVOICED",IF(OR(G9="",H9=""),"CHECK INVOICE DATA",IF(OR(NOT(ISNUMBER(H9)),H9&gt;TODAY(),NOT(ISNUMBER(I9)),I9&lt;=0,I9&gt;F9,AND(J9&lt;&gt;"",NOT(ISNUMBER(J9))),J9&lt;0),"CHECK VALUES",IF(J9&gt;I9,"OVERPAID / CHECK",IF(K9=0,"PAID",IF(L9="","DUE DATE NOT SET",IF(OR(NOT(ISNUMBER(L9)),L9&lt;H9),"CHECK DUE DATE",IF(TODAY()&gt;L9,"OVERDUE","PENDING"))))))))))</x:f>
      </x:c>
      <x:c r="O9" s="730"/>
      <x:c r="P9" s="730"/>
      <x:c r="Q9" s="751" t="str">
        <x:f>IF(A9="","",IF(COUNTIF($A$5:$A$504,A9)&gt;1,"DUPLICATE PO ID",IF(OR(B9="",C9="",D9="",E9="",F9=""),"CHECK REQUIRED FIELDS",IF(OR(NOT(ISNUMBER(E9)),E9&gt;TODAY(),NOT(ISNUMBER(F9)),F9&lt;=0),"CHECK INPUTS",IF(I9="","OPEN — ADD INVOICE",IF(OR(G9="",H9=""),"CHECK INVOICE DATA",IF(OR(NOT(ISNUMBER(H9)),H9&gt;TODAY(),NOT(ISNUMBER(I9)),I9&lt;=0,I9&gt;F9,AND(J9&lt;&gt;"",OR(NOT(ISNUMBER(J9)),J9&lt;0,J9&gt;I9)),AND(L9&lt;&gt;"",OR(NOT(ISNUMBER(L9)),L9&lt;H9))),"CHECK INPUTS",IF(N9="PAID","COMPLETE","OPEN"))))))))</x:f>
      </x:c>
    </x:row>
    <x:row r="10">
      <x:c r="A10" s="730"/>
      <x:c r="B10" s="730"/>
      <x:c r="C10" s="730"/>
      <x:c r="D10" s="730"/>
      <x:c r="E10" s="731"/>
      <x:c r="F10" s="767"/>
      <x:c r="G10" s="767"/>
      <x:c r="H10" s="731"/>
      <x:c r="I10" s="767"/>
      <x:c r="J10" s="767"/>
      <x:c r="K10" s="771" t="str">
        <x:f>IF(I10="","",IF(OR(NOT(ISNUMBER(I10)),I10&lt;=0,AND(J10&lt;&gt;"",NOT(ISNUMBER(J10))),J10&lt;0),"CHECK VALUES",ROUND(MAX(I10-IF(J10="",0,J10),0),2)))</x:f>
      </x:c>
      <x:c r="L10" s="731"/>
      <x:c r="M10" s="776" t="str">
        <x:f>IF(N10="OVERDUE",MAX(TODAY()-L10,0),"")</x:f>
      </x:c>
      <x:c r="N10" s="741" t="str">
        <x:f>IF(A10="","",IF(OR(B10="",C10="",D10="",E10="",F10="",NOT(ISNUMBER(E10)),E10&gt;TODAY(),NOT(ISNUMBER(F10)),F10&lt;=0),"CHECK ORDER DATA",IF(I10="","NOT INVOICED",IF(OR(G10="",H10=""),"CHECK INVOICE DATA",IF(OR(NOT(ISNUMBER(H10)),H10&gt;TODAY(),NOT(ISNUMBER(I10)),I10&lt;=0,I10&gt;F10,AND(J10&lt;&gt;"",NOT(ISNUMBER(J10))),J10&lt;0),"CHECK VALUES",IF(J10&gt;I10,"OVERPAID / CHECK",IF(K10=0,"PAID",IF(L10="","DUE DATE NOT SET",IF(OR(NOT(ISNUMBER(L10)),L10&lt;H10),"CHECK DUE DATE",IF(TODAY()&gt;L10,"OVERDUE","PENDING"))))))))))</x:f>
      </x:c>
      <x:c r="O10" s="730"/>
      <x:c r="P10" s="730"/>
      <x:c r="Q10" s="751" t="str">
        <x:f>IF(A10="","",IF(COUNTIF($A$5:$A$504,A10)&gt;1,"DUPLICATE PO ID",IF(OR(B10="",C10="",D10="",E10="",F10=""),"CHECK REQUIRED FIELDS",IF(OR(NOT(ISNUMBER(E10)),E10&gt;TODAY(),NOT(ISNUMBER(F10)),F10&lt;=0),"CHECK INPUTS",IF(I10="","OPEN — ADD INVOICE",IF(OR(G10="",H10=""),"CHECK INVOICE DATA",IF(OR(NOT(ISNUMBER(H10)),H10&gt;TODAY(),NOT(ISNUMBER(I10)),I10&lt;=0,I10&gt;F10,AND(J10&lt;&gt;"",OR(NOT(ISNUMBER(J10)),J10&lt;0,J10&gt;I10)),AND(L10&lt;&gt;"",OR(NOT(ISNUMBER(L10)),L10&lt;H10))),"CHECK INPUTS",IF(N10="PAID","COMPLETE","OPEN"))))))))</x:f>
      </x:c>
    </x:row>
    <x:row r="11">
      <x:c r="A11" s="730"/>
      <x:c r="B11" s="730"/>
      <x:c r="C11" s="730"/>
      <x:c r="D11" s="730"/>
      <x:c r="E11" s="731"/>
      <x:c r="F11" s="767"/>
      <x:c r="G11" s="767"/>
      <x:c r="H11" s="731"/>
      <x:c r="I11" s="767"/>
      <x:c r="J11" s="767"/>
      <x:c r="K11" s="771" t="str">
        <x:f>IF(I11="","",IF(OR(NOT(ISNUMBER(I11)),I11&lt;=0,AND(J11&lt;&gt;"",NOT(ISNUMBER(J11))),J11&lt;0),"CHECK VALUES",ROUND(MAX(I11-IF(J11="",0,J11),0),2)))</x:f>
      </x:c>
      <x:c r="L11" s="731"/>
      <x:c r="M11" s="776" t="str">
        <x:f>IF(N11="OVERDUE",MAX(TODAY()-L11,0),"")</x:f>
      </x:c>
      <x:c r="N11" s="741" t="str">
        <x:f>IF(A11="","",IF(OR(B11="",C11="",D11="",E11="",F11="",NOT(ISNUMBER(E11)),E11&gt;TODAY(),NOT(ISNUMBER(F11)),F11&lt;=0),"CHECK ORDER DATA",IF(I11="","NOT INVOICED",IF(OR(G11="",H11=""),"CHECK INVOICE DATA",IF(OR(NOT(ISNUMBER(H11)),H11&gt;TODAY(),NOT(ISNUMBER(I11)),I11&lt;=0,I11&gt;F11,AND(J11&lt;&gt;"",NOT(ISNUMBER(J11))),J11&lt;0),"CHECK VALUES",IF(J11&gt;I11,"OVERPAID / CHECK",IF(K11=0,"PAID",IF(L11="","DUE DATE NOT SET",IF(OR(NOT(ISNUMBER(L11)),L11&lt;H11),"CHECK DUE DATE",IF(TODAY()&gt;L11,"OVERDUE","PENDING"))))))))))</x:f>
      </x:c>
      <x:c r="O11" s="730"/>
      <x:c r="P11" s="730"/>
      <x:c r="Q11" s="751" t="str">
        <x:f>IF(A11="","",IF(COUNTIF($A$5:$A$504,A11)&gt;1,"DUPLICATE PO ID",IF(OR(B11="",C11="",D11="",E11="",F11=""),"CHECK REQUIRED FIELDS",IF(OR(NOT(ISNUMBER(E11)),E11&gt;TODAY(),NOT(ISNUMBER(F11)),F11&lt;=0),"CHECK INPUTS",IF(I11="","OPEN — ADD INVOICE",IF(OR(G11="",H11=""),"CHECK INVOICE DATA",IF(OR(NOT(ISNUMBER(H11)),H11&gt;TODAY(),NOT(ISNUMBER(I11)),I11&lt;=0,I11&gt;F11,AND(J11&lt;&gt;"",OR(NOT(ISNUMBER(J11)),J11&lt;0,J11&gt;I11)),AND(L11&lt;&gt;"",OR(NOT(ISNUMBER(L11)),L11&lt;H11))),"CHECK INPUTS",IF(N11="PAID","COMPLETE","OPEN"))))))))</x:f>
      </x:c>
    </x:row>
    <x:row r="12">
      <x:c r="A12" s="730"/>
      <x:c r="B12" s="730"/>
      <x:c r="C12" s="730"/>
      <x:c r="D12" s="730"/>
      <x:c r="E12" s="731"/>
      <x:c r="F12" s="767"/>
      <x:c r="G12" s="767"/>
      <x:c r="H12" s="731"/>
      <x:c r="I12" s="767"/>
      <x:c r="J12" s="767"/>
      <x:c r="K12" s="771" t="str">
        <x:f>IF(I12="","",IF(OR(NOT(ISNUMBER(I12)),I12&lt;=0,AND(J12&lt;&gt;"",NOT(ISNUMBER(J12))),J12&lt;0),"CHECK VALUES",ROUND(MAX(I12-IF(J12="",0,J12),0),2)))</x:f>
      </x:c>
      <x:c r="L12" s="731"/>
      <x:c r="M12" s="776" t="str">
        <x:f>IF(N12="OVERDUE",MAX(TODAY()-L12,0),"")</x:f>
      </x:c>
      <x:c r="N12" s="741" t="str">
        <x:f>IF(A12="","",IF(OR(B12="",C12="",D12="",E12="",F12="",NOT(ISNUMBER(E12)),E12&gt;TODAY(),NOT(ISNUMBER(F12)),F12&lt;=0),"CHECK ORDER DATA",IF(I12="","NOT INVOICED",IF(OR(G12="",H12=""),"CHECK INVOICE DATA",IF(OR(NOT(ISNUMBER(H12)),H12&gt;TODAY(),NOT(ISNUMBER(I12)),I12&lt;=0,I12&gt;F12,AND(J12&lt;&gt;"",NOT(ISNUMBER(J12))),J12&lt;0),"CHECK VALUES",IF(J12&gt;I12,"OVERPAID / CHECK",IF(K12=0,"PAID",IF(L12="","DUE DATE NOT SET",IF(OR(NOT(ISNUMBER(L12)),L12&lt;H12),"CHECK DUE DATE",IF(TODAY()&gt;L12,"OVERDUE","PENDING"))))))))))</x:f>
      </x:c>
      <x:c r="O12" s="730"/>
      <x:c r="P12" s="730"/>
      <x:c r="Q12" s="751" t="str">
        <x:f>IF(A12="","",IF(COUNTIF($A$5:$A$504,A12)&gt;1,"DUPLICATE PO ID",IF(OR(B12="",C12="",D12="",E12="",F12=""),"CHECK REQUIRED FIELDS",IF(OR(NOT(ISNUMBER(E12)),E12&gt;TODAY(),NOT(ISNUMBER(F12)),F12&lt;=0),"CHECK INPUTS",IF(I12="","OPEN — ADD INVOICE",IF(OR(G12="",H12=""),"CHECK INVOICE DATA",IF(OR(NOT(ISNUMBER(H12)),H12&gt;TODAY(),NOT(ISNUMBER(I12)),I12&lt;=0,I12&gt;F12,AND(J12&lt;&gt;"",OR(NOT(ISNUMBER(J12)),J12&lt;0,J12&gt;I12)),AND(L12&lt;&gt;"",OR(NOT(ISNUMBER(L12)),L12&lt;H12))),"CHECK INPUTS",IF(N12="PAID","COMPLETE","OPEN"))))))))</x:f>
      </x:c>
    </x:row>
    <x:row r="13">
      <x:c r="A13" s="730"/>
      <x:c r="B13" s="730"/>
      <x:c r="C13" s="730"/>
      <x:c r="D13" s="730"/>
      <x:c r="E13" s="731"/>
      <x:c r="F13" s="767"/>
      <x:c r="G13" s="767"/>
      <x:c r="H13" s="731"/>
      <x:c r="I13" s="767"/>
      <x:c r="J13" s="767"/>
      <x:c r="K13" s="771" t="str">
        <x:f>IF(I13="","",IF(OR(NOT(ISNUMBER(I13)),I13&lt;=0,AND(J13&lt;&gt;"",NOT(ISNUMBER(J13))),J13&lt;0),"CHECK VALUES",ROUND(MAX(I13-IF(J13="",0,J13),0),2)))</x:f>
      </x:c>
      <x:c r="L13" s="731"/>
      <x:c r="M13" s="776" t="str">
        <x:f>IF(N13="OVERDUE",MAX(TODAY()-L13,0),"")</x:f>
      </x:c>
      <x:c r="N13" s="741" t="str">
        <x:f>IF(A13="","",IF(OR(B13="",C13="",D13="",E13="",F13="",NOT(ISNUMBER(E13)),E13&gt;TODAY(),NOT(ISNUMBER(F13)),F13&lt;=0),"CHECK ORDER DATA",IF(I13="","NOT INVOICED",IF(OR(G13="",H13=""),"CHECK INVOICE DATA",IF(OR(NOT(ISNUMBER(H13)),H13&gt;TODAY(),NOT(ISNUMBER(I13)),I13&lt;=0,I13&gt;F13,AND(J13&lt;&gt;"",NOT(ISNUMBER(J13))),J13&lt;0),"CHECK VALUES",IF(J13&gt;I13,"OVERPAID / CHECK",IF(K13=0,"PAID",IF(L13="","DUE DATE NOT SET",IF(OR(NOT(ISNUMBER(L13)),L13&lt;H13),"CHECK DUE DATE",IF(TODAY()&gt;L13,"OVERDUE","PENDING"))))))))))</x:f>
      </x:c>
      <x:c r="O13" s="730"/>
      <x:c r="P13" s="730"/>
      <x:c r="Q13" s="751" t="str">
        <x:f>IF(A13="","",IF(COUNTIF($A$5:$A$504,A13)&gt;1,"DUPLICATE PO ID",IF(OR(B13="",C13="",D13="",E13="",F13=""),"CHECK REQUIRED FIELDS",IF(OR(NOT(ISNUMBER(E13)),E13&gt;TODAY(),NOT(ISNUMBER(F13)),F13&lt;=0),"CHECK INPUTS",IF(I13="","OPEN — ADD INVOICE",IF(OR(G13="",H13=""),"CHECK INVOICE DATA",IF(OR(NOT(ISNUMBER(H13)),H13&gt;TODAY(),NOT(ISNUMBER(I13)),I13&lt;=0,I13&gt;F13,AND(J13&lt;&gt;"",OR(NOT(ISNUMBER(J13)),J13&lt;0,J13&gt;I13)),AND(L13&lt;&gt;"",OR(NOT(ISNUMBER(L13)),L13&lt;H13))),"CHECK INPUTS",IF(N13="PAID","COMPLETE","OPEN"))))))))</x:f>
      </x:c>
    </x:row>
    <x:row r="14">
      <x:c r="A14" s="730"/>
      <x:c r="B14" s="730"/>
      <x:c r="C14" s="730"/>
      <x:c r="D14" s="730"/>
      <x:c r="E14" s="731"/>
      <x:c r="F14" s="767"/>
      <x:c r="G14" s="767"/>
      <x:c r="H14" s="731"/>
      <x:c r="I14" s="767"/>
      <x:c r="J14" s="767"/>
      <x:c r="K14" s="771" t="str">
        <x:f>IF(I14="","",IF(OR(NOT(ISNUMBER(I14)),I14&lt;=0,AND(J14&lt;&gt;"",NOT(ISNUMBER(J14))),J14&lt;0),"CHECK VALUES",ROUND(MAX(I14-IF(J14="",0,J14),0),2)))</x:f>
      </x:c>
      <x:c r="L14" s="731"/>
      <x:c r="M14" s="776" t="str">
        <x:f>IF(N14="OVERDUE",MAX(TODAY()-L14,0),"")</x:f>
      </x:c>
      <x:c r="N14" s="741" t="str">
        <x:f>IF(A14="","",IF(OR(B14="",C14="",D14="",E14="",F14="",NOT(ISNUMBER(E14)),E14&gt;TODAY(),NOT(ISNUMBER(F14)),F14&lt;=0),"CHECK ORDER DATA",IF(I14="","NOT INVOICED",IF(OR(G14="",H14=""),"CHECK INVOICE DATA",IF(OR(NOT(ISNUMBER(H14)),H14&gt;TODAY(),NOT(ISNUMBER(I14)),I14&lt;=0,I14&gt;F14,AND(J14&lt;&gt;"",NOT(ISNUMBER(J14))),J14&lt;0),"CHECK VALUES",IF(J14&gt;I14,"OVERPAID / CHECK",IF(K14=0,"PAID",IF(L14="","DUE DATE NOT SET",IF(OR(NOT(ISNUMBER(L14)),L14&lt;H14),"CHECK DUE DATE",IF(TODAY()&gt;L14,"OVERDUE","PENDING"))))))))))</x:f>
      </x:c>
      <x:c r="O14" s="730"/>
      <x:c r="P14" s="730"/>
      <x:c r="Q14" s="751" t="str">
        <x:f>IF(A14="","",IF(COUNTIF($A$5:$A$504,A14)&gt;1,"DUPLICATE PO ID",IF(OR(B14="",C14="",D14="",E14="",F14=""),"CHECK REQUIRED FIELDS",IF(OR(NOT(ISNUMBER(E14)),E14&gt;TODAY(),NOT(ISNUMBER(F14)),F14&lt;=0),"CHECK INPUTS",IF(I14="","OPEN — ADD INVOICE",IF(OR(G14="",H14=""),"CHECK INVOICE DATA",IF(OR(NOT(ISNUMBER(H14)),H14&gt;TODAY(),NOT(ISNUMBER(I14)),I14&lt;=0,I14&gt;F14,AND(J14&lt;&gt;"",OR(NOT(ISNUMBER(J14)),J14&lt;0,J14&gt;I14)),AND(L14&lt;&gt;"",OR(NOT(ISNUMBER(L14)),L14&lt;H14))),"CHECK INPUTS",IF(N14="PAID","COMPLETE","OPEN"))))))))</x:f>
      </x:c>
    </x:row>
    <x:row r="15">
      <x:c r="A15" s="730"/>
      <x:c r="B15" s="730"/>
      <x:c r="C15" s="730"/>
      <x:c r="D15" s="730"/>
      <x:c r="E15" s="731"/>
      <x:c r="F15" s="767"/>
      <x:c r="G15" s="767"/>
      <x:c r="H15" s="731"/>
      <x:c r="I15" s="767"/>
      <x:c r="J15" s="767"/>
      <x:c r="K15" s="771" t="str">
        <x:f>IF(I15="","",IF(OR(NOT(ISNUMBER(I15)),I15&lt;=0,AND(J15&lt;&gt;"",NOT(ISNUMBER(J15))),J15&lt;0),"CHECK VALUES",ROUND(MAX(I15-IF(J15="",0,J15),0),2)))</x:f>
      </x:c>
      <x:c r="L15" s="731"/>
      <x:c r="M15" s="776" t="str">
        <x:f>IF(N15="OVERDUE",MAX(TODAY()-L15,0),"")</x:f>
      </x:c>
      <x:c r="N15" s="741" t="str">
        <x:f>IF(A15="","",IF(OR(B15="",C15="",D15="",E15="",F15="",NOT(ISNUMBER(E15)),E15&gt;TODAY(),NOT(ISNUMBER(F15)),F15&lt;=0),"CHECK ORDER DATA",IF(I15="","NOT INVOICED",IF(OR(G15="",H15=""),"CHECK INVOICE DATA",IF(OR(NOT(ISNUMBER(H15)),H15&gt;TODAY(),NOT(ISNUMBER(I15)),I15&lt;=0,I15&gt;F15,AND(J15&lt;&gt;"",NOT(ISNUMBER(J15))),J15&lt;0),"CHECK VALUES",IF(J15&gt;I15,"OVERPAID / CHECK",IF(K15=0,"PAID",IF(L15="","DUE DATE NOT SET",IF(OR(NOT(ISNUMBER(L15)),L15&lt;H15),"CHECK DUE DATE",IF(TODAY()&gt;L15,"OVERDUE","PENDING"))))))))))</x:f>
      </x:c>
      <x:c r="O15" s="730"/>
      <x:c r="P15" s="730"/>
      <x:c r="Q15" s="751" t="str">
        <x:f>IF(A15="","",IF(COUNTIF($A$5:$A$504,A15)&gt;1,"DUPLICATE PO ID",IF(OR(B15="",C15="",D15="",E15="",F15=""),"CHECK REQUIRED FIELDS",IF(OR(NOT(ISNUMBER(E15)),E15&gt;TODAY(),NOT(ISNUMBER(F15)),F15&lt;=0),"CHECK INPUTS",IF(I15="","OPEN — ADD INVOICE",IF(OR(G15="",H15=""),"CHECK INVOICE DATA",IF(OR(NOT(ISNUMBER(H15)),H15&gt;TODAY(),NOT(ISNUMBER(I15)),I15&lt;=0,I15&gt;F15,AND(J15&lt;&gt;"",OR(NOT(ISNUMBER(J15)),J15&lt;0,J15&gt;I15)),AND(L15&lt;&gt;"",OR(NOT(ISNUMBER(L15)),L15&lt;H15))),"CHECK INPUTS",IF(N15="PAID","COMPLETE","OPEN"))))))))</x:f>
      </x:c>
    </x:row>
    <x:row r="16">
      <x:c r="A16" s="730"/>
      <x:c r="B16" s="730"/>
      <x:c r="C16" s="730"/>
      <x:c r="D16" s="730"/>
      <x:c r="E16" s="731"/>
      <x:c r="F16" s="767"/>
      <x:c r="G16" s="767"/>
      <x:c r="H16" s="731"/>
      <x:c r="I16" s="767"/>
      <x:c r="J16" s="767"/>
      <x:c r="K16" s="771" t="str">
        <x:f>IF(I16="","",IF(OR(NOT(ISNUMBER(I16)),I16&lt;=0,AND(J16&lt;&gt;"",NOT(ISNUMBER(J16))),J16&lt;0),"CHECK VALUES",ROUND(MAX(I16-IF(J16="",0,J16),0),2)))</x:f>
      </x:c>
      <x:c r="L16" s="731"/>
      <x:c r="M16" s="776" t="str">
        <x:f>IF(N16="OVERDUE",MAX(TODAY()-L16,0),"")</x:f>
      </x:c>
      <x:c r="N16" s="741" t="str">
        <x:f>IF(A16="","",IF(OR(B16="",C16="",D16="",E16="",F16="",NOT(ISNUMBER(E16)),E16&gt;TODAY(),NOT(ISNUMBER(F16)),F16&lt;=0),"CHECK ORDER DATA",IF(I16="","NOT INVOICED",IF(OR(G16="",H16=""),"CHECK INVOICE DATA",IF(OR(NOT(ISNUMBER(H16)),H16&gt;TODAY(),NOT(ISNUMBER(I16)),I16&lt;=0,I16&gt;F16,AND(J16&lt;&gt;"",NOT(ISNUMBER(J16))),J16&lt;0),"CHECK VALUES",IF(J16&gt;I16,"OVERPAID / CHECK",IF(K16=0,"PAID",IF(L16="","DUE DATE NOT SET",IF(OR(NOT(ISNUMBER(L16)),L16&lt;H16),"CHECK DUE DATE",IF(TODAY()&gt;L16,"OVERDUE","PENDING"))))))))))</x:f>
      </x:c>
      <x:c r="O16" s="730"/>
      <x:c r="P16" s="730"/>
      <x:c r="Q16" s="751" t="str">
        <x:f>IF(A16="","",IF(COUNTIF($A$5:$A$504,A16)&gt;1,"DUPLICATE PO ID",IF(OR(B16="",C16="",D16="",E16="",F16=""),"CHECK REQUIRED FIELDS",IF(OR(NOT(ISNUMBER(E16)),E16&gt;TODAY(),NOT(ISNUMBER(F16)),F16&lt;=0),"CHECK INPUTS",IF(I16="","OPEN — ADD INVOICE",IF(OR(G16="",H16=""),"CHECK INVOICE DATA",IF(OR(NOT(ISNUMBER(H16)),H16&gt;TODAY(),NOT(ISNUMBER(I16)),I16&lt;=0,I16&gt;F16,AND(J16&lt;&gt;"",OR(NOT(ISNUMBER(J16)),J16&lt;0,J16&gt;I16)),AND(L16&lt;&gt;"",OR(NOT(ISNUMBER(L16)),L16&lt;H16))),"CHECK INPUTS",IF(N16="PAID","COMPLETE","OPEN"))))))))</x:f>
      </x:c>
    </x:row>
    <x:row r="17">
      <x:c r="A17" s="730"/>
      <x:c r="B17" s="730"/>
      <x:c r="C17" s="730"/>
      <x:c r="D17" s="730"/>
      <x:c r="E17" s="731"/>
      <x:c r="F17" s="767"/>
      <x:c r="G17" s="767"/>
      <x:c r="H17" s="731"/>
      <x:c r="I17" s="767"/>
      <x:c r="J17" s="767"/>
      <x:c r="K17" s="771" t="str">
        <x:f>IF(I17="","",IF(OR(NOT(ISNUMBER(I17)),I17&lt;=0,AND(J17&lt;&gt;"",NOT(ISNUMBER(J17))),J17&lt;0),"CHECK VALUES",ROUND(MAX(I17-IF(J17="",0,J17),0),2)))</x:f>
      </x:c>
      <x:c r="L17" s="731"/>
      <x:c r="M17" s="776" t="str">
        <x:f>IF(N17="OVERDUE",MAX(TODAY()-L17,0),"")</x:f>
      </x:c>
      <x:c r="N17" s="741" t="str">
        <x:f>IF(A17="","",IF(OR(B17="",C17="",D17="",E17="",F17="",NOT(ISNUMBER(E17)),E17&gt;TODAY(),NOT(ISNUMBER(F17)),F17&lt;=0),"CHECK ORDER DATA",IF(I17="","NOT INVOICED",IF(OR(G17="",H17=""),"CHECK INVOICE DATA",IF(OR(NOT(ISNUMBER(H17)),H17&gt;TODAY(),NOT(ISNUMBER(I17)),I17&lt;=0,I17&gt;F17,AND(J17&lt;&gt;"",NOT(ISNUMBER(J17))),J17&lt;0),"CHECK VALUES",IF(J17&gt;I17,"OVERPAID / CHECK",IF(K17=0,"PAID",IF(L17="","DUE DATE NOT SET",IF(OR(NOT(ISNUMBER(L17)),L17&lt;H17),"CHECK DUE DATE",IF(TODAY()&gt;L17,"OVERDUE","PENDING"))))))))))</x:f>
      </x:c>
      <x:c r="O17" s="730"/>
      <x:c r="P17" s="730"/>
      <x:c r="Q17" s="751" t="str">
        <x:f>IF(A17="","",IF(COUNTIF($A$5:$A$504,A17)&gt;1,"DUPLICATE PO ID",IF(OR(B17="",C17="",D17="",E17="",F17=""),"CHECK REQUIRED FIELDS",IF(OR(NOT(ISNUMBER(E17)),E17&gt;TODAY(),NOT(ISNUMBER(F17)),F17&lt;=0),"CHECK INPUTS",IF(I17="","OPEN — ADD INVOICE",IF(OR(G17="",H17=""),"CHECK INVOICE DATA",IF(OR(NOT(ISNUMBER(H17)),H17&gt;TODAY(),NOT(ISNUMBER(I17)),I17&lt;=0,I17&gt;F17,AND(J17&lt;&gt;"",OR(NOT(ISNUMBER(J17)),J17&lt;0,J17&gt;I17)),AND(L17&lt;&gt;"",OR(NOT(ISNUMBER(L17)),L17&lt;H17))),"CHECK INPUTS",IF(N17="PAID","COMPLETE","OPEN"))))))))</x:f>
      </x:c>
    </x:row>
    <x:row r="18">
      <x:c r="A18" s="730"/>
      <x:c r="B18" s="730"/>
      <x:c r="C18" s="730"/>
      <x:c r="D18" s="730"/>
      <x:c r="E18" s="731"/>
      <x:c r="F18" s="767"/>
      <x:c r="G18" s="767"/>
      <x:c r="H18" s="731"/>
      <x:c r="I18" s="767"/>
      <x:c r="J18" s="767"/>
      <x:c r="K18" s="771" t="str">
        <x:f>IF(I18="","",IF(OR(NOT(ISNUMBER(I18)),I18&lt;=0,AND(J18&lt;&gt;"",NOT(ISNUMBER(J18))),J18&lt;0),"CHECK VALUES",ROUND(MAX(I18-IF(J18="",0,J18),0),2)))</x:f>
      </x:c>
      <x:c r="L18" s="731"/>
      <x:c r="M18" s="776" t="str">
        <x:f>IF(N18="OVERDUE",MAX(TODAY()-L18,0),"")</x:f>
      </x:c>
      <x:c r="N18" s="741" t="str">
        <x:f>IF(A18="","",IF(OR(B18="",C18="",D18="",E18="",F18="",NOT(ISNUMBER(E18)),E18&gt;TODAY(),NOT(ISNUMBER(F18)),F18&lt;=0),"CHECK ORDER DATA",IF(I18="","NOT INVOICED",IF(OR(G18="",H18=""),"CHECK INVOICE DATA",IF(OR(NOT(ISNUMBER(H18)),H18&gt;TODAY(),NOT(ISNUMBER(I18)),I18&lt;=0,I18&gt;F18,AND(J18&lt;&gt;"",NOT(ISNUMBER(J18))),J18&lt;0),"CHECK VALUES",IF(J18&gt;I18,"OVERPAID / CHECK",IF(K18=0,"PAID",IF(L18="","DUE DATE NOT SET",IF(OR(NOT(ISNUMBER(L18)),L18&lt;H18),"CHECK DUE DATE",IF(TODAY()&gt;L18,"OVERDUE","PENDING"))))))))))</x:f>
      </x:c>
      <x:c r="O18" s="730"/>
      <x:c r="P18" s="730"/>
      <x:c r="Q18" s="751" t="str">
        <x:f>IF(A18="","",IF(COUNTIF($A$5:$A$504,A18)&gt;1,"DUPLICATE PO ID",IF(OR(B18="",C18="",D18="",E18="",F18=""),"CHECK REQUIRED FIELDS",IF(OR(NOT(ISNUMBER(E18)),E18&gt;TODAY(),NOT(ISNUMBER(F18)),F18&lt;=0),"CHECK INPUTS",IF(I18="","OPEN — ADD INVOICE",IF(OR(G18="",H18=""),"CHECK INVOICE DATA",IF(OR(NOT(ISNUMBER(H18)),H18&gt;TODAY(),NOT(ISNUMBER(I18)),I18&lt;=0,I18&gt;F18,AND(J18&lt;&gt;"",OR(NOT(ISNUMBER(J18)),J18&lt;0,J18&gt;I18)),AND(L18&lt;&gt;"",OR(NOT(ISNUMBER(L18)),L18&lt;H18))),"CHECK INPUTS",IF(N18="PAID","COMPLETE","OPEN"))))))))</x:f>
      </x:c>
    </x:row>
    <x:row r="19">
      <x:c r="A19" s="730"/>
      <x:c r="B19" s="730"/>
      <x:c r="C19" s="730"/>
      <x:c r="D19" s="730"/>
      <x:c r="E19" s="731"/>
      <x:c r="F19" s="767"/>
      <x:c r="G19" s="767"/>
      <x:c r="H19" s="731"/>
      <x:c r="I19" s="767"/>
      <x:c r="J19" s="767"/>
      <x:c r="K19" s="771" t="str">
        <x:f>IF(I19="","",IF(OR(NOT(ISNUMBER(I19)),I19&lt;=0,AND(J19&lt;&gt;"",NOT(ISNUMBER(J19))),J19&lt;0),"CHECK VALUES",ROUND(MAX(I19-IF(J19="",0,J19),0),2)))</x:f>
      </x:c>
      <x:c r="L19" s="731"/>
      <x:c r="M19" s="776" t="str">
        <x:f>IF(N19="OVERDUE",MAX(TODAY()-L19,0),"")</x:f>
      </x:c>
      <x:c r="N19" s="741" t="str">
        <x:f>IF(A19="","",IF(OR(B19="",C19="",D19="",E19="",F19="",NOT(ISNUMBER(E19)),E19&gt;TODAY(),NOT(ISNUMBER(F19)),F19&lt;=0),"CHECK ORDER DATA",IF(I19="","NOT INVOICED",IF(OR(G19="",H19=""),"CHECK INVOICE DATA",IF(OR(NOT(ISNUMBER(H19)),H19&gt;TODAY(),NOT(ISNUMBER(I19)),I19&lt;=0,I19&gt;F19,AND(J19&lt;&gt;"",NOT(ISNUMBER(J19))),J19&lt;0),"CHECK VALUES",IF(J19&gt;I19,"OVERPAID / CHECK",IF(K19=0,"PAID",IF(L19="","DUE DATE NOT SET",IF(OR(NOT(ISNUMBER(L19)),L19&lt;H19),"CHECK DUE DATE",IF(TODAY()&gt;L19,"OVERDUE","PENDING"))))))))))</x:f>
      </x:c>
      <x:c r="O19" s="730"/>
      <x:c r="P19" s="730"/>
      <x:c r="Q19" s="751" t="str">
        <x:f>IF(A19="","",IF(COUNTIF($A$5:$A$504,A19)&gt;1,"DUPLICATE PO ID",IF(OR(B19="",C19="",D19="",E19="",F19=""),"CHECK REQUIRED FIELDS",IF(OR(NOT(ISNUMBER(E19)),E19&gt;TODAY(),NOT(ISNUMBER(F19)),F19&lt;=0),"CHECK INPUTS",IF(I19="","OPEN — ADD INVOICE",IF(OR(G19="",H19=""),"CHECK INVOICE DATA",IF(OR(NOT(ISNUMBER(H19)),H19&gt;TODAY(),NOT(ISNUMBER(I19)),I19&lt;=0,I19&gt;F19,AND(J19&lt;&gt;"",OR(NOT(ISNUMBER(J19)),J19&lt;0,J19&gt;I19)),AND(L19&lt;&gt;"",OR(NOT(ISNUMBER(L19)),L19&lt;H19))),"CHECK INPUTS",IF(N19="PAID","COMPLETE","OPEN"))))))))</x:f>
      </x:c>
    </x:row>
    <x:row r="20">
      <x:c r="A20" s="730"/>
      <x:c r="B20" s="730"/>
      <x:c r="C20" s="730"/>
      <x:c r="D20" s="730"/>
      <x:c r="E20" s="731"/>
      <x:c r="F20" s="767"/>
      <x:c r="G20" s="767"/>
      <x:c r="H20" s="731"/>
      <x:c r="I20" s="767"/>
      <x:c r="J20" s="767"/>
      <x:c r="K20" s="771" t="str">
        <x:f>IF(I20="","",IF(OR(NOT(ISNUMBER(I20)),I20&lt;=0,AND(J20&lt;&gt;"",NOT(ISNUMBER(J20))),J20&lt;0),"CHECK VALUES",ROUND(MAX(I20-IF(J20="",0,J20),0),2)))</x:f>
      </x:c>
      <x:c r="L20" s="731"/>
      <x:c r="M20" s="776" t="str">
        <x:f>IF(N20="OVERDUE",MAX(TODAY()-L20,0),"")</x:f>
      </x:c>
      <x:c r="N20" s="741" t="str">
        <x:f>IF(A20="","",IF(OR(B20="",C20="",D20="",E20="",F20="",NOT(ISNUMBER(E20)),E20&gt;TODAY(),NOT(ISNUMBER(F20)),F20&lt;=0),"CHECK ORDER DATA",IF(I20="","NOT INVOICED",IF(OR(G20="",H20=""),"CHECK INVOICE DATA",IF(OR(NOT(ISNUMBER(H20)),H20&gt;TODAY(),NOT(ISNUMBER(I20)),I20&lt;=0,I20&gt;F20,AND(J20&lt;&gt;"",NOT(ISNUMBER(J20))),J20&lt;0),"CHECK VALUES",IF(J20&gt;I20,"OVERPAID / CHECK",IF(K20=0,"PAID",IF(L20="","DUE DATE NOT SET",IF(OR(NOT(ISNUMBER(L20)),L20&lt;H20),"CHECK DUE DATE",IF(TODAY()&gt;L20,"OVERDUE","PENDING"))))))))))</x:f>
      </x:c>
      <x:c r="O20" s="730"/>
      <x:c r="P20" s="730"/>
      <x:c r="Q20" s="751" t="str">
        <x:f>IF(A20="","",IF(COUNTIF($A$5:$A$504,A20)&gt;1,"DUPLICATE PO ID",IF(OR(B20="",C20="",D20="",E20="",F20=""),"CHECK REQUIRED FIELDS",IF(OR(NOT(ISNUMBER(E20)),E20&gt;TODAY(),NOT(ISNUMBER(F20)),F20&lt;=0),"CHECK INPUTS",IF(I20="","OPEN — ADD INVOICE",IF(OR(G20="",H20=""),"CHECK INVOICE DATA",IF(OR(NOT(ISNUMBER(H20)),H20&gt;TODAY(),NOT(ISNUMBER(I20)),I20&lt;=0,I20&gt;F20,AND(J20&lt;&gt;"",OR(NOT(ISNUMBER(J20)),J20&lt;0,J20&gt;I20)),AND(L20&lt;&gt;"",OR(NOT(ISNUMBER(L20)),L20&lt;H20))),"CHECK INPUTS",IF(N20="PAID","COMPLETE","OPEN"))))))))</x:f>
      </x:c>
    </x:row>
    <x:row r="21">
      <x:c r="A21" s="730"/>
      <x:c r="B21" s="730"/>
      <x:c r="C21" s="730"/>
      <x:c r="D21" s="730"/>
      <x:c r="E21" s="731"/>
      <x:c r="F21" s="767"/>
      <x:c r="G21" s="767"/>
      <x:c r="H21" s="731"/>
      <x:c r="I21" s="767"/>
      <x:c r="J21" s="767"/>
      <x:c r="K21" s="771" t="str">
        <x:f>IF(I21="","",IF(OR(NOT(ISNUMBER(I21)),I21&lt;=0,AND(J21&lt;&gt;"",NOT(ISNUMBER(J21))),J21&lt;0),"CHECK VALUES",ROUND(MAX(I21-IF(J21="",0,J21),0),2)))</x:f>
      </x:c>
      <x:c r="L21" s="731"/>
      <x:c r="M21" s="776" t="str">
        <x:f>IF(N21="OVERDUE",MAX(TODAY()-L21,0),"")</x:f>
      </x:c>
      <x:c r="N21" s="741" t="str">
        <x:f>IF(A21="","",IF(OR(B21="",C21="",D21="",E21="",F21="",NOT(ISNUMBER(E21)),E21&gt;TODAY(),NOT(ISNUMBER(F21)),F21&lt;=0),"CHECK ORDER DATA",IF(I21="","NOT INVOICED",IF(OR(G21="",H21=""),"CHECK INVOICE DATA",IF(OR(NOT(ISNUMBER(H21)),H21&gt;TODAY(),NOT(ISNUMBER(I21)),I21&lt;=0,I21&gt;F21,AND(J21&lt;&gt;"",NOT(ISNUMBER(J21))),J21&lt;0),"CHECK VALUES",IF(J21&gt;I21,"OVERPAID / CHECK",IF(K21=0,"PAID",IF(L21="","DUE DATE NOT SET",IF(OR(NOT(ISNUMBER(L21)),L21&lt;H21),"CHECK DUE DATE",IF(TODAY()&gt;L21,"OVERDUE","PENDING"))))))))))</x:f>
      </x:c>
      <x:c r="O21" s="730"/>
      <x:c r="P21" s="730"/>
      <x:c r="Q21" s="751" t="str">
        <x:f>IF(A21="","",IF(COUNTIF($A$5:$A$504,A21)&gt;1,"DUPLICATE PO ID",IF(OR(B21="",C21="",D21="",E21="",F21=""),"CHECK REQUIRED FIELDS",IF(OR(NOT(ISNUMBER(E21)),E21&gt;TODAY(),NOT(ISNUMBER(F21)),F21&lt;=0),"CHECK INPUTS",IF(I21="","OPEN — ADD INVOICE",IF(OR(G21="",H21=""),"CHECK INVOICE DATA",IF(OR(NOT(ISNUMBER(H21)),H21&gt;TODAY(),NOT(ISNUMBER(I21)),I21&lt;=0,I21&gt;F21,AND(J21&lt;&gt;"",OR(NOT(ISNUMBER(J21)),J21&lt;0,J21&gt;I21)),AND(L21&lt;&gt;"",OR(NOT(ISNUMBER(L21)),L21&lt;H21))),"CHECK INPUTS",IF(N21="PAID","COMPLETE","OPEN"))))))))</x:f>
      </x:c>
    </x:row>
    <x:row r="22">
      <x:c r="A22" s="730"/>
      <x:c r="B22" s="730"/>
      <x:c r="C22" s="730"/>
      <x:c r="D22" s="730"/>
      <x:c r="E22" s="731"/>
      <x:c r="F22" s="767"/>
      <x:c r="G22" s="767"/>
      <x:c r="H22" s="731"/>
      <x:c r="I22" s="767"/>
      <x:c r="J22" s="767"/>
      <x:c r="K22" s="771" t="str">
        <x:f>IF(I22="","",IF(OR(NOT(ISNUMBER(I22)),I22&lt;=0,AND(J22&lt;&gt;"",NOT(ISNUMBER(J22))),J22&lt;0),"CHECK VALUES",ROUND(MAX(I22-IF(J22="",0,J22),0),2)))</x:f>
      </x:c>
      <x:c r="L22" s="731"/>
      <x:c r="M22" s="776" t="str">
        <x:f>IF(N22="OVERDUE",MAX(TODAY()-L22,0),"")</x:f>
      </x:c>
      <x:c r="N22" s="741" t="str">
        <x:f>IF(A22="","",IF(OR(B22="",C22="",D22="",E22="",F22="",NOT(ISNUMBER(E22)),E22&gt;TODAY(),NOT(ISNUMBER(F22)),F22&lt;=0),"CHECK ORDER DATA",IF(I22="","NOT INVOICED",IF(OR(G22="",H22=""),"CHECK INVOICE DATA",IF(OR(NOT(ISNUMBER(H22)),H22&gt;TODAY(),NOT(ISNUMBER(I22)),I22&lt;=0,I22&gt;F22,AND(J22&lt;&gt;"",NOT(ISNUMBER(J22))),J22&lt;0),"CHECK VALUES",IF(J22&gt;I22,"OVERPAID / CHECK",IF(K22=0,"PAID",IF(L22="","DUE DATE NOT SET",IF(OR(NOT(ISNUMBER(L22)),L22&lt;H22),"CHECK DUE DATE",IF(TODAY()&gt;L22,"OVERDUE","PENDING"))))))))))</x:f>
      </x:c>
      <x:c r="O22" s="730"/>
      <x:c r="P22" s="730"/>
      <x:c r="Q22" s="751" t="str">
        <x:f>IF(A22="","",IF(COUNTIF($A$5:$A$504,A22)&gt;1,"DUPLICATE PO ID",IF(OR(B22="",C22="",D22="",E22="",F22=""),"CHECK REQUIRED FIELDS",IF(OR(NOT(ISNUMBER(E22)),E22&gt;TODAY(),NOT(ISNUMBER(F22)),F22&lt;=0),"CHECK INPUTS",IF(I22="","OPEN — ADD INVOICE",IF(OR(G22="",H22=""),"CHECK INVOICE DATA",IF(OR(NOT(ISNUMBER(H22)),H22&gt;TODAY(),NOT(ISNUMBER(I22)),I22&lt;=0,I22&gt;F22,AND(J22&lt;&gt;"",OR(NOT(ISNUMBER(J22)),J22&lt;0,J22&gt;I22)),AND(L22&lt;&gt;"",OR(NOT(ISNUMBER(L22)),L22&lt;H22))),"CHECK INPUTS",IF(N22="PAID","COMPLETE","OPEN"))))))))</x:f>
      </x:c>
    </x:row>
    <x:row r="23">
      <x:c r="A23" s="730"/>
      <x:c r="B23" s="730"/>
      <x:c r="C23" s="730"/>
      <x:c r="D23" s="730"/>
      <x:c r="E23" s="731"/>
      <x:c r="F23" s="767"/>
      <x:c r="G23" s="767"/>
      <x:c r="H23" s="731"/>
      <x:c r="I23" s="767"/>
      <x:c r="J23" s="767"/>
      <x:c r="K23" s="771" t="str">
        <x:f>IF(I23="","",IF(OR(NOT(ISNUMBER(I23)),I23&lt;=0,AND(J23&lt;&gt;"",NOT(ISNUMBER(J23))),J23&lt;0),"CHECK VALUES",ROUND(MAX(I23-IF(J23="",0,J23),0),2)))</x:f>
      </x:c>
      <x:c r="L23" s="731"/>
      <x:c r="M23" s="776" t="str">
        <x:f>IF(N23="OVERDUE",MAX(TODAY()-L23,0),"")</x:f>
      </x:c>
      <x:c r="N23" s="741" t="str">
        <x:f>IF(A23="","",IF(OR(B23="",C23="",D23="",E23="",F23="",NOT(ISNUMBER(E23)),E23&gt;TODAY(),NOT(ISNUMBER(F23)),F23&lt;=0),"CHECK ORDER DATA",IF(I23="","NOT INVOICED",IF(OR(G23="",H23=""),"CHECK INVOICE DATA",IF(OR(NOT(ISNUMBER(H23)),H23&gt;TODAY(),NOT(ISNUMBER(I23)),I23&lt;=0,I23&gt;F23,AND(J23&lt;&gt;"",NOT(ISNUMBER(J23))),J23&lt;0),"CHECK VALUES",IF(J23&gt;I23,"OVERPAID / CHECK",IF(K23=0,"PAID",IF(L23="","DUE DATE NOT SET",IF(OR(NOT(ISNUMBER(L23)),L23&lt;H23),"CHECK DUE DATE",IF(TODAY()&gt;L23,"OVERDUE","PENDING"))))))))))</x:f>
      </x:c>
      <x:c r="O23" s="730"/>
      <x:c r="P23" s="730"/>
      <x:c r="Q23" s="751" t="str">
        <x:f>IF(A23="","",IF(COUNTIF($A$5:$A$504,A23)&gt;1,"DUPLICATE PO ID",IF(OR(B23="",C23="",D23="",E23="",F23=""),"CHECK REQUIRED FIELDS",IF(OR(NOT(ISNUMBER(E23)),E23&gt;TODAY(),NOT(ISNUMBER(F23)),F23&lt;=0),"CHECK INPUTS",IF(I23="","OPEN — ADD INVOICE",IF(OR(G23="",H23=""),"CHECK INVOICE DATA",IF(OR(NOT(ISNUMBER(H23)),H23&gt;TODAY(),NOT(ISNUMBER(I23)),I23&lt;=0,I23&gt;F23,AND(J23&lt;&gt;"",OR(NOT(ISNUMBER(J23)),J23&lt;0,J23&gt;I23)),AND(L23&lt;&gt;"",OR(NOT(ISNUMBER(L23)),L23&lt;H23))),"CHECK INPUTS",IF(N23="PAID","COMPLETE","OPEN"))))))))</x:f>
      </x:c>
    </x:row>
    <x:row r="24">
      <x:c r="A24" s="730"/>
      <x:c r="B24" s="730"/>
      <x:c r="C24" s="730"/>
      <x:c r="D24" s="730"/>
      <x:c r="E24" s="731"/>
      <x:c r="F24" s="767"/>
      <x:c r="G24" s="767"/>
      <x:c r="H24" s="731"/>
      <x:c r="I24" s="767"/>
      <x:c r="J24" s="767"/>
      <x:c r="K24" s="771" t="str">
        <x:f>IF(I24="","",IF(OR(NOT(ISNUMBER(I24)),I24&lt;=0,AND(J24&lt;&gt;"",NOT(ISNUMBER(J24))),J24&lt;0),"CHECK VALUES",ROUND(MAX(I24-IF(J24="",0,J24),0),2)))</x:f>
      </x:c>
      <x:c r="L24" s="731"/>
      <x:c r="M24" s="776" t="str">
        <x:f>IF(N24="OVERDUE",MAX(TODAY()-L24,0),"")</x:f>
      </x:c>
      <x:c r="N24" s="741" t="str">
        <x:f>IF(A24="","",IF(OR(B24="",C24="",D24="",E24="",F24="",NOT(ISNUMBER(E24)),E24&gt;TODAY(),NOT(ISNUMBER(F24)),F24&lt;=0),"CHECK ORDER DATA",IF(I24="","NOT INVOICED",IF(OR(G24="",H24=""),"CHECK INVOICE DATA",IF(OR(NOT(ISNUMBER(H24)),H24&gt;TODAY(),NOT(ISNUMBER(I24)),I24&lt;=0,I24&gt;F24,AND(J24&lt;&gt;"",NOT(ISNUMBER(J24))),J24&lt;0),"CHECK VALUES",IF(J24&gt;I24,"OVERPAID / CHECK",IF(K24=0,"PAID",IF(L24="","DUE DATE NOT SET",IF(OR(NOT(ISNUMBER(L24)),L24&lt;H24),"CHECK DUE DATE",IF(TODAY()&gt;L24,"OVERDUE","PENDING"))))))))))</x:f>
      </x:c>
      <x:c r="O24" s="730"/>
      <x:c r="P24" s="730"/>
      <x:c r="Q24" s="751" t="str">
        <x:f>IF(A24="","",IF(COUNTIF($A$5:$A$504,A24)&gt;1,"DUPLICATE PO ID",IF(OR(B24="",C24="",D24="",E24="",F24=""),"CHECK REQUIRED FIELDS",IF(OR(NOT(ISNUMBER(E24)),E24&gt;TODAY(),NOT(ISNUMBER(F24)),F24&lt;=0),"CHECK INPUTS",IF(I24="","OPEN — ADD INVOICE",IF(OR(G24="",H24=""),"CHECK INVOICE DATA",IF(OR(NOT(ISNUMBER(H24)),H24&gt;TODAY(),NOT(ISNUMBER(I24)),I24&lt;=0,I24&gt;F24,AND(J24&lt;&gt;"",OR(NOT(ISNUMBER(J24)),J24&lt;0,J24&gt;I24)),AND(L24&lt;&gt;"",OR(NOT(ISNUMBER(L24)),L24&lt;H24))),"CHECK INPUTS",IF(N24="PAID","COMPLETE","OPEN"))))))))</x:f>
      </x:c>
    </x:row>
    <x:row r="25">
      <x:c r="A25" s="730"/>
      <x:c r="B25" s="730"/>
      <x:c r="C25" s="730"/>
      <x:c r="D25" s="730"/>
      <x:c r="E25" s="731"/>
      <x:c r="F25" s="767"/>
      <x:c r="G25" s="767"/>
      <x:c r="H25" s="731"/>
      <x:c r="I25" s="767"/>
      <x:c r="J25" s="767"/>
      <x:c r="K25" s="771" t="str">
        <x:f>IF(I25="","",IF(OR(NOT(ISNUMBER(I25)),I25&lt;=0,AND(J25&lt;&gt;"",NOT(ISNUMBER(J25))),J25&lt;0),"CHECK VALUES",ROUND(MAX(I25-IF(J25="",0,J25),0),2)))</x:f>
      </x:c>
      <x:c r="L25" s="731"/>
      <x:c r="M25" s="776" t="str">
        <x:f>IF(N25="OVERDUE",MAX(TODAY()-L25,0),"")</x:f>
      </x:c>
      <x:c r="N25" s="741" t="str">
        <x:f>IF(A25="","",IF(OR(B25="",C25="",D25="",E25="",F25="",NOT(ISNUMBER(E25)),E25&gt;TODAY(),NOT(ISNUMBER(F25)),F25&lt;=0),"CHECK ORDER DATA",IF(I25="","NOT INVOICED",IF(OR(G25="",H25=""),"CHECK INVOICE DATA",IF(OR(NOT(ISNUMBER(H25)),H25&gt;TODAY(),NOT(ISNUMBER(I25)),I25&lt;=0,I25&gt;F25,AND(J25&lt;&gt;"",NOT(ISNUMBER(J25))),J25&lt;0),"CHECK VALUES",IF(J25&gt;I25,"OVERPAID / CHECK",IF(K25=0,"PAID",IF(L25="","DUE DATE NOT SET",IF(OR(NOT(ISNUMBER(L25)),L25&lt;H25),"CHECK DUE DATE",IF(TODAY()&gt;L25,"OVERDUE","PENDING"))))))))))</x:f>
      </x:c>
      <x:c r="O25" s="730"/>
      <x:c r="P25" s="730"/>
      <x:c r="Q25" s="751" t="str">
        <x:f>IF(A25="","",IF(COUNTIF($A$5:$A$504,A25)&gt;1,"DUPLICATE PO ID",IF(OR(B25="",C25="",D25="",E25="",F25=""),"CHECK REQUIRED FIELDS",IF(OR(NOT(ISNUMBER(E25)),E25&gt;TODAY(),NOT(ISNUMBER(F25)),F25&lt;=0),"CHECK INPUTS",IF(I25="","OPEN — ADD INVOICE",IF(OR(G25="",H25=""),"CHECK INVOICE DATA",IF(OR(NOT(ISNUMBER(H25)),H25&gt;TODAY(),NOT(ISNUMBER(I25)),I25&lt;=0,I25&gt;F25,AND(J25&lt;&gt;"",OR(NOT(ISNUMBER(J25)),J25&lt;0,J25&gt;I25)),AND(L25&lt;&gt;"",OR(NOT(ISNUMBER(L25)),L25&lt;H25))),"CHECK INPUTS",IF(N25="PAID","COMPLETE","OPEN"))))))))</x:f>
      </x:c>
    </x:row>
    <x:row r="26">
      <x:c r="A26" s="730"/>
      <x:c r="B26" s="730"/>
      <x:c r="C26" s="730"/>
      <x:c r="D26" s="730"/>
      <x:c r="E26" s="731"/>
      <x:c r="F26" s="767"/>
      <x:c r="G26" s="767"/>
      <x:c r="H26" s="731"/>
      <x:c r="I26" s="767"/>
      <x:c r="J26" s="767"/>
      <x:c r="K26" s="771" t="str">
        <x:f>IF(I26="","",IF(OR(NOT(ISNUMBER(I26)),I26&lt;=0,AND(J26&lt;&gt;"",NOT(ISNUMBER(J26))),J26&lt;0),"CHECK VALUES",ROUND(MAX(I26-IF(J26="",0,J26),0),2)))</x:f>
      </x:c>
      <x:c r="L26" s="731"/>
      <x:c r="M26" s="776" t="str">
        <x:f>IF(N26="OVERDUE",MAX(TODAY()-L26,0),"")</x:f>
      </x:c>
      <x:c r="N26" s="741" t="str">
        <x:f>IF(A26="","",IF(OR(B26="",C26="",D26="",E26="",F26="",NOT(ISNUMBER(E26)),E26&gt;TODAY(),NOT(ISNUMBER(F26)),F26&lt;=0),"CHECK ORDER DATA",IF(I26="","NOT INVOICED",IF(OR(G26="",H26=""),"CHECK INVOICE DATA",IF(OR(NOT(ISNUMBER(H26)),H26&gt;TODAY(),NOT(ISNUMBER(I26)),I26&lt;=0,I26&gt;F26,AND(J26&lt;&gt;"",NOT(ISNUMBER(J26))),J26&lt;0),"CHECK VALUES",IF(J26&gt;I26,"OVERPAID / CHECK",IF(K26=0,"PAID",IF(L26="","DUE DATE NOT SET",IF(OR(NOT(ISNUMBER(L26)),L26&lt;H26),"CHECK DUE DATE",IF(TODAY()&gt;L26,"OVERDUE","PENDING"))))))))))</x:f>
      </x:c>
      <x:c r="O26" s="730"/>
      <x:c r="P26" s="730"/>
      <x:c r="Q26" s="751" t="str">
        <x:f>IF(A26="","",IF(COUNTIF($A$5:$A$504,A26)&gt;1,"DUPLICATE PO ID",IF(OR(B26="",C26="",D26="",E26="",F26=""),"CHECK REQUIRED FIELDS",IF(OR(NOT(ISNUMBER(E26)),E26&gt;TODAY(),NOT(ISNUMBER(F26)),F26&lt;=0),"CHECK INPUTS",IF(I26="","OPEN — ADD INVOICE",IF(OR(G26="",H26=""),"CHECK INVOICE DATA",IF(OR(NOT(ISNUMBER(H26)),H26&gt;TODAY(),NOT(ISNUMBER(I26)),I26&lt;=0,I26&gt;F26,AND(J26&lt;&gt;"",OR(NOT(ISNUMBER(J26)),J26&lt;0,J26&gt;I26)),AND(L26&lt;&gt;"",OR(NOT(ISNUMBER(L26)),L26&lt;H26))),"CHECK INPUTS",IF(N26="PAID","COMPLETE","OPEN"))))))))</x:f>
      </x:c>
    </x:row>
    <x:row r="27">
      <x:c r="A27" s="730"/>
      <x:c r="B27" s="730"/>
      <x:c r="C27" s="730"/>
      <x:c r="D27" s="730"/>
      <x:c r="E27" s="731"/>
      <x:c r="F27" s="767"/>
      <x:c r="G27" s="767"/>
      <x:c r="H27" s="731"/>
      <x:c r="I27" s="767"/>
      <x:c r="J27" s="767"/>
      <x:c r="K27" s="771" t="str">
        <x:f>IF(I27="","",IF(OR(NOT(ISNUMBER(I27)),I27&lt;=0,AND(J27&lt;&gt;"",NOT(ISNUMBER(J27))),J27&lt;0),"CHECK VALUES",ROUND(MAX(I27-IF(J27="",0,J27),0),2)))</x:f>
      </x:c>
      <x:c r="L27" s="731"/>
      <x:c r="M27" s="776" t="str">
        <x:f>IF(N27="OVERDUE",MAX(TODAY()-L27,0),"")</x:f>
      </x:c>
      <x:c r="N27" s="741" t="str">
        <x:f>IF(A27="","",IF(OR(B27="",C27="",D27="",E27="",F27="",NOT(ISNUMBER(E27)),E27&gt;TODAY(),NOT(ISNUMBER(F27)),F27&lt;=0),"CHECK ORDER DATA",IF(I27="","NOT INVOICED",IF(OR(G27="",H27=""),"CHECK INVOICE DATA",IF(OR(NOT(ISNUMBER(H27)),H27&gt;TODAY(),NOT(ISNUMBER(I27)),I27&lt;=0,I27&gt;F27,AND(J27&lt;&gt;"",NOT(ISNUMBER(J27))),J27&lt;0),"CHECK VALUES",IF(J27&gt;I27,"OVERPAID / CHECK",IF(K27=0,"PAID",IF(L27="","DUE DATE NOT SET",IF(OR(NOT(ISNUMBER(L27)),L27&lt;H27),"CHECK DUE DATE",IF(TODAY()&gt;L27,"OVERDUE","PENDING"))))))))))</x:f>
      </x:c>
      <x:c r="O27" s="730"/>
      <x:c r="P27" s="730"/>
      <x:c r="Q27" s="751" t="str">
        <x:f>IF(A27="","",IF(COUNTIF($A$5:$A$504,A27)&gt;1,"DUPLICATE PO ID",IF(OR(B27="",C27="",D27="",E27="",F27=""),"CHECK REQUIRED FIELDS",IF(OR(NOT(ISNUMBER(E27)),E27&gt;TODAY(),NOT(ISNUMBER(F27)),F27&lt;=0),"CHECK INPUTS",IF(I27="","OPEN — ADD INVOICE",IF(OR(G27="",H27=""),"CHECK INVOICE DATA",IF(OR(NOT(ISNUMBER(H27)),H27&gt;TODAY(),NOT(ISNUMBER(I27)),I27&lt;=0,I27&gt;F27,AND(J27&lt;&gt;"",OR(NOT(ISNUMBER(J27)),J27&lt;0,J27&gt;I27)),AND(L27&lt;&gt;"",OR(NOT(ISNUMBER(L27)),L27&lt;H27))),"CHECK INPUTS",IF(N27="PAID","COMPLETE","OPEN"))))))))</x:f>
      </x:c>
    </x:row>
    <x:row r="28">
      <x:c r="A28" s="730"/>
      <x:c r="B28" s="730"/>
      <x:c r="C28" s="730"/>
      <x:c r="D28" s="730"/>
      <x:c r="E28" s="731"/>
      <x:c r="F28" s="767"/>
      <x:c r="G28" s="767"/>
      <x:c r="H28" s="731"/>
      <x:c r="I28" s="767"/>
      <x:c r="J28" s="767"/>
      <x:c r="K28" s="771" t="str">
        <x:f>IF(I28="","",IF(OR(NOT(ISNUMBER(I28)),I28&lt;=0,AND(J28&lt;&gt;"",NOT(ISNUMBER(J28))),J28&lt;0),"CHECK VALUES",ROUND(MAX(I28-IF(J28="",0,J28),0),2)))</x:f>
      </x:c>
      <x:c r="L28" s="731"/>
      <x:c r="M28" s="776" t="str">
        <x:f>IF(N28="OVERDUE",MAX(TODAY()-L28,0),"")</x:f>
      </x:c>
      <x:c r="N28" s="741" t="str">
        <x:f>IF(A28="","",IF(OR(B28="",C28="",D28="",E28="",F28="",NOT(ISNUMBER(E28)),E28&gt;TODAY(),NOT(ISNUMBER(F28)),F28&lt;=0),"CHECK ORDER DATA",IF(I28="","NOT INVOICED",IF(OR(G28="",H28=""),"CHECK INVOICE DATA",IF(OR(NOT(ISNUMBER(H28)),H28&gt;TODAY(),NOT(ISNUMBER(I28)),I28&lt;=0,I28&gt;F28,AND(J28&lt;&gt;"",NOT(ISNUMBER(J28))),J28&lt;0),"CHECK VALUES",IF(J28&gt;I28,"OVERPAID / CHECK",IF(K28=0,"PAID",IF(L28="","DUE DATE NOT SET",IF(OR(NOT(ISNUMBER(L28)),L28&lt;H28),"CHECK DUE DATE",IF(TODAY()&gt;L28,"OVERDUE","PENDING"))))))))))</x:f>
      </x:c>
      <x:c r="O28" s="730"/>
      <x:c r="P28" s="730"/>
      <x:c r="Q28" s="751" t="str">
        <x:f>IF(A28="","",IF(COUNTIF($A$5:$A$504,A28)&gt;1,"DUPLICATE PO ID",IF(OR(B28="",C28="",D28="",E28="",F28=""),"CHECK REQUIRED FIELDS",IF(OR(NOT(ISNUMBER(E28)),E28&gt;TODAY(),NOT(ISNUMBER(F28)),F28&lt;=0),"CHECK INPUTS",IF(I28="","OPEN — ADD INVOICE",IF(OR(G28="",H28=""),"CHECK INVOICE DATA",IF(OR(NOT(ISNUMBER(H28)),H28&gt;TODAY(),NOT(ISNUMBER(I28)),I28&lt;=0,I28&gt;F28,AND(J28&lt;&gt;"",OR(NOT(ISNUMBER(J28)),J28&lt;0,J28&gt;I28)),AND(L28&lt;&gt;"",OR(NOT(ISNUMBER(L28)),L28&lt;H28))),"CHECK INPUTS",IF(N28="PAID","COMPLETE","OPEN"))))))))</x:f>
      </x:c>
    </x:row>
    <x:row r="29">
      <x:c r="A29" s="730"/>
      <x:c r="B29" s="730"/>
      <x:c r="C29" s="730"/>
      <x:c r="D29" s="730"/>
      <x:c r="E29" s="731"/>
      <x:c r="F29" s="767"/>
      <x:c r="G29" s="767"/>
      <x:c r="H29" s="731"/>
      <x:c r="I29" s="767"/>
      <x:c r="J29" s="767"/>
      <x:c r="K29" s="771" t="str">
        <x:f>IF(I29="","",IF(OR(NOT(ISNUMBER(I29)),I29&lt;=0,AND(J29&lt;&gt;"",NOT(ISNUMBER(J29))),J29&lt;0),"CHECK VALUES",ROUND(MAX(I29-IF(J29="",0,J29),0),2)))</x:f>
      </x:c>
      <x:c r="L29" s="731"/>
      <x:c r="M29" s="776" t="str">
        <x:f>IF(N29="OVERDUE",MAX(TODAY()-L29,0),"")</x:f>
      </x:c>
      <x:c r="N29" s="741" t="str">
        <x:f>IF(A29="","",IF(OR(B29="",C29="",D29="",E29="",F29="",NOT(ISNUMBER(E29)),E29&gt;TODAY(),NOT(ISNUMBER(F29)),F29&lt;=0),"CHECK ORDER DATA",IF(I29="","NOT INVOICED",IF(OR(G29="",H29=""),"CHECK INVOICE DATA",IF(OR(NOT(ISNUMBER(H29)),H29&gt;TODAY(),NOT(ISNUMBER(I29)),I29&lt;=0,I29&gt;F29,AND(J29&lt;&gt;"",NOT(ISNUMBER(J29))),J29&lt;0),"CHECK VALUES",IF(J29&gt;I29,"OVERPAID / CHECK",IF(K29=0,"PAID",IF(L29="","DUE DATE NOT SET",IF(OR(NOT(ISNUMBER(L29)),L29&lt;H29),"CHECK DUE DATE",IF(TODAY()&gt;L29,"OVERDUE","PENDING"))))))))))</x:f>
      </x:c>
      <x:c r="O29" s="730"/>
      <x:c r="P29" s="730"/>
      <x:c r="Q29" s="751" t="str">
        <x:f>IF(A29="","",IF(COUNTIF($A$5:$A$504,A29)&gt;1,"DUPLICATE PO ID",IF(OR(B29="",C29="",D29="",E29="",F29=""),"CHECK REQUIRED FIELDS",IF(OR(NOT(ISNUMBER(E29)),E29&gt;TODAY(),NOT(ISNUMBER(F29)),F29&lt;=0),"CHECK INPUTS",IF(I29="","OPEN — ADD INVOICE",IF(OR(G29="",H29=""),"CHECK INVOICE DATA",IF(OR(NOT(ISNUMBER(H29)),H29&gt;TODAY(),NOT(ISNUMBER(I29)),I29&lt;=0,I29&gt;F29,AND(J29&lt;&gt;"",OR(NOT(ISNUMBER(J29)),J29&lt;0,J29&gt;I29)),AND(L29&lt;&gt;"",OR(NOT(ISNUMBER(L29)),L29&lt;H29))),"CHECK INPUTS",IF(N29="PAID","COMPLETE","OPEN"))))))))</x:f>
      </x:c>
    </x:row>
    <x:row r="30">
      <x:c r="A30" s="730"/>
      <x:c r="B30" s="730"/>
      <x:c r="C30" s="730"/>
      <x:c r="D30" s="730"/>
      <x:c r="E30" s="731"/>
      <x:c r="F30" s="767"/>
      <x:c r="G30" s="767"/>
      <x:c r="H30" s="731"/>
      <x:c r="I30" s="767"/>
      <x:c r="J30" s="767"/>
      <x:c r="K30" s="771" t="str">
        <x:f>IF(I30="","",IF(OR(NOT(ISNUMBER(I30)),I30&lt;=0,AND(J30&lt;&gt;"",NOT(ISNUMBER(J30))),J30&lt;0),"CHECK VALUES",ROUND(MAX(I30-IF(J30="",0,J30),0),2)))</x:f>
      </x:c>
      <x:c r="L30" s="731"/>
      <x:c r="M30" s="776" t="str">
        <x:f>IF(N30="OVERDUE",MAX(TODAY()-L30,0),"")</x:f>
      </x:c>
      <x:c r="N30" s="741" t="str">
        <x:f>IF(A30="","",IF(OR(B30="",C30="",D30="",E30="",F30="",NOT(ISNUMBER(E30)),E30&gt;TODAY(),NOT(ISNUMBER(F30)),F30&lt;=0),"CHECK ORDER DATA",IF(I30="","NOT INVOICED",IF(OR(G30="",H30=""),"CHECK INVOICE DATA",IF(OR(NOT(ISNUMBER(H30)),H30&gt;TODAY(),NOT(ISNUMBER(I30)),I30&lt;=0,I30&gt;F30,AND(J30&lt;&gt;"",NOT(ISNUMBER(J30))),J30&lt;0),"CHECK VALUES",IF(J30&gt;I30,"OVERPAID / CHECK",IF(K30=0,"PAID",IF(L30="","DUE DATE NOT SET",IF(OR(NOT(ISNUMBER(L30)),L30&lt;H30),"CHECK DUE DATE",IF(TODAY()&gt;L30,"OVERDUE","PENDING"))))))))))</x:f>
      </x:c>
      <x:c r="O30" s="730"/>
      <x:c r="P30" s="730"/>
      <x:c r="Q30" s="751" t="str">
        <x:f>IF(A30="","",IF(COUNTIF($A$5:$A$504,A30)&gt;1,"DUPLICATE PO ID",IF(OR(B30="",C30="",D30="",E30="",F30=""),"CHECK REQUIRED FIELDS",IF(OR(NOT(ISNUMBER(E30)),E30&gt;TODAY(),NOT(ISNUMBER(F30)),F30&lt;=0),"CHECK INPUTS",IF(I30="","OPEN — ADD INVOICE",IF(OR(G30="",H30=""),"CHECK INVOICE DATA",IF(OR(NOT(ISNUMBER(H30)),H30&gt;TODAY(),NOT(ISNUMBER(I30)),I30&lt;=0,I30&gt;F30,AND(J30&lt;&gt;"",OR(NOT(ISNUMBER(J30)),J30&lt;0,J30&gt;I30)),AND(L30&lt;&gt;"",OR(NOT(ISNUMBER(L30)),L30&lt;H30))),"CHECK INPUTS",IF(N30="PAID","COMPLETE","OPEN"))))))))</x:f>
      </x:c>
    </x:row>
    <x:row r="31">
      <x:c r="A31" s="730"/>
      <x:c r="B31" s="730"/>
      <x:c r="C31" s="730"/>
      <x:c r="D31" s="730"/>
      <x:c r="E31" s="731"/>
      <x:c r="F31" s="767"/>
      <x:c r="G31" s="767"/>
      <x:c r="H31" s="731"/>
      <x:c r="I31" s="767"/>
      <x:c r="J31" s="767"/>
      <x:c r="K31" s="771" t="str">
        <x:f>IF(I31="","",IF(OR(NOT(ISNUMBER(I31)),I31&lt;=0,AND(J31&lt;&gt;"",NOT(ISNUMBER(J31))),J31&lt;0),"CHECK VALUES",ROUND(MAX(I31-IF(J31="",0,J31),0),2)))</x:f>
      </x:c>
      <x:c r="L31" s="731"/>
      <x:c r="M31" s="776" t="str">
        <x:f>IF(N31="OVERDUE",MAX(TODAY()-L31,0),"")</x:f>
      </x:c>
      <x:c r="N31" s="741" t="str">
        <x:f>IF(A31="","",IF(OR(B31="",C31="",D31="",E31="",F31="",NOT(ISNUMBER(E31)),E31&gt;TODAY(),NOT(ISNUMBER(F31)),F31&lt;=0),"CHECK ORDER DATA",IF(I31="","NOT INVOICED",IF(OR(G31="",H31=""),"CHECK INVOICE DATA",IF(OR(NOT(ISNUMBER(H31)),H31&gt;TODAY(),NOT(ISNUMBER(I31)),I31&lt;=0,I31&gt;F31,AND(J31&lt;&gt;"",NOT(ISNUMBER(J31))),J31&lt;0),"CHECK VALUES",IF(J31&gt;I31,"OVERPAID / CHECK",IF(K31=0,"PAID",IF(L31="","DUE DATE NOT SET",IF(OR(NOT(ISNUMBER(L31)),L31&lt;H31),"CHECK DUE DATE",IF(TODAY()&gt;L31,"OVERDUE","PENDING"))))))))))</x:f>
      </x:c>
      <x:c r="O31" s="730"/>
      <x:c r="P31" s="730"/>
      <x:c r="Q31" s="751" t="str">
        <x:f>IF(A31="","",IF(COUNTIF($A$5:$A$504,A31)&gt;1,"DUPLICATE PO ID",IF(OR(B31="",C31="",D31="",E31="",F31=""),"CHECK REQUIRED FIELDS",IF(OR(NOT(ISNUMBER(E31)),E31&gt;TODAY(),NOT(ISNUMBER(F31)),F31&lt;=0),"CHECK INPUTS",IF(I31="","OPEN — ADD INVOICE",IF(OR(G31="",H31=""),"CHECK INVOICE DATA",IF(OR(NOT(ISNUMBER(H31)),H31&gt;TODAY(),NOT(ISNUMBER(I31)),I31&lt;=0,I31&gt;F31,AND(J31&lt;&gt;"",OR(NOT(ISNUMBER(J31)),J31&lt;0,J31&gt;I31)),AND(L31&lt;&gt;"",OR(NOT(ISNUMBER(L31)),L31&lt;H31))),"CHECK INPUTS",IF(N31="PAID","COMPLETE","OPEN"))))))))</x:f>
      </x:c>
    </x:row>
    <x:row r="32">
      <x:c r="A32" s="730"/>
      <x:c r="B32" s="730"/>
      <x:c r="C32" s="730"/>
      <x:c r="D32" s="730"/>
      <x:c r="E32" s="731"/>
      <x:c r="F32" s="767"/>
      <x:c r="G32" s="767"/>
      <x:c r="H32" s="731"/>
      <x:c r="I32" s="767"/>
      <x:c r="J32" s="767"/>
      <x:c r="K32" s="771" t="str">
        <x:f>IF(I32="","",IF(OR(NOT(ISNUMBER(I32)),I32&lt;=0,AND(J32&lt;&gt;"",NOT(ISNUMBER(J32))),J32&lt;0),"CHECK VALUES",ROUND(MAX(I32-IF(J32="",0,J32),0),2)))</x:f>
      </x:c>
      <x:c r="L32" s="731"/>
      <x:c r="M32" s="776" t="str">
        <x:f>IF(N32="OVERDUE",MAX(TODAY()-L32,0),"")</x:f>
      </x:c>
      <x:c r="N32" s="741" t="str">
        <x:f>IF(A32="","",IF(OR(B32="",C32="",D32="",E32="",F32="",NOT(ISNUMBER(E32)),E32&gt;TODAY(),NOT(ISNUMBER(F32)),F32&lt;=0),"CHECK ORDER DATA",IF(I32="","NOT INVOICED",IF(OR(G32="",H32=""),"CHECK INVOICE DATA",IF(OR(NOT(ISNUMBER(H32)),H32&gt;TODAY(),NOT(ISNUMBER(I32)),I32&lt;=0,I32&gt;F32,AND(J32&lt;&gt;"",NOT(ISNUMBER(J32))),J32&lt;0),"CHECK VALUES",IF(J32&gt;I32,"OVERPAID / CHECK",IF(K32=0,"PAID",IF(L32="","DUE DATE NOT SET",IF(OR(NOT(ISNUMBER(L32)),L32&lt;H32),"CHECK DUE DATE",IF(TODAY()&gt;L32,"OVERDUE","PENDING"))))))))))</x:f>
      </x:c>
      <x:c r="O32" s="730"/>
      <x:c r="P32" s="730"/>
      <x:c r="Q32" s="751" t="str">
        <x:f>IF(A32="","",IF(COUNTIF($A$5:$A$504,A32)&gt;1,"DUPLICATE PO ID",IF(OR(B32="",C32="",D32="",E32="",F32=""),"CHECK REQUIRED FIELDS",IF(OR(NOT(ISNUMBER(E32)),E32&gt;TODAY(),NOT(ISNUMBER(F32)),F32&lt;=0),"CHECK INPUTS",IF(I32="","OPEN — ADD INVOICE",IF(OR(G32="",H32=""),"CHECK INVOICE DATA",IF(OR(NOT(ISNUMBER(H32)),H32&gt;TODAY(),NOT(ISNUMBER(I32)),I32&lt;=0,I32&gt;F32,AND(J32&lt;&gt;"",OR(NOT(ISNUMBER(J32)),J32&lt;0,J32&gt;I32)),AND(L32&lt;&gt;"",OR(NOT(ISNUMBER(L32)),L32&lt;H32))),"CHECK INPUTS",IF(N32="PAID","COMPLETE","OPEN"))))))))</x:f>
      </x:c>
    </x:row>
    <x:row r="33">
      <x:c r="A33" s="730"/>
      <x:c r="B33" s="730"/>
      <x:c r="C33" s="730"/>
      <x:c r="D33" s="730"/>
      <x:c r="E33" s="731"/>
      <x:c r="F33" s="767"/>
      <x:c r="G33" s="767"/>
      <x:c r="H33" s="731"/>
      <x:c r="I33" s="767"/>
      <x:c r="J33" s="767"/>
      <x:c r="K33" s="771" t="str">
        <x:f>IF(I33="","",IF(OR(NOT(ISNUMBER(I33)),I33&lt;=0,AND(J33&lt;&gt;"",NOT(ISNUMBER(J33))),J33&lt;0),"CHECK VALUES",ROUND(MAX(I33-IF(J33="",0,J33),0),2)))</x:f>
      </x:c>
      <x:c r="L33" s="731"/>
      <x:c r="M33" s="776" t="str">
        <x:f>IF(N33="OVERDUE",MAX(TODAY()-L33,0),"")</x:f>
      </x:c>
      <x:c r="N33" s="741" t="str">
        <x:f>IF(A33="","",IF(OR(B33="",C33="",D33="",E33="",F33="",NOT(ISNUMBER(E33)),E33&gt;TODAY(),NOT(ISNUMBER(F33)),F33&lt;=0),"CHECK ORDER DATA",IF(I33="","NOT INVOICED",IF(OR(G33="",H33=""),"CHECK INVOICE DATA",IF(OR(NOT(ISNUMBER(H33)),H33&gt;TODAY(),NOT(ISNUMBER(I33)),I33&lt;=0,I33&gt;F33,AND(J33&lt;&gt;"",NOT(ISNUMBER(J33))),J33&lt;0),"CHECK VALUES",IF(J33&gt;I33,"OVERPAID / CHECK",IF(K33=0,"PAID",IF(L33="","DUE DATE NOT SET",IF(OR(NOT(ISNUMBER(L33)),L33&lt;H33),"CHECK DUE DATE",IF(TODAY()&gt;L33,"OVERDUE","PENDING"))))))))))</x:f>
      </x:c>
      <x:c r="O33" s="730"/>
      <x:c r="P33" s="730"/>
      <x:c r="Q33" s="751" t="str">
        <x:f>IF(A33="","",IF(COUNTIF($A$5:$A$504,A33)&gt;1,"DUPLICATE PO ID",IF(OR(B33="",C33="",D33="",E33="",F33=""),"CHECK REQUIRED FIELDS",IF(OR(NOT(ISNUMBER(E33)),E33&gt;TODAY(),NOT(ISNUMBER(F33)),F33&lt;=0),"CHECK INPUTS",IF(I33="","OPEN — ADD INVOICE",IF(OR(G33="",H33=""),"CHECK INVOICE DATA",IF(OR(NOT(ISNUMBER(H33)),H33&gt;TODAY(),NOT(ISNUMBER(I33)),I33&lt;=0,I33&gt;F33,AND(J33&lt;&gt;"",OR(NOT(ISNUMBER(J33)),J33&lt;0,J33&gt;I33)),AND(L33&lt;&gt;"",OR(NOT(ISNUMBER(L33)),L33&lt;H33))),"CHECK INPUTS",IF(N33="PAID","COMPLETE","OPEN"))))))))</x:f>
      </x:c>
    </x:row>
    <x:row r="34">
      <x:c r="A34" s="730"/>
      <x:c r="B34" s="730"/>
      <x:c r="C34" s="730"/>
      <x:c r="D34" s="730"/>
      <x:c r="E34" s="731"/>
      <x:c r="F34" s="767"/>
      <x:c r="G34" s="767"/>
      <x:c r="H34" s="731"/>
      <x:c r="I34" s="767"/>
      <x:c r="J34" s="767"/>
      <x:c r="K34" s="771" t="str">
        <x:f>IF(I34="","",IF(OR(NOT(ISNUMBER(I34)),I34&lt;=0,AND(J34&lt;&gt;"",NOT(ISNUMBER(J34))),J34&lt;0),"CHECK VALUES",ROUND(MAX(I34-IF(J34="",0,J34),0),2)))</x:f>
      </x:c>
      <x:c r="L34" s="731"/>
      <x:c r="M34" s="776" t="str">
        <x:f>IF(N34="OVERDUE",MAX(TODAY()-L34,0),"")</x:f>
      </x:c>
      <x:c r="N34" s="741" t="str">
        <x:f>IF(A34="","",IF(OR(B34="",C34="",D34="",E34="",F34="",NOT(ISNUMBER(E34)),E34&gt;TODAY(),NOT(ISNUMBER(F34)),F34&lt;=0),"CHECK ORDER DATA",IF(I34="","NOT INVOICED",IF(OR(G34="",H34=""),"CHECK INVOICE DATA",IF(OR(NOT(ISNUMBER(H34)),H34&gt;TODAY(),NOT(ISNUMBER(I34)),I34&lt;=0,I34&gt;F34,AND(J34&lt;&gt;"",NOT(ISNUMBER(J34))),J34&lt;0),"CHECK VALUES",IF(J34&gt;I34,"OVERPAID / CHECK",IF(K34=0,"PAID",IF(L34="","DUE DATE NOT SET",IF(OR(NOT(ISNUMBER(L34)),L34&lt;H34),"CHECK DUE DATE",IF(TODAY()&gt;L34,"OVERDUE","PENDING"))))))))))</x:f>
      </x:c>
      <x:c r="O34" s="730"/>
      <x:c r="P34" s="730"/>
      <x:c r="Q34" s="751" t="str">
        <x:f>IF(A34="","",IF(COUNTIF($A$5:$A$504,A34)&gt;1,"DUPLICATE PO ID",IF(OR(B34="",C34="",D34="",E34="",F34=""),"CHECK REQUIRED FIELDS",IF(OR(NOT(ISNUMBER(E34)),E34&gt;TODAY(),NOT(ISNUMBER(F34)),F34&lt;=0),"CHECK INPUTS",IF(I34="","OPEN — ADD INVOICE",IF(OR(G34="",H34=""),"CHECK INVOICE DATA",IF(OR(NOT(ISNUMBER(H34)),H34&gt;TODAY(),NOT(ISNUMBER(I34)),I34&lt;=0,I34&gt;F34,AND(J34&lt;&gt;"",OR(NOT(ISNUMBER(J34)),J34&lt;0,J34&gt;I34)),AND(L34&lt;&gt;"",OR(NOT(ISNUMBER(L34)),L34&lt;H34))),"CHECK INPUTS",IF(N34="PAID","COMPLETE","OPEN"))))))))</x:f>
      </x:c>
    </x:row>
    <x:row r="35">
      <x:c r="A35" s="730"/>
      <x:c r="B35" s="730"/>
      <x:c r="C35" s="730"/>
      <x:c r="D35" s="730"/>
      <x:c r="E35" s="731"/>
      <x:c r="F35" s="767"/>
      <x:c r="G35" s="767"/>
      <x:c r="H35" s="731"/>
      <x:c r="I35" s="767"/>
      <x:c r="J35" s="767"/>
      <x:c r="K35" s="771" t="str">
        <x:f>IF(I35="","",IF(OR(NOT(ISNUMBER(I35)),I35&lt;=0,AND(J35&lt;&gt;"",NOT(ISNUMBER(J35))),J35&lt;0),"CHECK VALUES",ROUND(MAX(I35-IF(J35="",0,J35),0),2)))</x:f>
      </x:c>
      <x:c r="L35" s="731"/>
      <x:c r="M35" s="776" t="str">
        <x:f>IF(N35="OVERDUE",MAX(TODAY()-L35,0),"")</x:f>
      </x:c>
      <x:c r="N35" s="741" t="str">
        <x:f>IF(A35="","",IF(OR(B35="",C35="",D35="",E35="",F35="",NOT(ISNUMBER(E35)),E35&gt;TODAY(),NOT(ISNUMBER(F35)),F35&lt;=0),"CHECK ORDER DATA",IF(I35="","NOT INVOICED",IF(OR(G35="",H35=""),"CHECK INVOICE DATA",IF(OR(NOT(ISNUMBER(H35)),H35&gt;TODAY(),NOT(ISNUMBER(I35)),I35&lt;=0,I35&gt;F35,AND(J35&lt;&gt;"",NOT(ISNUMBER(J35))),J35&lt;0),"CHECK VALUES",IF(J35&gt;I35,"OVERPAID / CHECK",IF(K35=0,"PAID",IF(L35="","DUE DATE NOT SET",IF(OR(NOT(ISNUMBER(L35)),L35&lt;H35),"CHECK DUE DATE",IF(TODAY()&gt;L35,"OVERDUE","PENDING"))))))))))</x:f>
      </x:c>
      <x:c r="O35" s="730"/>
      <x:c r="P35" s="730"/>
      <x:c r="Q35" s="751" t="str">
        <x:f>IF(A35="","",IF(COUNTIF($A$5:$A$504,A35)&gt;1,"DUPLICATE PO ID",IF(OR(B35="",C35="",D35="",E35="",F35=""),"CHECK REQUIRED FIELDS",IF(OR(NOT(ISNUMBER(E35)),E35&gt;TODAY(),NOT(ISNUMBER(F35)),F35&lt;=0),"CHECK INPUTS",IF(I35="","OPEN — ADD INVOICE",IF(OR(G35="",H35=""),"CHECK INVOICE DATA",IF(OR(NOT(ISNUMBER(H35)),H35&gt;TODAY(),NOT(ISNUMBER(I35)),I35&lt;=0,I35&gt;F35,AND(J35&lt;&gt;"",OR(NOT(ISNUMBER(J35)),J35&lt;0,J35&gt;I35)),AND(L35&lt;&gt;"",OR(NOT(ISNUMBER(L35)),L35&lt;H35))),"CHECK INPUTS",IF(N35="PAID","COMPLETE","OPEN"))))))))</x:f>
      </x:c>
    </x:row>
    <x:row r="36">
      <x:c r="A36" s="730"/>
      <x:c r="B36" s="730"/>
      <x:c r="C36" s="730"/>
      <x:c r="D36" s="730"/>
      <x:c r="E36" s="731"/>
      <x:c r="F36" s="767"/>
      <x:c r="G36" s="767"/>
      <x:c r="H36" s="731"/>
      <x:c r="I36" s="767"/>
      <x:c r="J36" s="767"/>
      <x:c r="K36" s="771" t="str">
        <x:f>IF(I36="","",IF(OR(NOT(ISNUMBER(I36)),I36&lt;=0,AND(J36&lt;&gt;"",NOT(ISNUMBER(J36))),J36&lt;0),"CHECK VALUES",ROUND(MAX(I36-IF(J36="",0,J36),0),2)))</x:f>
      </x:c>
      <x:c r="L36" s="731"/>
      <x:c r="M36" s="776" t="str">
        <x:f>IF(N36="OVERDUE",MAX(TODAY()-L36,0),"")</x:f>
      </x:c>
      <x:c r="N36" s="741" t="str">
        <x:f>IF(A36="","",IF(OR(B36="",C36="",D36="",E36="",F36="",NOT(ISNUMBER(E36)),E36&gt;TODAY(),NOT(ISNUMBER(F36)),F36&lt;=0),"CHECK ORDER DATA",IF(I36="","NOT INVOICED",IF(OR(G36="",H36=""),"CHECK INVOICE DATA",IF(OR(NOT(ISNUMBER(H36)),H36&gt;TODAY(),NOT(ISNUMBER(I36)),I36&lt;=0,I36&gt;F36,AND(J36&lt;&gt;"",NOT(ISNUMBER(J36))),J36&lt;0),"CHECK VALUES",IF(J36&gt;I36,"OVERPAID / CHECK",IF(K36=0,"PAID",IF(L36="","DUE DATE NOT SET",IF(OR(NOT(ISNUMBER(L36)),L36&lt;H36),"CHECK DUE DATE",IF(TODAY()&gt;L36,"OVERDUE","PENDING"))))))))))</x:f>
      </x:c>
      <x:c r="O36" s="730"/>
      <x:c r="P36" s="730"/>
      <x:c r="Q36" s="751" t="str">
        <x:f>IF(A36="","",IF(COUNTIF($A$5:$A$504,A36)&gt;1,"DUPLICATE PO ID",IF(OR(B36="",C36="",D36="",E36="",F36=""),"CHECK REQUIRED FIELDS",IF(OR(NOT(ISNUMBER(E36)),E36&gt;TODAY(),NOT(ISNUMBER(F36)),F36&lt;=0),"CHECK INPUTS",IF(I36="","OPEN — ADD INVOICE",IF(OR(G36="",H36=""),"CHECK INVOICE DATA",IF(OR(NOT(ISNUMBER(H36)),H36&gt;TODAY(),NOT(ISNUMBER(I36)),I36&lt;=0,I36&gt;F36,AND(J36&lt;&gt;"",OR(NOT(ISNUMBER(J36)),J36&lt;0,J36&gt;I36)),AND(L36&lt;&gt;"",OR(NOT(ISNUMBER(L36)),L36&lt;H36))),"CHECK INPUTS",IF(N36="PAID","COMPLETE","OPEN"))))))))</x:f>
      </x:c>
    </x:row>
    <x:row r="37">
      <x:c r="A37" s="730"/>
      <x:c r="B37" s="730"/>
      <x:c r="C37" s="730"/>
      <x:c r="D37" s="730"/>
      <x:c r="E37" s="731"/>
      <x:c r="F37" s="767"/>
      <x:c r="G37" s="767"/>
      <x:c r="H37" s="731"/>
      <x:c r="I37" s="767"/>
      <x:c r="J37" s="767"/>
      <x:c r="K37" s="771" t="str">
        <x:f>IF(I37="","",IF(OR(NOT(ISNUMBER(I37)),I37&lt;=0,AND(J37&lt;&gt;"",NOT(ISNUMBER(J37))),J37&lt;0),"CHECK VALUES",ROUND(MAX(I37-IF(J37="",0,J37),0),2)))</x:f>
      </x:c>
      <x:c r="L37" s="731"/>
      <x:c r="M37" s="776" t="str">
        <x:f>IF(N37="OVERDUE",MAX(TODAY()-L37,0),"")</x:f>
      </x:c>
      <x:c r="N37" s="741" t="str">
        <x:f>IF(A37="","",IF(OR(B37="",C37="",D37="",E37="",F37="",NOT(ISNUMBER(E37)),E37&gt;TODAY(),NOT(ISNUMBER(F37)),F37&lt;=0),"CHECK ORDER DATA",IF(I37="","NOT INVOICED",IF(OR(G37="",H37=""),"CHECK INVOICE DATA",IF(OR(NOT(ISNUMBER(H37)),H37&gt;TODAY(),NOT(ISNUMBER(I37)),I37&lt;=0,I37&gt;F37,AND(J37&lt;&gt;"",NOT(ISNUMBER(J37))),J37&lt;0),"CHECK VALUES",IF(J37&gt;I37,"OVERPAID / CHECK",IF(K37=0,"PAID",IF(L37="","DUE DATE NOT SET",IF(OR(NOT(ISNUMBER(L37)),L37&lt;H37),"CHECK DUE DATE",IF(TODAY()&gt;L37,"OVERDUE","PENDING"))))))))))</x:f>
      </x:c>
      <x:c r="O37" s="730"/>
      <x:c r="P37" s="730"/>
      <x:c r="Q37" s="751" t="str">
        <x:f>IF(A37="","",IF(COUNTIF($A$5:$A$504,A37)&gt;1,"DUPLICATE PO ID",IF(OR(B37="",C37="",D37="",E37="",F37=""),"CHECK REQUIRED FIELDS",IF(OR(NOT(ISNUMBER(E37)),E37&gt;TODAY(),NOT(ISNUMBER(F37)),F37&lt;=0),"CHECK INPUTS",IF(I37="","OPEN — ADD INVOICE",IF(OR(G37="",H37=""),"CHECK INVOICE DATA",IF(OR(NOT(ISNUMBER(H37)),H37&gt;TODAY(),NOT(ISNUMBER(I37)),I37&lt;=0,I37&gt;F37,AND(J37&lt;&gt;"",OR(NOT(ISNUMBER(J37)),J37&lt;0,J37&gt;I37)),AND(L37&lt;&gt;"",OR(NOT(ISNUMBER(L37)),L37&lt;H37))),"CHECK INPUTS",IF(N37="PAID","COMPLETE","OPEN"))))))))</x:f>
      </x:c>
    </x:row>
    <x:row r="38">
      <x:c r="A38" s="730"/>
      <x:c r="B38" s="730"/>
      <x:c r="C38" s="730"/>
      <x:c r="D38" s="730"/>
      <x:c r="E38" s="731"/>
      <x:c r="F38" s="767"/>
      <x:c r="G38" s="767"/>
      <x:c r="H38" s="731"/>
      <x:c r="I38" s="767"/>
      <x:c r="J38" s="767"/>
      <x:c r="K38" s="771" t="str">
        <x:f>IF(I38="","",IF(OR(NOT(ISNUMBER(I38)),I38&lt;=0,AND(J38&lt;&gt;"",NOT(ISNUMBER(J38))),J38&lt;0),"CHECK VALUES",ROUND(MAX(I38-IF(J38="",0,J38),0),2)))</x:f>
      </x:c>
      <x:c r="L38" s="731"/>
      <x:c r="M38" s="776" t="str">
        <x:f>IF(N38="OVERDUE",MAX(TODAY()-L38,0),"")</x:f>
      </x:c>
      <x:c r="N38" s="741" t="str">
        <x:f>IF(A38="","",IF(OR(B38="",C38="",D38="",E38="",F38="",NOT(ISNUMBER(E38)),E38&gt;TODAY(),NOT(ISNUMBER(F38)),F38&lt;=0),"CHECK ORDER DATA",IF(I38="","NOT INVOICED",IF(OR(G38="",H38=""),"CHECK INVOICE DATA",IF(OR(NOT(ISNUMBER(H38)),H38&gt;TODAY(),NOT(ISNUMBER(I38)),I38&lt;=0,I38&gt;F38,AND(J38&lt;&gt;"",NOT(ISNUMBER(J38))),J38&lt;0),"CHECK VALUES",IF(J38&gt;I38,"OVERPAID / CHECK",IF(K38=0,"PAID",IF(L38="","DUE DATE NOT SET",IF(OR(NOT(ISNUMBER(L38)),L38&lt;H38),"CHECK DUE DATE",IF(TODAY()&gt;L38,"OVERDUE","PENDING"))))))))))</x:f>
      </x:c>
      <x:c r="O38" s="730"/>
      <x:c r="P38" s="730"/>
      <x:c r="Q38" s="751" t="str">
        <x:f>IF(A38="","",IF(COUNTIF($A$5:$A$504,A38)&gt;1,"DUPLICATE PO ID",IF(OR(B38="",C38="",D38="",E38="",F38=""),"CHECK REQUIRED FIELDS",IF(OR(NOT(ISNUMBER(E38)),E38&gt;TODAY(),NOT(ISNUMBER(F38)),F38&lt;=0),"CHECK INPUTS",IF(I38="","OPEN — ADD INVOICE",IF(OR(G38="",H38=""),"CHECK INVOICE DATA",IF(OR(NOT(ISNUMBER(H38)),H38&gt;TODAY(),NOT(ISNUMBER(I38)),I38&lt;=0,I38&gt;F38,AND(J38&lt;&gt;"",OR(NOT(ISNUMBER(J38)),J38&lt;0,J38&gt;I38)),AND(L38&lt;&gt;"",OR(NOT(ISNUMBER(L38)),L38&lt;H38))),"CHECK INPUTS",IF(N38="PAID","COMPLETE","OPEN"))))))))</x:f>
      </x:c>
    </x:row>
    <x:row r="39">
      <x:c r="A39" s="730"/>
      <x:c r="B39" s="730"/>
      <x:c r="C39" s="730"/>
      <x:c r="D39" s="730"/>
      <x:c r="E39" s="731"/>
      <x:c r="F39" s="767"/>
      <x:c r="G39" s="767"/>
      <x:c r="H39" s="731"/>
      <x:c r="I39" s="767"/>
      <x:c r="J39" s="767"/>
      <x:c r="K39" s="771" t="str">
        <x:f>IF(I39="","",IF(OR(NOT(ISNUMBER(I39)),I39&lt;=0,AND(J39&lt;&gt;"",NOT(ISNUMBER(J39))),J39&lt;0),"CHECK VALUES",ROUND(MAX(I39-IF(J39="",0,J39),0),2)))</x:f>
      </x:c>
      <x:c r="L39" s="731"/>
      <x:c r="M39" s="776" t="str">
        <x:f>IF(N39="OVERDUE",MAX(TODAY()-L39,0),"")</x:f>
      </x:c>
      <x:c r="N39" s="741" t="str">
        <x:f>IF(A39="","",IF(OR(B39="",C39="",D39="",E39="",F39="",NOT(ISNUMBER(E39)),E39&gt;TODAY(),NOT(ISNUMBER(F39)),F39&lt;=0),"CHECK ORDER DATA",IF(I39="","NOT INVOICED",IF(OR(G39="",H39=""),"CHECK INVOICE DATA",IF(OR(NOT(ISNUMBER(H39)),H39&gt;TODAY(),NOT(ISNUMBER(I39)),I39&lt;=0,I39&gt;F39,AND(J39&lt;&gt;"",NOT(ISNUMBER(J39))),J39&lt;0),"CHECK VALUES",IF(J39&gt;I39,"OVERPAID / CHECK",IF(K39=0,"PAID",IF(L39="","DUE DATE NOT SET",IF(OR(NOT(ISNUMBER(L39)),L39&lt;H39),"CHECK DUE DATE",IF(TODAY()&gt;L39,"OVERDUE","PENDING"))))))))))</x:f>
      </x:c>
      <x:c r="O39" s="730"/>
      <x:c r="P39" s="730"/>
      <x:c r="Q39" s="751" t="str">
        <x:f>IF(A39="","",IF(COUNTIF($A$5:$A$504,A39)&gt;1,"DUPLICATE PO ID",IF(OR(B39="",C39="",D39="",E39="",F39=""),"CHECK REQUIRED FIELDS",IF(OR(NOT(ISNUMBER(E39)),E39&gt;TODAY(),NOT(ISNUMBER(F39)),F39&lt;=0),"CHECK INPUTS",IF(I39="","OPEN — ADD INVOICE",IF(OR(G39="",H39=""),"CHECK INVOICE DATA",IF(OR(NOT(ISNUMBER(H39)),H39&gt;TODAY(),NOT(ISNUMBER(I39)),I39&lt;=0,I39&gt;F39,AND(J39&lt;&gt;"",OR(NOT(ISNUMBER(J39)),J39&lt;0,J39&gt;I39)),AND(L39&lt;&gt;"",OR(NOT(ISNUMBER(L39)),L39&lt;H39))),"CHECK INPUTS",IF(N39="PAID","COMPLETE","OPEN"))))))))</x:f>
      </x:c>
    </x:row>
    <x:row r="40">
      <x:c r="A40" s="730"/>
      <x:c r="B40" s="730"/>
      <x:c r="C40" s="730"/>
      <x:c r="D40" s="730"/>
      <x:c r="E40" s="731"/>
      <x:c r="F40" s="767"/>
      <x:c r="G40" s="767"/>
      <x:c r="H40" s="731"/>
      <x:c r="I40" s="767"/>
      <x:c r="J40" s="767"/>
      <x:c r="K40" s="771" t="str">
        <x:f>IF(I40="","",IF(OR(NOT(ISNUMBER(I40)),I40&lt;=0,AND(J40&lt;&gt;"",NOT(ISNUMBER(J40))),J40&lt;0),"CHECK VALUES",ROUND(MAX(I40-IF(J40="",0,J40),0),2)))</x:f>
      </x:c>
      <x:c r="L40" s="731"/>
      <x:c r="M40" s="776" t="str">
        <x:f>IF(N40="OVERDUE",MAX(TODAY()-L40,0),"")</x:f>
      </x:c>
      <x:c r="N40" s="741" t="str">
        <x:f>IF(A40="","",IF(OR(B40="",C40="",D40="",E40="",F40="",NOT(ISNUMBER(E40)),E40&gt;TODAY(),NOT(ISNUMBER(F40)),F40&lt;=0),"CHECK ORDER DATA",IF(I40="","NOT INVOICED",IF(OR(G40="",H40=""),"CHECK INVOICE DATA",IF(OR(NOT(ISNUMBER(H40)),H40&gt;TODAY(),NOT(ISNUMBER(I40)),I40&lt;=0,I40&gt;F40,AND(J40&lt;&gt;"",NOT(ISNUMBER(J40))),J40&lt;0),"CHECK VALUES",IF(J40&gt;I40,"OVERPAID / CHECK",IF(K40=0,"PAID",IF(L40="","DUE DATE NOT SET",IF(OR(NOT(ISNUMBER(L40)),L40&lt;H40),"CHECK DUE DATE",IF(TODAY()&gt;L40,"OVERDUE","PENDING"))))))))))</x:f>
      </x:c>
      <x:c r="O40" s="730"/>
      <x:c r="P40" s="730"/>
      <x:c r="Q40" s="751" t="str">
        <x:f>IF(A40="","",IF(COUNTIF($A$5:$A$504,A40)&gt;1,"DUPLICATE PO ID",IF(OR(B40="",C40="",D40="",E40="",F40=""),"CHECK REQUIRED FIELDS",IF(OR(NOT(ISNUMBER(E40)),E40&gt;TODAY(),NOT(ISNUMBER(F40)),F40&lt;=0),"CHECK INPUTS",IF(I40="","OPEN — ADD INVOICE",IF(OR(G40="",H40=""),"CHECK INVOICE DATA",IF(OR(NOT(ISNUMBER(H40)),H40&gt;TODAY(),NOT(ISNUMBER(I40)),I40&lt;=0,I40&gt;F40,AND(J40&lt;&gt;"",OR(NOT(ISNUMBER(J40)),J40&lt;0,J40&gt;I40)),AND(L40&lt;&gt;"",OR(NOT(ISNUMBER(L40)),L40&lt;H40))),"CHECK INPUTS",IF(N40="PAID","COMPLETE","OPEN"))))))))</x:f>
      </x:c>
    </x:row>
    <x:row r="41">
      <x:c r="A41" s="730"/>
      <x:c r="B41" s="730"/>
      <x:c r="C41" s="730"/>
      <x:c r="D41" s="730"/>
      <x:c r="E41" s="731"/>
      <x:c r="F41" s="767"/>
      <x:c r="G41" s="767"/>
      <x:c r="H41" s="731"/>
      <x:c r="I41" s="767"/>
      <x:c r="J41" s="767"/>
      <x:c r="K41" s="771" t="str">
        <x:f>IF(I41="","",IF(OR(NOT(ISNUMBER(I41)),I41&lt;=0,AND(J41&lt;&gt;"",NOT(ISNUMBER(J41))),J41&lt;0),"CHECK VALUES",ROUND(MAX(I41-IF(J41="",0,J41),0),2)))</x:f>
      </x:c>
      <x:c r="L41" s="731"/>
      <x:c r="M41" s="776" t="str">
        <x:f>IF(N41="OVERDUE",MAX(TODAY()-L41,0),"")</x:f>
      </x:c>
      <x:c r="N41" s="741" t="str">
        <x:f>IF(A41="","",IF(OR(B41="",C41="",D41="",E41="",F41="",NOT(ISNUMBER(E41)),E41&gt;TODAY(),NOT(ISNUMBER(F41)),F41&lt;=0),"CHECK ORDER DATA",IF(I41="","NOT INVOICED",IF(OR(G41="",H41=""),"CHECK INVOICE DATA",IF(OR(NOT(ISNUMBER(H41)),H41&gt;TODAY(),NOT(ISNUMBER(I41)),I41&lt;=0,I41&gt;F41,AND(J41&lt;&gt;"",NOT(ISNUMBER(J41))),J41&lt;0),"CHECK VALUES",IF(J41&gt;I41,"OVERPAID / CHECK",IF(K41=0,"PAID",IF(L41="","DUE DATE NOT SET",IF(OR(NOT(ISNUMBER(L41)),L41&lt;H41),"CHECK DUE DATE",IF(TODAY()&gt;L41,"OVERDUE","PENDING"))))))))))</x:f>
      </x:c>
      <x:c r="O41" s="730"/>
      <x:c r="P41" s="730"/>
      <x:c r="Q41" s="751" t="str">
        <x:f>IF(A41="","",IF(COUNTIF($A$5:$A$504,A41)&gt;1,"DUPLICATE PO ID",IF(OR(B41="",C41="",D41="",E41="",F41=""),"CHECK REQUIRED FIELDS",IF(OR(NOT(ISNUMBER(E41)),E41&gt;TODAY(),NOT(ISNUMBER(F41)),F41&lt;=0),"CHECK INPUTS",IF(I41="","OPEN — ADD INVOICE",IF(OR(G41="",H41=""),"CHECK INVOICE DATA",IF(OR(NOT(ISNUMBER(H41)),H41&gt;TODAY(),NOT(ISNUMBER(I41)),I41&lt;=0,I41&gt;F41,AND(J41&lt;&gt;"",OR(NOT(ISNUMBER(J41)),J41&lt;0,J41&gt;I41)),AND(L41&lt;&gt;"",OR(NOT(ISNUMBER(L41)),L41&lt;H41))),"CHECK INPUTS",IF(N41="PAID","COMPLETE","OPEN"))))))))</x:f>
      </x:c>
    </x:row>
    <x:row r="42">
      <x:c r="A42" s="730"/>
      <x:c r="B42" s="730"/>
      <x:c r="C42" s="730"/>
      <x:c r="D42" s="730"/>
      <x:c r="E42" s="731"/>
      <x:c r="F42" s="767"/>
      <x:c r="G42" s="767"/>
      <x:c r="H42" s="731"/>
      <x:c r="I42" s="767"/>
      <x:c r="J42" s="767"/>
      <x:c r="K42" s="771" t="str">
        <x:f>IF(I42="","",IF(OR(NOT(ISNUMBER(I42)),I42&lt;=0,AND(J42&lt;&gt;"",NOT(ISNUMBER(J42))),J42&lt;0),"CHECK VALUES",ROUND(MAX(I42-IF(J42="",0,J42),0),2)))</x:f>
      </x:c>
      <x:c r="L42" s="731"/>
      <x:c r="M42" s="776" t="str">
        <x:f>IF(N42="OVERDUE",MAX(TODAY()-L42,0),"")</x:f>
      </x:c>
      <x:c r="N42" s="741" t="str">
        <x:f>IF(A42="","",IF(OR(B42="",C42="",D42="",E42="",F42="",NOT(ISNUMBER(E42)),E42&gt;TODAY(),NOT(ISNUMBER(F42)),F42&lt;=0),"CHECK ORDER DATA",IF(I42="","NOT INVOICED",IF(OR(G42="",H42=""),"CHECK INVOICE DATA",IF(OR(NOT(ISNUMBER(H42)),H42&gt;TODAY(),NOT(ISNUMBER(I42)),I42&lt;=0,I42&gt;F42,AND(J42&lt;&gt;"",NOT(ISNUMBER(J42))),J42&lt;0),"CHECK VALUES",IF(J42&gt;I42,"OVERPAID / CHECK",IF(K42=0,"PAID",IF(L42="","DUE DATE NOT SET",IF(OR(NOT(ISNUMBER(L42)),L42&lt;H42),"CHECK DUE DATE",IF(TODAY()&gt;L42,"OVERDUE","PENDING"))))))))))</x:f>
      </x:c>
      <x:c r="O42" s="730"/>
      <x:c r="P42" s="730"/>
      <x:c r="Q42" s="751" t="str">
        <x:f>IF(A42="","",IF(COUNTIF($A$5:$A$504,A42)&gt;1,"DUPLICATE PO ID",IF(OR(B42="",C42="",D42="",E42="",F42=""),"CHECK REQUIRED FIELDS",IF(OR(NOT(ISNUMBER(E42)),E42&gt;TODAY(),NOT(ISNUMBER(F42)),F42&lt;=0),"CHECK INPUTS",IF(I42="","OPEN — ADD INVOICE",IF(OR(G42="",H42=""),"CHECK INVOICE DATA",IF(OR(NOT(ISNUMBER(H42)),H42&gt;TODAY(),NOT(ISNUMBER(I42)),I42&lt;=0,I42&gt;F42,AND(J42&lt;&gt;"",OR(NOT(ISNUMBER(J42)),J42&lt;0,J42&gt;I42)),AND(L42&lt;&gt;"",OR(NOT(ISNUMBER(L42)),L42&lt;H42))),"CHECK INPUTS",IF(N42="PAID","COMPLETE","OPEN"))))))))</x:f>
      </x:c>
    </x:row>
    <x:row r="43">
      <x:c r="A43" s="730"/>
      <x:c r="B43" s="730"/>
      <x:c r="C43" s="730"/>
      <x:c r="D43" s="730"/>
      <x:c r="E43" s="731"/>
      <x:c r="F43" s="767"/>
      <x:c r="G43" s="767"/>
      <x:c r="H43" s="731"/>
      <x:c r="I43" s="767"/>
      <x:c r="J43" s="767"/>
      <x:c r="K43" s="771" t="str">
        <x:f>IF(I43="","",IF(OR(NOT(ISNUMBER(I43)),I43&lt;=0,AND(J43&lt;&gt;"",NOT(ISNUMBER(J43))),J43&lt;0),"CHECK VALUES",ROUND(MAX(I43-IF(J43="",0,J43),0),2)))</x:f>
      </x:c>
      <x:c r="L43" s="731"/>
      <x:c r="M43" s="776" t="str">
        <x:f>IF(N43="OVERDUE",MAX(TODAY()-L43,0),"")</x:f>
      </x:c>
      <x:c r="N43" s="741" t="str">
        <x:f>IF(A43="","",IF(OR(B43="",C43="",D43="",E43="",F43="",NOT(ISNUMBER(E43)),E43&gt;TODAY(),NOT(ISNUMBER(F43)),F43&lt;=0),"CHECK ORDER DATA",IF(I43="","NOT INVOICED",IF(OR(G43="",H43=""),"CHECK INVOICE DATA",IF(OR(NOT(ISNUMBER(H43)),H43&gt;TODAY(),NOT(ISNUMBER(I43)),I43&lt;=0,I43&gt;F43,AND(J43&lt;&gt;"",NOT(ISNUMBER(J43))),J43&lt;0),"CHECK VALUES",IF(J43&gt;I43,"OVERPAID / CHECK",IF(K43=0,"PAID",IF(L43="","DUE DATE NOT SET",IF(OR(NOT(ISNUMBER(L43)),L43&lt;H43),"CHECK DUE DATE",IF(TODAY()&gt;L43,"OVERDUE","PENDING"))))))))))</x:f>
      </x:c>
      <x:c r="O43" s="730"/>
      <x:c r="P43" s="730"/>
      <x:c r="Q43" s="751" t="str">
        <x:f>IF(A43="","",IF(COUNTIF($A$5:$A$504,A43)&gt;1,"DUPLICATE PO ID",IF(OR(B43="",C43="",D43="",E43="",F43=""),"CHECK REQUIRED FIELDS",IF(OR(NOT(ISNUMBER(E43)),E43&gt;TODAY(),NOT(ISNUMBER(F43)),F43&lt;=0),"CHECK INPUTS",IF(I43="","OPEN — ADD INVOICE",IF(OR(G43="",H43=""),"CHECK INVOICE DATA",IF(OR(NOT(ISNUMBER(H43)),H43&gt;TODAY(),NOT(ISNUMBER(I43)),I43&lt;=0,I43&gt;F43,AND(J43&lt;&gt;"",OR(NOT(ISNUMBER(J43)),J43&lt;0,J43&gt;I43)),AND(L43&lt;&gt;"",OR(NOT(ISNUMBER(L43)),L43&lt;H43))),"CHECK INPUTS",IF(N43="PAID","COMPLETE","OPEN"))))))))</x:f>
      </x:c>
    </x:row>
    <x:row r="44">
      <x:c r="A44" s="730"/>
      <x:c r="B44" s="730"/>
      <x:c r="C44" s="730"/>
      <x:c r="D44" s="730"/>
      <x:c r="E44" s="731"/>
      <x:c r="F44" s="767"/>
      <x:c r="G44" s="767"/>
      <x:c r="H44" s="731"/>
      <x:c r="I44" s="767"/>
      <x:c r="J44" s="767"/>
      <x:c r="K44" s="771" t="str">
        <x:f>IF(I44="","",IF(OR(NOT(ISNUMBER(I44)),I44&lt;=0,AND(J44&lt;&gt;"",NOT(ISNUMBER(J44))),J44&lt;0),"CHECK VALUES",ROUND(MAX(I44-IF(J44="",0,J44),0),2)))</x:f>
      </x:c>
      <x:c r="L44" s="731"/>
      <x:c r="M44" s="776" t="str">
        <x:f>IF(N44="OVERDUE",MAX(TODAY()-L44,0),"")</x:f>
      </x:c>
      <x:c r="N44" s="741" t="str">
        <x:f>IF(A44="","",IF(OR(B44="",C44="",D44="",E44="",F44="",NOT(ISNUMBER(E44)),E44&gt;TODAY(),NOT(ISNUMBER(F44)),F44&lt;=0),"CHECK ORDER DATA",IF(I44="","NOT INVOICED",IF(OR(G44="",H44=""),"CHECK INVOICE DATA",IF(OR(NOT(ISNUMBER(H44)),H44&gt;TODAY(),NOT(ISNUMBER(I44)),I44&lt;=0,I44&gt;F44,AND(J44&lt;&gt;"",NOT(ISNUMBER(J44))),J44&lt;0),"CHECK VALUES",IF(J44&gt;I44,"OVERPAID / CHECK",IF(K44=0,"PAID",IF(L44="","DUE DATE NOT SET",IF(OR(NOT(ISNUMBER(L44)),L44&lt;H44),"CHECK DUE DATE",IF(TODAY()&gt;L44,"OVERDUE","PENDING"))))))))))</x:f>
      </x:c>
      <x:c r="O44" s="730"/>
      <x:c r="P44" s="730"/>
      <x:c r="Q44" s="751" t="str">
        <x:f>IF(A44="","",IF(COUNTIF($A$5:$A$504,A44)&gt;1,"DUPLICATE PO ID",IF(OR(B44="",C44="",D44="",E44="",F44=""),"CHECK REQUIRED FIELDS",IF(OR(NOT(ISNUMBER(E44)),E44&gt;TODAY(),NOT(ISNUMBER(F44)),F44&lt;=0),"CHECK INPUTS",IF(I44="","OPEN — ADD INVOICE",IF(OR(G44="",H44=""),"CHECK INVOICE DATA",IF(OR(NOT(ISNUMBER(H44)),H44&gt;TODAY(),NOT(ISNUMBER(I44)),I44&lt;=0,I44&gt;F44,AND(J44&lt;&gt;"",OR(NOT(ISNUMBER(J44)),J44&lt;0,J44&gt;I44)),AND(L44&lt;&gt;"",OR(NOT(ISNUMBER(L44)),L44&lt;H44))),"CHECK INPUTS",IF(N44="PAID","COMPLETE","OPEN"))))))))</x:f>
      </x:c>
    </x:row>
    <x:row r="45">
      <x:c r="A45" s="730"/>
      <x:c r="B45" s="730"/>
      <x:c r="C45" s="730"/>
      <x:c r="D45" s="730"/>
      <x:c r="E45" s="731"/>
      <x:c r="F45" s="767"/>
      <x:c r="G45" s="767"/>
      <x:c r="H45" s="731"/>
      <x:c r="I45" s="767"/>
      <x:c r="J45" s="767"/>
      <x:c r="K45" s="771" t="str">
        <x:f>IF(I45="","",IF(OR(NOT(ISNUMBER(I45)),I45&lt;=0,AND(J45&lt;&gt;"",NOT(ISNUMBER(J45))),J45&lt;0),"CHECK VALUES",ROUND(MAX(I45-IF(J45="",0,J45),0),2)))</x:f>
      </x:c>
      <x:c r="L45" s="731"/>
      <x:c r="M45" s="776" t="str">
        <x:f>IF(N45="OVERDUE",MAX(TODAY()-L45,0),"")</x:f>
      </x:c>
      <x:c r="N45" s="741" t="str">
        <x:f>IF(A45="","",IF(OR(B45="",C45="",D45="",E45="",F45="",NOT(ISNUMBER(E45)),E45&gt;TODAY(),NOT(ISNUMBER(F45)),F45&lt;=0),"CHECK ORDER DATA",IF(I45="","NOT INVOICED",IF(OR(G45="",H45=""),"CHECK INVOICE DATA",IF(OR(NOT(ISNUMBER(H45)),H45&gt;TODAY(),NOT(ISNUMBER(I45)),I45&lt;=0,I45&gt;F45,AND(J45&lt;&gt;"",NOT(ISNUMBER(J45))),J45&lt;0),"CHECK VALUES",IF(J45&gt;I45,"OVERPAID / CHECK",IF(K45=0,"PAID",IF(L45="","DUE DATE NOT SET",IF(OR(NOT(ISNUMBER(L45)),L45&lt;H45),"CHECK DUE DATE",IF(TODAY()&gt;L45,"OVERDUE","PENDING"))))))))))</x:f>
      </x:c>
      <x:c r="O45" s="730"/>
      <x:c r="P45" s="730"/>
      <x:c r="Q45" s="751" t="str">
        <x:f>IF(A45="","",IF(COUNTIF($A$5:$A$504,A45)&gt;1,"DUPLICATE PO ID",IF(OR(B45="",C45="",D45="",E45="",F45=""),"CHECK REQUIRED FIELDS",IF(OR(NOT(ISNUMBER(E45)),E45&gt;TODAY(),NOT(ISNUMBER(F45)),F45&lt;=0),"CHECK INPUTS",IF(I45="","OPEN — ADD INVOICE",IF(OR(G45="",H45=""),"CHECK INVOICE DATA",IF(OR(NOT(ISNUMBER(H45)),H45&gt;TODAY(),NOT(ISNUMBER(I45)),I45&lt;=0,I45&gt;F45,AND(J45&lt;&gt;"",OR(NOT(ISNUMBER(J45)),J45&lt;0,J45&gt;I45)),AND(L45&lt;&gt;"",OR(NOT(ISNUMBER(L45)),L45&lt;H45))),"CHECK INPUTS",IF(N45="PAID","COMPLETE","OPEN"))))))))</x:f>
      </x:c>
    </x:row>
    <x:row r="46">
      <x:c r="A46" s="730"/>
      <x:c r="B46" s="730"/>
      <x:c r="C46" s="730"/>
      <x:c r="D46" s="730"/>
      <x:c r="E46" s="731"/>
      <x:c r="F46" s="767"/>
      <x:c r="G46" s="767"/>
      <x:c r="H46" s="731"/>
      <x:c r="I46" s="767"/>
      <x:c r="J46" s="767"/>
      <x:c r="K46" s="771" t="str">
        <x:f>IF(I46="","",IF(OR(NOT(ISNUMBER(I46)),I46&lt;=0,AND(J46&lt;&gt;"",NOT(ISNUMBER(J46))),J46&lt;0),"CHECK VALUES",ROUND(MAX(I46-IF(J46="",0,J46),0),2)))</x:f>
      </x:c>
      <x:c r="L46" s="731"/>
      <x:c r="M46" s="776" t="str">
        <x:f>IF(N46="OVERDUE",MAX(TODAY()-L46,0),"")</x:f>
      </x:c>
      <x:c r="N46" s="741" t="str">
        <x:f>IF(A46="","",IF(OR(B46="",C46="",D46="",E46="",F46="",NOT(ISNUMBER(E46)),E46&gt;TODAY(),NOT(ISNUMBER(F46)),F46&lt;=0),"CHECK ORDER DATA",IF(I46="","NOT INVOICED",IF(OR(G46="",H46=""),"CHECK INVOICE DATA",IF(OR(NOT(ISNUMBER(H46)),H46&gt;TODAY(),NOT(ISNUMBER(I46)),I46&lt;=0,I46&gt;F46,AND(J46&lt;&gt;"",NOT(ISNUMBER(J46))),J46&lt;0),"CHECK VALUES",IF(J46&gt;I46,"OVERPAID / CHECK",IF(K46=0,"PAID",IF(L46="","DUE DATE NOT SET",IF(OR(NOT(ISNUMBER(L46)),L46&lt;H46),"CHECK DUE DATE",IF(TODAY()&gt;L46,"OVERDUE","PENDING"))))))))))</x:f>
      </x:c>
      <x:c r="O46" s="730"/>
      <x:c r="P46" s="730"/>
      <x:c r="Q46" s="751" t="str">
        <x:f>IF(A46="","",IF(COUNTIF($A$5:$A$504,A46)&gt;1,"DUPLICATE PO ID",IF(OR(B46="",C46="",D46="",E46="",F46=""),"CHECK REQUIRED FIELDS",IF(OR(NOT(ISNUMBER(E46)),E46&gt;TODAY(),NOT(ISNUMBER(F46)),F46&lt;=0),"CHECK INPUTS",IF(I46="","OPEN — ADD INVOICE",IF(OR(G46="",H46=""),"CHECK INVOICE DATA",IF(OR(NOT(ISNUMBER(H46)),H46&gt;TODAY(),NOT(ISNUMBER(I46)),I46&lt;=0,I46&gt;F46,AND(J46&lt;&gt;"",OR(NOT(ISNUMBER(J46)),J46&lt;0,J46&gt;I46)),AND(L46&lt;&gt;"",OR(NOT(ISNUMBER(L46)),L46&lt;H46))),"CHECK INPUTS",IF(N46="PAID","COMPLETE","OPEN"))))))))</x:f>
      </x:c>
    </x:row>
    <x:row r="47">
      <x:c r="A47" s="730"/>
      <x:c r="B47" s="730"/>
      <x:c r="C47" s="730"/>
      <x:c r="D47" s="730"/>
      <x:c r="E47" s="731"/>
      <x:c r="F47" s="767"/>
      <x:c r="G47" s="767"/>
      <x:c r="H47" s="731"/>
      <x:c r="I47" s="767"/>
      <x:c r="J47" s="767"/>
      <x:c r="K47" s="771" t="str">
        <x:f>IF(I47="","",IF(OR(NOT(ISNUMBER(I47)),I47&lt;=0,AND(J47&lt;&gt;"",NOT(ISNUMBER(J47))),J47&lt;0),"CHECK VALUES",ROUND(MAX(I47-IF(J47="",0,J47),0),2)))</x:f>
      </x:c>
      <x:c r="L47" s="731"/>
      <x:c r="M47" s="776" t="str">
        <x:f>IF(N47="OVERDUE",MAX(TODAY()-L47,0),"")</x:f>
      </x:c>
      <x:c r="N47" s="741" t="str">
        <x:f>IF(A47="","",IF(OR(B47="",C47="",D47="",E47="",F47="",NOT(ISNUMBER(E47)),E47&gt;TODAY(),NOT(ISNUMBER(F47)),F47&lt;=0),"CHECK ORDER DATA",IF(I47="","NOT INVOICED",IF(OR(G47="",H47=""),"CHECK INVOICE DATA",IF(OR(NOT(ISNUMBER(H47)),H47&gt;TODAY(),NOT(ISNUMBER(I47)),I47&lt;=0,I47&gt;F47,AND(J47&lt;&gt;"",NOT(ISNUMBER(J47))),J47&lt;0),"CHECK VALUES",IF(J47&gt;I47,"OVERPAID / CHECK",IF(K47=0,"PAID",IF(L47="","DUE DATE NOT SET",IF(OR(NOT(ISNUMBER(L47)),L47&lt;H47),"CHECK DUE DATE",IF(TODAY()&gt;L47,"OVERDUE","PENDING"))))))))))</x:f>
      </x:c>
      <x:c r="O47" s="730"/>
      <x:c r="P47" s="730"/>
      <x:c r="Q47" s="751" t="str">
        <x:f>IF(A47="","",IF(COUNTIF($A$5:$A$504,A47)&gt;1,"DUPLICATE PO ID",IF(OR(B47="",C47="",D47="",E47="",F47=""),"CHECK REQUIRED FIELDS",IF(OR(NOT(ISNUMBER(E47)),E47&gt;TODAY(),NOT(ISNUMBER(F47)),F47&lt;=0),"CHECK INPUTS",IF(I47="","OPEN — ADD INVOICE",IF(OR(G47="",H47=""),"CHECK INVOICE DATA",IF(OR(NOT(ISNUMBER(H47)),H47&gt;TODAY(),NOT(ISNUMBER(I47)),I47&lt;=0,I47&gt;F47,AND(J47&lt;&gt;"",OR(NOT(ISNUMBER(J47)),J47&lt;0,J47&gt;I47)),AND(L47&lt;&gt;"",OR(NOT(ISNUMBER(L47)),L47&lt;H47))),"CHECK INPUTS",IF(N47="PAID","COMPLETE","OPEN"))))))))</x:f>
      </x:c>
    </x:row>
    <x:row r="48">
      <x:c r="A48" s="730"/>
      <x:c r="B48" s="730"/>
      <x:c r="C48" s="730"/>
      <x:c r="D48" s="730"/>
      <x:c r="E48" s="731"/>
      <x:c r="F48" s="767"/>
      <x:c r="G48" s="767"/>
      <x:c r="H48" s="731"/>
      <x:c r="I48" s="767"/>
      <x:c r="J48" s="767"/>
      <x:c r="K48" s="771" t="str">
        <x:f>IF(I48="","",IF(OR(NOT(ISNUMBER(I48)),I48&lt;=0,AND(J48&lt;&gt;"",NOT(ISNUMBER(J48))),J48&lt;0),"CHECK VALUES",ROUND(MAX(I48-IF(J48="",0,J48),0),2)))</x:f>
      </x:c>
      <x:c r="L48" s="731"/>
      <x:c r="M48" s="776" t="str">
        <x:f>IF(N48="OVERDUE",MAX(TODAY()-L48,0),"")</x:f>
      </x:c>
      <x:c r="N48" s="741" t="str">
        <x:f>IF(A48="","",IF(OR(B48="",C48="",D48="",E48="",F48="",NOT(ISNUMBER(E48)),E48&gt;TODAY(),NOT(ISNUMBER(F48)),F48&lt;=0),"CHECK ORDER DATA",IF(I48="","NOT INVOICED",IF(OR(G48="",H48=""),"CHECK INVOICE DATA",IF(OR(NOT(ISNUMBER(H48)),H48&gt;TODAY(),NOT(ISNUMBER(I48)),I48&lt;=0,I48&gt;F48,AND(J48&lt;&gt;"",NOT(ISNUMBER(J48))),J48&lt;0),"CHECK VALUES",IF(J48&gt;I48,"OVERPAID / CHECK",IF(K48=0,"PAID",IF(L48="","DUE DATE NOT SET",IF(OR(NOT(ISNUMBER(L48)),L48&lt;H48),"CHECK DUE DATE",IF(TODAY()&gt;L48,"OVERDUE","PENDING"))))))))))</x:f>
      </x:c>
      <x:c r="O48" s="730"/>
      <x:c r="P48" s="730"/>
      <x:c r="Q48" s="751" t="str">
        <x:f>IF(A48="","",IF(COUNTIF($A$5:$A$504,A48)&gt;1,"DUPLICATE PO ID",IF(OR(B48="",C48="",D48="",E48="",F48=""),"CHECK REQUIRED FIELDS",IF(OR(NOT(ISNUMBER(E48)),E48&gt;TODAY(),NOT(ISNUMBER(F48)),F48&lt;=0),"CHECK INPUTS",IF(I48="","OPEN — ADD INVOICE",IF(OR(G48="",H48=""),"CHECK INVOICE DATA",IF(OR(NOT(ISNUMBER(H48)),H48&gt;TODAY(),NOT(ISNUMBER(I48)),I48&lt;=0,I48&gt;F48,AND(J48&lt;&gt;"",OR(NOT(ISNUMBER(J48)),J48&lt;0,J48&gt;I48)),AND(L48&lt;&gt;"",OR(NOT(ISNUMBER(L48)),L48&lt;H48))),"CHECK INPUTS",IF(N48="PAID","COMPLETE","OPEN"))))))))</x:f>
      </x:c>
    </x:row>
    <x:row r="49">
      <x:c r="A49" s="730"/>
      <x:c r="B49" s="730"/>
      <x:c r="C49" s="730"/>
      <x:c r="D49" s="730"/>
      <x:c r="E49" s="731"/>
      <x:c r="F49" s="767"/>
      <x:c r="G49" s="767"/>
      <x:c r="H49" s="731"/>
      <x:c r="I49" s="767"/>
      <x:c r="J49" s="767"/>
      <x:c r="K49" s="771" t="str">
        <x:f>IF(I49="","",IF(OR(NOT(ISNUMBER(I49)),I49&lt;=0,AND(J49&lt;&gt;"",NOT(ISNUMBER(J49))),J49&lt;0),"CHECK VALUES",ROUND(MAX(I49-IF(J49="",0,J49),0),2)))</x:f>
      </x:c>
      <x:c r="L49" s="731"/>
      <x:c r="M49" s="776" t="str">
        <x:f>IF(N49="OVERDUE",MAX(TODAY()-L49,0),"")</x:f>
      </x:c>
      <x:c r="N49" s="741" t="str">
        <x:f>IF(A49="","",IF(OR(B49="",C49="",D49="",E49="",F49="",NOT(ISNUMBER(E49)),E49&gt;TODAY(),NOT(ISNUMBER(F49)),F49&lt;=0),"CHECK ORDER DATA",IF(I49="","NOT INVOICED",IF(OR(G49="",H49=""),"CHECK INVOICE DATA",IF(OR(NOT(ISNUMBER(H49)),H49&gt;TODAY(),NOT(ISNUMBER(I49)),I49&lt;=0,I49&gt;F49,AND(J49&lt;&gt;"",NOT(ISNUMBER(J49))),J49&lt;0),"CHECK VALUES",IF(J49&gt;I49,"OVERPAID / CHECK",IF(K49=0,"PAID",IF(L49="","DUE DATE NOT SET",IF(OR(NOT(ISNUMBER(L49)),L49&lt;H49),"CHECK DUE DATE",IF(TODAY()&gt;L49,"OVERDUE","PENDING"))))))))))</x:f>
      </x:c>
      <x:c r="O49" s="730"/>
      <x:c r="P49" s="730"/>
      <x:c r="Q49" s="751" t="str">
        <x:f>IF(A49="","",IF(COUNTIF($A$5:$A$504,A49)&gt;1,"DUPLICATE PO ID",IF(OR(B49="",C49="",D49="",E49="",F49=""),"CHECK REQUIRED FIELDS",IF(OR(NOT(ISNUMBER(E49)),E49&gt;TODAY(),NOT(ISNUMBER(F49)),F49&lt;=0),"CHECK INPUTS",IF(I49="","OPEN — ADD INVOICE",IF(OR(G49="",H49=""),"CHECK INVOICE DATA",IF(OR(NOT(ISNUMBER(H49)),H49&gt;TODAY(),NOT(ISNUMBER(I49)),I49&lt;=0,I49&gt;F49,AND(J49&lt;&gt;"",OR(NOT(ISNUMBER(J49)),J49&lt;0,J49&gt;I49)),AND(L49&lt;&gt;"",OR(NOT(ISNUMBER(L49)),L49&lt;H49))),"CHECK INPUTS",IF(N49="PAID","COMPLETE","OPEN"))))))))</x:f>
      </x:c>
    </x:row>
    <x:row r="50">
      <x:c r="A50" s="730"/>
      <x:c r="B50" s="730"/>
      <x:c r="C50" s="730"/>
      <x:c r="D50" s="730"/>
      <x:c r="E50" s="731"/>
      <x:c r="F50" s="767"/>
      <x:c r="G50" s="767"/>
      <x:c r="H50" s="731"/>
      <x:c r="I50" s="767"/>
      <x:c r="J50" s="767"/>
      <x:c r="K50" s="771" t="str">
        <x:f>IF(I50="","",IF(OR(NOT(ISNUMBER(I50)),I50&lt;=0,AND(J50&lt;&gt;"",NOT(ISNUMBER(J50))),J50&lt;0),"CHECK VALUES",ROUND(MAX(I50-IF(J50="",0,J50),0),2)))</x:f>
      </x:c>
      <x:c r="L50" s="731"/>
      <x:c r="M50" s="776" t="str">
        <x:f>IF(N50="OVERDUE",MAX(TODAY()-L50,0),"")</x:f>
      </x:c>
      <x:c r="N50" s="741" t="str">
        <x:f>IF(A50="","",IF(OR(B50="",C50="",D50="",E50="",F50="",NOT(ISNUMBER(E50)),E50&gt;TODAY(),NOT(ISNUMBER(F50)),F50&lt;=0),"CHECK ORDER DATA",IF(I50="","NOT INVOICED",IF(OR(G50="",H50=""),"CHECK INVOICE DATA",IF(OR(NOT(ISNUMBER(H50)),H50&gt;TODAY(),NOT(ISNUMBER(I50)),I50&lt;=0,I50&gt;F50,AND(J50&lt;&gt;"",NOT(ISNUMBER(J50))),J50&lt;0),"CHECK VALUES",IF(J50&gt;I50,"OVERPAID / CHECK",IF(K50=0,"PAID",IF(L50="","DUE DATE NOT SET",IF(OR(NOT(ISNUMBER(L50)),L50&lt;H50),"CHECK DUE DATE",IF(TODAY()&gt;L50,"OVERDUE","PENDING"))))))))))</x:f>
      </x:c>
      <x:c r="O50" s="730"/>
      <x:c r="P50" s="730"/>
      <x:c r="Q50" s="751" t="str">
        <x:f>IF(A50="","",IF(COUNTIF($A$5:$A$504,A50)&gt;1,"DUPLICATE PO ID",IF(OR(B50="",C50="",D50="",E50="",F50=""),"CHECK REQUIRED FIELDS",IF(OR(NOT(ISNUMBER(E50)),E50&gt;TODAY(),NOT(ISNUMBER(F50)),F50&lt;=0),"CHECK INPUTS",IF(I50="","OPEN — ADD INVOICE",IF(OR(G50="",H50=""),"CHECK INVOICE DATA",IF(OR(NOT(ISNUMBER(H50)),H50&gt;TODAY(),NOT(ISNUMBER(I50)),I50&lt;=0,I50&gt;F50,AND(J50&lt;&gt;"",OR(NOT(ISNUMBER(J50)),J50&lt;0,J50&gt;I50)),AND(L50&lt;&gt;"",OR(NOT(ISNUMBER(L50)),L50&lt;H50))),"CHECK INPUTS",IF(N50="PAID","COMPLETE","OPEN"))))))))</x:f>
      </x:c>
    </x:row>
    <x:row r="51">
      <x:c r="A51" s="730"/>
      <x:c r="B51" s="730"/>
      <x:c r="C51" s="730"/>
      <x:c r="D51" s="730"/>
      <x:c r="E51" s="731"/>
      <x:c r="F51" s="767"/>
      <x:c r="G51" s="767"/>
      <x:c r="H51" s="731"/>
      <x:c r="I51" s="767"/>
      <x:c r="J51" s="767"/>
      <x:c r="K51" s="771" t="str">
        <x:f>IF(I51="","",IF(OR(NOT(ISNUMBER(I51)),I51&lt;=0,AND(J51&lt;&gt;"",NOT(ISNUMBER(J51))),J51&lt;0),"CHECK VALUES",ROUND(MAX(I51-IF(J51="",0,J51),0),2)))</x:f>
      </x:c>
      <x:c r="L51" s="731"/>
      <x:c r="M51" s="776" t="str">
        <x:f>IF(N51="OVERDUE",MAX(TODAY()-L51,0),"")</x:f>
      </x:c>
      <x:c r="N51" s="741" t="str">
        <x:f>IF(A51="","",IF(OR(B51="",C51="",D51="",E51="",F51="",NOT(ISNUMBER(E51)),E51&gt;TODAY(),NOT(ISNUMBER(F51)),F51&lt;=0),"CHECK ORDER DATA",IF(I51="","NOT INVOICED",IF(OR(G51="",H51=""),"CHECK INVOICE DATA",IF(OR(NOT(ISNUMBER(H51)),H51&gt;TODAY(),NOT(ISNUMBER(I51)),I51&lt;=0,I51&gt;F51,AND(J51&lt;&gt;"",NOT(ISNUMBER(J51))),J51&lt;0),"CHECK VALUES",IF(J51&gt;I51,"OVERPAID / CHECK",IF(K51=0,"PAID",IF(L51="","DUE DATE NOT SET",IF(OR(NOT(ISNUMBER(L51)),L51&lt;H51),"CHECK DUE DATE",IF(TODAY()&gt;L51,"OVERDUE","PENDING"))))))))))</x:f>
      </x:c>
      <x:c r="O51" s="730"/>
      <x:c r="P51" s="730"/>
      <x:c r="Q51" s="751" t="str">
        <x:f>IF(A51="","",IF(COUNTIF($A$5:$A$504,A51)&gt;1,"DUPLICATE PO ID",IF(OR(B51="",C51="",D51="",E51="",F51=""),"CHECK REQUIRED FIELDS",IF(OR(NOT(ISNUMBER(E51)),E51&gt;TODAY(),NOT(ISNUMBER(F51)),F51&lt;=0),"CHECK INPUTS",IF(I51="","OPEN — ADD INVOICE",IF(OR(G51="",H51=""),"CHECK INVOICE DATA",IF(OR(NOT(ISNUMBER(H51)),H51&gt;TODAY(),NOT(ISNUMBER(I51)),I51&lt;=0,I51&gt;F51,AND(J51&lt;&gt;"",OR(NOT(ISNUMBER(J51)),J51&lt;0,J51&gt;I51)),AND(L51&lt;&gt;"",OR(NOT(ISNUMBER(L51)),L51&lt;H51))),"CHECK INPUTS",IF(N51="PAID","COMPLETE","OPEN"))))))))</x:f>
      </x:c>
    </x:row>
    <x:row r="52">
      <x:c r="A52" s="730"/>
      <x:c r="B52" s="730"/>
      <x:c r="C52" s="730"/>
      <x:c r="D52" s="730"/>
      <x:c r="E52" s="731"/>
      <x:c r="F52" s="767"/>
      <x:c r="G52" s="767"/>
      <x:c r="H52" s="731"/>
      <x:c r="I52" s="767"/>
      <x:c r="J52" s="767"/>
      <x:c r="K52" s="771" t="str">
        <x:f>IF(I52="","",IF(OR(NOT(ISNUMBER(I52)),I52&lt;=0,AND(J52&lt;&gt;"",NOT(ISNUMBER(J52))),J52&lt;0),"CHECK VALUES",ROUND(MAX(I52-IF(J52="",0,J52),0),2)))</x:f>
      </x:c>
      <x:c r="L52" s="731"/>
      <x:c r="M52" s="776" t="str">
        <x:f>IF(N52="OVERDUE",MAX(TODAY()-L52,0),"")</x:f>
      </x:c>
      <x:c r="N52" s="741" t="str">
        <x:f>IF(A52="","",IF(OR(B52="",C52="",D52="",E52="",F52="",NOT(ISNUMBER(E52)),E52&gt;TODAY(),NOT(ISNUMBER(F52)),F52&lt;=0),"CHECK ORDER DATA",IF(I52="","NOT INVOICED",IF(OR(G52="",H52=""),"CHECK INVOICE DATA",IF(OR(NOT(ISNUMBER(H52)),H52&gt;TODAY(),NOT(ISNUMBER(I52)),I52&lt;=0,I52&gt;F52,AND(J52&lt;&gt;"",NOT(ISNUMBER(J52))),J52&lt;0),"CHECK VALUES",IF(J52&gt;I52,"OVERPAID / CHECK",IF(K52=0,"PAID",IF(L52="","DUE DATE NOT SET",IF(OR(NOT(ISNUMBER(L52)),L52&lt;H52),"CHECK DUE DATE",IF(TODAY()&gt;L52,"OVERDUE","PENDING"))))))))))</x:f>
      </x:c>
      <x:c r="O52" s="730"/>
      <x:c r="P52" s="730"/>
      <x:c r="Q52" s="751" t="str">
        <x:f>IF(A52="","",IF(COUNTIF($A$5:$A$504,A52)&gt;1,"DUPLICATE PO ID",IF(OR(B52="",C52="",D52="",E52="",F52=""),"CHECK REQUIRED FIELDS",IF(OR(NOT(ISNUMBER(E52)),E52&gt;TODAY(),NOT(ISNUMBER(F52)),F52&lt;=0),"CHECK INPUTS",IF(I52="","OPEN — ADD INVOICE",IF(OR(G52="",H52=""),"CHECK INVOICE DATA",IF(OR(NOT(ISNUMBER(H52)),H52&gt;TODAY(),NOT(ISNUMBER(I52)),I52&lt;=0,I52&gt;F52,AND(J52&lt;&gt;"",OR(NOT(ISNUMBER(J52)),J52&lt;0,J52&gt;I52)),AND(L52&lt;&gt;"",OR(NOT(ISNUMBER(L52)),L52&lt;H52))),"CHECK INPUTS",IF(N52="PAID","COMPLETE","OPEN"))))))))</x:f>
      </x:c>
    </x:row>
    <x:row r="53">
      <x:c r="A53" s="730"/>
      <x:c r="B53" s="730"/>
      <x:c r="C53" s="730"/>
      <x:c r="D53" s="730"/>
      <x:c r="E53" s="731"/>
      <x:c r="F53" s="767"/>
      <x:c r="G53" s="767"/>
      <x:c r="H53" s="731"/>
      <x:c r="I53" s="767"/>
      <x:c r="J53" s="767"/>
      <x:c r="K53" s="771" t="str">
        <x:f>IF(I53="","",IF(OR(NOT(ISNUMBER(I53)),I53&lt;=0,AND(J53&lt;&gt;"",NOT(ISNUMBER(J53))),J53&lt;0),"CHECK VALUES",ROUND(MAX(I53-IF(J53="",0,J53),0),2)))</x:f>
      </x:c>
      <x:c r="L53" s="731"/>
      <x:c r="M53" s="776" t="str">
        <x:f>IF(N53="OVERDUE",MAX(TODAY()-L53,0),"")</x:f>
      </x:c>
      <x:c r="N53" s="741" t="str">
        <x:f>IF(A53="","",IF(OR(B53="",C53="",D53="",E53="",F53="",NOT(ISNUMBER(E53)),E53&gt;TODAY(),NOT(ISNUMBER(F53)),F53&lt;=0),"CHECK ORDER DATA",IF(I53="","NOT INVOICED",IF(OR(G53="",H53=""),"CHECK INVOICE DATA",IF(OR(NOT(ISNUMBER(H53)),H53&gt;TODAY(),NOT(ISNUMBER(I53)),I53&lt;=0,I53&gt;F53,AND(J53&lt;&gt;"",NOT(ISNUMBER(J53))),J53&lt;0),"CHECK VALUES",IF(J53&gt;I53,"OVERPAID / CHECK",IF(K53=0,"PAID",IF(L53="","DUE DATE NOT SET",IF(OR(NOT(ISNUMBER(L53)),L53&lt;H53),"CHECK DUE DATE",IF(TODAY()&gt;L53,"OVERDUE","PENDING"))))))))))</x:f>
      </x:c>
      <x:c r="O53" s="730"/>
      <x:c r="P53" s="730"/>
      <x:c r="Q53" s="751" t="str">
        <x:f>IF(A53="","",IF(COUNTIF($A$5:$A$504,A53)&gt;1,"DUPLICATE PO ID",IF(OR(B53="",C53="",D53="",E53="",F53=""),"CHECK REQUIRED FIELDS",IF(OR(NOT(ISNUMBER(E53)),E53&gt;TODAY(),NOT(ISNUMBER(F53)),F53&lt;=0),"CHECK INPUTS",IF(I53="","OPEN — ADD INVOICE",IF(OR(G53="",H53=""),"CHECK INVOICE DATA",IF(OR(NOT(ISNUMBER(H53)),H53&gt;TODAY(),NOT(ISNUMBER(I53)),I53&lt;=0,I53&gt;F53,AND(J53&lt;&gt;"",OR(NOT(ISNUMBER(J53)),J53&lt;0,J53&gt;I53)),AND(L53&lt;&gt;"",OR(NOT(ISNUMBER(L53)),L53&lt;H53))),"CHECK INPUTS",IF(N53="PAID","COMPLETE","OPEN"))))))))</x:f>
      </x:c>
    </x:row>
    <x:row r="54">
      <x:c r="A54" s="730"/>
      <x:c r="B54" s="730"/>
      <x:c r="C54" s="730"/>
      <x:c r="D54" s="730"/>
      <x:c r="E54" s="731"/>
      <x:c r="F54" s="767"/>
      <x:c r="G54" s="767"/>
      <x:c r="H54" s="731"/>
      <x:c r="I54" s="767"/>
      <x:c r="J54" s="767"/>
      <x:c r="K54" s="771" t="str">
        <x:f>IF(I54="","",IF(OR(NOT(ISNUMBER(I54)),I54&lt;=0,AND(J54&lt;&gt;"",NOT(ISNUMBER(J54))),J54&lt;0),"CHECK VALUES",ROUND(MAX(I54-IF(J54="",0,J54),0),2)))</x:f>
      </x:c>
      <x:c r="L54" s="731"/>
      <x:c r="M54" s="776" t="str">
        <x:f>IF(N54="OVERDUE",MAX(TODAY()-L54,0),"")</x:f>
      </x:c>
      <x:c r="N54" s="741" t="str">
        <x:f>IF(A54="","",IF(OR(B54="",C54="",D54="",E54="",F54="",NOT(ISNUMBER(E54)),E54&gt;TODAY(),NOT(ISNUMBER(F54)),F54&lt;=0),"CHECK ORDER DATA",IF(I54="","NOT INVOICED",IF(OR(G54="",H54=""),"CHECK INVOICE DATA",IF(OR(NOT(ISNUMBER(H54)),H54&gt;TODAY(),NOT(ISNUMBER(I54)),I54&lt;=0,I54&gt;F54,AND(J54&lt;&gt;"",NOT(ISNUMBER(J54))),J54&lt;0),"CHECK VALUES",IF(J54&gt;I54,"OVERPAID / CHECK",IF(K54=0,"PAID",IF(L54="","DUE DATE NOT SET",IF(OR(NOT(ISNUMBER(L54)),L54&lt;H54),"CHECK DUE DATE",IF(TODAY()&gt;L54,"OVERDUE","PENDING"))))))))))</x:f>
      </x:c>
      <x:c r="O54" s="730"/>
      <x:c r="P54" s="730"/>
      <x:c r="Q54" s="751" t="str">
        <x:f>IF(A54="","",IF(COUNTIF($A$5:$A$504,A54)&gt;1,"DUPLICATE PO ID",IF(OR(B54="",C54="",D54="",E54="",F54=""),"CHECK REQUIRED FIELDS",IF(OR(NOT(ISNUMBER(E54)),E54&gt;TODAY(),NOT(ISNUMBER(F54)),F54&lt;=0),"CHECK INPUTS",IF(I54="","OPEN — ADD INVOICE",IF(OR(G54="",H54=""),"CHECK INVOICE DATA",IF(OR(NOT(ISNUMBER(H54)),H54&gt;TODAY(),NOT(ISNUMBER(I54)),I54&lt;=0,I54&gt;F54,AND(J54&lt;&gt;"",OR(NOT(ISNUMBER(J54)),J54&lt;0,J54&gt;I54)),AND(L54&lt;&gt;"",OR(NOT(ISNUMBER(L54)),L54&lt;H54))),"CHECK INPUTS",IF(N54="PAID","COMPLETE","OPEN"))))))))</x:f>
      </x:c>
    </x:row>
    <x:row r="55">
      <x:c r="A55" s="730"/>
      <x:c r="B55" s="730"/>
      <x:c r="C55" s="730"/>
      <x:c r="D55" s="730"/>
      <x:c r="E55" s="731"/>
      <x:c r="F55" s="767"/>
      <x:c r="G55" s="767"/>
      <x:c r="H55" s="731"/>
      <x:c r="I55" s="767"/>
      <x:c r="J55" s="767"/>
      <x:c r="K55" s="771" t="str">
        <x:f>IF(I55="","",IF(OR(NOT(ISNUMBER(I55)),I55&lt;=0,AND(J55&lt;&gt;"",NOT(ISNUMBER(J55))),J55&lt;0),"CHECK VALUES",ROUND(MAX(I55-IF(J55="",0,J55),0),2)))</x:f>
      </x:c>
      <x:c r="L55" s="731"/>
      <x:c r="M55" s="776" t="str">
        <x:f>IF(N55="OVERDUE",MAX(TODAY()-L55,0),"")</x:f>
      </x:c>
      <x:c r="N55" s="741" t="str">
        <x:f>IF(A55="","",IF(OR(B55="",C55="",D55="",E55="",F55="",NOT(ISNUMBER(E55)),E55&gt;TODAY(),NOT(ISNUMBER(F55)),F55&lt;=0),"CHECK ORDER DATA",IF(I55="","NOT INVOICED",IF(OR(G55="",H55=""),"CHECK INVOICE DATA",IF(OR(NOT(ISNUMBER(H55)),H55&gt;TODAY(),NOT(ISNUMBER(I55)),I55&lt;=0,I55&gt;F55,AND(J55&lt;&gt;"",NOT(ISNUMBER(J55))),J55&lt;0),"CHECK VALUES",IF(J55&gt;I55,"OVERPAID / CHECK",IF(K55=0,"PAID",IF(L55="","DUE DATE NOT SET",IF(OR(NOT(ISNUMBER(L55)),L55&lt;H55),"CHECK DUE DATE",IF(TODAY()&gt;L55,"OVERDUE","PENDING"))))))))))</x:f>
      </x:c>
      <x:c r="O55" s="730"/>
      <x:c r="P55" s="730"/>
      <x:c r="Q55" s="751" t="str">
        <x:f>IF(A55="","",IF(COUNTIF($A$5:$A$504,A55)&gt;1,"DUPLICATE PO ID",IF(OR(B55="",C55="",D55="",E55="",F55=""),"CHECK REQUIRED FIELDS",IF(OR(NOT(ISNUMBER(E55)),E55&gt;TODAY(),NOT(ISNUMBER(F55)),F55&lt;=0),"CHECK INPUTS",IF(I55="","OPEN — ADD INVOICE",IF(OR(G55="",H55=""),"CHECK INVOICE DATA",IF(OR(NOT(ISNUMBER(H55)),H55&gt;TODAY(),NOT(ISNUMBER(I55)),I55&lt;=0,I55&gt;F55,AND(J55&lt;&gt;"",OR(NOT(ISNUMBER(J55)),J55&lt;0,J55&gt;I55)),AND(L55&lt;&gt;"",OR(NOT(ISNUMBER(L55)),L55&lt;H55))),"CHECK INPUTS",IF(N55="PAID","COMPLETE","OPEN"))))))))</x:f>
      </x:c>
    </x:row>
    <x:row r="56">
      <x:c r="A56" s="730"/>
      <x:c r="B56" s="730"/>
      <x:c r="C56" s="730"/>
      <x:c r="D56" s="730"/>
      <x:c r="E56" s="731"/>
      <x:c r="F56" s="767"/>
      <x:c r="G56" s="767"/>
      <x:c r="H56" s="731"/>
      <x:c r="I56" s="767"/>
      <x:c r="J56" s="767"/>
      <x:c r="K56" s="771" t="str">
        <x:f>IF(I56="","",IF(OR(NOT(ISNUMBER(I56)),I56&lt;=0,AND(J56&lt;&gt;"",NOT(ISNUMBER(J56))),J56&lt;0),"CHECK VALUES",ROUND(MAX(I56-IF(J56="",0,J56),0),2)))</x:f>
      </x:c>
      <x:c r="L56" s="731"/>
      <x:c r="M56" s="776" t="str">
        <x:f>IF(N56="OVERDUE",MAX(TODAY()-L56,0),"")</x:f>
      </x:c>
      <x:c r="N56" s="741" t="str">
        <x:f>IF(A56="","",IF(OR(B56="",C56="",D56="",E56="",F56="",NOT(ISNUMBER(E56)),E56&gt;TODAY(),NOT(ISNUMBER(F56)),F56&lt;=0),"CHECK ORDER DATA",IF(I56="","NOT INVOICED",IF(OR(G56="",H56=""),"CHECK INVOICE DATA",IF(OR(NOT(ISNUMBER(H56)),H56&gt;TODAY(),NOT(ISNUMBER(I56)),I56&lt;=0,I56&gt;F56,AND(J56&lt;&gt;"",NOT(ISNUMBER(J56))),J56&lt;0),"CHECK VALUES",IF(J56&gt;I56,"OVERPAID / CHECK",IF(K56=0,"PAID",IF(L56="","DUE DATE NOT SET",IF(OR(NOT(ISNUMBER(L56)),L56&lt;H56),"CHECK DUE DATE",IF(TODAY()&gt;L56,"OVERDUE","PENDING"))))))))))</x:f>
      </x:c>
      <x:c r="O56" s="730"/>
      <x:c r="P56" s="730"/>
      <x:c r="Q56" s="751" t="str">
        <x:f>IF(A56="","",IF(COUNTIF($A$5:$A$504,A56)&gt;1,"DUPLICATE PO ID",IF(OR(B56="",C56="",D56="",E56="",F56=""),"CHECK REQUIRED FIELDS",IF(OR(NOT(ISNUMBER(E56)),E56&gt;TODAY(),NOT(ISNUMBER(F56)),F56&lt;=0),"CHECK INPUTS",IF(I56="","OPEN — ADD INVOICE",IF(OR(G56="",H56=""),"CHECK INVOICE DATA",IF(OR(NOT(ISNUMBER(H56)),H56&gt;TODAY(),NOT(ISNUMBER(I56)),I56&lt;=0,I56&gt;F56,AND(J56&lt;&gt;"",OR(NOT(ISNUMBER(J56)),J56&lt;0,J56&gt;I56)),AND(L56&lt;&gt;"",OR(NOT(ISNUMBER(L56)),L56&lt;H56))),"CHECK INPUTS",IF(N56="PAID","COMPLETE","OPEN"))))))))</x:f>
      </x:c>
    </x:row>
    <x:row r="57">
      <x:c r="A57" s="730"/>
      <x:c r="B57" s="730"/>
      <x:c r="C57" s="730"/>
      <x:c r="D57" s="730"/>
      <x:c r="E57" s="731"/>
      <x:c r="F57" s="767"/>
      <x:c r="G57" s="767"/>
      <x:c r="H57" s="731"/>
      <x:c r="I57" s="767"/>
      <x:c r="J57" s="767"/>
      <x:c r="K57" s="771" t="str">
        <x:f>IF(I57="","",IF(OR(NOT(ISNUMBER(I57)),I57&lt;=0,AND(J57&lt;&gt;"",NOT(ISNUMBER(J57))),J57&lt;0),"CHECK VALUES",ROUND(MAX(I57-IF(J57="",0,J57),0),2)))</x:f>
      </x:c>
      <x:c r="L57" s="731"/>
      <x:c r="M57" s="776" t="str">
        <x:f>IF(N57="OVERDUE",MAX(TODAY()-L57,0),"")</x:f>
      </x:c>
      <x:c r="N57" s="741" t="str">
        <x:f>IF(A57="","",IF(OR(B57="",C57="",D57="",E57="",F57="",NOT(ISNUMBER(E57)),E57&gt;TODAY(),NOT(ISNUMBER(F57)),F57&lt;=0),"CHECK ORDER DATA",IF(I57="","NOT INVOICED",IF(OR(G57="",H57=""),"CHECK INVOICE DATA",IF(OR(NOT(ISNUMBER(H57)),H57&gt;TODAY(),NOT(ISNUMBER(I57)),I57&lt;=0,I57&gt;F57,AND(J57&lt;&gt;"",NOT(ISNUMBER(J57))),J57&lt;0),"CHECK VALUES",IF(J57&gt;I57,"OVERPAID / CHECK",IF(K57=0,"PAID",IF(L57="","DUE DATE NOT SET",IF(OR(NOT(ISNUMBER(L57)),L57&lt;H57),"CHECK DUE DATE",IF(TODAY()&gt;L57,"OVERDUE","PENDING"))))))))))</x:f>
      </x:c>
      <x:c r="O57" s="730"/>
      <x:c r="P57" s="730"/>
      <x:c r="Q57" s="751" t="str">
        <x:f>IF(A57="","",IF(COUNTIF($A$5:$A$504,A57)&gt;1,"DUPLICATE PO ID",IF(OR(B57="",C57="",D57="",E57="",F57=""),"CHECK REQUIRED FIELDS",IF(OR(NOT(ISNUMBER(E57)),E57&gt;TODAY(),NOT(ISNUMBER(F57)),F57&lt;=0),"CHECK INPUTS",IF(I57="","OPEN — ADD INVOICE",IF(OR(G57="",H57=""),"CHECK INVOICE DATA",IF(OR(NOT(ISNUMBER(H57)),H57&gt;TODAY(),NOT(ISNUMBER(I57)),I57&lt;=0,I57&gt;F57,AND(J57&lt;&gt;"",OR(NOT(ISNUMBER(J57)),J57&lt;0,J57&gt;I57)),AND(L57&lt;&gt;"",OR(NOT(ISNUMBER(L57)),L57&lt;H57))),"CHECK INPUTS",IF(N57="PAID","COMPLETE","OPEN"))))))))</x:f>
      </x:c>
    </x:row>
    <x:row r="58">
      <x:c r="A58" s="730"/>
      <x:c r="B58" s="730"/>
      <x:c r="C58" s="730"/>
      <x:c r="D58" s="730"/>
      <x:c r="E58" s="731"/>
      <x:c r="F58" s="767"/>
      <x:c r="G58" s="767"/>
      <x:c r="H58" s="731"/>
      <x:c r="I58" s="767"/>
      <x:c r="J58" s="767"/>
      <x:c r="K58" s="771" t="str">
        <x:f>IF(I58="","",IF(OR(NOT(ISNUMBER(I58)),I58&lt;=0,AND(J58&lt;&gt;"",NOT(ISNUMBER(J58))),J58&lt;0),"CHECK VALUES",ROUND(MAX(I58-IF(J58="",0,J58),0),2)))</x:f>
      </x:c>
      <x:c r="L58" s="731"/>
      <x:c r="M58" s="776" t="str">
        <x:f>IF(N58="OVERDUE",MAX(TODAY()-L58,0),"")</x:f>
      </x:c>
      <x:c r="N58" s="741" t="str">
        <x:f>IF(A58="","",IF(OR(B58="",C58="",D58="",E58="",F58="",NOT(ISNUMBER(E58)),E58&gt;TODAY(),NOT(ISNUMBER(F58)),F58&lt;=0),"CHECK ORDER DATA",IF(I58="","NOT INVOICED",IF(OR(G58="",H58=""),"CHECK INVOICE DATA",IF(OR(NOT(ISNUMBER(H58)),H58&gt;TODAY(),NOT(ISNUMBER(I58)),I58&lt;=0,I58&gt;F58,AND(J58&lt;&gt;"",NOT(ISNUMBER(J58))),J58&lt;0),"CHECK VALUES",IF(J58&gt;I58,"OVERPAID / CHECK",IF(K58=0,"PAID",IF(L58="","DUE DATE NOT SET",IF(OR(NOT(ISNUMBER(L58)),L58&lt;H58),"CHECK DUE DATE",IF(TODAY()&gt;L58,"OVERDUE","PENDING"))))))))))</x:f>
      </x:c>
      <x:c r="O58" s="730"/>
      <x:c r="P58" s="730"/>
      <x:c r="Q58" s="751" t="str">
        <x:f>IF(A58="","",IF(COUNTIF($A$5:$A$504,A58)&gt;1,"DUPLICATE PO ID",IF(OR(B58="",C58="",D58="",E58="",F58=""),"CHECK REQUIRED FIELDS",IF(OR(NOT(ISNUMBER(E58)),E58&gt;TODAY(),NOT(ISNUMBER(F58)),F58&lt;=0),"CHECK INPUTS",IF(I58="","OPEN — ADD INVOICE",IF(OR(G58="",H58=""),"CHECK INVOICE DATA",IF(OR(NOT(ISNUMBER(H58)),H58&gt;TODAY(),NOT(ISNUMBER(I58)),I58&lt;=0,I58&gt;F58,AND(J58&lt;&gt;"",OR(NOT(ISNUMBER(J58)),J58&lt;0,J58&gt;I58)),AND(L58&lt;&gt;"",OR(NOT(ISNUMBER(L58)),L58&lt;H58))),"CHECK INPUTS",IF(N58="PAID","COMPLETE","OPEN"))))))))</x:f>
      </x:c>
    </x:row>
    <x:row r="59">
      <x:c r="A59" s="730"/>
      <x:c r="B59" s="730"/>
      <x:c r="C59" s="730"/>
      <x:c r="D59" s="730"/>
      <x:c r="E59" s="731"/>
      <x:c r="F59" s="767"/>
      <x:c r="G59" s="767"/>
      <x:c r="H59" s="731"/>
      <x:c r="I59" s="767"/>
      <x:c r="J59" s="767"/>
      <x:c r="K59" s="771" t="str">
        <x:f>IF(I59="","",IF(OR(NOT(ISNUMBER(I59)),I59&lt;=0,AND(J59&lt;&gt;"",NOT(ISNUMBER(J59))),J59&lt;0),"CHECK VALUES",ROUND(MAX(I59-IF(J59="",0,J59),0),2)))</x:f>
      </x:c>
      <x:c r="L59" s="731"/>
      <x:c r="M59" s="776" t="str">
        <x:f>IF(N59="OVERDUE",MAX(TODAY()-L59,0),"")</x:f>
      </x:c>
      <x:c r="N59" s="741" t="str">
        <x:f>IF(A59="","",IF(OR(B59="",C59="",D59="",E59="",F59="",NOT(ISNUMBER(E59)),E59&gt;TODAY(),NOT(ISNUMBER(F59)),F59&lt;=0),"CHECK ORDER DATA",IF(I59="","NOT INVOICED",IF(OR(G59="",H59=""),"CHECK INVOICE DATA",IF(OR(NOT(ISNUMBER(H59)),H59&gt;TODAY(),NOT(ISNUMBER(I59)),I59&lt;=0,I59&gt;F59,AND(J59&lt;&gt;"",NOT(ISNUMBER(J59))),J59&lt;0),"CHECK VALUES",IF(J59&gt;I59,"OVERPAID / CHECK",IF(K59=0,"PAID",IF(L59="","DUE DATE NOT SET",IF(OR(NOT(ISNUMBER(L59)),L59&lt;H59),"CHECK DUE DATE",IF(TODAY()&gt;L59,"OVERDUE","PENDING"))))))))))</x:f>
      </x:c>
      <x:c r="O59" s="730"/>
      <x:c r="P59" s="730"/>
      <x:c r="Q59" s="751" t="str">
        <x:f>IF(A59="","",IF(COUNTIF($A$5:$A$504,A59)&gt;1,"DUPLICATE PO ID",IF(OR(B59="",C59="",D59="",E59="",F59=""),"CHECK REQUIRED FIELDS",IF(OR(NOT(ISNUMBER(E59)),E59&gt;TODAY(),NOT(ISNUMBER(F59)),F59&lt;=0),"CHECK INPUTS",IF(I59="","OPEN — ADD INVOICE",IF(OR(G59="",H59=""),"CHECK INVOICE DATA",IF(OR(NOT(ISNUMBER(H59)),H59&gt;TODAY(),NOT(ISNUMBER(I59)),I59&lt;=0,I59&gt;F59,AND(J59&lt;&gt;"",OR(NOT(ISNUMBER(J59)),J59&lt;0,J59&gt;I59)),AND(L59&lt;&gt;"",OR(NOT(ISNUMBER(L59)),L59&lt;H59))),"CHECK INPUTS",IF(N59="PAID","COMPLETE","OPEN"))))))))</x:f>
      </x:c>
    </x:row>
    <x:row r="60">
      <x:c r="A60" s="730"/>
      <x:c r="B60" s="730"/>
      <x:c r="C60" s="730"/>
      <x:c r="D60" s="730"/>
      <x:c r="E60" s="731"/>
      <x:c r="F60" s="767"/>
      <x:c r="G60" s="767"/>
      <x:c r="H60" s="731"/>
      <x:c r="I60" s="767"/>
      <x:c r="J60" s="767"/>
      <x:c r="K60" s="771" t="str">
        <x:f>IF(I60="","",IF(OR(NOT(ISNUMBER(I60)),I60&lt;=0,AND(J60&lt;&gt;"",NOT(ISNUMBER(J60))),J60&lt;0),"CHECK VALUES",ROUND(MAX(I60-IF(J60="",0,J60),0),2)))</x:f>
      </x:c>
      <x:c r="L60" s="731"/>
      <x:c r="M60" s="776" t="str">
        <x:f>IF(N60="OVERDUE",MAX(TODAY()-L60,0),"")</x:f>
      </x:c>
      <x:c r="N60" s="741" t="str">
        <x:f>IF(A60="","",IF(OR(B60="",C60="",D60="",E60="",F60="",NOT(ISNUMBER(E60)),E60&gt;TODAY(),NOT(ISNUMBER(F60)),F60&lt;=0),"CHECK ORDER DATA",IF(I60="","NOT INVOICED",IF(OR(G60="",H60=""),"CHECK INVOICE DATA",IF(OR(NOT(ISNUMBER(H60)),H60&gt;TODAY(),NOT(ISNUMBER(I60)),I60&lt;=0,I60&gt;F60,AND(J60&lt;&gt;"",NOT(ISNUMBER(J60))),J60&lt;0),"CHECK VALUES",IF(J60&gt;I60,"OVERPAID / CHECK",IF(K60=0,"PAID",IF(L60="","DUE DATE NOT SET",IF(OR(NOT(ISNUMBER(L60)),L60&lt;H60),"CHECK DUE DATE",IF(TODAY()&gt;L60,"OVERDUE","PENDING"))))))))))</x:f>
      </x:c>
      <x:c r="O60" s="730"/>
      <x:c r="P60" s="730"/>
      <x:c r="Q60" s="751" t="str">
        <x:f>IF(A60="","",IF(COUNTIF($A$5:$A$504,A60)&gt;1,"DUPLICATE PO ID",IF(OR(B60="",C60="",D60="",E60="",F60=""),"CHECK REQUIRED FIELDS",IF(OR(NOT(ISNUMBER(E60)),E60&gt;TODAY(),NOT(ISNUMBER(F60)),F60&lt;=0),"CHECK INPUTS",IF(I60="","OPEN — ADD INVOICE",IF(OR(G60="",H60=""),"CHECK INVOICE DATA",IF(OR(NOT(ISNUMBER(H60)),H60&gt;TODAY(),NOT(ISNUMBER(I60)),I60&lt;=0,I60&gt;F60,AND(J60&lt;&gt;"",OR(NOT(ISNUMBER(J60)),J60&lt;0,J60&gt;I60)),AND(L60&lt;&gt;"",OR(NOT(ISNUMBER(L60)),L60&lt;H60))),"CHECK INPUTS",IF(N60="PAID","COMPLETE","OPEN"))))))))</x:f>
      </x:c>
    </x:row>
    <x:row r="61">
      <x:c r="A61" s="730"/>
      <x:c r="B61" s="730"/>
      <x:c r="C61" s="730"/>
      <x:c r="D61" s="730"/>
      <x:c r="E61" s="731"/>
      <x:c r="F61" s="767"/>
      <x:c r="G61" s="767"/>
      <x:c r="H61" s="731"/>
      <x:c r="I61" s="767"/>
      <x:c r="J61" s="767"/>
      <x:c r="K61" s="771" t="str">
        <x:f>IF(I61="","",IF(OR(NOT(ISNUMBER(I61)),I61&lt;=0,AND(J61&lt;&gt;"",NOT(ISNUMBER(J61))),J61&lt;0),"CHECK VALUES",ROUND(MAX(I61-IF(J61="",0,J61),0),2)))</x:f>
      </x:c>
      <x:c r="L61" s="731"/>
      <x:c r="M61" s="776" t="str">
        <x:f>IF(N61="OVERDUE",MAX(TODAY()-L61,0),"")</x:f>
      </x:c>
      <x:c r="N61" s="741" t="str">
        <x:f>IF(A61="","",IF(OR(B61="",C61="",D61="",E61="",F61="",NOT(ISNUMBER(E61)),E61&gt;TODAY(),NOT(ISNUMBER(F61)),F61&lt;=0),"CHECK ORDER DATA",IF(I61="","NOT INVOICED",IF(OR(G61="",H61=""),"CHECK INVOICE DATA",IF(OR(NOT(ISNUMBER(H61)),H61&gt;TODAY(),NOT(ISNUMBER(I61)),I61&lt;=0,I61&gt;F61,AND(J61&lt;&gt;"",NOT(ISNUMBER(J61))),J61&lt;0),"CHECK VALUES",IF(J61&gt;I61,"OVERPAID / CHECK",IF(K61=0,"PAID",IF(L61="","DUE DATE NOT SET",IF(OR(NOT(ISNUMBER(L61)),L61&lt;H61),"CHECK DUE DATE",IF(TODAY()&gt;L61,"OVERDUE","PENDING"))))))))))</x:f>
      </x:c>
      <x:c r="O61" s="730"/>
      <x:c r="P61" s="730"/>
      <x:c r="Q61" s="751" t="str">
        <x:f>IF(A61="","",IF(COUNTIF($A$5:$A$504,A61)&gt;1,"DUPLICATE PO ID",IF(OR(B61="",C61="",D61="",E61="",F61=""),"CHECK REQUIRED FIELDS",IF(OR(NOT(ISNUMBER(E61)),E61&gt;TODAY(),NOT(ISNUMBER(F61)),F61&lt;=0),"CHECK INPUTS",IF(I61="","OPEN — ADD INVOICE",IF(OR(G61="",H61=""),"CHECK INVOICE DATA",IF(OR(NOT(ISNUMBER(H61)),H61&gt;TODAY(),NOT(ISNUMBER(I61)),I61&lt;=0,I61&gt;F61,AND(J61&lt;&gt;"",OR(NOT(ISNUMBER(J61)),J61&lt;0,J61&gt;I61)),AND(L61&lt;&gt;"",OR(NOT(ISNUMBER(L61)),L61&lt;H61))),"CHECK INPUTS",IF(N61="PAID","COMPLETE","OPEN"))))))))</x:f>
      </x:c>
    </x:row>
    <x:row r="62">
      <x:c r="A62" s="730"/>
      <x:c r="B62" s="730"/>
      <x:c r="C62" s="730"/>
      <x:c r="D62" s="730"/>
      <x:c r="E62" s="731"/>
      <x:c r="F62" s="767"/>
      <x:c r="G62" s="767"/>
      <x:c r="H62" s="731"/>
      <x:c r="I62" s="767"/>
      <x:c r="J62" s="767"/>
      <x:c r="K62" s="771" t="str">
        <x:f>IF(I62="","",IF(OR(NOT(ISNUMBER(I62)),I62&lt;=0,AND(J62&lt;&gt;"",NOT(ISNUMBER(J62))),J62&lt;0),"CHECK VALUES",ROUND(MAX(I62-IF(J62="",0,J62),0),2)))</x:f>
      </x:c>
      <x:c r="L62" s="731"/>
      <x:c r="M62" s="776" t="str">
        <x:f>IF(N62="OVERDUE",MAX(TODAY()-L62,0),"")</x:f>
      </x:c>
      <x:c r="N62" s="741" t="str">
        <x:f>IF(A62="","",IF(OR(B62="",C62="",D62="",E62="",F62="",NOT(ISNUMBER(E62)),E62&gt;TODAY(),NOT(ISNUMBER(F62)),F62&lt;=0),"CHECK ORDER DATA",IF(I62="","NOT INVOICED",IF(OR(G62="",H62=""),"CHECK INVOICE DATA",IF(OR(NOT(ISNUMBER(H62)),H62&gt;TODAY(),NOT(ISNUMBER(I62)),I62&lt;=0,I62&gt;F62,AND(J62&lt;&gt;"",NOT(ISNUMBER(J62))),J62&lt;0),"CHECK VALUES",IF(J62&gt;I62,"OVERPAID / CHECK",IF(K62=0,"PAID",IF(L62="","DUE DATE NOT SET",IF(OR(NOT(ISNUMBER(L62)),L62&lt;H62),"CHECK DUE DATE",IF(TODAY()&gt;L62,"OVERDUE","PENDING"))))))))))</x:f>
      </x:c>
      <x:c r="O62" s="730"/>
      <x:c r="P62" s="730"/>
      <x:c r="Q62" s="751" t="str">
        <x:f>IF(A62="","",IF(COUNTIF($A$5:$A$504,A62)&gt;1,"DUPLICATE PO ID",IF(OR(B62="",C62="",D62="",E62="",F62=""),"CHECK REQUIRED FIELDS",IF(OR(NOT(ISNUMBER(E62)),E62&gt;TODAY(),NOT(ISNUMBER(F62)),F62&lt;=0),"CHECK INPUTS",IF(I62="","OPEN — ADD INVOICE",IF(OR(G62="",H62=""),"CHECK INVOICE DATA",IF(OR(NOT(ISNUMBER(H62)),H62&gt;TODAY(),NOT(ISNUMBER(I62)),I62&lt;=0,I62&gt;F62,AND(J62&lt;&gt;"",OR(NOT(ISNUMBER(J62)),J62&lt;0,J62&gt;I62)),AND(L62&lt;&gt;"",OR(NOT(ISNUMBER(L62)),L62&lt;H62))),"CHECK INPUTS",IF(N62="PAID","COMPLETE","OPEN"))))))))</x:f>
      </x:c>
    </x:row>
    <x:row r="63">
      <x:c r="A63" s="730"/>
      <x:c r="B63" s="730"/>
      <x:c r="C63" s="730"/>
      <x:c r="D63" s="730"/>
      <x:c r="E63" s="731"/>
      <x:c r="F63" s="767"/>
      <x:c r="G63" s="767"/>
      <x:c r="H63" s="731"/>
      <x:c r="I63" s="767"/>
      <x:c r="J63" s="767"/>
      <x:c r="K63" s="771" t="str">
        <x:f>IF(I63="","",IF(OR(NOT(ISNUMBER(I63)),I63&lt;=0,AND(J63&lt;&gt;"",NOT(ISNUMBER(J63))),J63&lt;0),"CHECK VALUES",ROUND(MAX(I63-IF(J63="",0,J63),0),2)))</x:f>
      </x:c>
      <x:c r="L63" s="731"/>
      <x:c r="M63" s="776" t="str">
        <x:f>IF(N63="OVERDUE",MAX(TODAY()-L63,0),"")</x:f>
      </x:c>
      <x:c r="N63" s="741" t="str">
        <x:f>IF(A63="","",IF(OR(B63="",C63="",D63="",E63="",F63="",NOT(ISNUMBER(E63)),E63&gt;TODAY(),NOT(ISNUMBER(F63)),F63&lt;=0),"CHECK ORDER DATA",IF(I63="","NOT INVOICED",IF(OR(G63="",H63=""),"CHECK INVOICE DATA",IF(OR(NOT(ISNUMBER(H63)),H63&gt;TODAY(),NOT(ISNUMBER(I63)),I63&lt;=0,I63&gt;F63,AND(J63&lt;&gt;"",NOT(ISNUMBER(J63))),J63&lt;0),"CHECK VALUES",IF(J63&gt;I63,"OVERPAID / CHECK",IF(K63=0,"PAID",IF(L63="","DUE DATE NOT SET",IF(OR(NOT(ISNUMBER(L63)),L63&lt;H63),"CHECK DUE DATE",IF(TODAY()&gt;L63,"OVERDUE","PENDING"))))))))))</x:f>
      </x:c>
      <x:c r="O63" s="730"/>
      <x:c r="P63" s="730"/>
      <x:c r="Q63" s="751" t="str">
        <x:f>IF(A63="","",IF(COUNTIF($A$5:$A$504,A63)&gt;1,"DUPLICATE PO ID",IF(OR(B63="",C63="",D63="",E63="",F63=""),"CHECK REQUIRED FIELDS",IF(OR(NOT(ISNUMBER(E63)),E63&gt;TODAY(),NOT(ISNUMBER(F63)),F63&lt;=0),"CHECK INPUTS",IF(I63="","OPEN — ADD INVOICE",IF(OR(G63="",H63=""),"CHECK INVOICE DATA",IF(OR(NOT(ISNUMBER(H63)),H63&gt;TODAY(),NOT(ISNUMBER(I63)),I63&lt;=0,I63&gt;F63,AND(J63&lt;&gt;"",OR(NOT(ISNUMBER(J63)),J63&lt;0,J63&gt;I63)),AND(L63&lt;&gt;"",OR(NOT(ISNUMBER(L63)),L63&lt;H63))),"CHECK INPUTS",IF(N63="PAID","COMPLETE","OPEN"))))))))</x:f>
      </x:c>
    </x:row>
    <x:row r="64">
      <x:c r="A64" s="730"/>
      <x:c r="B64" s="730"/>
      <x:c r="C64" s="730"/>
      <x:c r="D64" s="730"/>
      <x:c r="E64" s="731"/>
      <x:c r="F64" s="767"/>
      <x:c r="G64" s="767"/>
      <x:c r="H64" s="731"/>
      <x:c r="I64" s="767"/>
      <x:c r="J64" s="767"/>
      <x:c r="K64" s="771" t="str">
        <x:f>IF(I64="","",IF(OR(NOT(ISNUMBER(I64)),I64&lt;=0,AND(J64&lt;&gt;"",NOT(ISNUMBER(J64))),J64&lt;0),"CHECK VALUES",ROUND(MAX(I64-IF(J64="",0,J64),0),2)))</x:f>
      </x:c>
      <x:c r="L64" s="731"/>
      <x:c r="M64" s="776" t="str">
        <x:f>IF(N64="OVERDUE",MAX(TODAY()-L64,0),"")</x:f>
      </x:c>
      <x:c r="N64" s="741" t="str">
        <x:f>IF(A64="","",IF(OR(B64="",C64="",D64="",E64="",F64="",NOT(ISNUMBER(E64)),E64&gt;TODAY(),NOT(ISNUMBER(F64)),F64&lt;=0),"CHECK ORDER DATA",IF(I64="","NOT INVOICED",IF(OR(G64="",H64=""),"CHECK INVOICE DATA",IF(OR(NOT(ISNUMBER(H64)),H64&gt;TODAY(),NOT(ISNUMBER(I64)),I64&lt;=0,I64&gt;F64,AND(J64&lt;&gt;"",NOT(ISNUMBER(J64))),J64&lt;0),"CHECK VALUES",IF(J64&gt;I64,"OVERPAID / CHECK",IF(K64=0,"PAID",IF(L64="","DUE DATE NOT SET",IF(OR(NOT(ISNUMBER(L64)),L64&lt;H64),"CHECK DUE DATE",IF(TODAY()&gt;L64,"OVERDUE","PENDING"))))))))))</x:f>
      </x:c>
      <x:c r="O64" s="730"/>
      <x:c r="P64" s="730"/>
      <x:c r="Q64" s="751" t="str">
        <x:f>IF(A64="","",IF(COUNTIF($A$5:$A$504,A64)&gt;1,"DUPLICATE PO ID",IF(OR(B64="",C64="",D64="",E64="",F64=""),"CHECK REQUIRED FIELDS",IF(OR(NOT(ISNUMBER(E64)),E64&gt;TODAY(),NOT(ISNUMBER(F64)),F64&lt;=0),"CHECK INPUTS",IF(I64="","OPEN — ADD INVOICE",IF(OR(G64="",H64=""),"CHECK INVOICE DATA",IF(OR(NOT(ISNUMBER(H64)),H64&gt;TODAY(),NOT(ISNUMBER(I64)),I64&lt;=0,I64&gt;F64,AND(J64&lt;&gt;"",OR(NOT(ISNUMBER(J64)),J64&lt;0,J64&gt;I64)),AND(L64&lt;&gt;"",OR(NOT(ISNUMBER(L64)),L64&lt;H64))),"CHECK INPUTS",IF(N64="PAID","COMPLETE","OPEN"))))))))</x:f>
      </x:c>
    </x:row>
    <x:row r="65">
      <x:c r="A65" s="730"/>
      <x:c r="B65" s="730"/>
      <x:c r="C65" s="730"/>
      <x:c r="D65" s="730"/>
      <x:c r="E65" s="731"/>
      <x:c r="F65" s="767"/>
      <x:c r="G65" s="767"/>
      <x:c r="H65" s="731"/>
      <x:c r="I65" s="767"/>
      <x:c r="J65" s="767"/>
      <x:c r="K65" s="771" t="str">
        <x:f>IF(I65="","",IF(OR(NOT(ISNUMBER(I65)),I65&lt;=0,AND(J65&lt;&gt;"",NOT(ISNUMBER(J65))),J65&lt;0),"CHECK VALUES",ROUND(MAX(I65-IF(J65="",0,J65),0),2)))</x:f>
      </x:c>
      <x:c r="L65" s="731"/>
      <x:c r="M65" s="776" t="str">
        <x:f>IF(N65="OVERDUE",MAX(TODAY()-L65,0),"")</x:f>
      </x:c>
      <x:c r="N65" s="741" t="str">
        <x:f>IF(A65="","",IF(OR(B65="",C65="",D65="",E65="",F65="",NOT(ISNUMBER(E65)),E65&gt;TODAY(),NOT(ISNUMBER(F65)),F65&lt;=0),"CHECK ORDER DATA",IF(I65="","NOT INVOICED",IF(OR(G65="",H65=""),"CHECK INVOICE DATA",IF(OR(NOT(ISNUMBER(H65)),H65&gt;TODAY(),NOT(ISNUMBER(I65)),I65&lt;=0,I65&gt;F65,AND(J65&lt;&gt;"",NOT(ISNUMBER(J65))),J65&lt;0),"CHECK VALUES",IF(J65&gt;I65,"OVERPAID / CHECK",IF(K65=0,"PAID",IF(L65="","DUE DATE NOT SET",IF(OR(NOT(ISNUMBER(L65)),L65&lt;H65),"CHECK DUE DATE",IF(TODAY()&gt;L65,"OVERDUE","PENDING"))))))))))</x:f>
      </x:c>
      <x:c r="O65" s="730"/>
      <x:c r="P65" s="730"/>
      <x:c r="Q65" s="751" t="str">
        <x:f>IF(A65="","",IF(COUNTIF($A$5:$A$504,A65)&gt;1,"DUPLICATE PO ID",IF(OR(B65="",C65="",D65="",E65="",F65=""),"CHECK REQUIRED FIELDS",IF(OR(NOT(ISNUMBER(E65)),E65&gt;TODAY(),NOT(ISNUMBER(F65)),F65&lt;=0),"CHECK INPUTS",IF(I65="","OPEN — ADD INVOICE",IF(OR(G65="",H65=""),"CHECK INVOICE DATA",IF(OR(NOT(ISNUMBER(H65)),H65&gt;TODAY(),NOT(ISNUMBER(I65)),I65&lt;=0,I65&gt;F65,AND(J65&lt;&gt;"",OR(NOT(ISNUMBER(J65)),J65&lt;0,J65&gt;I65)),AND(L65&lt;&gt;"",OR(NOT(ISNUMBER(L65)),L65&lt;H65))),"CHECK INPUTS",IF(N65="PAID","COMPLETE","OPEN"))))))))</x:f>
      </x:c>
    </x:row>
    <x:row r="66">
      <x:c r="A66" s="730"/>
      <x:c r="B66" s="730"/>
      <x:c r="C66" s="730"/>
      <x:c r="D66" s="730"/>
      <x:c r="E66" s="731"/>
      <x:c r="F66" s="767"/>
      <x:c r="G66" s="767"/>
      <x:c r="H66" s="731"/>
      <x:c r="I66" s="767"/>
      <x:c r="J66" s="767"/>
      <x:c r="K66" s="771" t="str">
        <x:f>IF(I66="","",IF(OR(NOT(ISNUMBER(I66)),I66&lt;=0,AND(J66&lt;&gt;"",NOT(ISNUMBER(J66))),J66&lt;0),"CHECK VALUES",ROUND(MAX(I66-IF(J66="",0,J66),0),2)))</x:f>
      </x:c>
      <x:c r="L66" s="731"/>
      <x:c r="M66" s="776" t="str">
        <x:f>IF(N66="OVERDUE",MAX(TODAY()-L66,0),"")</x:f>
      </x:c>
      <x:c r="N66" s="741" t="str">
        <x:f>IF(A66="","",IF(OR(B66="",C66="",D66="",E66="",F66="",NOT(ISNUMBER(E66)),E66&gt;TODAY(),NOT(ISNUMBER(F66)),F66&lt;=0),"CHECK ORDER DATA",IF(I66="","NOT INVOICED",IF(OR(G66="",H66=""),"CHECK INVOICE DATA",IF(OR(NOT(ISNUMBER(H66)),H66&gt;TODAY(),NOT(ISNUMBER(I66)),I66&lt;=0,I66&gt;F66,AND(J66&lt;&gt;"",NOT(ISNUMBER(J66))),J66&lt;0),"CHECK VALUES",IF(J66&gt;I66,"OVERPAID / CHECK",IF(K66=0,"PAID",IF(L66="","DUE DATE NOT SET",IF(OR(NOT(ISNUMBER(L66)),L66&lt;H66),"CHECK DUE DATE",IF(TODAY()&gt;L66,"OVERDUE","PENDING"))))))))))</x:f>
      </x:c>
      <x:c r="O66" s="730"/>
      <x:c r="P66" s="730"/>
      <x:c r="Q66" s="751" t="str">
        <x:f>IF(A66="","",IF(COUNTIF($A$5:$A$504,A66)&gt;1,"DUPLICATE PO ID",IF(OR(B66="",C66="",D66="",E66="",F66=""),"CHECK REQUIRED FIELDS",IF(OR(NOT(ISNUMBER(E66)),E66&gt;TODAY(),NOT(ISNUMBER(F66)),F66&lt;=0),"CHECK INPUTS",IF(I66="","OPEN — ADD INVOICE",IF(OR(G66="",H66=""),"CHECK INVOICE DATA",IF(OR(NOT(ISNUMBER(H66)),H66&gt;TODAY(),NOT(ISNUMBER(I66)),I66&lt;=0,I66&gt;F66,AND(J66&lt;&gt;"",OR(NOT(ISNUMBER(J66)),J66&lt;0,J66&gt;I66)),AND(L66&lt;&gt;"",OR(NOT(ISNUMBER(L66)),L66&lt;H66))),"CHECK INPUTS",IF(N66="PAID","COMPLETE","OPEN"))))))))</x:f>
      </x:c>
    </x:row>
    <x:row r="67">
      <x:c r="A67" s="730"/>
      <x:c r="B67" s="730"/>
      <x:c r="C67" s="730"/>
      <x:c r="D67" s="730"/>
      <x:c r="E67" s="731"/>
      <x:c r="F67" s="767"/>
      <x:c r="G67" s="767"/>
      <x:c r="H67" s="731"/>
      <x:c r="I67" s="767"/>
      <x:c r="J67" s="767"/>
      <x:c r="K67" s="771" t="str">
        <x:f>IF(I67="","",IF(OR(NOT(ISNUMBER(I67)),I67&lt;=0,AND(J67&lt;&gt;"",NOT(ISNUMBER(J67))),J67&lt;0),"CHECK VALUES",ROUND(MAX(I67-IF(J67="",0,J67),0),2)))</x:f>
      </x:c>
      <x:c r="L67" s="731"/>
      <x:c r="M67" s="776" t="str">
        <x:f>IF(N67="OVERDUE",MAX(TODAY()-L67,0),"")</x:f>
      </x:c>
      <x:c r="N67" s="741" t="str">
        <x:f>IF(A67="","",IF(OR(B67="",C67="",D67="",E67="",F67="",NOT(ISNUMBER(E67)),E67&gt;TODAY(),NOT(ISNUMBER(F67)),F67&lt;=0),"CHECK ORDER DATA",IF(I67="","NOT INVOICED",IF(OR(G67="",H67=""),"CHECK INVOICE DATA",IF(OR(NOT(ISNUMBER(H67)),H67&gt;TODAY(),NOT(ISNUMBER(I67)),I67&lt;=0,I67&gt;F67,AND(J67&lt;&gt;"",NOT(ISNUMBER(J67))),J67&lt;0),"CHECK VALUES",IF(J67&gt;I67,"OVERPAID / CHECK",IF(K67=0,"PAID",IF(L67="","DUE DATE NOT SET",IF(OR(NOT(ISNUMBER(L67)),L67&lt;H67),"CHECK DUE DATE",IF(TODAY()&gt;L67,"OVERDUE","PENDING"))))))))))</x:f>
      </x:c>
      <x:c r="O67" s="730"/>
      <x:c r="P67" s="730"/>
      <x:c r="Q67" s="751" t="str">
        <x:f>IF(A67="","",IF(COUNTIF($A$5:$A$504,A67)&gt;1,"DUPLICATE PO ID",IF(OR(B67="",C67="",D67="",E67="",F67=""),"CHECK REQUIRED FIELDS",IF(OR(NOT(ISNUMBER(E67)),E67&gt;TODAY(),NOT(ISNUMBER(F67)),F67&lt;=0),"CHECK INPUTS",IF(I67="","OPEN — ADD INVOICE",IF(OR(G67="",H67=""),"CHECK INVOICE DATA",IF(OR(NOT(ISNUMBER(H67)),H67&gt;TODAY(),NOT(ISNUMBER(I67)),I67&lt;=0,I67&gt;F67,AND(J67&lt;&gt;"",OR(NOT(ISNUMBER(J67)),J67&lt;0,J67&gt;I67)),AND(L67&lt;&gt;"",OR(NOT(ISNUMBER(L67)),L67&lt;H67))),"CHECK INPUTS",IF(N67="PAID","COMPLETE","OPEN"))))))))</x:f>
      </x:c>
    </x:row>
    <x:row r="68">
      <x:c r="A68" s="730"/>
      <x:c r="B68" s="730"/>
      <x:c r="C68" s="730"/>
      <x:c r="D68" s="730"/>
      <x:c r="E68" s="731"/>
      <x:c r="F68" s="767"/>
      <x:c r="G68" s="767"/>
      <x:c r="H68" s="731"/>
      <x:c r="I68" s="767"/>
      <x:c r="J68" s="767"/>
      <x:c r="K68" s="771" t="str">
        <x:f>IF(I68="","",IF(OR(NOT(ISNUMBER(I68)),I68&lt;=0,AND(J68&lt;&gt;"",NOT(ISNUMBER(J68))),J68&lt;0),"CHECK VALUES",ROUND(MAX(I68-IF(J68="",0,J68),0),2)))</x:f>
      </x:c>
      <x:c r="L68" s="731"/>
      <x:c r="M68" s="776" t="str">
        <x:f>IF(N68="OVERDUE",MAX(TODAY()-L68,0),"")</x:f>
      </x:c>
      <x:c r="N68" s="741" t="str">
        <x:f>IF(A68="","",IF(OR(B68="",C68="",D68="",E68="",F68="",NOT(ISNUMBER(E68)),E68&gt;TODAY(),NOT(ISNUMBER(F68)),F68&lt;=0),"CHECK ORDER DATA",IF(I68="","NOT INVOICED",IF(OR(G68="",H68=""),"CHECK INVOICE DATA",IF(OR(NOT(ISNUMBER(H68)),H68&gt;TODAY(),NOT(ISNUMBER(I68)),I68&lt;=0,I68&gt;F68,AND(J68&lt;&gt;"",NOT(ISNUMBER(J68))),J68&lt;0),"CHECK VALUES",IF(J68&gt;I68,"OVERPAID / CHECK",IF(K68=0,"PAID",IF(L68="","DUE DATE NOT SET",IF(OR(NOT(ISNUMBER(L68)),L68&lt;H68),"CHECK DUE DATE",IF(TODAY()&gt;L68,"OVERDUE","PENDING"))))))))))</x:f>
      </x:c>
      <x:c r="O68" s="730"/>
      <x:c r="P68" s="730"/>
      <x:c r="Q68" s="751" t="str">
        <x:f>IF(A68="","",IF(COUNTIF($A$5:$A$504,A68)&gt;1,"DUPLICATE PO ID",IF(OR(B68="",C68="",D68="",E68="",F68=""),"CHECK REQUIRED FIELDS",IF(OR(NOT(ISNUMBER(E68)),E68&gt;TODAY(),NOT(ISNUMBER(F68)),F68&lt;=0),"CHECK INPUTS",IF(I68="","OPEN — ADD INVOICE",IF(OR(G68="",H68=""),"CHECK INVOICE DATA",IF(OR(NOT(ISNUMBER(H68)),H68&gt;TODAY(),NOT(ISNUMBER(I68)),I68&lt;=0,I68&gt;F68,AND(J68&lt;&gt;"",OR(NOT(ISNUMBER(J68)),J68&lt;0,J68&gt;I68)),AND(L68&lt;&gt;"",OR(NOT(ISNUMBER(L68)),L68&lt;H68))),"CHECK INPUTS",IF(N68="PAID","COMPLETE","OPEN"))))))))</x:f>
      </x:c>
    </x:row>
    <x:row r="69">
      <x:c r="A69" s="730"/>
      <x:c r="B69" s="730"/>
      <x:c r="C69" s="730"/>
      <x:c r="D69" s="730"/>
      <x:c r="E69" s="731"/>
      <x:c r="F69" s="767"/>
      <x:c r="G69" s="767"/>
      <x:c r="H69" s="731"/>
      <x:c r="I69" s="767"/>
      <x:c r="J69" s="767"/>
      <x:c r="K69" s="771" t="str">
        <x:f>IF(I69="","",IF(OR(NOT(ISNUMBER(I69)),I69&lt;=0,AND(J69&lt;&gt;"",NOT(ISNUMBER(J69))),J69&lt;0),"CHECK VALUES",ROUND(MAX(I69-IF(J69="",0,J69),0),2)))</x:f>
      </x:c>
      <x:c r="L69" s="731"/>
      <x:c r="M69" s="776" t="str">
        <x:f>IF(N69="OVERDUE",MAX(TODAY()-L69,0),"")</x:f>
      </x:c>
      <x:c r="N69" s="741" t="str">
        <x:f>IF(A69="","",IF(OR(B69="",C69="",D69="",E69="",F69="",NOT(ISNUMBER(E69)),E69&gt;TODAY(),NOT(ISNUMBER(F69)),F69&lt;=0),"CHECK ORDER DATA",IF(I69="","NOT INVOICED",IF(OR(G69="",H69=""),"CHECK INVOICE DATA",IF(OR(NOT(ISNUMBER(H69)),H69&gt;TODAY(),NOT(ISNUMBER(I69)),I69&lt;=0,I69&gt;F69,AND(J69&lt;&gt;"",NOT(ISNUMBER(J69))),J69&lt;0),"CHECK VALUES",IF(J69&gt;I69,"OVERPAID / CHECK",IF(K69=0,"PAID",IF(L69="","DUE DATE NOT SET",IF(OR(NOT(ISNUMBER(L69)),L69&lt;H69),"CHECK DUE DATE",IF(TODAY()&gt;L69,"OVERDUE","PENDING"))))))))))</x:f>
      </x:c>
      <x:c r="O69" s="730"/>
      <x:c r="P69" s="730"/>
      <x:c r="Q69" s="751" t="str">
        <x:f>IF(A69="","",IF(COUNTIF($A$5:$A$504,A69)&gt;1,"DUPLICATE PO ID",IF(OR(B69="",C69="",D69="",E69="",F69=""),"CHECK REQUIRED FIELDS",IF(OR(NOT(ISNUMBER(E69)),E69&gt;TODAY(),NOT(ISNUMBER(F69)),F69&lt;=0),"CHECK INPUTS",IF(I69="","OPEN — ADD INVOICE",IF(OR(G69="",H69=""),"CHECK INVOICE DATA",IF(OR(NOT(ISNUMBER(H69)),H69&gt;TODAY(),NOT(ISNUMBER(I69)),I69&lt;=0,I69&gt;F69,AND(J69&lt;&gt;"",OR(NOT(ISNUMBER(J69)),J69&lt;0,J69&gt;I69)),AND(L69&lt;&gt;"",OR(NOT(ISNUMBER(L69)),L69&lt;H69))),"CHECK INPUTS",IF(N69="PAID","COMPLETE","OPEN"))))))))</x:f>
      </x:c>
    </x:row>
    <x:row r="70">
      <x:c r="A70" s="730"/>
      <x:c r="B70" s="730"/>
      <x:c r="C70" s="730"/>
      <x:c r="D70" s="730"/>
      <x:c r="E70" s="731"/>
      <x:c r="F70" s="767"/>
      <x:c r="G70" s="767"/>
      <x:c r="H70" s="731"/>
      <x:c r="I70" s="767"/>
      <x:c r="J70" s="767"/>
      <x:c r="K70" s="771" t="str">
        <x:f>IF(I70="","",IF(OR(NOT(ISNUMBER(I70)),I70&lt;=0,AND(J70&lt;&gt;"",NOT(ISNUMBER(J70))),J70&lt;0),"CHECK VALUES",ROUND(MAX(I70-IF(J70="",0,J70),0),2)))</x:f>
      </x:c>
      <x:c r="L70" s="731"/>
      <x:c r="M70" s="776" t="str">
        <x:f>IF(N70="OVERDUE",MAX(TODAY()-L70,0),"")</x:f>
      </x:c>
      <x:c r="N70" s="741" t="str">
        <x:f>IF(A70="","",IF(OR(B70="",C70="",D70="",E70="",F70="",NOT(ISNUMBER(E70)),E70&gt;TODAY(),NOT(ISNUMBER(F70)),F70&lt;=0),"CHECK ORDER DATA",IF(I70="","NOT INVOICED",IF(OR(G70="",H70=""),"CHECK INVOICE DATA",IF(OR(NOT(ISNUMBER(H70)),H70&gt;TODAY(),NOT(ISNUMBER(I70)),I70&lt;=0,I70&gt;F70,AND(J70&lt;&gt;"",NOT(ISNUMBER(J70))),J70&lt;0),"CHECK VALUES",IF(J70&gt;I70,"OVERPAID / CHECK",IF(K70=0,"PAID",IF(L70="","DUE DATE NOT SET",IF(OR(NOT(ISNUMBER(L70)),L70&lt;H70),"CHECK DUE DATE",IF(TODAY()&gt;L70,"OVERDUE","PENDING"))))))))))</x:f>
      </x:c>
      <x:c r="O70" s="730"/>
      <x:c r="P70" s="730"/>
      <x:c r="Q70" s="751" t="str">
        <x:f>IF(A70="","",IF(COUNTIF($A$5:$A$504,A70)&gt;1,"DUPLICATE PO ID",IF(OR(B70="",C70="",D70="",E70="",F70=""),"CHECK REQUIRED FIELDS",IF(OR(NOT(ISNUMBER(E70)),E70&gt;TODAY(),NOT(ISNUMBER(F70)),F70&lt;=0),"CHECK INPUTS",IF(I70="","OPEN — ADD INVOICE",IF(OR(G70="",H70=""),"CHECK INVOICE DATA",IF(OR(NOT(ISNUMBER(H70)),H70&gt;TODAY(),NOT(ISNUMBER(I70)),I70&lt;=0,I70&gt;F70,AND(J70&lt;&gt;"",OR(NOT(ISNUMBER(J70)),J70&lt;0,J70&gt;I70)),AND(L70&lt;&gt;"",OR(NOT(ISNUMBER(L70)),L70&lt;H70))),"CHECK INPUTS",IF(N70="PAID","COMPLETE","OPEN"))))))))</x:f>
      </x:c>
    </x:row>
    <x:row r="71">
      <x:c r="A71" s="730"/>
      <x:c r="B71" s="730"/>
      <x:c r="C71" s="730"/>
      <x:c r="D71" s="730"/>
      <x:c r="E71" s="731"/>
      <x:c r="F71" s="767"/>
      <x:c r="G71" s="767"/>
      <x:c r="H71" s="731"/>
      <x:c r="I71" s="767"/>
      <x:c r="J71" s="767"/>
      <x:c r="K71" s="771" t="str">
        <x:f>IF(I71="","",IF(OR(NOT(ISNUMBER(I71)),I71&lt;=0,AND(J71&lt;&gt;"",NOT(ISNUMBER(J71))),J71&lt;0),"CHECK VALUES",ROUND(MAX(I71-IF(J71="",0,J71),0),2)))</x:f>
      </x:c>
      <x:c r="L71" s="731"/>
      <x:c r="M71" s="776" t="str">
        <x:f>IF(N71="OVERDUE",MAX(TODAY()-L71,0),"")</x:f>
      </x:c>
      <x:c r="N71" s="741" t="str">
        <x:f>IF(A71="","",IF(OR(B71="",C71="",D71="",E71="",F71="",NOT(ISNUMBER(E71)),E71&gt;TODAY(),NOT(ISNUMBER(F71)),F71&lt;=0),"CHECK ORDER DATA",IF(I71="","NOT INVOICED",IF(OR(G71="",H71=""),"CHECK INVOICE DATA",IF(OR(NOT(ISNUMBER(H71)),H71&gt;TODAY(),NOT(ISNUMBER(I71)),I71&lt;=0,I71&gt;F71,AND(J71&lt;&gt;"",NOT(ISNUMBER(J71))),J71&lt;0),"CHECK VALUES",IF(J71&gt;I71,"OVERPAID / CHECK",IF(K71=0,"PAID",IF(L71="","DUE DATE NOT SET",IF(OR(NOT(ISNUMBER(L71)),L71&lt;H71),"CHECK DUE DATE",IF(TODAY()&gt;L71,"OVERDUE","PENDING"))))))))))</x:f>
      </x:c>
      <x:c r="O71" s="730"/>
      <x:c r="P71" s="730"/>
      <x:c r="Q71" s="751" t="str">
        <x:f>IF(A71="","",IF(COUNTIF($A$5:$A$504,A71)&gt;1,"DUPLICATE PO ID",IF(OR(B71="",C71="",D71="",E71="",F71=""),"CHECK REQUIRED FIELDS",IF(OR(NOT(ISNUMBER(E71)),E71&gt;TODAY(),NOT(ISNUMBER(F71)),F71&lt;=0),"CHECK INPUTS",IF(I71="","OPEN — ADD INVOICE",IF(OR(G71="",H71=""),"CHECK INVOICE DATA",IF(OR(NOT(ISNUMBER(H71)),H71&gt;TODAY(),NOT(ISNUMBER(I71)),I71&lt;=0,I71&gt;F71,AND(J71&lt;&gt;"",OR(NOT(ISNUMBER(J71)),J71&lt;0,J71&gt;I71)),AND(L71&lt;&gt;"",OR(NOT(ISNUMBER(L71)),L71&lt;H71))),"CHECK INPUTS",IF(N71="PAID","COMPLETE","OPEN"))))))))</x:f>
      </x:c>
    </x:row>
    <x:row r="72">
      <x:c r="A72" s="730"/>
      <x:c r="B72" s="730"/>
      <x:c r="C72" s="730"/>
      <x:c r="D72" s="730"/>
      <x:c r="E72" s="731"/>
      <x:c r="F72" s="767"/>
      <x:c r="G72" s="767"/>
      <x:c r="H72" s="731"/>
      <x:c r="I72" s="767"/>
      <x:c r="J72" s="767"/>
      <x:c r="K72" s="771" t="str">
        <x:f>IF(I72="","",IF(OR(NOT(ISNUMBER(I72)),I72&lt;=0,AND(J72&lt;&gt;"",NOT(ISNUMBER(J72))),J72&lt;0),"CHECK VALUES",ROUND(MAX(I72-IF(J72="",0,J72),0),2)))</x:f>
      </x:c>
      <x:c r="L72" s="731"/>
      <x:c r="M72" s="776" t="str">
        <x:f>IF(N72="OVERDUE",MAX(TODAY()-L72,0),"")</x:f>
      </x:c>
      <x:c r="N72" s="741" t="str">
        <x:f>IF(A72="","",IF(OR(B72="",C72="",D72="",E72="",F72="",NOT(ISNUMBER(E72)),E72&gt;TODAY(),NOT(ISNUMBER(F72)),F72&lt;=0),"CHECK ORDER DATA",IF(I72="","NOT INVOICED",IF(OR(G72="",H72=""),"CHECK INVOICE DATA",IF(OR(NOT(ISNUMBER(H72)),H72&gt;TODAY(),NOT(ISNUMBER(I72)),I72&lt;=0,I72&gt;F72,AND(J72&lt;&gt;"",NOT(ISNUMBER(J72))),J72&lt;0),"CHECK VALUES",IF(J72&gt;I72,"OVERPAID / CHECK",IF(K72=0,"PAID",IF(L72="","DUE DATE NOT SET",IF(OR(NOT(ISNUMBER(L72)),L72&lt;H72),"CHECK DUE DATE",IF(TODAY()&gt;L72,"OVERDUE","PENDING"))))))))))</x:f>
      </x:c>
      <x:c r="O72" s="730"/>
      <x:c r="P72" s="730"/>
      <x:c r="Q72" s="751" t="str">
        <x:f>IF(A72="","",IF(COUNTIF($A$5:$A$504,A72)&gt;1,"DUPLICATE PO ID",IF(OR(B72="",C72="",D72="",E72="",F72=""),"CHECK REQUIRED FIELDS",IF(OR(NOT(ISNUMBER(E72)),E72&gt;TODAY(),NOT(ISNUMBER(F72)),F72&lt;=0),"CHECK INPUTS",IF(I72="","OPEN — ADD INVOICE",IF(OR(G72="",H72=""),"CHECK INVOICE DATA",IF(OR(NOT(ISNUMBER(H72)),H72&gt;TODAY(),NOT(ISNUMBER(I72)),I72&lt;=0,I72&gt;F72,AND(J72&lt;&gt;"",OR(NOT(ISNUMBER(J72)),J72&lt;0,J72&gt;I72)),AND(L72&lt;&gt;"",OR(NOT(ISNUMBER(L72)),L72&lt;H72))),"CHECK INPUTS",IF(N72="PAID","COMPLETE","OPEN"))))))))</x:f>
      </x:c>
    </x:row>
    <x:row r="73">
      <x:c r="A73" s="730"/>
      <x:c r="B73" s="730"/>
      <x:c r="C73" s="730"/>
      <x:c r="D73" s="730"/>
      <x:c r="E73" s="731"/>
      <x:c r="F73" s="767"/>
      <x:c r="G73" s="767"/>
      <x:c r="H73" s="731"/>
      <x:c r="I73" s="767"/>
      <x:c r="J73" s="767"/>
      <x:c r="K73" s="771" t="str">
        <x:f>IF(I73="","",IF(OR(NOT(ISNUMBER(I73)),I73&lt;=0,AND(J73&lt;&gt;"",NOT(ISNUMBER(J73))),J73&lt;0),"CHECK VALUES",ROUND(MAX(I73-IF(J73="",0,J73),0),2)))</x:f>
      </x:c>
      <x:c r="L73" s="731"/>
      <x:c r="M73" s="776" t="str">
        <x:f>IF(N73="OVERDUE",MAX(TODAY()-L73,0),"")</x:f>
      </x:c>
      <x:c r="N73" s="741" t="str">
        <x:f>IF(A73="","",IF(OR(B73="",C73="",D73="",E73="",F73="",NOT(ISNUMBER(E73)),E73&gt;TODAY(),NOT(ISNUMBER(F73)),F73&lt;=0),"CHECK ORDER DATA",IF(I73="","NOT INVOICED",IF(OR(G73="",H73=""),"CHECK INVOICE DATA",IF(OR(NOT(ISNUMBER(H73)),H73&gt;TODAY(),NOT(ISNUMBER(I73)),I73&lt;=0,I73&gt;F73,AND(J73&lt;&gt;"",NOT(ISNUMBER(J73))),J73&lt;0),"CHECK VALUES",IF(J73&gt;I73,"OVERPAID / CHECK",IF(K73=0,"PAID",IF(L73="","DUE DATE NOT SET",IF(OR(NOT(ISNUMBER(L73)),L73&lt;H73),"CHECK DUE DATE",IF(TODAY()&gt;L73,"OVERDUE","PENDING"))))))))))</x:f>
      </x:c>
      <x:c r="O73" s="730"/>
      <x:c r="P73" s="730"/>
      <x:c r="Q73" s="751" t="str">
        <x:f>IF(A73="","",IF(COUNTIF($A$5:$A$504,A73)&gt;1,"DUPLICATE PO ID",IF(OR(B73="",C73="",D73="",E73="",F73=""),"CHECK REQUIRED FIELDS",IF(OR(NOT(ISNUMBER(E73)),E73&gt;TODAY(),NOT(ISNUMBER(F73)),F73&lt;=0),"CHECK INPUTS",IF(I73="","OPEN — ADD INVOICE",IF(OR(G73="",H73=""),"CHECK INVOICE DATA",IF(OR(NOT(ISNUMBER(H73)),H73&gt;TODAY(),NOT(ISNUMBER(I73)),I73&lt;=0,I73&gt;F73,AND(J73&lt;&gt;"",OR(NOT(ISNUMBER(J73)),J73&lt;0,J73&gt;I73)),AND(L73&lt;&gt;"",OR(NOT(ISNUMBER(L73)),L73&lt;H73))),"CHECK INPUTS",IF(N73="PAID","COMPLETE","OPEN"))))))))</x:f>
      </x:c>
    </x:row>
    <x:row r="74">
      <x:c r="A74" s="730"/>
      <x:c r="B74" s="730"/>
      <x:c r="C74" s="730"/>
      <x:c r="D74" s="730"/>
      <x:c r="E74" s="731"/>
      <x:c r="F74" s="767"/>
      <x:c r="G74" s="767"/>
      <x:c r="H74" s="731"/>
      <x:c r="I74" s="767"/>
      <x:c r="J74" s="767"/>
      <x:c r="K74" s="771" t="str">
        <x:f>IF(I74="","",IF(OR(NOT(ISNUMBER(I74)),I74&lt;=0,AND(J74&lt;&gt;"",NOT(ISNUMBER(J74))),J74&lt;0),"CHECK VALUES",ROUND(MAX(I74-IF(J74="",0,J74),0),2)))</x:f>
      </x:c>
      <x:c r="L74" s="731"/>
      <x:c r="M74" s="776" t="str">
        <x:f>IF(N74="OVERDUE",MAX(TODAY()-L74,0),"")</x:f>
      </x:c>
      <x:c r="N74" s="741" t="str">
        <x:f>IF(A74="","",IF(OR(B74="",C74="",D74="",E74="",F74="",NOT(ISNUMBER(E74)),E74&gt;TODAY(),NOT(ISNUMBER(F74)),F74&lt;=0),"CHECK ORDER DATA",IF(I74="","NOT INVOICED",IF(OR(G74="",H74=""),"CHECK INVOICE DATA",IF(OR(NOT(ISNUMBER(H74)),H74&gt;TODAY(),NOT(ISNUMBER(I74)),I74&lt;=0,I74&gt;F74,AND(J74&lt;&gt;"",NOT(ISNUMBER(J74))),J74&lt;0),"CHECK VALUES",IF(J74&gt;I74,"OVERPAID / CHECK",IF(K74=0,"PAID",IF(L74="","DUE DATE NOT SET",IF(OR(NOT(ISNUMBER(L74)),L74&lt;H74),"CHECK DUE DATE",IF(TODAY()&gt;L74,"OVERDUE","PENDING"))))))))))</x:f>
      </x:c>
      <x:c r="O74" s="730"/>
      <x:c r="P74" s="730"/>
      <x:c r="Q74" s="751" t="str">
        <x:f>IF(A74="","",IF(COUNTIF($A$5:$A$504,A74)&gt;1,"DUPLICATE PO ID",IF(OR(B74="",C74="",D74="",E74="",F74=""),"CHECK REQUIRED FIELDS",IF(OR(NOT(ISNUMBER(E74)),E74&gt;TODAY(),NOT(ISNUMBER(F74)),F74&lt;=0),"CHECK INPUTS",IF(I74="","OPEN — ADD INVOICE",IF(OR(G74="",H74=""),"CHECK INVOICE DATA",IF(OR(NOT(ISNUMBER(H74)),H74&gt;TODAY(),NOT(ISNUMBER(I74)),I74&lt;=0,I74&gt;F74,AND(J74&lt;&gt;"",OR(NOT(ISNUMBER(J74)),J74&lt;0,J74&gt;I74)),AND(L74&lt;&gt;"",OR(NOT(ISNUMBER(L74)),L74&lt;H74))),"CHECK INPUTS",IF(N74="PAID","COMPLETE","OPEN"))))))))</x:f>
      </x:c>
    </x:row>
    <x:row r="75">
      <x:c r="A75" s="730"/>
      <x:c r="B75" s="730"/>
      <x:c r="C75" s="730"/>
      <x:c r="D75" s="730"/>
      <x:c r="E75" s="731"/>
      <x:c r="F75" s="767"/>
      <x:c r="G75" s="767"/>
      <x:c r="H75" s="731"/>
      <x:c r="I75" s="767"/>
      <x:c r="J75" s="767"/>
      <x:c r="K75" s="771" t="str">
        <x:f>IF(I75="","",IF(OR(NOT(ISNUMBER(I75)),I75&lt;=0,AND(J75&lt;&gt;"",NOT(ISNUMBER(J75))),J75&lt;0),"CHECK VALUES",ROUND(MAX(I75-IF(J75="",0,J75),0),2)))</x:f>
      </x:c>
      <x:c r="L75" s="731"/>
      <x:c r="M75" s="776" t="str">
        <x:f>IF(N75="OVERDUE",MAX(TODAY()-L75,0),"")</x:f>
      </x:c>
      <x:c r="N75" s="741" t="str">
        <x:f>IF(A75="","",IF(OR(B75="",C75="",D75="",E75="",F75="",NOT(ISNUMBER(E75)),E75&gt;TODAY(),NOT(ISNUMBER(F75)),F75&lt;=0),"CHECK ORDER DATA",IF(I75="","NOT INVOICED",IF(OR(G75="",H75=""),"CHECK INVOICE DATA",IF(OR(NOT(ISNUMBER(H75)),H75&gt;TODAY(),NOT(ISNUMBER(I75)),I75&lt;=0,I75&gt;F75,AND(J75&lt;&gt;"",NOT(ISNUMBER(J75))),J75&lt;0),"CHECK VALUES",IF(J75&gt;I75,"OVERPAID / CHECK",IF(K75=0,"PAID",IF(L75="","DUE DATE NOT SET",IF(OR(NOT(ISNUMBER(L75)),L75&lt;H75),"CHECK DUE DATE",IF(TODAY()&gt;L75,"OVERDUE","PENDING"))))))))))</x:f>
      </x:c>
      <x:c r="O75" s="730"/>
      <x:c r="P75" s="730"/>
      <x:c r="Q75" s="751" t="str">
        <x:f>IF(A75="","",IF(COUNTIF($A$5:$A$504,A75)&gt;1,"DUPLICATE PO ID",IF(OR(B75="",C75="",D75="",E75="",F75=""),"CHECK REQUIRED FIELDS",IF(OR(NOT(ISNUMBER(E75)),E75&gt;TODAY(),NOT(ISNUMBER(F75)),F75&lt;=0),"CHECK INPUTS",IF(I75="","OPEN — ADD INVOICE",IF(OR(G75="",H75=""),"CHECK INVOICE DATA",IF(OR(NOT(ISNUMBER(H75)),H75&gt;TODAY(),NOT(ISNUMBER(I75)),I75&lt;=0,I75&gt;F75,AND(J75&lt;&gt;"",OR(NOT(ISNUMBER(J75)),J75&lt;0,J75&gt;I75)),AND(L75&lt;&gt;"",OR(NOT(ISNUMBER(L75)),L75&lt;H75))),"CHECK INPUTS",IF(N75="PAID","COMPLETE","OPEN"))))))))</x:f>
      </x:c>
    </x:row>
    <x:row r="76">
      <x:c r="A76" s="730"/>
      <x:c r="B76" s="730"/>
      <x:c r="C76" s="730"/>
      <x:c r="D76" s="730"/>
      <x:c r="E76" s="731"/>
      <x:c r="F76" s="767"/>
      <x:c r="G76" s="767"/>
      <x:c r="H76" s="731"/>
      <x:c r="I76" s="767"/>
      <x:c r="J76" s="767"/>
      <x:c r="K76" s="771" t="str">
        <x:f>IF(I76="","",IF(OR(NOT(ISNUMBER(I76)),I76&lt;=0,AND(J76&lt;&gt;"",NOT(ISNUMBER(J76))),J76&lt;0),"CHECK VALUES",ROUND(MAX(I76-IF(J76="",0,J76),0),2)))</x:f>
      </x:c>
      <x:c r="L76" s="731"/>
      <x:c r="M76" s="776" t="str">
        <x:f>IF(N76="OVERDUE",MAX(TODAY()-L76,0),"")</x:f>
      </x:c>
      <x:c r="N76" s="741" t="str">
        <x:f>IF(A76="","",IF(OR(B76="",C76="",D76="",E76="",F76="",NOT(ISNUMBER(E76)),E76&gt;TODAY(),NOT(ISNUMBER(F76)),F76&lt;=0),"CHECK ORDER DATA",IF(I76="","NOT INVOICED",IF(OR(G76="",H76=""),"CHECK INVOICE DATA",IF(OR(NOT(ISNUMBER(H76)),H76&gt;TODAY(),NOT(ISNUMBER(I76)),I76&lt;=0,I76&gt;F76,AND(J76&lt;&gt;"",NOT(ISNUMBER(J76))),J76&lt;0),"CHECK VALUES",IF(J76&gt;I76,"OVERPAID / CHECK",IF(K76=0,"PAID",IF(L76="","DUE DATE NOT SET",IF(OR(NOT(ISNUMBER(L76)),L76&lt;H76),"CHECK DUE DATE",IF(TODAY()&gt;L76,"OVERDUE","PENDING"))))))))))</x:f>
      </x:c>
      <x:c r="O76" s="730"/>
      <x:c r="P76" s="730"/>
      <x:c r="Q76" s="751" t="str">
        <x:f>IF(A76="","",IF(COUNTIF($A$5:$A$504,A76)&gt;1,"DUPLICATE PO ID",IF(OR(B76="",C76="",D76="",E76="",F76=""),"CHECK REQUIRED FIELDS",IF(OR(NOT(ISNUMBER(E76)),E76&gt;TODAY(),NOT(ISNUMBER(F76)),F76&lt;=0),"CHECK INPUTS",IF(I76="","OPEN — ADD INVOICE",IF(OR(G76="",H76=""),"CHECK INVOICE DATA",IF(OR(NOT(ISNUMBER(H76)),H76&gt;TODAY(),NOT(ISNUMBER(I76)),I76&lt;=0,I76&gt;F76,AND(J76&lt;&gt;"",OR(NOT(ISNUMBER(J76)),J76&lt;0,J76&gt;I76)),AND(L76&lt;&gt;"",OR(NOT(ISNUMBER(L76)),L76&lt;H76))),"CHECK INPUTS",IF(N76="PAID","COMPLETE","OPEN"))))))))</x:f>
      </x:c>
    </x:row>
    <x:row r="77">
      <x:c r="A77" s="730"/>
      <x:c r="B77" s="730"/>
      <x:c r="C77" s="730"/>
      <x:c r="D77" s="730"/>
      <x:c r="E77" s="731"/>
      <x:c r="F77" s="767"/>
      <x:c r="G77" s="767"/>
      <x:c r="H77" s="731"/>
      <x:c r="I77" s="767"/>
      <x:c r="J77" s="767"/>
      <x:c r="K77" s="771" t="str">
        <x:f>IF(I77="","",IF(OR(NOT(ISNUMBER(I77)),I77&lt;=0,AND(J77&lt;&gt;"",NOT(ISNUMBER(J77))),J77&lt;0),"CHECK VALUES",ROUND(MAX(I77-IF(J77="",0,J77),0),2)))</x:f>
      </x:c>
      <x:c r="L77" s="731"/>
      <x:c r="M77" s="776" t="str">
        <x:f>IF(N77="OVERDUE",MAX(TODAY()-L77,0),"")</x:f>
      </x:c>
      <x:c r="N77" s="741" t="str">
        <x:f>IF(A77="","",IF(OR(B77="",C77="",D77="",E77="",F77="",NOT(ISNUMBER(E77)),E77&gt;TODAY(),NOT(ISNUMBER(F77)),F77&lt;=0),"CHECK ORDER DATA",IF(I77="","NOT INVOICED",IF(OR(G77="",H77=""),"CHECK INVOICE DATA",IF(OR(NOT(ISNUMBER(H77)),H77&gt;TODAY(),NOT(ISNUMBER(I77)),I77&lt;=0,I77&gt;F77,AND(J77&lt;&gt;"",NOT(ISNUMBER(J77))),J77&lt;0),"CHECK VALUES",IF(J77&gt;I77,"OVERPAID / CHECK",IF(K77=0,"PAID",IF(L77="","DUE DATE NOT SET",IF(OR(NOT(ISNUMBER(L77)),L77&lt;H77),"CHECK DUE DATE",IF(TODAY()&gt;L77,"OVERDUE","PENDING"))))))))))</x:f>
      </x:c>
      <x:c r="O77" s="730"/>
      <x:c r="P77" s="730"/>
      <x:c r="Q77" s="751" t="str">
        <x:f>IF(A77="","",IF(COUNTIF($A$5:$A$504,A77)&gt;1,"DUPLICATE PO ID",IF(OR(B77="",C77="",D77="",E77="",F77=""),"CHECK REQUIRED FIELDS",IF(OR(NOT(ISNUMBER(E77)),E77&gt;TODAY(),NOT(ISNUMBER(F77)),F77&lt;=0),"CHECK INPUTS",IF(I77="","OPEN — ADD INVOICE",IF(OR(G77="",H77=""),"CHECK INVOICE DATA",IF(OR(NOT(ISNUMBER(H77)),H77&gt;TODAY(),NOT(ISNUMBER(I77)),I77&lt;=0,I77&gt;F77,AND(J77&lt;&gt;"",OR(NOT(ISNUMBER(J77)),J77&lt;0,J77&gt;I77)),AND(L77&lt;&gt;"",OR(NOT(ISNUMBER(L77)),L77&lt;H77))),"CHECK INPUTS",IF(N77="PAID","COMPLETE","OPEN"))))))))</x:f>
      </x:c>
    </x:row>
    <x:row r="78">
      <x:c r="A78" s="730"/>
      <x:c r="B78" s="730"/>
      <x:c r="C78" s="730"/>
      <x:c r="D78" s="730"/>
      <x:c r="E78" s="731"/>
      <x:c r="F78" s="767"/>
      <x:c r="G78" s="767"/>
      <x:c r="H78" s="731"/>
      <x:c r="I78" s="767"/>
      <x:c r="J78" s="767"/>
      <x:c r="K78" s="771" t="str">
        <x:f>IF(I78="","",IF(OR(NOT(ISNUMBER(I78)),I78&lt;=0,AND(J78&lt;&gt;"",NOT(ISNUMBER(J78))),J78&lt;0),"CHECK VALUES",ROUND(MAX(I78-IF(J78="",0,J78),0),2)))</x:f>
      </x:c>
      <x:c r="L78" s="731"/>
      <x:c r="M78" s="776" t="str">
        <x:f>IF(N78="OVERDUE",MAX(TODAY()-L78,0),"")</x:f>
      </x:c>
      <x:c r="N78" s="741" t="str">
        <x:f>IF(A78="","",IF(OR(B78="",C78="",D78="",E78="",F78="",NOT(ISNUMBER(E78)),E78&gt;TODAY(),NOT(ISNUMBER(F78)),F78&lt;=0),"CHECK ORDER DATA",IF(I78="","NOT INVOICED",IF(OR(G78="",H78=""),"CHECK INVOICE DATA",IF(OR(NOT(ISNUMBER(H78)),H78&gt;TODAY(),NOT(ISNUMBER(I78)),I78&lt;=0,I78&gt;F78,AND(J78&lt;&gt;"",NOT(ISNUMBER(J78))),J78&lt;0),"CHECK VALUES",IF(J78&gt;I78,"OVERPAID / CHECK",IF(K78=0,"PAID",IF(L78="","DUE DATE NOT SET",IF(OR(NOT(ISNUMBER(L78)),L78&lt;H78),"CHECK DUE DATE",IF(TODAY()&gt;L78,"OVERDUE","PENDING"))))))))))</x:f>
      </x:c>
      <x:c r="O78" s="730"/>
      <x:c r="P78" s="730"/>
      <x:c r="Q78" s="751" t="str">
        <x:f>IF(A78="","",IF(COUNTIF($A$5:$A$504,A78)&gt;1,"DUPLICATE PO ID",IF(OR(B78="",C78="",D78="",E78="",F78=""),"CHECK REQUIRED FIELDS",IF(OR(NOT(ISNUMBER(E78)),E78&gt;TODAY(),NOT(ISNUMBER(F78)),F78&lt;=0),"CHECK INPUTS",IF(I78="","OPEN — ADD INVOICE",IF(OR(G78="",H78=""),"CHECK INVOICE DATA",IF(OR(NOT(ISNUMBER(H78)),H78&gt;TODAY(),NOT(ISNUMBER(I78)),I78&lt;=0,I78&gt;F78,AND(J78&lt;&gt;"",OR(NOT(ISNUMBER(J78)),J78&lt;0,J78&gt;I78)),AND(L78&lt;&gt;"",OR(NOT(ISNUMBER(L78)),L78&lt;H78))),"CHECK INPUTS",IF(N78="PAID","COMPLETE","OPEN"))))))))</x:f>
      </x:c>
    </x:row>
    <x:row r="79">
      <x:c r="A79" s="730"/>
      <x:c r="B79" s="730"/>
      <x:c r="C79" s="730"/>
      <x:c r="D79" s="730"/>
      <x:c r="E79" s="731"/>
      <x:c r="F79" s="767"/>
      <x:c r="G79" s="767"/>
      <x:c r="H79" s="731"/>
      <x:c r="I79" s="767"/>
      <x:c r="J79" s="767"/>
      <x:c r="K79" s="771" t="str">
        <x:f>IF(I79="","",IF(OR(NOT(ISNUMBER(I79)),I79&lt;=0,AND(J79&lt;&gt;"",NOT(ISNUMBER(J79))),J79&lt;0),"CHECK VALUES",ROUND(MAX(I79-IF(J79="",0,J79),0),2)))</x:f>
      </x:c>
      <x:c r="L79" s="731"/>
      <x:c r="M79" s="776" t="str">
        <x:f>IF(N79="OVERDUE",MAX(TODAY()-L79,0),"")</x:f>
      </x:c>
      <x:c r="N79" s="741" t="str">
        <x:f>IF(A79="","",IF(OR(B79="",C79="",D79="",E79="",F79="",NOT(ISNUMBER(E79)),E79&gt;TODAY(),NOT(ISNUMBER(F79)),F79&lt;=0),"CHECK ORDER DATA",IF(I79="","NOT INVOICED",IF(OR(G79="",H79=""),"CHECK INVOICE DATA",IF(OR(NOT(ISNUMBER(H79)),H79&gt;TODAY(),NOT(ISNUMBER(I79)),I79&lt;=0,I79&gt;F79,AND(J79&lt;&gt;"",NOT(ISNUMBER(J79))),J79&lt;0),"CHECK VALUES",IF(J79&gt;I79,"OVERPAID / CHECK",IF(K79=0,"PAID",IF(L79="","DUE DATE NOT SET",IF(OR(NOT(ISNUMBER(L79)),L79&lt;H79),"CHECK DUE DATE",IF(TODAY()&gt;L79,"OVERDUE","PENDING"))))))))))</x:f>
      </x:c>
      <x:c r="O79" s="730"/>
      <x:c r="P79" s="730"/>
      <x:c r="Q79" s="751" t="str">
        <x:f>IF(A79="","",IF(COUNTIF($A$5:$A$504,A79)&gt;1,"DUPLICATE PO ID",IF(OR(B79="",C79="",D79="",E79="",F79=""),"CHECK REQUIRED FIELDS",IF(OR(NOT(ISNUMBER(E79)),E79&gt;TODAY(),NOT(ISNUMBER(F79)),F79&lt;=0),"CHECK INPUTS",IF(I79="","OPEN — ADD INVOICE",IF(OR(G79="",H79=""),"CHECK INVOICE DATA",IF(OR(NOT(ISNUMBER(H79)),H79&gt;TODAY(),NOT(ISNUMBER(I79)),I79&lt;=0,I79&gt;F79,AND(J79&lt;&gt;"",OR(NOT(ISNUMBER(J79)),J79&lt;0,J79&gt;I79)),AND(L79&lt;&gt;"",OR(NOT(ISNUMBER(L79)),L79&lt;H79))),"CHECK INPUTS",IF(N79="PAID","COMPLETE","OPEN"))))))))</x:f>
      </x:c>
    </x:row>
    <x:row r="80">
      <x:c r="A80" s="730"/>
      <x:c r="B80" s="730"/>
      <x:c r="C80" s="730"/>
      <x:c r="D80" s="730"/>
      <x:c r="E80" s="731"/>
      <x:c r="F80" s="767"/>
      <x:c r="G80" s="767"/>
      <x:c r="H80" s="731"/>
      <x:c r="I80" s="767"/>
      <x:c r="J80" s="767"/>
      <x:c r="K80" s="771" t="str">
        <x:f>IF(I80="","",IF(OR(NOT(ISNUMBER(I80)),I80&lt;=0,AND(J80&lt;&gt;"",NOT(ISNUMBER(J80))),J80&lt;0),"CHECK VALUES",ROUND(MAX(I80-IF(J80="",0,J80),0),2)))</x:f>
      </x:c>
      <x:c r="L80" s="731"/>
      <x:c r="M80" s="776" t="str">
        <x:f>IF(N80="OVERDUE",MAX(TODAY()-L80,0),"")</x:f>
      </x:c>
      <x:c r="N80" s="741" t="str">
        <x:f>IF(A80="","",IF(OR(B80="",C80="",D80="",E80="",F80="",NOT(ISNUMBER(E80)),E80&gt;TODAY(),NOT(ISNUMBER(F80)),F80&lt;=0),"CHECK ORDER DATA",IF(I80="","NOT INVOICED",IF(OR(G80="",H80=""),"CHECK INVOICE DATA",IF(OR(NOT(ISNUMBER(H80)),H80&gt;TODAY(),NOT(ISNUMBER(I80)),I80&lt;=0,I80&gt;F80,AND(J80&lt;&gt;"",NOT(ISNUMBER(J80))),J80&lt;0),"CHECK VALUES",IF(J80&gt;I80,"OVERPAID / CHECK",IF(K80=0,"PAID",IF(L80="","DUE DATE NOT SET",IF(OR(NOT(ISNUMBER(L80)),L80&lt;H80),"CHECK DUE DATE",IF(TODAY()&gt;L80,"OVERDUE","PENDING"))))))))))</x:f>
      </x:c>
      <x:c r="O80" s="730"/>
      <x:c r="P80" s="730"/>
      <x:c r="Q80" s="751" t="str">
        <x:f>IF(A80="","",IF(COUNTIF($A$5:$A$504,A80)&gt;1,"DUPLICATE PO ID",IF(OR(B80="",C80="",D80="",E80="",F80=""),"CHECK REQUIRED FIELDS",IF(OR(NOT(ISNUMBER(E80)),E80&gt;TODAY(),NOT(ISNUMBER(F80)),F80&lt;=0),"CHECK INPUTS",IF(I80="","OPEN — ADD INVOICE",IF(OR(G80="",H80=""),"CHECK INVOICE DATA",IF(OR(NOT(ISNUMBER(H80)),H80&gt;TODAY(),NOT(ISNUMBER(I80)),I80&lt;=0,I80&gt;F80,AND(J80&lt;&gt;"",OR(NOT(ISNUMBER(J80)),J80&lt;0,J80&gt;I80)),AND(L80&lt;&gt;"",OR(NOT(ISNUMBER(L80)),L80&lt;H80))),"CHECK INPUTS",IF(N80="PAID","COMPLETE","OPEN"))))))))</x:f>
      </x:c>
    </x:row>
    <x:row r="81">
      <x:c r="A81" s="730"/>
      <x:c r="B81" s="730"/>
      <x:c r="C81" s="730"/>
      <x:c r="D81" s="730"/>
      <x:c r="E81" s="731"/>
      <x:c r="F81" s="767"/>
      <x:c r="G81" s="767"/>
      <x:c r="H81" s="731"/>
      <x:c r="I81" s="767"/>
      <x:c r="J81" s="767"/>
      <x:c r="K81" s="771" t="str">
        <x:f>IF(I81="","",IF(OR(NOT(ISNUMBER(I81)),I81&lt;=0,AND(J81&lt;&gt;"",NOT(ISNUMBER(J81))),J81&lt;0),"CHECK VALUES",ROUND(MAX(I81-IF(J81="",0,J81),0),2)))</x:f>
      </x:c>
      <x:c r="L81" s="731"/>
      <x:c r="M81" s="776" t="str">
        <x:f>IF(N81="OVERDUE",MAX(TODAY()-L81,0),"")</x:f>
      </x:c>
      <x:c r="N81" s="741" t="str">
        <x:f>IF(A81="","",IF(OR(B81="",C81="",D81="",E81="",F81="",NOT(ISNUMBER(E81)),E81&gt;TODAY(),NOT(ISNUMBER(F81)),F81&lt;=0),"CHECK ORDER DATA",IF(I81="","NOT INVOICED",IF(OR(G81="",H81=""),"CHECK INVOICE DATA",IF(OR(NOT(ISNUMBER(H81)),H81&gt;TODAY(),NOT(ISNUMBER(I81)),I81&lt;=0,I81&gt;F81,AND(J81&lt;&gt;"",NOT(ISNUMBER(J81))),J81&lt;0),"CHECK VALUES",IF(J81&gt;I81,"OVERPAID / CHECK",IF(K81=0,"PAID",IF(L81="","DUE DATE NOT SET",IF(OR(NOT(ISNUMBER(L81)),L81&lt;H81),"CHECK DUE DATE",IF(TODAY()&gt;L81,"OVERDUE","PENDING"))))))))))</x:f>
      </x:c>
      <x:c r="O81" s="730"/>
      <x:c r="P81" s="730"/>
      <x:c r="Q81" s="751" t="str">
        <x:f>IF(A81="","",IF(COUNTIF($A$5:$A$504,A81)&gt;1,"DUPLICATE PO ID",IF(OR(B81="",C81="",D81="",E81="",F81=""),"CHECK REQUIRED FIELDS",IF(OR(NOT(ISNUMBER(E81)),E81&gt;TODAY(),NOT(ISNUMBER(F81)),F81&lt;=0),"CHECK INPUTS",IF(I81="","OPEN — ADD INVOICE",IF(OR(G81="",H81=""),"CHECK INVOICE DATA",IF(OR(NOT(ISNUMBER(H81)),H81&gt;TODAY(),NOT(ISNUMBER(I81)),I81&lt;=0,I81&gt;F81,AND(J81&lt;&gt;"",OR(NOT(ISNUMBER(J81)),J81&lt;0,J81&gt;I81)),AND(L81&lt;&gt;"",OR(NOT(ISNUMBER(L81)),L81&lt;H81))),"CHECK INPUTS",IF(N81="PAID","COMPLETE","OPEN"))))))))</x:f>
      </x:c>
    </x:row>
    <x:row r="82">
      <x:c r="A82" s="730"/>
      <x:c r="B82" s="730"/>
      <x:c r="C82" s="730"/>
      <x:c r="D82" s="730"/>
      <x:c r="E82" s="731"/>
      <x:c r="F82" s="767"/>
      <x:c r="G82" s="767"/>
      <x:c r="H82" s="731"/>
      <x:c r="I82" s="767"/>
      <x:c r="J82" s="767"/>
      <x:c r="K82" s="771" t="str">
        <x:f>IF(I82="","",IF(OR(NOT(ISNUMBER(I82)),I82&lt;=0,AND(J82&lt;&gt;"",NOT(ISNUMBER(J82))),J82&lt;0),"CHECK VALUES",ROUND(MAX(I82-IF(J82="",0,J82),0),2)))</x:f>
      </x:c>
      <x:c r="L82" s="731"/>
      <x:c r="M82" s="776" t="str">
        <x:f>IF(N82="OVERDUE",MAX(TODAY()-L82,0),"")</x:f>
      </x:c>
      <x:c r="N82" s="741" t="str">
        <x:f>IF(A82="","",IF(OR(B82="",C82="",D82="",E82="",F82="",NOT(ISNUMBER(E82)),E82&gt;TODAY(),NOT(ISNUMBER(F82)),F82&lt;=0),"CHECK ORDER DATA",IF(I82="","NOT INVOICED",IF(OR(G82="",H82=""),"CHECK INVOICE DATA",IF(OR(NOT(ISNUMBER(H82)),H82&gt;TODAY(),NOT(ISNUMBER(I82)),I82&lt;=0,I82&gt;F82,AND(J82&lt;&gt;"",NOT(ISNUMBER(J82))),J82&lt;0),"CHECK VALUES",IF(J82&gt;I82,"OVERPAID / CHECK",IF(K82=0,"PAID",IF(L82="","DUE DATE NOT SET",IF(OR(NOT(ISNUMBER(L82)),L82&lt;H82),"CHECK DUE DATE",IF(TODAY()&gt;L82,"OVERDUE","PENDING"))))))))))</x:f>
      </x:c>
      <x:c r="O82" s="730"/>
      <x:c r="P82" s="730"/>
      <x:c r="Q82" s="751" t="str">
        <x:f>IF(A82="","",IF(COUNTIF($A$5:$A$504,A82)&gt;1,"DUPLICATE PO ID",IF(OR(B82="",C82="",D82="",E82="",F82=""),"CHECK REQUIRED FIELDS",IF(OR(NOT(ISNUMBER(E82)),E82&gt;TODAY(),NOT(ISNUMBER(F82)),F82&lt;=0),"CHECK INPUTS",IF(I82="","OPEN — ADD INVOICE",IF(OR(G82="",H82=""),"CHECK INVOICE DATA",IF(OR(NOT(ISNUMBER(H82)),H82&gt;TODAY(),NOT(ISNUMBER(I82)),I82&lt;=0,I82&gt;F82,AND(J82&lt;&gt;"",OR(NOT(ISNUMBER(J82)),J82&lt;0,J82&gt;I82)),AND(L82&lt;&gt;"",OR(NOT(ISNUMBER(L82)),L82&lt;H82))),"CHECK INPUTS",IF(N82="PAID","COMPLETE","OPEN"))))))))</x:f>
      </x:c>
    </x:row>
    <x:row r="83">
      <x:c r="A83" s="730"/>
      <x:c r="B83" s="730"/>
      <x:c r="C83" s="730"/>
      <x:c r="D83" s="730"/>
      <x:c r="E83" s="731"/>
      <x:c r="F83" s="767"/>
      <x:c r="G83" s="767"/>
      <x:c r="H83" s="731"/>
      <x:c r="I83" s="767"/>
      <x:c r="J83" s="767"/>
      <x:c r="K83" s="771" t="str">
        <x:f>IF(I83="","",IF(OR(NOT(ISNUMBER(I83)),I83&lt;=0,AND(J83&lt;&gt;"",NOT(ISNUMBER(J83))),J83&lt;0),"CHECK VALUES",ROUND(MAX(I83-IF(J83="",0,J83),0),2)))</x:f>
      </x:c>
      <x:c r="L83" s="731"/>
      <x:c r="M83" s="776" t="str">
        <x:f>IF(N83="OVERDUE",MAX(TODAY()-L83,0),"")</x:f>
      </x:c>
      <x:c r="N83" s="741" t="str">
        <x:f>IF(A83="","",IF(OR(B83="",C83="",D83="",E83="",F83="",NOT(ISNUMBER(E83)),E83&gt;TODAY(),NOT(ISNUMBER(F83)),F83&lt;=0),"CHECK ORDER DATA",IF(I83="","NOT INVOICED",IF(OR(G83="",H83=""),"CHECK INVOICE DATA",IF(OR(NOT(ISNUMBER(H83)),H83&gt;TODAY(),NOT(ISNUMBER(I83)),I83&lt;=0,I83&gt;F83,AND(J83&lt;&gt;"",NOT(ISNUMBER(J83))),J83&lt;0),"CHECK VALUES",IF(J83&gt;I83,"OVERPAID / CHECK",IF(K83=0,"PAID",IF(L83="","DUE DATE NOT SET",IF(OR(NOT(ISNUMBER(L83)),L83&lt;H83),"CHECK DUE DATE",IF(TODAY()&gt;L83,"OVERDUE","PENDING"))))))))))</x:f>
      </x:c>
      <x:c r="O83" s="730"/>
      <x:c r="P83" s="730"/>
      <x:c r="Q83" s="751" t="str">
        <x:f>IF(A83="","",IF(COUNTIF($A$5:$A$504,A83)&gt;1,"DUPLICATE PO ID",IF(OR(B83="",C83="",D83="",E83="",F83=""),"CHECK REQUIRED FIELDS",IF(OR(NOT(ISNUMBER(E83)),E83&gt;TODAY(),NOT(ISNUMBER(F83)),F83&lt;=0),"CHECK INPUTS",IF(I83="","OPEN — ADD INVOICE",IF(OR(G83="",H83=""),"CHECK INVOICE DATA",IF(OR(NOT(ISNUMBER(H83)),H83&gt;TODAY(),NOT(ISNUMBER(I83)),I83&lt;=0,I83&gt;F83,AND(J83&lt;&gt;"",OR(NOT(ISNUMBER(J83)),J83&lt;0,J83&gt;I83)),AND(L83&lt;&gt;"",OR(NOT(ISNUMBER(L83)),L83&lt;H83))),"CHECK INPUTS",IF(N83="PAID","COMPLETE","OPEN"))))))))</x:f>
      </x:c>
    </x:row>
    <x:row r="84">
      <x:c r="A84" s="730"/>
      <x:c r="B84" s="730"/>
      <x:c r="C84" s="730"/>
      <x:c r="D84" s="730"/>
      <x:c r="E84" s="731"/>
      <x:c r="F84" s="767"/>
      <x:c r="G84" s="767"/>
      <x:c r="H84" s="731"/>
      <x:c r="I84" s="767"/>
      <x:c r="J84" s="767"/>
      <x:c r="K84" s="771" t="str">
        <x:f>IF(I84="","",IF(OR(NOT(ISNUMBER(I84)),I84&lt;=0,AND(J84&lt;&gt;"",NOT(ISNUMBER(J84))),J84&lt;0),"CHECK VALUES",ROUND(MAX(I84-IF(J84="",0,J84),0),2)))</x:f>
      </x:c>
      <x:c r="L84" s="731"/>
      <x:c r="M84" s="776" t="str">
        <x:f>IF(N84="OVERDUE",MAX(TODAY()-L84,0),"")</x:f>
      </x:c>
      <x:c r="N84" s="741" t="str">
        <x:f>IF(A84="","",IF(OR(B84="",C84="",D84="",E84="",F84="",NOT(ISNUMBER(E84)),E84&gt;TODAY(),NOT(ISNUMBER(F84)),F84&lt;=0),"CHECK ORDER DATA",IF(I84="","NOT INVOICED",IF(OR(G84="",H84=""),"CHECK INVOICE DATA",IF(OR(NOT(ISNUMBER(H84)),H84&gt;TODAY(),NOT(ISNUMBER(I84)),I84&lt;=0,I84&gt;F84,AND(J84&lt;&gt;"",NOT(ISNUMBER(J84))),J84&lt;0),"CHECK VALUES",IF(J84&gt;I84,"OVERPAID / CHECK",IF(K84=0,"PAID",IF(L84="","DUE DATE NOT SET",IF(OR(NOT(ISNUMBER(L84)),L84&lt;H84),"CHECK DUE DATE",IF(TODAY()&gt;L84,"OVERDUE","PENDING"))))))))))</x:f>
      </x:c>
      <x:c r="O84" s="730"/>
      <x:c r="P84" s="730"/>
      <x:c r="Q84" s="751" t="str">
        <x:f>IF(A84="","",IF(COUNTIF($A$5:$A$504,A84)&gt;1,"DUPLICATE PO ID",IF(OR(B84="",C84="",D84="",E84="",F84=""),"CHECK REQUIRED FIELDS",IF(OR(NOT(ISNUMBER(E84)),E84&gt;TODAY(),NOT(ISNUMBER(F84)),F84&lt;=0),"CHECK INPUTS",IF(I84="","OPEN — ADD INVOICE",IF(OR(G84="",H84=""),"CHECK INVOICE DATA",IF(OR(NOT(ISNUMBER(H84)),H84&gt;TODAY(),NOT(ISNUMBER(I84)),I84&lt;=0,I84&gt;F84,AND(J84&lt;&gt;"",OR(NOT(ISNUMBER(J84)),J84&lt;0,J84&gt;I84)),AND(L84&lt;&gt;"",OR(NOT(ISNUMBER(L84)),L84&lt;H84))),"CHECK INPUTS",IF(N84="PAID","COMPLETE","OPEN"))))))))</x:f>
      </x:c>
    </x:row>
    <x:row r="85">
      <x:c r="A85" s="730"/>
      <x:c r="B85" s="730"/>
      <x:c r="C85" s="730"/>
      <x:c r="D85" s="730"/>
      <x:c r="E85" s="731"/>
      <x:c r="F85" s="767"/>
      <x:c r="G85" s="767"/>
      <x:c r="H85" s="731"/>
      <x:c r="I85" s="767"/>
      <x:c r="J85" s="767"/>
      <x:c r="K85" s="771" t="str">
        <x:f>IF(I85="","",IF(OR(NOT(ISNUMBER(I85)),I85&lt;=0,AND(J85&lt;&gt;"",NOT(ISNUMBER(J85))),J85&lt;0),"CHECK VALUES",ROUND(MAX(I85-IF(J85="",0,J85),0),2)))</x:f>
      </x:c>
      <x:c r="L85" s="731"/>
      <x:c r="M85" s="776" t="str">
        <x:f>IF(N85="OVERDUE",MAX(TODAY()-L85,0),"")</x:f>
      </x:c>
      <x:c r="N85" s="741" t="str">
        <x:f>IF(A85="","",IF(OR(B85="",C85="",D85="",E85="",F85="",NOT(ISNUMBER(E85)),E85&gt;TODAY(),NOT(ISNUMBER(F85)),F85&lt;=0),"CHECK ORDER DATA",IF(I85="","NOT INVOICED",IF(OR(G85="",H85=""),"CHECK INVOICE DATA",IF(OR(NOT(ISNUMBER(H85)),H85&gt;TODAY(),NOT(ISNUMBER(I85)),I85&lt;=0,I85&gt;F85,AND(J85&lt;&gt;"",NOT(ISNUMBER(J85))),J85&lt;0),"CHECK VALUES",IF(J85&gt;I85,"OVERPAID / CHECK",IF(K85=0,"PAID",IF(L85="","DUE DATE NOT SET",IF(OR(NOT(ISNUMBER(L85)),L85&lt;H85),"CHECK DUE DATE",IF(TODAY()&gt;L85,"OVERDUE","PENDING"))))))))))</x:f>
      </x:c>
      <x:c r="O85" s="730"/>
      <x:c r="P85" s="730"/>
      <x:c r="Q85" s="751" t="str">
        <x:f>IF(A85="","",IF(COUNTIF($A$5:$A$504,A85)&gt;1,"DUPLICATE PO ID",IF(OR(B85="",C85="",D85="",E85="",F85=""),"CHECK REQUIRED FIELDS",IF(OR(NOT(ISNUMBER(E85)),E85&gt;TODAY(),NOT(ISNUMBER(F85)),F85&lt;=0),"CHECK INPUTS",IF(I85="","OPEN — ADD INVOICE",IF(OR(G85="",H85=""),"CHECK INVOICE DATA",IF(OR(NOT(ISNUMBER(H85)),H85&gt;TODAY(),NOT(ISNUMBER(I85)),I85&lt;=0,I85&gt;F85,AND(J85&lt;&gt;"",OR(NOT(ISNUMBER(J85)),J85&lt;0,J85&gt;I85)),AND(L85&lt;&gt;"",OR(NOT(ISNUMBER(L85)),L85&lt;H85))),"CHECK INPUTS",IF(N85="PAID","COMPLETE","OPEN"))))))))</x:f>
      </x:c>
    </x:row>
    <x:row r="86">
      <x:c r="A86" s="730"/>
      <x:c r="B86" s="730"/>
      <x:c r="C86" s="730"/>
      <x:c r="D86" s="730"/>
      <x:c r="E86" s="731"/>
      <x:c r="F86" s="767"/>
      <x:c r="G86" s="767"/>
      <x:c r="H86" s="731"/>
      <x:c r="I86" s="767"/>
      <x:c r="J86" s="767"/>
      <x:c r="K86" s="771" t="str">
        <x:f>IF(I86="","",IF(OR(NOT(ISNUMBER(I86)),I86&lt;=0,AND(J86&lt;&gt;"",NOT(ISNUMBER(J86))),J86&lt;0),"CHECK VALUES",ROUND(MAX(I86-IF(J86="",0,J86),0),2)))</x:f>
      </x:c>
      <x:c r="L86" s="731"/>
      <x:c r="M86" s="776" t="str">
        <x:f>IF(N86="OVERDUE",MAX(TODAY()-L86,0),"")</x:f>
      </x:c>
      <x:c r="N86" s="741" t="str">
        <x:f>IF(A86="","",IF(OR(B86="",C86="",D86="",E86="",F86="",NOT(ISNUMBER(E86)),E86&gt;TODAY(),NOT(ISNUMBER(F86)),F86&lt;=0),"CHECK ORDER DATA",IF(I86="","NOT INVOICED",IF(OR(G86="",H86=""),"CHECK INVOICE DATA",IF(OR(NOT(ISNUMBER(H86)),H86&gt;TODAY(),NOT(ISNUMBER(I86)),I86&lt;=0,I86&gt;F86,AND(J86&lt;&gt;"",NOT(ISNUMBER(J86))),J86&lt;0),"CHECK VALUES",IF(J86&gt;I86,"OVERPAID / CHECK",IF(K86=0,"PAID",IF(L86="","DUE DATE NOT SET",IF(OR(NOT(ISNUMBER(L86)),L86&lt;H86),"CHECK DUE DATE",IF(TODAY()&gt;L86,"OVERDUE","PENDING"))))))))))</x:f>
      </x:c>
      <x:c r="O86" s="730"/>
      <x:c r="P86" s="730"/>
      <x:c r="Q86" s="751" t="str">
        <x:f>IF(A86="","",IF(COUNTIF($A$5:$A$504,A86)&gt;1,"DUPLICATE PO ID",IF(OR(B86="",C86="",D86="",E86="",F86=""),"CHECK REQUIRED FIELDS",IF(OR(NOT(ISNUMBER(E86)),E86&gt;TODAY(),NOT(ISNUMBER(F86)),F86&lt;=0),"CHECK INPUTS",IF(I86="","OPEN — ADD INVOICE",IF(OR(G86="",H86=""),"CHECK INVOICE DATA",IF(OR(NOT(ISNUMBER(H86)),H86&gt;TODAY(),NOT(ISNUMBER(I86)),I86&lt;=0,I86&gt;F86,AND(J86&lt;&gt;"",OR(NOT(ISNUMBER(J86)),J86&lt;0,J86&gt;I86)),AND(L86&lt;&gt;"",OR(NOT(ISNUMBER(L86)),L86&lt;H86))),"CHECK INPUTS",IF(N86="PAID","COMPLETE","OPEN"))))))))</x:f>
      </x:c>
    </x:row>
    <x:row r="87">
      <x:c r="A87" s="730"/>
      <x:c r="B87" s="730"/>
      <x:c r="C87" s="730"/>
      <x:c r="D87" s="730"/>
      <x:c r="E87" s="731"/>
      <x:c r="F87" s="767"/>
      <x:c r="G87" s="767"/>
      <x:c r="H87" s="731"/>
      <x:c r="I87" s="767"/>
      <x:c r="J87" s="767"/>
      <x:c r="K87" s="771" t="str">
        <x:f>IF(I87="","",IF(OR(NOT(ISNUMBER(I87)),I87&lt;=0,AND(J87&lt;&gt;"",NOT(ISNUMBER(J87))),J87&lt;0),"CHECK VALUES",ROUND(MAX(I87-IF(J87="",0,J87),0),2)))</x:f>
      </x:c>
      <x:c r="L87" s="731"/>
      <x:c r="M87" s="776" t="str">
        <x:f>IF(N87="OVERDUE",MAX(TODAY()-L87,0),"")</x:f>
      </x:c>
      <x:c r="N87" s="741" t="str">
        <x:f>IF(A87="","",IF(OR(B87="",C87="",D87="",E87="",F87="",NOT(ISNUMBER(E87)),E87&gt;TODAY(),NOT(ISNUMBER(F87)),F87&lt;=0),"CHECK ORDER DATA",IF(I87="","NOT INVOICED",IF(OR(G87="",H87=""),"CHECK INVOICE DATA",IF(OR(NOT(ISNUMBER(H87)),H87&gt;TODAY(),NOT(ISNUMBER(I87)),I87&lt;=0,I87&gt;F87,AND(J87&lt;&gt;"",NOT(ISNUMBER(J87))),J87&lt;0),"CHECK VALUES",IF(J87&gt;I87,"OVERPAID / CHECK",IF(K87=0,"PAID",IF(L87="","DUE DATE NOT SET",IF(OR(NOT(ISNUMBER(L87)),L87&lt;H87),"CHECK DUE DATE",IF(TODAY()&gt;L87,"OVERDUE","PENDING"))))))))))</x:f>
      </x:c>
      <x:c r="O87" s="730"/>
      <x:c r="P87" s="730"/>
      <x:c r="Q87" s="751" t="str">
        <x:f>IF(A87="","",IF(COUNTIF($A$5:$A$504,A87)&gt;1,"DUPLICATE PO ID",IF(OR(B87="",C87="",D87="",E87="",F87=""),"CHECK REQUIRED FIELDS",IF(OR(NOT(ISNUMBER(E87)),E87&gt;TODAY(),NOT(ISNUMBER(F87)),F87&lt;=0),"CHECK INPUTS",IF(I87="","OPEN — ADD INVOICE",IF(OR(G87="",H87=""),"CHECK INVOICE DATA",IF(OR(NOT(ISNUMBER(H87)),H87&gt;TODAY(),NOT(ISNUMBER(I87)),I87&lt;=0,I87&gt;F87,AND(J87&lt;&gt;"",OR(NOT(ISNUMBER(J87)),J87&lt;0,J87&gt;I87)),AND(L87&lt;&gt;"",OR(NOT(ISNUMBER(L87)),L87&lt;H87))),"CHECK INPUTS",IF(N87="PAID","COMPLETE","OPEN"))))))))</x:f>
      </x:c>
    </x:row>
    <x:row r="88">
      <x:c r="A88" s="730"/>
      <x:c r="B88" s="730"/>
      <x:c r="C88" s="730"/>
      <x:c r="D88" s="730"/>
      <x:c r="E88" s="731"/>
      <x:c r="F88" s="767"/>
      <x:c r="G88" s="767"/>
      <x:c r="H88" s="731"/>
      <x:c r="I88" s="767"/>
      <x:c r="J88" s="767"/>
      <x:c r="K88" s="771" t="str">
        <x:f>IF(I88="","",IF(OR(NOT(ISNUMBER(I88)),I88&lt;=0,AND(J88&lt;&gt;"",NOT(ISNUMBER(J88))),J88&lt;0),"CHECK VALUES",ROUND(MAX(I88-IF(J88="",0,J88),0),2)))</x:f>
      </x:c>
      <x:c r="L88" s="731"/>
      <x:c r="M88" s="776" t="str">
        <x:f>IF(N88="OVERDUE",MAX(TODAY()-L88,0),"")</x:f>
      </x:c>
      <x:c r="N88" s="741" t="str">
        <x:f>IF(A88="","",IF(OR(B88="",C88="",D88="",E88="",F88="",NOT(ISNUMBER(E88)),E88&gt;TODAY(),NOT(ISNUMBER(F88)),F88&lt;=0),"CHECK ORDER DATA",IF(I88="","NOT INVOICED",IF(OR(G88="",H88=""),"CHECK INVOICE DATA",IF(OR(NOT(ISNUMBER(H88)),H88&gt;TODAY(),NOT(ISNUMBER(I88)),I88&lt;=0,I88&gt;F88,AND(J88&lt;&gt;"",NOT(ISNUMBER(J88))),J88&lt;0),"CHECK VALUES",IF(J88&gt;I88,"OVERPAID / CHECK",IF(K88=0,"PAID",IF(L88="","DUE DATE NOT SET",IF(OR(NOT(ISNUMBER(L88)),L88&lt;H88),"CHECK DUE DATE",IF(TODAY()&gt;L88,"OVERDUE","PENDING"))))))))))</x:f>
      </x:c>
      <x:c r="O88" s="730"/>
      <x:c r="P88" s="730"/>
      <x:c r="Q88" s="751" t="str">
        <x:f>IF(A88="","",IF(COUNTIF($A$5:$A$504,A88)&gt;1,"DUPLICATE PO ID",IF(OR(B88="",C88="",D88="",E88="",F88=""),"CHECK REQUIRED FIELDS",IF(OR(NOT(ISNUMBER(E88)),E88&gt;TODAY(),NOT(ISNUMBER(F88)),F88&lt;=0),"CHECK INPUTS",IF(I88="","OPEN — ADD INVOICE",IF(OR(G88="",H88=""),"CHECK INVOICE DATA",IF(OR(NOT(ISNUMBER(H88)),H88&gt;TODAY(),NOT(ISNUMBER(I88)),I88&lt;=0,I88&gt;F88,AND(J88&lt;&gt;"",OR(NOT(ISNUMBER(J88)),J88&lt;0,J88&gt;I88)),AND(L88&lt;&gt;"",OR(NOT(ISNUMBER(L88)),L88&lt;H88))),"CHECK INPUTS",IF(N88="PAID","COMPLETE","OPEN"))))))))</x:f>
      </x:c>
    </x:row>
    <x:row r="89">
      <x:c r="A89" s="730"/>
      <x:c r="B89" s="730"/>
      <x:c r="C89" s="730"/>
      <x:c r="D89" s="730"/>
      <x:c r="E89" s="731"/>
      <x:c r="F89" s="767"/>
      <x:c r="G89" s="767"/>
      <x:c r="H89" s="731"/>
      <x:c r="I89" s="767"/>
      <x:c r="J89" s="767"/>
      <x:c r="K89" s="771" t="str">
        <x:f>IF(I89="","",IF(OR(NOT(ISNUMBER(I89)),I89&lt;=0,AND(J89&lt;&gt;"",NOT(ISNUMBER(J89))),J89&lt;0),"CHECK VALUES",ROUND(MAX(I89-IF(J89="",0,J89),0),2)))</x:f>
      </x:c>
      <x:c r="L89" s="731"/>
      <x:c r="M89" s="776" t="str">
        <x:f>IF(N89="OVERDUE",MAX(TODAY()-L89,0),"")</x:f>
      </x:c>
      <x:c r="N89" s="741" t="str">
        <x:f>IF(A89="","",IF(OR(B89="",C89="",D89="",E89="",F89="",NOT(ISNUMBER(E89)),E89&gt;TODAY(),NOT(ISNUMBER(F89)),F89&lt;=0),"CHECK ORDER DATA",IF(I89="","NOT INVOICED",IF(OR(G89="",H89=""),"CHECK INVOICE DATA",IF(OR(NOT(ISNUMBER(H89)),H89&gt;TODAY(),NOT(ISNUMBER(I89)),I89&lt;=0,I89&gt;F89,AND(J89&lt;&gt;"",NOT(ISNUMBER(J89))),J89&lt;0),"CHECK VALUES",IF(J89&gt;I89,"OVERPAID / CHECK",IF(K89=0,"PAID",IF(L89="","DUE DATE NOT SET",IF(OR(NOT(ISNUMBER(L89)),L89&lt;H89),"CHECK DUE DATE",IF(TODAY()&gt;L89,"OVERDUE","PENDING"))))))))))</x:f>
      </x:c>
      <x:c r="O89" s="730"/>
      <x:c r="P89" s="730"/>
      <x:c r="Q89" s="751" t="str">
        <x:f>IF(A89="","",IF(COUNTIF($A$5:$A$504,A89)&gt;1,"DUPLICATE PO ID",IF(OR(B89="",C89="",D89="",E89="",F89=""),"CHECK REQUIRED FIELDS",IF(OR(NOT(ISNUMBER(E89)),E89&gt;TODAY(),NOT(ISNUMBER(F89)),F89&lt;=0),"CHECK INPUTS",IF(I89="","OPEN — ADD INVOICE",IF(OR(G89="",H89=""),"CHECK INVOICE DATA",IF(OR(NOT(ISNUMBER(H89)),H89&gt;TODAY(),NOT(ISNUMBER(I89)),I89&lt;=0,I89&gt;F89,AND(J89&lt;&gt;"",OR(NOT(ISNUMBER(J89)),J89&lt;0,J89&gt;I89)),AND(L89&lt;&gt;"",OR(NOT(ISNUMBER(L89)),L89&lt;H89))),"CHECK INPUTS",IF(N89="PAID","COMPLETE","OPEN"))))))))</x:f>
      </x:c>
    </x:row>
    <x:row r="90">
      <x:c r="A90" s="730"/>
      <x:c r="B90" s="730"/>
      <x:c r="C90" s="730"/>
      <x:c r="D90" s="730"/>
      <x:c r="E90" s="731"/>
      <x:c r="F90" s="767"/>
      <x:c r="G90" s="767"/>
      <x:c r="H90" s="731"/>
      <x:c r="I90" s="767"/>
      <x:c r="J90" s="767"/>
      <x:c r="K90" s="771" t="str">
        <x:f>IF(I90="","",IF(OR(NOT(ISNUMBER(I90)),I90&lt;=0,AND(J90&lt;&gt;"",NOT(ISNUMBER(J90))),J90&lt;0),"CHECK VALUES",ROUND(MAX(I90-IF(J90="",0,J90),0),2)))</x:f>
      </x:c>
      <x:c r="L90" s="731"/>
      <x:c r="M90" s="776" t="str">
        <x:f>IF(N90="OVERDUE",MAX(TODAY()-L90,0),"")</x:f>
      </x:c>
      <x:c r="N90" s="741" t="str">
        <x:f>IF(A90="","",IF(OR(B90="",C90="",D90="",E90="",F90="",NOT(ISNUMBER(E90)),E90&gt;TODAY(),NOT(ISNUMBER(F90)),F90&lt;=0),"CHECK ORDER DATA",IF(I90="","NOT INVOICED",IF(OR(G90="",H90=""),"CHECK INVOICE DATA",IF(OR(NOT(ISNUMBER(H90)),H90&gt;TODAY(),NOT(ISNUMBER(I90)),I90&lt;=0,I90&gt;F90,AND(J90&lt;&gt;"",NOT(ISNUMBER(J90))),J90&lt;0),"CHECK VALUES",IF(J90&gt;I90,"OVERPAID / CHECK",IF(K90=0,"PAID",IF(L90="","DUE DATE NOT SET",IF(OR(NOT(ISNUMBER(L90)),L90&lt;H90),"CHECK DUE DATE",IF(TODAY()&gt;L90,"OVERDUE","PENDING"))))))))))</x:f>
      </x:c>
      <x:c r="O90" s="730"/>
      <x:c r="P90" s="730"/>
      <x:c r="Q90" s="751" t="str">
        <x:f>IF(A90="","",IF(COUNTIF($A$5:$A$504,A90)&gt;1,"DUPLICATE PO ID",IF(OR(B90="",C90="",D90="",E90="",F90=""),"CHECK REQUIRED FIELDS",IF(OR(NOT(ISNUMBER(E90)),E90&gt;TODAY(),NOT(ISNUMBER(F90)),F90&lt;=0),"CHECK INPUTS",IF(I90="","OPEN — ADD INVOICE",IF(OR(G90="",H90=""),"CHECK INVOICE DATA",IF(OR(NOT(ISNUMBER(H90)),H90&gt;TODAY(),NOT(ISNUMBER(I90)),I90&lt;=0,I90&gt;F90,AND(J90&lt;&gt;"",OR(NOT(ISNUMBER(J90)),J90&lt;0,J90&gt;I90)),AND(L90&lt;&gt;"",OR(NOT(ISNUMBER(L90)),L90&lt;H90))),"CHECK INPUTS",IF(N90="PAID","COMPLETE","OPEN"))))))))</x:f>
      </x:c>
    </x:row>
    <x:row r="91">
      <x:c r="A91" s="730"/>
      <x:c r="B91" s="730"/>
      <x:c r="C91" s="730"/>
      <x:c r="D91" s="730"/>
      <x:c r="E91" s="731"/>
      <x:c r="F91" s="767"/>
      <x:c r="G91" s="767"/>
      <x:c r="H91" s="731"/>
      <x:c r="I91" s="767"/>
      <x:c r="J91" s="767"/>
      <x:c r="K91" s="771" t="str">
        <x:f>IF(I91="","",IF(OR(NOT(ISNUMBER(I91)),I91&lt;=0,AND(J91&lt;&gt;"",NOT(ISNUMBER(J91))),J91&lt;0),"CHECK VALUES",ROUND(MAX(I91-IF(J91="",0,J91),0),2)))</x:f>
      </x:c>
      <x:c r="L91" s="731"/>
      <x:c r="M91" s="776" t="str">
        <x:f>IF(N91="OVERDUE",MAX(TODAY()-L91,0),"")</x:f>
      </x:c>
      <x:c r="N91" s="741" t="str">
        <x:f>IF(A91="","",IF(OR(B91="",C91="",D91="",E91="",F91="",NOT(ISNUMBER(E91)),E91&gt;TODAY(),NOT(ISNUMBER(F91)),F91&lt;=0),"CHECK ORDER DATA",IF(I91="","NOT INVOICED",IF(OR(G91="",H91=""),"CHECK INVOICE DATA",IF(OR(NOT(ISNUMBER(H91)),H91&gt;TODAY(),NOT(ISNUMBER(I91)),I91&lt;=0,I91&gt;F91,AND(J91&lt;&gt;"",NOT(ISNUMBER(J91))),J91&lt;0),"CHECK VALUES",IF(J91&gt;I91,"OVERPAID / CHECK",IF(K91=0,"PAID",IF(L91="","DUE DATE NOT SET",IF(OR(NOT(ISNUMBER(L91)),L91&lt;H91),"CHECK DUE DATE",IF(TODAY()&gt;L91,"OVERDUE","PENDING"))))))))))</x:f>
      </x:c>
      <x:c r="O91" s="730"/>
      <x:c r="P91" s="730"/>
      <x:c r="Q91" s="751" t="str">
        <x:f>IF(A91="","",IF(COUNTIF($A$5:$A$504,A91)&gt;1,"DUPLICATE PO ID",IF(OR(B91="",C91="",D91="",E91="",F91=""),"CHECK REQUIRED FIELDS",IF(OR(NOT(ISNUMBER(E91)),E91&gt;TODAY(),NOT(ISNUMBER(F91)),F91&lt;=0),"CHECK INPUTS",IF(I91="","OPEN — ADD INVOICE",IF(OR(G91="",H91=""),"CHECK INVOICE DATA",IF(OR(NOT(ISNUMBER(H91)),H91&gt;TODAY(),NOT(ISNUMBER(I91)),I91&lt;=0,I91&gt;F91,AND(J91&lt;&gt;"",OR(NOT(ISNUMBER(J91)),J91&lt;0,J91&gt;I91)),AND(L91&lt;&gt;"",OR(NOT(ISNUMBER(L91)),L91&lt;H91))),"CHECK INPUTS",IF(N91="PAID","COMPLETE","OPEN"))))))))</x:f>
      </x:c>
    </x:row>
    <x:row r="92">
      <x:c r="A92" s="730"/>
      <x:c r="B92" s="730"/>
      <x:c r="C92" s="730"/>
      <x:c r="D92" s="730"/>
      <x:c r="E92" s="731"/>
      <x:c r="F92" s="767"/>
      <x:c r="G92" s="767"/>
      <x:c r="H92" s="731"/>
      <x:c r="I92" s="767"/>
      <x:c r="J92" s="767"/>
      <x:c r="K92" s="771" t="str">
        <x:f>IF(I92="","",IF(OR(NOT(ISNUMBER(I92)),I92&lt;=0,AND(J92&lt;&gt;"",NOT(ISNUMBER(J92))),J92&lt;0),"CHECK VALUES",ROUND(MAX(I92-IF(J92="",0,J92),0),2)))</x:f>
      </x:c>
      <x:c r="L92" s="731"/>
      <x:c r="M92" s="776" t="str">
        <x:f>IF(N92="OVERDUE",MAX(TODAY()-L92,0),"")</x:f>
      </x:c>
      <x:c r="N92" s="741" t="str">
        <x:f>IF(A92="","",IF(OR(B92="",C92="",D92="",E92="",F92="",NOT(ISNUMBER(E92)),E92&gt;TODAY(),NOT(ISNUMBER(F92)),F92&lt;=0),"CHECK ORDER DATA",IF(I92="","NOT INVOICED",IF(OR(G92="",H92=""),"CHECK INVOICE DATA",IF(OR(NOT(ISNUMBER(H92)),H92&gt;TODAY(),NOT(ISNUMBER(I92)),I92&lt;=0,I92&gt;F92,AND(J92&lt;&gt;"",NOT(ISNUMBER(J92))),J92&lt;0),"CHECK VALUES",IF(J92&gt;I92,"OVERPAID / CHECK",IF(K92=0,"PAID",IF(L92="","DUE DATE NOT SET",IF(OR(NOT(ISNUMBER(L92)),L92&lt;H92),"CHECK DUE DATE",IF(TODAY()&gt;L92,"OVERDUE","PENDING"))))))))))</x:f>
      </x:c>
      <x:c r="O92" s="730"/>
      <x:c r="P92" s="730"/>
      <x:c r="Q92" s="751" t="str">
        <x:f>IF(A92="","",IF(COUNTIF($A$5:$A$504,A92)&gt;1,"DUPLICATE PO ID",IF(OR(B92="",C92="",D92="",E92="",F92=""),"CHECK REQUIRED FIELDS",IF(OR(NOT(ISNUMBER(E92)),E92&gt;TODAY(),NOT(ISNUMBER(F92)),F92&lt;=0),"CHECK INPUTS",IF(I92="","OPEN — ADD INVOICE",IF(OR(G92="",H92=""),"CHECK INVOICE DATA",IF(OR(NOT(ISNUMBER(H92)),H92&gt;TODAY(),NOT(ISNUMBER(I92)),I92&lt;=0,I92&gt;F92,AND(J92&lt;&gt;"",OR(NOT(ISNUMBER(J92)),J92&lt;0,J92&gt;I92)),AND(L92&lt;&gt;"",OR(NOT(ISNUMBER(L92)),L92&lt;H92))),"CHECK INPUTS",IF(N92="PAID","COMPLETE","OPEN"))))))))</x:f>
      </x:c>
    </x:row>
    <x:row r="93">
      <x:c r="A93" s="730"/>
      <x:c r="B93" s="730"/>
      <x:c r="C93" s="730"/>
      <x:c r="D93" s="730"/>
      <x:c r="E93" s="731"/>
      <x:c r="F93" s="767"/>
      <x:c r="G93" s="767"/>
      <x:c r="H93" s="731"/>
      <x:c r="I93" s="767"/>
      <x:c r="J93" s="767"/>
      <x:c r="K93" s="771" t="str">
        <x:f>IF(I93="","",IF(OR(NOT(ISNUMBER(I93)),I93&lt;=0,AND(J93&lt;&gt;"",NOT(ISNUMBER(J93))),J93&lt;0),"CHECK VALUES",ROUND(MAX(I93-IF(J93="",0,J93),0),2)))</x:f>
      </x:c>
      <x:c r="L93" s="731"/>
      <x:c r="M93" s="776" t="str">
        <x:f>IF(N93="OVERDUE",MAX(TODAY()-L93,0),"")</x:f>
      </x:c>
      <x:c r="N93" s="741" t="str">
        <x:f>IF(A93="","",IF(OR(B93="",C93="",D93="",E93="",F93="",NOT(ISNUMBER(E93)),E93&gt;TODAY(),NOT(ISNUMBER(F93)),F93&lt;=0),"CHECK ORDER DATA",IF(I93="","NOT INVOICED",IF(OR(G93="",H93=""),"CHECK INVOICE DATA",IF(OR(NOT(ISNUMBER(H93)),H93&gt;TODAY(),NOT(ISNUMBER(I93)),I93&lt;=0,I93&gt;F93,AND(J93&lt;&gt;"",NOT(ISNUMBER(J93))),J93&lt;0),"CHECK VALUES",IF(J93&gt;I93,"OVERPAID / CHECK",IF(K93=0,"PAID",IF(L93="","DUE DATE NOT SET",IF(OR(NOT(ISNUMBER(L93)),L93&lt;H93),"CHECK DUE DATE",IF(TODAY()&gt;L93,"OVERDUE","PENDING"))))))))))</x:f>
      </x:c>
      <x:c r="O93" s="730"/>
      <x:c r="P93" s="730"/>
      <x:c r="Q93" s="751" t="str">
        <x:f>IF(A93="","",IF(COUNTIF($A$5:$A$504,A93)&gt;1,"DUPLICATE PO ID",IF(OR(B93="",C93="",D93="",E93="",F93=""),"CHECK REQUIRED FIELDS",IF(OR(NOT(ISNUMBER(E93)),E93&gt;TODAY(),NOT(ISNUMBER(F93)),F93&lt;=0),"CHECK INPUTS",IF(I93="","OPEN — ADD INVOICE",IF(OR(G93="",H93=""),"CHECK INVOICE DATA",IF(OR(NOT(ISNUMBER(H93)),H93&gt;TODAY(),NOT(ISNUMBER(I93)),I93&lt;=0,I93&gt;F93,AND(J93&lt;&gt;"",OR(NOT(ISNUMBER(J93)),J93&lt;0,J93&gt;I93)),AND(L93&lt;&gt;"",OR(NOT(ISNUMBER(L93)),L93&lt;H93))),"CHECK INPUTS",IF(N93="PAID","COMPLETE","OPEN"))))))))</x:f>
      </x:c>
    </x:row>
    <x:row r="94">
      <x:c r="A94" s="730"/>
      <x:c r="B94" s="730"/>
      <x:c r="C94" s="730"/>
      <x:c r="D94" s="730"/>
      <x:c r="E94" s="731"/>
      <x:c r="F94" s="767"/>
      <x:c r="G94" s="767"/>
      <x:c r="H94" s="731"/>
      <x:c r="I94" s="767"/>
      <x:c r="J94" s="767"/>
      <x:c r="K94" s="771" t="str">
        <x:f>IF(I94="","",IF(OR(NOT(ISNUMBER(I94)),I94&lt;=0,AND(J94&lt;&gt;"",NOT(ISNUMBER(J94))),J94&lt;0),"CHECK VALUES",ROUND(MAX(I94-IF(J94="",0,J94),0),2)))</x:f>
      </x:c>
      <x:c r="L94" s="731"/>
      <x:c r="M94" s="776" t="str">
        <x:f>IF(N94="OVERDUE",MAX(TODAY()-L94,0),"")</x:f>
      </x:c>
      <x:c r="N94" s="741" t="str">
        <x:f>IF(A94="","",IF(OR(B94="",C94="",D94="",E94="",F94="",NOT(ISNUMBER(E94)),E94&gt;TODAY(),NOT(ISNUMBER(F94)),F94&lt;=0),"CHECK ORDER DATA",IF(I94="","NOT INVOICED",IF(OR(G94="",H94=""),"CHECK INVOICE DATA",IF(OR(NOT(ISNUMBER(H94)),H94&gt;TODAY(),NOT(ISNUMBER(I94)),I94&lt;=0,I94&gt;F94,AND(J94&lt;&gt;"",NOT(ISNUMBER(J94))),J94&lt;0),"CHECK VALUES",IF(J94&gt;I94,"OVERPAID / CHECK",IF(K94=0,"PAID",IF(L94="","DUE DATE NOT SET",IF(OR(NOT(ISNUMBER(L94)),L94&lt;H94),"CHECK DUE DATE",IF(TODAY()&gt;L94,"OVERDUE","PENDING"))))))))))</x:f>
      </x:c>
      <x:c r="O94" s="730"/>
      <x:c r="P94" s="730"/>
      <x:c r="Q94" s="751" t="str">
        <x:f>IF(A94="","",IF(COUNTIF($A$5:$A$504,A94)&gt;1,"DUPLICATE PO ID",IF(OR(B94="",C94="",D94="",E94="",F94=""),"CHECK REQUIRED FIELDS",IF(OR(NOT(ISNUMBER(E94)),E94&gt;TODAY(),NOT(ISNUMBER(F94)),F94&lt;=0),"CHECK INPUTS",IF(I94="","OPEN — ADD INVOICE",IF(OR(G94="",H94=""),"CHECK INVOICE DATA",IF(OR(NOT(ISNUMBER(H94)),H94&gt;TODAY(),NOT(ISNUMBER(I94)),I94&lt;=0,I94&gt;F94,AND(J94&lt;&gt;"",OR(NOT(ISNUMBER(J94)),J94&lt;0,J94&gt;I94)),AND(L94&lt;&gt;"",OR(NOT(ISNUMBER(L94)),L94&lt;H94))),"CHECK INPUTS",IF(N94="PAID","COMPLETE","OPEN"))))))))</x:f>
      </x:c>
    </x:row>
    <x:row r="95">
      <x:c r="A95" s="730"/>
      <x:c r="B95" s="730"/>
      <x:c r="C95" s="730"/>
      <x:c r="D95" s="730"/>
      <x:c r="E95" s="731"/>
      <x:c r="F95" s="767"/>
      <x:c r="G95" s="767"/>
      <x:c r="H95" s="731"/>
      <x:c r="I95" s="767"/>
      <x:c r="J95" s="767"/>
      <x:c r="K95" s="771" t="str">
        <x:f>IF(I95="","",IF(OR(NOT(ISNUMBER(I95)),I95&lt;=0,AND(J95&lt;&gt;"",NOT(ISNUMBER(J95))),J95&lt;0),"CHECK VALUES",ROUND(MAX(I95-IF(J95="",0,J95),0),2)))</x:f>
      </x:c>
      <x:c r="L95" s="731"/>
      <x:c r="M95" s="776" t="str">
        <x:f>IF(N95="OVERDUE",MAX(TODAY()-L95,0),"")</x:f>
      </x:c>
      <x:c r="N95" s="741" t="str">
        <x:f>IF(A95="","",IF(OR(B95="",C95="",D95="",E95="",F95="",NOT(ISNUMBER(E95)),E95&gt;TODAY(),NOT(ISNUMBER(F95)),F95&lt;=0),"CHECK ORDER DATA",IF(I95="","NOT INVOICED",IF(OR(G95="",H95=""),"CHECK INVOICE DATA",IF(OR(NOT(ISNUMBER(H95)),H95&gt;TODAY(),NOT(ISNUMBER(I95)),I95&lt;=0,I95&gt;F95,AND(J95&lt;&gt;"",NOT(ISNUMBER(J95))),J95&lt;0),"CHECK VALUES",IF(J95&gt;I95,"OVERPAID / CHECK",IF(K95=0,"PAID",IF(L95="","DUE DATE NOT SET",IF(OR(NOT(ISNUMBER(L95)),L95&lt;H95),"CHECK DUE DATE",IF(TODAY()&gt;L95,"OVERDUE","PENDING"))))))))))</x:f>
      </x:c>
      <x:c r="O95" s="730"/>
      <x:c r="P95" s="730"/>
      <x:c r="Q95" s="751" t="str">
        <x:f>IF(A95="","",IF(COUNTIF($A$5:$A$504,A95)&gt;1,"DUPLICATE PO ID",IF(OR(B95="",C95="",D95="",E95="",F95=""),"CHECK REQUIRED FIELDS",IF(OR(NOT(ISNUMBER(E95)),E95&gt;TODAY(),NOT(ISNUMBER(F95)),F95&lt;=0),"CHECK INPUTS",IF(I95="","OPEN — ADD INVOICE",IF(OR(G95="",H95=""),"CHECK INVOICE DATA",IF(OR(NOT(ISNUMBER(H95)),H95&gt;TODAY(),NOT(ISNUMBER(I95)),I95&lt;=0,I95&gt;F95,AND(J95&lt;&gt;"",OR(NOT(ISNUMBER(J95)),J95&lt;0,J95&gt;I95)),AND(L95&lt;&gt;"",OR(NOT(ISNUMBER(L95)),L95&lt;H95))),"CHECK INPUTS",IF(N95="PAID","COMPLETE","OPEN"))))))))</x:f>
      </x:c>
    </x:row>
    <x:row r="96">
      <x:c r="A96" s="730"/>
      <x:c r="B96" s="730"/>
      <x:c r="C96" s="730"/>
      <x:c r="D96" s="730"/>
      <x:c r="E96" s="731"/>
      <x:c r="F96" s="767"/>
      <x:c r="G96" s="767"/>
      <x:c r="H96" s="731"/>
      <x:c r="I96" s="767"/>
      <x:c r="J96" s="767"/>
      <x:c r="K96" s="771" t="str">
        <x:f>IF(I96="","",IF(OR(NOT(ISNUMBER(I96)),I96&lt;=0,AND(J96&lt;&gt;"",NOT(ISNUMBER(J96))),J96&lt;0),"CHECK VALUES",ROUND(MAX(I96-IF(J96="",0,J96),0),2)))</x:f>
      </x:c>
      <x:c r="L96" s="731"/>
      <x:c r="M96" s="776" t="str">
        <x:f>IF(N96="OVERDUE",MAX(TODAY()-L96,0),"")</x:f>
      </x:c>
      <x:c r="N96" s="741" t="str">
        <x:f>IF(A96="","",IF(OR(B96="",C96="",D96="",E96="",F96="",NOT(ISNUMBER(E96)),E96&gt;TODAY(),NOT(ISNUMBER(F96)),F96&lt;=0),"CHECK ORDER DATA",IF(I96="","NOT INVOICED",IF(OR(G96="",H96=""),"CHECK INVOICE DATA",IF(OR(NOT(ISNUMBER(H96)),H96&gt;TODAY(),NOT(ISNUMBER(I96)),I96&lt;=0,I96&gt;F96,AND(J96&lt;&gt;"",NOT(ISNUMBER(J96))),J96&lt;0),"CHECK VALUES",IF(J96&gt;I96,"OVERPAID / CHECK",IF(K96=0,"PAID",IF(L96="","DUE DATE NOT SET",IF(OR(NOT(ISNUMBER(L96)),L96&lt;H96),"CHECK DUE DATE",IF(TODAY()&gt;L96,"OVERDUE","PENDING"))))))))))</x:f>
      </x:c>
      <x:c r="O96" s="730"/>
      <x:c r="P96" s="730"/>
      <x:c r="Q96" s="751" t="str">
        <x:f>IF(A96="","",IF(COUNTIF($A$5:$A$504,A96)&gt;1,"DUPLICATE PO ID",IF(OR(B96="",C96="",D96="",E96="",F96=""),"CHECK REQUIRED FIELDS",IF(OR(NOT(ISNUMBER(E96)),E96&gt;TODAY(),NOT(ISNUMBER(F96)),F96&lt;=0),"CHECK INPUTS",IF(I96="","OPEN — ADD INVOICE",IF(OR(G96="",H96=""),"CHECK INVOICE DATA",IF(OR(NOT(ISNUMBER(H96)),H96&gt;TODAY(),NOT(ISNUMBER(I96)),I96&lt;=0,I96&gt;F96,AND(J96&lt;&gt;"",OR(NOT(ISNUMBER(J96)),J96&lt;0,J96&gt;I96)),AND(L96&lt;&gt;"",OR(NOT(ISNUMBER(L96)),L96&lt;H96))),"CHECK INPUTS",IF(N96="PAID","COMPLETE","OPEN"))))))))</x:f>
      </x:c>
    </x:row>
    <x:row r="97">
      <x:c r="A97" s="730"/>
      <x:c r="B97" s="730"/>
      <x:c r="C97" s="730"/>
      <x:c r="D97" s="730"/>
      <x:c r="E97" s="731"/>
      <x:c r="F97" s="767"/>
      <x:c r="G97" s="767"/>
      <x:c r="H97" s="731"/>
      <x:c r="I97" s="767"/>
      <x:c r="J97" s="767"/>
      <x:c r="K97" s="771" t="str">
        <x:f>IF(I97="","",IF(OR(NOT(ISNUMBER(I97)),I97&lt;=0,AND(J97&lt;&gt;"",NOT(ISNUMBER(J97))),J97&lt;0),"CHECK VALUES",ROUND(MAX(I97-IF(J97="",0,J97),0),2)))</x:f>
      </x:c>
      <x:c r="L97" s="731"/>
      <x:c r="M97" s="776" t="str">
        <x:f>IF(N97="OVERDUE",MAX(TODAY()-L97,0),"")</x:f>
      </x:c>
      <x:c r="N97" s="741" t="str">
        <x:f>IF(A97="","",IF(OR(B97="",C97="",D97="",E97="",F97="",NOT(ISNUMBER(E97)),E97&gt;TODAY(),NOT(ISNUMBER(F97)),F97&lt;=0),"CHECK ORDER DATA",IF(I97="","NOT INVOICED",IF(OR(G97="",H97=""),"CHECK INVOICE DATA",IF(OR(NOT(ISNUMBER(H97)),H97&gt;TODAY(),NOT(ISNUMBER(I97)),I97&lt;=0,I97&gt;F97,AND(J97&lt;&gt;"",NOT(ISNUMBER(J97))),J97&lt;0),"CHECK VALUES",IF(J97&gt;I97,"OVERPAID / CHECK",IF(K97=0,"PAID",IF(L97="","DUE DATE NOT SET",IF(OR(NOT(ISNUMBER(L97)),L97&lt;H97),"CHECK DUE DATE",IF(TODAY()&gt;L97,"OVERDUE","PENDING"))))))))))</x:f>
      </x:c>
      <x:c r="O97" s="730"/>
      <x:c r="P97" s="730"/>
      <x:c r="Q97" s="751" t="str">
        <x:f>IF(A97="","",IF(COUNTIF($A$5:$A$504,A97)&gt;1,"DUPLICATE PO ID",IF(OR(B97="",C97="",D97="",E97="",F97=""),"CHECK REQUIRED FIELDS",IF(OR(NOT(ISNUMBER(E97)),E97&gt;TODAY(),NOT(ISNUMBER(F97)),F97&lt;=0),"CHECK INPUTS",IF(I97="","OPEN — ADD INVOICE",IF(OR(G97="",H97=""),"CHECK INVOICE DATA",IF(OR(NOT(ISNUMBER(H97)),H97&gt;TODAY(),NOT(ISNUMBER(I97)),I97&lt;=0,I97&gt;F97,AND(J97&lt;&gt;"",OR(NOT(ISNUMBER(J97)),J97&lt;0,J97&gt;I97)),AND(L97&lt;&gt;"",OR(NOT(ISNUMBER(L97)),L97&lt;H97))),"CHECK INPUTS",IF(N97="PAID","COMPLETE","OPEN"))))))))</x:f>
      </x:c>
    </x:row>
    <x:row r="98">
      <x:c r="A98" s="730"/>
      <x:c r="B98" s="730"/>
      <x:c r="C98" s="730"/>
      <x:c r="D98" s="730"/>
      <x:c r="E98" s="731"/>
      <x:c r="F98" s="767"/>
      <x:c r="G98" s="767"/>
      <x:c r="H98" s="731"/>
      <x:c r="I98" s="767"/>
      <x:c r="J98" s="767"/>
      <x:c r="K98" s="771" t="str">
        <x:f>IF(I98="","",IF(OR(NOT(ISNUMBER(I98)),I98&lt;=0,AND(J98&lt;&gt;"",NOT(ISNUMBER(J98))),J98&lt;0),"CHECK VALUES",ROUND(MAX(I98-IF(J98="",0,J98),0),2)))</x:f>
      </x:c>
      <x:c r="L98" s="731"/>
      <x:c r="M98" s="776" t="str">
        <x:f>IF(N98="OVERDUE",MAX(TODAY()-L98,0),"")</x:f>
      </x:c>
      <x:c r="N98" s="741" t="str">
        <x:f>IF(A98="","",IF(OR(B98="",C98="",D98="",E98="",F98="",NOT(ISNUMBER(E98)),E98&gt;TODAY(),NOT(ISNUMBER(F98)),F98&lt;=0),"CHECK ORDER DATA",IF(I98="","NOT INVOICED",IF(OR(G98="",H98=""),"CHECK INVOICE DATA",IF(OR(NOT(ISNUMBER(H98)),H98&gt;TODAY(),NOT(ISNUMBER(I98)),I98&lt;=0,I98&gt;F98,AND(J98&lt;&gt;"",NOT(ISNUMBER(J98))),J98&lt;0),"CHECK VALUES",IF(J98&gt;I98,"OVERPAID / CHECK",IF(K98=0,"PAID",IF(L98="","DUE DATE NOT SET",IF(OR(NOT(ISNUMBER(L98)),L98&lt;H98),"CHECK DUE DATE",IF(TODAY()&gt;L98,"OVERDUE","PENDING"))))))))))</x:f>
      </x:c>
      <x:c r="O98" s="730"/>
      <x:c r="P98" s="730"/>
      <x:c r="Q98" s="751" t="str">
        <x:f>IF(A98="","",IF(COUNTIF($A$5:$A$504,A98)&gt;1,"DUPLICATE PO ID",IF(OR(B98="",C98="",D98="",E98="",F98=""),"CHECK REQUIRED FIELDS",IF(OR(NOT(ISNUMBER(E98)),E98&gt;TODAY(),NOT(ISNUMBER(F98)),F98&lt;=0),"CHECK INPUTS",IF(I98="","OPEN — ADD INVOICE",IF(OR(G98="",H98=""),"CHECK INVOICE DATA",IF(OR(NOT(ISNUMBER(H98)),H98&gt;TODAY(),NOT(ISNUMBER(I98)),I98&lt;=0,I98&gt;F98,AND(J98&lt;&gt;"",OR(NOT(ISNUMBER(J98)),J98&lt;0,J98&gt;I98)),AND(L98&lt;&gt;"",OR(NOT(ISNUMBER(L98)),L98&lt;H98))),"CHECK INPUTS",IF(N98="PAID","COMPLETE","OPEN"))))))))</x:f>
      </x:c>
    </x:row>
    <x:row r="99">
      <x:c r="A99" s="730"/>
      <x:c r="B99" s="730"/>
      <x:c r="C99" s="730"/>
      <x:c r="D99" s="730"/>
      <x:c r="E99" s="731"/>
      <x:c r="F99" s="767"/>
      <x:c r="G99" s="767"/>
      <x:c r="H99" s="731"/>
      <x:c r="I99" s="767"/>
      <x:c r="J99" s="767"/>
      <x:c r="K99" s="771" t="str">
        <x:f>IF(I99="","",IF(OR(NOT(ISNUMBER(I99)),I99&lt;=0,AND(J99&lt;&gt;"",NOT(ISNUMBER(J99))),J99&lt;0),"CHECK VALUES",ROUND(MAX(I99-IF(J99="",0,J99),0),2)))</x:f>
      </x:c>
      <x:c r="L99" s="731"/>
      <x:c r="M99" s="776" t="str">
        <x:f>IF(N99="OVERDUE",MAX(TODAY()-L99,0),"")</x:f>
      </x:c>
      <x:c r="N99" s="741" t="str">
        <x:f>IF(A99="","",IF(OR(B99="",C99="",D99="",E99="",F99="",NOT(ISNUMBER(E99)),E99&gt;TODAY(),NOT(ISNUMBER(F99)),F99&lt;=0),"CHECK ORDER DATA",IF(I99="","NOT INVOICED",IF(OR(G99="",H99=""),"CHECK INVOICE DATA",IF(OR(NOT(ISNUMBER(H99)),H99&gt;TODAY(),NOT(ISNUMBER(I99)),I99&lt;=0,I99&gt;F99,AND(J99&lt;&gt;"",NOT(ISNUMBER(J99))),J99&lt;0),"CHECK VALUES",IF(J99&gt;I99,"OVERPAID / CHECK",IF(K99=0,"PAID",IF(L99="","DUE DATE NOT SET",IF(OR(NOT(ISNUMBER(L99)),L99&lt;H99),"CHECK DUE DATE",IF(TODAY()&gt;L99,"OVERDUE","PENDING"))))))))))</x:f>
      </x:c>
      <x:c r="O99" s="730"/>
      <x:c r="P99" s="730"/>
      <x:c r="Q99" s="751" t="str">
        <x:f>IF(A99="","",IF(COUNTIF($A$5:$A$504,A99)&gt;1,"DUPLICATE PO ID",IF(OR(B99="",C99="",D99="",E99="",F99=""),"CHECK REQUIRED FIELDS",IF(OR(NOT(ISNUMBER(E99)),E99&gt;TODAY(),NOT(ISNUMBER(F99)),F99&lt;=0),"CHECK INPUTS",IF(I99="","OPEN — ADD INVOICE",IF(OR(G99="",H99=""),"CHECK INVOICE DATA",IF(OR(NOT(ISNUMBER(H99)),H99&gt;TODAY(),NOT(ISNUMBER(I99)),I99&lt;=0,I99&gt;F99,AND(J99&lt;&gt;"",OR(NOT(ISNUMBER(J99)),J99&lt;0,J99&gt;I99)),AND(L99&lt;&gt;"",OR(NOT(ISNUMBER(L99)),L99&lt;H99))),"CHECK INPUTS",IF(N99="PAID","COMPLETE","OPEN"))))))))</x:f>
      </x:c>
    </x:row>
    <x:row r="100">
      <x:c r="A100" s="730"/>
      <x:c r="B100" s="730"/>
      <x:c r="C100" s="730"/>
      <x:c r="D100" s="730"/>
      <x:c r="E100" s="731"/>
      <x:c r="F100" s="767"/>
      <x:c r="G100" s="767"/>
      <x:c r="H100" s="731"/>
      <x:c r="I100" s="767"/>
      <x:c r="J100" s="767"/>
      <x:c r="K100" s="771" t="str">
        <x:f>IF(I100="","",IF(OR(NOT(ISNUMBER(I100)),I100&lt;=0,AND(J100&lt;&gt;"",NOT(ISNUMBER(J100))),J100&lt;0),"CHECK VALUES",ROUND(MAX(I100-IF(J100="",0,J100),0),2)))</x:f>
      </x:c>
      <x:c r="L100" s="731"/>
      <x:c r="M100" s="776" t="str">
        <x:f>IF(N100="OVERDUE",MAX(TODAY()-L100,0),"")</x:f>
      </x:c>
      <x:c r="N100" s="741" t="str">
        <x:f>IF(A100="","",IF(OR(B100="",C100="",D100="",E100="",F100="",NOT(ISNUMBER(E100)),E100&gt;TODAY(),NOT(ISNUMBER(F100)),F100&lt;=0),"CHECK ORDER DATA",IF(I100="","NOT INVOICED",IF(OR(G100="",H100=""),"CHECK INVOICE DATA",IF(OR(NOT(ISNUMBER(H100)),H100&gt;TODAY(),NOT(ISNUMBER(I100)),I100&lt;=0,I100&gt;F100,AND(J100&lt;&gt;"",NOT(ISNUMBER(J100))),J100&lt;0),"CHECK VALUES",IF(J100&gt;I100,"OVERPAID / CHECK",IF(K100=0,"PAID",IF(L100="","DUE DATE NOT SET",IF(OR(NOT(ISNUMBER(L100)),L100&lt;H100),"CHECK DUE DATE",IF(TODAY()&gt;L100,"OVERDUE","PENDING"))))))))))</x:f>
      </x:c>
      <x:c r="O100" s="730"/>
      <x:c r="P100" s="730"/>
      <x:c r="Q100" s="751" t="str">
        <x:f>IF(A100="","",IF(COUNTIF($A$5:$A$504,A100)&gt;1,"DUPLICATE PO ID",IF(OR(B100="",C100="",D100="",E100="",F100=""),"CHECK REQUIRED FIELDS",IF(OR(NOT(ISNUMBER(E100)),E100&gt;TODAY(),NOT(ISNUMBER(F100)),F100&lt;=0),"CHECK INPUTS",IF(I100="","OPEN — ADD INVOICE",IF(OR(G100="",H100=""),"CHECK INVOICE DATA",IF(OR(NOT(ISNUMBER(H100)),H100&gt;TODAY(),NOT(ISNUMBER(I100)),I100&lt;=0,I100&gt;F100,AND(J100&lt;&gt;"",OR(NOT(ISNUMBER(J100)),J100&lt;0,J100&gt;I100)),AND(L100&lt;&gt;"",OR(NOT(ISNUMBER(L100)),L100&lt;H100))),"CHECK INPUTS",IF(N100="PAID","COMPLETE","OPEN"))))))))</x:f>
      </x:c>
    </x:row>
    <x:row r="101">
      <x:c r="A101" s="730"/>
      <x:c r="B101" s="730"/>
      <x:c r="C101" s="730"/>
      <x:c r="D101" s="730"/>
      <x:c r="E101" s="731"/>
      <x:c r="F101" s="767"/>
      <x:c r="G101" s="767"/>
      <x:c r="H101" s="731"/>
      <x:c r="I101" s="767"/>
      <x:c r="J101" s="767"/>
      <x:c r="K101" s="771" t="str">
        <x:f>IF(I101="","",IF(OR(NOT(ISNUMBER(I101)),I101&lt;=0,AND(J101&lt;&gt;"",NOT(ISNUMBER(J101))),J101&lt;0),"CHECK VALUES",ROUND(MAX(I101-IF(J101="",0,J101),0),2)))</x:f>
      </x:c>
      <x:c r="L101" s="731"/>
      <x:c r="M101" s="776" t="str">
        <x:f>IF(N101="OVERDUE",MAX(TODAY()-L101,0),"")</x:f>
      </x:c>
      <x:c r="N101" s="741" t="str">
        <x:f>IF(A101="","",IF(OR(B101="",C101="",D101="",E101="",F101="",NOT(ISNUMBER(E101)),E101&gt;TODAY(),NOT(ISNUMBER(F101)),F101&lt;=0),"CHECK ORDER DATA",IF(I101="","NOT INVOICED",IF(OR(G101="",H101=""),"CHECK INVOICE DATA",IF(OR(NOT(ISNUMBER(H101)),H101&gt;TODAY(),NOT(ISNUMBER(I101)),I101&lt;=0,I101&gt;F101,AND(J101&lt;&gt;"",NOT(ISNUMBER(J101))),J101&lt;0),"CHECK VALUES",IF(J101&gt;I101,"OVERPAID / CHECK",IF(K101=0,"PAID",IF(L101="","DUE DATE NOT SET",IF(OR(NOT(ISNUMBER(L101)),L101&lt;H101),"CHECK DUE DATE",IF(TODAY()&gt;L101,"OVERDUE","PENDING"))))))))))</x:f>
      </x:c>
      <x:c r="O101" s="730"/>
      <x:c r="P101" s="730"/>
      <x:c r="Q101" s="751" t="str">
        <x:f>IF(A101="","",IF(COUNTIF($A$5:$A$504,A101)&gt;1,"DUPLICATE PO ID",IF(OR(B101="",C101="",D101="",E101="",F101=""),"CHECK REQUIRED FIELDS",IF(OR(NOT(ISNUMBER(E101)),E101&gt;TODAY(),NOT(ISNUMBER(F101)),F101&lt;=0),"CHECK INPUTS",IF(I101="","OPEN — ADD INVOICE",IF(OR(G101="",H101=""),"CHECK INVOICE DATA",IF(OR(NOT(ISNUMBER(H101)),H101&gt;TODAY(),NOT(ISNUMBER(I101)),I101&lt;=0,I101&gt;F101,AND(J101&lt;&gt;"",OR(NOT(ISNUMBER(J101)),J101&lt;0,J101&gt;I101)),AND(L101&lt;&gt;"",OR(NOT(ISNUMBER(L101)),L101&lt;H101))),"CHECK INPUTS",IF(N101="PAID","COMPLETE","OPEN"))))))))</x:f>
      </x:c>
    </x:row>
    <x:row r="102">
      <x:c r="A102" s="730"/>
      <x:c r="B102" s="730"/>
      <x:c r="C102" s="730"/>
      <x:c r="D102" s="730"/>
      <x:c r="E102" s="731"/>
      <x:c r="F102" s="767"/>
      <x:c r="G102" s="767"/>
      <x:c r="H102" s="731"/>
      <x:c r="I102" s="767"/>
      <x:c r="J102" s="767"/>
      <x:c r="K102" s="771" t="str">
        <x:f>IF(I102="","",IF(OR(NOT(ISNUMBER(I102)),I102&lt;=0,AND(J102&lt;&gt;"",NOT(ISNUMBER(J102))),J102&lt;0),"CHECK VALUES",ROUND(MAX(I102-IF(J102="",0,J102),0),2)))</x:f>
      </x:c>
      <x:c r="L102" s="731"/>
      <x:c r="M102" s="776" t="str">
        <x:f>IF(N102="OVERDUE",MAX(TODAY()-L102,0),"")</x:f>
      </x:c>
      <x:c r="N102" s="741" t="str">
        <x:f>IF(A102="","",IF(OR(B102="",C102="",D102="",E102="",F102="",NOT(ISNUMBER(E102)),E102&gt;TODAY(),NOT(ISNUMBER(F102)),F102&lt;=0),"CHECK ORDER DATA",IF(I102="","NOT INVOICED",IF(OR(G102="",H102=""),"CHECK INVOICE DATA",IF(OR(NOT(ISNUMBER(H102)),H102&gt;TODAY(),NOT(ISNUMBER(I102)),I102&lt;=0,I102&gt;F102,AND(J102&lt;&gt;"",NOT(ISNUMBER(J102))),J102&lt;0),"CHECK VALUES",IF(J102&gt;I102,"OVERPAID / CHECK",IF(K102=0,"PAID",IF(L102="","DUE DATE NOT SET",IF(OR(NOT(ISNUMBER(L102)),L102&lt;H102),"CHECK DUE DATE",IF(TODAY()&gt;L102,"OVERDUE","PENDING"))))))))))</x:f>
      </x:c>
      <x:c r="O102" s="730"/>
      <x:c r="P102" s="730"/>
      <x:c r="Q102" s="751" t="str">
        <x:f>IF(A102="","",IF(COUNTIF($A$5:$A$504,A102)&gt;1,"DUPLICATE PO ID",IF(OR(B102="",C102="",D102="",E102="",F102=""),"CHECK REQUIRED FIELDS",IF(OR(NOT(ISNUMBER(E102)),E102&gt;TODAY(),NOT(ISNUMBER(F102)),F102&lt;=0),"CHECK INPUTS",IF(I102="","OPEN — ADD INVOICE",IF(OR(G102="",H102=""),"CHECK INVOICE DATA",IF(OR(NOT(ISNUMBER(H102)),H102&gt;TODAY(),NOT(ISNUMBER(I102)),I102&lt;=0,I102&gt;F102,AND(J102&lt;&gt;"",OR(NOT(ISNUMBER(J102)),J102&lt;0,J102&gt;I102)),AND(L102&lt;&gt;"",OR(NOT(ISNUMBER(L102)),L102&lt;H102))),"CHECK INPUTS",IF(N102="PAID","COMPLETE","OPEN"))))))))</x:f>
      </x:c>
    </x:row>
    <x:row r="103">
      <x:c r="A103" s="730"/>
      <x:c r="B103" s="730"/>
      <x:c r="C103" s="730"/>
      <x:c r="D103" s="730"/>
      <x:c r="E103" s="731"/>
      <x:c r="F103" s="767"/>
      <x:c r="G103" s="767"/>
      <x:c r="H103" s="731"/>
      <x:c r="I103" s="767"/>
      <x:c r="J103" s="767"/>
      <x:c r="K103" s="771" t="str">
        <x:f>IF(I103="","",IF(OR(NOT(ISNUMBER(I103)),I103&lt;=0,AND(J103&lt;&gt;"",NOT(ISNUMBER(J103))),J103&lt;0),"CHECK VALUES",ROUND(MAX(I103-IF(J103="",0,J103),0),2)))</x:f>
      </x:c>
      <x:c r="L103" s="731"/>
      <x:c r="M103" s="776" t="str">
        <x:f>IF(N103="OVERDUE",MAX(TODAY()-L103,0),"")</x:f>
      </x:c>
      <x:c r="N103" s="741" t="str">
        <x:f>IF(A103="","",IF(OR(B103="",C103="",D103="",E103="",F103="",NOT(ISNUMBER(E103)),E103&gt;TODAY(),NOT(ISNUMBER(F103)),F103&lt;=0),"CHECK ORDER DATA",IF(I103="","NOT INVOICED",IF(OR(G103="",H103=""),"CHECK INVOICE DATA",IF(OR(NOT(ISNUMBER(H103)),H103&gt;TODAY(),NOT(ISNUMBER(I103)),I103&lt;=0,I103&gt;F103,AND(J103&lt;&gt;"",NOT(ISNUMBER(J103))),J103&lt;0),"CHECK VALUES",IF(J103&gt;I103,"OVERPAID / CHECK",IF(K103=0,"PAID",IF(L103="","DUE DATE NOT SET",IF(OR(NOT(ISNUMBER(L103)),L103&lt;H103),"CHECK DUE DATE",IF(TODAY()&gt;L103,"OVERDUE","PENDING"))))))))))</x:f>
      </x:c>
      <x:c r="O103" s="730"/>
      <x:c r="P103" s="730"/>
      <x:c r="Q103" s="751" t="str">
        <x:f>IF(A103="","",IF(COUNTIF($A$5:$A$504,A103)&gt;1,"DUPLICATE PO ID",IF(OR(B103="",C103="",D103="",E103="",F103=""),"CHECK REQUIRED FIELDS",IF(OR(NOT(ISNUMBER(E103)),E103&gt;TODAY(),NOT(ISNUMBER(F103)),F103&lt;=0),"CHECK INPUTS",IF(I103="","OPEN — ADD INVOICE",IF(OR(G103="",H103=""),"CHECK INVOICE DATA",IF(OR(NOT(ISNUMBER(H103)),H103&gt;TODAY(),NOT(ISNUMBER(I103)),I103&lt;=0,I103&gt;F103,AND(J103&lt;&gt;"",OR(NOT(ISNUMBER(J103)),J103&lt;0,J103&gt;I103)),AND(L103&lt;&gt;"",OR(NOT(ISNUMBER(L103)),L103&lt;H103))),"CHECK INPUTS",IF(N103="PAID","COMPLETE","OPEN"))))))))</x:f>
      </x:c>
    </x:row>
    <x:row r="104">
      <x:c r="A104" s="730"/>
      <x:c r="B104" s="730"/>
      <x:c r="C104" s="730"/>
      <x:c r="D104" s="730"/>
      <x:c r="E104" s="731"/>
      <x:c r="F104" s="767"/>
      <x:c r="G104" s="767"/>
      <x:c r="H104" s="731"/>
      <x:c r="I104" s="767"/>
      <x:c r="J104" s="767"/>
      <x:c r="K104" s="771" t="str">
        <x:f>IF(I104="","",IF(OR(NOT(ISNUMBER(I104)),I104&lt;=0,AND(J104&lt;&gt;"",NOT(ISNUMBER(J104))),J104&lt;0),"CHECK VALUES",ROUND(MAX(I104-IF(J104="",0,J104),0),2)))</x:f>
      </x:c>
      <x:c r="L104" s="731"/>
      <x:c r="M104" s="776" t="str">
        <x:f>IF(N104="OVERDUE",MAX(TODAY()-L104,0),"")</x:f>
      </x:c>
      <x:c r="N104" s="741" t="str">
        <x:f>IF(A104="","",IF(OR(B104="",C104="",D104="",E104="",F104="",NOT(ISNUMBER(E104)),E104&gt;TODAY(),NOT(ISNUMBER(F104)),F104&lt;=0),"CHECK ORDER DATA",IF(I104="","NOT INVOICED",IF(OR(G104="",H104=""),"CHECK INVOICE DATA",IF(OR(NOT(ISNUMBER(H104)),H104&gt;TODAY(),NOT(ISNUMBER(I104)),I104&lt;=0,I104&gt;F104,AND(J104&lt;&gt;"",NOT(ISNUMBER(J104))),J104&lt;0),"CHECK VALUES",IF(J104&gt;I104,"OVERPAID / CHECK",IF(K104=0,"PAID",IF(L104="","DUE DATE NOT SET",IF(OR(NOT(ISNUMBER(L104)),L104&lt;H104),"CHECK DUE DATE",IF(TODAY()&gt;L104,"OVERDUE","PENDING"))))))))))</x:f>
      </x:c>
      <x:c r="O104" s="730"/>
      <x:c r="P104" s="730"/>
      <x:c r="Q104" s="751" t="str">
        <x:f>IF(A104="","",IF(COUNTIF($A$5:$A$504,A104)&gt;1,"DUPLICATE PO ID",IF(OR(B104="",C104="",D104="",E104="",F104=""),"CHECK REQUIRED FIELDS",IF(OR(NOT(ISNUMBER(E104)),E104&gt;TODAY(),NOT(ISNUMBER(F104)),F104&lt;=0),"CHECK INPUTS",IF(I104="","OPEN — ADD INVOICE",IF(OR(G104="",H104=""),"CHECK INVOICE DATA",IF(OR(NOT(ISNUMBER(H104)),H104&gt;TODAY(),NOT(ISNUMBER(I104)),I104&lt;=0,I104&gt;F104,AND(J104&lt;&gt;"",OR(NOT(ISNUMBER(J104)),J104&lt;0,J104&gt;I104)),AND(L104&lt;&gt;"",OR(NOT(ISNUMBER(L104)),L104&lt;H104))),"CHECK INPUTS",IF(N104="PAID","COMPLETE","OPEN"))))))))</x:f>
      </x:c>
    </x:row>
    <x:row r="105">
      <x:c r="A105" s="730"/>
      <x:c r="B105" s="730"/>
      <x:c r="C105" s="730"/>
      <x:c r="D105" s="730"/>
      <x:c r="E105" s="731"/>
      <x:c r="F105" s="767"/>
      <x:c r="G105" s="767"/>
      <x:c r="H105" s="731"/>
      <x:c r="I105" s="767"/>
      <x:c r="J105" s="767"/>
      <x:c r="K105" s="771" t="str">
        <x:f>IF(I105="","",IF(OR(NOT(ISNUMBER(I105)),I105&lt;=0,AND(J105&lt;&gt;"",NOT(ISNUMBER(J105))),J105&lt;0),"CHECK VALUES",ROUND(MAX(I105-IF(J105="",0,J105),0),2)))</x:f>
      </x:c>
      <x:c r="L105" s="731"/>
      <x:c r="M105" s="776" t="str">
        <x:f>IF(N105="OVERDUE",MAX(TODAY()-L105,0),"")</x:f>
      </x:c>
      <x:c r="N105" s="741" t="str">
        <x:f>IF(A105="","",IF(OR(B105="",C105="",D105="",E105="",F105="",NOT(ISNUMBER(E105)),E105&gt;TODAY(),NOT(ISNUMBER(F105)),F105&lt;=0),"CHECK ORDER DATA",IF(I105="","NOT INVOICED",IF(OR(G105="",H105=""),"CHECK INVOICE DATA",IF(OR(NOT(ISNUMBER(H105)),H105&gt;TODAY(),NOT(ISNUMBER(I105)),I105&lt;=0,I105&gt;F105,AND(J105&lt;&gt;"",NOT(ISNUMBER(J105))),J105&lt;0),"CHECK VALUES",IF(J105&gt;I105,"OVERPAID / CHECK",IF(K105=0,"PAID",IF(L105="","DUE DATE NOT SET",IF(OR(NOT(ISNUMBER(L105)),L105&lt;H105),"CHECK DUE DATE",IF(TODAY()&gt;L105,"OVERDUE","PENDING"))))))))))</x:f>
      </x:c>
      <x:c r="O105" s="730"/>
      <x:c r="P105" s="730"/>
      <x:c r="Q105" s="751" t="str">
        <x:f>IF(A105="","",IF(COUNTIF($A$5:$A$504,A105)&gt;1,"DUPLICATE PO ID",IF(OR(B105="",C105="",D105="",E105="",F105=""),"CHECK REQUIRED FIELDS",IF(OR(NOT(ISNUMBER(E105)),E105&gt;TODAY(),NOT(ISNUMBER(F105)),F105&lt;=0),"CHECK INPUTS",IF(I105="","OPEN — ADD INVOICE",IF(OR(G105="",H105=""),"CHECK INVOICE DATA",IF(OR(NOT(ISNUMBER(H105)),H105&gt;TODAY(),NOT(ISNUMBER(I105)),I105&lt;=0,I105&gt;F105,AND(J105&lt;&gt;"",OR(NOT(ISNUMBER(J105)),J105&lt;0,J105&gt;I105)),AND(L105&lt;&gt;"",OR(NOT(ISNUMBER(L105)),L105&lt;H105))),"CHECK INPUTS",IF(N105="PAID","COMPLETE","OPEN"))))))))</x:f>
      </x:c>
    </x:row>
    <x:row r="106">
      <x:c r="A106" s="730"/>
      <x:c r="B106" s="730"/>
      <x:c r="C106" s="730"/>
      <x:c r="D106" s="730"/>
      <x:c r="E106" s="731"/>
      <x:c r="F106" s="767"/>
      <x:c r="G106" s="767"/>
      <x:c r="H106" s="731"/>
      <x:c r="I106" s="767"/>
      <x:c r="J106" s="767"/>
      <x:c r="K106" s="771" t="str">
        <x:f>IF(I106="","",IF(OR(NOT(ISNUMBER(I106)),I106&lt;=0,AND(J106&lt;&gt;"",NOT(ISNUMBER(J106))),J106&lt;0),"CHECK VALUES",ROUND(MAX(I106-IF(J106="",0,J106),0),2)))</x:f>
      </x:c>
      <x:c r="L106" s="731"/>
      <x:c r="M106" s="776" t="str">
        <x:f>IF(N106="OVERDUE",MAX(TODAY()-L106,0),"")</x:f>
      </x:c>
      <x:c r="N106" s="741" t="str">
        <x:f>IF(A106="","",IF(OR(B106="",C106="",D106="",E106="",F106="",NOT(ISNUMBER(E106)),E106&gt;TODAY(),NOT(ISNUMBER(F106)),F106&lt;=0),"CHECK ORDER DATA",IF(I106="","NOT INVOICED",IF(OR(G106="",H106=""),"CHECK INVOICE DATA",IF(OR(NOT(ISNUMBER(H106)),H106&gt;TODAY(),NOT(ISNUMBER(I106)),I106&lt;=0,I106&gt;F106,AND(J106&lt;&gt;"",NOT(ISNUMBER(J106))),J106&lt;0),"CHECK VALUES",IF(J106&gt;I106,"OVERPAID / CHECK",IF(K106=0,"PAID",IF(L106="","DUE DATE NOT SET",IF(OR(NOT(ISNUMBER(L106)),L106&lt;H106),"CHECK DUE DATE",IF(TODAY()&gt;L106,"OVERDUE","PENDING"))))))))))</x:f>
      </x:c>
      <x:c r="O106" s="730"/>
      <x:c r="P106" s="730"/>
      <x:c r="Q106" s="751" t="str">
        <x:f>IF(A106="","",IF(COUNTIF($A$5:$A$504,A106)&gt;1,"DUPLICATE PO ID",IF(OR(B106="",C106="",D106="",E106="",F106=""),"CHECK REQUIRED FIELDS",IF(OR(NOT(ISNUMBER(E106)),E106&gt;TODAY(),NOT(ISNUMBER(F106)),F106&lt;=0),"CHECK INPUTS",IF(I106="","OPEN — ADD INVOICE",IF(OR(G106="",H106=""),"CHECK INVOICE DATA",IF(OR(NOT(ISNUMBER(H106)),H106&gt;TODAY(),NOT(ISNUMBER(I106)),I106&lt;=0,I106&gt;F106,AND(J106&lt;&gt;"",OR(NOT(ISNUMBER(J106)),J106&lt;0,J106&gt;I106)),AND(L106&lt;&gt;"",OR(NOT(ISNUMBER(L106)),L106&lt;H106))),"CHECK INPUTS",IF(N106="PAID","COMPLETE","OPEN"))))))))</x:f>
      </x:c>
    </x:row>
    <x:row r="107">
      <x:c r="A107" s="730"/>
      <x:c r="B107" s="730"/>
      <x:c r="C107" s="730"/>
      <x:c r="D107" s="730"/>
      <x:c r="E107" s="731"/>
      <x:c r="F107" s="767"/>
      <x:c r="G107" s="767"/>
      <x:c r="H107" s="731"/>
      <x:c r="I107" s="767"/>
      <x:c r="J107" s="767"/>
      <x:c r="K107" s="771" t="str">
        <x:f>IF(I107="","",IF(OR(NOT(ISNUMBER(I107)),I107&lt;=0,AND(J107&lt;&gt;"",NOT(ISNUMBER(J107))),J107&lt;0),"CHECK VALUES",ROUND(MAX(I107-IF(J107="",0,J107),0),2)))</x:f>
      </x:c>
      <x:c r="L107" s="731"/>
      <x:c r="M107" s="776" t="str">
        <x:f>IF(N107="OVERDUE",MAX(TODAY()-L107,0),"")</x:f>
      </x:c>
      <x:c r="N107" s="741" t="str">
        <x:f>IF(A107="","",IF(OR(B107="",C107="",D107="",E107="",F107="",NOT(ISNUMBER(E107)),E107&gt;TODAY(),NOT(ISNUMBER(F107)),F107&lt;=0),"CHECK ORDER DATA",IF(I107="","NOT INVOICED",IF(OR(G107="",H107=""),"CHECK INVOICE DATA",IF(OR(NOT(ISNUMBER(H107)),H107&gt;TODAY(),NOT(ISNUMBER(I107)),I107&lt;=0,I107&gt;F107,AND(J107&lt;&gt;"",NOT(ISNUMBER(J107))),J107&lt;0),"CHECK VALUES",IF(J107&gt;I107,"OVERPAID / CHECK",IF(K107=0,"PAID",IF(L107="","DUE DATE NOT SET",IF(OR(NOT(ISNUMBER(L107)),L107&lt;H107),"CHECK DUE DATE",IF(TODAY()&gt;L107,"OVERDUE","PENDING"))))))))))</x:f>
      </x:c>
      <x:c r="O107" s="730"/>
      <x:c r="P107" s="730"/>
      <x:c r="Q107" s="751" t="str">
        <x:f>IF(A107="","",IF(COUNTIF($A$5:$A$504,A107)&gt;1,"DUPLICATE PO ID",IF(OR(B107="",C107="",D107="",E107="",F107=""),"CHECK REQUIRED FIELDS",IF(OR(NOT(ISNUMBER(E107)),E107&gt;TODAY(),NOT(ISNUMBER(F107)),F107&lt;=0),"CHECK INPUTS",IF(I107="","OPEN — ADD INVOICE",IF(OR(G107="",H107=""),"CHECK INVOICE DATA",IF(OR(NOT(ISNUMBER(H107)),H107&gt;TODAY(),NOT(ISNUMBER(I107)),I107&lt;=0,I107&gt;F107,AND(J107&lt;&gt;"",OR(NOT(ISNUMBER(J107)),J107&lt;0,J107&gt;I107)),AND(L107&lt;&gt;"",OR(NOT(ISNUMBER(L107)),L107&lt;H107))),"CHECK INPUTS",IF(N107="PAID","COMPLETE","OPEN"))))))))</x:f>
      </x:c>
    </x:row>
    <x:row r="108">
      <x:c r="A108" s="730"/>
      <x:c r="B108" s="730"/>
      <x:c r="C108" s="730"/>
      <x:c r="D108" s="730"/>
      <x:c r="E108" s="731"/>
      <x:c r="F108" s="767"/>
      <x:c r="G108" s="767"/>
      <x:c r="H108" s="731"/>
      <x:c r="I108" s="767"/>
      <x:c r="J108" s="767"/>
      <x:c r="K108" s="771" t="str">
        <x:f>IF(I108="","",IF(OR(NOT(ISNUMBER(I108)),I108&lt;=0,AND(J108&lt;&gt;"",NOT(ISNUMBER(J108))),J108&lt;0),"CHECK VALUES",ROUND(MAX(I108-IF(J108="",0,J108),0),2)))</x:f>
      </x:c>
      <x:c r="L108" s="731"/>
      <x:c r="M108" s="776" t="str">
        <x:f>IF(N108="OVERDUE",MAX(TODAY()-L108,0),"")</x:f>
      </x:c>
      <x:c r="N108" s="741" t="str">
        <x:f>IF(A108="","",IF(OR(B108="",C108="",D108="",E108="",F108="",NOT(ISNUMBER(E108)),E108&gt;TODAY(),NOT(ISNUMBER(F108)),F108&lt;=0),"CHECK ORDER DATA",IF(I108="","NOT INVOICED",IF(OR(G108="",H108=""),"CHECK INVOICE DATA",IF(OR(NOT(ISNUMBER(H108)),H108&gt;TODAY(),NOT(ISNUMBER(I108)),I108&lt;=0,I108&gt;F108,AND(J108&lt;&gt;"",NOT(ISNUMBER(J108))),J108&lt;0),"CHECK VALUES",IF(J108&gt;I108,"OVERPAID / CHECK",IF(K108=0,"PAID",IF(L108="","DUE DATE NOT SET",IF(OR(NOT(ISNUMBER(L108)),L108&lt;H108),"CHECK DUE DATE",IF(TODAY()&gt;L108,"OVERDUE","PENDING"))))))))))</x:f>
      </x:c>
      <x:c r="O108" s="730"/>
      <x:c r="P108" s="730"/>
      <x:c r="Q108" s="751" t="str">
        <x:f>IF(A108="","",IF(COUNTIF($A$5:$A$504,A108)&gt;1,"DUPLICATE PO ID",IF(OR(B108="",C108="",D108="",E108="",F108=""),"CHECK REQUIRED FIELDS",IF(OR(NOT(ISNUMBER(E108)),E108&gt;TODAY(),NOT(ISNUMBER(F108)),F108&lt;=0),"CHECK INPUTS",IF(I108="","OPEN — ADD INVOICE",IF(OR(G108="",H108=""),"CHECK INVOICE DATA",IF(OR(NOT(ISNUMBER(H108)),H108&gt;TODAY(),NOT(ISNUMBER(I108)),I108&lt;=0,I108&gt;F108,AND(J108&lt;&gt;"",OR(NOT(ISNUMBER(J108)),J108&lt;0,J108&gt;I108)),AND(L108&lt;&gt;"",OR(NOT(ISNUMBER(L108)),L108&lt;H108))),"CHECK INPUTS",IF(N108="PAID","COMPLETE","OPEN"))))))))</x:f>
      </x:c>
    </x:row>
    <x:row r="109">
      <x:c r="A109" s="730"/>
      <x:c r="B109" s="730"/>
      <x:c r="C109" s="730"/>
      <x:c r="D109" s="730"/>
      <x:c r="E109" s="731"/>
      <x:c r="F109" s="767"/>
      <x:c r="G109" s="767"/>
      <x:c r="H109" s="731"/>
      <x:c r="I109" s="767"/>
      <x:c r="J109" s="767"/>
      <x:c r="K109" s="771" t="str">
        <x:f>IF(I109="","",IF(OR(NOT(ISNUMBER(I109)),I109&lt;=0,AND(J109&lt;&gt;"",NOT(ISNUMBER(J109))),J109&lt;0),"CHECK VALUES",ROUND(MAX(I109-IF(J109="",0,J109),0),2)))</x:f>
      </x:c>
      <x:c r="L109" s="731"/>
      <x:c r="M109" s="776" t="str">
        <x:f>IF(N109="OVERDUE",MAX(TODAY()-L109,0),"")</x:f>
      </x:c>
      <x:c r="N109" s="741" t="str">
        <x:f>IF(A109="","",IF(OR(B109="",C109="",D109="",E109="",F109="",NOT(ISNUMBER(E109)),E109&gt;TODAY(),NOT(ISNUMBER(F109)),F109&lt;=0),"CHECK ORDER DATA",IF(I109="","NOT INVOICED",IF(OR(G109="",H109=""),"CHECK INVOICE DATA",IF(OR(NOT(ISNUMBER(H109)),H109&gt;TODAY(),NOT(ISNUMBER(I109)),I109&lt;=0,I109&gt;F109,AND(J109&lt;&gt;"",NOT(ISNUMBER(J109))),J109&lt;0),"CHECK VALUES",IF(J109&gt;I109,"OVERPAID / CHECK",IF(K109=0,"PAID",IF(L109="","DUE DATE NOT SET",IF(OR(NOT(ISNUMBER(L109)),L109&lt;H109),"CHECK DUE DATE",IF(TODAY()&gt;L109,"OVERDUE","PENDING"))))))))))</x:f>
      </x:c>
      <x:c r="O109" s="730"/>
      <x:c r="P109" s="730"/>
      <x:c r="Q109" s="751" t="str">
        <x:f>IF(A109="","",IF(COUNTIF($A$5:$A$504,A109)&gt;1,"DUPLICATE PO ID",IF(OR(B109="",C109="",D109="",E109="",F109=""),"CHECK REQUIRED FIELDS",IF(OR(NOT(ISNUMBER(E109)),E109&gt;TODAY(),NOT(ISNUMBER(F109)),F109&lt;=0),"CHECK INPUTS",IF(I109="","OPEN — ADD INVOICE",IF(OR(G109="",H109=""),"CHECK INVOICE DATA",IF(OR(NOT(ISNUMBER(H109)),H109&gt;TODAY(),NOT(ISNUMBER(I109)),I109&lt;=0,I109&gt;F109,AND(J109&lt;&gt;"",OR(NOT(ISNUMBER(J109)),J109&lt;0,J109&gt;I109)),AND(L109&lt;&gt;"",OR(NOT(ISNUMBER(L109)),L109&lt;H109))),"CHECK INPUTS",IF(N109="PAID","COMPLETE","OPEN"))))))))</x:f>
      </x:c>
    </x:row>
    <x:row r="110">
      <x:c r="A110" s="730"/>
      <x:c r="B110" s="730"/>
      <x:c r="C110" s="730"/>
      <x:c r="D110" s="730"/>
      <x:c r="E110" s="731"/>
      <x:c r="F110" s="767"/>
      <x:c r="G110" s="767"/>
      <x:c r="H110" s="731"/>
      <x:c r="I110" s="767"/>
      <x:c r="J110" s="767"/>
      <x:c r="K110" s="771" t="str">
        <x:f>IF(I110="","",IF(OR(NOT(ISNUMBER(I110)),I110&lt;=0,AND(J110&lt;&gt;"",NOT(ISNUMBER(J110))),J110&lt;0),"CHECK VALUES",ROUND(MAX(I110-IF(J110="",0,J110),0),2)))</x:f>
      </x:c>
      <x:c r="L110" s="731"/>
      <x:c r="M110" s="776" t="str">
        <x:f>IF(N110="OVERDUE",MAX(TODAY()-L110,0),"")</x:f>
      </x:c>
      <x:c r="N110" s="741" t="str">
        <x:f>IF(A110="","",IF(OR(B110="",C110="",D110="",E110="",F110="",NOT(ISNUMBER(E110)),E110&gt;TODAY(),NOT(ISNUMBER(F110)),F110&lt;=0),"CHECK ORDER DATA",IF(I110="","NOT INVOICED",IF(OR(G110="",H110=""),"CHECK INVOICE DATA",IF(OR(NOT(ISNUMBER(H110)),H110&gt;TODAY(),NOT(ISNUMBER(I110)),I110&lt;=0,I110&gt;F110,AND(J110&lt;&gt;"",NOT(ISNUMBER(J110))),J110&lt;0),"CHECK VALUES",IF(J110&gt;I110,"OVERPAID / CHECK",IF(K110=0,"PAID",IF(L110="","DUE DATE NOT SET",IF(OR(NOT(ISNUMBER(L110)),L110&lt;H110),"CHECK DUE DATE",IF(TODAY()&gt;L110,"OVERDUE","PENDING"))))))))))</x:f>
      </x:c>
      <x:c r="O110" s="730"/>
      <x:c r="P110" s="730"/>
      <x:c r="Q110" s="751" t="str">
        <x:f>IF(A110="","",IF(COUNTIF($A$5:$A$504,A110)&gt;1,"DUPLICATE PO ID",IF(OR(B110="",C110="",D110="",E110="",F110=""),"CHECK REQUIRED FIELDS",IF(OR(NOT(ISNUMBER(E110)),E110&gt;TODAY(),NOT(ISNUMBER(F110)),F110&lt;=0),"CHECK INPUTS",IF(I110="","OPEN — ADD INVOICE",IF(OR(G110="",H110=""),"CHECK INVOICE DATA",IF(OR(NOT(ISNUMBER(H110)),H110&gt;TODAY(),NOT(ISNUMBER(I110)),I110&lt;=0,I110&gt;F110,AND(J110&lt;&gt;"",OR(NOT(ISNUMBER(J110)),J110&lt;0,J110&gt;I110)),AND(L110&lt;&gt;"",OR(NOT(ISNUMBER(L110)),L110&lt;H110))),"CHECK INPUTS",IF(N110="PAID","COMPLETE","OPEN"))))))))</x:f>
      </x:c>
    </x:row>
    <x:row r="111">
      <x:c r="A111" s="730"/>
      <x:c r="B111" s="730"/>
      <x:c r="C111" s="730"/>
      <x:c r="D111" s="730"/>
      <x:c r="E111" s="731"/>
      <x:c r="F111" s="767"/>
      <x:c r="G111" s="767"/>
      <x:c r="H111" s="731"/>
      <x:c r="I111" s="767"/>
      <x:c r="J111" s="767"/>
      <x:c r="K111" s="771" t="str">
        <x:f>IF(I111="","",IF(OR(NOT(ISNUMBER(I111)),I111&lt;=0,AND(J111&lt;&gt;"",NOT(ISNUMBER(J111))),J111&lt;0),"CHECK VALUES",ROUND(MAX(I111-IF(J111="",0,J111),0),2)))</x:f>
      </x:c>
      <x:c r="L111" s="731"/>
      <x:c r="M111" s="776" t="str">
        <x:f>IF(N111="OVERDUE",MAX(TODAY()-L111,0),"")</x:f>
      </x:c>
      <x:c r="N111" s="741" t="str">
        <x:f>IF(A111="","",IF(OR(B111="",C111="",D111="",E111="",F111="",NOT(ISNUMBER(E111)),E111&gt;TODAY(),NOT(ISNUMBER(F111)),F111&lt;=0),"CHECK ORDER DATA",IF(I111="","NOT INVOICED",IF(OR(G111="",H111=""),"CHECK INVOICE DATA",IF(OR(NOT(ISNUMBER(H111)),H111&gt;TODAY(),NOT(ISNUMBER(I111)),I111&lt;=0,I111&gt;F111,AND(J111&lt;&gt;"",NOT(ISNUMBER(J111))),J111&lt;0),"CHECK VALUES",IF(J111&gt;I111,"OVERPAID / CHECK",IF(K111=0,"PAID",IF(L111="","DUE DATE NOT SET",IF(OR(NOT(ISNUMBER(L111)),L111&lt;H111),"CHECK DUE DATE",IF(TODAY()&gt;L111,"OVERDUE","PENDING"))))))))))</x:f>
      </x:c>
      <x:c r="O111" s="730"/>
      <x:c r="P111" s="730"/>
      <x:c r="Q111" s="751" t="str">
        <x:f>IF(A111="","",IF(COUNTIF($A$5:$A$504,A111)&gt;1,"DUPLICATE PO ID",IF(OR(B111="",C111="",D111="",E111="",F111=""),"CHECK REQUIRED FIELDS",IF(OR(NOT(ISNUMBER(E111)),E111&gt;TODAY(),NOT(ISNUMBER(F111)),F111&lt;=0),"CHECK INPUTS",IF(I111="","OPEN — ADD INVOICE",IF(OR(G111="",H111=""),"CHECK INVOICE DATA",IF(OR(NOT(ISNUMBER(H111)),H111&gt;TODAY(),NOT(ISNUMBER(I111)),I111&lt;=0,I111&gt;F111,AND(J111&lt;&gt;"",OR(NOT(ISNUMBER(J111)),J111&lt;0,J111&gt;I111)),AND(L111&lt;&gt;"",OR(NOT(ISNUMBER(L111)),L111&lt;H111))),"CHECK INPUTS",IF(N111="PAID","COMPLETE","OPEN"))))))))</x:f>
      </x:c>
    </x:row>
    <x:row r="112">
      <x:c r="A112" s="730"/>
      <x:c r="B112" s="730"/>
      <x:c r="C112" s="730"/>
      <x:c r="D112" s="730"/>
      <x:c r="E112" s="731"/>
      <x:c r="F112" s="767"/>
      <x:c r="G112" s="767"/>
      <x:c r="H112" s="731"/>
      <x:c r="I112" s="767"/>
      <x:c r="J112" s="767"/>
      <x:c r="K112" s="771" t="str">
        <x:f>IF(I112="","",IF(OR(NOT(ISNUMBER(I112)),I112&lt;=0,AND(J112&lt;&gt;"",NOT(ISNUMBER(J112))),J112&lt;0),"CHECK VALUES",ROUND(MAX(I112-IF(J112="",0,J112),0),2)))</x:f>
      </x:c>
      <x:c r="L112" s="731"/>
      <x:c r="M112" s="776" t="str">
        <x:f>IF(N112="OVERDUE",MAX(TODAY()-L112,0),"")</x:f>
      </x:c>
      <x:c r="N112" s="741" t="str">
        <x:f>IF(A112="","",IF(OR(B112="",C112="",D112="",E112="",F112="",NOT(ISNUMBER(E112)),E112&gt;TODAY(),NOT(ISNUMBER(F112)),F112&lt;=0),"CHECK ORDER DATA",IF(I112="","NOT INVOICED",IF(OR(G112="",H112=""),"CHECK INVOICE DATA",IF(OR(NOT(ISNUMBER(H112)),H112&gt;TODAY(),NOT(ISNUMBER(I112)),I112&lt;=0,I112&gt;F112,AND(J112&lt;&gt;"",NOT(ISNUMBER(J112))),J112&lt;0),"CHECK VALUES",IF(J112&gt;I112,"OVERPAID / CHECK",IF(K112=0,"PAID",IF(L112="","DUE DATE NOT SET",IF(OR(NOT(ISNUMBER(L112)),L112&lt;H112),"CHECK DUE DATE",IF(TODAY()&gt;L112,"OVERDUE","PENDING"))))))))))</x:f>
      </x:c>
      <x:c r="O112" s="730"/>
      <x:c r="P112" s="730"/>
      <x:c r="Q112" s="751" t="str">
        <x:f>IF(A112="","",IF(COUNTIF($A$5:$A$504,A112)&gt;1,"DUPLICATE PO ID",IF(OR(B112="",C112="",D112="",E112="",F112=""),"CHECK REQUIRED FIELDS",IF(OR(NOT(ISNUMBER(E112)),E112&gt;TODAY(),NOT(ISNUMBER(F112)),F112&lt;=0),"CHECK INPUTS",IF(I112="","OPEN — ADD INVOICE",IF(OR(G112="",H112=""),"CHECK INVOICE DATA",IF(OR(NOT(ISNUMBER(H112)),H112&gt;TODAY(),NOT(ISNUMBER(I112)),I112&lt;=0,I112&gt;F112,AND(J112&lt;&gt;"",OR(NOT(ISNUMBER(J112)),J112&lt;0,J112&gt;I112)),AND(L112&lt;&gt;"",OR(NOT(ISNUMBER(L112)),L112&lt;H112))),"CHECK INPUTS",IF(N112="PAID","COMPLETE","OPEN"))))))))</x:f>
      </x:c>
    </x:row>
    <x:row r="113">
      <x:c r="A113" s="730"/>
      <x:c r="B113" s="730"/>
      <x:c r="C113" s="730"/>
      <x:c r="D113" s="730"/>
      <x:c r="E113" s="731"/>
      <x:c r="F113" s="767"/>
      <x:c r="G113" s="767"/>
      <x:c r="H113" s="731"/>
      <x:c r="I113" s="767"/>
      <x:c r="J113" s="767"/>
      <x:c r="K113" s="771" t="str">
        <x:f>IF(I113="","",IF(OR(NOT(ISNUMBER(I113)),I113&lt;=0,AND(J113&lt;&gt;"",NOT(ISNUMBER(J113))),J113&lt;0),"CHECK VALUES",ROUND(MAX(I113-IF(J113="",0,J113),0),2)))</x:f>
      </x:c>
      <x:c r="L113" s="731"/>
      <x:c r="M113" s="776" t="str">
        <x:f>IF(N113="OVERDUE",MAX(TODAY()-L113,0),"")</x:f>
      </x:c>
      <x:c r="N113" s="741" t="str">
        <x:f>IF(A113="","",IF(OR(B113="",C113="",D113="",E113="",F113="",NOT(ISNUMBER(E113)),E113&gt;TODAY(),NOT(ISNUMBER(F113)),F113&lt;=0),"CHECK ORDER DATA",IF(I113="","NOT INVOICED",IF(OR(G113="",H113=""),"CHECK INVOICE DATA",IF(OR(NOT(ISNUMBER(H113)),H113&gt;TODAY(),NOT(ISNUMBER(I113)),I113&lt;=0,I113&gt;F113,AND(J113&lt;&gt;"",NOT(ISNUMBER(J113))),J113&lt;0),"CHECK VALUES",IF(J113&gt;I113,"OVERPAID / CHECK",IF(K113=0,"PAID",IF(L113="","DUE DATE NOT SET",IF(OR(NOT(ISNUMBER(L113)),L113&lt;H113),"CHECK DUE DATE",IF(TODAY()&gt;L113,"OVERDUE","PENDING"))))))))))</x:f>
      </x:c>
      <x:c r="O113" s="730"/>
      <x:c r="P113" s="730"/>
      <x:c r="Q113" s="751" t="str">
        <x:f>IF(A113="","",IF(COUNTIF($A$5:$A$504,A113)&gt;1,"DUPLICATE PO ID",IF(OR(B113="",C113="",D113="",E113="",F113=""),"CHECK REQUIRED FIELDS",IF(OR(NOT(ISNUMBER(E113)),E113&gt;TODAY(),NOT(ISNUMBER(F113)),F113&lt;=0),"CHECK INPUTS",IF(I113="","OPEN — ADD INVOICE",IF(OR(G113="",H113=""),"CHECK INVOICE DATA",IF(OR(NOT(ISNUMBER(H113)),H113&gt;TODAY(),NOT(ISNUMBER(I113)),I113&lt;=0,I113&gt;F113,AND(J113&lt;&gt;"",OR(NOT(ISNUMBER(J113)),J113&lt;0,J113&gt;I113)),AND(L113&lt;&gt;"",OR(NOT(ISNUMBER(L113)),L113&lt;H113))),"CHECK INPUTS",IF(N113="PAID","COMPLETE","OPEN"))))))))</x:f>
      </x:c>
    </x:row>
    <x:row r="114">
      <x:c r="A114" s="730"/>
      <x:c r="B114" s="730"/>
      <x:c r="C114" s="730"/>
      <x:c r="D114" s="730"/>
      <x:c r="E114" s="731"/>
      <x:c r="F114" s="767"/>
      <x:c r="G114" s="767"/>
      <x:c r="H114" s="731"/>
      <x:c r="I114" s="767"/>
      <x:c r="J114" s="767"/>
      <x:c r="K114" s="771" t="str">
        <x:f>IF(I114="","",IF(OR(NOT(ISNUMBER(I114)),I114&lt;=0,AND(J114&lt;&gt;"",NOT(ISNUMBER(J114))),J114&lt;0),"CHECK VALUES",ROUND(MAX(I114-IF(J114="",0,J114),0),2)))</x:f>
      </x:c>
      <x:c r="L114" s="731"/>
      <x:c r="M114" s="776" t="str">
        <x:f>IF(N114="OVERDUE",MAX(TODAY()-L114,0),"")</x:f>
      </x:c>
      <x:c r="N114" s="741" t="str">
        <x:f>IF(A114="","",IF(OR(B114="",C114="",D114="",E114="",F114="",NOT(ISNUMBER(E114)),E114&gt;TODAY(),NOT(ISNUMBER(F114)),F114&lt;=0),"CHECK ORDER DATA",IF(I114="","NOT INVOICED",IF(OR(G114="",H114=""),"CHECK INVOICE DATA",IF(OR(NOT(ISNUMBER(H114)),H114&gt;TODAY(),NOT(ISNUMBER(I114)),I114&lt;=0,I114&gt;F114,AND(J114&lt;&gt;"",NOT(ISNUMBER(J114))),J114&lt;0),"CHECK VALUES",IF(J114&gt;I114,"OVERPAID / CHECK",IF(K114=0,"PAID",IF(L114="","DUE DATE NOT SET",IF(OR(NOT(ISNUMBER(L114)),L114&lt;H114),"CHECK DUE DATE",IF(TODAY()&gt;L114,"OVERDUE","PENDING"))))))))))</x:f>
      </x:c>
      <x:c r="O114" s="730"/>
      <x:c r="P114" s="730"/>
      <x:c r="Q114" s="751" t="str">
        <x:f>IF(A114="","",IF(COUNTIF($A$5:$A$504,A114)&gt;1,"DUPLICATE PO ID",IF(OR(B114="",C114="",D114="",E114="",F114=""),"CHECK REQUIRED FIELDS",IF(OR(NOT(ISNUMBER(E114)),E114&gt;TODAY(),NOT(ISNUMBER(F114)),F114&lt;=0),"CHECK INPUTS",IF(I114="","OPEN — ADD INVOICE",IF(OR(G114="",H114=""),"CHECK INVOICE DATA",IF(OR(NOT(ISNUMBER(H114)),H114&gt;TODAY(),NOT(ISNUMBER(I114)),I114&lt;=0,I114&gt;F114,AND(J114&lt;&gt;"",OR(NOT(ISNUMBER(J114)),J114&lt;0,J114&gt;I114)),AND(L114&lt;&gt;"",OR(NOT(ISNUMBER(L114)),L114&lt;H114))),"CHECK INPUTS",IF(N114="PAID","COMPLETE","OPEN"))))))))</x:f>
      </x:c>
    </x:row>
    <x:row r="115">
      <x:c r="A115" s="730"/>
      <x:c r="B115" s="730"/>
      <x:c r="C115" s="730"/>
      <x:c r="D115" s="730"/>
      <x:c r="E115" s="731"/>
      <x:c r="F115" s="767"/>
      <x:c r="G115" s="767"/>
      <x:c r="H115" s="731"/>
      <x:c r="I115" s="767"/>
      <x:c r="J115" s="767"/>
      <x:c r="K115" s="771" t="str">
        <x:f>IF(I115="","",IF(OR(NOT(ISNUMBER(I115)),I115&lt;=0,AND(J115&lt;&gt;"",NOT(ISNUMBER(J115))),J115&lt;0),"CHECK VALUES",ROUND(MAX(I115-IF(J115="",0,J115),0),2)))</x:f>
      </x:c>
      <x:c r="L115" s="731"/>
      <x:c r="M115" s="776" t="str">
        <x:f>IF(N115="OVERDUE",MAX(TODAY()-L115,0),"")</x:f>
      </x:c>
      <x:c r="N115" s="741" t="str">
        <x:f>IF(A115="","",IF(OR(B115="",C115="",D115="",E115="",F115="",NOT(ISNUMBER(E115)),E115&gt;TODAY(),NOT(ISNUMBER(F115)),F115&lt;=0),"CHECK ORDER DATA",IF(I115="","NOT INVOICED",IF(OR(G115="",H115=""),"CHECK INVOICE DATA",IF(OR(NOT(ISNUMBER(H115)),H115&gt;TODAY(),NOT(ISNUMBER(I115)),I115&lt;=0,I115&gt;F115,AND(J115&lt;&gt;"",NOT(ISNUMBER(J115))),J115&lt;0),"CHECK VALUES",IF(J115&gt;I115,"OVERPAID / CHECK",IF(K115=0,"PAID",IF(L115="","DUE DATE NOT SET",IF(OR(NOT(ISNUMBER(L115)),L115&lt;H115),"CHECK DUE DATE",IF(TODAY()&gt;L115,"OVERDUE","PENDING"))))))))))</x:f>
      </x:c>
      <x:c r="O115" s="730"/>
      <x:c r="P115" s="730"/>
      <x:c r="Q115" s="751" t="str">
        <x:f>IF(A115="","",IF(COUNTIF($A$5:$A$504,A115)&gt;1,"DUPLICATE PO ID",IF(OR(B115="",C115="",D115="",E115="",F115=""),"CHECK REQUIRED FIELDS",IF(OR(NOT(ISNUMBER(E115)),E115&gt;TODAY(),NOT(ISNUMBER(F115)),F115&lt;=0),"CHECK INPUTS",IF(I115="","OPEN — ADD INVOICE",IF(OR(G115="",H115=""),"CHECK INVOICE DATA",IF(OR(NOT(ISNUMBER(H115)),H115&gt;TODAY(),NOT(ISNUMBER(I115)),I115&lt;=0,I115&gt;F115,AND(J115&lt;&gt;"",OR(NOT(ISNUMBER(J115)),J115&lt;0,J115&gt;I115)),AND(L115&lt;&gt;"",OR(NOT(ISNUMBER(L115)),L115&lt;H115))),"CHECK INPUTS",IF(N115="PAID","COMPLETE","OPEN"))))))))</x:f>
      </x:c>
    </x:row>
    <x:row r="116">
      <x:c r="A116" s="730"/>
      <x:c r="B116" s="730"/>
      <x:c r="C116" s="730"/>
      <x:c r="D116" s="730"/>
      <x:c r="E116" s="731"/>
      <x:c r="F116" s="767"/>
      <x:c r="G116" s="767"/>
      <x:c r="H116" s="731"/>
      <x:c r="I116" s="767"/>
      <x:c r="J116" s="767"/>
      <x:c r="K116" s="771" t="str">
        <x:f>IF(I116="","",IF(OR(NOT(ISNUMBER(I116)),I116&lt;=0,AND(J116&lt;&gt;"",NOT(ISNUMBER(J116))),J116&lt;0),"CHECK VALUES",ROUND(MAX(I116-IF(J116="",0,J116),0),2)))</x:f>
      </x:c>
      <x:c r="L116" s="731"/>
      <x:c r="M116" s="776" t="str">
        <x:f>IF(N116="OVERDUE",MAX(TODAY()-L116,0),"")</x:f>
      </x:c>
      <x:c r="N116" s="741" t="str">
        <x:f>IF(A116="","",IF(OR(B116="",C116="",D116="",E116="",F116="",NOT(ISNUMBER(E116)),E116&gt;TODAY(),NOT(ISNUMBER(F116)),F116&lt;=0),"CHECK ORDER DATA",IF(I116="","NOT INVOICED",IF(OR(G116="",H116=""),"CHECK INVOICE DATA",IF(OR(NOT(ISNUMBER(H116)),H116&gt;TODAY(),NOT(ISNUMBER(I116)),I116&lt;=0,I116&gt;F116,AND(J116&lt;&gt;"",NOT(ISNUMBER(J116))),J116&lt;0),"CHECK VALUES",IF(J116&gt;I116,"OVERPAID / CHECK",IF(K116=0,"PAID",IF(L116="","DUE DATE NOT SET",IF(OR(NOT(ISNUMBER(L116)),L116&lt;H116),"CHECK DUE DATE",IF(TODAY()&gt;L116,"OVERDUE","PENDING"))))))))))</x:f>
      </x:c>
      <x:c r="O116" s="730"/>
      <x:c r="P116" s="730"/>
      <x:c r="Q116" s="751" t="str">
        <x:f>IF(A116="","",IF(COUNTIF($A$5:$A$504,A116)&gt;1,"DUPLICATE PO ID",IF(OR(B116="",C116="",D116="",E116="",F116=""),"CHECK REQUIRED FIELDS",IF(OR(NOT(ISNUMBER(E116)),E116&gt;TODAY(),NOT(ISNUMBER(F116)),F116&lt;=0),"CHECK INPUTS",IF(I116="","OPEN — ADD INVOICE",IF(OR(G116="",H116=""),"CHECK INVOICE DATA",IF(OR(NOT(ISNUMBER(H116)),H116&gt;TODAY(),NOT(ISNUMBER(I116)),I116&lt;=0,I116&gt;F116,AND(J116&lt;&gt;"",OR(NOT(ISNUMBER(J116)),J116&lt;0,J116&gt;I116)),AND(L116&lt;&gt;"",OR(NOT(ISNUMBER(L116)),L116&lt;H116))),"CHECK INPUTS",IF(N116="PAID","COMPLETE","OPEN"))))))))</x:f>
      </x:c>
    </x:row>
    <x:row r="117">
      <x:c r="A117" s="730"/>
      <x:c r="B117" s="730"/>
      <x:c r="C117" s="730"/>
      <x:c r="D117" s="730"/>
      <x:c r="E117" s="731"/>
      <x:c r="F117" s="767"/>
      <x:c r="G117" s="767"/>
      <x:c r="H117" s="731"/>
      <x:c r="I117" s="767"/>
      <x:c r="J117" s="767"/>
      <x:c r="K117" s="771" t="str">
        <x:f>IF(I117="","",IF(OR(NOT(ISNUMBER(I117)),I117&lt;=0,AND(J117&lt;&gt;"",NOT(ISNUMBER(J117))),J117&lt;0),"CHECK VALUES",ROUND(MAX(I117-IF(J117="",0,J117),0),2)))</x:f>
      </x:c>
      <x:c r="L117" s="731"/>
      <x:c r="M117" s="776" t="str">
        <x:f>IF(N117="OVERDUE",MAX(TODAY()-L117,0),"")</x:f>
      </x:c>
      <x:c r="N117" s="741" t="str">
        <x:f>IF(A117="","",IF(OR(B117="",C117="",D117="",E117="",F117="",NOT(ISNUMBER(E117)),E117&gt;TODAY(),NOT(ISNUMBER(F117)),F117&lt;=0),"CHECK ORDER DATA",IF(I117="","NOT INVOICED",IF(OR(G117="",H117=""),"CHECK INVOICE DATA",IF(OR(NOT(ISNUMBER(H117)),H117&gt;TODAY(),NOT(ISNUMBER(I117)),I117&lt;=0,I117&gt;F117,AND(J117&lt;&gt;"",NOT(ISNUMBER(J117))),J117&lt;0),"CHECK VALUES",IF(J117&gt;I117,"OVERPAID / CHECK",IF(K117=0,"PAID",IF(L117="","DUE DATE NOT SET",IF(OR(NOT(ISNUMBER(L117)),L117&lt;H117),"CHECK DUE DATE",IF(TODAY()&gt;L117,"OVERDUE","PENDING"))))))))))</x:f>
      </x:c>
      <x:c r="O117" s="730"/>
      <x:c r="P117" s="730"/>
      <x:c r="Q117" s="751" t="str">
        <x:f>IF(A117="","",IF(COUNTIF($A$5:$A$504,A117)&gt;1,"DUPLICATE PO ID",IF(OR(B117="",C117="",D117="",E117="",F117=""),"CHECK REQUIRED FIELDS",IF(OR(NOT(ISNUMBER(E117)),E117&gt;TODAY(),NOT(ISNUMBER(F117)),F117&lt;=0),"CHECK INPUTS",IF(I117="","OPEN — ADD INVOICE",IF(OR(G117="",H117=""),"CHECK INVOICE DATA",IF(OR(NOT(ISNUMBER(H117)),H117&gt;TODAY(),NOT(ISNUMBER(I117)),I117&lt;=0,I117&gt;F117,AND(J117&lt;&gt;"",OR(NOT(ISNUMBER(J117)),J117&lt;0,J117&gt;I117)),AND(L117&lt;&gt;"",OR(NOT(ISNUMBER(L117)),L117&lt;H117))),"CHECK INPUTS",IF(N117="PAID","COMPLETE","OPEN"))))))))</x:f>
      </x:c>
    </x:row>
    <x:row r="118">
      <x:c r="A118" s="730"/>
      <x:c r="B118" s="730"/>
      <x:c r="C118" s="730"/>
      <x:c r="D118" s="730"/>
      <x:c r="E118" s="731"/>
      <x:c r="F118" s="767"/>
      <x:c r="G118" s="767"/>
      <x:c r="H118" s="731"/>
      <x:c r="I118" s="767"/>
      <x:c r="J118" s="767"/>
      <x:c r="K118" s="771" t="str">
        <x:f>IF(I118="","",IF(OR(NOT(ISNUMBER(I118)),I118&lt;=0,AND(J118&lt;&gt;"",NOT(ISNUMBER(J118))),J118&lt;0),"CHECK VALUES",ROUND(MAX(I118-IF(J118="",0,J118),0),2)))</x:f>
      </x:c>
      <x:c r="L118" s="731"/>
      <x:c r="M118" s="776" t="str">
        <x:f>IF(N118="OVERDUE",MAX(TODAY()-L118,0),"")</x:f>
      </x:c>
      <x:c r="N118" s="741" t="str">
        <x:f>IF(A118="","",IF(OR(B118="",C118="",D118="",E118="",F118="",NOT(ISNUMBER(E118)),E118&gt;TODAY(),NOT(ISNUMBER(F118)),F118&lt;=0),"CHECK ORDER DATA",IF(I118="","NOT INVOICED",IF(OR(G118="",H118=""),"CHECK INVOICE DATA",IF(OR(NOT(ISNUMBER(H118)),H118&gt;TODAY(),NOT(ISNUMBER(I118)),I118&lt;=0,I118&gt;F118,AND(J118&lt;&gt;"",NOT(ISNUMBER(J118))),J118&lt;0),"CHECK VALUES",IF(J118&gt;I118,"OVERPAID / CHECK",IF(K118=0,"PAID",IF(L118="","DUE DATE NOT SET",IF(OR(NOT(ISNUMBER(L118)),L118&lt;H118),"CHECK DUE DATE",IF(TODAY()&gt;L118,"OVERDUE","PENDING"))))))))))</x:f>
      </x:c>
      <x:c r="O118" s="730"/>
      <x:c r="P118" s="730"/>
      <x:c r="Q118" s="751" t="str">
        <x:f>IF(A118="","",IF(COUNTIF($A$5:$A$504,A118)&gt;1,"DUPLICATE PO ID",IF(OR(B118="",C118="",D118="",E118="",F118=""),"CHECK REQUIRED FIELDS",IF(OR(NOT(ISNUMBER(E118)),E118&gt;TODAY(),NOT(ISNUMBER(F118)),F118&lt;=0),"CHECK INPUTS",IF(I118="","OPEN — ADD INVOICE",IF(OR(G118="",H118=""),"CHECK INVOICE DATA",IF(OR(NOT(ISNUMBER(H118)),H118&gt;TODAY(),NOT(ISNUMBER(I118)),I118&lt;=0,I118&gt;F118,AND(J118&lt;&gt;"",OR(NOT(ISNUMBER(J118)),J118&lt;0,J118&gt;I118)),AND(L118&lt;&gt;"",OR(NOT(ISNUMBER(L118)),L118&lt;H118))),"CHECK INPUTS",IF(N118="PAID","COMPLETE","OPEN"))))))))</x:f>
      </x:c>
    </x:row>
    <x:row r="119">
      <x:c r="A119" s="730"/>
      <x:c r="B119" s="730"/>
      <x:c r="C119" s="730"/>
      <x:c r="D119" s="730"/>
      <x:c r="E119" s="731"/>
      <x:c r="F119" s="767"/>
      <x:c r="G119" s="767"/>
      <x:c r="H119" s="731"/>
      <x:c r="I119" s="767"/>
      <x:c r="J119" s="767"/>
      <x:c r="K119" s="771" t="str">
        <x:f>IF(I119="","",IF(OR(NOT(ISNUMBER(I119)),I119&lt;=0,AND(J119&lt;&gt;"",NOT(ISNUMBER(J119))),J119&lt;0),"CHECK VALUES",ROUND(MAX(I119-IF(J119="",0,J119),0),2)))</x:f>
      </x:c>
      <x:c r="L119" s="731"/>
      <x:c r="M119" s="776" t="str">
        <x:f>IF(N119="OVERDUE",MAX(TODAY()-L119,0),"")</x:f>
      </x:c>
      <x:c r="N119" s="741" t="str">
        <x:f>IF(A119="","",IF(OR(B119="",C119="",D119="",E119="",F119="",NOT(ISNUMBER(E119)),E119&gt;TODAY(),NOT(ISNUMBER(F119)),F119&lt;=0),"CHECK ORDER DATA",IF(I119="","NOT INVOICED",IF(OR(G119="",H119=""),"CHECK INVOICE DATA",IF(OR(NOT(ISNUMBER(H119)),H119&gt;TODAY(),NOT(ISNUMBER(I119)),I119&lt;=0,I119&gt;F119,AND(J119&lt;&gt;"",NOT(ISNUMBER(J119))),J119&lt;0),"CHECK VALUES",IF(J119&gt;I119,"OVERPAID / CHECK",IF(K119=0,"PAID",IF(L119="","DUE DATE NOT SET",IF(OR(NOT(ISNUMBER(L119)),L119&lt;H119),"CHECK DUE DATE",IF(TODAY()&gt;L119,"OVERDUE","PENDING"))))))))))</x:f>
      </x:c>
      <x:c r="O119" s="730"/>
      <x:c r="P119" s="730"/>
      <x:c r="Q119" s="751" t="str">
        <x:f>IF(A119="","",IF(COUNTIF($A$5:$A$504,A119)&gt;1,"DUPLICATE PO ID",IF(OR(B119="",C119="",D119="",E119="",F119=""),"CHECK REQUIRED FIELDS",IF(OR(NOT(ISNUMBER(E119)),E119&gt;TODAY(),NOT(ISNUMBER(F119)),F119&lt;=0),"CHECK INPUTS",IF(I119="","OPEN — ADD INVOICE",IF(OR(G119="",H119=""),"CHECK INVOICE DATA",IF(OR(NOT(ISNUMBER(H119)),H119&gt;TODAY(),NOT(ISNUMBER(I119)),I119&lt;=0,I119&gt;F119,AND(J119&lt;&gt;"",OR(NOT(ISNUMBER(J119)),J119&lt;0,J119&gt;I119)),AND(L119&lt;&gt;"",OR(NOT(ISNUMBER(L119)),L119&lt;H119))),"CHECK INPUTS",IF(N119="PAID","COMPLETE","OPEN"))))))))</x:f>
      </x:c>
    </x:row>
    <x:row r="120">
      <x:c r="A120" s="730"/>
      <x:c r="B120" s="730"/>
      <x:c r="C120" s="730"/>
      <x:c r="D120" s="730"/>
      <x:c r="E120" s="731"/>
      <x:c r="F120" s="767"/>
      <x:c r="G120" s="767"/>
      <x:c r="H120" s="731"/>
      <x:c r="I120" s="767"/>
      <x:c r="J120" s="767"/>
      <x:c r="K120" s="771" t="str">
        <x:f>IF(I120="","",IF(OR(NOT(ISNUMBER(I120)),I120&lt;=0,AND(J120&lt;&gt;"",NOT(ISNUMBER(J120))),J120&lt;0),"CHECK VALUES",ROUND(MAX(I120-IF(J120="",0,J120),0),2)))</x:f>
      </x:c>
      <x:c r="L120" s="731"/>
      <x:c r="M120" s="776" t="str">
        <x:f>IF(N120="OVERDUE",MAX(TODAY()-L120,0),"")</x:f>
      </x:c>
      <x:c r="N120" s="741" t="str">
        <x:f>IF(A120="","",IF(OR(B120="",C120="",D120="",E120="",F120="",NOT(ISNUMBER(E120)),E120&gt;TODAY(),NOT(ISNUMBER(F120)),F120&lt;=0),"CHECK ORDER DATA",IF(I120="","NOT INVOICED",IF(OR(G120="",H120=""),"CHECK INVOICE DATA",IF(OR(NOT(ISNUMBER(H120)),H120&gt;TODAY(),NOT(ISNUMBER(I120)),I120&lt;=0,I120&gt;F120,AND(J120&lt;&gt;"",NOT(ISNUMBER(J120))),J120&lt;0),"CHECK VALUES",IF(J120&gt;I120,"OVERPAID / CHECK",IF(K120=0,"PAID",IF(L120="","DUE DATE NOT SET",IF(OR(NOT(ISNUMBER(L120)),L120&lt;H120),"CHECK DUE DATE",IF(TODAY()&gt;L120,"OVERDUE","PENDING"))))))))))</x:f>
      </x:c>
      <x:c r="O120" s="730"/>
      <x:c r="P120" s="730"/>
      <x:c r="Q120" s="751" t="str">
        <x:f>IF(A120="","",IF(COUNTIF($A$5:$A$504,A120)&gt;1,"DUPLICATE PO ID",IF(OR(B120="",C120="",D120="",E120="",F120=""),"CHECK REQUIRED FIELDS",IF(OR(NOT(ISNUMBER(E120)),E120&gt;TODAY(),NOT(ISNUMBER(F120)),F120&lt;=0),"CHECK INPUTS",IF(I120="","OPEN — ADD INVOICE",IF(OR(G120="",H120=""),"CHECK INVOICE DATA",IF(OR(NOT(ISNUMBER(H120)),H120&gt;TODAY(),NOT(ISNUMBER(I120)),I120&lt;=0,I120&gt;F120,AND(J120&lt;&gt;"",OR(NOT(ISNUMBER(J120)),J120&lt;0,J120&gt;I120)),AND(L120&lt;&gt;"",OR(NOT(ISNUMBER(L120)),L120&lt;H120))),"CHECK INPUTS",IF(N120="PAID","COMPLETE","OPEN"))))))))</x:f>
      </x:c>
    </x:row>
    <x:row r="121">
      <x:c r="A121" s="730"/>
      <x:c r="B121" s="730"/>
      <x:c r="C121" s="730"/>
      <x:c r="D121" s="730"/>
      <x:c r="E121" s="731"/>
      <x:c r="F121" s="767"/>
      <x:c r="G121" s="767"/>
      <x:c r="H121" s="731"/>
      <x:c r="I121" s="767"/>
      <x:c r="J121" s="767"/>
      <x:c r="K121" s="771" t="str">
        <x:f>IF(I121="","",IF(OR(NOT(ISNUMBER(I121)),I121&lt;=0,AND(J121&lt;&gt;"",NOT(ISNUMBER(J121))),J121&lt;0),"CHECK VALUES",ROUND(MAX(I121-IF(J121="",0,J121),0),2)))</x:f>
      </x:c>
      <x:c r="L121" s="731"/>
      <x:c r="M121" s="776" t="str">
        <x:f>IF(N121="OVERDUE",MAX(TODAY()-L121,0),"")</x:f>
      </x:c>
      <x:c r="N121" s="741" t="str">
        <x:f>IF(A121="","",IF(OR(B121="",C121="",D121="",E121="",F121="",NOT(ISNUMBER(E121)),E121&gt;TODAY(),NOT(ISNUMBER(F121)),F121&lt;=0),"CHECK ORDER DATA",IF(I121="","NOT INVOICED",IF(OR(G121="",H121=""),"CHECK INVOICE DATA",IF(OR(NOT(ISNUMBER(H121)),H121&gt;TODAY(),NOT(ISNUMBER(I121)),I121&lt;=0,I121&gt;F121,AND(J121&lt;&gt;"",NOT(ISNUMBER(J121))),J121&lt;0),"CHECK VALUES",IF(J121&gt;I121,"OVERPAID / CHECK",IF(K121=0,"PAID",IF(L121="","DUE DATE NOT SET",IF(OR(NOT(ISNUMBER(L121)),L121&lt;H121),"CHECK DUE DATE",IF(TODAY()&gt;L121,"OVERDUE","PENDING"))))))))))</x:f>
      </x:c>
      <x:c r="O121" s="730"/>
      <x:c r="P121" s="730"/>
      <x:c r="Q121" s="751" t="str">
        <x:f>IF(A121="","",IF(COUNTIF($A$5:$A$504,A121)&gt;1,"DUPLICATE PO ID",IF(OR(B121="",C121="",D121="",E121="",F121=""),"CHECK REQUIRED FIELDS",IF(OR(NOT(ISNUMBER(E121)),E121&gt;TODAY(),NOT(ISNUMBER(F121)),F121&lt;=0),"CHECK INPUTS",IF(I121="","OPEN — ADD INVOICE",IF(OR(G121="",H121=""),"CHECK INVOICE DATA",IF(OR(NOT(ISNUMBER(H121)),H121&gt;TODAY(),NOT(ISNUMBER(I121)),I121&lt;=0,I121&gt;F121,AND(J121&lt;&gt;"",OR(NOT(ISNUMBER(J121)),J121&lt;0,J121&gt;I121)),AND(L121&lt;&gt;"",OR(NOT(ISNUMBER(L121)),L121&lt;H121))),"CHECK INPUTS",IF(N121="PAID","COMPLETE","OPEN"))))))))</x:f>
      </x:c>
    </x:row>
    <x:row r="122">
      <x:c r="A122" s="730"/>
      <x:c r="B122" s="730"/>
      <x:c r="C122" s="730"/>
      <x:c r="D122" s="730"/>
      <x:c r="E122" s="731"/>
      <x:c r="F122" s="767"/>
      <x:c r="G122" s="767"/>
      <x:c r="H122" s="731"/>
      <x:c r="I122" s="767"/>
      <x:c r="J122" s="767"/>
      <x:c r="K122" s="771" t="str">
        <x:f>IF(I122="","",IF(OR(NOT(ISNUMBER(I122)),I122&lt;=0,AND(J122&lt;&gt;"",NOT(ISNUMBER(J122))),J122&lt;0),"CHECK VALUES",ROUND(MAX(I122-IF(J122="",0,J122),0),2)))</x:f>
      </x:c>
      <x:c r="L122" s="731"/>
      <x:c r="M122" s="776" t="str">
        <x:f>IF(N122="OVERDUE",MAX(TODAY()-L122,0),"")</x:f>
      </x:c>
      <x:c r="N122" s="741" t="str">
        <x:f>IF(A122="","",IF(OR(B122="",C122="",D122="",E122="",F122="",NOT(ISNUMBER(E122)),E122&gt;TODAY(),NOT(ISNUMBER(F122)),F122&lt;=0),"CHECK ORDER DATA",IF(I122="","NOT INVOICED",IF(OR(G122="",H122=""),"CHECK INVOICE DATA",IF(OR(NOT(ISNUMBER(H122)),H122&gt;TODAY(),NOT(ISNUMBER(I122)),I122&lt;=0,I122&gt;F122,AND(J122&lt;&gt;"",NOT(ISNUMBER(J122))),J122&lt;0),"CHECK VALUES",IF(J122&gt;I122,"OVERPAID / CHECK",IF(K122=0,"PAID",IF(L122="","DUE DATE NOT SET",IF(OR(NOT(ISNUMBER(L122)),L122&lt;H122),"CHECK DUE DATE",IF(TODAY()&gt;L122,"OVERDUE","PENDING"))))))))))</x:f>
      </x:c>
      <x:c r="O122" s="730"/>
      <x:c r="P122" s="730"/>
      <x:c r="Q122" s="751" t="str">
        <x:f>IF(A122="","",IF(COUNTIF($A$5:$A$504,A122)&gt;1,"DUPLICATE PO ID",IF(OR(B122="",C122="",D122="",E122="",F122=""),"CHECK REQUIRED FIELDS",IF(OR(NOT(ISNUMBER(E122)),E122&gt;TODAY(),NOT(ISNUMBER(F122)),F122&lt;=0),"CHECK INPUTS",IF(I122="","OPEN — ADD INVOICE",IF(OR(G122="",H122=""),"CHECK INVOICE DATA",IF(OR(NOT(ISNUMBER(H122)),H122&gt;TODAY(),NOT(ISNUMBER(I122)),I122&lt;=0,I122&gt;F122,AND(J122&lt;&gt;"",OR(NOT(ISNUMBER(J122)),J122&lt;0,J122&gt;I122)),AND(L122&lt;&gt;"",OR(NOT(ISNUMBER(L122)),L122&lt;H122))),"CHECK INPUTS",IF(N122="PAID","COMPLETE","OPEN"))))))))</x:f>
      </x:c>
    </x:row>
    <x:row r="123">
      <x:c r="A123" s="730"/>
      <x:c r="B123" s="730"/>
      <x:c r="C123" s="730"/>
      <x:c r="D123" s="730"/>
      <x:c r="E123" s="731"/>
      <x:c r="F123" s="767"/>
      <x:c r="G123" s="767"/>
      <x:c r="H123" s="731"/>
      <x:c r="I123" s="767"/>
      <x:c r="J123" s="767"/>
      <x:c r="K123" s="771" t="str">
        <x:f>IF(I123="","",IF(OR(NOT(ISNUMBER(I123)),I123&lt;=0,AND(J123&lt;&gt;"",NOT(ISNUMBER(J123))),J123&lt;0),"CHECK VALUES",ROUND(MAX(I123-IF(J123="",0,J123),0),2)))</x:f>
      </x:c>
      <x:c r="L123" s="731"/>
      <x:c r="M123" s="776" t="str">
        <x:f>IF(N123="OVERDUE",MAX(TODAY()-L123,0),"")</x:f>
      </x:c>
      <x:c r="N123" s="741" t="str">
        <x:f>IF(A123="","",IF(OR(B123="",C123="",D123="",E123="",F123="",NOT(ISNUMBER(E123)),E123&gt;TODAY(),NOT(ISNUMBER(F123)),F123&lt;=0),"CHECK ORDER DATA",IF(I123="","NOT INVOICED",IF(OR(G123="",H123=""),"CHECK INVOICE DATA",IF(OR(NOT(ISNUMBER(H123)),H123&gt;TODAY(),NOT(ISNUMBER(I123)),I123&lt;=0,I123&gt;F123,AND(J123&lt;&gt;"",NOT(ISNUMBER(J123))),J123&lt;0),"CHECK VALUES",IF(J123&gt;I123,"OVERPAID / CHECK",IF(K123=0,"PAID",IF(L123="","DUE DATE NOT SET",IF(OR(NOT(ISNUMBER(L123)),L123&lt;H123),"CHECK DUE DATE",IF(TODAY()&gt;L123,"OVERDUE","PENDING"))))))))))</x:f>
      </x:c>
      <x:c r="O123" s="730"/>
      <x:c r="P123" s="730"/>
      <x:c r="Q123" s="751" t="str">
        <x:f>IF(A123="","",IF(COUNTIF($A$5:$A$504,A123)&gt;1,"DUPLICATE PO ID",IF(OR(B123="",C123="",D123="",E123="",F123=""),"CHECK REQUIRED FIELDS",IF(OR(NOT(ISNUMBER(E123)),E123&gt;TODAY(),NOT(ISNUMBER(F123)),F123&lt;=0),"CHECK INPUTS",IF(I123="","OPEN — ADD INVOICE",IF(OR(G123="",H123=""),"CHECK INVOICE DATA",IF(OR(NOT(ISNUMBER(H123)),H123&gt;TODAY(),NOT(ISNUMBER(I123)),I123&lt;=0,I123&gt;F123,AND(J123&lt;&gt;"",OR(NOT(ISNUMBER(J123)),J123&lt;0,J123&gt;I123)),AND(L123&lt;&gt;"",OR(NOT(ISNUMBER(L123)),L123&lt;H123))),"CHECK INPUTS",IF(N123="PAID","COMPLETE","OPEN"))))))))</x:f>
      </x:c>
    </x:row>
    <x:row r="124">
      <x:c r="A124" s="730"/>
      <x:c r="B124" s="730"/>
      <x:c r="C124" s="730"/>
      <x:c r="D124" s="730"/>
      <x:c r="E124" s="731"/>
      <x:c r="F124" s="767"/>
      <x:c r="G124" s="767"/>
      <x:c r="H124" s="731"/>
      <x:c r="I124" s="767"/>
      <x:c r="J124" s="767"/>
      <x:c r="K124" s="771" t="str">
        <x:f>IF(I124="","",IF(OR(NOT(ISNUMBER(I124)),I124&lt;=0,AND(J124&lt;&gt;"",NOT(ISNUMBER(J124))),J124&lt;0),"CHECK VALUES",ROUND(MAX(I124-IF(J124="",0,J124),0),2)))</x:f>
      </x:c>
      <x:c r="L124" s="731"/>
      <x:c r="M124" s="776" t="str">
        <x:f>IF(N124="OVERDUE",MAX(TODAY()-L124,0),"")</x:f>
      </x:c>
      <x:c r="N124" s="741" t="str">
        <x:f>IF(A124="","",IF(OR(B124="",C124="",D124="",E124="",F124="",NOT(ISNUMBER(E124)),E124&gt;TODAY(),NOT(ISNUMBER(F124)),F124&lt;=0),"CHECK ORDER DATA",IF(I124="","NOT INVOICED",IF(OR(G124="",H124=""),"CHECK INVOICE DATA",IF(OR(NOT(ISNUMBER(H124)),H124&gt;TODAY(),NOT(ISNUMBER(I124)),I124&lt;=0,I124&gt;F124,AND(J124&lt;&gt;"",NOT(ISNUMBER(J124))),J124&lt;0),"CHECK VALUES",IF(J124&gt;I124,"OVERPAID / CHECK",IF(K124=0,"PAID",IF(L124="","DUE DATE NOT SET",IF(OR(NOT(ISNUMBER(L124)),L124&lt;H124),"CHECK DUE DATE",IF(TODAY()&gt;L124,"OVERDUE","PENDING"))))))))))</x:f>
      </x:c>
      <x:c r="O124" s="730"/>
      <x:c r="P124" s="730"/>
      <x:c r="Q124" s="751" t="str">
        <x:f>IF(A124="","",IF(COUNTIF($A$5:$A$504,A124)&gt;1,"DUPLICATE PO ID",IF(OR(B124="",C124="",D124="",E124="",F124=""),"CHECK REQUIRED FIELDS",IF(OR(NOT(ISNUMBER(E124)),E124&gt;TODAY(),NOT(ISNUMBER(F124)),F124&lt;=0),"CHECK INPUTS",IF(I124="","OPEN — ADD INVOICE",IF(OR(G124="",H124=""),"CHECK INVOICE DATA",IF(OR(NOT(ISNUMBER(H124)),H124&gt;TODAY(),NOT(ISNUMBER(I124)),I124&lt;=0,I124&gt;F124,AND(J124&lt;&gt;"",OR(NOT(ISNUMBER(J124)),J124&lt;0,J124&gt;I124)),AND(L124&lt;&gt;"",OR(NOT(ISNUMBER(L124)),L124&lt;H124))),"CHECK INPUTS",IF(N124="PAID","COMPLETE","OPEN"))))))))</x:f>
      </x:c>
    </x:row>
    <x:row r="125">
      <x:c r="A125" s="730"/>
      <x:c r="B125" s="730"/>
      <x:c r="C125" s="730"/>
      <x:c r="D125" s="730"/>
      <x:c r="E125" s="731"/>
      <x:c r="F125" s="767"/>
      <x:c r="G125" s="767"/>
      <x:c r="H125" s="731"/>
      <x:c r="I125" s="767"/>
      <x:c r="J125" s="767"/>
      <x:c r="K125" s="771" t="str">
        <x:f>IF(I125="","",IF(OR(NOT(ISNUMBER(I125)),I125&lt;=0,AND(J125&lt;&gt;"",NOT(ISNUMBER(J125))),J125&lt;0),"CHECK VALUES",ROUND(MAX(I125-IF(J125="",0,J125),0),2)))</x:f>
      </x:c>
      <x:c r="L125" s="731"/>
      <x:c r="M125" s="776" t="str">
        <x:f>IF(N125="OVERDUE",MAX(TODAY()-L125,0),"")</x:f>
      </x:c>
      <x:c r="N125" s="741" t="str">
        <x:f>IF(A125="","",IF(OR(B125="",C125="",D125="",E125="",F125="",NOT(ISNUMBER(E125)),E125&gt;TODAY(),NOT(ISNUMBER(F125)),F125&lt;=0),"CHECK ORDER DATA",IF(I125="","NOT INVOICED",IF(OR(G125="",H125=""),"CHECK INVOICE DATA",IF(OR(NOT(ISNUMBER(H125)),H125&gt;TODAY(),NOT(ISNUMBER(I125)),I125&lt;=0,I125&gt;F125,AND(J125&lt;&gt;"",NOT(ISNUMBER(J125))),J125&lt;0),"CHECK VALUES",IF(J125&gt;I125,"OVERPAID / CHECK",IF(K125=0,"PAID",IF(L125="","DUE DATE NOT SET",IF(OR(NOT(ISNUMBER(L125)),L125&lt;H125),"CHECK DUE DATE",IF(TODAY()&gt;L125,"OVERDUE","PENDING"))))))))))</x:f>
      </x:c>
      <x:c r="O125" s="730"/>
      <x:c r="P125" s="730"/>
      <x:c r="Q125" s="751" t="str">
        <x:f>IF(A125="","",IF(COUNTIF($A$5:$A$504,A125)&gt;1,"DUPLICATE PO ID",IF(OR(B125="",C125="",D125="",E125="",F125=""),"CHECK REQUIRED FIELDS",IF(OR(NOT(ISNUMBER(E125)),E125&gt;TODAY(),NOT(ISNUMBER(F125)),F125&lt;=0),"CHECK INPUTS",IF(I125="","OPEN — ADD INVOICE",IF(OR(G125="",H125=""),"CHECK INVOICE DATA",IF(OR(NOT(ISNUMBER(H125)),H125&gt;TODAY(),NOT(ISNUMBER(I125)),I125&lt;=0,I125&gt;F125,AND(J125&lt;&gt;"",OR(NOT(ISNUMBER(J125)),J125&lt;0,J125&gt;I125)),AND(L125&lt;&gt;"",OR(NOT(ISNUMBER(L125)),L125&lt;H125))),"CHECK INPUTS",IF(N125="PAID","COMPLETE","OPEN"))))))))</x:f>
      </x:c>
    </x:row>
    <x:row r="126">
      <x:c r="A126" s="730"/>
      <x:c r="B126" s="730"/>
      <x:c r="C126" s="730"/>
      <x:c r="D126" s="730"/>
      <x:c r="E126" s="731"/>
      <x:c r="F126" s="767"/>
      <x:c r="G126" s="767"/>
      <x:c r="H126" s="731"/>
      <x:c r="I126" s="767"/>
      <x:c r="J126" s="767"/>
      <x:c r="K126" s="771" t="str">
        <x:f>IF(I126="","",IF(OR(NOT(ISNUMBER(I126)),I126&lt;=0,AND(J126&lt;&gt;"",NOT(ISNUMBER(J126))),J126&lt;0),"CHECK VALUES",ROUND(MAX(I126-IF(J126="",0,J126),0),2)))</x:f>
      </x:c>
      <x:c r="L126" s="731"/>
      <x:c r="M126" s="776" t="str">
        <x:f>IF(N126="OVERDUE",MAX(TODAY()-L126,0),"")</x:f>
      </x:c>
      <x:c r="N126" s="741" t="str">
        <x:f>IF(A126="","",IF(OR(B126="",C126="",D126="",E126="",F126="",NOT(ISNUMBER(E126)),E126&gt;TODAY(),NOT(ISNUMBER(F126)),F126&lt;=0),"CHECK ORDER DATA",IF(I126="","NOT INVOICED",IF(OR(G126="",H126=""),"CHECK INVOICE DATA",IF(OR(NOT(ISNUMBER(H126)),H126&gt;TODAY(),NOT(ISNUMBER(I126)),I126&lt;=0,I126&gt;F126,AND(J126&lt;&gt;"",NOT(ISNUMBER(J126))),J126&lt;0),"CHECK VALUES",IF(J126&gt;I126,"OVERPAID / CHECK",IF(K126=0,"PAID",IF(L126="","DUE DATE NOT SET",IF(OR(NOT(ISNUMBER(L126)),L126&lt;H126),"CHECK DUE DATE",IF(TODAY()&gt;L126,"OVERDUE","PENDING"))))))))))</x:f>
      </x:c>
      <x:c r="O126" s="730"/>
      <x:c r="P126" s="730"/>
      <x:c r="Q126" s="751" t="str">
        <x:f>IF(A126="","",IF(COUNTIF($A$5:$A$504,A126)&gt;1,"DUPLICATE PO ID",IF(OR(B126="",C126="",D126="",E126="",F126=""),"CHECK REQUIRED FIELDS",IF(OR(NOT(ISNUMBER(E126)),E126&gt;TODAY(),NOT(ISNUMBER(F126)),F126&lt;=0),"CHECK INPUTS",IF(I126="","OPEN — ADD INVOICE",IF(OR(G126="",H126=""),"CHECK INVOICE DATA",IF(OR(NOT(ISNUMBER(H126)),H126&gt;TODAY(),NOT(ISNUMBER(I126)),I126&lt;=0,I126&gt;F126,AND(J126&lt;&gt;"",OR(NOT(ISNUMBER(J126)),J126&lt;0,J126&gt;I126)),AND(L126&lt;&gt;"",OR(NOT(ISNUMBER(L126)),L126&lt;H126))),"CHECK INPUTS",IF(N126="PAID","COMPLETE","OPEN"))))))))</x:f>
      </x:c>
    </x:row>
    <x:row r="127">
      <x:c r="A127" s="730"/>
      <x:c r="B127" s="730"/>
      <x:c r="C127" s="730"/>
      <x:c r="D127" s="730"/>
      <x:c r="E127" s="731"/>
      <x:c r="F127" s="767"/>
      <x:c r="G127" s="767"/>
      <x:c r="H127" s="731"/>
      <x:c r="I127" s="767"/>
      <x:c r="J127" s="767"/>
      <x:c r="K127" s="771" t="str">
        <x:f>IF(I127="","",IF(OR(NOT(ISNUMBER(I127)),I127&lt;=0,AND(J127&lt;&gt;"",NOT(ISNUMBER(J127))),J127&lt;0),"CHECK VALUES",ROUND(MAX(I127-IF(J127="",0,J127),0),2)))</x:f>
      </x:c>
      <x:c r="L127" s="731"/>
      <x:c r="M127" s="776" t="str">
        <x:f>IF(N127="OVERDUE",MAX(TODAY()-L127,0),"")</x:f>
      </x:c>
      <x:c r="N127" s="741" t="str">
        <x:f>IF(A127="","",IF(OR(B127="",C127="",D127="",E127="",F127="",NOT(ISNUMBER(E127)),E127&gt;TODAY(),NOT(ISNUMBER(F127)),F127&lt;=0),"CHECK ORDER DATA",IF(I127="","NOT INVOICED",IF(OR(G127="",H127=""),"CHECK INVOICE DATA",IF(OR(NOT(ISNUMBER(H127)),H127&gt;TODAY(),NOT(ISNUMBER(I127)),I127&lt;=0,I127&gt;F127,AND(J127&lt;&gt;"",NOT(ISNUMBER(J127))),J127&lt;0),"CHECK VALUES",IF(J127&gt;I127,"OVERPAID / CHECK",IF(K127=0,"PAID",IF(L127="","DUE DATE NOT SET",IF(OR(NOT(ISNUMBER(L127)),L127&lt;H127),"CHECK DUE DATE",IF(TODAY()&gt;L127,"OVERDUE","PENDING"))))))))))</x:f>
      </x:c>
      <x:c r="O127" s="730"/>
      <x:c r="P127" s="730"/>
      <x:c r="Q127" s="751" t="str">
        <x:f>IF(A127="","",IF(COUNTIF($A$5:$A$504,A127)&gt;1,"DUPLICATE PO ID",IF(OR(B127="",C127="",D127="",E127="",F127=""),"CHECK REQUIRED FIELDS",IF(OR(NOT(ISNUMBER(E127)),E127&gt;TODAY(),NOT(ISNUMBER(F127)),F127&lt;=0),"CHECK INPUTS",IF(I127="","OPEN — ADD INVOICE",IF(OR(G127="",H127=""),"CHECK INVOICE DATA",IF(OR(NOT(ISNUMBER(H127)),H127&gt;TODAY(),NOT(ISNUMBER(I127)),I127&lt;=0,I127&gt;F127,AND(J127&lt;&gt;"",OR(NOT(ISNUMBER(J127)),J127&lt;0,J127&gt;I127)),AND(L127&lt;&gt;"",OR(NOT(ISNUMBER(L127)),L127&lt;H127))),"CHECK INPUTS",IF(N127="PAID","COMPLETE","OPEN"))))))))</x:f>
      </x:c>
    </x:row>
    <x:row r="128">
      <x:c r="A128" s="730"/>
      <x:c r="B128" s="730"/>
      <x:c r="C128" s="730"/>
      <x:c r="D128" s="730"/>
      <x:c r="E128" s="731"/>
      <x:c r="F128" s="767"/>
      <x:c r="G128" s="767"/>
      <x:c r="H128" s="731"/>
      <x:c r="I128" s="767"/>
      <x:c r="J128" s="767"/>
      <x:c r="K128" s="771" t="str">
        <x:f>IF(I128="","",IF(OR(NOT(ISNUMBER(I128)),I128&lt;=0,AND(J128&lt;&gt;"",NOT(ISNUMBER(J128))),J128&lt;0),"CHECK VALUES",ROUND(MAX(I128-IF(J128="",0,J128),0),2)))</x:f>
      </x:c>
      <x:c r="L128" s="731"/>
      <x:c r="M128" s="776" t="str">
        <x:f>IF(N128="OVERDUE",MAX(TODAY()-L128,0),"")</x:f>
      </x:c>
      <x:c r="N128" s="741" t="str">
        <x:f>IF(A128="","",IF(OR(B128="",C128="",D128="",E128="",F128="",NOT(ISNUMBER(E128)),E128&gt;TODAY(),NOT(ISNUMBER(F128)),F128&lt;=0),"CHECK ORDER DATA",IF(I128="","NOT INVOICED",IF(OR(G128="",H128=""),"CHECK INVOICE DATA",IF(OR(NOT(ISNUMBER(H128)),H128&gt;TODAY(),NOT(ISNUMBER(I128)),I128&lt;=0,I128&gt;F128,AND(J128&lt;&gt;"",NOT(ISNUMBER(J128))),J128&lt;0),"CHECK VALUES",IF(J128&gt;I128,"OVERPAID / CHECK",IF(K128=0,"PAID",IF(L128="","DUE DATE NOT SET",IF(OR(NOT(ISNUMBER(L128)),L128&lt;H128),"CHECK DUE DATE",IF(TODAY()&gt;L128,"OVERDUE","PENDING"))))))))))</x:f>
      </x:c>
      <x:c r="O128" s="730"/>
      <x:c r="P128" s="730"/>
      <x:c r="Q128" s="751" t="str">
        <x:f>IF(A128="","",IF(COUNTIF($A$5:$A$504,A128)&gt;1,"DUPLICATE PO ID",IF(OR(B128="",C128="",D128="",E128="",F128=""),"CHECK REQUIRED FIELDS",IF(OR(NOT(ISNUMBER(E128)),E128&gt;TODAY(),NOT(ISNUMBER(F128)),F128&lt;=0),"CHECK INPUTS",IF(I128="","OPEN — ADD INVOICE",IF(OR(G128="",H128=""),"CHECK INVOICE DATA",IF(OR(NOT(ISNUMBER(H128)),H128&gt;TODAY(),NOT(ISNUMBER(I128)),I128&lt;=0,I128&gt;F128,AND(J128&lt;&gt;"",OR(NOT(ISNUMBER(J128)),J128&lt;0,J128&gt;I128)),AND(L128&lt;&gt;"",OR(NOT(ISNUMBER(L128)),L128&lt;H128))),"CHECK INPUTS",IF(N128="PAID","COMPLETE","OPEN"))))))))</x:f>
      </x:c>
    </x:row>
    <x:row r="129">
      <x:c r="A129" s="730"/>
      <x:c r="B129" s="730"/>
      <x:c r="C129" s="730"/>
      <x:c r="D129" s="730"/>
      <x:c r="E129" s="731"/>
      <x:c r="F129" s="767"/>
      <x:c r="G129" s="767"/>
      <x:c r="H129" s="731"/>
      <x:c r="I129" s="767"/>
      <x:c r="J129" s="767"/>
      <x:c r="K129" s="771" t="str">
        <x:f>IF(I129="","",IF(OR(NOT(ISNUMBER(I129)),I129&lt;=0,AND(J129&lt;&gt;"",NOT(ISNUMBER(J129))),J129&lt;0),"CHECK VALUES",ROUND(MAX(I129-IF(J129="",0,J129),0),2)))</x:f>
      </x:c>
      <x:c r="L129" s="731"/>
      <x:c r="M129" s="776" t="str">
        <x:f>IF(N129="OVERDUE",MAX(TODAY()-L129,0),"")</x:f>
      </x:c>
      <x:c r="N129" s="741" t="str">
        <x:f>IF(A129="","",IF(OR(B129="",C129="",D129="",E129="",F129="",NOT(ISNUMBER(E129)),E129&gt;TODAY(),NOT(ISNUMBER(F129)),F129&lt;=0),"CHECK ORDER DATA",IF(I129="","NOT INVOICED",IF(OR(G129="",H129=""),"CHECK INVOICE DATA",IF(OR(NOT(ISNUMBER(H129)),H129&gt;TODAY(),NOT(ISNUMBER(I129)),I129&lt;=0,I129&gt;F129,AND(J129&lt;&gt;"",NOT(ISNUMBER(J129))),J129&lt;0),"CHECK VALUES",IF(J129&gt;I129,"OVERPAID / CHECK",IF(K129=0,"PAID",IF(L129="","DUE DATE NOT SET",IF(OR(NOT(ISNUMBER(L129)),L129&lt;H129),"CHECK DUE DATE",IF(TODAY()&gt;L129,"OVERDUE","PENDING"))))))))))</x:f>
      </x:c>
      <x:c r="O129" s="730"/>
      <x:c r="P129" s="730"/>
      <x:c r="Q129" s="751" t="str">
        <x:f>IF(A129="","",IF(COUNTIF($A$5:$A$504,A129)&gt;1,"DUPLICATE PO ID",IF(OR(B129="",C129="",D129="",E129="",F129=""),"CHECK REQUIRED FIELDS",IF(OR(NOT(ISNUMBER(E129)),E129&gt;TODAY(),NOT(ISNUMBER(F129)),F129&lt;=0),"CHECK INPUTS",IF(I129="","OPEN — ADD INVOICE",IF(OR(G129="",H129=""),"CHECK INVOICE DATA",IF(OR(NOT(ISNUMBER(H129)),H129&gt;TODAY(),NOT(ISNUMBER(I129)),I129&lt;=0,I129&gt;F129,AND(J129&lt;&gt;"",OR(NOT(ISNUMBER(J129)),J129&lt;0,J129&gt;I129)),AND(L129&lt;&gt;"",OR(NOT(ISNUMBER(L129)),L129&lt;H129))),"CHECK INPUTS",IF(N129="PAID","COMPLETE","OPEN"))))))))</x:f>
      </x:c>
    </x:row>
    <x:row r="130">
      <x:c r="A130" s="730"/>
      <x:c r="B130" s="730"/>
      <x:c r="C130" s="730"/>
      <x:c r="D130" s="730"/>
      <x:c r="E130" s="731"/>
      <x:c r="F130" s="767"/>
      <x:c r="G130" s="767"/>
      <x:c r="H130" s="731"/>
      <x:c r="I130" s="767"/>
      <x:c r="J130" s="767"/>
      <x:c r="K130" s="771" t="str">
        <x:f>IF(I130="","",IF(OR(NOT(ISNUMBER(I130)),I130&lt;=0,AND(J130&lt;&gt;"",NOT(ISNUMBER(J130))),J130&lt;0),"CHECK VALUES",ROUND(MAX(I130-IF(J130="",0,J130),0),2)))</x:f>
      </x:c>
      <x:c r="L130" s="731"/>
      <x:c r="M130" s="776" t="str">
        <x:f>IF(N130="OVERDUE",MAX(TODAY()-L130,0),"")</x:f>
      </x:c>
      <x:c r="N130" s="741" t="str">
        <x:f>IF(A130="","",IF(OR(B130="",C130="",D130="",E130="",F130="",NOT(ISNUMBER(E130)),E130&gt;TODAY(),NOT(ISNUMBER(F130)),F130&lt;=0),"CHECK ORDER DATA",IF(I130="","NOT INVOICED",IF(OR(G130="",H130=""),"CHECK INVOICE DATA",IF(OR(NOT(ISNUMBER(H130)),H130&gt;TODAY(),NOT(ISNUMBER(I130)),I130&lt;=0,I130&gt;F130,AND(J130&lt;&gt;"",NOT(ISNUMBER(J130))),J130&lt;0),"CHECK VALUES",IF(J130&gt;I130,"OVERPAID / CHECK",IF(K130=0,"PAID",IF(L130="","DUE DATE NOT SET",IF(OR(NOT(ISNUMBER(L130)),L130&lt;H130),"CHECK DUE DATE",IF(TODAY()&gt;L130,"OVERDUE","PENDING"))))))))))</x:f>
      </x:c>
      <x:c r="O130" s="730"/>
      <x:c r="P130" s="730"/>
      <x:c r="Q130" s="751" t="str">
        <x:f>IF(A130="","",IF(COUNTIF($A$5:$A$504,A130)&gt;1,"DUPLICATE PO ID",IF(OR(B130="",C130="",D130="",E130="",F130=""),"CHECK REQUIRED FIELDS",IF(OR(NOT(ISNUMBER(E130)),E130&gt;TODAY(),NOT(ISNUMBER(F130)),F130&lt;=0),"CHECK INPUTS",IF(I130="","OPEN — ADD INVOICE",IF(OR(G130="",H130=""),"CHECK INVOICE DATA",IF(OR(NOT(ISNUMBER(H130)),H130&gt;TODAY(),NOT(ISNUMBER(I130)),I130&lt;=0,I130&gt;F130,AND(J130&lt;&gt;"",OR(NOT(ISNUMBER(J130)),J130&lt;0,J130&gt;I130)),AND(L130&lt;&gt;"",OR(NOT(ISNUMBER(L130)),L130&lt;H130))),"CHECK INPUTS",IF(N130="PAID","COMPLETE","OPEN"))))))))</x:f>
      </x:c>
    </x:row>
    <x:row r="131">
      <x:c r="A131" s="730"/>
      <x:c r="B131" s="730"/>
      <x:c r="C131" s="730"/>
      <x:c r="D131" s="730"/>
      <x:c r="E131" s="731"/>
      <x:c r="F131" s="767"/>
      <x:c r="G131" s="767"/>
      <x:c r="H131" s="731"/>
      <x:c r="I131" s="767"/>
      <x:c r="J131" s="767"/>
      <x:c r="K131" s="771" t="str">
        <x:f>IF(I131="","",IF(OR(NOT(ISNUMBER(I131)),I131&lt;=0,AND(J131&lt;&gt;"",NOT(ISNUMBER(J131))),J131&lt;0),"CHECK VALUES",ROUND(MAX(I131-IF(J131="",0,J131),0),2)))</x:f>
      </x:c>
      <x:c r="L131" s="731"/>
      <x:c r="M131" s="776" t="str">
        <x:f>IF(N131="OVERDUE",MAX(TODAY()-L131,0),"")</x:f>
      </x:c>
      <x:c r="N131" s="741" t="str">
        <x:f>IF(A131="","",IF(OR(B131="",C131="",D131="",E131="",F131="",NOT(ISNUMBER(E131)),E131&gt;TODAY(),NOT(ISNUMBER(F131)),F131&lt;=0),"CHECK ORDER DATA",IF(I131="","NOT INVOICED",IF(OR(G131="",H131=""),"CHECK INVOICE DATA",IF(OR(NOT(ISNUMBER(H131)),H131&gt;TODAY(),NOT(ISNUMBER(I131)),I131&lt;=0,I131&gt;F131,AND(J131&lt;&gt;"",NOT(ISNUMBER(J131))),J131&lt;0),"CHECK VALUES",IF(J131&gt;I131,"OVERPAID / CHECK",IF(K131=0,"PAID",IF(L131="","DUE DATE NOT SET",IF(OR(NOT(ISNUMBER(L131)),L131&lt;H131),"CHECK DUE DATE",IF(TODAY()&gt;L131,"OVERDUE","PENDING"))))))))))</x:f>
      </x:c>
      <x:c r="O131" s="730"/>
      <x:c r="P131" s="730"/>
      <x:c r="Q131" s="751" t="str">
        <x:f>IF(A131="","",IF(COUNTIF($A$5:$A$504,A131)&gt;1,"DUPLICATE PO ID",IF(OR(B131="",C131="",D131="",E131="",F131=""),"CHECK REQUIRED FIELDS",IF(OR(NOT(ISNUMBER(E131)),E131&gt;TODAY(),NOT(ISNUMBER(F131)),F131&lt;=0),"CHECK INPUTS",IF(I131="","OPEN — ADD INVOICE",IF(OR(G131="",H131=""),"CHECK INVOICE DATA",IF(OR(NOT(ISNUMBER(H131)),H131&gt;TODAY(),NOT(ISNUMBER(I131)),I131&lt;=0,I131&gt;F131,AND(J131&lt;&gt;"",OR(NOT(ISNUMBER(J131)),J131&lt;0,J131&gt;I131)),AND(L131&lt;&gt;"",OR(NOT(ISNUMBER(L131)),L131&lt;H131))),"CHECK INPUTS",IF(N131="PAID","COMPLETE","OPEN"))))))))</x:f>
      </x:c>
    </x:row>
    <x:row r="132">
      <x:c r="A132" s="730"/>
      <x:c r="B132" s="730"/>
      <x:c r="C132" s="730"/>
      <x:c r="D132" s="730"/>
      <x:c r="E132" s="731"/>
      <x:c r="F132" s="767"/>
      <x:c r="G132" s="767"/>
      <x:c r="H132" s="731"/>
      <x:c r="I132" s="767"/>
      <x:c r="J132" s="767"/>
      <x:c r="K132" s="771" t="str">
        <x:f>IF(I132="","",IF(OR(NOT(ISNUMBER(I132)),I132&lt;=0,AND(J132&lt;&gt;"",NOT(ISNUMBER(J132))),J132&lt;0),"CHECK VALUES",ROUND(MAX(I132-IF(J132="",0,J132),0),2)))</x:f>
      </x:c>
      <x:c r="L132" s="731"/>
      <x:c r="M132" s="776" t="str">
        <x:f>IF(N132="OVERDUE",MAX(TODAY()-L132,0),"")</x:f>
      </x:c>
      <x:c r="N132" s="741" t="str">
        <x:f>IF(A132="","",IF(OR(B132="",C132="",D132="",E132="",F132="",NOT(ISNUMBER(E132)),E132&gt;TODAY(),NOT(ISNUMBER(F132)),F132&lt;=0),"CHECK ORDER DATA",IF(I132="","NOT INVOICED",IF(OR(G132="",H132=""),"CHECK INVOICE DATA",IF(OR(NOT(ISNUMBER(H132)),H132&gt;TODAY(),NOT(ISNUMBER(I132)),I132&lt;=0,I132&gt;F132,AND(J132&lt;&gt;"",NOT(ISNUMBER(J132))),J132&lt;0),"CHECK VALUES",IF(J132&gt;I132,"OVERPAID / CHECK",IF(K132=0,"PAID",IF(L132="","DUE DATE NOT SET",IF(OR(NOT(ISNUMBER(L132)),L132&lt;H132),"CHECK DUE DATE",IF(TODAY()&gt;L132,"OVERDUE","PENDING"))))))))))</x:f>
      </x:c>
      <x:c r="O132" s="730"/>
      <x:c r="P132" s="730"/>
      <x:c r="Q132" s="751" t="str">
        <x:f>IF(A132="","",IF(COUNTIF($A$5:$A$504,A132)&gt;1,"DUPLICATE PO ID",IF(OR(B132="",C132="",D132="",E132="",F132=""),"CHECK REQUIRED FIELDS",IF(OR(NOT(ISNUMBER(E132)),E132&gt;TODAY(),NOT(ISNUMBER(F132)),F132&lt;=0),"CHECK INPUTS",IF(I132="","OPEN — ADD INVOICE",IF(OR(G132="",H132=""),"CHECK INVOICE DATA",IF(OR(NOT(ISNUMBER(H132)),H132&gt;TODAY(),NOT(ISNUMBER(I132)),I132&lt;=0,I132&gt;F132,AND(J132&lt;&gt;"",OR(NOT(ISNUMBER(J132)),J132&lt;0,J132&gt;I132)),AND(L132&lt;&gt;"",OR(NOT(ISNUMBER(L132)),L132&lt;H132))),"CHECK INPUTS",IF(N132="PAID","COMPLETE","OPEN"))))))))</x:f>
      </x:c>
    </x:row>
    <x:row r="133">
      <x:c r="A133" s="730"/>
      <x:c r="B133" s="730"/>
      <x:c r="C133" s="730"/>
      <x:c r="D133" s="730"/>
      <x:c r="E133" s="731"/>
      <x:c r="F133" s="767"/>
      <x:c r="G133" s="767"/>
      <x:c r="H133" s="731"/>
      <x:c r="I133" s="767"/>
      <x:c r="J133" s="767"/>
      <x:c r="K133" s="771" t="str">
        <x:f>IF(I133="","",IF(OR(NOT(ISNUMBER(I133)),I133&lt;=0,AND(J133&lt;&gt;"",NOT(ISNUMBER(J133))),J133&lt;0),"CHECK VALUES",ROUND(MAX(I133-IF(J133="",0,J133),0),2)))</x:f>
      </x:c>
      <x:c r="L133" s="731"/>
      <x:c r="M133" s="776" t="str">
        <x:f>IF(N133="OVERDUE",MAX(TODAY()-L133,0),"")</x:f>
      </x:c>
      <x:c r="N133" s="741" t="str">
        <x:f>IF(A133="","",IF(OR(B133="",C133="",D133="",E133="",F133="",NOT(ISNUMBER(E133)),E133&gt;TODAY(),NOT(ISNUMBER(F133)),F133&lt;=0),"CHECK ORDER DATA",IF(I133="","NOT INVOICED",IF(OR(G133="",H133=""),"CHECK INVOICE DATA",IF(OR(NOT(ISNUMBER(H133)),H133&gt;TODAY(),NOT(ISNUMBER(I133)),I133&lt;=0,I133&gt;F133,AND(J133&lt;&gt;"",NOT(ISNUMBER(J133))),J133&lt;0),"CHECK VALUES",IF(J133&gt;I133,"OVERPAID / CHECK",IF(K133=0,"PAID",IF(L133="","DUE DATE NOT SET",IF(OR(NOT(ISNUMBER(L133)),L133&lt;H133),"CHECK DUE DATE",IF(TODAY()&gt;L133,"OVERDUE","PENDING"))))))))))</x:f>
      </x:c>
      <x:c r="O133" s="730"/>
      <x:c r="P133" s="730"/>
      <x:c r="Q133" s="751" t="str">
        <x:f>IF(A133="","",IF(COUNTIF($A$5:$A$504,A133)&gt;1,"DUPLICATE PO ID",IF(OR(B133="",C133="",D133="",E133="",F133=""),"CHECK REQUIRED FIELDS",IF(OR(NOT(ISNUMBER(E133)),E133&gt;TODAY(),NOT(ISNUMBER(F133)),F133&lt;=0),"CHECK INPUTS",IF(I133="","OPEN — ADD INVOICE",IF(OR(G133="",H133=""),"CHECK INVOICE DATA",IF(OR(NOT(ISNUMBER(H133)),H133&gt;TODAY(),NOT(ISNUMBER(I133)),I133&lt;=0,I133&gt;F133,AND(J133&lt;&gt;"",OR(NOT(ISNUMBER(J133)),J133&lt;0,J133&gt;I133)),AND(L133&lt;&gt;"",OR(NOT(ISNUMBER(L133)),L133&lt;H133))),"CHECK INPUTS",IF(N133="PAID","COMPLETE","OPEN"))))))))</x:f>
      </x:c>
    </x:row>
    <x:row r="134">
      <x:c r="A134" s="730"/>
      <x:c r="B134" s="730"/>
      <x:c r="C134" s="730"/>
      <x:c r="D134" s="730"/>
      <x:c r="E134" s="731"/>
      <x:c r="F134" s="767"/>
      <x:c r="G134" s="767"/>
      <x:c r="H134" s="731"/>
      <x:c r="I134" s="767"/>
      <x:c r="J134" s="767"/>
      <x:c r="K134" s="771" t="str">
        <x:f>IF(I134="","",IF(OR(NOT(ISNUMBER(I134)),I134&lt;=0,AND(J134&lt;&gt;"",NOT(ISNUMBER(J134))),J134&lt;0),"CHECK VALUES",ROUND(MAX(I134-IF(J134="",0,J134),0),2)))</x:f>
      </x:c>
      <x:c r="L134" s="731"/>
      <x:c r="M134" s="776" t="str">
        <x:f>IF(N134="OVERDUE",MAX(TODAY()-L134,0),"")</x:f>
      </x:c>
      <x:c r="N134" s="741" t="str">
        <x:f>IF(A134="","",IF(OR(B134="",C134="",D134="",E134="",F134="",NOT(ISNUMBER(E134)),E134&gt;TODAY(),NOT(ISNUMBER(F134)),F134&lt;=0),"CHECK ORDER DATA",IF(I134="","NOT INVOICED",IF(OR(G134="",H134=""),"CHECK INVOICE DATA",IF(OR(NOT(ISNUMBER(H134)),H134&gt;TODAY(),NOT(ISNUMBER(I134)),I134&lt;=0,I134&gt;F134,AND(J134&lt;&gt;"",NOT(ISNUMBER(J134))),J134&lt;0),"CHECK VALUES",IF(J134&gt;I134,"OVERPAID / CHECK",IF(K134=0,"PAID",IF(L134="","DUE DATE NOT SET",IF(OR(NOT(ISNUMBER(L134)),L134&lt;H134),"CHECK DUE DATE",IF(TODAY()&gt;L134,"OVERDUE","PENDING"))))))))))</x:f>
      </x:c>
      <x:c r="O134" s="730"/>
      <x:c r="P134" s="730"/>
      <x:c r="Q134" s="751" t="str">
        <x:f>IF(A134="","",IF(COUNTIF($A$5:$A$504,A134)&gt;1,"DUPLICATE PO ID",IF(OR(B134="",C134="",D134="",E134="",F134=""),"CHECK REQUIRED FIELDS",IF(OR(NOT(ISNUMBER(E134)),E134&gt;TODAY(),NOT(ISNUMBER(F134)),F134&lt;=0),"CHECK INPUTS",IF(I134="","OPEN — ADD INVOICE",IF(OR(G134="",H134=""),"CHECK INVOICE DATA",IF(OR(NOT(ISNUMBER(H134)),H134&gt;TODAY(),NOT(ISNUMBER(I134)),I134&lt;=0,I134&gt;F134,AND(J134&lt;&gt;"",OR(NOT(ISNUMBER(J134)),J134&lt;0,J134&gt;I134)),AND(L134&lt;&gt;"",OR(NOT(ISNUMBER(L134)),L134&lt;H134))),"CHECK INPUTS",IF(N134="PAID","COMPLETE","OPEN"))))))))</x:f>
      </x:c>
    </x:row>
    <x:row r="135">
      <x:c r="A135" s="730"/>
      <x:c r="B135" s="730"/>
      <x:c r="C135" s="730"/>
      <x:c r="D135" s="730"/>
      <x:c r="E135" s="731"/>
      <x:c r="F135" s="767"/>
      <x:c r="G135" s="767"/>
      <x:c r="H135" s="731"/>
      <x:c r="I135" s="767"/>
      <x:c r="J135" s="767"/>
      <x:c r="K135" s="771" t="str">
        <x:f>IF(I135="","",IF(OR(NOT(ISNUMBER(I135)),I135&lt;=0,AND(J135&lt;&gt;"",NOT(ISNUMBER(J135))),J135&lt;0),"CHECK VALUES",ROUND(MAX(I135-IF(J135="",0,J135),0),2)))</x:f>
      </x:c>
      <x:c r="L135" s="731"/>
      <x:c r="M135" s="776" t="str">
        <x:f>IF(N135="OVERDUE",MAX(TODAY()-L135,0),"")</x:f>
      </x:c>
      <x:c r="N135" s="741" t="str">
        <x:f>IF(A135="","",IF(OR(B135="",C135="",D135="",E135="",F135="",NOT(ISNUMBER(E135)),E135&gt;TODAY(),NOT(ISNUMBER(F135)),F135&lt;=0),"CHECK ORDER DATA",IF(I135="","NOT INVOICED",IF(OR(G135="",H135=""),"CHECK INVOICE DATA",IF(OR(NOT(ISNUMBER(H135)),H135&gt;TODAY(),NOT(ISNUMBER(I135)),I135&lt;=0,I135&gt;F135,AND(J135&lt;&gt;"",NOT(ISNUMBER(J135))),J135&lt;0),"CHECK VALUES",IF(J135&gt;I135,"OVERPAID / CHECK",IF(K135=0,"PAID",IF(L135="","DUE DATE NOT SET",IF(OR(NOT(ISNUMBER(L135)),L135&lt;H135),"CHECK DUE DATE",IF(TODAY()&gt;L135,"OVERDUE","PENDING"))))))))))</x:f>
      </x:c>
      <x:c r="O135" s="730"/>
      <x:c r="P135" s="730"/>
      <x:c r="Q135" s="751" t="str">
        <x:f>IF(A135="","",IF(COUNTIF($A$5:$A$504,A135)&gt;1,"DUPLICATE PO ID",IF(OR(B135="",C135="",D135="",E135="",F135=""),"CHECK REQUIRED FIELDS",IF(OR(NOT(ISNUMBER(E135)),E135&gt;TODAY(),NOT(ISNUMBER(F135)),F135&lt;=0),"CHECK INPUTS",IF(I135="","OPEN — ADD INVOICE",IF(OR(G135="",H135=""),"CHECK INVOICE DATA",IF(OR(NOT(ISNUMBER(H135)),H135&gt;TODAY(),NOT(ISNUMBER(I135)),I135&lt;=0,I135&gt;F135,AND(J135&lt;&gt;"",OR(NOT(ISNUMBER(J135)),J135&lt;0,J135&gt;I135)),AND(L135&lt;&gt;"",OR(NOT(ISNUMBER(L135)),L135&lt;H135))),"CHECK INPUTS",IF(N135="PAID","COMPLETE","OPEN"))))))))</x:f>
      </x:c>
    </x:row>
    <x:row r="136">
      <x:c r="A136" s="730"/>
      <x:c r="B136" s="730"/>
      <x:c r="C136" s="730"/>
      <x:c r="D136" s="730"/>
      <x:c r="E136" s="731"/>
      <x:c r="F136" s="767"/>
      <x:c r="G136" s="767"/>
      <x:c r="H136" s="731"/>
      <x:c r="I136" s="767"/>
      <x:c r="J136" s="767"/>
      <x:c r="K136" s="771" t="str">
        <x:f>IF(I136="","",IF(OR(NOT(ISNUMBER(I136)),I136&lt;=0,AND(J136&lt;&gt;"",NOT(ISNUMBER(J136))),J136&lt;0),"CHECK VALUES",ROUND(MAX(I136-IF(J136="",0,J136),0),2)))</x:f>
      </x:c>
      <x:c r="L136" s="731"/>
      <x:c r="M136" s="776" t="str">
        <x:f>IF(N136="OVERDUE",MAX(TODAY()-L136,0),"")</x:f>
      </x:c>
      <x:c r="N136" s="741" t="str">
        <x:f>IF(A136="","",IF(OR(B136="",C136="",D136="",E136="",F136="",NOT(ISNUMBER(E136)),E136&gt;TODAY(),NOT(ISNUMBER(F136)),F136&lt;=0),"CHECK ORDER DATA",IF(I136="","NOT INVOICED",IF(OR(G136="",H136=""),"CHECK INVOICE DATA",IF(OR(NOT(ISNUMBER(H136)),H136&gt;TODAY(),NOT(ISNUMBER(I136)),I136&lt;=0,I136&gt;F136,AND(J136&lt;&gt;"",NOT(ISNUMBER(J136))),J136&lt;0),"CHECK VALUES",IF(J136&gt;I136,"OVERPAID / CHECK",IF(K136=0,"PAID",IF(L136="","DUE DATE NOT SET",IF(OR(NOT(ISNUMBER(L136)),L136&lt;H136),"CHECK DUE DATE",IF(TODAY()&gt;L136,"OVERDUE","PENDING"))))))))))</x:f>
      </x:c>
      <x:c r="O136" s="730"/>
      <x:c r="P136" s="730"/>
      <x:c r="Q136" s="751" t="str">
        <x:f>IF(A136="","",IF(COUNTIF($A$5:$A$504,A136)&gt;1,"DUPLICATE PO ID",IF(OR(B136="",C136="",D136="",E136="",F136=""),"CHECK REQUIRED FIELDS",IF(OR(NOT(ISNUMBER(E136)),E136&gt;TODAY(),NOT(ISNUMBER(F136)),F136&lt;=0),"CHECK INPUTS",IF(I136="","OPEN — ADD INVOICE",IF(OR(G136="",H136=""),"CHECK INVOICE DATA",IF(OR(NOT(ISNUMBER(H136)),H136&gt;TODAY(),NOT(ISNUMBER(I136)),I136&lt;=0,I136&gt;F136,AND(J136&lt;&gt;"",OR(NOT(ISNUMBER(J136)),J136&lt;0,J136&gt;I136)),AND(L136&lt;&gt;"",OR(NOT(ISNUMBER(L136)),L136&lt;H136))),"CHECK INPUTS",IF(N136="PAID","COMPLETE","OPEN"))))))))</x:f>
      </x:c>
    </x:row>
    <x:row r="137">
      <x:c r="A137" s="730"/>
      <x:c r="B137" s="730"/>
      <x:c r="C137" s="730"/>
      <x:c r="D137" s="730"/>
      <x:c r="E137" s="731"/>
      <x:c r="F137" s="767"/>
      <x:c r="G137" s="767"/>
      <x:c r="H137" s="731"/>
      <x:c r="I137" s="767"/>
      <x:c r="J137" s="767"/>
      <x:c r="K137" s="771" t="str">
        <x:f>IF(I137="","",IF(OR(NOT(ISNUMBER(I137)),I137&lt;=0,AND(J137&lt;&gt;"",NOT(ISNUMBER(J137))),J137&lt;0),"CHECK VALUES",ROUND(MAX(I137-IF(J137="",0,J137),0),2)))</x:f>
      </x:c>
      <x:c r="L137" s="731"/>
      <x:c r="M137" s="776" t="str">
        <x:f>IF(N137="OVERDUE",MAX(TODAY()-L137,0),"")</x:f>
      </x:c>
      <x:c r="N137" s="741" t="str">
        <x:f>IF(A137="","",IF(OR(B137="",C137="",D137="",E137="",F137="",NOT(ISNUMBER(E137)),E137&gt;TODAY(),NOT(ISNUMBER(F137)),F137&lt;=0),"CHECK ORDER DATA",IF(I137="","NOT INVOICED",IF(OR(G137="",H137=""),"CHECK INVOICE DATA",IF(OR(NOT(ISNUMBER(H137)),H137&gt;TODAY(),NOT(ISNUMBER(I137)),I137&lt;=0,I137&gt;F137,AND(J137&lt;&gt;"",NOT(ISNUMBER(J137))),J137&lt;0),"CHECK VALUES",IF(J137&gt;I137,"OVERPAID / CHECK",IF(K137=0,"PAID",IF(L137="","DUE DATE NOT SET",IF(OR(NOT(ISNUMBER(L137)),L137&lt;H137),"CHECK DUE DATE",IF(TODAY()&gt;L137,"OVERDUE","PENDING"))))))))))</x:f>
      </x:c>
      <x:c r="O137" s="730"/>
      <x:c r="P137" s="730"/>
      <x:c r="Q137" s="751" t="str">
        <x:f>IF(A137="","",IF(COUNTIF($A$5:$A$504,A137)&gt;1,"DUPLICATE PO ID",IF(OR(B137="",C137="",D137="",E137="",F137=""),"CHECK REQUIRED FIELDS",IF(OR(NOT(ISNUMBER(E137)),E137&gt;TODAY(),NOT(ISNUMBER(F137)),F137&lt;=0),"CHECK INPUTS",IF(I137="","OPEN — ADD INVOICE",IF(OR(G137="",H137=""),"CHECK INVOICE DATA",IF(OR(NOT(ISNUMBER(H137)),H137&gt;TODAY(),NOT(ISNUMBER(I137)),I137&lt;=0,I137&gt;F137,AND(J137&lt;&gt;"",OR(NOT(ISNUMBER(J137)),J137&lt;0,J137&gt;I137)),AND(L137&lt;&gt;"",OR(NOT(ISNUMBER(L137)),L137&lt;H137))),"CHECK INPUTS",IF(N137="PAID","COMPLETE","OPEN"))))))))</x:f>
      </x:c>
    </x:row>
    <x:row r="138">
      <x:c r="A138" s="730"/>
      <x:c r="B138" s="730"/>
      <x:c r="C138" s="730"/>
      <x:c r="D138" s="730"/>
      <x:c r="E138" s="731"/>
      <x:c r="F138" s="767"/>
      <x:c r="G138" s="767"/>
      <x:c r="H138" s="731"/>
      <x:c r="I138" s="767"/>
      <x:c r="J138" s="767"/>
      <x:c r="K138" s="771" t="str">
        <x:f>IF(I138="","",IF(OR(NOT(ISNUMBER(I138)),I138&lt;=0,AND(J138&lt;&gt;"",NOT(ISNUMBER(J138))),J138&lt;0),"CHECK VALUES",ROUND(MAX(I138-IF(J138="",0,J138),0),2)))</x:f>
      </x:c>
      <x:c r="L138" s="731"/>
      <x:c r="M138" s="776" t="str">
        <x:f>IF(N138="OVERDUE",MAX(TODAY()-L138,0),"")</x:f>
      </x:c>
      <x:c r="N138" s="741" t="str">
        <x:f>IF(A138="","",IF(OR(B138="",C138="",D138="",E138="",F138="",NOT(ISNUMBER(E138)),E138&gt;TODAY(),NOT(ISNUMBER(F138)),F138&lt;=0),"CHECK ORDER DATA",IF(I138="","NOT INVOICED",IF(OR(G138="",H138=""),"CHECK INVOICE DATA",IF(OR(NOT(ISNUMBER(H138)),H138&gt;TODAY(),NOT(ISNUMBER(I138)),I138&lt;=0,I138&gt;F138,AND(J138&lt;&gt;"",NOT(ISNUMBER(J138))),J138&lt;0),"CHECK VALUES",IF(J138&gt;I138,"OVERPAID / CHECK",IF(K138=0,"PAID",IF(L138="","DUE DATE NOT SET",IF(OR(NOT(ISNUMBER(L138)),L138&lt;H138),"CHECK DUE DATE",IF(TODAY()&gt;L138,"OVERDUE","PENDING"))))))))))</x:f>
      </x:c>
      <x:c r="O138" s="730"/>
      <x:c r="P138" s="730"/>
      <x:c r="Q138" s="751" t="str">
        <x:f>IF(A138="","",IF(COUNTIF($A$5:$A$504,A138)&gt;1,"DUPLICATE PO ID",IF(OR(B138="",C138="",D138="",E138="",F138=""),"CHECK REQUIRED FIELDS",IF(OR(NOT(ISNUMBER(E138)),E138&gt;TODAY(),NOT(ISNUMBER(F138)),F138&lt;=0),"CHECK INPUTS",IF(I138="","OPEN — ADD INVOICE",IF(OR(G138="",H138=""),"CHECK INVOICE DATA",IF(OR(NOT(ISNUMBER(H138)),H138&gt;TODAY(),NOT(ISNUMBER(I138)),I138&lt;=0,I138&gt;F138,AND(J138&lt;&gt;"",OR(NOT(ISNUMBER(J138)),J138&lt;0,J138&gt;I138)),AND(L138&lt;&gt;"",OR(NOT(ISNUMBER(L138)),L138&lt;H138))),"CHECK INPUTS",IF(N138="PAID","COMPLETE","OPEN"))))))))</x:f>
      </x:c>
    </x:row>
    <x:row r="139">
      <x:c r="A139" s="730"/>
      <x:c r="B139" s="730"/>
      <x:c r="C139" s="730"/>
      <x:c r="D139" s="730"/>
      <x:c r="E139" s="731"/>
      <x:c r="F139" s="767"/>
      <x:c r="G139" s="767"/>
      <x:c r="H139" s="731"/>
      <x:c r="I139" s="767"/>
      <x:c r="J139" s="767"/>
      <x:c r="K139" s="771" t="str">
        <x:f>IF(I139="","",IF(OR(NOT(ISNUMBER(I139)),I139&lt;=0,AND(J139&lt;&gt;"",NOT(ISNUMBER(J139))),J139&lt;0),"CHECK VALUES",ROUND(MAX(I139-IF(J139="",0,J139),0),2)))</x:f>
      </x:c>
      <x:c r="L139" s="731"/>
      <x:c r="M139" s="776" t="str">
        <x:f>IF(N139="OVERDUE",MAX(TODAY()-L139,0),"")</x:f>
      </x:c>
      <x:c r="N139" s="741" t="str">
        <x:f>IF(A139="","",IF(OR(B139="",C139="",D139="",E139="",F139="",NOT(ISNUMBER(E139)),E139&gt;TODAY(),NOT(ISNUMBER(F139)),F139&lt;=0),"CHECK ORDER DATA",IF(I139="","NOT INVOICED",IF(OR(G139="",H139=""),"CHECK INVOICE DATA",IF(OR(NOT(ISNUMBER(H139)),H139&gt;TODAY(),NOT(ISNUMBER(I139)),I139&lt;=0,I139&gt;F139,AND(J139&lt;&gt;"",NOT(ISNUMBER(J139))),J139&lt;0),"CHECK VALUES",IF(J139&gt;I139,"OVERPAID / CHECK",IF(K139=0,"PAID",IF(L139="","DUE DATE NOT SET",IF(OR(NOT(ISNUMBER(L139)),L139&lt;H139),"CHECK DUE DATE",IF(TODAY()&gt;L139,"OVERDUE","PENDING"))))))))))</x:f>
      </x:c>
      <x:c r="O139" s="730"/>
      <x:c r="P139" s="730"/>
      <x:c r="Q139" s="751" t="str">
        <x:f>IF(A139="","",IF(COUNTIF($A$5:$A$504,A139)&gt;1,"DUPLICATE PO ID",IF(OR(B139="",C139="",D139="",E139="",F139=""),"CHECK REQUIRED FIELDS",IF(OR(NOT(ISNUMBER(E139)),E139&gt;TODAY(),NOT(ISNUMBER(F139)),F139&lt;=0),"CHECK INPUTS",IF(I139="","OPEN — ADD INVOICE",IF(OR(G139="",H139=""),"CHECK INVOICE DATA",IF(OR(NOT(ISNUMBER(H139)),H139&gt;TODAY(),NOT(ISNUMBER(I139)),I139&lt;=0,I139&gt;F139,AND(J139&lt;&gt;"",OR(NOT(ISNUMBER(J139)),J139&lt;0,J139&gt;I139)),AND(L139&lt;&gt;"",OR(NOT(ISNUMBER(L139)),L139&lt;H139))),"CHECK INPUTS",IF(N139="PAID","COMPLETE","OPEN"))))))))</x:f>
      </x:c>
    </x:row>
    <x:row r="140">
      <x:c r="A140" s="730"/>
      <x:c r="B140" s="730"/>
      <x:c r="C140" s="730"/>
      <x:c r="D140" s="730"/>
      <x:c r="E140" s="731"/>
      <x:c r="F140" s="767"/>
      <x:c r="G140" s="767"/>
      <x:c r="H140" s="731"/>
      <x:c r="I140" s="767"/>
      <x:c r="J140" s="767"/>
      <x:c r="K140" s="771" t="str">
        <x:f>IF(I140="","",IF(OR(NOT(ISNUMBER(I140)),I140&lt;=0,AND(J140&lt;&gt;"",NOT(ISNUMBER(J140))),J140&lt;0),"CHECK VALUES",ROUND(MAX(I140-IF(J140="",0,J140),0),2)))</x:f>
      </x:c>
      <x:c r="L140" s="731"/>
      <x:c r="M140" s="776" t="str">
        <x:f>IF(N140="OVERDUE",MAX(TODAY()-L140,0),"")</x:f>
      </x:c>
      <x:c r="N140" s="741" t="str">
        <x:f>IF(A140="","",IF(OR(B140="",C140="",D140="",E140="",F140="",NOT(ISNUMBER(E140)),E140&gt;TODAY(),NOT(ISNUMBER(F140)),F140&lt;=0),"CHECK ORDER DATA",IF(I140="","NOT INVOICED",IF(OR(G140="",H140=""),"CHECK INVOICE DATA",IF(OR(NOT(ISNUMBER(H140)),H140&gt;TODAY(),NOT(ISNUMBER(I140)),I140&lt;=0,I140&gt;F140,AND(J140&lt;&gt;"",NOT(ISNUMBER(J140))),J140&lt;0),"CHECK VALUES",IF(J140&gt;I140,"OVERPAID / CHECK",IF(K140=0,"PAID",IF(L140="","DUE DATE NOT SET",IF(OR(NOT(ISNUMBER(L140)),L140&lt;H140),"CHECK DUE DATE",IF(TODAY()&gt;L140,"OVERDUE","PENDING"))))))))))</x:f>
      </x:c>
      <x:c r="O140" s="730"/>
      <x:c r="P140" s="730"/>
      <x:c r="Q140" s="751" t="str">
        <x:f>IF(A140="","",IF(COUNTIF($A$5:$A$504,A140)&gt;1,"DUPLICATE PO ID",IF(OR(B140="",C140="",D140="",E140="",F140=""),"CHECK REQUIRED FIELDS",IF(OR(NOT(ISNUMBER(E140)),E140&gt;TODAY(),NOT(ISNUMBER(F140)),F140&lt;=0),"CHECK INPUTS",IF(I140="","OPEN — ADD INVOICE",IF(OR(G140="",H140=""),"CHECK INVOICE DATA",IF(OR(NOT(ISNUMBER(H140)),H140&gt;TODAY(),NOT(ISNUMBER(I140)),I140&lt;=0,I140&gt;F140,AND(J140&lt;&gt;"",OR(NOT(ISNUMBER(J140)),J140&lt;0,J140&gt;I140)),AND(L140&lt;&gt;"",OR(NOT(ISNUMBER(L140)),L140&lt;H140))),"CHECK INPUTS",IF(N140="PAID","COMPLETE","OPEN"))))))))</x:f>
      </x:c>
    </x:row>
    <x:row r="141">
      <x:c r="A141" s="730"/>
      <x:c r="B141" s="730"/>
      <x:c r="C141" s="730"/>
      <x:c r="D141" s="730"/>
      <x:c r="E141" s="731"/>
      <x:c r="F141" s="767"/>
      <x:c r="G141" s="767"/>
      <x:c r="H141" s="731"/>
      <x:c r="I141" s="767"/>
      <x:c r="J141" s="767"/>
      <x:c r="K141" s="771" t="str">
        <x:f>IF(I141="","",IF(OR(NOT(ISNUMBER(I141)),I141&lt;=0,AND(J141&lt;&gt;"",NOT(ISNUMBER(J141))),J141&lt;0),"CHECK VALUES",ROUND(MAX(I141-IF(J141="",0,J141),0),2)))</x:f>
      </x:c>
      <x:c r="L141" s="731"/>
      <x:c r="M141" s="776" t="str">
        <x:f>IF(N141="OVERDUE",MAX(TODAY()-L141,0),"")</x:f>
      </x:c>
      <x:c r="N141" s="741" t="str">
        <x:f>IF(A141="","",IF(OR(B141="",C141="",D141="",E141="",F141="",NOT(ISNUMBER(E141)),E141&gt;TODAY(),NOT(ISNUMBER(F141)),F141&lt;=0),"CHECK ORDER DATA",IF(I141="","NOT INVOICED",IF(OR(G141="",H141=""),"CHECK INVOICE DATA",IF(OR(NOT(ISNUMBER(H141)),H141&gt;TODAY(),NOT(ISNUMBER(I141)),I141&lt;=0,I141&gt;F141,AND(J141&lt;&gt;"",NOT(ISNUMBER(J141))),J141&lt;0),"CHECK VALUES",IF(J141&gt;I141,"OVERPAID / CHECK",IF(K141=0,"PAID",IF(L141="","DUE DATE NOT SET",IF(OR(NOT(ISNUMBER(L141)),L141&lt;H141),"CHECK DUE DATE",IF(TODAY()&gt;L141,"OVERDUE","PENDING"))))))))))</x:f>
      </x:c>
      <x:c r="O141" s="730"/>
      <x:c r="P141" s="730"/>
      <x:c r="Q141" s="751" t="str">
        <x:f>IF(A141="","",IF(COUNTIF($A$5:$A$504,A141)&gt;1,"DUPLICATE PO ID",IF(OR(B141="",C141="",D141="",E141="",F141=""),"CHECK REQUIRED FIELDS",IF(OR(NOT(ISNUMBER(E141)),E141&gt;TODAY(),NOT(ISNUMBER(F141)),F141&lt;=0),"CHECK INPUTS",IF(I141="","OPEN — ADD INVOICE",IF(OR(G141="",H141=""),"CHECK INVOICE DATA",IF(OR(NOT(ISNUMBER(H141)),H141&gt;TODAY(),NOT(ISNUMBER(I141)),I141&lt;=0,I141&gt;F141,AND(J141&lt;&gt;"",OR(NOT(ISNUMBER(J141)),J141&lt;0,J141&gt;I141)),AND(L141&lt;&gt;"",OR(NOT(ISNUMBER(L141)),L141&lt;H141))),"CHECK INPUTS",IF(N141="PAID","COMPLETE","OPEN"))))))))</x:f>
      </x:c>
    </x:row>
    <x:row r="142">
      <x:c r="A142" s="730"/>
      <x:c r="B142" s="730"/>
      <x:c r="C142" s="730"/>
      <x:c r="D142" s="730"/>
      <x:c r="E142" s="731"/>
      <x:c r="F142" s="767"/>
      <x:c r="G142" s="767"/>
      <x:c r="H142" s="731"/>
      <x:c r="I142" s="767"/>
      <x:c r="J142" s="767"/>
      <x:c r="K142" s="771" t="str">
        <x:f>IF(I142="","",IF(OR(NOT(ISNUMBER(I142)),I142&lt;=0,AND(J142&lt;&gt;"",NOT(ISNUMBER(J142))),J142&lt;0),"CHECK VALUES",ROUND(MAX(I142-IF(J142="",0,J142),0),2)))</x:f>
      </x:c>
      <x:c r="L142" s="731"/>
      <x:c r="M142" s="776" t="str">
        <x:f>IF(N142="OVERDUE",MAX(TODAY()-L142,0),"")</x:f>
      </x:c>
      <x:c r="N142" s="741" t="str">
        <x:f>IF(A142="","",IF(OR(B142="",C142="",D142="",E142="",F142="",NOT(ISNUMBER(E142)),E142&gt;TODAY(),NOT(ISNUMBER(F142)),F142&lt;=0),"CHECK ORDER DATA",IF(I142="","NOT INVOICED",IF(OR(G142="",H142=""),"CHECK INVOICE DATA",IF(OR(NOT(ISNUMBER(H142)),H142&gt;TODAY(),NOT(ISNUMBER(I142)),I142&lt;=0,I142&gt;F142,AND(J142&lt;&gt;"",NOT(ISNUMBER(J142))),J142&lt;0),"CHECK VALUES",IF(J142&gt;I142,"OVERPAID / CHECK",IF(K142=0,"PAID",IF(L142="","DUE DATE NOT SET",IF(OR(NOT(ISNUMBER(L142)),L142&lt;H142),"CHECK DUE DATE",IF(TODAY()&gt;L142,"OVERDUE","PENDING"))))))))))</x:f>
      </x:c>
      <x:c r="O142" s="730"/>
      <x:c r="P142" s="730"/>
      <x:c r="Q142" s="751" t="str">
        <x:f>IF(A142="","",IF(COUNTIF($A$5:$A$504,A142)&gt;1,"DUPLICATE PO ID",IF(OR(B142="",C142="",D142="",E142="",F142=""),"CHECK REQUIRED FIELDS",IF(OR(NOT(ISNUMBER(E142)),E142&gt;TODAY(),NOT(ISNUMBER(F142)),F142&lt;=0),"CHECK INPUTS",IF(I142="","OPEN — ADD INVOICE",IF(OR(G142="",H142=""),"CHECK INVOICE DATA",IF(OR(NOT(ISNUMBER(H142)),H142&gt;TODAY(),NOT(ISNUMBER(I142)),I142&lt;=0,I142&gt;F142,AND(J142&lt;&gt;"",OR(NOT(ISNUMBER(J142)),J142&lt;0,J142&gt;I142)),AND(L142&lt;&gt;"",OR(NOT(ISNUMBER(L142)),L142&lt;H142))),"CHECK INPUTS",IF(N142="PAID","COMPLETE","OPEN"))))))))</x:f>
      </x:c>
    </x:row>
    <x:row r="143">
      <x:c r="A143" s="730"/>
      <x:c r="B143" s="730"/>
      <x:c r="C143" s="730"/>
      <x:c r="D143" s="730"/>
      <x:c r="E143" s="731"/>
      <x:c r="F143" s="767"/>
      <x:c r="G143" s="767"/>
      <x:c r="H143" s="731"/>
      <x:c r="I143" s="767"/>
      <x:c r="J143" s="767"/>
      <x:c r="K143" s="771" t="str">
        <x:f>IF(I143="","",IF(OR(NOT(ISNUMBER(I143)),I143&lt;=0,AND(J143&lt;&gt;"",NOT(ISNUMBER(J143))),J143&lt;0),"CHECK VALUES",ROUND(MAX(I143-IF(J143="",0,J143),0),2)))</x:f>
      </x:c>
      <x:c r="L143" s="731"/>
      <x:c r="M143" s="776" t="str">
        <x:f>IF(N143="OVERDUE",MAX(TODAY()-L143,0),"")</x:f>
      </x:c>
      <x:c r="N143" s="741" t="str">
        <x:f>IF(A143="","",IF(OR(B143="",C143="",D143="",E143="",F143="",NOT(ISNUMBER(E143)),E143&gt;TODAY(),NOT(ISNUMBER(F143)),F143&lt;=0),"CHECK ORDER DATA",IF(I143="","NOT INVOICED",IF(OR(G143="",H143=""),"CHECK INVOICE DATA",IF(OR(NOT(ISNUMBER(H143)),H143&gt;TODAY(),NOT(ISNUMBER(I143)),I143&lt;=0,I143&gt;F143,AND(J143&lt;&gt;"",NOT(ISNUMBER(J143))),J143&lt;0),"CHECK VALUES",IF(J143&gt;I143,"OVERPAID / CHECK",IF(K143=0,"PAID",IF(L143="","DUE DATE NOT SET",IF(OR(NOT(ISNUMBER(L143)),L143&lt;H143),"CHECK DUE DATE",IF(TODAY()&gt;L143,"OVERDUE","PENDING"))))))))))</x:f>
      </x:c>
      <x:c r="O143" s="730"/>
      <x:c r="P143" s="730"/>
      <x:c r="Q143" s="751" t="str">
        <x:f>IF(A143="","",IF(COUNTIF($A$5:$A$504,A143)&gt;1,"DUPLICATE PO ID",IF(OR(B143="",C143="",D143="",E143="",F143=""),"CHECK REQUIRED FIELDS",IF(OR(NOT(ISNUMBER(E143)),E143&gt;TODAY(),NOT(ISNUMBER(F143)),F143&lt;=0),"CHECK INPUTS",IF(I143="","OPEN — ADD INVOICE",IF(OR(G143="",H143=""),"CHECK INVOICE DATA",IF(OR(NOT(ISNUMBER(H143)),H143&gt;TODAY(),NOT(ISNUMBER(I143)),I143&lt;=0,I143&gt;F143,AND(J143&lt;&gt;"",OR(NOT(ISNUMBER(J143)),J143&lt;0,J143&gt;I143)),AND(L143&lt;&gt;"",OR(NOT(ISNUMBER(L143)),L143&lt;H143))),"CHECK INPUTS",IF(N143="PAID","COMPLETE","OPEN"))))))))</x:f>
      </x:c>
    </x:row>
    <x:row r="144">
      <x:c r="A144" s="730"/>
      <x:c r="B144" s="730"/>
      <x:c r="C144" s="730"/>
      <x:c r="D144" s="730"/>
      <x:c r="E144" s="731"/>
      <x:c r="F144" s="767"/>
      <x:c r="G144" s="767"/>
      <x:c r="H144" s="731"/>
      <x:c r="I144" s="767"/>
      <x:c r="J144" s="767"/>
      <x:c r="K144" s="771" t="str">
        <x:f>IF(I144="","",IF(OR(NOT(ISNUMBER(I144)),I144&lt;=0,AND(J144&lt;&gt;"",NOT(ISNUMBER(J144))),J144&lt;0),"CHECK VALUES",ROUND(MAX(I144-IF(J144="",0,J144),0),2)))</x:f>
      </x:c>
      <x:c r="L144" s="731"/>
      <x:c r="M144" s="776" t="str">
        <x:f>IF(N144="OVERDUE",MAX(TODAY()-L144,0),"")</x:f>
      </x:c>
      <x:c r="N144" s="741" t="str">
        <x:f>IF(A144="","",IF(OR(B144="",C144="",D144="",E144="",F144="",NOT(ISNUMBER(E144)),E144&gt;TODAY(),NOT(ISNUMBER(F144)),F144&lt;=0),"CHECK ORDER DATA",IF(I144="","NOT INVOICED",IF(OR(G144="",H144=""),"CHECK INVOICE DATA",IF(OR(NOT(ISNUMBER(H144)),H144&gt;TODAY(),NOT(ISNUMBER(I144)),I144&lt;=0,I144&gt;F144,AND(J144&lt;&gt;"",NOT(ISNUMBER(J144))),J144&lt;0),"CHECK VALUES",IF(J144&gt;I144,"OVERPAID / CHECK",IF(K144=0,"PAID",IF(L144="","DUE DATE NOT SET",IF(OR(NOT(ISNUMBER(L144)),L144&lt;H144),"CHECK DUE DATE",IF(TODAY()&gt;L144,"OVERDUE","PENDING"))))))))))</x:f>
      </x:c>
      <x:c r="O144" s="730"/>
      <x:c r="P144" s="730"/>
      <x:c r="Q144" s="751" t="str">
        <x:f>IF(A144="","",IF(COUNTIF($A$5:$A$504,A144)&gt;1,"DUPLICATE PO ID",IF(OR(B144="",C144="",D144="",E144="",F144=""),"CHECK REQUIRED FIELDS",IF(OR(NOT(ISNUMBER(E144)),E144&gt;TODAY(),NOT(ISNUMBER(F144)),F144&lt;=0),"CHECK INPUTS",IF(I144="","OPEN — ADD INVOICE",IF(OR(G144="",H144=""),"CHECK INVOICE DATA",IF(OR(NOT(ISNUMBER(H144)),H144&gt;TODAY(),NOT(ISNUMBER(I144)),I144&lt;=0,I144&gt;F144,AND(J144&lt;&gt;"",OR(NOT(ISNUMBER(J144)),J144&lt;0,J144&gt;I144)),AND(L144&lt;&gt;"",OR(NOT(ISNUMBER(L144)),L144&lt;H144))),"CHECK INPUTS",IF(N144="PAID","COMPLETE","OPEN"))))))))</x:f>
      </x:c>
    </x:row>
    <x:row r="145">
      <x:c r="A145" s="730"/>
      <x:c r="B145" s="730"/>
      <x:c r="C145" s="730"/>
      <x:c r="D145" s="730"/>
      <x:c r="E145" s="731"/>
      <x:c r="F145" s="767"/>
      <x:c r="G145" s="767"/>
      <x:c r="H145" s="731"/>
      <x:c r="I145" s="767"/>
      <x:c r="J145" s="767"/>
      <x:c r="K145" s="771" t="str">
        <x:f>IF(I145="","",IF(OR(NOT(ISNUMBER(I145)),I145&lt;=0,AND(J145&lt;&gt;"",NOT(ISNUMBER(J145))),J145&lt;0),"CHECK VALUES",ROUND(MAX(I145-IF(J145="",0,J145),0),2)))</x:f>
      </x:c>
      <x:c r="L145" s="731"/>
      <x:c r="M145" s="776" t="str">
        <x:f>IF(N145="OVERDUE",MAX(TODAY()-L145,0),"")</x:f>
      </x:c>
      <x:c r="N145" s="741" t="str">
        <x:f>IF(A145="","",IF(OR(B145="",C145="",D145="",E145="",F145="",NOT(ISNUMBER(E145)),E145&gt;TODAY(),NOT(ISNUMBER(F145)),F145&lt;=0),"CHECK ORDER DATA",IF(I145="","NOT INVOICED",IF(OR(G145="",H145=""),"CHECK INVOICE DATA",IF(OR(NOT(ISNUMBER(H145)),H145&gt;TODAY(),NOT(ISNUMBER(I145)),I145&lt;=0,I145&gt;F145,AND(J145&lt;&gt;"",NOT(ISNUMBER(J145))),J145&lt;0),"CHECK VALUES",IF(J145&gt;I145,"OVERPAID / CHECK",IF(K145=0,"PAID",IF(L145="","DUE DATE NOT SET",IF(OR(NOT(ISNUMBER(L145)),L145&lt;H145),"CHECK DUE DATE",IF(TODAY()&gt;L145,"OVERDUE","PENDING"))))))))))</x:f>
      </x:c>
      <x:c r="O145" s="730"/>
      <x:c r="P145" s="730"/>
      <x:c r="Q145" s="751" t="str">
        <x:f>IF(A145="","",IF(COUNTIF($A$5:$A$504,A145)&gt;1,"DUPLICATE PO ID",IF(OR(B145="",C145="",D145="",E145="",F145=""),"CHECK REQUIRED FIELDS",IF(OR(NOT(ISNUMBER(E145)),E145&gt;TODAY(),NOT(ISNUMBER(F145)),F145&lt;=0),"CHECK INPUTS",IF(I145="","OPEN — ADD INVOICE",IF(OR(G145="",H145=""),"CHECK INVOICE DATA",IF(OR(NOT(ISNUMBER(H145)),H145&gt;TODAY(),NOT(ISNUMBER(I145)),I145&lt;=0,I145&gt;F145,AND(J145&lt;&gt;"",OR(NOT(ISNUMBER(J145)),J145&lt;0,J145&gt;I145)),AND(L145&lt;&gt;"",OR(NOT(ISNUMBER(L145)),L145&lt;H145))),"CHECK INPUTS",IF(N145="PAID","COMPLETE","OPEN"))))))))</x:f>
      </x:c>
    </x:row>
    <x:row r="146">
      <x:c r="A146" s="730"/>
      <x:c r="B146" s="730"/>
      <x:c r="C146" s="730"/>
      <x:c r="D146" s="730"/>
      <x:c r="E146" s="731"/>
      <x:c r="F146" s="767"/>
      <x:c r="G146" s="767"/>
      <x:c r="H146" s="731"/>
      <x:c r="I146" s="767"/>
      <x:c r="J146" s="767"/>
      <x:c r="K146" s="771" t="str">
        <x:f>IF(I146="","",IF(OR(NOT(ISNUMBER(I146)),I146&lt;=0,AND(J146&lt;&gt;"",NOT(ISNUMBER(J146))),J146&lt;0),"CHECK VALUES",ROUND(MAX(I146-IF(J146="",0,J146),0),2)))</x:f>
      </x:c>
      <x:c r="L146" s="731"/>
      <x:c r="M146" s="776" t="str">
        <x:f>IF(N146="OVERDUE",MAX(TODAY()-L146,0),"")</x:f>
      </x:c>
      <x:c r="N146" s="741" t="str">
        <x:f>IF(A146="","",IF(OR(B146="",C146="",D146="",E146="",F146="",NOT(ISNUMBER(E146)),E146&gt;TODAY(),NOT(ISNUMBER(F146)),F146&lt;=0),"CHECK ORDER DATA",IF(I146="","NOT INVOICED",IF(OR(G146="",H146=""),"CHECK INVOICE DATA",IF(OR(NOT(ISNUMBER(H146)),H146&gt;TODAY(),NOT(ISNUMBER(I146)),I146&lt;=0,I146&gt;F146,AND(J146&lt;&gt;"",NOT(ISNUMBER(J146))),J146&lt;0),"CHECK VALUES",IF(J146&gt;I146,"OVERPAID / CHECK",IF(K146=0,"PAID",IF(L146="","DUE DATE NOT SET",IF(OR(NOT(ISNUMBER(L146)),L146&lt;H146),"CHECK DUE DATE",IF(TODAY()&gt;L146,"OVERDUE","PENDING"))))))))))</x:f>
      </x:c>
      <x:c r="O146" s="730"/>
      <x:c r="P146" s="730"/>
      <x:c r="Q146" s="751" t="str">
        <x:f>IF(A146="","",IF(COUNTIF($A$5:$A$504,A146)&gt;1,"DUPLICATE PO ID",IF(OR(B146="",C146="",D146="",E146="",F146=""),"CHECK REQUIRED FIELDS",IF(OR(NOT(ISNUMBER(E146)),E146&gt;TODAY(),NOT(ISNUMBER(F146)),F146&lt;=0),"CHECK INPUTS",IF(I146="","OPEN — ADD INVOICE",IF(OR(G146="",H146=""),"CHECK INVOICE DATA",IF(OR(NOT(ISNUMBER(H146)),H146&gt;TODAY(),NOT(ISNUMBER(I146)),I146&lt;=0,I146&gt;F146,AND(J146&lt;&gt;"",OR(NOT(ISNUMBER(J146)),J146&lt;0,J146&gt;I146)),AND(L146&lt;&gt;"",OR(NOT(ISNUMBER(L146)),L146&lt;H146))),"CHECK INPUTS",IF(N146="PAID","COMPLETE","OPEN"))))))))</x:f>
      </x:c>
    </x:row>
    <x:row r="147">
      <x:c r="A147" s="730"/>
      <x:c r="B147" s="730"/>
      <x:c r="C147" s="730"/>
      <x:c r="D147" s="730"/>
      <x:c r="E147" s="731"/>
      <x:c r="F147" s="767"/>
      <x:c r="G147" s="767"/>
      <x:c r="H147" s="731"/>
      <x:c r="I147" s="767"/>
      <x:c r="J147" s="767"/>
      <x:c r="K147" s="771" t="str">
        <x:f>IF(I147="","",IF(OR(NOT(ISNUMBER(I147)),I147&lt;=0,AND(J147&lt;&gt;"",NOT(ISNUMBER(J147))),J147&lt;0),"CHECK VALUES",ROUND(MAX(I147-IF(J147="",0,J147),0),2)))</x:f>
      </x:c>
      <x:c r="L147" s="731"/>
      <x:c r="M147" s="776" t="str">
        <x:f>IF(N147="OVERDUE",MAX(TODAY()-L147,0),"")</x:f>
      </x:c>
      <x:c r="N147" s="741" t="str">
        <x:f>IF(A147="","",IF(OR(B147="",C147="",D147="",E147="",F147="",NOT(ISNUMBER(E147)),E147&gt;TODAY(),NOT(ISNUMBER(F147)),F147&lt;=0),"CHECK ORDER DATA",IF(I147="","NOT INVOICED",IF(OR(G147="",H147=""),"CHECK INVOICE DATA",IF(OR(NOT(ISNUMBER(H147)),H147&gt;TODAY(),NOT(ISNUMBER(I147)),I147&lt;=0,I147&gt;F147,AND(J147&lt;&gt;"",NOT(ISNUMBER(J147))),J147&lt;0),"CHECK VALUES",IF(J147&gt;I147,"OVERPAID / CHECK",IF(K147=0,"PAID",IF(L147="","DUE DATE NOT SET",IF(OR(NOT(ISNUMBER(L147)),L147&lt;H147),"CHECK DUE DATE",IF(TODAY()&gt;L147,"OVERDUE","PENDING"))))))))))</x:f>
      </x:c>
      <x:c r="O147" s="730"/>
      <x:c r="P147" s="730"/>
      <x:c r="Q147" s="751" t="str">
        <x:f>IF(A147="","",IF(COUNTIF($A$5:$A$504,A147)&gt;1,"DUPLICATE PO ID",IF(OR(B147="",C147="",D147="",E147="",F147=""),"CHECK REQUIRED FIELDS",IF(OR(NOT(ISNUMBER(E147)),E147&gt;TODAY(),NOT(ISNUMBER(F147)),F147&lt;=0),"CHECK INPUTS",IF(I147="","OPEN — ADD INVOICE",IF(OR(G147="",H147=""),"CHECK INVOICE DATA",IF(OR(NOT(ISNUMBER(H147)),H147&gt;TODAY(),NOT(ISNUMBER(I147)),I147&lt;=0,I147&gt;F147,AND(J147&lt;&gt;"",OR(NOT(ISNUMBER(J147)),J147&lt;0,J147&gt;I147)),AND(L147&lt;&gt;"",OR(NOT(ISNUMBER(L147)),L147&lt;H147))),"CHECK INPUTS",IF(N147="PAID","COMPLETE","OPEN"))))))))</x:f>
      </x:c>
    </x:row>
    <x:row r="148">
      <x:c r="A148" s="730"/>
      <x:c r="B148" s="730"/>
      <x:c r="C148" s="730"/>
      <x:c r="D148" s="730"/>
      <x:c r="E148" s="731"/>
      <x:c r="F148" s="767"/>
      <x:c r="G148" s="767"/>
      <x:c r="H148" s="731"/>
      <x:c r="I148" s="767"/>
      <x:c r="J148" s="767"/>
      <x:c r="K148" s="771" t="str">
        <x:f>IF(I148="","",IF(OR(NOT(ISNUMBER(I148)),I148&lt;=0,AND(J148&lt;&gt;"",NOT(ISNUMBER(J148))),J148&lt;0),"CHECK VALUES",ROUND(MAX(I148-IF(J148="",0,J148),0),2)))</x:f>
      </x:c>
      <x:c r="L148" s="731"/>
      <x:c r="M148" s="776" t="str">
        <x:f>IF(N148="OVERDUE",MAX(TODAY()-L148,0),"")</x:f>
      </x:c>
      <x:c r="N148" s="741" t="str">
        <x:f>IF(A148="","",IF(OR(B148="",C148="",D148="",E148="",F148="",NOT(ISNUMBER(E148)),E148&gt;TODAY(),NOT(ISNUMBER(F148)),F148&lt;=0),"CHECK ORDER DATA",IF(I148="","NOT INVOICED",IF(OR(G148="",H148=""),"CHECK INVOICE DATA",IF(OR(NOT(ISNUMBER(H148)),H148&gt;TODAY(),NOT(ISNUMBER(I148)),I148&lt;=0,I148&gt;F148,AND(J148&lt;&gt;"",NOT(ISNUMBER(J148))),J148&lt;0),"CHECK VALUES",IF(J148&gt;I148,"OVERPAID / CHECK",IF(K148=0,"PAID",IF(L148="","DUE DATE NOT SET",IF(OR(NOT(ISNUMBER(L148)),L148&lt;H148),"CHECK DUE DATE",IF(TODAY()&gt;L148,"OVERDUE","PENDING"))))))))))</x:f>
      </x:c>
      <x:c r="O148" s="730"/>
      <x:c r="P148" s="730"/>
      <x:c r="Q148" s="751" t="str">
        <x:f>IF(A148="","",IF(COUNTIF($A$5:$A$504,A148)&gt;1,"DUPLICATE PO ID",IF(OR(B148="",C148="",D148="",E148="",F148=""),"CHECK REQUIRED FIELDS",IF(OR(NOT(ISNUMBER(E148)),E148&gt;TODAY(),NOT(ISNUMBER(F148)),F148&lt;=0),"CHECK INPUTS",IF(I148="","OPEN — ADD INVOICE",IF(OR(G148="",H148=""),"CHECK INVOICE DATA",IF(OR(NOT(ISNUMBER(H148)),H148&gt;TODAY(),NOT(ISNUMBER(I148)),I148&lt;=0,I148&gt;F148,AND(J148&lt;&gt;"",OR(NOT(ISNUMBER(J148)),J148&lt;0,J148&gt;I148)),AND(L148&lt;&gt;"",OR(NOT(ISNUMBER(L148)),L148&lt;H148))),"CHECK INPUTS",IF(N148="PAID","COMPLETE","OPEN"))))))))</x:f>
      </x:c>
    </x:row>
    <x:row r="149">
      <x:c r="A149" s="730"/>
      <x:c r="B149" s="730"/>
      <x:c r="C149" s="730"/>
      <x:c r="D149" s="730"/>
      <x:c r="E149" s="731"/>
      <x:c r="F149" s="767"/>
      <x:c r="G149" s="767"/>
      <x:c r="H149" s="731"/>
      <x:c r="I149" s="767"/>
      <x:c r="J149" s="767"/>
      <x:c r="K149" s="771" t="str">
        <x:f>IF(I149="","",IF(OR(NOT(ISNUMBER(I149)),I149&lt;=0,AND(J149&lt;&gt;"",NOT(ISNUMBER(J149))),J149&lt;0),"CHECK VALUES",ROUND(MAX(I149-IF(J149="",0,J149),0),2)))</x:f>
      </x:c>
      <x:c r="L149" s="731"/>
      <x:c r="M149" s="776" t="str">
        <x:f>IF(N149="OVERDUE",MAX(TODAY()-L149,0),"")</x:f>
      </x:c>
      <x:c r="N149" s="741" t="str">
        <x:f>IF(A149="","",IF(OR(B149="",C149="",D149="",E149="",F149="",NOT(ISNUMBER(E149)),E149&gt;TODAY(),NOT(ISNUMBER(F149)),F149&lt;=0),"CHECK ORDER DATA",IF(I149="","NOT INVOICED",IF(OR(G149="",H149=""),"CHECK INVOICE DATA",IF(OR(NOT(ISNUMBER(H149)),H149&gt;TODAY(),NOT(ISNUMBER(I149)),I149&lt;=0,I149&gt;F149,AND(J149&lt;&gt;"",NOT(ISNUMBER(J149))),J149&lt;0),"CHECK VALUES",IF(J149&gt;I149,"OVERPAID / CHECK",IF(K149=0,"PAID",IF(L149="","DUE DATE NOT SET",IF(OR(NOT(ISNUMBER(L149)),L149&lt;H149),"CHECK DUE DATE",IF(TODAY()&gt;L149,"OVERDUE","PENDING"))))))))))</x:f>
      </x:c>
      <x:c r="O149" s="730"/>
      <x:c r="P149" s="730"/>
      <x:c r="Q149" s="751" t="str">
        <x:f>IF(A149="","",IF(COUNTIF($A$5:$A$504,A149)&gt;1,"DUPLICATE PO ID",IF(OR(B149="",C149="",D149="",E149="",F149=""),"CHECK REQUIRED FIELDS",IF(OR(NOT(ISNUMBER(E149)),E149&gt;TODAY(),NOT(ISNUMBER(F149)),F149&lt;=0),"CHECK INPUTS",IF(I149="","OPEN — ADD INVOICE",IF(OR(G149="",H149=""),"CHECK INVOICE DATA",IF(OR(NOT(ISNUMBER(H149)),H149&gt;TODAY(),NOT(ISNUMBER(I149)),I149&lt;=0,I149&gt;F149,AND(J149&lt;&gt;"",OR(NOT(ISNUMBER(J149)),J149&lt;0,J149&gt;I149)),AND(L149&lt;&gt;"",OR(NOT(ISNUMBER(L149)),L149&lt;H149))),"CHECK INPUTS",IF(N149="PAID","COMPLETE","OPEN"))))))))</x:f>
      </x:c>
    </x:row>
    <x:row r="150">
      <x:c r="A150" s="730"/>
      <x:c r="B150" s="730"/>
      <x:c r="C150" s="730"/>
      <x:c r="D150" s="730"/>
      <x:c r="E150" s="731"/>
      <x:c r="F150" s="767"/>
      <x:c r="G150" s="767"/>
      <x:c r="H150" s="731"/>
      <x:c r="I150" s="767"/>
      <x:c r="J150" s="767"/>
      <x:c r="K150" s="771" t="str">
        <x:f>IF(I150="","",IF(OR(NOT(ISNUMBER(I150)),I150&lt;=0,AND(J150&lt;&gt;"",NOT(ISNUMBER(J150))),J150&lt;0),"CHECK VALUES",ROUND(MAX(I150-IF(J150="",0,J150),0),2)))</x:f>
      </x:c>
      <x:c r="L150" s="731"/>
      <x:c r="M150" s="776" t="str">
        <x:f>IF(N150="OVERDUE",MAX(TODAY()-L150,0),"")</x:f>
      </x:c>
      <x:c r="N150" s="741" t="str">
        <x:f>IF(A150="","",IF(OR(B150="",C150="",D150="",E150="",F150="",NOT(ISNUMBER(E150)),E150&gt;TODAY(),NOT(ISNUMBER(F150)),F150&lt;=0),"CHECK ORDER DATA",IF(I150="","NOT INVOICED",IF(OR(G150="",H150=""),"CHECK INVOICE DATA",IF(OR(NOT(ISNUMBER(H150)),H150&gt;TODAY(),NOT(ISNUMBER(I150)),I150&lt;=0,I150&gt;F150,AND(J150&lt;&gt;"",NOT(ISNUMBER(J150))),J150&lt;0),"CHECK VALUES",IF(J150&gt;I150,"OVERPAID / CHECK",IF(K150=0,"PAID",IF(L150="","DUE DATE NOT SET",IF(OR(NOT(ISNUMBER(L150)),L150&lt;H150),"CHECK DUE DATE",IF(TODAY()&gt;L150,"OVERDUE","PENDING"))))))))))</x:f>
      </x:c>
      <x:c r="O150" s="730"/>
      <x:c r="P150" s="730"/>
      <x:c r="Q150" s="751" t="str">
        <x:f>IF(A150="","",IF(COUNTIF($A$5:$A$504,A150)&gt;1,"DUPLICATE PO ID",IF(OR(B150="",C150="",D150="",E150="",F150=""),"CHECK REQUIRED FIELDS",IF(OR(NOT(ISNUMBER(E150)),E150&gt;TODAY(),NOT(ISNUMBER(F150)),F150&lt;=0),"CHECK INPUTS",IF(I150="","OPEN — ADD INVOICE",IF(OR(G150="",H150=""),"CHECK INVOICE DATA",IF(OR(NOT(ISNUMBER(H150)),H150&gt;TODAY(),NOT(ISNUMBER(I150)),I150&lt;=0,I150&gt;F150,AND(J150&lt;&gt;"",OR(NOT(ISNUMBER(J150)),J150&lt;0,J150&gt;I150)),AND(L150&lt;&gt;"",OR(NOT(ISNUMBER(L150)),L150&lt;H150))),"CHECK INPUTS",IF(N150="PAID","COMPLETE","OPEN"))))))))</x:f>
      </x:c>
    </x:row>
    <x:row r="151">
      <x:c r="A151" s="730"/>
      <x:c r="B151" s="730"/>
      <x:c r="C151" s="730"/>
      <x:c r="D151" s="730"/>
      <x:c r="E151" s="731"/>
      <x:c r="F151" s="767"/>
      <x:c r="G151" s="767"/>
      <x:c r="H151" s="731"/>
      <x:c r="I151" s="767"/>
      <x:c r="J151" s="767"/>
      <x:c r="K151" s="771" t="str">
        <x:f>IF(I151="","",IF(OR(NOT(ISNUMBER(I151)),I151&lt;=0,AND(J151&lt;&gt;"",NOT(ISNUMBER(J151))),J151&lt;0),"CHECK VALUES",ROUND(MAX(I151-IF(J151="",0,J151),0),2)))</x:f>
      </x:c>
      <x:c r="L151" s="731"/>
      <x:c r="M151" s="776" t="str">
        <x:f>IF(N151="OVERDUE",MAX(TODAY()-L151,0),"")</x:f>
      </x:c>
      <x:c r="N151" s="741" t="str">
        <x:f>IF(A151="","",IF(OR(B151="",C151="",D151="",E151="",F151="",NOT(ISNUMBER(E151)),E151&gt;TODAY(),NOT(ISNUMBER(F151)),F151&lt;=0),"CHECK ORDER DATA",IF(I151="","NOT INVOICED",IF(OR(G151="",H151=""),"CHECK INVOICE DATA",IF(OR(NOT(ISNUMBER(H151)),H151&gt;TODAY(),NOT(ISNUMBER(I151)),I151&lt;=0,I151&gt;F151,AND(J151&lt;&gt;"",NOT(ISNUMBER(J151))),J151&lt;0),"CHECK VALUES",IF(J151&gt;I151,"OVERPAID / CHECK",IF(K151=0,"PAID",IF(L151="","DUE DATE NOT SET",IF(OR(NOT(ISNUMBER(L151)),L151&lt;H151),"CHECK DUE DATE",IF(TODAY()&gt;L151,"OVERDUE","PENDING"))))))))))</x:f>
      </x:c>
      <x:c r="O151" s="730"/>
      <x:c r="P151" s="730"/>
      <x:c r="Q151" s="751" t="str">
        <x:f>IF(A151="","",IF(COUNTIF($A$5:$A$504,A151)&gt;1,"DUPLICATE PO ID",IF(OR(B151="",C151="",D151="",E151="",F151=""),"CHECK REQUIRED FIELDS",IF(OR(NOT(ISNUMBER(E151)),E151&gt;TODAY(),NOT(ISNUMBER(F151)),F151&lt;=0),"CHECK INPUTS",IF(I151="","OPEN — ADD INVOICE",IF(OR(G151="",H151=""),"CHECK INVOICE DATA",IF(OR(NOT(ISNUMBER(H151)),H151&gt;TODAY(),NOT(ISNUMBER(I151)),I151&lt;=0,I151&gt;F151,AND(J151&lt;&gt;"",OR(NOT(ISNUMBER(J151)),J151&lt;0,J151&gt;I151)),AND(L151&lt;&gt;"",OR(NOT(ISNUMBER(L151)),L151&lt;H151))),"CHECK INPUTS",IF(N151="PAID","COMPLETE","OPEN"))))))))</x:f>
      </x:c>
    </x:row>
    <x:row r="152">
      <x:c r="A152" s="730"/>
      <x:c r="B152" s="730"/>
      <x:c r="C152" s="730"/>
      <x:c r="D152" s="730"/>
      <x:c r="E152" s="731"/>
      <x:c r="F152" s="767"/>
      <x:c r="G152" s="767"/>
      <x:c r="H152" s="731"/>
      <x:c r="I152" s="767"/>
      <x:c r="J152" s="767"/>
      <x:c r="K152" s="771" t="str">
        <x:f>IF(I152="","",IF(OR(NOT(ISNUMBER(I152)),I152&lt;=0,AND(J152&lt;&gt;"",NOT(ISNUMBER(J152))),J152&lt;0),"CHECK VALUES",ROUND(MAX(I152-IF(J152="",0,J152),0),2)))</x:f>
      </x:c>
      <x:c r="L152" s="731"/>
      <x:c r="M152" s="776" t="str">
        <x:f>IF(N152="OVERDUE",MAX(TODAY()-L152,0),"")</x:f>
      </x:c>
      <x:c r="N152" s="741" t="str">
        <x:f>IF(A152="","",IF(OR(B152="",C152="",D152="",E152="",F152="",NOT(ISNUMBER(E152)),E152&gt;TODAY(),NOT(ISNUMBER(F152)),F152&lt;=0),"CHECK ORDER DATA",IF(I152="","NOT INVOICED",IF(OR(G152="",H152=""),"CHECK INVOICE DATA",IF(OR(NOT(ISNUMBER(H152)),H152&gt;TODAY(),NOT(ISNUMBER(I152)),I152&lt;=0,I152&gt;F152,AND(J152&lt;&gt;"",NOT(ISNUMBER(J152))),J152&lt;0),"CHECK VALUES",IF(J152&gt;I152,"OVERPAID / CHECK",IF(K152=0,"PAID",IF(L152="","DUE DATE NOT SET",IF(OR(NOT(ISNUMBER(L152)),L152&lt;H152),"CHECK DUE DATE",IF(TODAY()&gt;L152,"OVERDUE","PENDING"))))))))))</x:f>
      </x:c>
      <x:c r="O152" s="730"/>
      <x:c r="P152" s="730"/>
      <x:c r="Q152" s="751" t="str">
        <x:f>IF(A152="","",IF(COUNTIF($A$5:$A$504,A152)&gt;1,"DUPLICATE PO ID",IF(OR(B152="",C152="",D152="",E152="",F152=""),"CHECK REQUIRED FIELDS",IF(OR(NOT(ISNUMBER(E152)),E152&gt;TODAY(),NOT(ISNUMBER(F152)),F152&lt;=0),"CHECK INPUTS",IF(I152="","OPEN — ADD INVOICE",IF(OR(G152="",H152=""),"CHECK INVOICE DATA",IF(OR(NOT(ISNUMBER(H152)),H152&gt;TODAY(),NOT(ISNUMBER(I152)),I152&lt;=0,I152&gt;F152,AND(J152&lt;&gt;"",OR(NOT(ISNUMBER(J152)),J152&lt;0,J152&gt;I152)),AND(L152&lt;&gt;"",OR(NOT(ISNUMBER(L152)),L152&lt;H152))),"CHECK INPUTS",IF(N152="PAID","COMPLETE","OPEN"))))))))</x:f>
      </x:c>
    </x:row>
    <x:row r="153">
      <x:c r="A153" s="730"/>
      <x:c r="B153" s="730"/>
      <x:c r="C153" s="730"/>
      <x:c r="D153" s="730"/>
      <x:c r="E153" s="731"/>
      <x:c r="F153" s="767"/>
      <x:c r="G153" s="767"/>
      <x:c r="H153" s="731"/>
      <x:c r="I153" s="767"/>
      <x:c r="J153" s="767"/>
      <x:c r="K153" s="771" t="str">
        <x:f>IF(I153="","",IF(OR(NOT(ISNUMBER(I153)),I153&lt;=0,AND(J153&lt;&gt;"",NOT(ISNUMBER(J153))),J153&lt;0),"CHECK VALUES",ROUND(MAX(I153-IF(J153="",0,J153),0),2)))</x:f>
      </x:c>
      <x:c r="L153" s="731"/>
      <x:c r="M153" s="776" t="str">
        <x:f>IF(N153="OVERDUE",MAX(TODAY()-L153,0),"")</x:f>
      </x:c>
      <x:c r="N153" s="741" t="str">
        <x:f>IF(A153="","",IF(OR(B153="",C153="",D153="",E153="",F153="",NOT(ISNUMBER(E153)),E153&gt;TODAY(),NOT(ISNUMBER(F153)),F153&lt;=0),"CHECK ORDER DATA",IF(I153="","NOT INVOICED",IF(OR(G153="",H153=""),"CHECK INVOICE DATA",IF(OR(NOT(ISNUMBER(H153)),H153&gt;TODAY(),NOT(ISNUMBER(I153)),I153&lt;=0,I153&gt;F153,AND(J153&lt;&gt;"",NOT(ISNUMBER(J153))),J153&lt;0),"CHECK VALUES",IF(J153&gt;I153,"OVERPAID / CHECK",IF(K153=0,"PAID",IF(L153="","DUE DATE NOT SET",IF(OR(NOT(ISNUMBER(L153)),L153&lt;H153),"CHECK DUE DATE",IF(TODAY()&gt;L153,"OVERDUE","PENDING"))))))))))</x:f>
      </x:c>
      <x:c r="O153" s="730"/>
      <x:c r="P153" s="730"/>
      <x:c r="Q153" s="751" t="str">
        <x:f>IF(A153="","",IF(COUNTIF($A$5:$A$504,A153)&gt;1,"DUPLICATE PO ID",IF(OR(B153="",C153="",D153="",E153="",F153=""),"CHECK REQUIRED FIELDS",IF(OR(NOT(ISNUMBER(E153)),E153&gt;TODAY(),NOT(ISNUMBER(F153)),F153&lt;=0),"CHECK INPUTS",IF(I153="","OPEN — ADD INVOICE",IF(OR(G153="",H153=""),"CHECK INVOICE DATA",IF(OR(NOT(ISNUMBER(H153)),H153&gt;TODAY(),NOT(ISNUMBER(I153)),I153&lt;=0,I153&gt;F153,AND(J153&lt;&gt;"",OR(NOT(ISNUMBER(J153)),J153&lt;0,J153&gt;I153)),AND(L153&lt;&gt;"",OR(NOT(ISNUMBER(L153)),L153&lt;H153))),"CHECK INPUTS",IF(N153="PAID","COMPLETE","OPEN"))))))))</x:f>
      </x:c>
    </x:row>
    <x:row r="154">
      <x:c r="A154" s="730"/>
      <x:c r="B154" s="730"/>
      <x:c r="C154" s="730"/>
      <x:c r="D154" s="730"/>
      <x:c r="E154" s="731"/>
      <x:c r="F154" s="767"/>
      <x:c r="G154" s="767"/>
      <x:c r="H154" s="731"/>
      <x:c r="I154" s="767"/>
      <x:c r="J154" s="767"/>
      <x:c r="K154" s="771" t="str">
        <x:f>IF(I154="","",IF(OR(NOT(ISNUMBER(I154)),I154&lt;=0,AND(J154&lt;&gt;"",NOT(ISNUMBER(J154))),J154&lt;0),"CHECK VALUES",ROUND(MAX(I154-IF(J154="",0,J154),0),2)))</x:f>
      </x:c>
      <x:c r="L154" s="731"/>
      <x:c r="M154" s="776" t="str">
        <x:f>IF(N154="OVERDUE",MAX(TODAY()-L154,0),"")</x:f>
      </x:c>
      <x:c r="N154" s="741" t="str">
        <x:f>IF(A154="","",IF(OR(B154="",C154="",D154="",E154="",F154="",NOT(ISNUMBER(E154)),E154&gt;TODAY(),NOT(ISNUMBER(F154)),F154&lt;=0),"CHECK ORDER DATA",IF(I154="","NOT INVOICED",IF(OR(G154="",H154=""),"CHECK INVOICE DATA",IF(OR(NOT(ISNUMBER(H154)),H154&gt;TODAY(),NOT(ISNUMBER(I154)),I154&lt;=0,I154&gt;F154,AND(J154&lt;&gt;"",NOT(ISNUMBER(J154))),J154&lt;0),"CHECK VALUES",IF(J154&gt;I154,"OVERPAID / CHECK",IF(K154=0,"PAID",IF(L154="","DUE DATE NOT SET",IF(OR(NOT(ISNUMBER(L154)),L154&lt;H154),"CHECK DUE DATE",IF(TODAY()&gt;L154,"OVERDUE","PENDING"))))))))))</x:f>
      </x:c>
      <x:c r="O154" s="730"/>
      <x:c r="P154" s="730"/>
      <x:c r="Q154" s="751" t="str">
        <x:f>IF(A154="","",IF(COUNTIF($A$5:$A$504,A154)&gt;1,"DUPLICATE PO ID",IF(OR(B154="",C154="",D154="",E154="",F154=""),"CHECK REQUIRED FIELDS",IF(OR(NOT(ISNUMBER(E154)),E154&gt;TODAY(),NOT(ISNUMBER(F154)),F154&lt;=0),"CHECK INPUTS",IF(I154="","OPEN — ADD INVOICE",IF(OR(G154="",H154=""),"CHECK INVOICE DATA",IF(OR(NOT(ISNUMBER(H154)),H154&gt;TODAY(),NOT(ISNUMBER(I154)),I154&lt;=0,I154&gt;F154,AND(J154&lt;&gt;"",OR(NOT(ISNUMBER(J154)),J154&lt;0,J154&gt;I154)),AND(L154&lt;&gt;"",OR(NOT(ISNUMBER(L154)),L154&lt;H154))),"CHECK INPUTS",IF(N154="PAID","COMPLETE","OPEN"))))))))</x:f>
      </x:c>
    </x:row>
    <x:row r="155">
      <x:c r="A155" s="730"/>
      <x:c r="B155" s="730"/>
      <x:c r="C155" s="730"/>
      <x:c r="D155" s="730"/>
      <x:c r="E155" s="731"/>
      <x:c r="F155" s="767"/>
      <x:c r="G155" s="767"/>
      <x:c r="H155" s="731"/>
      <x:c r="I155" s="767"/>
      <x:c r="J155" s="767"/>
      <x:c r="K155" s="771" t="str">
        <x:f>IF(I155="","",IF(OR(NOT(ISNUMBER(I155)),I155&lt;=0,AND(J155&lt;&gt;"",NOT(ISNUMBER(J155))),J155&lt;0),"CHECK VALUES",ROUND(MAX(I155-IF(J155="",0,J155),0),2)))</x:f>
      </x:c>
      <x:c r="L155" s="731"/>
      <x:c r="M155" s="776" t="str">
        <x:f>IF(N155="OVERDUE",MAX(TODAY()-L155,0),"")</x:f>
      </x:c>
      <x:c r="N155" s="741" t="str">
        <x:f>IF(A155="","",IF(OR(B155="",C155="",D155="",E155="",F155="",NOT(ISNUMBER(E155)),E155&gt;TODAY(),NOT(ISNUMBER(F155)),F155&lt;=0),"CHECK ORDER DATA",IF(I155="","NOT INVOICED",IF(OR(G155="",H155=""),"CHECK INVOICE DATA",IF(OR(NOT(ISNUMBER(H155)),H155&gt;TODAY(),NOT(ISNUMBER(I155)),I155&lt;=0,I155&gt;F155,AND(J155&lt;&gt;"",NOT(ISNUMBER(J155))),J155&lt;0),"CHECK VALUES",IF(J155&gt;I155,"OVERPAID / CHECK",IF(K155=0,"PAID",IF(L155="","DUE DATE NOT SET",IF(OR(NOT(ISNUMBER(L155)),L155&lt;H155),"CHECK DUE DATE",IF(TODAY()&gt;L155,"OVERDUE","PENDING"))))))))))</x:f>
      </x:c>
      <x:c r="O155" s="730"/>
      <x:c r="P155" s="730"/>
      <x:c r="Q155" s="751" t="str">
        <x:f>IF(A155="","",IF(COUNTIF($A$5:$A$504,A155)&gt;1,"DUPLICATE PO ID",IF(OR(B155="",C155="",D155="",E155="",F155=""),"CHECK REQUIRED FIELDS",IF(OR(NOT(ISNUMBER(E155)),E155&gt;TODAY(),NOT(ISNUMBER(F155)),F155&lt;=0),"CHECK INPUTS",IF(I155="","OPEN — ADD INVOICE",IF(OR(G155="",H155=""),"CHECK INVOICE DATA",IF(OR(NOT(ISNUMBER(H155)),H155&gt;TODAY(),NOT(ISNUMBER(I155)),I155&lt;=0,I155&gt;F155,AND(J155&lt;&gt;"",OR(NOT(ISNUMBER(J155)),J155&lt;0,J155&gt;I155)),AND(L155&lt;&gt;"",OR(NOT(ISNUMBER(L155)),L155&lt;H155))),"CHECK INPUTS",IF(N155="PAID","COMPLETE","OPEN"))))))))</x:f>
      </x:c>
    </x:row>
    <x:row r="156">
      <x:c r="A156" s="730"/>
      <x:c r="B156" s="730"/>
      <x:c r="C156" s="730"/>
      <x:c r="D156" s="730"/>
      <x:c r="E156" s="731"/>
      <x:c r="F156" s="767"/>
      <x:c r="G156" s="767"/>
      <x:c r="H156" s="731"/>
      <x:c r="I156" s="767"/>
      <x:c r="J156" s="767"/>
      <x:c r="K156" s="771" t="str">
        <x:f>IF(I156="","",IF(OR(NOT(ISNUMBER(I156)),I156&lt;=0,AND(J156&lt;&gt;"",NOT(ISNUMBER(J156))),J156&lt;0),"CHECK VALUES",ROUND(MAX(I156-IF(J156="",0,J156),0),2)))</x:f>
      </x:c>
      <x:c r="L156" s="731"/>
      <x:c r="M156" s="776" t="str">
        <x:f>IF(N156="OVERDUE",MAX(TODAY()-L156,0),"")</x:f>
      </x:c>
      <x:c r="N156" s="741" t="str">
        <x:f>IF(A156="","",IF(OR(B156="",C156="",D156="",E156="",F156="",NOT(ISNUMBER(E156)),E156&gt;TODAY(),NOT(ISNUMBER(F156)),F156&lt;=0),"CHECK ORDER DATA",IF(I156="","NOT INVOICED",IF(OR(G156="",H156=""),"CHECK INVOICE DATA",IF(OR(NOT(ISNUMBER(H156)),H156&gt;TODAY(),NOT(ISNUMBER(I156)),I156&lt;=0,I156&gt;F156,AND(J156&lt;&gt;"",NOT(ISNUMBER(J156))),J156&lt;0),"CHECK VALUES",IF(J156&gt;I156,"OVERPAID / CHECK",IF(K156=0,"PAID",IF(L156="","DUE DATE NOT SET",IF(OR(NOT(ISNUMBER(L156)),L156&lt;H156),"CHECK DUE DATE",IF(TODAY()&gt;L156,"OVERDUE","PENDING"))))))))))</x:f>
      </x:c>
      <x:c r="O156" s="730"/>
      <x:c r="P156" s="730"/>
      <x:c r="Q156" s="751" t="str">
        <x:f>IF(A156="","",IF(COUNTIF($A$5:$A$504,A156)&gt;1,"DUPLICATE PO ID",IF(OR(B156="",C156="",D156="",E156="",F156=""),"CHECK REQUIRED FIELDS",IF(OR(NOT(ISNUMBER(E156)),E156&gt;TODAY(),NOT(ISNUMBER(F156)),F156&lt;=0),"CHECK INPUTS",IF(I156="","OPEN — ADD INVOICE",IF(OR(G156="",H156=""),"CHECK INVOICE DATA",IF(OR(NOT(ISNUMBER(H156)),H156&gt;TODAY(),NOT(ISNUMBER(I156)),I156&lt;=0,I156&gt;F156,AND(J156&lt;&gt;"",OR(NOT(ISNUMBER(J156)),J156&lt;0,J156&gt;I156)),AND(L156&lt;&gt;"",OR(NOT(ISNUMBER(L156)),L156&lt;H156))),"CHECK INPUTS",IF(N156="PAID","COMPLETE","OPEN"))))))))</x:f>
      </x:c>
    </x:row>
    <x:row r="157">
      <x:c r="A157" s="730"/>
      <x:c r="B157" s="730"/>
      <x:c r="C157" s="730"/>
      <x:c r="D157" s="730"/>
      <x:c r="E157" s="731"/>
      <x:c r="F157" s="767"/>
      <x:c r="G157" s="767"/>
      <x:c r="H157" s="731"/>
      <x:c r="I157" s="767"/>
      <x:c r="J157" s="767"/>
      <x:c r="K157" s="771" t="str">
        <x:f>IF(I157="","",IF(OR(NOT(ISNUMBER(I157)),I157&lt;=0,AND(J157&lt;&gt;"",NOT(ISNUMBER(J157))),J157&lt;0),"CHECK VALUES",ROUND(MAX(I157-IF(J157="",0,J157),0),2)))</x:f>
      </x:c>
      <x:c r="L157" s="731"/>
      <x:c r="M157" s="776" t="str">
        <x:f>IF(N157="OVERDUE",MAX(TODAY()-L157,0),"")</x:f>
      </x:c>
      <x:c r="N157" s="741" t="str">
        <x:f>IF(A157="","",IF(OR(B157="",C157="",D157="",E157="",F157="",NOT(ISNUMBER(E157)),E157&gt;TODAY(),NOT(ISNUMBER(F157)),F157&lt;=0),"CHECK ORDER DATA",IF(I157="","NOT INVOICED",IF(OR(G157="",H157=""),"CHECK INVOICE DATA",IF(OR(NOT(ISNUMBER(H157)),H157&gt;TODAY(),NOT(ISNUMBER(I157)),I157&lt;=0,I157&gt;F157,AND(J157&lt;&gt;"",NOT(ISNUMBER(J157))),J157&lt;0),"CHECK VALUES",IF(J157&gt;I157,"OVERPAID / CHECK",IF(K157=0,"PAID",IF(L157="","DUE DATE NOT SET",IF(OR(NOT(ISNUMBER(L157)),L157&lt;H157),"CHECK DUE DATE",IF(TODAY()&gt;L157,"OVERDUE","PENDING"))))))))))</x:f>
      </x:c>
      <x:c r="O157" s="730"/>
      <x:c r="P157" s="730"/>
      <x:c r="Q157" s="751" t="str">
        <x:f>IF(A157="","",IF(COUNTIF($A$5:$A$504,A157)&gt;1,"DUPLICATE PO ID",IF(OR(B157="",C157="",D157="",E157="",F157=""),"CHECK REQUIRED FIELDS",IF(OR(NOT(ISNUMBER(E157)),E157&gt;TODAY(),NOT(ISNUMBER(F157)),F157&lt;=0),"CHECK INPUTS",IF(I157="","OPEN — ADD INVOICE",IF(OR(G157="",H157=""),"CHECK INVOICE DATA",IF(OR(NOT(ISNUMBER(H157)),H157&gt;TODAY(),NOT(ISNUMBER(I157)),I157&lt;=0,I157&gt;F157,AND(J157&lt;&gt;"",OR(NOT(ISNUMBER(J157)),J157&lt;0,J157&gt;I157)),AND(L157&lt;&gt;"",OR(NOT(ISNUMBER(L157)),L157&lt;H157))),"CHECK INPUTS",IF(N157="PAID","COMPLETE","OPEN"))))))))</x:f>
      </x:c>
    </x:row>
    <x:row r="158">
      <x:c r="A158" s="730"/>
      <x:c r="B158" s="730"/>
      <x:c r="C158" s="730"/>
      <x:c r="D158" s="730"/>
      <x:c r="E158" s="731"/>
      <x:c r="F158" s="767"/>
      <x:c r="G158" s="767"/>
      <x:c r="H158" s="731"/>
      <x:c r="I158" s="767"/>
      <x:c r="J158" s="767"/>
      <x:c r="K158" s="771" t="str">
        <x:f>IF(I158="","",IF(OR(NOT(ISNUMBER(I158)),I158&lt;=0,AND(J158&lt;&gt;"",NOT(ISNUMBER(J158))),J158&lt;0),"CHECK VALUES",ROUND(MAX(I158-IF(J158="",0,J158),0),2)))</x:f>
      </x:c>
      <x:c r="L158" s="731"/>
      <x:c r="M158" s="776" t="str">
        <x:f>IF(N158="OVERDUE",MAX(TODAY()-L158,0),"")</x:f>
      </x:c>
      <x:c r="N158" s="741" t="str">
        <x:f>IF(A158="","",IF(OR(B158="",C158="",D158="",E158="",F158="",NOT(ISNUMBER(E158)),E158&gt;TODAY(),NOT(ISNUMBER(F158)),F158&lt;=0),"CHECK ORDER DATA",IF(I158="","NOT INVOICED",IF(OR(G158="",H158=""),"CHECK INVOICE DATA",IF(OR(NOT(ISNUMBER(H158)),H158&gt;TODAY(),NOT(ISNUMBER(I158)),I158&lt;=0,I158&gt;F158,AND(J158&lt;&gt;"",NOT(ISNUMBER(J158))),J158&lt;0),"CHECK VALUES",IF(J158&gt;I158,"OVERPAID / CHECK",IF(K158=0,"PAID",IF(L158="","DUE DATE NOT SET",IF(OR(NOT(ISNUMBER(L158)),L158&lt;H158),"CHECK DUE DATE",IF(TODAY()&gt;L158,"OVERDUE","PENDING"))))))))))</x:f>
      </x:c>
      <x:c r="O158" s="730"/>
      <x:c r="P158" s="730"/>
      <x:c r="Q158" s="751" t="str">
        <x:f>IF(A158="","",IF(COUNTIF($A$5:$A$504,A158)&gt;1,"DUPLICATE PO ID",IF(OR(B158="",C158="",D158="",E158="",F158=""),"CHECK REQUIRED FIELDS",IF(OR(NOT(ISNUMBER(E158)),E158&gt;TODAY(),NOT(ISNUMBER(F158)),F158&lt;=0),"CHECK INPUTS",IF(I158="","OPEN — ADD INVOICE",IF(OR(G158="",H158=""),"CHECK INVOICE DATA",IF(OR(NOT(ISNUMBER(H158)),H158&gt;TODAY(),NOT(ISNUMBER(I158)),I158&lt;=0,I158&gt;F158,AND(J158&lt;&gt;"",OR(NOT(ISNUMBER(J158)),J158&lt;0,J158&gt;I158)),AND(L158&lt;&gt;"",OR(NOT(ISNUMBER(L158)),L158&lt;H158))),"CHECK INPUTS",IF(N158="PAID","COMPLETE","OPEN"))))))))</x:f>
      </x:c>
    </x:row>
    <x:row r="159">
      <x:c r="A159" s="730"/>
      <x:c r="B159" s="730"/>
      <x:c r="C159" s="730"/>
      <x:c r="D159" s="730"/>
      <x:c r="E159" s="731"/>
      <x:c r="F159" s="767"/>
      <x:c r="G159" s="767"/>
      <x:c r="H159" s="731"/>
      <x:c r="I159" s="767"/>
      <x:c r="J159" s="767"/>
      <x:c r="K159" s="771" t="str">
        <x:f>IF(I159="","",IF(OR(NOT(ISNUMBER(I159)),I159&lt;=0,AND(J159&lt;&gt;"",NOT(ISNUMBER(J159))),J159&lt;0),"CHECK VALUES",ROUND(MAX(I159-IF(J159="",0,J159),0),2)))</x:f>
      </x:c>
      <x:c r="L159" s="731"/>
      <x:c r="M159" s="776" t="str">
        <x:f>IF(N159="OVERDUE",MAX(TODAY()-L159,0),"")</x:f>
      </x:c>
      <x:c r="N159" s="741" t="str">
        <x:f>IF(A159="","",IF(OR(B159="",C159="",D159="",E159="",F159="",NOT(ISNUMBER(E159)),E159&gt;TODAY(),NOT(ISNUMBER(F159)),F159&lt;=0),"CHECK ORDER DATA",IF(I159="","NOT INVOICED",IF(OR(G159="",H159=""),"CHECK INVOICE DATA",IF(OR(NOT(ISNUMBER(H159)),H159&gt;TODAY(),NOT(ISNUMBER(I159)),I159&lt;=0,I159&gt;F159,AND(J159&lt;&gt;"",NOT(ISNUMBER(J159))),J159&lt;0),"CHECK VALUES",IF(J159&gt;I159,"OVERPAID / CHECK",IF(K159=0,"PAID",IF(L159="","DUE DATE NOT SET",IF(OR(NOT(ISNUMBER(L159)),L159&lt;H159),"CHECK DUE DATE",IF(TODAY()&gt;L159,"OVERDUE","PENDING"))))))))))</x:f>
      </x:c>
      <x:c r="O159" s="730"/>
      <x:c r="P159" s="730"/>
      <x:c r="Q159" s="751" t="str">
        <x:f>IF(A159="","",IF(COUNTIF($A$5:$A$504,A159)&gt;1,"DUPLICATE PO ID",IF(OR(B159="",C159="",D159="",E159="",F159=""),"CHECK REQUIRED FIELDS",IF(OR(NOT(ISNUMBER(E159)),E159&gt;TODAY(),NOT(ISNUMBER(F159)),F159&lt;=0),"CHECK INPUTS",IF(I159="","OPEN — ADD INVOICE",IF(OR(G159="",H159=""),"CHECK INVOICE DATA",IF(OR(NOT(ISNUMBER(H159)),H159&gt;TODAY(),NOT(ISNUMBER(I159)),I159&lt;=0,I159&gt;F159,AND(J159&lt;&gt;"",OR(NOT(ISNUMBER(J159)),J159&lt;0,J159&gt;I159)),AND(L159&lt;&gt;"",OR(NOT(ISNUMBER(L159)),L159&lt;H159))),"CHECK INPUTS",IF(N159="PAID","COMPLETE","OPEN"))))))))</x:f>
      </x:c>
    </x:row>
    <x:row r="160">
      <x:c r="A160" s="730"/>
      <x:c r="B160" s="730"/>
      <x:c r="C160" s="730"/>
      <x:c r="D160" s="730"/>
      <x:c r="E160" s="731"/>
      <x:c r="F160" s="767"/>
      <x:c r="G160" s="767"/>
      <x:c r="H160" s="731"/>
      <x:c r="I160" s="767"/>
      <x:c r="J160" s="767"/>
      <x:c r="K160" s="771" t="str">
        <x:f>IF(I160="","",IF(OR(NOT(ISNUMBER(I160)),I160&lt;=0,AND(J160&lt;&gt;"",NOT(ISNUMBER(J160))),J160&lt;0),"CHECK VALUES",ROUND(MAX(I160-IF(J160="",0,J160),0),2)))</x:f>
      </x:c>
      <x:c r="L160" s="731"/>
      <x:c r="M160" s="776" t="str">
        <x:f>IF(N160="OVERDUE",MAX(TODAY()-L160,0),"")</x:f>
      </x:c>
      <x:c r="N160" s="741" t="str">
        <x:f>IF(A160="","",IF(OR(B160="",C160="",D160="",E160="",F160="",NOT(ISNUMBER(E160)),E160&gt;TODAY(),NOT(ISNUMBER(F160)),F160&lt;=0),"CHECK ORDER DATA",IF(I160="","NOT INVOICED",IF(OR(G160="",H160=""),"CHECK INVOICE DATA",IF(OR(NOT(ISNUMBER(H160)),H160&gt;TODAY(),NOT(ISNUMBER(I160)),I160&lt;=0,I160&gt;F160,AND(J160&lt;&gt;"",NOT(ISNUMBER(J160))),J160&lt;0),"CHECK VALUES",IF(J160&gt;I160,"OVERPAID / CHECK",IF(K160=0,"PAID",IF(L160="","DUE DATE NOT SET",IF(OR(NOT(ISNUMBER(L160)),L160&lt;H160),"CHECK DUE DATE",IF(TODAY()&gt;L160,"OVERDUE","PENDING"))))))))))</x:f>
      </x:c>
      <x:c r="O160" s="730"/>
      <x:c r="P160" s="730"/>
      <x:c r="Q160" s="751" t="str">
        <x:f>IF(A160="","",IF(COUNTIF($A$5:$A$504,A160)&gt;1,"DUPLICATE PO ID",IF(OR(B160="",C160="",D160="",E160="",F160=""),"CHECK REQUIRED FIELDS",IF(OR(NOT(ISNUMBER(E160)),E160&gt;TODAY(),NOT(ISNUMBER(F160)),F160&lt;=0),"CHECK INPUTS",IF(I160="","OPEN — ADD INVOICE",IF(OR(G160="",H160=""),"CHECK INVOICE DATA",IF(OR(NOT(ISNUMBER(H160)),H160&gt;TODAY(),NOT(ISNUMBER(I160)),I160&lt;=0,I160&gt;F160,AND(J160&lt;&gt;"",OR(NOT(ISNUMBER(J160)),J160&lt;0,J160&gt;I160)),AND(L160&lt;&gt;"",OR(NOT(ISNUMBER(L160)),L160&lt;H160))),"CHECK INPUTS",IF(N160="PAID","COMPLETE","OPEN"))))))))</x:f>
      </x:c>
    </x:row>
    <x:row r="161">
      <x:c r="A161" s="730"/>
      <x:c r="B161" s="730"/>
      <x:c r="C161" s="730"/>
      <x:c r="D161" s="730"/>
      <x:c r="E161" s="731"/>
      <x:c r="F161" s="767"/>
      <x:c r="G161" s="767"/>
      <x:c r="H161" s="731"/>
      <x:c r="I161" s="767"/>
      <x:c r="J161" s="767"/>
      <x:c r="K161" s="771" t="str">
        <x:f>IF(I161="","",IF(OR(NOT(ISNUMBER(I161)),I161&lt;=0,AND(J161&lt;&gt;"",NOT(ISNUMBER(J161))),J161&lt;0),"CHECK VALUES",ROUND(MAX(I161-IF(J161="",0,J161),0),2)))</x:f>
      </x:c>
      <x:c r="L161" s="731"/>
      <x:c r="M161" s="776" t="str">
        <x:f>IF(N161="OVERDUE",MAX(TODAY()-L161,0),"")</x:f>
      </x:c>
      <x:c r="N161" s="741" t="str">
        <x:f>IF(A161="","",IF(OR(B161="",C161="",D161="",E161="",F161="",NOT(ISNUMBER(E161)),E161&gt;TODAY(),NOT(ISNUMBER(F161)),F161&lt;=0),"CHECK ORDER DATA",IF(I161="","NOT INVOICED",IF(OR(G161="",H161=""),"CHECK INVOICE DATA",IF(OR(NOT(ISNUMBER(H161)),H161&gt;TODAY(),NOT(ISNUMBER(I161)),I161&lt;=0,I161&gt;F161,AND(J161&lt;&gt;"",NOT(ISNUMBER(J161))),J161&lt;0),"CHECK VALUES",IF(J161&gt;I161,"OVERPAID / CHECK",IF(K161=0,"PAID",IF(L161="","DUE DATE NOT SET",IF(OR(NOT(ISNUMBER(L161)),L161&lt;H161),"CHECK DUE DATE",IF(TODAY()&gt;L161,"OVERDUE","PENDING"))))))))))</x:f>
      </x:c>
      <x:c r="O161" s="730"/>
      <x:c r="P161" s="730"/>
      <x:c r="Q161" s="751" t="str">
        <x:f>IF(A161="","",IF(COUNTIF($A$5:$A$504,A161)&gt;1,"DUPLICATE PO ID",IF(OR(B161="",C161="",D161="",E161="",F161=""),"CHECK REQUIRED FIELDS",IF(OR(NOT(ISNUMBER(E161)),E161&gt;TODAY(),NOT(ISNUMBER(F161)),F161&lt;=0),"CHECK INPUTS",IF(I161="","OPEN — ADD INVOICE",IF(OR(G161="",H161=""),"CHECK INVOICE DATA",IF(OR(NOT(ISNUMBER(H161)),H161&gt;TODAY(),NOT(ISNUMBER(I161)),I161&lt;=0,I161&gt;F161,AND(J161&lt;&gt;"",OR(NOT(ISNUMBER(J161)),J161&lt;0,J161&gt;I161)),AND(L161&lt;&gt;"",OR(NOT(ISNUMBER(L161)),L161&lt;H161))),"CHECK INPUTS",IF(N161="PAID","COMPLETE","OPEN"))))))))</x:f>
      </x:c>
    </x:row>
    <x:row r="162">
      <x:c r="A162" s="730"/>
      <x:c r="B162" s="730"/>
      <x:c r="C162" s="730"/>
      <x:c r="D162" s="730"/>
      <x:c r="E162" s="731"/>
      <x:c r="F162" s="767"/>
      <x:c r="G162" s="767"/>
      <x:c r="H162" s="731"/>
      <x:c r="I162" s="767"/>
      <x:c r="J162" s="767"/>
      <x:c r="K162" s="771" t="str">
        <x:f>IF(I162="","",IF(OR(NOT(ISNUMBER(I162)),I162&lt;=0,AND(J162&lt;&gt;"",NOT(ISNUMBER(J162))),J162&lt;0),"CHECK VALUES",ROUND(MAX(I162-IF(J162="",0,J162),0),2)))</x:f>
      </x:c>
      <x:c r="L162" s="731"/>
      <x:c r="M162" s="776" t="str">
        <x:f>IF(N162="OVERDUE",MAX(TODAY()-L162,0),"")</x:f>
      </x:c>
      <x:c r="N162" s="741" t="str">
        <x:f>IF(A162="","",IF(OR(B162="",C162="",D162="",E162="",F162="",NOT(ISNUMBER(E162)),E162&gt;TODAY(),NOT(ISNUMBER(F162)),F162&lt;=0),"CHECK ORDER DATA",IF(I162="","NOT INVOICED",IF(OR(G162="",H162=""),"CHECK INVOICE DATA",IF(OR(NOT(ISNUMBER(H162)),H162&gt;TODAY(),NOT(ISNUMBER(I162)),I162&lt;=0,I162&gt;F162,AND(J162&lt;&gt;"",NOT(ISNUMBER(J162))),J162&lt;0),"CHECK VALUES",IF(J162&gt;I162,"OVERPAID / CHECK",IF(K162=0,"PAID",IF(L162="","DUE DATE NOT SET",IF(OR(NOT(ISNUMBER(L162)),L162&lt;H162),"CHECK DUE DATE",IF(TODAY()&gt;L162,"OVERDUE","PENDING"))))))))))</x:f>
      </x:c>
      <x:c r="O162" s="730"/>
      <x:c r="P162" s="730"/>
      <x:c r="Q162" s="751" t="str">
        <x:f>IF(A162="","",IF(COUNTIF($A$5:$A$504,A162)&gt;1,"DUPLICATE PO ID",IF(OR(B162="",C162="",D162="",E162="",F162=""),"CHECK REQUIRED FIELDS",IF(OR(NOT(ISNUMBER(E162)),E162&gt;TODAY(),NOT(ISNUMBER(F162)),F162&lt;=0),"CHECK INPUTS",IF(I162="","OPEN — ADD INVOICE",IF(OR(G162="",H162=""),"CHECK INVOICE DATA",IF(OR(NOT(ISNUMBER(H162)),H162&gt;TODAY(),NOT(ISNUMBER(I162)),I162&lt;=0,I162&gt;F162,AND(J162&lt;&gt;"",OR(NOT(ISNUMBER(J162)),J162&lt;0,J162&gt;I162)),AND(L162&lt;&gt;"",OR(NOT(ISNUMBER(L162)),L162&lt;H162))),"CHECK INPUTS",IF(N162="PAID","COMPLETE","OPEN"))))))))</x:f>
      </x:c>
    </x:row>
    <x:row r="163">
      <x:c r="A163" s="730"/>
      <x:c r="B163" s="730"/>
      <x:c r="C163" s="730"/>
      <x:c r="D163" s="730"/>
      <x:c r="E163" s="731"/>
      <x:c r="F163" s="767"/>
      <x:c r="G163" s="767"/>
      <x:c r="H163" s="731"/>
      <x:c r="I163" s="767"/>
      <x:c r="J163" s="767"/>
      <x:c r="K163" s="771" t="str">
        <x:f>IF(I163="","",IF(OR(NOT(ISNUMBER(I163)),I163&lt;=0,AND(J163&lt;&gt;"",NOT(ISNUMBER(J163))),J163&lt;0),"CHECK VALUES",ROUND(MAX(I163-IF(J163="",0,J163),0),2)))</x:f>
      </x:c>
      <x:c r="L163" s="731"/>
      <x:c r="M163" s="776" t="str">
        <x:f>IF(N163="OVERDUE",MAX(TODAY()-L163,0),"")</x:f>
      </x:c>
      <x:c r="N163" s="741" t="str">
        <x:f>IF(A163="","",IF(OR(B163="",C163="",D163="",E163="",F163="",NOT(ISNUMBER(E163)),E163&gt;TODAY(),NOT(ISNUMBER(F163)),F163&lt;=0),"CHECK ORDER DATA",IF(I163="","NOT INVOICED",IF(OR(G163="",H163=""),"CHECK INVOICE DATA",IF(OR(NOT(ISNUMBER(H163)),H163&gt;TODAY(),NOT(ISNUMBER(I163)),I163&lt;=0,I163&gt;F163,AND(J163&lt;&gt;"",NOT(ISNUMBER(J163))),J163&lt;0),"CHECK VALUES",IF(J163&gt;I163,"OVERPAID / CHECK",IF(K163=0,"PAID",IF(L163="","DUE DATE NOT SET",IF(OR(NOT(ISNUMBER(L163)),L163&lt;H163),"CHECK DUE DATE",IF(TODAY()&gt;L163,"OVERDUE","PENDING"))))))))))</x:f>
      </x:c>
      <x:c r="O163" s="730"/>
      <x:c r="P163" s="730"/>
      <x:c r="Q163" s="751" t="str">
        <x:f>IF(A163="","",IF(COUNTIF($A$5:$A$504,A163)&gt;1,"DUPLICATE PO ID",IF(OR(B163="",C163="",D163="",E163="",F163=""),"CHECK REQUIRED FIELDS",IF(OR(NOT(ISNUMBER(E163)),E163&gt;TODAY(),NOT(ISNUMBER(F163)),F163&lt;=0),"CHECK INPUTS",IF(I163="","OPEN — ADD INVOICE",IF(OR(G163="",H163=""),"CHECK INVOICE DATA",IF(OR(NOT(ISNUMBER(H163)),H163&gt;TODAY(),NOT(ISNUMBER(I163)),I163&lt;=0,I163&gt;F163,AND(J163&lt;&gt;"",OR(NOT(ISNUMBER(J163)),J163&lt;0,J163&gt;I163)),AND(L163&lt;&gt;"",OR(NOT(ISNUMBER(L163)),L163&lt;H163))),"CHECK INPUTS",IF(N163="PAID","COMPLETE","OPEN"))))))))</x:f>
      </x:c>
    </x:row>
    <x:row r="164">
      <x:c r="A164" s="730"/>
      <x:c r="B164" s="730"/>
      <x:c r="C164" s="730"/>
      <x:c r="D164" s="730"/>
      <x:c r="E164" s="731"/>
      <x:c r="F164" s="767"/>
      <x:c r="G164" s="767"/>
      <x:c r="H164" s="731"/>
      <x:c r="I164" s="767"/>
      <x:c r="J164" s="767"/>
      <x:c r="K164" s="771" t="str">
        <x:f>IF(I164="","",IF(OR(NOT(ISNUMBER(I164)),I164&lt;=0,AND(J164&lt;&gt;"",NOT(ISNUMBER(J164))),J164&lt;0),"CHECK VALUES",ROUND(MAX(I164-IF(J164="",0,J164),0),2)))</x:f>
      </x:c>
      <x:c r="L164" s="731"/>
      <x:c r="M164" s="776" t="str">
        <x:f>IF(N164="OVERDUE",MAX(TODAY()-L164,0),"")</x:f>
      </x:c>
      <x:c r="N164" s="741" t="str">
        <x:f>IF(A164="","",IF(OR(B164="",C164="",D164="",E164="",F164="",NOT(ISNUMBER(E164)),E164&gt;TODAY(),NOT(ISNUMBER(F164)),F164&lt;=0),"CHECK ORDER DATA",IF(I164="","NOT INVOICED",IF(OR(G164="",H164=""),"CHECK INVOICE DATA",IF(OR(NOT(ISNUMBER(H164)),H164&gt;TODAY(),NOT(ISNUMBER(I164)),I164&lt;=0,I164&gt;F164,AND(J164&lt;&gt;"",NOT(ISNUMBER(J164))),J164&lt;0),"CHECK VALUES",IF(J164&gt;I164,"OVERPAID / CHECK",IF(K164=0,"PAID",IF(L164="","DUE DATE NOT SET",IF(OR(NOT(ISNUMBER(L164)),L164&lt;H164),"CHECK DUE DATE",IF(TODAY()&gt;L164,"OVERDUE","PENDING"))))))))))</x:f>
      </x:c>
      <x:c r="O164" s="730"/>
      <x:c r="P164" s="730"/>
      <x:c r="Q164" s="751" t="str">
        <x:f>IF(A164="","",IF(COUNTIF($A$5:$A$504,A164)&gt;1,"DUPLICATE PO ID",IF(OR(B164="",C164="",D164="",E164="",F164=""),"CHECK REQUIRED FIELDS",IF(OR(NOT(ISNUMBER(E164)),E164&gt;TODAY(),NOT(ISNUMBER(F164)),F164&lt;=0),"CHECK INPUTS",IF(I164="","OPEN — ADD INVOICE",IF(OR(G164="",H164=""),"CHECK INVOICE DATA",IF(OR(NOT(ISNUMBER(H164)),H164&gt;TODAY(),NOT(ISNUMBER(I164)),I164&lt;=0,I164&gt;F164,AND(J164&lt;&gt;"",OR(NOT(ISNUMBER(J164)),J164&lt;0,J164&gt;I164)),AND(L164&lt;&gt;"",OR(NOT(ISNUMBER(L164)),L164&lt;H164))),"CHECK INPUTS",IF(N164="PAID","COMPLETE","OPEN"))))))))</x:f>
      </x:c>
    </x:row>
    <x:row r="165">
      <x:c r="A165" s="730"/>
      <x:c r="B165" s="730"/>
      <x:c r="C165" s="730"/>
      <x:c r="D165" s="730"/>
      <x:c r="E165" s="731"/>
      <x:c r="F165" s="767"/>
      <x:c r="G165" s="767"/>
      <x:c r="H165" s="731"/>
      <x:c r="I165" s="767"/>
      <x:c r="J165" s="767"/>
      <x:c r="K165" s="771" t="str">
        <x:f>IF(I165="","",IF(OR(NOT(ISNUMBER(I165)),I165&lt;=0,AND(J165&lt;&gt;"",NOT(ISNUMBER(J165))),J165&lt;0),"CHECK VALUES",ROUND(MAX(I165-IF(J165="",0,J165),0),2)))</x:f>
      </x:c>
      <x:c r="L165" s="731"/>
      <x:c r="M165" s="776" t="str">
        <x:f>IF(N165="OVERDUE",MAX(TODAY()-L165,0),"")</x:f>
      </x:c>
      <x:c r="N165" s="741" t="str">
        <x:f>IF(A165="","",IF(OR(B165="",C165="",D165="",E165="",F165="",NOT(ISNUMBER(E165)),E165&gt;TODAY(),NOT(ISNUMBER(F165)),F165&lt;=0),"CHECK ORDER DATA",IF(I165="","NOT INVOICED",IF(OR(G165="",H165=""),"CHECK INVOICE DATA",IF(OR(NOT(ISNUMBER(H165)),H165&gt;TODAY(),NOT(ISNUMBER(I165)),I165&lt;=0,I165&gt;F165,AND(J165&lt;&gt;"",NOT(ISNUMBER(J165))),J165&lt;0),"CHECK VALUES",IF(J165&gt;I165,"OVERPAID / CHECK",IF(K165=0,"PAID",IF(L165="","DUE DATE NOT SET",IF(OR(NOT(ISNUMBER(L165)),L165&lt;H165),"CHECK DUE DATE",IF(TODAY()&gt;L165,"OVERDUE","PENDING"))))))))))</x:f>
      </x:c>
      <x:c r="O165" s="730"/>
      <x:c r="P165" s="730"/>
      <x:c r="Q165" s="751" t="str">
        <x:f>IF(A165="","",IF(COUNTIF($A$5:$A$504,A165)&gt;1,"DUPLICATE PO ID",IF(OR(B165="",C165="",D165="",E165="",F165=""),"CHECK REQUIRED FIELDS",IF(OR(NOT(ISNUMBER(E165)),E165&gt;TODAY(),NOT(ISNUMBER(F165)),F165&lt;=0),"CHECK INPUTS",IF(I165="","OPEN — ADD INVOICE",IF(OR(G165="",H165=""),"CHECK INVOICE DATA",IF(OR(NOT(ISNUMBER(H165)),H165&gt;TODAY(),NOT(ISNUMBER(I165)),I165&lt;=0,I165&gt;F165,AND(J165&lt;&gt;"",OR(NOT(ISNUMBER(J165)),J165&lt;0,J165&gt;I165)),AND(L165&lt;&gt;"",OR(NOT(ISNUMBER(L165)),L165&lt;H165))),"CHECK INPUTS",IF(N165="PAID","COMPLETE","OPEN"))))))))</x:f>
      </x:c>
    </x:row>
    <x:row r="166">
      <x:c r="A166" s="730"/>
      <x:c r="B166" s="730"/>
      <x:c r="C166" s="730"/>
      <x:c r="D166" s="730"/>
      <x:c r="E166" s="731"/>
      <x:c r="F166" s="767"/>
      <x:c r="G166" s="767"/>
      <x:c r="H166" s="731"/>
      <x:c r="I166" s="767"/>
      <x:c r="J166" s="767"/>
      <x:c r="K166" s="771" t="str">
        <x:f>IF(I166="","",IF(OR(NOT(ISNUMBER(I166)),I166&lt;=0,AND(J166&lt;&gt;"",NOT(ISNUMBER(J166))),J166&lt;0),"CHECK VALUES",ROUND(MAX(I166-IF(J166="",0,J166),0),2)))</x:f>
      </x:c>
      <x:c r="L166" s="731"/>
      <x:c r="M166" s="776" t="str">
        <x:f>IF(N166="OVERDUE",MAX(TODAY()-L166,0),"")</x:f>
      </x:c>
      <x:c r="N166" s="741" t="str">
        <x:f>IF(A166="","",IF(OR(B166="",C166="",D166="",E166="",F166="",NOT(ISNUMBER(E166)),E166&gt;TODAY(),NOT(ISNUMBER(F166)),F166&lt;=0),"CHECK ORDER DATA",IF(I166="","NOT INVOICED",IF(OR(G166="",H166=""),"CHECK INVOICE DATA",IF(OR(NOT(ISNUMBER(H166)),H166&gt;TODAY(),NOT(ISNUMBER(I166)),I166&lt;=0,I166&gt;F166,AND(J166&lt;&gt;"",NOT(ISNUMBER(J166))),J166&lt;0),"CHECK VALUES",IF(J166&gt;I166,"OVERPAID / CHECK",IF(K166=0,"PAID",IF(L166="","DUE DATE NOT SET",IF(OR(NOT(ISNUMBER(L166)),L166&lt;H166),"CHECK DUE DATE",IF(TODAY()&gt;L166,"OVERDUE","PENDING"))))))))))</x:f>
      </x:c>
      <x:c r="O166" s="730"/>
      <x:c r="P166" s="730"/>
      <x:c r="Q166" s="751" t="str">
        <x:f>IF(A166="","",IF(COUNTIF($A$5:$A$504,A166)&gt;1,"DUPLICATE PO ID",IF(OR(B166="",C166="",D166="",E166="",F166=""),"CHECK REQUIRED FIELDS",IF(OR(NOT(ISNUMBER(E166)),E166&gt;TODAY(),NOT(ISNUMBER(F166)),F166&lt;=0),"CHECK INPUTS",IF(I166="","OPEN — ADD INVOICE",IF(OR(G166="",H166=""),"CHECK INVOICE DATA",IF(OR(NOT(ISNUMBER(H166)),H166&gt;TODAY(),NOT(ISNUMBER(I166)),I166&lt;=0,I166&gt;F166,AND(J166&lt;&gt;"",OR(NOT(ISNUMBER(J166)),J166&lt;0,J166&gt;I166)),AND(L166&lt;&gt;"",OR(NOT(ISNUMBER(L166)),L166&lt;H166))),"CHECK INPUTS",IF(N166="PAID","COMPLETE","OPEN"))))))))</x:f>
      </x:c>
    </x:row>
    <x:row r="167">
      <x:c r="A167" s="730"/>
      <x:c r="B167" s="730"/>
      <x:c r="C167" s="730"/>
      <x:c r="D167" s="730"/>
      <x:c r="E167" s="731"/>
      <x:c r="F167" s="767"/>
      <x:c r="G167" s="767"/>
      <x:c r="H167" s="731"/>
      <x:c r="I167" s="767"/>
      <x:c r="J167" s="767"/>
      <x:c r="K167" s="771" t="str">
        <x:f>IF(I167="","",IF(OR(NOT(ISNUMBER(I167)),I167&lt;=0,AND(J167&lt;&gt;"",NOT(ISNUMBER(J167))),J167&lt;0),"CHECK VALUES",ROUND(MAX(I167-IF(J167="",0,J167),0),2)))</x:f>
      </x:c>
      <x:c r="L167" s="731"/>
      <x:c r="M167" s="776" t="str">
        <x:f>IF(N167="OVERDUE",MAX(TODAY()-L167,0),"")</x:f>
      </x:c>
      <x:c r="N167" s="741" t="str">
        <x:f>IF(A167="","",IF(OR(B167="",C167="",D167="",E167="",F167="",NOT(ISNUMBER(E167)),E167&gt;TODAY(),NOT(ISNUMBER(F167)),F167&lt;=0),"CHECK ORDER DATA",IF(I167="","NOT INVOICED",IF(OR(G167="",H167=""),"CHECK INVOICE DATA",IF(OR(NOT(ISNUMBER(H167)),H167&gt;TODAY(),NOT(ISNUMBER(I167)),I167&lt;=0,I167&gt;F167,AND(J167&lt;&gt;"",NOT(ISNUMBER(J167))),J167&lt;0),"CHECK VALUES",IF(J167&gt;I167,"OVERPAID / CHECK",IF(K167=0,"PAID",IF(L167="","DUE DATE NOT SET",IF(OR(NOT(ISNUMBER(L167)),L167&lt;H167),"CHECK DUE DATE",IF(TODAY()&gt;L167,"OVERDUE","PENDING"))))))))))</x:f>
      </x:c>
      <x:c r="O167" s="730"/>
      <x:c r="P167" s="730"/>
      <x:c r="Q167" s="751" t="str">
        <x:f>IF(A167="","",IF(COUNTIF($A$5:$A$504,A167)&gt;1,"DUPLICATE PO ID",IF(OR(B167="",C167="",D167="",E167="",F167=""),"CHECK REQUIRED FIELDS",IF(OR(NOT(ISNUMBER(E167)),E167&gt;TODAY(),NOT(ISNUMBER(F167)),F167&lt;=0),"CHECK INPUTS",IF(I167="","OPEN — ADD INVOICE",IF(OR(G167="",H167=""),"CHECK INVOICE DATA",IF(OR(NOT(ISNUMBER(H167)),H167&gt;TODAY(),NOT(ISNUMBER(I167)),I167&lt;=0,I167&gt;F167,AND(J167&lt;&gt;"",OR(NOT(ISNUMBER(J167)),J167&lt;0,J167&gt;I167)),AND(L167&lt;&gt;"",OR(NOT(ISNUMBER(L167)),L167&lt;H167))),"CHECK INPUTS",IF(N167="PAID","COMPLETE","OPEN"))))))))</x:f>
      </x:c>
    </x:row>
    <x:row r="168">
      <x:c r="A168" s="730"/>
      <x:c r="B168" s="730"/>
      <x:c r="C168" s="730"/>
      <x:c r="D168" s="730"/>
      <x:c r="E168" s="731"/>
      <x:c r="F168" s="767"/>
      <x:c r="G168" s="767"/>
      <x:c r="H168" s="731"/>
      <x:c r="I168" s="767"/>
      <x:c r="J168" s="767"/>
      <x:c r="K168" s="771" t="str">
        <x:f>IF(I168="","",IF(OR(NOT(ISNUMBER(I168)),I168&lt;=0,AND(J168&lt;&gt;"",NOT(ISNUMBER(J168))),J168&lt;0),"CHECK VALUES",ROUND(MAX(I168-IF(J168="",0,J168),0),2)))</x:f>
      </x:c>
      <x:c r="L168" s="731"/>
      <x:c r="M168" s="776" t="str">
        <x:f>IF(N168="OVERDUE",MAX(TODAY()-L168,0),"")</x:f>
      </x:c>
      <x:c r="N168" s="741" t="str">
        <x:f>IF(A168="","",IF(OR(B168="",C168="",D168="",E168="",F168="",NOT(ISNUMBER(E168)),E168&gt;TODAY(),NOT(ISNUMBER(F168)),F168&lt;=0),"CHECK ORDER DATA",IF(I168="","NOT INVOICED",IF(OR(G168="",H168=""),"CHECK INVOICE DATA",IF(OR(NOT(ISNUMBER(H168)),H168&gt;TODAY(),NOT(ISNUMBER(I168)),I168&lt;=0,I168&gt;F168,AND(J168&lt;&gt;"",NOT(ISNUMBER(J168))),J168&lt;0),"CHECK VALUES",IF(J168&gt;I168,"OVERPAID / CHECK",IF(K168=0,"PAID",IF(L168="","DUE DATE NOT SET",IF(OR(NOT(ISNUMBER(L168)),L168&lt;H168),"CHECK DUE DATE",IF(TODAY()&gt;L168,"OVERDUE","PENDING"))))))))))</x:f>
      </x:c>
      <x:c r="O168" s="730"/>
      <x:c r="P168" s="730"/>
      <x:c r="Q168" s="751" t="str">
        <x:f>IF(A168="","",IF(COUNTIF($A$5:$A$504,A168)&gt;1,"DUPLICATE PO ID",IF(OR(B168="",C168="",D168="",E168="",F168=""),"CHECK REQUIRED FIELDS",IF(OR(NOT(ISNUMBER(E168)),E168&gt;TODAY(),NOT(ISNUMBER(F168)),F168&lt;=0),"CHECK INPUTS",IF(I168="","OPEN — ADD INVOICE",IF(OR(G168="",H168=""),"CHECK INVOICE DATA",IF(OR(NOT(ISNUMBER(H168)),H168&gt;TODAY(),NOT(ISNUMBER(I168)),I168&lt;=0,I168&gt;F168,AND(J168&lt;&gt;"",OR(NOT(ISNUMBER(J168)),J168&lt;0,J168&gt;I168)),AND(L168&lt;&gt;"",OR(NOT(ISNUMBER(L168)),L168&lt;H168))),"CHECK INPUTS",IF(N168="PAID","COMPLETE","OPEN"))))))))</x:f>
      </x:c>
    </x:row>
    <x:row r="169">
      <x:c r="A169" s="730"/>
      <x:c r="B169" s="730"/>
      <x:c r="C169" s="730"/>
      <x:c r="D169" s="730"/>
      <x:c r="E169" s="731"/>
      <x:c r="F169" s="767"/>
      <x:c r="G169" s="767"/>
      <x:c r="H169" s="731"/>
      <x:c r="I169" s="767"/>
      <x:c r="J169" s="767"/>
      <x:c r="K169" s="771" t="str">
        <x:f>IF(I169="","",IF(OR(NOT(ISNUMBER(I169)),I169&lt;=0,AND(J169&lt;&gt;"",NOT(ISNUMBER(J169))),J169&lt;0),"CHECK VALUES",ROUND(MAX(I169-IF(J169="",0,J169),0),2)))</x:f>
      </x:c>
      <x:c r="L169" s="731"/>
      <x:c r="M169" s="776" t="str">
        <x:f>IF(N169="OVERDUE",MAX(TODAY()-L169,0),"")</x:f>
      </x:c>
      <x:c r="N169" s="741" t="str">
        <x:f>IF(A169="","",IF(OR(B169="",C169="",D169="",E169="",F169="",NOT(ISNUMBER(E169)),E169&gt;TODAY(),NOT(ISNUMBER(F169)),F169&lt;=0),"CHECK ORDER DATA",IF(I169="","NOT INVOICED",IF(OR(G169="",H169=""),"CHECK INVOICE DATA",IF(OR(NOT(ISNUMBER(H169)),H169&gt;TODAY(),NOT(ISNUMBER(I169)),I169&lt;=0,I169&gt;F169,AND(J169&lt;&gt;"",NOT(ISNUMBER(J169))),J169&lt;0),"CHECK VALUES",IF(J169&gt;I169,"OVERPAID / CHECK",IF(K169=0,"PAID",IF(L169="","DUE DATE NOT SET",IF(OR(NOT(ISNUMBER(L169)),L169&lt;H169),"CHECK DUE DATE",IF(TODAY()&gt;L169,"OVERDUE","PENDING"))))))))))</x:f>
      </x:c>
      <x:c r="O169" s="730"/>
      <x:c r="P169" s="730"/>
      <x:c r="Q169" s="751" t="str">
        <x:f>IF(A169="","",IF(COUNTIF($A$5:$A$504,A169)&gt;1,"DUPLICATE PO ID",IF(OR(B169="",C169="",D169="",E169="",F169=""),"CHECK REQUIRED FIELDS",IF(OR(NOT(ISNUMBER(E169)),E169&gt;TODAY(),NOT(ISNUMBER(F169)),F169&lt;=0),"CHECK INPUTS",IF(I169="","OPEN — ADD INVOICE",IF(OR(G169="",H169=""),"CHECK INVOICE DATA",IF(OR(NOT(ISNUMBER(H169)),H169&gt;TODAY(),NOT(ISNUMBER(I169)),I169&lt;=0,I169&gt;F169,AND(J169&lt;&gt;"",OR(NOT(ISNUMBER(J169)),J169&lt;0,J169&gt;I169)),AND(L169&lt;&gt;"",OR(NOT(ISNUMBER(L169)),L169&lt;H169))),"CHECK INPUTS",IF(N169="PAID","COMPLETE","OPEN"))))))))</x:f>
      </x:c>
    </x:row>
    <x:row r="170">
      <x:c r="A170" s="730"/>
      <x:c r="B170" s="730"/>
      <x:c r="C170" s="730"/>
      <x:c r="D170" s="730"/>
      <x:c r="E170" s="731"/>
      <x:c r="F170" s="767"/>
      <x:c r="G170" s="767"/>
      <x:c r="H170" s="731"/>
      <x:c r="I170" s="767"/>
      <x:c r="J170" s="767"/>
      <x:c r="K170" s="771" t="str">
        <x:f>IF(I170="","",IF(OR(NOT(ISNUMBER(I170)),I170&lt;=0,AND(J170&lt;&gt;"",NOT(ISNUMBER(J170))),J170&lt;0),"CHECK VALUES",ROUND(MAX(I170-IF(J170="",0,J170),0),2)))</x:f>
      </x:c>
      <x:c r="L170" s="731"/>
      <x:c r="M170" s="776" t="str">
        <x:f>IF(N170="OVERDUE",MAX(TODAY()-L170,0),"")</x:f>
      </x:c>
      <x:c r="N170" s="741" t="str">
        <x:f>IF(A170="","",IF(OR(B170="",C170="",D170="",E170="",F170="",NOT(ISNUMBER(E170)),E170&gt;TODAY(),NOT(ISNUMBER(F170)),F170&lt;=0),"CHECK ORDER DATA",IF(I170="","NOT INVOICED",IF(OR(G170="",H170=""),"CHECK INVOICE DATA",IF(OR(NOT(ISNUMBER(H170)),H170&gt;TODAY(),NOT(ISNUMBER(I170)),I170&lt;=0,I170&gt;F170,AND(J170&lt;&gt;"",NOT(ISNUMBER(J170))),J170&lt;0),"CHECK VALUES",IF(J170&gt;I170,"OVERPAID / CHECK",IF(K170=0,"PAID",IF(L170="","DUE DATE NOT SET",IF(OR(NOT(ISNUMBER(L170)),L170&lt;H170),"CHECK DUE DATE",IF(TODAY()&gt;L170,"OVERDUE","PENDING"))))))))))</x:f>
      </x:c>
      <x:c r="O170" s="730"/>
      <x:c r="P170" s="730"/>
      <x:c r="Q170" s="751" t="str">
        <x:f>IF(A170="","",IF(COUNTIF($A$5:$A$504,A170)&gt;1,"DUPLICATE PO ID",IF(OR(B170="",C170="",D170="",E170="",F170=""),"CHECK REQUIRED FIELDS",IF(OR(NOT(ISNUMBER(E170)),E170&gt;TODAY(),NOT(ISNUMBER(F170)),F170&lt;=0),"CHECK INPUTS",IF(I170="","OPEN — ADD INVOICE",IF(OR(G170="",H170=""),"CHECK INVOICE DATA",IF(OR(NOT(ISNUMBER(H170)),H170&gt;TODAY(),NOT(ISNUMBER(I170)),I170&lt;=0,I170&gt;F170,AND(J170&lt;&gt;"",OR(NOT(ISNUMBER(J170)),J170&lt;0,J170&gt;I170)),AND(L170&lt;&gt;"",OR(NOT(ISNUMBER(L170)),L170&lt;H170))),"CHECK INPUTS",IF(N170="PAID","COMPLETE","OPEN"))))))))</x:f>
      </x:c>
    </x:row>
    <x:row r="171">
      <x:c r="A171" s="730"/>
      <x:c r="B171" s="730"/>
      <x:c r="C171" s="730"/>
      <x:c r="D171" s="730"/>
      <x:c r="E171" s="731"/>
      <x:c r="F171" s="767"/>
      <x:c r="G171" s="767"/>
      <x:c r="H171" s="731"/>
      <x:c r="I171" s="767"/>
      <x:c r="J171" s="767"/>
      <x:c r="K171" s="771" t="str">
        <x:f>IF(I171="","",IF(OR(NOT(ISNUMBER(I171)),I171&lt;=0,AND(J171&lt;&gt;"",NOT(ISNUMBER(J171))),J171&lt;0),"CHECK VALUES",ROUND(MAX(I171-IF(J171="",0,J171),0),2)))</x:f>
      </x:c>
      <x:c r="L171" s="731"/>
      <x:c r="M171" s="776" t="str">
        <x:f>IF(N171="OVERDUE",MAX(TODAY()-L171,0),"")</x:f>
      </x:c>
      <x:c r="N171" s="741" t="str">
        <x:f>IF(A171="","",IF(OR(B171="",C171="",D171="",E171="",F171="",NOT(ISNUMBER(E171)),E171&gt;TODAY(),NOT(ISNUMBER(F171)),F171&lt;=0),"CHECK ORDER DATA",IF(I171="","NOT INVOICED",IF(OR(G171="",H171=""),"CHECK INVOICE DATA",IF(OR(NOT(ISNUMBER(H171)),H171&gt;TODAY(),NOT(ISNUMBER(I171)),I171&lt;=0,I171&gt;F171,AND(J171&lt;&gt;"",NOT(ISNUMBER(J171))),J171&lt;0),"CHECK VALUES",IF(J171&gt;I171,"OVERPAID / CHECK",IF(K171=0,"PAID",IF(L171="","DUE DATE NOT SET",IF(OR(NOT(ISNUMBER(L171)),L171&lt;H171),"CHECK DUE DATE",IF(TODAY()&gt;L171,"OVERDUE","PENDING"))))))))))</x:f>
      </x:c>
      <x:c r="O171" s="730"/>
      <x:c r="P171" s="730"/>
      <x:c r="Q171" s="751" t="str">
        <x:f>IF(A171="","",IF(COUNTIF($A$5:$A$504,A171)&gt;1,"DUPLICATE PO ID",IF(OR(B171="",C171="",D171="",E171="",F171=""),"CHECK REQUIRED FIELDS",IF(OR(NOT(ISNUMBER(E171)),E171&gt;TODAY(),NOT(ISNUMBER(F171)),F171&lt;=0),"CHECK INPUTS",IF(I171="","OPEN — ADD INVOICE",IF(OR(G171="",H171=""),"CHECK INVOICE DATA",IF(OR(NOT(ISNUMBER(H171)),H171&gt;TODAY(),NOT(ISNUMBER(I171)),I171&lt;=0,I171&gt;F171,AND(J171&lt;&gt;"",OR(NOT(ISNUMBER(J171)),J171&lt;0,J171&gt;I171)),AND(L171&lt;&gt;"",OR(NOT(ISNUMBER(L171)),L171&lt;H171))),"CHECK INPUTS",IF(N171="PAID","COMPLETE","OPEN"))))))))</x:f>
      </x:c>
    </x:row>
    <x:row r="172">
      <x:c r="A172" s="730"/>
      <x:c r="B172" s="730"/>
      <x:c r="C172" s="730"/>
      <x:c r="D172" s="730"/>
      <x:c r="E172" s="731"/>
      <x:c r="F172" s="767"/>
      <x:c r="G172" s="767"/>
      <x:c r="H172" s="731"/>
      <x:c r="I172" s="767"/>
      <x:c r="J172" s="767"/>
      <x:c r="K172" s="771" t="str">
        <x:f>IF(I172="","",IF(OR(NOT(ISNUMBER(I172)),I172&lt;=0,AND(J172&lt;&gt;"",NOT(ISNUMBER(J172))),J172&lt;0),"CHECK VALUES",ROUND(MAX(I172-IF(J172="",0,J172),0),2)))</x:f>
      </x:c>
      <x:c r="L172" s="731"/>
      <x:c r="M172" s="776" t="str">
        <x:f>IF(N172="OVERDUE",MAX(TODAY()-L172,0),"")</x:f>
      </x:c>
      <x:c r="N172" s="741" t="str">
        <x:f>IF(A172="","",IF(OR(B172="",C172="",D172="",E172="",F172="",NOT(ISNUMBER(E172)),E172&gt;TODAY(),NOT(ISNUMBER(F172)),F172&lt;=0),"CHECK ORDER DATA",IF(I172="","NOT INVOICED",IF(OR(G172="",H172=""),"CHECK INVOICE DATA",IF(OR(NOT(ISNUMBER(H172)),H172&gt;TODAY(),NOT(ISNUMBER(I172)),I172&lt;=0,I172&gt;F172,AND(J172&lt;&gt;"",NOT(ISNUMBER(J172))),J172&lt;0),"CHECK VALUES",IF(J172&gt;I172,"OVERPAID / CHECK",IF(K172=0,"PAID",IF(L172="","DUE DATE NOT SET",IF(OR(NOT(ISNUMBER(L172)),L172&lt;H172),"CHECK DUE DATE",IF(TODAY()&gt;L172,"OVERDUE","PENDING"))))))))))</x:f>
      </x:c>
      <x:c r="O172" s="730"/>
      <x:c r="P172" s="730"/>
      <x:c r="Q172" s="751" t="str">
        <x:f>IF(A172="","",IF(COUNTIF($A$5:$A$504,A172)&gt;1,"DUPLICATE PO ID",IF(OR(B172="",C172="",D172="",E172="",F172=""),"CHECK REQUIRED FIELDS",IF(OR(NOT(ISNUMBER(E172)),E172&gt;TODAY(),NOT(ISNUMBER(F172)),F172&lt;=0),"CHECK INPUTS",IF(I172="","OPEN — ADD INVOICE",IF(OR(G172="",H172=""),"CHECK INVOICE DATA",IF(OR(NOT(ISNUMBER(H172)),H172&gt;TODAY(),NOT(ISNUMBER(I172)),I172&lt;=0,I172&gt;F172,AND(J172&lt;&gt;"",OR(NOT(ISNUMBER(J172)),J172&lt;0,J172&gt;I172)),AND(L172&lt;&gt;"",OR(NOT(ISNUMBER(L172)),L172&lt;H172))),"CHECK INPUTS",IF(N172="PAID","COMPLETE","OPEN"))))))))</x:f>
      </x:c>
    </x:row>
    <x:row r="173">
      <x:c r="A173" s="730"/>
      <x:c r="B173" s="730"/>
      <x:c r="C173" s="730"/>
      <x:c r="D173" s="730"/>
      <x:c r="E173" s="731"/>
      <x:c r="F173" s="767"/>
      <x:c r="G173" s="767"/>
      <x:c r="H173" s="731"/>
      <x:c r="I173" s="767"/>
      <x:c r="J173" s="767"/>
      <x:c r="K173" s="771" t="str">
        <x:f>IF(I173="","",IF(OR(NOT(ISNUMBER(I173)),I173&lt;=0,AND(J173&lt;&gt;"",NOT(ISNUMBER(J173))),J173&lt;0),"CHECK VALUES",ROUND(MAX(I173-IF(J173="",0,J173),0),2)))</x:f>
      </x:c>
      <x:c r="L173" s="731"/>
      <x:c r="M173" s="776" t="str">
        <x:f>IF(N173="OVERDUE",MAX(TODAY()-L173,0),"")</x:f>
      </x:c>
      <x:c r="N173" s="741" t="str">
        <x:f>IF(A173="","",IF(OR(B173="",C173="",D173="",E173="",F173="",NOT(ISNUMBER(E173)),E173&gt;TODAY(),NOT(ISNUMBER(F173)),F173&lt;=0),"CHECK ORDER DATA",IF(I173="","NOT INVOICED",IF(OR(G173="",H173=""),"CHECK INVOICE DATA",IF(OR(NOT(ISNUMBER(H173)),H173&gt;TODAY(),NOT(ISNUMBER(I173)),I173&lt;=0,I173&gt;F173,AND(J173&lt;&gt;"",NOT(ISNUMBER(J173))),J173&lt;0),"CHECK VALUES",IF(J173&gt;I173,"OVERPAID / CHECK",IF(K173=0,"PAID",IF(L173="","DUE DATE NOT SET",IF(OR(NOT(ISNUMBER(L173)),L173&lt;H173),"CHECK DUE DATE",IF(TODAY()&gt;L173,"OVERDUE","PENDING"))))))))))</x:f>
      </x:c>
      <x:c r="O173" s="730"/>
      <x:c r="P173" s="730"/>
      <x:c r="Q173" s="751" t="str">
        <x:f>IF(A173="","",IF(COUNTIF($A$5:$A$504,A173)&gt;1,"DUPLICATE PO ID",IF(OR(B173="",C173="",D173="",E173="",F173=""),"CHECK REQUIRED FIELDS",IF(OR(NOT(ISNUMBER(E173)),E173&gt;TODAY(),NOT(ISNUMBER(F173)),F173&lt;=0),"CHECK INPUTS",IF(I173="","OPEN — ADD INVOICE",IF(OR(G173="",H173=""),"CHECK INVOICE DATA",IF(OR(NOT(ISNUMBER(H173)),H173&gt;TODAY(),NOT(ISNUMBER(I173)),I173&lt;=0,I173&gt;F173,AND(J173&lt;&gt;"",OR(NOT(ISNUMBER(J173)),J173&lt;0,J173&gt;I173)),AND(L173&lt;&gt;"",OR(NOT(ISNUMBER(L173)),L173&lt;H173))),"CHECK INPUTS",IF(N173="PAID","COMPLETE","OPEN"))))))))</x:f>
      </x:c>
    </x:row>
    <x:row r="174">
      <x:c r="A174" s="730"/>
      <x:c r="B174" s="730"/>
      <x:c r="C174" s="730"/>
      <x:c r="D174" s="730"/>
      <x:c r="E174" s="731"/>
      <x:c r="F174" s="767"/>
      <x:c r="G174" s="767"/>
      <x:c r="H174" s="731"/>
      <x:c r="I174" s="767"/>
      <x:c r="J174" s="767"/>
      <x:c r="K174" s="771" t="str">
        <x:f>IF(I174="","",IF(OR(NOT(ISNUMBER(I174)),I174&lt;=0,AND(J174&lt;&gt;"",NOT(ISNUMBER(J174))),J174&lt;0),"CHECK VALUES",ROUND(MAX(I174-IF(J174="",0,J174),0),2)))</x:f>
      </x:c>
      <x:c r="L174" s="731"/>
      <x:c r="M174" s="776" t="str">
        <x:f>IF(N174="OVERDUE",MAX(TODAY()-L174,0),"")</x:f>
      </x:c>
      <x:c r="N174" s="741" t="str">
        <x:f>IF(A174="","",IF(OR(B174="",C174="",D174="",E174="",F174="",NOT(ISNUMBER(E174)),E174&gt;TODAY(),NOT(ISNUMBER(F174)),F174&lt;=0),"CHECK ORDER DATA",IF(I174="","NOT INVOICED",IF(OR(G174="",H174=""),"CHECK INVOICE DATA",IF(OR(NOT(ISNUMBER(H174)),H174&gt;TODAY(),NOT(ISNUMBER(I174)),I174&lt;=0,I174&gt;F174,AND(J174&lt;&gt;"",NOT(ISNUMBER(J174))),J174&lt;0),"CHECK VALUES",IF(J174&gt;I174,"OVERPAID / CHECK",IF(K174=0,"PAID",IF(L174="","DUE DATE NOT SET",IF(OR(NOT(ISNUMBER(L174)),L174&lt;H174),"CHECK DUE DATE",IF(TODAY()&gt;L174,"OVERDUE","PENDING"))))))))))</x:f>
      </x:c>
      <x:c r="O174" s="730"/>
      <x:c r="P174" s="730"/>
      <x:c r="Q174" s="751" t="str">
        <x:f>IF(A174="","",IF(COUNTIF($A$5:$A$504,A174)&gt;1,"DUPLICATE PO ID",IF(OR(B174="",C174="",D174="",E174="",F174=""),"CHECK REQUIRED FIELDS",IF(OR(NOT(ISNUMBER(E174)),E174&gt;TODAY(),NOT(ISNUMBER(F174)),F174&lt;=0),"CHECK INPUTS",IF(I174="","OPEN — ADD INVOICE",IF(OR(G174="",H174=""),"CHECK INVOICE DATA",IF(OR(NOT(ISNUMBER(H174)),H174&gt;TODAY(),NOT(ISNUMBER(I174)),I174&lt;=0,I174&gt;F174,AND(J174&lt;&gt;"",OR(NOT(ISNUMBER(J174)),J174&lt;0,J174&gt;I174)),AND(L174&lt;&gt;"",OR(NOT(ISNUMBER(L174)),L174&lt;H174))),"CHECK INPUTS",IF(N174="PAID","COMPLETE","OPEN"))))))))</x:f>
      </x:c>
    </x:row>
    <x:row r="175">
      <x:c r="A175" s="730"/>
      <x:c r="B175" s="730"/>
      <x:c r="C175" s="730"/>
      <x:c r="D175" s="730"/>
      <x:c r="E175" s="731"/>
      <x:c r="F175" s="767"/>
      <x:c r="G175" s="767"/>
      <x:c r="H175" s="731"/>
      <x:c r="I175" s="767"/>
      <x:c r="J175" s="767"/>
      <x:c r="K175" s="771" t="str">
        <x:f>IF(I175="","",IF(OR(NOT(ISNUMBER(I175)),I175&lt;=0,AND(J175&lt;&gt;"",NOT(ISNUMBER(J175))),J175&lt;0),"CHECK VALUES",ROUND(MAX(I175-IF(J175="",0,J175),0),2)))</x:f>
      </x:c>
      <x:c r="L175" s="731"/>
      <x:c r="M175" s="776" t="str">
        <x:f>IF(N175="OVERDUE",MAX(TODAY()-L175,0),"")</x:f>
      </x:c>
      <x:c r="N175" s="741" t="str">
        <x:f>IF(A175="","",IF(OR(B175="",C175="",D175="",E175="",F175="",NOT(ISNUMBER(E175)),E175&gt;TODAY(),NOT(ISNUMBER(F175)),F175&lt;=0),"CHECK ORDER DATA",IF(I175="","NOT INVOICED",IF(OR(G175="",H175=""),"CHECK INVOICE DATA",IF(OR(NOT(ISNUMBER(H175)),H175&gt;TODAY(),NOT(ISNUMBER(I175)),I175&lt;=0,I175&gt;F175,AND(J175&lt;&gt;"",NOT(ISNUMBER(J175))),J175&lt;0),"CHECK VALUES",IF(J175&gt;I175,"OVERPAID / CHECK",IF(K175=0,"PAID",IF(L175="","DUE DATE NOT SET",IF(OR(NOT(ISNUMBER(L175)),L175&lt;H175),"CHECK DUE DATE",IF(TODAY()&gt;L175,"OVERDUE","PENDING"))))))))))</x:f>
      </x:c>
      <x:c r="O175" s="730"/>
      <x:c r="P175" s="730"/>
      <x:c r="Q175" s="751" t="str">
        <x:f>IF(A175="","",IF(COUNTIF($A$5:$A$504,A175)&gt;1,"DUPLICATE PO ID",IF(OR(B175="",C175="",D175="",E175="",F175=""),"CHECK REQUIRED FIELDS",IF(OR(NOT(ISNUMBER(E175)),E175&gt;TODAY(),NOT(ISNUMBER(F175)),F175&lt;=0),"CHECK INPUTS",IF(I175="","OPEN — ADD INVOICE",IF(OR(G175="",H175=""),"CHECK INVOICE DATA",IF(OR(NOT(ISNUMBER(H175)),H175&gt;TODAY(),NOT(ISNUMBER(I175)),I175&lt;=0,I175&gt;F175,AND(J175&lt;&gt;"",OR(NOT(ISNUMBER(J175)),J175&lt;0,J175&gt;I175)),AND(L175&lt;&gt;"",OR(NOT(ISNUMBER(L175)),L175&lt;H175))),"CHECK INPUTS",IF(N175="PAID","COMPLETE","OPEN"))))))))</x:f>
      </x:c>
    </x:row>
    <x:row r="176">
      <x:c r="A176" s="730"/>
      <x:c r="B176" s="730"/>
      <x:c r="C176" s="730"/>
      <x:c r="D176" s="730"/>
      <x:c r="E176" s="731"/>
      <x:c r="F176" s="767"/>
      <x:c r="G176" s="767"/>
      <x:c r="H176" s="731"/>
      <x:c r="I176" s="767"/>
      <x:c r="J176" s="767"/>
      <x:c r="K176" s="771" t="str">
        <x:f>IF(I176="","",IF(OR(NOT(ISNUMBER(I176)),I176&lt;=0,AND(J176&lt;&gt;"",NOT(ISNUMBER(J176))),J176&lt;0),"CHECK VALUES",ROUND(MAX(I176-IF(J176="",0,J176),0),2)))</x:f>
      </x:c>
      <x:c r="L176" s="731"/>
      <x:c r="M176" s="776" t="str">
        <x:f>IF(N176="OVERDUE",MAX(TODAY()-L176,0),"")</x:f>
      </x:c>
      <x:c r="N176" s="741" t="str">
        <x:f>IF(A176="","",IF(OR(B176="",C176="",D176="",E176="",F176="",NOT(ISNUMBER(E176)),E176&gt;TODAY(),NOT(ISNUMBER(F176)),F176&lt;=0),"CHECK ORDER DATA",IF(I176="","NOT INVOICED",IF(OR(G176="",H176=""),"CHECK INVOICE DATA",IF(OR(NOT(ISNUMBER(H176)),H176&gt;TODAY(),NOT(ISNUMBER(I176)),I176&lt;=0,I176&gt;F176,AND(J176&lt;&gt;"",NOT(ISNUMBER(J176))),J176&lt;0),"CHECK VALUES",IF(J176&gt;I176,"OVERPAID / CHECK",IF(K176=0,"PAID",IF(L176="","DUE DATE NOT SET",IF(OR(NOT(ISNUMBER(L176)),L176&lt;H176),"CHECK DUE DATE",IF(TODAY()&gt;L176,"OVERDUE","PENDING"))))))))))</x:f>
      </x:c>
      <x:c r="O176" s="730"/>
      <x:c r="P176" s="730"/>
      <x:c r="Q176" s="751" t="str">
        <x:f>IF(A176="","",IF(COUNTIF($A$5:$A$504,A176)&gt;1,"DUPLICATE PO ID",IF(OR(B176="",C176="",D176="",E176="",F176=""),"CHECK REQUIRED FIELDS",IF(OR(NOT(ISNUMBER(E176)),E176&gt;TODAY(),NOT(ISNUMBER(F176)),F176&lt;=0),"CHECK INPUTS",IF(I176="","OPEN — ADD INVOICE",IF(OR(G176="",H176=""),"CHECK INVOICE DATA",IF(OR(NOT(ISNUMBER(H176)),H176&gt;TODAY(),NOT(ISNUMBER(I176)),I176&lt;=0,I176&gt;F176,AND(J176&lt;&gt;"",OR(NOT(ISNUMBER(J176)),J176&lt;0,J176&gt;I176)),AND(L176&lt;&gt;"",OR(NOT(ISNUMBER(L176)),L176&lt;H176))),"CHECK INPUTS",IF(N176="PAID","COMPLETE","OPEN"))))))))</x:f>
      </x:c>
    </x:row>
    <x:row r="177">
      <x:c r="A177" s="730"/>
      <x:c r="B177" s="730"/>
      <x:c r="C177" s="730"/>
      <x:c r="D177" s="730"/>
      <x:c r="E177" s="731"/>
      <x:c r="F177" s="767"/>
      <x:c r="G177" s="767"/>
      <x:c r="H177" s="731"/>
      <x:c r="I177" s="767"/>
      <x:c r="J177" s="767"/>
      <x:c r="K177" s="771" t="str">
        <x:f>IF(I177="","",IF(OR(NOT(ISNUMBER(I177)),I177&lt;=0,AND(J177&lt;&gt;"",NOT(ISNUMBER(J177))),J177&lt;0),"CHECK VALUES",ROUND(MAX(I177-IF(J177="",0,J177),0),2)))</x:f>
      </x:c>
      <x:c r="L177" s="731"/>
      <x:c r="M177" s="776" t="str">
        <x:f>IF(N177="OVERDUE",MAX(TODAY()-L177,0),"")</x:f>
      </x:c>
      <x:c r="N177" s="741" t="str">
        <x:f>IF(A177="","",IF(OR(B177="",C177="",D177="",E177="",F177="",NOT(ISNUMBER(E177)),E177&gt;TODAY(),NOT(ISNUMBER(F177)),F177&lt;=0),"CHECK ORDER DATA",IF(I177="","NOT INVOICED",IF(OR(G177="",H177=""),"CHECK INVOICE DATA",IF(OR(NOT(ISNUMBER(H177)),H177&gt;TODAY(),NOT(ISNUMBER(I177)),I177&lt;=0,I177&gt;F177,AND(J177&lt;&gt;"",NOT(ISNUMBER(J177))),J177&lt;0),"CHECK VALUES",IF(J177&gt;I177,"OVERPAID / CHECK",IF(K177=0,"PAID",IF(L177="","DUE DATE NOT SET",IF(OR(NOT(ISNUMBER(L177)),L177&lt;H177),"CHECK DUE DATE",IF(TODAY()&gt;L177,"OVERDUE","PENDING"))))))))))</x:f>
      </x:c>
      <x:c r="O177" s="730"/>
      <x:c r="P177" s="730"/>
      <x:c r="Q177" s="751" t="str">
        <x:f>IF(A177="","",IF(COUNTIF($A$5:$A$504,A177)&gt;1,"DUPLICATE PO ID",IF(OR(B177="",C177="",D177="",E177="",F177=""),"CHECK REQUIRED FIELDS",IF(OR(NOT(ISNUMBER(E177)),E177&gt;TODAY(),NOT(ISNUMBER(F177)),F177&lt;=0),"CHECK INPUTS",IF(I177="","OPEN — ADD INVOICE",IF(OR(G177="",H177=""),"CHECK INVOICE DATA",IF(OR(NOT(ISNUMBER(H177)),H177&gt;TODAY(),NOT(ISNUMBER(I177)),I177&lt;=0,I177&gt;F177,AND(J177&lt;&gt;"",OR(NOT(ISNUMBER(J177)),J177&lt;0,J177&gt;I177)),AND(L177&lt;&gt;"",OR(NOT(ISNUMBER(L177)),L177&lt;H177))),"CHECK INPUTS",IF(N177="PAID","COMPLETE","OPEN"))))))))</x:f>
      </x:c>
    </x:row>
    <x:row r="178">
      <x:c r="A178" s="730"/>
      <x:c r="B178" s="730"/>
      <x:c r="C178" s="730"/>
      <x:c r="D178" s="730"/>
      <x:c r="E178" s="731"/>
      <x:c r="F178" s="767"/>
      <x:c r="G178" s="767"/>
      <x:c r="H178" s="731"/>
      <x:c r="I178" s="767"/>
      <x:c r="J178" s="767"/>
      <x:c r="K178" s="771" t="str">
        <x:f>IF(I178="","",IF(OR(NOT(ISNUMBER(I178)),I178&lt;=0,AND(J178&lt;&gt;"",NOT(ISNUMBER(J178))),J178&lt;0),"CHECK VALUES",ROUND(MAX(I178-IF(J178="",0,J178),0),2)))</x:f>
      </x:c>
      <x:c r="L178" s="731"/>
      <x:c r="M178" s="776" t="str">
        <x:f>IF(N178="OVERDUE",MAX(TODAY()-L178,0),"")</x:f>
      </x:c>
      <x:c r="N178" s="741" t="str">
        <x:f>IF(A178="","",IF(OR(B178="",C178="",D178="",E178="",F178="",NOT(ISNUMBER(E178)),E178&gt;TODAY(),NOT(ISNUMBER(F178)),F178&lt;=0),"CHECK ORDER DATA",IF(I178="","NOT INVOICED",IF(OR(G178="",H178=""),"CHECK INVOICE DATA",IF(OR(NOT(ISNUMBER(H178)),H178&gt;TODAY(),NOT(ISNUMBER(I178)),I178&lt;=0,I178&gt;F178,AND(J178&lt;&gt;"",NOT(ISNUMBER(J178))),J178&lt;0),"CHECK VALUES",IF(J178&gt;I178,"OVERPAID / CHECK",IF(K178=0,"PAID",IF(L178="","DUE DATE NOT SET",IF(OR(NOT(ISNUMBER(L178)),L178&lt;H178),"CHECK DUE DATE",IF(TODAY()&gt;L178,"OVERDUE","PENDING"))))))))))</x:f>
      </x:c>
      <x:c r="O178" s="730"/>
      <x:c r="P178" s="730"/>
      <x:c r="Q178" s="751" t="str">
        <x:f>IF(A178="","",IF(COUNTIF($A$5:$A$504,A178)&gt;1,"DUPLICATE PO ID",IF(OR(B178="",C178="",D178="",E178="",F178=""),"CHECK REQUIRED FIELDS",IF(OR(NOT(ISNUMBER(E178)),E178&gt;TODAY(),NOT(ISNUMBER(F178)),F178&lt;=0),"CHECK INPUTS",IF(I178="","OPEN — ADD INVOICE",IF(OR(G178="",H178=""),"CHECK INVOICE DATA",IF(OR(NOT(ISNUMBER(H178)),H178&gt;TODAY(),NOT(ISNUMBER(I178)),I178&lt;=0,I178&gt;F178,AND(J178&lt;&gt;"",OR(NOT(ISNUMBER(J178)),J178&lt;0,J178&gt;I178)),AND(L178&lt;&gt;"",OR(NOT(ISNUMBER(L178)),L178&lt;H178))),"CHECK INPUTS",IF(N178="PAID","COMPLETE","OPEN"))))))))</x:f>
      </x:c>
    </x:row>
    <x:row r="179">
      <x:c r="A179" s="730"/>
      <x:c r="B179" s="730"/>
      <x:c r="C179" s="730"/>
      <x:c r="D179" s="730"/>
      <x:c r="E179" s="731"/>
      <x:c r="F179" s="767"/>
      <x:c r="G179" s="767"/>
      <x:c r="H179" s="731"/>
      <x:c r="I179" s="767"/>
      <x:c r="J179" s="767"/>
      <x:c r="K179" s="771" t="str">
        <x:f>IF(I179="","",IF(OR(NOT(ISNUMBER(I179)),I179&lt;=0,AND(J179&lt;&gt;"",NOT(ISNUMBER(J179))),J179&lt;0),"CHECK VALUES",ROUND(MAX(I179-IF(J179="",0,J179),0),2)))</x:f>
      </x:c>
      <x:c r="L179" s="731"/>
      <x:c r="M179" s="776" t="str">
        <x:f>IF(N179="OVERDUE",MAX(TODAY()-L179,0),"")</x:f>
      </x:c>
      <x:c r="N179" s="741" t="str">
        <x:f>IF(A179="","",IF(OR(B179="",C179="",D179="",E179="",F179="",NOT(ISNUMBER(E179)),E179&gt;TODAY(),NOT(ISNUMBER(F179)),F179&lt;=0),"CHECK ORDER DATA",IF(I179="","NOT INVOICED",IF(OR(G179="",H179=""),"CHECK INVOICE DATA",IF(OR(NOT(ISNUMBER(H179)),H179&gt;TODAY(),NOT(ISNUMBER(I179)),I179&lt;=0,I179&gt;F179,AND(J179&lt;&gt;"",NOT(ISNUMBER(J179))),J179&lt;0),"CHECK VALUES",IF(J179&gt;I179,"OVERPAID / CHECK",IF(K179=0,"PAID",IF(L179="","DUE DATE NOT SET",IF(OR(NOT(ISNUMBER(L179)),L179&lt;H179),"CHECK DUE DATE",IF(TODAY()&gt;L179,"OVERDUE","PENDING"))))))))))</x:f>
      </x:c>
      <x:c r="O179" s="730"/>
      <x:c r="P179" s="730"/>
      <x:c r="Q179" s="751" t="str">
        <x:f>IF(A179="","",IF(COUNTIF($A$5:$A$504,A179)&gt;1,"DUPLICATE PO ID",IF(OR(B179="",C179="",D179="",E179="",F179=""),"CHECK REQUIRED FIELDS",IF(OR(NOT(ISNUMBER(E179)),E179&gt;TODAY(),NOT(ISNUMBER(F179)),F179&lt;=0),"CHECK INPUTS",IF(I179="","OPEN — ADD INVOICE",IF(OR(G179="",H179=""),"CHECK INVOICE DATA",IF(OR(NOT(ISNUMBER(H179)),H179&gt;TODAY(),NOT(ISNUMBER(I179)),I179&lt;=0,I179&gt;F179,AND(J179&lt;&gt;"",OR(NOT(ISNUMBER(J179)),J179&lt;0,J179&gt;I179)),AND(L179&lt;&gt;"",OR(NOT(ISNUMBER(L179)),L179&lt;H179))),"CHECK INPUTS",IF(N179="PAID","COMPLETE","OPEN"))))))))</x:f>
      </x:c>
    </x:row>
    <x:row r="180">
      <x:c r="A180" s="730"/>
      <x:c r="B180" s="730"/>
      <x:c r="C180" s="730"/>
      <x:c r="D180" s="730"/>
      <x:c r="E180" s="731"/>
      <x:c r="F180" s="767"/>
      <x:c r="G180" s="767"/>
      <x:c r="H180" s="731"/>
      <x:c r="I180" s="767"/>
      <x:c r="J180" s="767"/>
      <x:c r="K180" s="771" t="str">
        <x:f>IF(I180="","",IF(OR(NOT(ISNUMBER(I180)),I180&lt;=0,AND(J180&lt;&gt;"",NOT(ISNUMBER(J180))),J180&lt;0),"CHECK VALUES",ROUND(MAX(I180-IF(J180="",0,J180),0),2)))</x:f>
      </x:c>
      <x:c r="L180" s="731"/>
      <x:c r="M180" s="776" t="str">
        <x:f>IF(N180="OVERDUE",MAX(TODAY()-L180,0),"")</x:f>
      </x:c>
      <x:c r="N180" s="741" t="str">
        <x:f>IF(A180="","",IF(OR(B180="",C180="",D180="",E180="",F180="",NOT(ISNUMBER(E180)),E180&gt;TODAY(),NOT(ISNUMBER(F180)),F180&lt;=0),"CHECK ORDER DATA",IF(I180="","NOT INVOICED",IF(OR(G180="",H180=""),"CHECK INVOICE DATA",IF(OR(NOT(ISNUMBER(H180)),H180&gt;TODAY(),NOT(ISNUMBER(I180)),I180&lt;=0,I180&gt;F180,AND(J180&lt;&gt;"",NOT(ISNUMBER(J180))),J180&lt;0),"CHECK VALUES",IF(J180&gt;I180,"OVERPAID / CHECK",IF(K180=0,"PAID",IF(L180="","DUE DATE NOT SET",IF(OR(NOT(ISNUMBER(L180)),L180&lt;H180),"CHECK DUE DATE",IF(TODAY()&gt;L180,"OVERDUE","PENDING"))))))))))</x:f>
      </x:c>
      <x:c r="O180" s="730"/>
      <x:c r="P180" s="730"/>
      <x:c r="Q180" s="751" t="str">
        <x:f>IF(A180="","",IF(COUNTIF($A$5:$A$504,A180)&gt;1,"DUPLICATE PO ID",IF(OR(B180="",C180="",D180="",E180="",F180=""),"CHECK REQUIRED FIELDS",IF(OR(NOT(ISNUMBER(E180)),E180&gt;TODAY(),NOT(ISNUMBER(F180)),F180&lt;=0),"CHECK INPUTS",IF(I180="","OPEN — ADD INVOICE",IF(OR(G180="",H180=""),"CHECK INVOICE DATA",IF(OR(NOT(ISNUMBER(H180)),H180&gt;TODAY(),NOT(ISNUMBER(I180)),I180&lt;=0,I180&gt;F180,AND(J180&lt;&gt;"",OR(NOT(ISNUMBER(J180)),J180&lt;0,J180&gt;I180)),AND(L180&lt;&gt;"",OR(NOT(ISNUMBER(L180)),L180&lt;H180))),"CHECK INPUTS",IF(N180="PAID","COMPLETE","OPEN"))))))))</x:f>
      </x:c>
    </x:row>
    <x:row r="181">
      <x:c r="A181" s="730"/>
      <x:c r="B181" s="730"/>
      <x:c r="C181" s="730"/>
      <x:c r="D181" s="730"/>
      <x:c r="E181" s="731"/>
      <x:c r="F181" s="767"/>
      <x:c r="G181" s="767"/>
      <x:c r="H181" s="731"/>
      <x:c r="I181" s="767"/>
      <x:c r="J181" s="767"/>
      <x:c r="K181" s="771" t="str">
        <x:f>IF(I181="","",IF(OR(NOT(ISNUMBER(I181)),I181&lt;=0,AND(J181&lt;&gt;"",NOT(ISNUMBER(J181))),J181&lt;0),"CHECK VALUES",ROUND(MAX(I181-IF(J181="",0,J181),0),2)))</x:f>
      </x:c>
      <x:c r="L181" s="731"/>
      <x:c r="M181" s="776" t="str">
        <x:f>IF(N181="OVERDUE",MAX(TODAY()-L181,0),"")</x:f>
      </x:c>
      <x:c r="N181" s="741" t="str">
        <x:f>IF(A181="","",IF(OR(B181="",C181="",D181="",E181="",F181="",NOT(ISNUMBER(E181)),E181&gt;TODAY(),NOT(ISNUMBER(F181)),F181&lt;=0),"CHECK ORDER DATA",IF(I181="","NOT INVOICED",IF(OR(G181="",H181=""),"CHECK INVOICE DATA",IF(OR(NOT(ISNUMBER(H181)),H181&gt;TODAY(),NOT(ISNUMBER(I181)),I181&lt;=0,I181&gt;F181,AND(J181&lt;&gt;"",NOT(ISNUMBER(J181))),J181&lt;0),"CHECK VALUES",IF(J181&gt;I181,"OVERPAID / CHECK",IF(K181=0,"PAID",IF(L181="","DUE DATE NOT SET",IF(OR(NOT(ISNUMBER(L181)),L181&lt;H181),"CHECK DUE DATE",IF(TODAY()&gt;L181,"OVERDUE","PENDING"))))))))))</x:f>
      </x:c>
      <x:c r="O181" s="730"/>
      <x:c r="P181" s="730"/>
      <x:c r="Q181" s="751" t="str">
        <x:f>IF(A181="","",IF(COUNTIF($A$5:$A$504,A181)&gt;1,"DUPLICATE PO ID",IF(OR(B181="",C181="",D181="",E181="",F181=""),"CHECK REQUIRED FIELDS",IF(OR(NOT(ISNUMBER(E181)),E181&gt;TODAY(),NOT(ISNUMBER(F181)),F181&lt;=0),"CHECK INPUTS",IF(I181="","OPEN — ADD INVOICE",IF(OR(G181="",H181=""),"CHECK INVOICE DATA",IF(OR(NOT(ISNUMBER(H181)),H181&gt;TODAY(),NOT(ISNUMBER(I181)),I181&lt;=0,I181&gt;F181,AND(J181&lt;&gt;"",OR(NOT(ISNUMBER(J181)),J181&lt;0,J181&gt;I181)),AND(L181&lt;&gt;"",OR(NOT(ISNUMBER(L181)),L181&lt;H181))),"CHECK INPUTS",IF(N181="PAID","COMPLETE","OPEN"))))))))</x:f>
      </x:c>
    </x:row>
    <x:row r="182">
      <x:c r="A182" s="730"/>
      <x:c r="B182" s="730"/>
      <x:c r="C182" s="730"/>
      <x:c r="D182" s="730"/>
      <x:c r="E182" s="731"/>
      <x:c r="F182" s="767"/>
      <x:c r="G182" s="767"/>
      <x:c r="H182" s="731"/>
      <x:c r="I182" s="767"/>
      <x:c r="J182" s="767"/>
      <x:c r="K182" s="771" t="str">
        <x:f>IF(I182="","",IF(OR(NOT(ISNUMBER(I182)),I182&lt;=0,AND(J182&lt;&gt;"",NOT(ISNUMBER(J182))),J182&lt;0),"CHECK VALUES",ROUND(MAX(I182-IF(J182="",0,J182),0),2)))</x:f>
      </x:c>
      <x:c r="L182" s="731"/>
      <x:c r="M182" s="776" t="str">
        <x:f>IF(N182="OVERDUE",MAX(TODAY()-L182,0),"")</x:f>
      </x:c>
      <x:c r="N182" s="741" t="str">
        <x:f>IF(A182="","",IF(OR(B182="",C182="",D182="",E182="",F182="",NOT(ISNUMBER(E182)),E182&gt;TODAY(),NOT(ISNUMBER(F182)),F182&lt;=0),"CHECK ORDER DATA",IF(I182="","NOT INVOICED",IF(OR(G182="",H182=""),"CHECK INVOICE DATA",IF(OR(NOT(ISNUMBER(H182)),H182&gt;TODAY(),NOT(ISNUMBER(I182)),I182&lt;=0,I182&gt;F182,AND(J182&lt;&gt;"",NOT(ISNUMBER(J182))),J182&lt;0),"CHECK VALUES",IF(J182&gt;I182,"OVERPAID / CHECK",IF(K182=0,"PAID",IF(L182="","DUE DATE NOT SET",IF(OR(NOT(ISNUMBER(L182)),L182&lt;H182),"CHECK DUE DATE",IF(TODAY()&gt;L182,"OVERDUE","PENDING"))))))))))</x:f>
      </x:c>
      <x:c r="O182" s="730"/>
      <x:c r="P182" s="730"/>
      <x:c r="Q182" s="751" t="str">
        <x:f>IF(A182="","",IF(COUNTIF($A$5:$A$504,A182)&gt;1,"DUPLICATE PO ID",IF(OR(B182="",C182="",D182="",E182="",F182=""),"CHECK REQUIRED FIELDS",IF(OR(NOT(ISNUMBER(E182)),E182&gt;TODAY(),NOT(ISNUMBER(F182)),F182&lt;=0),"CHECK INPUTS",IF(I182="","OPEN — ADD INVOICE",IF(OR(G182="",H182=""),"CHECK INVOICE DATA",IF(OR(NOT(ISNUMBER(H182)),H182&gt;TODAY(),NOT(ISNUMBER(I182)),I182&lt;=0,I182&gt;F182,AND(J182&lt;&gt;"",OR(NOT(ISNUMBER(J182)),J182&lt;0,J182&gt;I182)),AND(L182&lt;&gt;"",OR(NOT(ISNUMBER(L182)),L182&lt;H182))),"CHECK INPUTS",IF(N182="PAID","COMPLETE","OPEN"))))))))</x:f>
      </x:c>
    </x:row>
    <x:row r="183">
      <x:c r="A183" s="730"/>
      <x:c r="B183" s="730"/>
      <x:c r="C183" s="730"/>
      <x:c r="D183" s="730"/>
      <x:c r="E183" s="731"/>
      <x:c r="F183" s="767"/>
      <x:c r="G183" s="767"/>
      <x:c r="H183" s="731"/>
      <x:c r="I183" s="767"/>
      <x:c r="J183" s="767"/>
      <x:c r="K183" s="771" t="str">
        <x:f>IF(I183="","",IF(OR(NOT(ISNUMBER(I183)),I183&lt;=0,AND(J183&lt;&gt;"",NOT(ISNUMBER(J183))),J183&lt;0),"CHECK VALUES",ROUND(MAX(I183-IF(J183="",0,J183),0),2)))</x:f>
      </x:c>
      <x:c r="L183" s="731"/>
      <x:c r="M183" s="776" t="str">
        <x:f>IF(N183="OVERDUE",MAX(TODAY()-L183,0),"")</x:f>
      </x:c>
      <x:c r="N183" s="741" t="str">
        <x:f>IF(A183="","",IF(OR(B183="",C183="",D183="",E183="",F183="",NOT(ISNUMBER(E183)),E183&gt;TODAY(),NOT(ISNUMBER(F183)),F183&lt;=0),"CHECK ORDER DATA",IF(I183="","NOT INVOICED",IF(OR(G183="",H183=""),"CHECK INVOICE DATA",IF(OR(NOT(ISNUMBER(H183)),H183&gt;TODAY(),NOT(ISNUMBER(I183)),I183&lt;=0,I183&gt;F183,AND(J183&lt;&gt;"",NOT(ISNUMBER(J183))),J183&lt;0),"CHECK VALUES",IF(J183&gt;I183,"OVERPAID / CHECK",IF(K183=0,"PAID",IF(L183="","DUE DATE NOT SET",IF(OR(NOT(ISNUMBER(L183)),L183&lt;H183),"CHECK DUE DATE",IF(TODAY()&gt;L183,"OVERDUE","PENDING"))))))))))</x:f>
      </x:c>
      <x:c r="O183" s="730"/>
      <x:c r="P183" s="730"/>
      <x:c r="Q183" s="751" t="str">
        <x:f>IF(A183="","",IF(COUNTIF($A$5:$A$504,A183)&gt;1,"DUPLICATE PO ID",IF(OR(B183="",C183="",D183="",E183="",F183=""),"CHECK REQUIRED FIELDS",IF(OR(NOT(ISNUMBER(E183)),E183&gt;TODAY(),NOT(ISNUMBER(F183)),F183&lt;=0),"CHECK INPUTS",IF(I183="","OPEN — ADD INVOICE",IF(OR(G183="",H183=""),"CHECK INVOICE DATA",IF(OR(NOT(ISNUMBER(H183)),H183&gt;TODAY(),NOT(ISNUMBER(I183)),I183&lt;=0,I183&gt;F183,AND(J183&lt;&gt;"",OR(NOT(ISNUMBER(J183)),J183&lt;0,J183&gt;I183)),AND(L183&lt;&gt;"",OR(NOT(ISNUMBER(L183)),L183&lt;H183))),"CHECK INPUTS",IF(N183="PAID","COMPLETE","OPEN"))))))))</x:f>
      </x:c>
    </x:row>
    <x:row r="184">
      <x:c r="A184" s="730"/>
      <x:c r="B184" s="730"/>
      <x:c r="C184" s="730"/>
      <x:c r="D184" s="730"/>
      <x:c r="E184" s="731"/>
      <x:c r="F184" s="767"/>
      <x:c r="G184" s="767"/>
      <x:c r="H184" s="731"/>
      <x:c r="I184" s="767"/>
      <x:c r="J184" s="767"/>
      <x:c r="K184" s="771" t="str">
        <x:f>IF(I184="","",IF(OR(NOT(ISNUMBER(I184)),I184&lt;=0,AND(J184&lt;&gt;"",NOT(ISNUMBER(J184))),J184&lt;0),"CHECK VALUES",ROUND(MAX(I184-IF(J184="",0,J184),0),2)))</x:f>
      </x:c>
      <x:c r="L184" s="731"/>
      <x:c r="M184" s="776" t="str">
        <x:f>IF(N184="OVERDUE",MAX(TODAY()-L184,0),"")</x:f>
      </x:c>
      <x:c r="N184" s="741" t="str">
        <x:f>IF(A184="","",IF(OR(B184="",C184="",D184="",E184="",F184="",NOT(ISNUMBER(E184)),E184&gt;TODAY(),NOT(ISNUMBER(F184)),F184&lt;=0),"CHECK ORDER DATA",IF(I184="","NOT INVOICED",IF(OR(G184="",H184=""),"CHECK INVOICE DATA",IF(OR(NOT(ISNUMBER(H184)),H184&gt;TODAY(),NOT(ISNUMBER(I184)),I184&lt;=0,I184&gt;F184,AND(J184&lt;&gt;"",NOT(ISNUMBER(J184))),J184&lt;0),"CHECK VALUES",IF(J184&gt;I184,"OVERPAID / CHECK",IF(K184=0,"PAID",IF(L184="","DUE DATE NOT SET",IF(OR(NOT(ISNUMBER(L184)),L184&lt;H184),"CHECK DUE DATE",IF(TODAY()&gt;L184,"OVERDUE","PENDING"))))))))))</x:f>
      </x:c>
      <x:c r="O184" s="730"/>
      <x:c r="P184" s="730"/>
      <x:c r="Q184" s="751" t="str">
        <x:f>IF(A184="","",IF(COUNTIF($A$5:$A$504,A184)&gt;1,"DUPLICATE PO ID",IF(OR(B184="",C184="",D184="",E184="",F184=""),"CHECK REQUIRED FIELDS",IF(OR(NOT(ISNUMBER(E184)),E184&gt;TODAY(),NOT(ISNUMBER(F184)),F184&lt;=0),"CHECK INPUTS",IF(I184="","OPEN — ADD INVOICE",IF(OR(G184="",H184=""),"CHECK INVOICE DATA",IF(OR(NOT(ISNUMBER(H184)),H184&gt;TODAY(),NOT(ISNUMBER(I184)),I184&lt;=0,I184&gt;F184,AND(J184&lt;&gt;"",OR(NOT(ISNUMBER(J184)),J184&lt;0,J184&gt;I184)),AND(L184&lt;&gt;"",OR(NOT(ISNUMBER(L184)),L184&lt;H184))),"CHECK INPUTS",IF(N184="PAID","COMPLETE","OPEN"))))))))</x:f>
      </x:c>
    </x:row>
    <x:row r="185">
      <x:c r="A185" s="730"/>
      <x:c r="B185" s="730"/>
      <x:c r="C185" s="730"/>
      <x:c r="D185" s="730"/>
      <x:c r="E185" s="731"/>
      <x:c r="F185" s="767"/>
      <x:c r="G185" s="767"/>
      <x:c r="H185" s="731"/>
      <x:c r="I185" s="767"/>
      <x:c r="J185" s="767"/>
      <x:c r="K185" s="771" t="str">
        <x:f>IF(I185="","",IF(OR(NOT(ISNUMBER(I185)),I185&lt;=0,AND(J185&lt;&gt;"",NOT(ISNUMBER(J185))),J185&lt;0),"CHECK VALUES",ROUND(MAX(I185-IF(J185="",0,J185),0),2)))</x:f>
      </x:c>
      <x:c r="L185" s="731"/>
      <x:c r="M185" s="776" t="str">
        <x:f>IF(N185="OVERDUE",MAX(TODAY()-L185,0),"")</x:f>
      </x:c>
      <x:c r="N185" s="741" t="str">
        <x:f>IF(A185="","",IF(OR(B185="",C185="",D185="",E185="",F185="",NOT(ISNUMBER(E185)),E185&gt;TODAY(),NOT(ISNUMBER(F185)),F185&lt;=0),"CHECK ORDER DATA",IF(I185="","NOT INVOICED",IF(OR(G185="",H185=""),"CHECK INVOICE DATA",IF(OR(NOT(ISNUMBER(H185)),H185&gt;TODAY(),NOT(ISNUMBER(I185)),I185&lt;=0,I185&gt;F185,AND(J185&lt;&gt;"",NOT(ISNUMBER(J185))),J185&lt;0),"CHECK VALUES",IF(J185&gt;I185,"OVERPAID / CHECK",IF(K185=0,"PAID",IF(L185="","DUE DATE NOT SET",IF(OR(NOT(ISNUMBER(L185)),L185&lt;H185),"CHECK DUE DATE",IF(TODAY()&gt;L185,"OVERDUE","PENDING"))))))))))</x:f>
      </x:c>
      <x:c r="O185" s="730"/>
      <x:c r="P185" s="730"/>
      <x:c r="Q185" s="751" t="str">
        <x:f>IF(A185="","",IF(COUNTIF($A$5:$A$504,A185)&gt;1,"DUPLICATE PO ID",IF(OR(B185="",C185="",D185="",E185="",F185=""),"CHECK REQUIRED FIELDS",IF(OR(NOT(ISNUMBER(E185)),E185&gt;TODAY(),NOT(ISNUMBER(F185)),F185&lt;=0),"CHECK INPUTS",IF(I185="","OPEN — ADD INVOICE",IF(OR(G185="",H185=""),"CHECK INVOICE DATA",IF(OR(NOT(ISNUMBER(H185)),H185&gt;TODAY(),NOT(ISNUMBER(I185)),I185&lt;=0,I185&gt;F185,AND(J185&lt;&gt;"",OR(NOT(ISNUMBER(J185)),J185&lt;0,J185&gt;I185)),AND(L185&lt;&gt;"",OR(NOT(ISNUMBER(L185)),L185&lt;H185))),"CHECK INPUTS",IF(N185="PAID","COMPLETE","OPEN"))))))))</x:f>
      </x:c>
    </x:row>
    <x:row r="186">
      <x:c r="A186" s="730"/>
      <x:c r="B186" s="730"/>
      <x:c r="C186" s="730"/>
      <x:c r="D186" s="730"/>
      <x:c r="E186" s="731"/>
      <x:c r="F186" s="767"/>
      <x:c r="G186" s="767"/>
      <x:c r="H186" s="731"/>
      <x:c r="I186" s="767"/>
      <x:c r="J186" s="767"/>
      <x:c r="K186" s="771" t="str">
        <x:f>IF(I186="","",IF(OR(NOT(ISNUMBER(I186)),I186&lt;=0,AND(J186&lt;&gt;"",NOT(ISNUMBER(J186))),J186&lt;0),"CHECK VALUES",ROUND(MAX(I186-IF(J186="",0,J186),0),2)))</x:f>
      </x:c>
      <x:c r="L186" s="731"/>
      <x:c r="M186" s="776" t="str">
        <x:f>IF(N186="OVERDUE",MAX(TODAY()-L186,0),"")</x:f>
      </x:c>
      <x:c r="N186" s="741" t="str">
        <x:f>IF(A186="","",IF(OR(B186="",C186="",D186="",E186="",F186="",NOT(ISNUMBER(E186)),E186&gt;TODAY(),NOT(ISNUMBER(F186)),F186&lt;=0),"CHECK ORDER DATA",IF(I186="","NOT INVOICED",IF(OR(G186="",H186=""),"CHECK INVOICE DATA",IF(OR(NOT(ISNUMBER(H186)),H186&gt;TODAY(),NOT(ISNUMBER(I186)),I186&lt;=0,I186&gt;F186,AND(J186&lt;&gt;"",NOT(ISNUMBER(J186))),J186&lt;0),"CHECK VALUES",IF(J186&gt;I186,"OVERPAID / CHECK",IF(K186=0,"PAID",IF(L186="","DUE DATE NOT SET",IF(OR(NOT(ISNUMBER(L186)),L186&lt;H186),"CHECK DUE DATE",IF(TODAY()&gt;L186,"OVERDUE","PENDING"))))))))))</x:f>
      </x:c>
      <x:c r="O186" s="730"/>
      <x:c r="P186" s="730"/>
      <x:c r="Q186" s="751" t="str">
        <x:f>IF(A186="","",IF(COUNTIF($A$5:$A$504,A186)&gt;1,"DUPLICATE PO ID",IF(OR(B186="",C186="",D186="",E186="",F186=""),"CHECK REQUIRED FIELDS",IF(OR(NOT(ISNUMBER(E186)),E186&gt;TODAY(),NOT(ISNUMBER(F186)),F186&lt;=0),"CHECK INPUTS",IF(I186="","OPEN — ADD INVOICE",IF(OR(G186="",H186=""),"CHECK INVOICE DATA",IF(OR(NOT(ISNUMBER(H186)),H186&gt;TODAY(),NOT(ISNUMBER(I186)),I186&lt;=0,I186&gt;F186,AND(J186&lt;&gt;"",OR(NOT(ISNUMBER(J186)),J186&lt;0,J186&gt;I186)),AND(L186&lt;&gt;"",OR(NOT(ISNUMBER(L186)),L186&lt;H186))),"CHECK INPUTS",IF(N186="PAID","COMPLETE","OPEN"))))))))</x:f>
      </x:c>
    </x:row>
    <x:row r="187">
      <x:c r="A187" s="730"/>
      <x:c r="B187" s="730"/>
      <x:c r="C187" s="730"/>
      <x:c r="D187" s="730"/>
      <x:c r="E187" s="731"/>
      <x:c r="F187" s="767"/>
      <x:c r="G187" s="767"/>
      <x:c r="H187" s="731"/>
      <x:c r="I187" s="767"/>
      <x:c r="J187" s="767"/>
      <x:c r="K187" s="771" t="str">
        <x:f>IF(I187="","",IF(OR(NOT(ISNUMBER(I187)),I187&lt;=0,AND(J187&lt;&gt;"",NOT(ISNUMBER(J187))),J187&lt;0),"CHECK VALUES",ROUND(MAX(I187-IF(J187="",0,J187),0),2)))</x:f>
      </x:c>
      <x:c r="L187" s="731"/>
      <x:c r="M187" s="776" t="str">
        <x:f>IF(N187="OVERDUE",MAX(TODAY()-L187,0),"")</x:f>
      </x:c>
      <x:c r="N187" s="741" t="str">
        <x:f>IF(A187="","",IF(OR(B187="",C187="",D187="",E187="",F187="",NOT(ISNUMBER(E187)),E187&gt;TODAY(),NOT(ISNUMBER(F187)),F187&lt;=0),"CHECK ORDER DATA",IF(I187="","NOT INVOICED",IF(OR(G187="",H187=""),"CHECK INVOICE DATA",IF(OR(NOT(ISNUMBER(H187)),H187&gt;TODAY(),NOT(ISNUMBER(I187)),I187&lt;=0,I187&gt;F187,AND(J187&lt;&gt;"",NOT(ISNUMBER(J187))),J187&lt;0),"CHECK VALUES",IF(J187&gt;I187,"OVERPAID / CHECK",IF(K187=0,"PAID",IF(L187="","DUE DATE NOT SET",IF(OR(NOT(ISNUMBER(L187)),L187&lt;H187),"CHECK DUE DATE",IF(TODAY()&gt;L187,"OVERDUE","PENDING"))))))))))</x:f>
      </x:c>
      <x:c r="O187" s="730"/>
      <x:c r="P187" s="730"/>
      <x:c r="Q187" s="751" t="str">
        <x:f>IF(A187="","",IF(COUNTIF($A$5:$A$504,A187)&gt;1,"DUPLICATE PO ID",IF(OR(B187="",C187="",D187="",E187="",F187=""),"CHECK REQUIRED FIELDS",IF(OR(NOT(ISNUMBER(E187)),E187&gt;TODAY(),NOT(ISNUMBER(F187)),F187&lt;=0),"CHECK INPUTS",IF(I187="","OPEN — ADD INVOICE",IF(OR(G187="",H187=""),"CHECK INVOICE DATA",IF(OR(NOT(ISNUMBER(H187)),H187&gt;TODAY(),NOT(ISNUMBER(I187)),I187&lt;=0,I187&gt;F187,AND(J187&lt;&gt;"",OR(NOT(ISNUMBER(J187)),J187&lt;0,J187&gt;I187)),AND(L187&lt;&gt;"",OR(NOT(ISNUMBER(L187)),L187&lt;H187))),"CHECK INPUTS",IF(N187="PAID","COMPLETE","OPEN"))))))))</x:f>
      </x:c>
    </x:row>
    <x:row r="188">
      <x:c r="A188" s="730"/>
      <x:c r="B188" s="730"/>
      <x:c r="C188" s="730"/>
      <x:c r="D188" s="730"/>
      <x:c r="E188" s="731"/>
      <x:c r="F188" s="767"/>
      <x:c r="G188" s="767"/>
      <x:c r="H188" s="731"/>
      <x:c r="I188" s="767"/>
      <x:c r="J188" s="767"/>
      <x:c r="K188" s="771" t="str">
        <x:f>IF(I188="","",IF(OR(NOT(ISNUMBER(I188)),I188&lt;=0,AND(J188&lt;&gt;"",NOT(ISNUMBER(J188))),J188&lt;0),"CHECK VALUES",ROUND(MAX(I188-IF(J188="",0,J188),0),2)))</x:f>
      </x:c>
      <x:c r="L188" s="731"/>
      <x:c r="M188" s="776" t="str">
        <x:f>IF(N188="OVERDUE",MAX(TODAY()-L188,0),"")</x:f>
      </x:c>
      <x:c r="N188" s="741" t="str">
        <x:f>IF(A188="","",IF(OR(B188="",C188="",D188="",E188="",F188="",NOT(ISNUMBER(E188)),E188&gt;TODAY(),NOT(ISNUMBER(F188)),F188&lt;=0),"CHECK ORDER DATA",IF(I188="","NOT INVOICED",IF(OR(G188="",H188=""),"CHECK INVOICE DATA",IF(OR(NOT(ISNUMBER(H188)),H188&gt;TODAY(),NOT(ISNUMBER(I188)),I188&lt;=0,I188&gt;F188,AND(J188&lt;&gt;"",NOT(ISNUMBER(J188))),J188&lt;0),"CHECK VALUES",IF(J188&gt;I188,"OVERPAID / CHECK",IF(K188=0,"PAID",IF(L188="","DUE DATE NOT SET",IF(OR(NOT(ISNUMBER(L188)),L188&lt;H188),"CHECK DUE DATE",IF(TODAY()&gt;L188,"OVERDUE","PENDING"))))))))))</x:f>
      </x:c>
      <x:c r="O188" s="730"/>
      <x:c r="P188" s="730"/>
      <x:c r="Q188" s="751" t="str">
        <x:f>IF(A188="","",IF(COUNTIF($A$5:$A$504,A188)&gt;1,"DUPLICATE PO ID",IF(OR(B188="",C188="",D188="",E188="",F188=""),"CHECK REQUIRED FIELDS",IF(OR(NOT(ISNUMBER(E188)),E188&gt;TODAY(),NOT(ISNUMBER(F188)),F188&lt;=0),"CHECK INPUTS",IF(I188="","OPEN — ADD INVOICE",IF(OR(G188="",H188=""),"CHECK INVOICE DATA",IF(OR(NOT(ISNUMBER(H188)),H188&gt;TODAY(),NOT(ISNUMBER(I188)),I188&lt;=0,I188&gt;F188,AND(J188&lt;&gt;"",OR(NOT(ISNUMBER(J188)),J188&lt;0,J188&gt;I188)),AND(L188&lt;&gt;"",OR(NOT(ISNUMBER(L188)),L188&lt;H188))),"CHECK INPUTS",IF(N188="PAID","COMPLETE","OPEN"))))))))</x:f>
      </x:c>
    </x:row>
    <x:row r="189">
      <x:c r="A189" s="730"/>
      <x:c r="B189" s="730"/>
      <x:c r="C189" s="730"/>
      <x:c r="D189" s="730"/>
      <x:c r="E189" s="731"/>
      <x:c r="F189" s="767"/>
      <x:c r="G189" s="767"/>
      <x:c r="H189" s="731"/>
      <x:c r="I189" s="767"/>
      <x:c r="J189" s="767"/>
      <x:c r="K189" s="771" t="str">
        <x:f>IF(I189="","",IF(OR(NOT(ISNUMBER(I189)),I189&lt;=0,AND(J189&lt;&gt;"",NOT(ISNUMBER(J189))),J189&lt;0),"CHECK VALUES",ROUND(MAX(I189-IF(J189="",0,J189),0),2)))</x:f>
      </x:c>
      <x:c r="L189" s="731"/>
      <x:c r="M189" s="776" t="str">
        <x:f>IF(N189="OVERDUE",MAX(TODAY()-L189,0),"")</x:f>
      </x:c>
      <x:c r="N189" s="741" t="str">
        <x:f>IF(A189="","",IF(OR(B189="",C189="",D189="",E189="",F189="",NOT(ISNUMBER(E189)),E189&gt;TODAY(),NOT(ISNUMBER(F189)),F189&lt;=0),"CHECK ORDER DATA",IF(I189="","NOT INVOICED",IF(OR(G189="",H189=""),"CHECK INVOICE DATA",IF(OR(NOT(ISNUMBER(H189)),H189&gt;TODAY(),NOT(ISNUMBER(I189)),I189&lt;=0,I189&gt;F189,AND(J189&lt;&gt;"",NOT(ISNUMBER(J189))),J189&lt;0),"CHECK VALUES",IF(J189&gt;I189,"OVERPAID / CHECK",IF(K189=0,"PAID",IF(L189="","DUE DATE NOT SET",IF(OR(NOT(ISNUMBER(L189)),L189&lt;H189),"CHECK DUE DATE",IF(TODAY()&gt;L189,"OVERDUE","PENDING"))))))))))</x:f>
      </x:c>
      <x:c r="O189" s="730"/>
      <x:c r="P189" s="730"/>
      <x:c r="Q189" s="751" t="str">
        <x:f>IF(A189="","",IF(COUNTIF($A$5:$A$504,A189)&gt;1,"DUPLICATE PO ID",IF(OR(B189="",C189="",D189="",E189="",F189=""),"CHECK REQUIRED FIELDS",IF(OR(NOT(ISNUMBER(E189)),E189&gt;TODAY(),NOT(ISNUMBER(F189)),F189&lt;=0),"CHECK INPUTS",IF(I189="","OPEN — ADD INVOICE",IF(OR(G189="",H189=""),"CHECK INVOICE DATA",IF(OR(NOT(ISNUMBER(H189)),H189&gt;TODAY(),NOT(ISNUMBER(I189)),I189&lt;=0,I189&gt;F189,AND(J189&lt;&gt;"",OR(NOT(ISNUMBER(J189)),J189&lt;0,J189&gt;I189)),AND(L189&lt;&gt;"",OR(NOT(ISNUMBER(L189)),L189&lt;H189))),"CHECK INPUTS",IF(N189="PAID","COMPLETE","OPEN"))))))))</x:f>
      </x:c>
    </x:row>
    <x:row r="190">
      <x:c r="A190" s="730"/>
      <x:c r="B190" s="730"/>
      <x:c r="C190" s="730"/>
      <x:c r="D190" s="730"/>
      <x:c r="E190" s="731"/>
      <x:c r="F190" s="767"/>
      <x:c r="G190" s="767"/>
      <x:c r="H190" s="731"/>
      <x:c r="I190" s="767"/>
      <x:c r="J190" s="767"/>
      <x:c r="K190" s="771" t="str">
        <x:f>IF(I190="","",IF(OR(NOT(ISNUMBER(I190)),I190&lt;=0,AND(J190&lt;&gt;"",NOT(ISNUMBER(J190))),J190&lt;0),"CHECK VALUES",ROUND(MAX(I190-IF(J190="",0,J190),0),2)))</x:f>
      </x:c>
      <x:c r="L190" s="731"/>
      <x:c r="M190" s="776" t="str">
        <x:f>IF(N190="OVERDUE",MAX(TODAY()-L190,0),"")</x:f>
      </x:c>
      <x:c r="N190" s="741" t="str">
        <x:f>IF(A190="","",IF(OR(B190="",C190="",D190="",E190="",F190="",NOT(ISNUMBER(E190)),E190&gt;TODAY(),NOT(ISNUMBER(F190)),F190&lt;=0),"CHECK ORDER DATA",IF(I190="","NOT INVOICED",IF(OR(G190="",H190=""),"CHECK INVOICE DATA",IF(OR(NOT(ISNUMBER(H190)),H190&gt;TODAY(),NOT(ISNUMBER(I190)),I190&lt;=0,I190&gt;F190,AND(J190&lt;&gt;"",NOT(ISNUMBER(J190))),J190&lt;0),"CHECK VALUES",IF(J190&gt;I190,"OVERPAID / CHECK",IF(K190=0,"PAID",IF(L190="","DUE DATE NOT SET",IF(OR(NOT(ISNUMBER(L190)),L190&lt;H190),"CHECK DUE DATE",IF(TODAY()&gt;L190,"OVERDUE","PENDING"))))))))))</x:f>
      </x:c>
      <x:c r="O190" s="730"/>
      <x:c r="P190" s="730"/>
      <x:c r="Q190" s="751" t="str">
        <x:f>IF(A190="","",IF(COUNTIF($A$5:$A$504,A190)&gt;1,"DUPLICATE PO ID",IF(OR(B190="",C190="",D190="",E190="",F190=""),"CHECK REQUIRED FIELDS",IF(OR(NOT(ISNUMBER(E190)),E190&gt;TODAY(),NOT(ISNUMBER(F190)),F190&lt;=0),"CHECK INPUTS",IF(I190="","OPEN — ADD INVOICE",IF(OR(G190="",H190=""),"CHECK INVOICE DATA",IF(OR(NOT(ISNUMBER(H190)),H190&gt;TODAY(),NOT(ISNUMBER(I190)),I190&lt;=0,I190&gt;F190,AND(J190&lt;&gt;"",OR(NOT(ISNUMBER(J190)),J190&lt;0,J190&gt;I190)),AND(L190&lt;&gt;"",OR(NOT(ISNUMBER(L190)),L190&lt;H190))),"CHECK INPUTS",IF(N190="PAID","COMPLETE","OPEN"))))))))</x:f>
      </x:c>
    </x:row>
    <x:row r="191">
      <x:c r="A191" s="730"/>
      <x:c r="B191" s="730"/>
      <x:c r="C191" s="730"/>
      <x:c r="D191" s="730"/>
      <x:c r="E191" s="731"/>
      <x:c r="F191" s="767"/>
      <x:c r="G191" s="767"/>
      <x:c r="H191" s="731"/>
      <x:c r="I191" s="767"/>
      <x:c r="J191" s="767"/>
      <x:c r="K191" s="771" t="str">
        <x:f>IF(I191="","",IF(OR(NOT(ISNUMBER(I191)),I191&lt;=0,AND(J191&lt;&gt;"",NOT(ISNUMBER(J191))),J191&lt;0),"CHECK VALUES",ROUND(MAX(I191-IF(J191="",0,J191),0),2)))</x:f>
      </x:c>
      <x:c r="L191" s="731"/>
      <x:c r="M191" s="776" t="str">
        <x:f>IF(N191="OVERDUE",MAX(TODAY()-L191,0),"")</x:f>
      </x:c>
      <x:c r="N191" s="741" t="str">
        <x:f>IF(A191="","",IF(OR(B191="",C191="",D191="",E191="",F191="",NOT(ISNUMBER(E191)),E191&gt;TODAY(),NOT(ISNUMBER(F191)),F191&lt;=0),"CHECK ORDER DATA",IF(I191="","NOT INVOICED",IF(OR(G191="",H191=""),"CHECK INVOICE DATA",IF(OR(NOT(ISNUMBER(H191)),H191&gt;TODAY(),NOT(ISNUMBER(I191)),I191&lt;=0,I191&gt;F191,AND(J191&lt;&gt;"",NOT(ISNUMBER(J191))),J191&lt;0),"CHECK VALUES",IF(J191&gt;I191,"OVERPAID / CHECK",IF(K191=0,"PAID",IF(L191="","DUE DATE NOT SET",IF(OR(NOT(ISNUMBER(L191)),L191&lt;H191),"CHECK DUE DATE",IF(TODAY()&gt;L191,"OVERDUE","PENDING"))))))))))</x:f>
      </x:c>
      <x:c r="O191" s="730"/>
      <x:c r="P191" s="730"/>
      <x:c r="Q191" s="751" t="str">
        <x:f>IF(A191="","",IF(COUNTIF($A$5:$A$504,A191)&gt;1,"DUPLICATE PO ID",IF(OR(B191="",C191="",D191="",E191="",F191=""),"CHECK REQUIRED FIELDS",IF(OR(NOT(ISNUMBER(E191)),E191&gt;TODAY(),NOT(ISNUMBER(F191)),F191&lt;=0),"CHECK INPUTS",IF(I191="","OPEN — ADD INVOICE",IF(OR(G191="",H191=""),"CHECK INVOICE DATA",IF(OR(NOT(ISNUMBER(H191)),H191&gt;TODAY(),NOT(ISNUMBER(I191)),I191&lt;=0,I191&gt;F191,AND(J191&lt;&gt;"",OR(NOT(ISNUMBER(J191)),J191&lt;0,J191&gt;I191)),AND(L191&lt;&gt;"",OR(NOT(ISNUMBER(L191)),L191&lt;H191))),"CHECK INPUTS",IF(N191="PAID","COMPLETE","OPEN"))))))))</x:f>
      </x:c>
    </x:row>
    <x:row r="192">
      <x:c r="A192" s="730"/>
      <x:c r="B192" s="730"/>
      <x:c r="C192" s="730"/>
      <x:c r="D192" s="730"/>
      <x:c r="E192" s="731"/>
      <x:c r="F192" s="767"/>
      <x:c r="G192" s="767"/>
      <x:c r="H192" s="731"/>
      <x:c r="I192" s="767"/>
      <x:c r="J192" s="767"/>
      <x:c r="K192" s="771" t="str">
        <x:f>IF(I192="","",IF(OR(NOT(ISNUMBER(I192)),I192&lt;=0,AND(J192&lt;&gt;"",NOT(ISNUMBER(J192))),J192&lt;0),"CHECK VALUES",ROUND(MAX(I192-IF(J192="",0,J192),0),2)))</x:f>
      </x:c>
      <x:c r="L192" s="731"/>
      <x:c r="M192" s="776" t="str">
        <x:f>IF(N192="OVERDUE",MAX(TODAY()-L192,0),"")</x:f>
      </x:c>
      <x:c r="N192" s="741" t="str">
        <x:f>IF(A192="","",IF(OR(B192="",C192="",D192="",E192="",F192="",NOT(ISNUMBER(E192)),E192&gt;TODAY(),NOT(ISNUMBER(F192)),F192&lt;=0),"CHECK ORDER DATA",IF(I192="","NOT INVOICED",IF(OR(G192="",H192=""),"CHECK INVOICE DATA",IF(OR(NOT(ISNUMBER(H192)),H192&gt;TODAY(),NOT(ISNUMBER(I192)),I192&lt;=0,I192&gt;F192,AND(J192&lt;&gt;"",NOT(ISNUMBER(J192))),J192&lt;0),"CHECK VALUES",IF(J192&gt;I192,"OVERPAID / CHECK",IF(K192=0,"PAID",IF(L192="","DUE DATE NOT SET",IF(OR(NOT(ISNUMBER(L192)),L192&lt;H192),"CHECK DUE DATE",IF(TODAY()&gt;L192,"OVERDUE","PENDING"))))))))))</x:f>
      </x:c>
      <x:c r="O192" s="730"/>
      <x:c r="P192" s="730"/>
      <x:c r="Q192" s="751" t="str">
        <x:f>IF(A192="","",IF(COUNTIF($A$5:$A$504,A192)&gt;1,"DUPLICATE PO ID",IF(OR(B192="",C192="",D192="",E192="",F192=""),"CHECK REQUIRED FIELDS",IF(OR(NOT(ISNUMBER(E192)),E192&gt;TODAY(),NOT(ISNUMBER(F192)),F192&lt;=0),"CHECK INPUTS",IF(I192="","OPEN — ADD INVOICE",IF(OR(G192="",H192=""),"CHECK INVOICE DATA",IF(OR(NOT(ISNUMBER(H192)),H192&gt;TODAY(),NOT(ISNUMBER(I192)),I192&lt;=0,I192&gt;F192,AND(J192&lt;&gt;"",OR(NOT(ISNUMBER(J192)),J192&lt;0,J192&gt;I192)),AND(L192&lt;&gt;"",OR(NOT(ISNUMBER(L192)),L192&lt;H192))),"CHECK INPUTS",IF(N192="PAID","COMPLETE","OPEN"))))))))</x:f>
      </x:c>
    </x:row>
    <x:row r="193">
      <x:c r="A193" s="730"/>
      <x:c r="B193" s="730"/>
      <x:c r="C193" s="730"/>
      <x:c r="D193" s="730"/>
      <x:c r="E193" s="731"/>
      <x:c r="F193" s="767"/>
      <x:c r="G193" s="767"/>
      <x:c r="H193" s="731"/>
      <x:c r="I193" s="767"/>
      <x:c r="J193" s="767"/>
      <x:c r="K193" s="771" t="str">
        <x:f>IF(I193="","",IF(OR(NOT(ISNUMBER(I193)),I193&lt;=0,AND(J193&lt;&gt;"",NOT(ISNUMBER(J193))),J193&lt;0),"CHECK VALUES",ROUND(MAX(I193-IF(J193="",0,J193),0),2)))</x:f>
      </x:c>
      <x:c r="L193" s="731"/>
      <x:c r="M193" s="776" t="str">
        <x:f>IF(N193="OVERDUE",MAX(TODAY()-L193,0),"")</x:f>
      </x:c>
      <x:c r="N193" s="741" t="str">
        <x:f>IF(A193="","",IF(OR(B193="",C193="",D193="",E193="",F193="",NOT(ISNUMBER(E193)),E193&gt;TODAY(),NOT(ISNUMBER(F193)),F193&lt;=0),"CHECK ORDER DATA",IF(I193="","NOT INVOICED",IF(OR(G193="",H193=""),"CHECK INVOICE DATA",IF(OR(NOT(ISNUMBER(H193)),H193&gt;TODAY(),NOT(ISNUMBER(I193)),I193&lt;=0,I193&gt;F193,AND(J193&lt;&gt;"",NOT(ISNUMBER(J193))),J193&lt;0),"CHECK VALUES",IF(J193&gt;I193,"OVERPAID / CHECK",IF(K193=0,"PAID",IF(L193="","DUE DATE NOT SET",IF(OR(NOT(ISNUMBER(L193)),L193&lt;H193),"CHECK DUE DATE",IF(TODAY()&gt;L193,"OVERDUE","PENDING"))))))))))</x:f>
      </x:c>
      <x:c r="O193" s="730"/>
      <x:c r="P193" s="730"/>
      <x:c r="Q193" s="751" t="str">
        <x:f>IF(A193="","",IF(COUNTIF($A$5:$A$504,A193)&gt;1,"DUPLICATE PO ID",IF(OR(B193="",C193="",D193="",E193="",F193=""),"CHECK REQUIRED FIELDS",IF(OR(NOT(ISNUMBER(E193)),E193&gt;TODAY(),NOT(ISNUMBER(F193)),F193&lt;=0),"CHECK INPUTS",IF(I193="","OPEN — ADD INVOICE",IF(OR(G193="",H193=""),"CHECK INVOICE DATA",IF(OR(NOT(ISNUMBER(H193)),H193&gt;TODAY(),NOT(ISNUMBER(I193)),I193&lt;=0,I193&gt;F193,AND(J193&lt;&gt;"",OR(NOT(ISNUMBER(J193)),J193&lt;0,J193&gt;I193)),AND(L193&lt;&gt;"",OR(NOT(ISNUMBER(L193)),L193&lt;H193))),"CHECK INPUTS",IF(N193="PAID","COMPLETE","OPEN"))))))))</x:f>
      </x:c>
    </x:row>
    <x:row r="194">
      <x:c r="A194" s="730"/>
      <x:c r="B194" s="730"/>
      <x:c r="C194" s="730"/>
      <x:c r="D194" s="730"/>
      <x:c r="E194" s="731"/>
      <x:c r="F194" s="767"/>
      <x:c r="G194" s="767"/>
      <x:c r="H194" s="731"/>
      <x:c r="I194" s="767"/>
      <x:c r="J194" s="767"/>
      <x:c r="K194" s="771" t="str">
        <x:f>IF(I194="","",IF(OR(NOT(ISNUMBER(I194)),I194&lt;=0,AND(J194&lt;&gt;"",NOT(ISNUMBER(J194))),J194&lt;0),"CHECK VALUES",ROUND(MAX(I194-IF(J194="",0,J194),0),2)))</x:f>
      </x:c>
      <x:c r="L194" s="731"/>
      <x:c r="M194" s="776" t="str">
        <x:f>IF(N194="OVERDUE",MAX(TODAY()-L194,0),"")</x:f>
      </x:c>
      <x:c r="N194" s="741" t="str">
        <x:f>IF(A194="","",IF(OR(B194="",C194="",D194="",E194="",F194="",NOT(ISNUMBER(E194)),E194&gt;TODAY(),NOT(ISNUMBER(F194)),F194&lt;=0),"CHECK ORDER DATA",IF(I194="","NOT INVOICED",IF(OR(G194="",H194=""),"CHECK INVOICE DATA",IF(OR(NOT(ISNUMBER(H194)),H194&gt;TODAY(),NOT(ISNUMBER(I194)),I194&lt;=0,I194&gt;F194,AND(J194&lt;&gt;"",NOT(ISNUMBER(J194))),J194&lt;0),"CHECK VALUES",IF(J194&gt;I194,"OVERPAID / CHECK",IF(K194=0,"PAID",IF(L194="","DUE DATE NOT SET",IF(OR(NOT(ISNUMBER(L194)),L194&lt;H194),"CHECK DUE DATE",IF(TODAY()&gt;L194,"OVERDUE","PENDING"))))))))))</x:f>
      </x:c>
      <x:c r="O194" s="730"/>
      <x:c r="P194" s="730"/>
      <x:c r="Q194" s="751" t="str">
        <x:f>IF(A194="","",IF(COUNTIF($A$5:$A$504,A194)&gt;1,"DUPLICATE PO ID",IF(OR(B194="",C194="",D194="",E194="",F194=""),"CHECK REQUIRED FIELDS",IF(OR(NOT(ISNUMBER(E194)),E194&gt;TODAY(),NOT(ISNUMBER(F194)),F194&lt;=0),"CHECK INPUTS",IF(I194="","OPEN — ADD INVOICE",IF(OR(G194="",H194=""),"CHECK INVOICE DATA",IF(OR(NOT(ISNUMBER(H194)),H194&gt;TODAY(),NOT(ISNUMBER(I194)),I194&lt;=0,I194&gt;F194,AND(J194&lt;&gt;"",OR(NOT(ISNUMBER(J194)),J194&lt;0,J194&gt;I194)),AND(L194&lt;&gt;"",OR(NOT(ISNUMBER(L194)),L194&lt;H194))),"CHECK INPUTS",IF(N194="PAID","COMPLETE","OPEN"))))))))</x:f>
      </x:c>
    </x:row>
    <x:row r="195">
      <x:c r="A195" s="730"/>
      <x:c r="B195" s="730"/>
      <x:c r="C195" s="730"/>
      <x:c r="D195" s="730"/>
      <x:c r="E195" s="731"/>
      <x:c r="F195" s="767"/>
      <x:c r="G195" s="767"/>
      <x:c r="H195" s="731"/>
      <x:c r="I195" s="767"/>
      <x:c r="J195" s="767"/>
      <x:c r="K195" s="771" t="str">
        <x:f>IF(I195="","",IF(OR(NOT(ISNUMBER(I195)),I195&lt;=0,AND(J195&lt;&gt;"",NOT(ISNUMBER(J195))),J195&lt;0),"CHECK VALUES",ROUND(MAX(I195-IF(J195="",0,J195),0),2)))</x:f>
      </x:c>
      <x:c r="L195" s="731"/>
      <x:c r="M195" s="776" t="str">
        <x:f>IF(N195="OVERDUE",MAX(TODAY()-L195,0),"")</x:f>
      </x:c>
      <x:c r="N195" s="741" t="str">
        <x:f>IF(A195="","",IF(OR(B195="",C195="",D195="",E195="",F195="",NOT(ISNUMBER(E195)),E195&gt;TODAY(),NOT(ISNUMBER(F195)),F195&lt;=0),"CHECK ORDER DATA",IF(I195="","NOT INVOICED",IF(OR(G195="",H195=""),"CHECK INVOICE DATA",IF(OR(NOT(ISNUMBER(H195)),H195&gt;TODAY(),NOT(ISNUMBER(I195)),I195&lt;=0,I195&gt;F195,AND(J195&lt;&gt;"",NOT(ISNUMBER(J195))),J195&lt;0),"CHECK VALUES",IF(J195&gt;I195,"OVERPAID / CHECK",IF(K195=0,"PAID",IF(L195="","DUE DATE NOT SET",IF(OR(NOT(ISNUMBER(L195)),L195&lt;H195),"CHECK DUE DATE",IF(TODAY()&gt;L195,"OVERDUE","PENDING"))))))))))</x:f>
      </x:c>
      <x:c r="O195" s="730"/>
      <x:c r="P195" s="730"/>
      <x:c r="Q195" s="751" t="str">
        <x:f>IF(A195="","",IF(COUNTIF($A$5:$A$504,A195)&gt;1,"DUPLICATE PO ID",IF(OR(B195="",C195="",D195="",E195="",F195=""),"CHECK REQUIRED FIELDS",IF(OR(NOT(ISNUMBER(E195)),E195&gt;TODAY(),NOT(ISNUMBER(F195)),F195&lt;=0),"CHECK INPUTS",IF(I195="","OPEN — ADD INVOICE",IF(OR(G195="",H195=""),"CHECK INVOICE DATA",IF(OR(NOT(ISNUMBER(H195)),H195&gt;TODAY(),NOT(ISNUMBER(I195)),I195&lt;=0,I195&gt;F195,AND(J195&lt;&gt;"",OR(NOT(ISNUMBER(J195)),J195&lt;0,J195&gt;I195)),AND(L195&lt;&gt;"",OR(NOT(ISNUMBER(L195)),L195&lt;H195))),"CHECK INPUTS",IF(N195="PAID","COMPLETE","OPEN"))))))))</x:f>
      </x:c>
    </x:row>
    <x:row r="196">
      <x:c r="A196" s="730"/>
      <x:c r="B196" s="730"/>
      <x:c r="C196" s="730"/>
      <x:c r="D196" s="730"/>
      <x:c r="E196" s="731"/>
      <x:c r="F196" s="767"/>
      <x:c r="G196" s="767"/>
      <x:c r="H196" s="731"/>
      <x:c r="I196" s="767"/>
      <x:c r="J196" s="767"/>
      <x:c r="K196" s="771" t="str">
        <x:f>IF(I196="","",IF(OR(NOT(ISNUMBER(I196)),I196&lt;=0,AND(J196&lt;&gt;"",NOT(ISNUMBER(J196))),J196&lt;0),"CHECK VALUES",ROUND(MAX(I196-IF(J196="",0,J196),0),2)))</x:f>
      </x:c>
      <x:c r="L196" s="731"/>
      <x:c r="M196" s="776" t="str">
        <x:f>IF(N196="OVERDUE",MAX(TODAY()-L196,0),"")</x:f>
      </x:c>
      <x:c r="N196" s="741" t="str">
        <x:f>IF(A196="","",IF(OR(B196="",C196="",D196="",E196="",F196="",NOT(ISNUMBER(E196)),E196&gt;TODAY(),NOT(ISNUMBER(F196)),F196&lt;=0),"CHECK ORDER DATA",IF(I196="","NOT INVOICED",IF(OR(G196="",H196=""),"CHECK INVOICE DATA",IF(OR(NOT(ISNUMBER(H196)),H196&gt;TODAY(),NOT(ISNUMBER(I196)),I196&lt;=0,I196&gt;F196,AND(J196&lt;&gt;"",NOT(ISNUMBER(J196))),J196&lt;0),"CHECK VALUES",IF(J196&gt;I196,"OVERPAID / CHECK",IF(K196=0,"PAID",IF(L196="","DUE DATE NOT SET",IF(OR(NOT(ISNUMBER(L196)),L196&lt;H196),"CHECK DUE DATE",IF(TODAY()&gt;L196,"OVERDUE","PENDING"))))))))))</x:f>
      </x:c>
      <x:c r="O196" s="730"/>
      <x:c r="P196" s="730"/>
      <x:c r="Q196" s="751" t="str">
        <x:f>IF(A196="","",IF(COUNTIF($A$5:$A$504,A196)&gt;1,"DUPLICATE PO ID",IF(OR(B196="",C196="",D196="",E196="",F196=""),"CHECK REQUIRED FIELDS",IF(OR(NOT(ISNUMBER(E196)),E196&gt;TODAY(),NOT(ISNUMBER(F196)),F196&lt;=0),"CHECK INPUTS",IF(I196="","OPEN — ADD INVOICE",IF(OR(G196="",H196=""),"CHECK INVOICE DATA",IF(OR(NOT(ISNUMBER(H196)),H196&gt;TODAY(),NOT(ISNUMBER(I196)),I196&lt;=0,I196&gt;F196,AND(J196&lt;&gt;"",OR(NOT(ISNUMBER(J196)),J196&lt;0,J196&gt;I196)),AND(L196&lt;&gt;"",OR(NOT(ISNUMBER(L196)),L196&lt;H196))),"CHECK INPUTS",IF(N196="PAID","COMPLETE","OPEN"))))))))</x:f>
      </x:c>
    </x:row>
    <x:row r="197">
      <x:c r="A197" s="730"/>
      <x:c r="B197" s="730"/>
      <x:c r="C197" s="730"/>
      <x:c r="D197" s="730"/>
      <x:c r="E197" s="731"/>
      <x:c r="F197" s="767"/>
      <x:c r="G197" s="767"/>
      <x:c r="H197" s="731"/>
      <x:c r="I197" s="767"/>
      <x:c r="J197" s="767"/>
      <x:c r="K197" s="771" t="str">
        <x:f>IF(I197="","",IF(OR(NOT(ISNUMBER(I197)),I197&lt;=0,AND(J197&lt;&gt;"",NOT(ISNUMBER(J197))),J197&lt;0),"CHECK VALUES",ROUND(MAX(I197-IF(J197="",0,J197),0),2)))</x:f>
      </x:c>
      <x:c r="L197" s="731"/>
      <x:c r="M197" s="776" t="str">
        <x:f>IF(N197="OVERDUE",MAX(TODAY()-L197,0),"")</x:f>
      </x:c>
      <x:c r="N197" s="741" t="str">
        <x:f>IF(A197="","",IF(OR(B197="",C197="",D197="",E197="",F197="",NOT(ISNUMBER(E197)),E197&gt;TODAY(),NOT(ISNUMBER(F197)),F197&lt;=0),"CHECK ORDER DATA",IF(I197="","NOT INVOICED",IF(OR(G197="",H197=""),"CHECK INVOICE DATA",IF(OR(NOT(ISNUMBER(H197)),H197&gt;TODAY(),NOT(ISNUMBER(I197)),I197&lt;=0,I197&gt;F197,AND(J197&lt;&gt;"",NOT(ISNUMBER(J197))),J197&lt;0),"CHECK VALUES",IF(J197&gt;I197,"OVERPAID / CHECK",IF(K197=0,"PAID",IF(L197="","DUE DATE NOT SET",IF(OR(NOT(ISNUMBER(L197)),L197&lt;H197),"CHECK DUE DATE",IF(TODAY()&gt;L197,"OVERDUE","PENDING"))))))))))</x:f>
      </x:c>
      <x:c r="O197" s="730"/>
      <x:c r="P197" s="730"/>
      <x:c r="Q197" s="751" t="str">
        <x:f>IF(A197="","",IF(COUNTIF($A$5:$A$504,A197)&gt;1,"DUPLICATE PO ID",IF(OR(B197="",C197="",D197="",E197="",F197=""),"CHECK REQUIRED FIELDS",IF(OR(NOT(ISNUMBER(E197)),E197&gt;TODAY(),NOT(ISNUMBER(F197)),F197&lt;=0),"CHECK INPUTS",IF(I197="","OPEN — ADD INVOICE",IF(OR(G197="",H197=""),"CHECK INVOICE DATA",IF(OR(NOT(ISNUMBER(H197)),H197&gt;TODAY(),NOT(ISNUMBER(I197)),I197&lt;=0,I197&gt;F197,AND(J197&lt;&gt;"",OR(NOT(ISNUMBER(J197)),J197&lt;0,J197&gt;I197)),AND(L197&lt;&gt;"",OR(NOT(ISNUMBER(L197)),L197&lt;H197))),"CHECK INPUTS",IF(N197="PAID","COMPLETE","OPEN"))))))))</x:f>
      </x:c>
    </x:row>
    <x:row r="198">
      <x:c r="A198" s="730"/>
      <x:c r="B198" s="730"/>
      <x:c r="C198" s="730"/>
      <x:c r="D198" s="730"/>
      <x:c r="E198" s="731"/>
      <x:c r="F198" s="767"/>
      <x:c r="G198" s="767"/>
      <x:c r="H198" s="731"/>
      <x:c r="I198" s="767"/>
      <x:c r="J198" s="767"/>
      <x:c r="K198" s="771" t="str">
        <x:f>IF(I198="","",IF(OR(NOT(ISNUMBER(I198)),I198&lt;=0,AND(J198&lt;&gt;"",NOT(ISNUMBER(J198))),J198&lt;0),"CHECK VALUES",ROUND(MAX(I198-IF(J198="",0,J198),0),2)))</x:f>
      </x:c>
      <x:c r="L198" s="731"/>
      <x:c r="M198" s="776" t="str">
        <x:f>IF(N198="OVERDUE",MAX(TODAY()-L198,0),"")</x:f>
      </x:c>
      <x:c r="N198" s="741" t="str">
        <x:f>IF(A198="","",IF(OR(B198="",C198="",D198="",E198="",F198="",NOT(ISNUMBER(E198)),E198&gt;TODAY(),NOT(ISNUMBER(F198)),F198&lt;=0),"CHECK ORDER DATA",IF(I198="","NOT INVOICED",IF(OR(G198="",H198=""),"CHECK INVOICE DATA",IF(OR(NOT(ISNUMBER(H198)),H198&gt;TODAY(),NOT(ISNUMBER(I198)),I198&lt;=0,I198&gt;F198,AND(J198&lt;&gt;"",NOT(ISNUMBER(J198))),J198&lt;0),"CHECK VALUES",IF(J198&gt;I198,"OVERPAID / CHECK",IF(K198=0,"PAID",IF(L198="","DUE DATE NOT SET",IF(OR(NOT(ISNUMBER(L198)),L198&lt;H198),"CHECK DUE DATE",IF(TODAY()&gt;L198,"OVERDUE","PENDING"))))))))))</x:f>
      </x:c>
      <x:c r="O198" s="730"/>
      <x:c r="P198" s="730"/>
      <x:c r="Q198" s="751" t="str">
        <x:f>IF(A198="","",IF(COUNTIF($A$5:$A$504,A198)&gt;1,"DUPLICATE PO ID",IF(OR(B198="",C198="",D198="",E198="",F198=""),"CHECK REQUIRED FIELDS",IF(OR(NOT(ISNUMBER(E198)),E198&gt;TODAY(),NOT(ISNUMBER(F198)),F198&lt;=0),"CHECK INPUTS",IF(I198="","OPEN — ADD INVOICE",IF(OR(G198="",H198=""),"CHECK INVOICE DATA",IF(OR(NOT(ISNUMBER(H198)),H198&gt;TODAY(),NOT(ISNUMBER(I198)),I198&lt;=0,I198&gt;F198,AND(J198&lt;&gt;"",OR(NOT(ISNUMBER(J198)),J198&lt;0,J198&gt;I198)),AND(L198&lt;&gt;"",OR(NOT(ISNUMBER(L198)),L198&lt;H198))),"CHECK INPUTS",IF(N198="PAID","COMPLETE","OPEN"))))))))</x:f>
      </x:c>
    </x:row>
    <x:row r="199">
      <x:c r="A199" s="730"/>
      <x:c r="B199" s="730"/>
      <x:c r="C199" s="730"/>
      <x:c r="D199" s="730"/>
      <x:c r="E199" s="731"/>
      <x:c r="F199" s="767"/>
      <x:c r="G199" s="767"/>
      <x:c r="H199" s="731"/>
      <x:c r="I199" s="767"/>
      <x:c r="J199" s="767"/>
      <x:c r="K199" s="771" t="str">
        <x:f>IF(I199="","",IF(OR(NOT(ISNUMBER(I199)),I199&lt;=0,AND(J199&lt;&gt;"",NOT(ISNUMBER(J199))),J199&lt;0),"CHECK VALUES",ROUND(MAX(I199-IF(J199="",0,J199),0),2)))</x:f>
      </x:c>
      <x:c r="L199" s="731"/>
      <x:c r="M199" s="776" t="str">
        <x:f>IF(N199="OVERDUE",MAX(TODAY()-L199,0),"")</x:f>
      </x:c>
      <x:c r="N199" s="741" t="str">
        <x:f>IF(A199="","",IF(OR(B199="",C199="",D199="",E199="",F199="",NOT(ISNUMBER(E199)),E199&gt;TODAY(),NOT(ISNUMBER(F199)),F199&lt;=0),"CHECK ORDER DATA",IF(I199="","NOT INVOICED",IF(OR(G199="",H199=""),"CHECK INVOICE DATA",IF(OR(NOT(ISNUMBER(H199)),H199&gt;TODAY(),NOT(ISNUMBER(I199)),I199&lt;=0,I199&gt;F199,AND(J199&lt;&gt;"",NOT(ISNUMBER(J199))),J199&lt;0),"CHECK VALUES",IF(J199&gt;I199,"OVERPAID / CHECK",IF(K199=0,"PAID",IF(L199="","DUE DATE NOT SET",IF(OR(NOT(ISNUMBER(L199)),L199&lt;H199),"CHECK DUE DATE",IF(TODAY()&gt;L199,"OVERDUE","PENDING"))))))))))</x:f>
      </x:c>
      <x:c r="O199" s="730"/>
      <x:c r="P199" s="730"/>
      <x:c r="Q199" s="751" t="str">
        <x:f>IF(A199="","",IF(COUNTIF($A$5:$A$504,A199)&gt;1,"DUPLICATE PO ID",IF(OR(B199="",C199="",D199="",E199="",F199=""),"CHECK REQUIRED FIELDS",IF(OR(NOT(ISNUMBER(E199)),E199&gt;TODAY(),NOT(ISNUMBER(F199)),F199&lt;=0),"CHECK INPUTS",IF(I199="","OPEN — ADD INVOICE",IF(OR(G199="",H199=""),"CHECK INVOICE DATA",IF(OR(NOT(ISNUMBER(H199)),H199&gt;TODAY(),NOT(ISNUMBER(I199)),I199&lt;=0,I199&gt;F199,AND(J199&lt;&gt;"",OR(NOT(ISNUMBER(J199)),J199&lt;0,J199&gt;I199)),AND(L199&lt;&gt;"",OR(NOT(ISNUMBER(L199)),L199&lt;H199))),"CHECK INPUTS",IF(N199="PAID","COMPLETE","OPEN"))))))))</x:f>
      </x:c>
    </x:row>
    <x:row r="200">
      <x:c r="A200" s="730"/>
      <x:c r="B200" s="730"/>
      <x:c r="C200" s="730"/>
      <x:c r="D200" s="730"/>
      <x:c r="E200" s="731"/>
      <x:c r="F200" s="767"/>
      <x:c r="G200" s="767"/>
      <x:c r="H200" s="731"/>
      <x:c r="I200" s="767"/>
      <x:c r="J200" s="767"/>
      <x:c r="K200" s="771" t="str">
        <x:f>IF(I200="","",IF(OR(NOT(ISNUMBER(I200)),I200&lt;=0,AND(J200&lt;&gt;"",NOT(ISNUMBER(J200))),J200&lt;0),"CHECK VALUES",ROUND(MAX(I200-IF(J200="",0,J200),0),2)))</x:f>
      </x:c>
      <x:c r="L200" s="731"/>
      <x:c r="M200" s="776" t="str">
        <x:f>IF(N200="OVERDUE",MAX(TODAY()-L200,0),"")</x:f>
      </x:c>
      <x:c r="N200" s="741" t="str">
        <x:f>IF(A200="","",IF(OR(B200="",C200="",D200="",E200="",F200="",NOT(ISNUMBER(E200)),E200&gt;TODAY(),NOT(ISNUMBER(F200)),F200&lt;=0),"CHECK ORDER DATA",IF(I200="","NOT INVOICED",IF(OR(G200="",H200=""),"CHECK INVOICE DATA",IF(OR(NOT(ISNUMBER(H200)),H200&gt;TODAY(),NOT(ISNUMBER(I200)),I200&lt;=0,I200&gt;F200,AND(J200&lt;&gt;"",NOT(ISNUMBER(J200))),J200&lt;0),"CHECK VALUES",IF(J200&gt;I200,"OVERPAID / CHECK",IF(K200=0,"PAID",IF(L200="","DUE DATE NOT SET",IF(OR(NOT(ISNUMBER(L200)),L200&lt;H200),"CHECK DUE DATE",IF(TODAY()&gt;L200,"OVERDUE","PENDING"))))))))))</x:f>
      </x:c>
      <x:c r="O200" s="730"/>
      <x:c r="P200" s="730"/>
      <x:c r="Q200" s="751" t="str">
        <x:f>IF(A200="","",IF(COUNTIF($A$5:$A$504,A200)&gt;1,"DUPLICATE PO ID",IF(OR(B200="",C200="",D200="",E200="",F200=""),"CHECK REQUIRED FIELDS",IF(OR(NOT(ISNUMBER(E200)),E200&gt;TODAY(),NOT(ISNUMBER(F200)),F200&lt;=0),"CHECK INPUTS",IF(I200="","OPEN — ADD INVOICE",IF(OR(G200="",H200=""),"CHECK INVOICE DATA",IF(OR(NOT(ISNUMBER(H200)),H200&gt;TODAY(),NOT(ISNUMBER(I200)),I200&lt;=0,I200&gt;F200,AND(J200&lt;&gt;"",OR(NOT(ISNUMBER(J200)),J200&lt;0,J200&gt;I200)),AND(L200&lt;&gt;"",OR(NOT(ISNUMBER(L200)),L200&lt;H200))),"CHECK INPUTS",IF(N200="PAID","COMPLETE","OPEN"))))))))</x:f>
      </x:c>
    </x:row>
    <x:row r="201">
      <x:c r="A201" s="730"/>
      <x:c r="B201" s="730"/>
      <x:c r="C201" s="730"/>
      <x:c r="D201" s="730"/>
      <x:c r="E201" s="731"/>
      <x:c r="F201" s="767"/>
      <x:c r="G201" s="767"/>
      <x:c r="H201" s="731"/>
      <x:c r="I201" s="767"/>
      <x:c r="J201" s="767"/>
      <x:c r="K201" s="771" t="str">
        <x:f>IF(I201="","",IF(OR(NOT(ISNUMBER(I201)),I201&lt;=0,AND(J201&lt;&gt;"",NOT(ISNUMBER(J201))),J201&lt;0),"CHECK VALUES",ROUND(MAX(I201-IF(J201="",0,J201),0),2)))</x:f>
      </x:c>
      <x:c r="L201" s="731"/>
      <x:c r="M201" s="776" t="str">
        <x:f>IF(N201="OVERDUE",MAX(TODAY()-L201,0),"")</x:f>
      </x:c>
      <x:c r="N201" s="741" t="str">
        <x:f>IF(A201="","",IF(OR(B201="",C201="",D201="",E201="",F201="",NOT(ISNUMBER(E201)),E201&gt;TODAY(),NOT(ISNUMBER(F201)),F201&lt;=0),"CHECK ORDER DATA",IF(I201="","NOT INVOICED",IF(OR(G201="",H201=""),"CHECK INVOICE DATA",IF(OR(NOT(ISNUMBER(H201)),H201&gt;TODAY(),NOT(ISNUMBER(I201)),I201&lt;=0,I201&gt;F201,AND(J201&lt;&gt;"",NOT(ISNUMBER(J201))),J201&lt;0),"CHECK VALUES",IF(J201&gt;I201,"OVERPAID / CHECK",IF(K201=0,"PAID",IF(L201="","DUE DATE NOT SET",IF(OR(NOT(ISNUMBER(L201)),L201&lt;H201),"CHECK DUE DATE",IF(TODAY()&gt;L201,"OVERDUE","PENDING"))))))))))</x:f>
      </x:c>
      <x:c r="O201" s="730"/>
      <x:c r="P201" s="730"/>
      <x:c r="Q201" s="751" t="str">
        <x:f>IF(A201="","",IF(COUNTIF($A$5:$A$504,A201)&gt;1,"DUPLICATE PO ID",IF(OR(B201="",C201="",D201="",E201="",F201=""),"CHECK REQUIRED FIELDS",IF(OR(NOT(ISNUMBER(E201)),E201&gt;TODAY(),NOT(ISNUMBER(F201)),F201&lt;=0),"CHECK INPUTS",IF(I201="","OPEN — ADD INVOICE",IF(OR(G201="",H201=""),"CHECK INVOICE DATA",IF(OR(NOT(ISNUMBER(H201)),H201&gt;TODAY(),NOT(ISNUMBER(I201)),I201&lt;=0,I201&gt;F201,AND(J201&lt;&gt;"",OR(NOT(ISNUMBER(J201)),J201&lt;0,J201&gt;I201)),AND(L201&lt;&gt;"",OR(NOT(ISNUMBER(L201)),L201&lt;H201))),"CHECK INPUTS",IF(N201="PAID","COMPLETE","OPEN"))))))))</x:f>
      </x:c>
    </x:row>
    <x:row r="202">
      <x:c r="A202" s="730"/>
      <x:c r="B202" s="730"/>
      <x:c r="C202" s="730"/>
      <x:c r="D202" s="730"/>
      <x:c r="E202" s="731"/>
      <x:c r="F202" s="767"/>
      <x:c r="G202" s="767"/>
      <x:c r="H202" s="731"/>
      <x:c r="I202" s="767"/>
      <x:c r="J202" s="767"/>
      <x:c r="K202" s="771" t="str">
        <x:f>IF(I202="","",IF(OR(NOT(ISNUMBER(I202)),I202&lt;=0,AND(J202&lt;&gt;"",NOT(ISNUMBER(J202))),J202&lt;0),"CHECK VALUES",ROUND(MAX(I202-IF(J202="",0,J202),0),2)))</x:f>
      </x:c>
      <x:c r="L202" s="731"/>
      <x:c r="M202" s="776" t="str">
        <x:f>IF(N202="OVERDUE",MAX(TODAY()-L202,0),"")</x:f>
      </x:c>
      <x:c r="N202" s="741" t="str">
        <x:f>IF(A202="","",IF(OR(B202="",C202="",D202="",E202="",F202="",NOT(ISNUMBER(E202)),E202&gt;TODAY(),NOT(ISNUMBER(F202)),F202&lt;=0),"CHECK ORDER DATA",IF(I202="","NOT INVOICED",IF(OR(G202="",H202=""),"CHECK INVOICE DATA",IF(OR(NOT(ISNUMBER(H202)),H202&gt;TODAY(),NOT(ISNUMBER(I202)),I202&lt;=0,I202&gt;F202,AND(J202&lt;&gt;"",NOT(ISNUMBER(J202))),J202&lt;0),"CHECK VALUES",IF(J202&gt;I202,"OVERPAID / CHECK",IF(K202=0,"PAID",IF(L202="","DUE DATE NOT SET",IF(OR(NOT(ISNUMBER(L202)),L202&lt;H202),"CHECK DUE DATE",IF(TODAY()&gt;L202,"OVERDUE","PENDING"))))))))))</x:f>
      </x:c>
      <x:c r="O202" s="730"/>
      <x:c r="P202" s="730"/>
      <x:c r="Q202" s="751" t="str">
        <x:f>IF(A202="","",IF(COUNTIF($A$5:$A$504,A202)&gt;1,"DUPLICATE PO ID",IF(OR(B202="",C202="",D202="",E202="",F202=""),"CHECK REQUIRED FIELDS",IF(OR(NOT(ISNUMBER(E202)),E202&gt;TODAY(),NOT(ISNUMBER(F202)),F202&lt;=0),"CHECK INPUTS",IF(I202="","OPEN — ADD INVOICE",IF(OR(G202="",H202=""),"CHECK INVOICE DATA",IF(OR(NOT(ISNUMBER(H202)),H202&gt;TODAY(),NOT(ISNUMBER(I202)),I202&lt;=0,I202&gt;F202,AND(J202&lt;&gt;"",OR(NOT(ISNUMBER(J202)),J202&lt;0,J202&gt;I202)),AND(L202&lt;&gt;"",OR(NOT(ISNUMBER(L202)),L202&lt;H202))),"CHECK INPUTS",IF(N202="PAID","COMPLETE","OPEN"))))))))</x:f>
      </x:c>
    </x:row>
    <x:row r="203">
      <x:c r="A203" s="730"/>
      <x:c r="B203" s="730"/>
      <x:c r="C203" s="730"/>
      <x:c r="D203" s="730"/>
      <x:c r="E203" s="731"/>
      <x:c r="F203" s="767"/>
      <x:c r="G203" s="767"/>
      <x:c r="H203" s="731"/>
      <x:c r="I203" s="767"/>
      <x:c r="J203" s="767"/>
      <x:c r="K203" s="771" t="str">
        <x:f>IF(I203="","",IF(OR(NOT(ISNUMBER(I203)),I203&lt;=0,AND(J203&lt;&gt;"",NOT(ISNUMBER(J203))),J203&lt;0),"CHECK VALUES",ROUND(MAX(I203-IF(J203="",0,J203),0),2)))</x:f>
      </x:c>
      <x:c r="L203" s="731"/>
      <x:c r="M203" s="776" t="str">
        <x:f>IF(N203="OVERDUE",MAX(TODAY()-L203,0),"")</x:f>
      </x:c>
      <x:c r="N203" s="741" t="str">
        <x:f>IF(A203="","",IF(OR(B203="",C203="",D203="",E203="",F203="",NOT(ISNUMBER(E203)),E203&gt;TODAY(),NOT(ISNUMBER(F203)),F203&lt;=0),"CHECK ORDER DATA",IF(I203="","NOT INVOICED",IF(OR(G203="",H203=""),"CHECK INVOICE DATA",IF(OR(NOT(ISNUMBER(H203)),H203&gt;TODAY(),NOT(ISNUMBER(I203)),I203&lt;=0,I203&gt;F203,AND(J203&lt;&gt;"",NOT(ISNUMBER(J203))),J203&lt;0),"CHECK VALUES",IF(J203&gt;I203,"OVERPAID / CHECK",IF(K203=0,"PAID",IF(L203="","DUE DATE NOT SET",IF(OR(NOT(ISNUMBER(L203)),L203&lt;H203),"CHECK DUE DATE",IF(TODAY()&gt;L203,"OVERDUE","PENDING"))))))))))</x:f>
      </x:c>
      <x:c r="O203" s="730"/>
      <x:c r="P203" s="730"/>
      <x:c r="Q203" s="751" t="str">
        <x:f>IF(A203="","",IF(COUNTIF($A$5:$A$504,A203)&gt;1,"DUPLICATE PO ID",IF(OR(B203="",C203="",D203="",E203="",F203=""),"CHECK REQUIRED FIELDS",IF(OR(NOT(ISNUMBER(E203)),E203&gt;TODAY(),NOT(ISNUMBER(F203)),F203&lt;=0),"CHECK INPUTS",IF(I203="","OPEN — ADD INVOICE",IF(OR(G203="",H203=""),"CHECK INVOICE DATA",IF(OR(NOT(ISNUMBER(H203)),H203&gt;TODAY(),NOT(ISNUMBER(I203)),I203&lt;=0,I203&gt;F203,AND(J203&lt;&gt;"",OR(NOT(ISNUMBER(J203)),J203&lt;0,J203&gt;I203)),AND(L203&lt;&gt;"",OR(NOT(ISNUMBER(L203)),L203&lt;H203))),"CHECK INPUTS",IF(N203="PAID","COMPLETE","OPEN"))))))))</x:f>
      </x:c>
    </x:row>
    <x:row r="204">
      <x:c r="A204" s="730"/>
      <x:c r="B204" s="730"/>
      <x:c r="C204" s="730"/>
      <x:c r="D204" s="730"/>
      <x:c r="E204" s="731"/>
      <x:c r="F204" s="767"/>
      <x:c r="G204" s="767"/>
      <x:c r="H204" s="731"/>
      <x:c r="I204" s="767"/>
      <x:c r="J204" s="767"/>
      <x:c r="K204" s="771" t="str">
        <x:f>IF(I204="","",IF(OR(NOT(ISNUMBER(I204)),I204&lt;=0,AND(J204&lt;&gt;"",NOT(ISNUMBER(J204))),J204&lt;0),"CHECK VALUES",ROUND(MAX(I204-IF(J204="",0,J204),0),2)))</x:f>
      </x:c>
      <x:c r="L204" s="731"/>
      <x:c r="M204" s="776" t="str">
        <x:f>IF(N204="OVERDUE",MAX(TODAY()-L204,0),"")</x:f>
      </x:c>
      <x:c r="N204" s="741" t="str">
        <x:f>IF(A204="","",IF(OR(B204="",C204="",D204="",E204="",F204="",NOT(ISNUMBER(E204)),E204&gt;TODAY(),NOT(ISNUMBER(F204)),F204&lt;=0),"CHECK ORDER DATA",IF(I204="","NOT INVOICED",IF(OR(G204="",H204=""),"CHECK INVOICE DATA",IF(OR(NOT(ISNUMBER(H204)),H204&gt;TODAY(),NOT(ISNUMBER(I204)),I204&lt;=0,I204&gt;F204,AND(J204&lt;&gt;"",NOT(ISNUMBER(J204))),J204&lt;0),"CHECK VALUES",IF(J204&gt;I204,"OVERPAID / CHECK",IF(K204=0,"PAID",IF(L204="","DUE DATE NOT SET",IF(OR(NOT(ISNUMBER(L204)),L204&lt;H204),"CHECK DUE DATE",IF(TODAY()&gt;L204,"OVERDUE","PENDING"))))))))))</x:f>
      </x:c>
      <x:c r="O204" s="730"/>
      <x:c r="P204" s="730"/>
      <x:c r="Q204" s="751" t="str">
        <x:f>IF(A204="","",IF(COUNTIF($A$5:$A$504,A204)&gt;1,"DUPLICATE PO ID",IF(OR(B204="",C204="",D204="",E204="",F204=""),"CHECK REQUIRED FIELDS",IF(OR(NOT(ISNUMBER(E204)),E204&gt;TODAY(),NOT(ISNUMBER(F204)),F204&lt;=0),"CHECK INPUTS",IF(I204="","OPEN — ADD INVOICE",IF(OR(G204="",H204=""),"CHECK INVOICE DATA",IF(OR(NOT(ISNUMBER(H204)),H204&gt;TODAY(),NOT(ISNUMBER(I204)),I204&lt;=0,I204&gt;F204,AND(J204&lt;&gt;"",OR(NOT(ISNUMBER(J204)),J204&lt;0,J204&gt;I204)),AND(L204&lt;&gt;"",OR(NOT(ISNUMBER(L204)),L204&lt;H204))),"CHECK INPUTS",IF(N204="PAID","COMPLETE","OPEN"))))))))</x:f>
      </x:c>
    </x:row>
    <x:row r="205">
      <x:c r="A205" s="730"/>
      <x:c r="B205" s="730"/>
      <x:c r="C205" s="730"/>
      <x:c r="D205" s="730"/>
      <x:c r="E205" s="731"/>
      <x:c r="F205" s="767"/>
      <x:c r="G205" s="767"/>
      <x:c r="H205" s="731"/>
      <x:c r="I205" s="767"/>
      <x:c r="J205" s="767"/>
      <x:c r="K205" s="771" t="str">
        <x:f>IF(I205="","",IF(OR(NOT(ISNUMBER(I205)),I205&lt;=0,AND(J205&lt;&gt;"",NOT(ISNUMBER(J205))),J205&lt;0),"CHECK VALUES",ROUND(MAX(I205-IF(J205="",0,J205),0),2)))</x:f>
      </x:c>
      <x:c r="L205" s="731"/>
      <x:c r="M205" s="776" t="str">
        <x:f>IF(N205="OVERDUE",MAX(TODAY()-L205,0),"")</x:f>
      </x:c>
      <x:c r="N205" s="741" t="str">
        <x:f>IF(A205="","",IF(OR(B205="",C205="",D205="",E205="",F205="",NOT(ISNUMBER(E205)),E205&gt;TODAY(),NOT(ISNUMBER(F205)),F205&lt;=0),"CHECK ORDER DATA",IF(I205="","NOT INVOICED",IF(OR(G205="",H205=""),"CHECK INVOICE DATA",IF(OR(NOT(ISNUMBER(H205)),H205&gt;TODAY(),NOT(ISNUMBER(I205)),I205&lt;=0,I205&gt;F205,AND(J205&lt;&gt;"",NOT(ISNUMBER(J205))),J205&lt;0),"CHECK VALUES",IF(J205&gt;I205,"OVERPAID / CHECK",IF(K205=0,"PAID",IF(L205="","DUE DATE NOT SET",IF(OR(NOT(ISNUMBER(L205)),L205&lt;H205),"CHECK DUE DATE",IF(TODAY()&gt;L205,"OVERDUE","PENDING"))))))))))</x:f>
      </x:c>
      <x:c r="O205" s="730"/>
      <x:c r="P205" s="730"/>
      <x:c r="Q205" s="751" t="str">
        <x:f>IF(A205="","",IF(COUNTIF($A$5:$A$504,A205)&gt;1,"DUPLICATE PO ID",IF(OR(B205="",C205="",D205="",E205="",F205=""),"CHECK REQUIRED FIELDS",IF(OR(NOT(ISNUMBER(E205)),E205&gt;TODAY(),NOT(ISNUMBER(F205)),F205&lt;=0),"CHECK INPUTS",IF(I205="","OPEN — ADD INVOICE",IF(OR(G205="",H205=""),"CHECK INVOICE DATA",IF(OR(NOT(ISNUMBER(H205)),H205&gt;TODAY(),NOT(ISNUMBER(I205)),I205&lt;=0,I205&gt;F205,AND(J205&lt;&gt;"",OR(NOT(ISNUMBER(J205)),J205&lt;0,J205&gt;I205)),AND(L205&lt;&gt;"",OR(NOT(ISNUMBER(L205)),L205&lt;H205))),"CHECK INPUTS",IF(N205="PAID","COMPLETE","OPEN"))))))))</x:f>
      </x:c>
    </x:row>
    <x:row r="206">
      <x:c r="A206" s="730"/>
      <x:c r="B206" s="730"/>
      <x:c r="C206" s="730"/>
      <x:c r="D206" s="730"/>
      <x:c r="E206" s="731"/>
      <x:c r="F206" s="767"/>
      <x:c r="G206" s="767"/>
      <x:c r="H206" s="731"/>
      <x:c r="I206" s="767"/>
      <x:c r="J206" s="767"/>
      <x:c r="K206" s="771" t="str">
        <x:f>IF(I206="","",IF(OR(NOT(ISNUMBER(I206)),I206&lt;=0,AND(J206&lt;&gt;"",NOT(ISNUMBER(J206))),J206&lt;0),"CHECK VALUES",ROUND(MAX(I206-IF(J206="",0,J206),0),2)))</x:f>
      </x:c>
      <x:c r="L206" s="731"/>
      <x:c r="M206" s="776" t="str">
        <x:f>IF(N206="OVERDUE",MAX(TODAY()-L206,0),"")</x:f>
      </x:c>
      <x:c r="N206" s="741" t="str">
        <x:f>IF(A206="","",IF(OR(B206="",C206="",D206="",E206="",F206="",NOT(ISNUMBER(E206)),E206&gt;TODAY(),NOT(ISNUMBER(F206)),F206&lt;=0),"CHECK ORDER DATA",IF(I206="","NOT INVOICED",IF(OR(G206="",H206=""),"CHECK INVOICE DATA",IF(OR(NOT(ISNUMBER(H206)),H206&gt;TODAY(),NOT(ISNUMBER(I206)),I206&lt;=0,I206&gt;F206,AND(J206&lt;&gt;"",NOT(ISNUMBER(J206))),J206&lt;0),"CHECK VALUES",IF(J206&gt;I206,"OVERPAID / CHECK",IF(K206=0,"PAID",IF(L206="","DUE DATE NOT SET",IF(OR(NOT(ISNUMBER(L206)),L206&lt;H206),"CHECK DUE DATE",IF(TODAY()&gt;L206,"OVERDUE","PENDING"))))))))))</x:f>
      </x:c>
      <x:c r="O206" s="730"/>
      <x:c r="P206" s="730"/>
      <x:c r="Q206" s="751" t="str">
        <x:f>IF(A206="","",IF(COUNTIF($A$5:$A$504,A206)&gt;1,"DUPLICATE PO ID",IF(OR(B206="",C206="",D206="",E206="",F206=""),"CHECK REQUIRED FIELDS",IF(OR(NOT(ISNUMBER(E206)),E206&gt;TODAY(),NOT(ISNUMBER(F206)),F206&lt;=0),"CHECK INPUTS",IF(I206="","OPEN — ADD INVOICE",IF(OR(G206="",H206=""),"CHECK INVOICE DATA",IF(OR(NOT(ISNUMBER(H206)),H206&gt;TODAY(),NOT(ISNUMBER(I206)),I206&lt;=0,I206&gt;F206,AND(J206&lt;&gt;"",OR(NOT(ISNUMBER(J206)),J206&lt;0,J206&gt;I206)),AND(L206&lt;&gt;"",OR(NOT(ISNUMBER(L206)),L206&lt;H206))),"CHECK INPUTS",IF(N206="PAID","COMPLETE","OPEN"))))))))</x:f>
      </x:c>
    </x:row>
    <x:row r="207">
      <x:c r="A207" s="730"/>
      <x:c r="B207" s="730"/>
      <x:c r="C207" s="730"/>
      <x:c r="D207" s="730"/>
      <x:c r="E207" s="731"/>
      <x:c r="F207" s="767"/>
      <x:c r="G207" s="767"/>
      <x:c r="H207" s="731"/>
      <x:c r="I207" s="767"/>
      <x:c r="J207" s="767"/>
      <x:c r="K207" s="771" t="str">
        <x:f>IF(I207="","",IF(OR(NOT(ISNUMBER(I207)),I207&lt;=0,AND(J207&lt;&gt;"",NOT(ISNUMBER(J207))),J207&lt;0),"CHECK VALUES",ROUND(MAX(I207-IF(J207="",0,J207),0),2)))</x:f>
      </x:c>
      <x:c r="L207" s="731"/>
      <x:c r="M207" s="776" t="str">
        <x:f>IF(N207="OVERDUE",MAX(TODAY()-L207,0),"")</x:f>
      </x:c>
      <x:c r="N207" s="741" t="str">
        <x:f>IF(A207="","",IF(OR(B207="",C207="",D207="",E207="",F207="",NOT(ISNUMBER(E207)),E207&gt;TODAY(),NOT(ISNUMBER(F207)),F207&lt;=0),"CHECK ORDER DATA",IF(I207="","NOT INVOICED",IF(OR(G207="",H207=""),"CHECK INVOICE DATA",IF(OR(NOT(ISNUMBER(H207)),H207&gt;TODAY(),NOT(ISNUMBER(I207)),I207&lt;=0,I207&gt;F207,AND(J207&lt;&gt;"",NOT(ISNUMBER(J207))),J207&lt;0),"CHECK VALUES",IF(J207&gt;I207,"OVERPAID / CHECK",IF(K207=0,"PAID",IF(L207="","DUE DATE NOT SET",IF(OR(NOT(ISNUMBER(L207)),L207&lt;H207),"CHECK DUE DATE",IF(TODAY()&gt;L207,"OVERDUE","PENDING"))))))))))</x:f>
      </x:c>
      <x:c r="O207" s="730"/>
      <x:c r="P207" s="730"/>
      <x:c r="Q207" s="751" t="str">
        <x:f>IF(A207="","",IF(COUNTIF($A$5:$A$504,A207)&gt;1,"DUPLICATE PO ID",IF(OR(B207="",C207="",D207="",E207="",F207=""),"CHECK REQUIRED FIELDS",IF(OR(NOT(ISNUMBER(E207)),E207&gt;TODAY(),NOT(ISNUMBER(F207)),F207&lt;=0),"CHECK INPUTS",IF(I207="","OPEN — ADD INVOICE",IF(OR(G207="",H207=""),"CHECK INVOICE DATA",IF(OR(NOT(ISNUMBER(H207)),H207&gt;TODAY(),NOT(ISNUMBER(I207)),I207&lt;=0,I207&gt;F207,AND(J207&lt;&gt;"",OR(NOT(ISNUMBER(J207)),J207&lt;0,J207&gt;I207)),AND(L207&lt;&gt;"",OR(NOT(ISNUMBER(L207)),L207&lt;H207))),"CHECK INPUTS",IF(N207="PAID","COMPLETE","OPEN"))))))))</x:f>
      </x:c>
    </x:row>
    <x:row r="208">
      <x:c r="A208" s="730"/>
      <x:c r="B208" s="730"/>
      <x:c r="C208" s="730"/>
      <x:c r="D208" s="730"/>
      <x:c r="E208" s="731"/>
      <x:c r="F208" s="767"/>
      <x:c r="G208" s="767"/>
      <x:c r="H208" s="731"/>
      <x:c r="I208" s="767"/>
      <x:c r="J208" s="767"/>
      <x:c r="K208" s="771" t="str">
        <x:f>IF(I208="","",IF(OR(NOT(ISNUMBER(I208)),I208&lt;=0,AND(J208&lt;&gt;"",NOT(ISNUMBER(J208))),J208&lt;0),"CHECK VALUES",ROUND(MAX(I208-IF(J208="",0,J208),0),2)))</x:f>
      </x:c>
      <x:c r="L208" s="731"/>
      <x:c r="M208" s="776" t="str">
        <x:f>IF(N208="OVERDUE",MAX(TODAY()-L208,0),"")</x:f>
      </x:c>
      <x:c r="N208" s="741" t="str">
        <x:f>IF(A208="","",IF(OR(B208="",C208="",D208="",E208="",F208="",NOT(ISNUMBER(E208)),E208&gt;TODAY(),NOT(ISNUMBER(F208)),F208&lt;=0),"CHECK ORDER DATA",IF(I208="","NOT INVOICED",IF(OR(G208="",H208=""),"CHECK INVOICE DATA",IF(OR(NOT(ISNUMBER(H208)),H208&gt;TODAY(),NOT(ISNUMBER(I208)),I208&lt;=0,I208&gt;F208,AND(J208&lt;&gt;"",NOT(ISNUMBER(J208))),J208&lt;0),"CHECK VALUES",IF(J208&gt;I208,"OVERPAID / CHECK",IF(K208=0,"PAID",IF(L208="","DUE DATE NOT SET",IF(OR(NOT(ISNUMBER(L208)),L208&lt;H208),"CHECK DUE DATE",IF(TODAY()&gt;L208,"OVERDUE","PENDING"))))))))))</x:f>
      </x:c>
      <x:c r="O208" s="730"/>
      <x:c r="P208" s="730"/>
      <x:c r="Q208" s="751" t="str">
        <x:f>IF(A208="","",IF(COUNTIF($A$5:$A$504,A208)&gt;1,"DUPLICATE PO ID",IF(OR(B208="",C208="",D208="",E208="",F208=""),"CHECK REQUIRED FIELDS",IF(OR(NOT(ISNUMBER(E208)),E208&gt;TODAY(),NOT(ISNUMBER(F208)),F208&lt;=0),"CHECK INPUTS",IF(I208="","OPEN — ADD INVOICE",IF(OR(G208="",H208=""),"CHECK INVOICE DATA",IF(OR(NOT(ISNUMBER(H208)),H208&gt;TODAY(),NOT(ISNUMBER(I208)),I208&lt;=0,I208&gt;F208,AND(J208&lt;&gt;"",OR(NOT(ISNUMBER(J208)),J208&lt;0,J208&gt;I208)),AND(L208&lt;&gt;"",OR(NOT(ISNUMBER(L208)),L208&lt;H208))),"CHECK INPUTS",IF(N208="PAID","COMPLETE","OPEN"))))))))</x:f>
      </x:c>
    </x:row>
    <x:row r="209">
      <x:c r="A209" s="730"/>
      <x:c r="B209" s="730"/>
      <x:c r="C209" s="730"/>
      <x:c r="D209" s="730"/>
      <x:c r="E209" s="731"/>
      <x:c r="F209" s="767"/>
      <x:c r="G209" s="767"/>
      <x:c r="H209" s="731"/>
      <x:c r="I209" s="767"/>
      <x:c r="J209" s="767"/>
      <x:c r="K209" s="771" t="str">
        <x:f>IF(I209="","",IF(OR(NOT(ISNUMBER(I209)),I209&lt;=0,AND(J209&lt;&gt;"",NOT(ISNUMBER(J209))),J209&lt;0),"CHECK VALUES",ROUND(MAX(I209-IF(J209="",0,J209),0),2)))</x:f>
      </x:c>
      <x:c r="L209" s="731"/>
      <x:c r="M209" s="776" t="str">
        <x:f>IF(N209="OVERDUE",MAX(TODAY()-L209,0),"")</x:f>
      </x:c>
      <x:c r="N209" s="741" t="str">
        <x:f>IF(A209="","",IF(OR(B209="",C209="",D209="",E209="",F209="",NOT(ISNUMBER(E209)),E209&gt;TODAY(),NOT(ISNUMBER(F209)),F209&lt;=0),"CHECK ORDER DATA",IF(I209="","NOT INVOICED",IF(OR(G209="",H209=""),"CHECK INVOICE DATA",IF(OR(NOT(ISNUMBER(H209)),H209&gt;TODAY(),NOT(ISNUMBER(I209)),I209&lt;=0,I209&gt;F209,AND(J209&lt;&gt;"",NOT(ISNUMBER(J209))),J209&lt;0),"CHECK VALUES",IF(J209&gt;I209,"OVERPAID / CHECK",IF(K209=0,"PAID",IF(L209="","DUE DATE NOT SET",IF(OR(NOT(ISNUMBER(L209)),L209&lt;H209),"CHECK DUE DATE",IF(TODAY()&gt;L209,"OVERDUE","PENDING"))))))))))</x:f>
      </x:c>
      <x:c r="O209" s="730"/>
      <x:c r="P209" s="730"/>
      <x:c r="Q209" s="751" t="str">
        <x:f>IF(A209="","",IF(COUNTIF($A$5:$A$504,A209)&gt;1,"DUPLICATE PO ID",IF(OR(B209="",C209="",D209="",E209="",F209=""),"CHECK REQUIRED FIELDS",IF(OR(NOT(ISNUMBER(E209)),E209&gt;TODAY(),NOT(ISNUMBER(F209)),F209&lt;=0),"CHECK INPUTS",IF(I209="","OPEN — ADD INVOICE",IF(OR(G209="",H209=""),"CHECK INVOICE DATA",IF(OR(NOT(ISNUMBER(H209)),H209&gt;TODAY(),NOT(ISNUMBER(I209)),I209&lt;=0,I209&gt;F209,AND(J209&lt;&gt;"",OR(NOT(ISNUMBER(J209)),J209&lt;0,J209&gt;I209)),AND(L209&lt;&gt;"",OR(NOT(ISNUMBER(L209)),L209&lt;H209))),"CHECK INPUTS",IF(N209="PAID","COMPLETE","OPEN"))))))))</x:f>
      </x:c>
    </x:row>
    <x:row r="210">
      <x:c r="A210" s="730"/>
      <x:c r="B210" s="730"/>
      <x:c r="C210" s="730"/>
      <x:c r="D210" s="730"/>
      <x:c r="E210" s="731"/>
      <x:c r="F210" s="767"/>
      <x:c r="G210" s="767"/>
      <x:c r="H210" s="731"/>
      <x:c r="I210" s="767"/>
      <x:c r="J210" s="767"/>
      <x:c r="K210" s="771" t="str">
        <x:f>IF(I210="","",IF(OR(NOT(ISNUMBER(I210)),I210&lt;=0,AND(J210&lt;&gt;"",NOT(ISNUMBER(J210))),J210&lt;0),"CHECK VALUES",ROUND(MAX(I210-IF(J210="",0,J210),0),2)))</x:f>
      </x:c>
      <x:c r="L210" s="731"/>
      <x:c r="M210" s="776" t="str">
        <x:f>IF(N210="OVERDUE",MAX(TODAY()-L210,0),"")</x:f>
      </x:c>
      <x:c r="N210" s="741" t="str">
        <x:f>IF(A210="","",IF(OR(B210="",C210="",D210="",E210="",F210="",NOT(ISNUMBER(E210)),E210&gt;TODAY(),NOT(ISNUMBER(F210)),F210&lt;=0),"CHECK ORDER DATA",IF(I210="","NOT INVOICED",IF(OR(G210="",H210=""),"CHECK INVOICE DATA",IF(OR(NOT(ISNUMBER(H210)),H210&gt;TODAY(),NOT(ISNUMBER(I210)),I210&lt;=0,I210&gt;F210,AND(J210&lt;&gt;"",NOT(ISNUMBER(J210))),J210&lt;0),"CHECK VALUES",IF(J210&gt;I210,"OVERPAID / CHECK",IF(K210=0,"PAID",IF(L210="","DUE DATE NOT SET",IF(OR(NOT(ISNUMBER(L210)),L210&lt;H210),"CHECK DUE DATE",IF(TODAY()&gt;L210,"OVERDUE","PENDING"))))))))))</x:f>
      </x:c>
      <x:c r="O210" s="730"/>
      <x:c r="P210" s="730"/>
      <x:c r="Q210" s="751" t="str">
        <x:f>IF(A210="","",IF(COUNTIF($A$5:$A$504,A210)&gt;1,"DUPLICATE PO ID",IF(OR(B210="",C210="",D210="",E210="",F210=""),"CHECK REQUIRED FIELDS",IF(OR(NOT(ISNUMBER(E210)),E210&gt;TODAY(),NOT(ISNUMBER(F210)),F210&lt;=0),"CHECK INPUTS",IF(I210="","OPEN — ADD INVOICE",IF(OR(G210="",H210=""),"CHECK INVOICE DATA",IF(OR(NOT(ISNUMBER(H210)),H210&gt;TODAY(),NOT(ISNUMBER(I210)),I210&lt;=0,I210&gt;F210,AND(J210&lt;&gt;"",OR(NOT(ISNUMBER(J210)),J210&lt;0,J210&gt;I210)),AND(L210&lt;&gt;"",OR(NOT(ISNUMBER(L210)),L210&lt;H210))),"CHECK INPUTS",IF(N210="PAID","COMPLETE","OPEN"))))))))</x:f>
      </x:c>
    </x:row>
    <x:row r="211">
      <x:c r="A211" s="730"/>
      <x:c r="B211" s="730"/>
      <x:c r="C211" s="730"/>
      <x:c r="D211" s="730"/>
      <x:c r="E211" s="731"/>
      <x:c r="F211" s="767"/>
      <x:c r="G211" s="767"/>
      <x:c r="H211" s="731"/>
      <x:c r="I211" s="767"/>
      <x:c r="J211" s="767"/>
      <x:c r="K211" s="771" t="str">
        <x:f>IF(I211="","",IF(OR(NOT(ISNUMBER(I211)),I211&lt;=0,AND(J211&lt;&gt;"",NOT(ISNUMBER(J211))),J211&lt;0),"CHECK VALUES",ROUND(MAX(I211-IF(J211="",0,J211),0),2)))</x:f>
      </x:c>
      <x:c r="L211" s="731"/>
      <x:c r="M211" s="776" t="str">
        <x:f>IF(N211="OVERDUE",MAX(TODAY()-L211,0),"")</x:f>
      </x:c>
      <x:c r="N211" s="741" t="str">
        <x:f>IF(A211="","",IF(OR(B211="",C211="",D211="",E211="",F211="",NOT(ISNUMBER(E211)),E211&gt;TODAY(),NOT(ISNUMBER(F211)),F211&lt;=0),"CHECK ORDER DATA",IF(I211="","NOT INVOICED",IF(OR(G211="",H211=""),"CHECK INVOICE DATA",IF(OR(NOT(ISNUMBER(H211)),H211&gt;TODAY(),NOT(ISNUMBER(I211)),I211&lt;=0,I211&gt;F211,AND(J211&lt;&gt;"",NOT(ISNUMBER(J211))),J211&lt;0),"CHECK VALUES",IF(J211&gt;I211,"OVERPAID / CHECK",IF(K211=0,"PAID",IF(L211="","DUE DATE NOT SET",IF(OR(NOT(ISNUMBER(L211)),L211&lt;H211),"CHECK DUE DATE",IF(TODAY()&gt;L211,"OVERDUE","PENDING"))))))))))</x:f>
      </x:c>
      <x:c r="O211" s="730"/>
      <x:c r="P211" s="730"/>
      <x:c r="Q211" s="751" t="str">
        <x:f>IF(A211="","",IF(COUNTIF($A$5:$A$504,A211)&gt;1,"DUPLICATE PO ID",IF(OR(B211="",C211="",D211="",E211="",F211=""),"CHECK REQUIRED FIELDS",IF(OR(NOT(ISNUMBER(E211)),E211&gt;TODAY(),NOT(ISNUMBER(F211)),F211&lt;=0),"CHECK INPUTS",IF(I211="","OPEN — ADD INVOICE",IF(OR(G211="",H211=""),"CHECK INVOICE DATA",IF(OR(NOT(ISNUMBER(H211)),H211&gt;TODAY(),NOT(ISNUMBER(I211)),I211&lt;=0,I211&gt;F211,AND(J211&lt;&gt;"",OR(NOT(ISNUMBER(J211)),J211&lt;0,J211&gt;I211)),AND(L211&lt;&gt;"",OR(NOT(ISNUMBER(L211)),L211&lt;H211))),"CHECK INPUTS",IF(N211="PAID","COMPLETE","OPEN"))))))))</x:f>
      </x:c>
    </x:row>
    <x:row r="212">
      <x:c r="A212" s="730"/>
      <x:c r="B212" s="730"/>
      <x:c r="C212" s="730"/>
      <x:c r="D212" s="730"/>
      <x:c r="E212" s="731"/>
      <x:c r="F212" s="767"/>
      <x:c r="G212" s="767"/>
      <x:c r="H212" s="731"/>
      <x:c r="I212" s="767"/>
      <x:c r="J212" s="767"/>
      <x:c r="K212" s="771" t="str">
        <x:f>IF(I212="","",IF(OR(NOT(ISNUMBER(I212)),I212&lt;=0,AND(J212&lt;&gt;"",NOT(ISNUMBER(J212))),J212&lt;0),"CHECK VALUES",ROUND(MAX(I212-IF(J212="",0,J212),0),2)))</x:f>
      </x:c>
      <x:c r="L212" s="731"/>
      <x:c r="M212" s="776" t="str">
        <x:f>IF(N212="OVERDUE",MAX(TODAY()-L212,0),"")</x:f>
      </x:c>
      <x:c r="N212" s="741" t="str">
        <x:f>IF(A212="","",IF(OR(B212="",C212="",D212="",E212="",F212="",NOT(ISNUMBER(E212)),E212&gt;TODAY(),NOT(ISNUMBER(F212)),F212&lt;=0),"CHECK ORDER DATA",IF(I212="","NOT INVOICED",IF(OR(G212="",H212=""),"CHECK INVOICE DATA",IF(OR(NOT(ISNUMBER(H212)),H212&gt;TODAY(),NOT(ISNUMBER(I212)),I212&lt;=0,I212&gt;F212,AND(J212&lt;&gt;"",NOT(ISNUMBER(J212))),J212&lt;0),"CHECK VALUES",IF(J212&gt;I212,"OVERPAID / CHECK",IF(K212=0,"PAID",IF(L212="","DUE DATE NOT SET",IF(OR(NOT(ISNUMBER(L212)),L212&lt;H212),"CHECK DUE DATE",IF(TODAY()&gt;L212,"OVERDUE","PENDING"))))))))))</x:f>
      </x:c>
      <x:c r="O212" s="730"/>
      <x:c r="P212" s="730"/>
      <x:c r="Q212" s="751" t="str">
        <x:f>IF(A212="","",IF(COUNTIF($A$5:$A$504,A212)&gt;1,"DUPLICATE PO ID",IF(OR(B212="",C212="",D212="",E212="",F212=""),"CHECK REQUIRED FIELDS",IF(OR(NOT(ISNUMBER(E212)),E212&gt;TODAY(),NOT(ISNUMBER(F212)),F212&lt;=0),"CHECK INPUTS",IF(I212="","OPEN — ADD INVOICE",IF(OR(G212="",H212=""),"CHECK INVOICE DATA",IF(OR(NOT(ISNUMBER(H212)),H212&gt;TODAY(),NOT(ISNUMBER(I212)),I212&lt;=0,I212&gt;F212,AND(J212&lt;&gt;"",OR(NOT(ISNUMBER(J212)),J212&lt;0,J212&gt;I212)),AND(L212&lt;&gt;"",OR(NOT(ISNUMBER(L212)),L212&lt;H212))),"CHECK INPUTS",IF(N212="PAID","COMPLETE","OPEN"))))))))</x:f>
      </x:c>
    </x:row>
    <x:row r="213">
      <x:c r="A213" s="730"/>
      <x:c r="B213" s="730"/>
      <x:c r="C213" s="730"/>
      <x:c r="D213" s="730"/>
      <x:c r="E213" s="731"/>
      <x:c r="F213" s="767"/>
      <x:c r="G213" s="767"/>
      <x:c r="H213" s="731"/>
      <x:c r="I213" s="767"/>
      <x:c r="J213" s="767"/>
      <x:c r="K213" s="771" t="str">
        <x:f>IF(I213="","",IF(OR(NOT(ISNUMBER(I213)),I213&lt;=0,AND(J213&lt;&gt;"",NOT(ISNUMBER(J213))),J213&lt;0),"CHECK VALUES",ROUND(MAX(I213-IF(J213="",0,J213),0),2)))</x:f>
      </x:c>
      <x:c r="L213" s="731"/>
      <x:c r="M213" s="776" t="str">
        <x:f>IF(N213="OVERDUE",MAX(TODAY()-L213,0),"")</x:f>
      </x:c>
      <x:c r="N213" s="741" t="str">
        <x:f>IF(A213="","",IF(OR(B213="",C213="",D213="",E213="",F213="",NOT(ISNUMBER(E213)),E213&gt;TODAY(),NOT(ISNUMBER(F213)),F213&lt;=0),"CHECK ORDER DATA",IF(I213="","NOT INVOICED",IF(OR(G213="",H213=""),"CHECK INVOICE DATA",IF(OR(NOT(ISNUMBER(H213)),H213&gt;TODAY(),NOT(ISNUMBER(I213)),I213&lt;=0,I213&gt;F213,AND(J213&lt;&gt;"",NOT(ISNUMBER(J213))),J213&lt;0),"CHECK VALUES",IF(J213&gt;I213,"OVERPAID / CHECK",IF(K213=0,"PAID",IF(L213="","DUE DATE NOT SET",IF(OR(NOT(ISNUMBER(L213)),L213&lt;H213),"CHECK DUE DATE",IF(TODAY()&gt;L213,"OVERDUE","PENDING"))))))))))</x:f>
      </x:c>
      <x:c r="O213" s="730"/>
      <x:c r="P213" s="730"/>
      <x:c r="Q213" s="751" t="str">
        <x:f>IF(A213="","",IF(COUNTIF($A$5:$A$504,A213)&gt;1,"DUPLICATE PO ID",IF(OR(B213="",C213="",D213="",E213="",F213=""),"CHECK REQUIRED FIELDS",IF(OR(NOT(ISNUMBER(E213)),E213&gt;TODAY(),NOT(ISNUMBER(F213)),F213&lt;=0),"CHECK INPUTS",IF(I213="","OPEN — ADD INVOICE",IF(OR(G213="",H213=""),"CHECK INVOICE DATA",IF(OR(NOT(ISNUMBER(H213)),H213&gt;TODAY(),NOT(ISNUMBER(I213)),I213&lt;=0,I213&gt;F213,AND(J213&lt;&gt;"",OR(NOT(ISNUMBER(J213)),J213&lt;0,J213&gt;I213)),AND(L213&lt;&gt;"",OR(NOT(ISNUMBER(L213)),L213&lt;H213))),"CHECK INPUTS",IF(N213="PAID","COMPLETE","OPEN"))))))))</x:f>
      </x:c>
    </x:row>
    <x:row r="214">
      <x:c r="A214" s="730"/>
      <x:c r="B214" s="730"/>
      <x:c r="C214" s="730"/>
      <x:c r="D214" s="730"/>
      <x:c r="E214" s="731"/>
      <x:c r="F214" s="767"/>
      <x:c r="G214" s="767"/>
      <x:c r="H214" s="731"/>
      <x:c r="I214" s="767"/>
      <x:c r="J214" s="767"/>
      <x:c r="K214" s="771" t="str">
        <x:f>IF(I214="","",IF(OR(NOT(ISNUMBER(I214)),I214&lt;=0,AND(J214&lt;&gt;"",NOT(ISNUMBER(J214))),J214&lt;0),"CHECK VALUES",ROUND(MAX(I214-IF(J214="",0,J214),0),2)))</x:f>
      </x:c>
      <x:c r="L214" s="731"/>
      <x:c r="M214" s="776" t="str">
        <x:f>IF(N214="OVERDUE",MAX(TODAY()-L214,0),"")</x:f>
      </x:c>
      <x:c r="N214" s="741" t="str">
        <x:f>IF(A214="","",IF(OR(B214="",C214="",D214="",E214="",F214="",NOT(ISNUMBER(E214)),E214&gt;TODAY(),NOT(ISNUMBER(F214)),F214&lt;=0),"CHECK ORDER DATA",IF(I214="","NOT INVOICED",IF(OR(G214="",H214=""),"CHECK INVOICE DATA",IF(OR(NOT(ISNUMBER(H214)),H214&gt;TODAY(),NOT(ISNUMBER(I214)),I214&lt;=0,I214&gt;F214,AND(J214&lt;&gt;"",NOT(ISNUMBER(J214))),J214&lt;0),"CHECK VALUES",IF(J214&gt;I214,"OVERPAID / CHECK",IF(K214=0,"PAID",IF(L214="","DUE DATE NOT SET",IF(OR(NOT(ISNUMBER(L214)),L214&lt;H214),"CHECK DUE DATE",IF(TODAY()&gt;L214,"OVERDUE","PENDING"))))))))))</x:f>
      </x:c>
      <x:c r="O214" s="730"/>
      <x:c r="P214" s="730"/>
      <x:c r="Q214" s="751" t="str">
        <x:f>IF(A214="","",IF(COUNTIF($A$5:$A$504,A214)&gt;1,"DUPLICATE PO ID",IF(OR(B214="",C214="",D214="",E214="",F214=""),"CHECK REQUIRED FIELDS",IF(OR(NOT(ISNUMBER(E214)),E214&gt;TODAY(),NOT(ISNUMBER(F214)),F214&lt;=0),"CHECK INPUTS",IF(I214="","OPEN — ADD INVOICE",IF(OR(G214="",H214=""),"CHECK INVOICE DATA",IF(OR(NOT(ISNUMBER(H214)),H214&gt;TODAY(),NOT(ISNUMBER(I214)),I214&lt;=0,I214&gt;F214,AND(J214&lt;&gt;"",OR(NOT(ISNUMBER(J214)),J214&lt;0,J214&gt;I214)),AND(L214&lt;&gt;"",OR(NOT(ISNUMBER(L214)),L214&lt;H214))),"CHECK INPUTS",IF(N214="PAID","COMPLETE","OPEN"))))))))</x:f>
      </x:c>
    </x:row>
    <x:row r="215">
      <x:c r="A215" s="730"/>
      <x:c r="B215" s="730"/>
      <x:c r="C215" s="730"/>
      <x:c r="D215" s="730"/>
      <x:c r="E215" s="731"/>
      <x:c r="F215" s="767"/>
      <x:c r="G215" s="767"/>
      <x:c r="H215" s="731"/>
      <x:c r="I215" s="767"/>
      <x:c r="J215" s="767"/>
      <x:c r="K215" s="771" t="str">
        <x:f>IF(I215="","",IF(OR(NOT(ISNUMBER(I215)),I215&lt;=0,AND(J215&lt;&gt;"",NOT(ISNUMBER(J215))),J215&lt;0),"CHECK VALUES",ROUND(MAX(I215-IF(J215="",0,J215),0),2)))</x:f>
      </x:c>
      <x:c r="L215" s="731"/>
      <x:c r="M215" s="776" t="str">
        <x:f>IF(N215="OVERDUE",MAX(TODAY()-L215,0),"")</x:f>
      </x:c>
      <x:c r="N215" s="741" t="str">
        <x:f>IF(A215="","",IF(OR(B215="",C215="",D215="",E215="",F215="",NOT(ISNUMBER(E215)),E215&gt;TODAY(),NOT(ISNUMBER(F215)),F215&lt;=0),"CHECK ORDER DATA",IF(I215="","NOT INVOICED",IF(OR(G215="",H215=""),"CHECK INVOICE DATA",IF(OR(NOT(ISNUMBER(H215)),H215&gt;TODAY(),NOT(ISNUMBER(I215)),I215&lt;=0,I215&gt;F215,AND(J215&lt;&gt;"",NOT(ISNUMBER(J215))),J215&lt;0),"CHECK VALUES",IF(J215&gt;I215,"OVERPAID / CHECK",IF(K215=0,"PAID",IF(L215="","DUE DATE NOT SET",IF(OR(NOT(ISNUMBER(L215)),L215&lt;H215),"CHECK DUE DATE",IF(TODAY()&gt;L215,"OVERDUE","PENDING"))))))))))</x:f>
      </x:c>
      <x:c r="O215" s="730"/>
      <x:c r="P215" s="730"/>
      <x:c r="Q215" s="751" t="str">
        <x:f>IF(A215="","",IF(COUNTIF($A$5:$A$504,A215)&gt;1,"DUPLICATE PO ID",IF(OR(B215="",C215="",D215="",E215="",F215=""),"CHECK REQUIRED FIELDS",IF(OR(NOT(ISNUMBER(E215)),E215&gt;TODAY(),NOT(ISNUMBER(F215)),F215&lt;=0),"CHECK INPUTS",IF(I215="","OPEN — ADD INVOICE",IF(OR(G215="",H215=""),"CHECK INVOICE DATA",IF(OR(NOT(ISNUMBER(H215)),H215&gt;TODAY(),NOT(ISNUMBER(I215)),I215&lt;=0,I215&gt;F215,AND(J215&lt;&gt;"",OR(NOT(ISNUMBER(J215)),J215&lt;0,J215&gt;I215)),AND(L215&lt;&gt;"",OR(NOT(ISNUMBER(L215)),L215&lt;H215))),"CHECK INPUTS",IF(N215="PAID","COMPLETE","OPEN"))))))))</x:f>
      </x:c>
    </x:row>
    <x:row r="216">
      <x:c r="A216" s="730"/>
      <x:c r="B216" s="730"/>
      <x:c r="C216" s="730"/>
      <x:c r="D216" s="730"/>
      <x:c r="E216" s="731"/>
      <x:c r="F216" s="767"/>
      <x:c r="G216" s="767"/>
      <x:c r="H216" s="731"/>
      <x:c r="I216" s="767"/>
      <x:c r="J216" s="767"/>
      <x:c r="K216" s="771" t="str">
        <x:f>IF(I216="","",IF(OR(NOT(ISNUMBER(I216)),I216&lt;=0,AND(J216&lt;&gt;"",NOT(ISNUMBER(J216))),J216&lt;0),"CHECK VALUES",ROUND(MAX(I216-IF(J216="",0,J216),0),2)))</x:f>
      </x:c>
      <x:c r="L216" s="731"/>
      <x:c r="M216" s="776" t="str">
        <x:f>IF(N216="OVERDUE",MAX(TODAY()-L216,0),"")</x:f>
      </x:c>
      <x:c r="N216" s="741" t="str">
        <x:f>IF(A216="","",IF(OR(B216="",C216="",D216="",E216="",F216="",NOT(ISNUMBER(E216)),E216&gt;TODAY(),NOT(ISNUMBER(F216)),F216&lt;=0),"CHECK ORDER DATA",IF(I216="","NOT INVOICED",IF(OR(G216="",H216=""),"CHECK INVOICE DATA",IF(OR(NOT(ISNUMBER(H216)),H216&gt;TODAY(),NOT(ISNUMBER(I216)),I216&lt;=0,I216&gt;F216,AND(J216&lt;&gt;"",NOT(ISNUMBER(J216))),J216&lt;0),"CHECK VALUES",IF(J216&gt;I216,"OVERPAID / CHECK",IF(K216=0,"PAID",IF(L216="","DUE DATE NOT SET",IF(OR(NOT(ISNUMBER(L216)),L216&lt;H216),"CHECK DUE DATE",IF(TODAY()&gt;L216,"OVERDUE","PENDING"))))))))))</x:f>
      </x:c>
      <x:c r="O216" s="730"/>
      <x:c r="P216" s="730"/>
      <x:c r="Q216" s="751" t="str">
        <x:f>IF(A216="","",IF(COUNTIF($A$5:$A$504,A216)&gt;1,"DUPLICATE PO ID",IF(OR(B216="",C216="",D216="",E216="",F216=""),"CHECK REQUIRED FIELDS",IF(OR(NOT(ISNUMBER(E216)),E216&gt;TODAY(),NOT(ISNUMBER(F216)),F216&lt;=0),"CHECK INPUTS",IF(I216="","OPEN — ADD INVOICE",IF(OR(G216="",H216=""),"CHECK INVOICE DATA",IF(OR(NOT(ISNUMBER(H216)),H216&gt;TODAY(),NOT(ISNUMBER(I216)),I216&lt;=0,I216&gt;F216,AND(J216&lt;&gt;"",OR(NOT(ISNUMBER(J216)),J216&lt;0,J216&gt;I216)),AND(L216&lt;&gt;"",OR(NOT(ISNUMBER(L216)),L216&lt;H216))),"CHECK INPUTS",IF(N216="PAID","COMPLETE","OPEN"))))))))</x:f>
      </x:c>
    </x:row>
    <x:row r="217">
      <x:c r="A217" s="730"/>
      <x:c r="B217" s="730"/>
      <x:c r="C217" s="730"/>
      <x:c r="D217" s="730"/>
      <x:c r="E217" s="731"/>
      <x:c r="F217" s="767"/>
      <x:c r="G217" s="767"/>
      <x:c r="H217" s="731"/>
      <x:c r="I217" s="767"/>
      <x:c r="J217" s="767"/>
      <x:c r="K217" s="771" t="str">
        <x:f>IF(I217="","",IF(OR(NOT(ISNUMBER(I217)),I217&lt;=0,AND(J217&lt;&gt;"",NOT(ISNUMBER(J217))),J217&lt;0),"CHECK VALUES",ROUND(MAX(I217-IF(J217="",0,J217),0),2)))</x:f>
      </x:c>
      <x:c r="L217" s="731"/>
      <x:c r="M217" s="776" t="str">
        <x:f>IF(N217="OVERDUE",MAX(TODAY()-L217,0),"")</x:f>
      </x:c>
      <x:c r="N217" s="741" t="str">
        <x:f>IF(A217="","",IF(OR(B217="",C217="",D217="",E217="",F217="",NOT(ISNUMBER(E217)),E217&gt;TODAY(),NOT(ISNUMBER(F217)),F217&lt;=0),"CHECK ORDER DATA",IF(I217="","NOT INVOICED",IF(OR(G217="",H217=""),"CHECK INVOICE DATA",IF(OR(NOT(ISNUMBER(H217)),H217&gt;TODAY(),NOT(ISNUMBER(I217)),I217&lt;=0,I217&gt;F217,AND(J217&lt;&gt;"",NOT(ISNUMBER(J217))),J217&lt;0),"CHECK VALUES",IF(J217&gt;I217,"OVERPAID / CHECK",IF(K217=0,"PAID",IF(L217="","DUE DATE NOT SET",IF(OR(NOT(ISNUMBER(L217)),L217&lt;H217),"CHECK DUE DATE",IF(TODAY()&gt;L217,"OVERDUE","PENDING"))))))))))</x:f>
      </x:c>
      <x:c r="O217" s="730"/>
      <x:c r="P217" s="730"/>
      <x:c r="Q217" s="751" t="str">
        <x:f>IF(A217="","",IF(COUNTIF($A$5:$A$504,A217)&gt;1,"DUPLICATE PO ID",IF(OR(B217="",C217="",D217="",E217="",F217=""),"CHECK REQUIRED FIELDS",IF(OR(NOT(ISNUMBER(E217)),E217&gt;TODAY(),NOT(ISNUMBER(F217)),F217&lt;=0),"CHECK INPUTS",IF(I217="","OPEN — ADD INVOICE",IF(OR(G217="",H217=""),"CHECK INVOICE DATA",IF(OR(NOT(ISNUMBER(H217)),H217&gt;TODAY(),NOT(ISNUMBER(I217)),I217&lt;=0,I217&gt;F217,AND(J217&lt;&gt;"",OR(NOT(ISNUMBER(J217)),J217&lt;0,J217&gt;I217)),AND(L217&lt;&gt;"",OR(NOT(ISNUMBER(L217)),L217&lt;H217))),"CHECK INPUTS",IF(N217="PAID","COMPLETE","OPEN"))))))))</x:f>
      </x:c>
    </x:row>
    <x:row r="218">
      <x:c r="A218" s="730"/>
      <x:c r="B218" s="730"/>
      <x:c r="C218" s="730"/>
      <x:c r="D218" s="730"/>
      <x:c r="E218" s="731"/>
      <x:c r="F218" s="767"/>
      <x:c r="G218" s="767"/>
      <x:c r="H218" s="731"/>
      <x:c r="I218" s="767"/>
      <x:c r="J218" s="767"/>
      <x:c r="K218" s="771" t="str">
        <x:f>IF(I218="","",IF(OR(NOT(ISNUMBER(I218)),I218&lt;=0,AND(J218&lt;&gt;"",NOT(ISNUMBER(J218))),J218&lt;0),"CHECK VALUES",ROUND(MAX(I218-IF(J218="",0,J218),0),2)))</x:f>
      </x:c>
      <x:c r="L218" s="731"/>
      <x:c r="M218" s="776" t="str">
        <x:f>IF(N218="OVERDUE",MAX(TODAY()-L218,0),"")</x:f>
      </x:c>
      <x:c r="N218" s="741" t="str">
        <x:f>IF(A218="","",IF(OR(B218="",C218="",D218="",E218="",F218="",NOT(ISNUMBER(E218)),E218&gt;TODAY(),NOT(ISNUMBER(F218)),F218&lt;=0),"CHECK ORDER DATA",IF(I218="","NOT INVOICED",IF(OR(G218="",H218=""),"CHECK INVOICE DATA",IF(OR(NOT(ISNUMBER(H218)),H218&gt;TODAY(),NOT(ISNUMBER(I218)),I218&lt;=0,I218&gt;F218,AND(J218&lt;&gt;"",NOT(ISNUMBER(J218))),J218&lt;0),"CHECK VALUES",IF(J218&gt;I218,"OVERPAID / CHECK",IF(K218=0,"PAID",IF(L218="","DUE DATE NOT SET",IF(OR(NOT(ISNUMBER(L218)),L218&lt;H218),"CHECK DUE DATE",IF(TODAY()&gt;L218,"OVERDUE","PENDING"))))))))))</x:f>
      </x:c>
      <x:c r="O218" s="730"/>
      <x:c r="P218" s="730"/>
      <x:c r="Q218" s="751" t="str">
        <x:f>IF(A218="","",IF(COUNTIF($A$5:$A$504,A218)&gt;1,"DUPLICATE PO ID",IF(OR(B218="",C218="",D218="",E218="",F218=""),"CHECK REQUIRED FIELDS",IF(OR(NOT(ISNUMBER(E218)),E218&gt;TODAY(),NOT(ISNUMBER(F218)),F218&lt;=0),"CHECK INPUTS",IF(I218="","OPEN — ADD INVOICE",IF(OR(G218="",H218=""),"CHECK INVOICE DATA",IF(OR(NOT(ISNUMBER(H218)),H218&gt;TODAY(),NOT(ISNUMBER(I218)),I218&lt;=0,I218&gt;F218,AND(J218&lt;&gt;"",OR(NOT(ISNUMBER(J218)),J218&lt;0,J218&gt;I218)),AND(L218&lt;&gt;"",OR(NOT(ISNUMBER(L218)),L218&lt;H218))),"CHECK INPUTS",IF(N218="PAID","COMPLETE","OPEN"))))))))</x:f>
      </x:c>
    </x:row>
    <x:row r="219">
      <x:c r="A219" s="730"/>
      <x:c r="B219" s="730"/>
      <x:c r="C219" s="730"/>
      <x:c r="D219" s="730"/>
      <x:c r="E219" s="731"/>
      <x:c r="F219" s="767"/>
      <x:c r="G219" s="767"/>
      <x:c r="H219" s="731"/>
      <x:c r="I219" s="767"/>
      <x:c r="J219" s="767"/>
      <x:c r="K219" s="771" t="str">
        <x:f>IF(I219="","",IF(OR(NOT(ISNUMBER(I219)),I219&lt;=0,AND(J219&lt;&gt;"",NOT(ISNUMBER(J219))),J219&lt;0),"CHECK VALUES",ROUND(MAX(I219-IF(J219="",0,J219),0),2)))</x:f>
      </x:c>
      <x:c r="L219" s="731"/>
      <x:c r="M219" s="776" t="str">
        <x:f>IF(N219="OVERDUE",MAX(TODAY()-L219,0),"")</x:f>
      </x:c>
      <x:c r="N219" s="741" t="str">
        <x:f>IF(A219="","",IF(OR(B219="",C219="",D219="",E219="",F219="",NOT(ISNUMBER(E219)),E219&gt;TODAY(),NOT(ISNUMBER(F219)),F219&lt;=0),"CHECK ORDER DATA",IF(I219="","NOT INVOICED",IF(OR(G219="",H219=""),"CHECK INVOICE DATA",IF(OR(NOT(ISNUMBER(H219)),H219&gt;TODAY(),NOT(ISNUMBER(I219)),I219&lt;=0,I219&gt;F219,AND(J219&lt;&gt;"",NOT(ISNUMBER(J219))),J219&lt;0),"CHECK VALUES",IF(J219&gt;I219,"OVERPAID / CHECK",IF(K219=0,"PAID",IF(L219="","DUE DATE NOT SET",IF(OR(NOT(ISNUMBER(L219)),L219&lt;H219),"CHECK DUE DATE",IF(TODAY()&gt;L219,"OVERDUE","PENDING"))))))))))</x:f>
      </x:c>
      <x:c r="O219" s="730"/>
      <x:c r="P219" s="730"/>
      <x:c r="Q219" s="751" t="str">
        <x:f>IF(A219="","",IF(COUNTIF($A$5:$A$504,A219)&gt;1,"DUPLICATE PO ID",IF(OR(B219="",C219="",D219="",E219="",F219=""),"CHECK REQUIRED FIELDS",IF(OR(NOT(ISNUMBER(E219)),E219&gt;TODAY(),NOT(ISNUMBER(F219)),F219&lt;=0),"CHECK INPUTS",IF(I219="","OPEN — ADD INVOICE",IF(OR(G219="",H219=""),"CHECK INVOICE DATA",IF(OR(NOT(ISNUMBER(H219)),H219&gt;TODAY(),NOT(ISNUMBER(I219)),I219&lt;=0,I219&gt;F219,AND(J219&lt;&gt;"",OR(NOT(ISNUMBER(J219)),J219&lt;0,J219&gt;I219)),AND(L219&lt;&gt;"",OR(NOT(ISNUMBER(L219)),L219&lt;H219))),"CHECK INPUTS",IF(N219="PAID","COMPLETE","OPEN"))))))))</x:f>
      </x:c>
    </x:row>
    <x:row r="220">
      <x:c r="A220" s="730"/>
      <x:c r="B220" s="730"/>
      <x:c r="C220" s="730"/>
      <x:c r="D220" s="730"/>
      <x:c r="E220" s="731"/>
      <x:c r="F220" s="767"/>
      <x:c r="G220" s="767"/>
      <x:c r="H220" s="731"/>
      <x:c r="I220" s="767"/>
      <x:c r="J220" s="767"/>
      <x:c r="K220" s="771" t="str">
        <x:f>IF(I220="","",IF(OR(NOT(ISNUMBER(I220)),I220&lt;=0,AND(J220&lt;&gt;"",NOT(ISNUMBER(J220))),J220&lt;0),"CHECK VALUES",ROUND(MAX(I220-IF(J220="",0,J220),0),2)))</x:f>
      </x:c>
      <x:c r="L220" s="731"/>
      <x:c r="M220" s="776" t="str">
        <x:f>IF(N220="OVERDUE",MAX(TODAY()-L220,0),"")</x:f>
      </x:c>
      <x:c r="N220" s="741" t="str">
        <x:f>IF(A220="","",IF(OR(B220="",C220="",D220="",E220="",F220="",NOT(ISNUMBER(E220)),E220&gt;TODAY(),NOT(ISNUMBER(F220)),F220&lt;=0),"CHECK ORDER DATA",IF(I220="","NOT INVOICED",IF(OR(G220="",H220=""),"CHECK INVOICE DATA",IF(OR(NOT(ISNUMBER(H220)),H220&gt;TODAY(),NOT(ISNUMBER(I220)),I220&lt;=0,I220&gt;F220,AND(J220&lt;&gt;"",NOT(ISNUMBER(J220))),J220&lt;0),"CHECK VALUES",IF(J220&gt;I220,"OVERPAID / CHECK",IF(K220=0,"PAID",IF(L220="","DUE DATE NOT SET",IF(OR(NOT(ISNUMBER(L220)),L220&lt;H220),"CHECK DUE DATE",IF(TODAY()&gt;L220,"OVERDUE","PENDING"))))))))))</x:f>
      </x:c>
      <x:c r="O220" s="730"/>
      <x:c r="P220" s="730"/>
      <x:c r="Q220" s="751" t="str">
        <x:f>IF(A220="","",IF(COUNTIF($A$5:$A$504,A220)&gt;1,"DUPLICATE PO ID",IF(OR(B220="",C220="",D220="",E220="",F220=""),"CHECK REQUIRED FIELDS",IF(OR(NOT(ISNUMBER(E220)),E220&gt;TODAY(),NOT(ISNUMBER(F220)),F220&lt;=0),"CHECK INPUTS",IF(I220="","OPEN — ADD INVOICE",IF(OR(G220="",H220=""),"CHECK INVOICE DATA",IF(OR(NOT(ISNUMBER(H220)),H220&gt;TODAY(),NOT(ISNUMBER(I220)),I220&lt;=0,I220&gt;F220,AND(J220&lt;&gt;"",OR(NOT(ISNUMBER(J220)),J220&lt;0,J220&gt;I220)),AND(L220&lt;&gt;"",OR(NOT(ISNUMBER(L220)),L220&lt;H220))),"CHECK INPUTS",IF(N220="PAID","COMPLETE","OPEN"))))))))</x:f>
      </x:c>
    </x:row>
    <x:row r="221">
      <x:c r="A221" s="730"/>
      <x:c r="B221" s="730"/>
      <x:c r="C221" s="730"/>
      <x:c r="D221" s="730"/>
      <x:c r="E221" s="731"/>
      <x:c r="F221" s="767"/>
      <x:c r="G221" s="767"/>
      <x:c r="H221" s="731"/>
      <x:c r="I221" s="767"/>
      <x:c r="J221" s="767"/>
      <x:c r="K221" s="771" t="str">
        <x:f>IF(I221="","",IF(OR(NOT(ISNUMBER(I221)),I221&lt;=0,AND(J221&lt;&gt;"",NOT(ISNUMBER(J221))),J221&lt;0),"CHECK VALUES",ROUND(MAX(I221-IF(J221="",0,J221),0),2)))</x:f>
      </x:c>
      <x:c r="L221" s="731"/>
      <x:c r="M221" s="776" t="str">
        <x:f>IF(N221="OVERDUE",MAX(TODAY()-L221,0),"")</x:f>
      </x:c>
      <x:c r="N221" s="741" t="str">
        <x:f>IF(A221="","",IF(OR(B221="",C221="",D221="",E221="",F221="",NOT(ISNUMBER(E221)),E221&gt;TODAY(),NOT(ISNUMBER(F221)),F221&lt;=0),"CHECK ORDER DATA",IF(I221="","NOT INVOICED",IF(OR(G221="",H221=""),"CHECK INVOICE DATA",IF(OR(NOT(ISNUMBER(H221)),H221&gt;TODAY(),NOT(ISNUMBER(I221)),I221&lt;=0,I221&gt;F221,AND(J221&lt;&gt;"",NOT(ISNUMBER(J221))),J221&lt;0),"CHECK VALUES",IF(J221&gt;I221,"OVERPAID / CHECK",IF(K221=0,"PAID",IF(L221="","DUE DATE NOT SET",IF(OR(NOT(ISNUMBER(L221)),L221&lt;H221),"CHECK DUE DATE",IF(TODAY()&gt;L221,"OVERDUE","PENDING"))))))))))</x:f>
      </x:c>
      <x:c r="O221" s="730"/>
      <x:c r="P221" s="730"/>
      <x:c r="Q221" s="751" t="str">
        <x:f>IF(A221="","",IF(COUNTIF($A$5:$A$504,A221)&gt;1,"DUPLICATE PO ID",IF(OR(B221="",C221="",D221="",E221="",F221=""),"CHECK REQUIRED FIELDS",IF(OR(NOT(ISNUMBER(E221)),E221&gt;TODAY(),NOT(ISNUMBER(F221)),F221&lt;=0),"CHECK INPUTS",IF(I221="","OPEN — ADD INVOICE",IF(OR(G221="",H221=""),"CHECK INVOICE DATA",IF(OR(NOT(ISNUMBER(H221)),H221&gt;TODAY(),NOT(ISNUMBER(I221)),I221&lt;=0,I221&gt;F221,AND(J221&lt;&gt;"",OR(NOT(ISNUMBER(J221)),J221&lt;0,J221&gt;I221)),AND(L221&lt;&gt;"",OR(NOT(ISNUMBER(L221)),L221&lt;H221))),"CHECK INPUTS",IF(N221="PAID","COMPLETE","OPEN"))))))))</x:f>
      </x:c>
    </x:row>
    <x:row r="222">
      <x:c r="A222" s="730"/>
      <x:c r="B222" s="730"/>
      <x:c r="C222" s="730"/>
      <x:c r="D222" s="730"/>
      <x:c r="E222" s="731"/>
      <x:c r="F222" s="767"/>
      <x:c r="G222" s="767"/>
      <x:c r="H222" s="731"/>
      <x:c r="I222" s="767"/>
      <x:c r="J222" s="767"/>
      <x:c r="K222" s="771" t="str">
        <x:f>IF(I222="","",IF(OR(NOT(ISNUMBER(I222)),I222&lt;=0,AND(J222&lt;&gt;"",NOT(ISNUMBER(J222))),J222&lt;0),"CHECK VALUES",ROUND(MAX(I222-IF(J222="",0,J222),0),2)))</x:f>
      </x:c>
      <x:c r="L222" s="731"/>
      <x:c r="M222" s="776" t="str">
        <x:f>IF(N222="OVERDUE",MAX(TODAY()-L222,0),"")</x:f>
      </x:c>
      <x:c r="N222" s="741" t="str">
        <x:f>IF(A222="","",IF(OR(B222="",C222="",D222="",E222="",F222="",NOT(ISNUMBER(E222)),E222&gt;TODAY(),NOT(ISNUMBER(F222)),F222&lt;=0),"CHECK ORDER DATA",IF(I222="","NOT INVOICED",IF(OR(G222="",H222=""),"CHECK INVOICE DATA",IF(OR(NOT(ISNUMBER(H222)),H222&gt;TODAY(),NOT(ISNUMBER(I222)),I222&lt;=0,I222&gt;F222,AND(J222&lt;&gt;"",NOT(ISNUMBER(J222))),J222&lt;0),"CHECK VALUES",IF(J222&gt;I222,"OVERPAID / CHECK",IF(K222=0,"PAID",IF(L222="","DUE DATE NOT SET",IF(OR(NOT(ISNUMBER(L222)),L222&lt;H222),"CHECK DUE DATE",IF(TODAY()&gt;L222,"OVERDUE","PENDING"))))))))))</x:f>
      </x:c>
      <x:c r="O222" s="730"/>
      <x:c r="P222" s="730"/>
      <x:c r="Q222" s="751" t="str">
        <x:f>IF(A222="","",IF(COUNTIF($A$5:$A$504,A222)&gt;1,"DUPLICATE PO ID",IF(OR(B222="",C222="",D222="",E222="",F222=""),"CHECK REQUIRED FIELDS",IF(OR(NOT(ISNUMBER(E222)),E222&gt;TODAY(),NOT(ISNUMBER(F222)),F222&lt;=0),"CHECK INPUTS",IF(I222="","OPEN — ADD INVOICE",IF(OR(G222="",H222=""),"CHECK INVOICE DATA",IF(OR(NOT(ISNUMBER(H222)),H222&gt;TODAY(),NOT(ISNUMBER(I222)),I222&lt;=0,I222&gt;F222,AND(J222&lt;&gt;"",OR(NOT(ISNUMBER(J222)),J222&lt;0,J222&gt;I222)),AND(L222&lt;&gt;"",OR(NOT(ISNUMBER(L222)),L222&lt;H222))),"CHECK INPUTS",IF(N222="PAID","COMPLETE","OPEN"))))))))</x:f>
      </x:c>
    </x:row>
    <x:row r="223">
      <x:c r="A223" s="730"/>
      <x:c r="B223" s="730"/>
      <x:c r="C223" s="730"/>
      <x:c r="D223" s="730"/>
      <x:c r="E223" s="731"/>
      <x:c r="F223" s="767"/>
      <x:c r="G223" s="767"/>
      <x:c r="H223" s="731"/>
      <x:c r="I223" s="767"/>
      <x:c r="J223" s="767"/>
      <x:c r="K223" s="771" t="str">
        <x:f>IF(I223="","",IF(OR(NOT(ISNUMBER(I223)),I223&lt;=0,AND(J223&lt;&gt;"",NOT(ISNUMBER(J223))),J223&lt;0),"CHECK VALUES",ROUND(MAX(I223-IF(J223="",0,J223),0),2)))</x:f>
      </x:c>
      <x:c r="L223" s="731"/>
      <x:c r="M223" s="776" t="str">
        <x:f>IF(N223="OVERDUE",MAX(TODAY()-L223,0),"")</x:f>
      </x:c>
      <x:c r="N223" s="741" t="str">
        <x:f>IF(A223="","",IF(OR(B223="",C223="",D223="",E223="",F223="",NOT(ISNUMBER(E223)),E223&gt;TODAY(),NOT(ISNUMBER(F223)),F223&lt;=0),"CHECK ORDER DATA",IF(I223="","NOT INVOICED",IF(OR(G223="",H223=""),"CHECK INVOICE DATA",IF(OR(NOT(ISNUMBER(H223)),H223&gt;TODAY(),NOT(ISNUMBER(I223)),I223&lt;=0,I223&gt;F223,AND(J223&lt;&gt;"",NOT(ISNUMBER(J223))),J223&lt;0),"CHECK VALUES",IF(J223&gt;I223,"OVERPAID / CHECK",IF(K223=0,"PAID",IF(L223="","DUE DATE NOT SET",IF(OR(NOT(ISNUMBER(L223)),L223&lt;H223),"CHECK DUE DATE",IF(TODAY()&gt;L223,"OVERDUE","PENDING"))))))))))</x:f>
      </x:c>
      <x:c r="O223" s="730"/>
      <x:c r="P223" s="730"/>
      <x:c r="Q223" s="751" t="str">
        <x:f>IF(A223="","",IF(COUNTIF($A$5:$A$504,A223)&gt;1,"DUPLICATE PO ID",IF(OR(B223="",C223="",D223="",E223="",F223=""),"CHECK REQUIRED FIELDS",IF(OR(NOT(ISNUMBER(E223)),E223&gt;TODAY(),NOT(ISNUMBER(F223)),F223&lt;=0),"CHECK INPUTS",IF(I223="","OPEN — ADD INVOICE",IF(OR(G223="",H223=""),"CHECK INVOICE DATA",IF(OR(NOT(ISNUMBER(H223)),H223&gt;TODAY(),NOT(ISNUMBER(I223)),I223&lt;=0,I223&gt;F223,AND(J223&lt;&gt;"",OR(NOT(ISNUMBER(J223)),J223&lt;0,J223&gt;I223)),AND(L223&lt;&gt;"",OR(NOT(ISNUMBER(L223)),L223&lt;H223))),"CHECK INPUTS",IF(N223="PAID","COMPLETE","OPEN"))))))))</x:f>
      </x:c>
    </x:row>
    <x:row r="224">
      <x:c r="A224" s="730"/>
      <x:c r="B224" s="730"/>
      <x:c r="C224" s="730"/>
      <x:c r="D224" s="730"/>
      <x:c r="E224" s="731"/>
      <x:c r="F224" s="767"/>
      <x:c r="G224" s="767"/>
      <x:c r="H224" s="731"/>
      <x:c r="I224" s="767"/>
      <x:c r="J224" s="767"/>
      <x:c r="K224" s="771" t="str">
        <x:f>IF(I224="","",IF(OR(NOT(ISNUMBER(I224)),I224&lt;=0,AND(J224&lt;&gt;"",NOT(ISNUMBER(J224))),J224&lt;0),"CHECK VALUES",ROUND(MAX(I224-IF(J224="",0,J224),0),2)))</x:f>
      </x:c>
      <x:c r="L224" s="731"/>
      <x:c r="M224" s="776" t="str">
        <x:f>IF(N224="OVERDUE",MAX(TODAY()-L224,0),"")</x:f>
      </x:c>
      <x:c r="N224" s="741" t="str">
        <x:f>IF(A224="","",IF(OR(B224="",C224="",D224="",E224="",F224="",NOT(ISNUMBER(E224)),E224&gt;TODAY(),NOT(ISNUMBER(F224)),F224&lt;=0),"CHECK ORDER DATA",IF(I224="","NOT INVOICED",IF(OR(G224="",H224=""),"CHECK INVOICE DATA",IF(OR(NOT(ISNUMBER(H224)),H224&gt;TODAY(),NOT(ISNUMBER(I224)),I224&lt;=0,I224&gt;F224,AND(J224&lt;&gt;"",NOT(ISNUMBER(J224))),J224&lt;0),"CHECK VALUES",IF(J224&gt;I224,"OVERPAID / CHECK",IF(K224=0,"PAID",IF(L224="","DUE DATE NOT SET",IF(OR(NOT(ISNUMBER(L224)),L224&lt;H224),"CHECK DUE DATE",IF(TODAY()&gt;L224,"OVERDUE","PENDING"))))))))))</x:f>
      </x:c>
      <x:c r="O224" s="730"/>
      <x:c r="P224" s="730"/>
      <x:c r="Q224" s="751" t="str">
        <x:f>IF(A224="","",IF(COUNTIF($A$5:$A$504,A224)&gt;1,"DUPLICATE PO ID",IF(OR(B224="",C224="",D224="",E224="",F224=""),"CHECK REQUIRED FIELDS",IF(OR(NOT(ISNUMBER(E224)),E224&gt;TODAY(),NOT(ISNUMBER(F224)),F224&lt;=0),"CHECK INPUTS",IF(I224="","OPEN — ADD INVOICE",IF(OR(G224="",H224=""),"CHECK INVOICE DATA",IF(OR(NOT(ISNUMBER(H224)),H224&gt;TODAY(),NOT(ISNUMBER(I224)),I224&lt;=0,I224&gt;F224,AND(J224&lt;&gt;"",OR(NOT(ISNUMBER(J224)),J224&lt;0,J224&gt;I224)),AND(L224&lt;&gt;"",OR(NOT(ISNUMBER(L224)),L224&lt;H224))),"CHECK INPUTS",IF(N224="PAID","COMPLETE","OPEN"))))))))</x:f>
      </x:c>
    </x:row>
    <x:row r="225">
      <x:c r="A225" s="730"/>
      <x:c r="B225" s="730"/>
      <x:c r="C225" s="730"/>
      <x:c r="D225" s="730"/>
      <x:c r="E225" s="731"/>
      <x:c r="F225" s="767"/>
      <x:c r="G225" s="767"/>
      <x:c r="H225" s="731"/>
      <x:c r="I225" s="767"/>
      <x:c r="J225" s="767"/>
      <x:c r="K225" s="771" t="str">
        <x:f>IF(I225="","",IF(OR(NOT(ISNUMBER(I225)),I225&lt;=0,AND(J225&lt;&gt;"",NOT(ISNUMBER(J225))),J225&lt;0),"CHECK VALUES",ROUND(MAX(I225-IF(J225="",0,J225),0),2)))</x:f>
      </x:c>
      <x:c r="L225" s="731"/>
      <x:c r="M225" s="776" t="str">
        <x:f>IF(N225="OVERDUE",MAX(TODAY()-L225,0),"")</x:f>
      </x:c>
      <x:c r="N225" s="741" t="str">
        <x:f>IF(A225="","",IF(OR(B225="",C225="",D225="",E225="",F225="",NOT(ISNUMBER(E225)),E225&gt;TODAY(),NOT(ISNUMBER(F225)),F225&lt;=0),"CHECK ORDER DATA",IF(I225="","NOT INVOICED",IF(OR(G225="",H225=""),"CHECK INVOICE DATA",IF(OR(NOT(ISNUMBER(H225)),H225&gt;TODAY(),NOT(ISNUMBER(I225)),I225&lt;=0,I225&gt;F225,AND(J225&lt;&gt;"",NOT(ISNUMBER(J225))),J225&lt;0),"CHECK VALUES",IF(J225&gt;I225,"OVERPAID / CHECK",IF(K225=0,"PAID",IF(L225="","DUE DATE NOT SET",IF(OR(NOT(ISNUMBER(L225)),L225&lt;H225),"CHECK DUE DATE",IF(TODAY()&gt;L225,"OVERDUE","PENDING"))))))))))</x:f>
      </x:c>
      <x:c r="O225" s="730"/>
      <x:c r="P225" s="730"/>
      <x:c r="Q225" s="751" t="str">
        <x:f>IF(A225="","",IF(COUNTIF($A$5:$A$504,A225)&gt;1,"DUPLICATE PO ID",IF(OR(B225="",C225="",D225="",E225="",F225=""),"CHECK REQUIRED FIELDS",IF(OR(NOT(ISNUMBER(E225)),E225&gt;TODAY(),NOT(ISNUMBER(F225)),F225&lt;=0),"CHECK INPUTS",IF(I225="","OPEN — ADD INVOICE",IF(OR(G225="",H225=""),"CHECK INVOICE DATA",IF(OR(NOT(ISNUMBER(H225)),H225&gt;TODAY(),NOT(ISNUMBER(I225)),I225&lt;=0,I225&gt;F225,AND(J225&lt;&gt;"",OR(NOT(ISNUMBER(J225)),J225&lt;0,J225&gt;I225)),AND(L225&lt;&gt;"",OR(NOT(ISNUMBER(L225)),L225&lt;H225))),"CHECK INPUTS",IF(N225="PAID","COMPLETE","OPEN"))))))))</x:f>
      </x:c>
    </x:row>
    <x:row r="226">
      <x:c r="A226" s="730"/>
      <x:c r="B226" s="730"/>
      <x:c r="C226" s="730"/>
      <x:c r="D226" s="730"/>
      <x:c r="E226" s="731"/>
      <x:c r="F226" s="767"/>
      <x:c r="G226" s="767"/>
      <x:c r="H226" s="731"/>
      <x:c r="I226" s="767"/>
      <x:c r="J226" s="767"/>
      <x:c r="K226" s="771" t="str">
        <x:f>IF(I226="","",IF(OR(NOT(ISNUMBER(I226)),I226&lt;=0,AND(J226&lt;&gt;"",NOT(ISNUMBER(J226))),J226&lt;0),"CHECK VALUES",ROUND(MAX(I226-IF(J226="",0,J226),0),2)))</x:f>
      </x:c>
      <x:c r="L226" s="731"/>
      <x:c r="M226" s="776" t="str">
        <x:f>IF(N226="OVERDUE",MAX(TODAY()-L226,0),"")</x:f>
      </x:c>
      <x:c r="N226" s="741" t="str">
        <x:f>IF(A226="","",IF(OR(B226="",C226="",D226="",E226="",F226="",NOT(ISNUMBER(E226)),E226&gt;TODAY(),NOT(ISNUMBER(F226)),F226&lt;=0),"CHECK ORDER DATA",IF(I226="","NOT INVOICED",IF(OR(G226="",H226=""),"CHECK INVOICE DATA",IF(OR(NOT(ISNUMBER(H226)),H226&gt;TODAY(),NOT(ISNUMBER(I226)),I226&lt;=0,I226&gt;F226,AND(J226&lt;&gt;"",NOT(ISNUMBER(J226))),J226&lt;0),"CHECK VALUES",IF(J226&gt;I226,"OVERPAID / CHECK",IF(K226=0,"PAID",IF(L226="","DUE DATE NOT SET",IF(OR(NOT(ISNUMBER(L226)),L226&lt;H226),"CHECK DUE DATE",IF(TODAY()&gt;L226,"OVERDUE","PENDING"))))))))))</x:f>
      </x:c>
      <x:c r="O226" s="730"/>
      <x:c r="P226" s="730"/>
      <x:c r="Q226" s="751" t="str">
        <x:f>IF(A226="","",IF(COUNTIF($A$5:$A$504,A226)&gt;1,"DUPLICATE PO ID",IF(OR(B226="",C226="",D226="",E226="",F226=""),"CHECK REQUIRED FIELDS",IF(OR(NOT(ISNUMBER(E226)),E226&gt;TODAY(),NOT(ISNUMBER(F226)),F226&lt;=0),"CHECK INPUTS",IF(I226="","OPEN — ADD INVOICE",IF(OR(G226="",H226=""),"CHECK INVOICE DATA",IF(OR(NOT(ISNUMBER(H226)),H226&gt;TODAY(),NOT(ISNUMBER(I226)),I226&lt;=0,I226&gt;F226,AND(J226&lt;&gt;"",OR(NOT(ISNUMBER(J226)),J226&lt;0,J226&gt;I226)),AND(L226&lt;&gt;"",OR(NOT(ISNUMBER(L226)),L226&lt;H226))),"CHECK INPUTS",IF(N226="PAID","COMPLETE","OPEN"))))))))</x:f>
      </x:c>
    </x:row>
    <x:row r="227">
      <x:c r="A227" s="730"/>
      <x:c r="B227" s="730"/>
      <x:c r="C227" s="730"/>
      <x:c r="D227" s="730"/>
      <x:c r="E227" s="731"/>
      <x:c r="F227" s="767"/>
      <x:c r="G227" s="767"/>
      <x:c r="H227" s="731"/>
      <x:c r="I227" s="767"/>
      <x:c r="J227" s="767"/>
      <x:c r="K227" s="771" t="str">
        <x:f>IF(I227="","",IF(OR(NOT(ISNUMBER(I227)),I227&lt;=0,AND(J227&lt;&gt;"",NOT(ISNUMBER(J227))),J227&lt;0),"CHECK VALUES",ROUND(MAX(I227-IF(J227="",0,J227),0),2)))</x:f>
      </x:c>
      <x:c r="L227" s="731"/>
      <x:c r="M227" s="776" t="str">
        <x:f>IF(N227="OVERDUE",MAX(TODAY()-L227,0),"")</x:f>
      </x:c>
      <x:c r="N227" s="741" t="str">
        <x:f>IF(A227="","",IF(OR(B227="",C227="",D227="",E227="",F227="",NOT(ISNUMBER(E227)),E227&gt;TODAY(),NOT(ISNUMBER(F227)),F227&lt;=0),"CHECK ORDER DATA",IF(I227="","NOT INVOICED",IF(OR(G227="",H227=""),"CHECK INVOICE DATA",IF(OR(NOT(ISNUMBER(H227)),H227&gt;TODAY(),NOT(ISNUMBER(I227)),I227&lt;=0,I227&gt;F227,AND(J227&lt;&gt;"",NOT(ISNUMBER(J227))),J227&lt;0),"CHECK VALUES",IF(J227&gt;I227,"OVERPAID / CHECK",IF(K227=0,"PAID",IF(L227="","DUE DATE NOT SET",IF(OR(NOT(ISNUMBER(L227)),L227&lt;H227),"CHECK DUE DATE",IF(TODAY()&gt;L227,"OVERDUE","PENDING"))))))))))</x:f>
      </x:c>
      <x:c r="O227" s="730"/>
      <x:c r="P227" s="730"/>
      <x:c r="Q227" s="751" t="str">
        <x:f>IF(A227="","",IF(COUNTIF($A$5:$A$504,A227)&gt;1,"DUPLICATE PO ID",IF(OR(B227="",C227="",D227="",E227="",F227=""),"CHECK REQUIRED FIELDS",IF(OR(NOT(ISNUMBER(E227)),E227&gt;TODAY(),NOT(ISNUMBER(F227)),F227&lt;=0),"CHECK INPUTS",IF(I227="","OPEN — ADD INVOICE",IF(OR(G227="",H227=""),"CHECK INVOICE DATA",IF(OR(NOT(ISNUMBER(H227)),H227&gt;TODAY(),NOT(ISNUMBER(I227)),I227&lt;=0,I227&gt;F227,AND(J227&lt;&gt;"",OR(NOT(ISNUMBER(J227)),J227&lt;0,J227&gt;I227)),AND(L227&lt;&gt;"",OR(NOT(ISNUMBER(L227)),L227&lt;H227))),"CHECK INPUTS",IF(N227="PAID","COMPLETE","OPEN"))))))))</x:f>
      </x:c>
    </x:row>
    <x:row r="228">
      <x:c r="A228" s="730"/>
      <x:c r="B228" s="730"/>
      <x:c r="C228" s="730"/>
      <x:c r="D228" s="730"/>
      <x:c r="E228" s="731"/>
      <x:c r="F228" s="767"/>
      <x:c r="G228" s="767"/>
      <x:c r="H228" s="731"/>
      <x:c r="I228" s="767"/>
      <x:c r="J228" s="767"/>
      <x:c r="K228" s="771" t="str">
        <x:f>IF(I228="","",IF(OR(NOT(ISNUMBER(I228)),I228&lt;=0,AND(J228&lt;&gt;"",NOT(ISNUMBER(J228))),J228&lt;0),"CHECK VALUES",ROUND(MAX(I228-IF(J228="",0,J228),0),2)))</x:f>
      </x:c>
      <x:c r="L228" s="731"/>
      <x:c r="M228" s="776" t="str">
        <x:f>IF(N228="OVERDUE",MAX(TODAY()-L228,0),"")</x:f>
      </x:c>
      <x:c r="N228" s="741" t="str">
        <x:f>IF(A228="","",IF(OR(B228="",C228="",D228="",E228="",F228="",NOT(ISNUMBER(E228)),E228&gt;TODAY(),NOT(ISNUMBER(F228)),F228&lt;=0),"CHECK ORDER DATA",IF(I228="","NOT INVOICED",IF(OR(G228="",H228=""),"CHECK INVOICE DATA",IF(OR(NOT(ISNUMBER(H228)),H228&gt;TODAY(),NOT(ISNUMBER(I228)),I228&lt;=0,I228&gt;F228,AND(J228&lt;&gt;"",NOT(ISNUMBER(J228))),J228&lt;0),"CHECK VALUES",IF(J228&gt;I228,"OVERPAID / CHECK",IF(K228=0,"PAID",IF(L228="","DUE DATE NOT SET",IF(OR(NOT(ISNUMBER(L228)),L228&lt;H228),"CHECK DUE DATE",IF(TODAY()&gt;L228,"OVERDUE","PENDING"))))))))))</x:f>
      </x:c>
      <x:c r="O228" s="730"/>
      <x:c r="P228" s="730"/>
      <x:c r="Q228" s="751" t="str">
        <x:f>IF(A228="","",IF(COUNTIF($A$5:$A$504,A228)&gt;1,"DUPLICATE PO ID",IF(OR(B228="",C228="",D228="",E228="",F228=""),"CHECK REQUIRED FIELDS",IF(OR(NOT(ISNUMBER(E228)),E228&gt;TODAY(),NOT(ISNUMBER(F228)),F228&lt;=0),"CHECK INPUTS",IF(I228="","OPEN — ADD INVOICE",IF(OR(G228="",H228=""),"CHECK INVOICE DATA",IF(OR(NOT(ISNUMBER(H228)),H228&gt;TODAY(),NOT(ISNUMBER(I228)),I228&lt;=0,I228&gt;F228,AND(J228&lt;&gt;"",OR(NOT(ISNUMBER(J228)),J228&lt;0,J228&gt;I228)),AND(L228&lt;&gt;"",OR(NOT(ISNUMBER(L228)),L228&lt;H228))),"CHECK INPUTS",IF(N228="PAID","COMPLETE","OPEN"))))))))</x:f>
      </x:c>
    </x:row>
    <x:row r="229">
      <x:c r="A229" s="730"/>
      <x:c r="B229" s="730"/>
      <x:c r="C229" s="730"/>
      <x:c r="D229" s="730"/>
      <x:c r="E229" s="731"/>
      <x:c r="F229" s="767"/>
      <x:c r="G229" s="767"/>
      <x:c r="H229" s="731"/>
      <x:c r="I229" s="767"/>
      <x:c r="J229" s="767"/>
      <x:c r="K229" s="771" t="str">
        <x:f>IF(I229="","",IF(OR(NOT(ISNUMBER(I229)),I229&lt;=0,AND(J229&lt;&gt;"",NOT(ISNUMBER(J229))),J229&lt;0),"CHECK VALUES",ROUND(MAX(I229-IF(J229="",0,J229),0),2)))</x:f>
      </x:c>
      <x:c r="L229" s="731"/>
      <x:c r="M229" s="776" t="str">
        <x:f>IF(N229="OVERDUE",MAX(TODAY()-L229,0),"")</x:f>
      </x:c>
      <x:c r="N229" s="741" t="str">
        <x:f>IF(A229="","",IF(OR(B229="",C229="",D229="",E229="",F229="",NOT(ISNUMBER(E229)),E229&gt;TODAY(),NOT(ISNUMBER(F229)),F229&lt;=0),"CHECK ORDER DATA",IF(I229="","NOT INVOICED",IF(OR(G229="",H229=""),"CHECK INVOICE DATA",IF(OR(NOT(ISNUMBER(H229)),H229&gt;TODAY(),NOT(ISNUMBER(I229)),I229&lt;=0,I229&gt;F229,AND(J229&lt;&gt;"",NOT(ISNUMBER(J229))),J229&lt;0),"CHECK VALUES",IF(J229&gt;I229,"OVERPAID / CHECK",IF(K229=0,"PAID",IF(L229="","DUE DATE NOT SET",IF(OR(NOT(ISNUMBER(L229)),L229&lt;H229),"CHECK DUE DATE",IF(TODAY()&gt;L229,"OVERDUE","PENDING"))))))))))</x:f>
      </x:c>
      <x:c r="O229" s="730"/>
      <x:c r="P229" s="730"/>
      <x:c r="Q229" s="751" t="str">
        <x:f>IF(A229="","",IF(COUNTIF($A$5:$A$504,A229)&gt;1,"DUPLICATE PO ID",IF(OR(B229="",C229="",D229="",E229="",F229=""),"CHECK REQUIRED FIELDS",IF(OR(NOT(ISNUMBER(E229)),E229&gt;TODAY(),NOT(ISNUMBER(F229)),F229&lt;=0),"CHECK INPUTS",IF(I229="","OPEN — ADD INVOICE",IF(OR(G229="",H229=""),"CHECK INVOICE DATA",IF(OR(NOT(ISNUMBER(H229)),H229&gt;TODAY(),NOT(ISNUMBER(I229)),I229&lt;=0,I229&gt;F229,AND(J229&lt;&gt;"",OR(NOT(ISNUMBER(J229)),J229&lt;0,J229&gt;I229)),AND(L229&lt;&gt;"",OR(NOT(ISNUMBER(L229)),L229&lt;H229))),"CHECK INPUTS",IF(N229="PAID","COMPLETE","OPEN"))))))))</x:f>
      </x:c>
    </x:row>
    <x:row r="230">
      <x:c r="A230" s="730"/>
      <x:c r="B230" s="730"/>
      <x:c r="C230" s="730"/>
      <x:c r="D230" s="730"/>
      <x:c r="E230" s="731"/>
      <x:c r="F230" s="767"/>
      <x:c r="G230" s="767"/>
      <x:c r="H230" s="731"/>
      <x:c r="I230" s="767"/>
      <x:c r="J230" s="767"/>
      <x:c r="K230" s="771" t="str">
        <x:f>IF(I230="","",IF(OR(NOT(ISNUMBER(I230)),I230&lt;=0,AND(J230&lt;&gt;"",NOT(ISNUMBER(J230))),J230&lt;0),"CHECK VALUES",ROUND(MAX(I230-IF(J230="",0,J230),0),2)))</x:f>
      </x:c>
      <x:c r="L230" s="731"/>
      <x:c r="M230" s="776" t="str">
        <x:f>IF(N230="OVERDUE",MAX(TODAY()-L230,0),"")</x:f>
      </x:c>
      <x:c r="N230" s="741" t="str">
        <x:f>IF(A230="","",IF(OR(B230="",C230="",D230="",E230="",F230="",NOT(ISNUMBER(E230)),E230&gt;TODAY(),NOT(ISNUMBER(F230)),F230&lt;=0),"CHECK ORDER DATA",IF(I230="","NOT INVOICED",IF(OR(G230="",H230=""),"CHECK INVOICE DATA",IF(OR(NOT(ISNUMBER(H230)),H230&gt;TODAY(),NOT(ISNUMBER(I230)),I230&lt;=0,I230&gt;F230,AND(J230&lt;&gt;"",NOT(ISNUMBER(J230))),J230&lt;0),"CHECK VALUES",IF(J230&gt;I230,"OVERPAID / CHECK",IF(K230=0,"PAID",IF(L230="","DUE DATE NOT SET",IF(OR(NOT(ISNUMBER(L230)),L230&lt;H230),"CHECK DUE DATE",IF(TODAY()&gt;L230,"OVERDUE","PENDING"))))))))))</x:f>
      </x:c>
      <x:c r="O230" s="730"/>
      <x:c r="P230" s="730"/>
      <x:c r="Q230" s="751" t="str">
        <x:f>IF(A230="","",IF(COUNTIF($A$5:$A$504,A230)&gt;1,"DUPLICATE PO ID",IF(OR(B230="",C230="",D230="",E230="",F230=""),"CHECK REQUIRED FIELDS",IF(OR(NOT(ISNUMBER(E230)),E230&gt;TODAY(),NOT(ISNUMBER(F230)),F230&lt;=0),"CHECK INPUTS",IF(I230="","OPEN — ADD INVOICE",IF(OR(G230="",H230=""),"CHECK INVOICE DATA",IF(OR(NOT(ISNUMBER(H230)),H230&gt;TODAY(),NOT(ISNUMBER(I230)),I230&lt;=0,I230&gt;F230,AND(J230&lt;&gt;"",OR(NOT(ISNUMBER(J230)),J230&lt;0,J230&gt;I230)),AND(L230&lt;&gt;"",OR(NOT(ISNUMBER(L230)),L230&lt;H230))),"CHECK INPUTS",IF(N230="PAID","COMPLETE","OPEN"))))))))</x:f>
      </x:c>
    </x:row>
    <x:row r="231">
      <x:c r="A231" s="730"/>
      <x:c r="B231" s="730"/>
      <x:c r="C231" s="730"/>
      <x:c r="D231" s="730"/>
      <x:c r="E231" s="731"/>
      <x:c r="F231" s="767"/>
      <x:c r="G231" s="767"/>
      <x:c r="H231" s="731"/>
      <x:c r="I231" s="767"/>
      <x:c r="J231" s="767"/>
      <x:c r="K231" s="771" t="str">
        <x:f>IF(I231="","",IF(OR(NOT(ISNUMBER(I231)),I231&lt;=0,AND(J231&lt;&gt;"",NOT(ISNUMBER(J231))),J231&lt;0),"CHECK VALUES",ROUND(MAX(I231-IF(J231="",0,J231),0),2)))</x:f>
      </x:c>
      <x:c r="L231" s="731"/>
      <x:c r="M231" s="776" t="str">
        <x:f>IF(N231="OVERDUE",MAX(TODAY()-L231,0),"")</x:f>
      </x:c>
      <x:c r="N231" s="741" t="str">
        <x:f>IF(A231="","",IF(OR(B231="",C231="",D231="",E231="",F231="",NOT(ISNUMBER(E231)),E231&gt;TODAY(),NOT(ISNUMBER(F231)),F231&lt;=0),"CHECK ORDER DATA",IF(I231="","NOT INVOICED",IF(OR(G231="",H231=""),"CHECK INVOICE DATA",IF(OR(NOT(ISNUMBER(H231)),H231&gt;TODAY(),NOT(ISNUMBER(I231)),I231&lt;=0,I231&gt;F231,AND(J231&lt;&gt;"",NOT(ISNUMBER(J231))),J231&lt;0),"CHECK VALUES",IF(J231&gt;I231,"OVERPAID / CHECK",IF(K231=0,"PAID",IF(L231="","DUE DATE NOT SET",IF(OR(NOT(ISNUMBER(L231)),L231&lt;H231),"CHECK DUE DATE",IF(TODAY()&gt;L231,"OVERDUE","PENDING"))))))))))</x:f>
      </x:c>
      <x:c r="O231" s="730"/>
      <x:c r="P231" s="730"/>
      <x:c r="Q231" s="751" t="str">
        <x:f>IF(A231="","",IF(COUNTIF($A$5:$A$504,A231)&gt;1,"DUPLICATE PO ID",IF(OR(B231="",C231="",D231="",E231="",F231=""),"CHECK REQUIRED FIELDS",IF(OR(NOT(ISNUMBER(E231)),E231&gt;TODAY(),NOT(ISNUMBER(F231)),F231&lt;=0),"CHECK INPUTS",IF(I231="","OPEN — ADD INVOICE",IF(OR(G231="",H231=""),"CHECK INVOICE DATA",IF(OR(NOT(ISNUMBER(H231)),H231&gt;TODAY(),NOT(ISNUMBER(I231)),I231&lt;=0,I231&gt;F231,AND(J231&lt;&gt;"",OR(NOT(ISNUMBER(J231)),J231&lt;0,J231&gt;I231)),AND(L231&lt;&gt;"",OR(NOT(ISNUMBER(L231)),L231&lt;H231))),"CHECK INPUTS",IF(N231="PAID","COMPLETE","OPEN"))))))))</x:f>
      </x:c>
    </x:row>
    <x:row r="232">
      <x:c r="A232" s="730"/>
      <x:c r="B232" s="730"/>
      <x:c r="C232" s="730"/>
      <x:c r="D232" s="730"/>
      <x:c r="E232" s="731"/>
      <x:c r="F232" s="767"/>
      <x:c r="G232" s="767"/>
      <x:c r="H232" s="731"/>
      <x:c r="I232" s="767"/>
      <x:c r="J232" s="767"/>
      <x:c r="K232" s="771" t="str">
        <x:f>IF(I232="","",IF(OR(NOT(ISNUMBER(I232)),I232&lt;=0,AND(J232&lt;&gt;"",NOT(ISNUMBER(J232))),J232&lt;0),"CHECK VALUES",ROUND(MAX(I232-IF(J232="",0,J232),0),2)))</x:f>
      </x:c>
      <x:c r="L232" s="731"/>
      <x:c r="M232" s="776" t="str">
        <x:f>IF(N232="OVERDUE",MAX(TODAY()-L232,0),"")</x:f>
      </x:c>
      <x:c r="N232" s="741" t="str">
        <x:f>IF(A232="","",IF(OR(B232="",C232="",D232="",E232="",F232="",NOT(ISNUMBER(E232)),E232&gt;TODAY(),NOT(ISNUMBER(F232)),F232&lt;=0),"CHECK ORDER DATA",IF(I232="","NOT INVOICED",IF(OR(G232="",H232=""),"CHECK INVOICE DATA",IF(OR(NOT(ISNUMBER(H232)),H232&gt;TODAY(),NOT(ISNUMBER(I232)),I232&lt;=0,I232&gt;F232,AND(J232&lt;&gt;"",NOT(ISNUMBER(J232))),J232&lt;0),"CHECK VALUES",IF(J232&gt;I232,"OVERPAID / CHECK",IF(K232=0,"PAID",IF(L232="","DUE DATE NOT SET",IF(OR(NOT(ISNUMBER(L232)),L232&lt;H232),"CHECK DUE DATE",IF(TODAY()&gt;L232,"OVERDUE","PENDING"))))))))))</x:f>
      </x:c>
      <x:c r="O232" s="730"/>
      <x:c r="P232" s="730"/>
      <x:c r="Q232" s="751" t="str">
        <x:f>IF(A232="","",IF(COUNTIF($A$5:$A$504,A232)&gt;1,"DUPLICATE PO ID",IF(OR(B232="",C232="",D232="",E232="",F232=""),"CHECK REQUIRED FIELDS",IF(OR(NOT(ISNUMBER(E232)),E232&gt;TODAY(),NOT(ISNUMBER(F232)),F232&lt;=0),"CHECK INPUTS",IF(I232="","OPEN — ADD INVOICE",IF(OR(G232="",H232=""),"CHECK INVOICE DATA",IF(OR(NOT(ISNUMBER(H232)),H232&gt;TODAY(),NOT(ISNUMBER(I232)),I232&lt;=0,I232&gt;F232,AND(J232&lt;&gt;"",OR(NOT(ISNUMBER(J232)),J232&lt;0,J232&gt;I232)),AND(L232&lt;&gt;"",OR(NOT(ISNUMBER(L232)),L232&lt;H232))),"CHECK INPUTS",IF(N232="PAID","COMPLETE","OPEN"))))))))</x:f>
      </x:c>
    </x:row>
    <x:row r="233">
      <x:c r="A233" s="730"/>
      <x:c r="B233" s="730"/>
      <x:c r="C233" s="730"/>
      <x:c r="D233" s="730"/>
      <x:c r="E233" s="731"/>
      <x:c r="F233" s="767"/>
      <x:c r="G233" s="767"/>
      <x:c r="H233" s="731"/>
      <x:c r="I233" s="767"/>
      <x:c r="J233" s="767"/>
      <x:c r="K233" s="771" t="str">
        <x:f>IF(I233="","",IF(OR(NOT(ISNUMBER(I233)),I233&lt;=0,AND(J233&lt;&gt;"",NOT(ISNUMBER(J233))),J233&lt;0),"CHECK VALUES",ROUND(MAX(I233-IF(J233="",0,J233),0),2)))</x:f>
      </x:c>
      <x:c r="L233" s="731"/>
      <x:c r="M233" s="776" t="str">
        <x:f>IF(N233="OVERDUE",MAX(TODAY()-L233,0),"")</x:f>
      </x:c>
      <x:c r="N233" s="741" t="str">
        <x:f>IF(A233="","",IF(OR(B233="",C233="",D233="",E233="",F233="",NOT(ISNUMBER(E233)),E233&gt;TODAY(),NOT(ISNUMBER(F233)),F233&lt;=0),"CHECK ORDER DATA",IF(I233="","NOT INVOICED",IF(OR(G233="",H233=""),"CHECK INVOICE DATA",IF(OR(NOT(ISNUMBER(H233)),H233&gt;TODAY(),NOT(ISNUMBER(I233)),I233&lt;=0,I233&gt;F233,AND(J233&lt;&gt;"",NOT(ISNUMBER(J233))),J233&lt;0),"CHECK VALUES",IF(J233&gt;I233,"OVERPAID / CHECK",IF(K233=0,"PAID",IF(L233="","DUE DATE NOT SET",IF(OR(NOT(ISNUMBER(L233)),L233&lt;H233),"CHECK DUE DATE",IF(TODAY()&gt;L233,"OVERDUE","PENDING"))))))))))</x:f>
      </x:c>
      <x:c r="O233" s="730"/>
      <x:c r="P233" s="730"/>
      <x:c r="Q233" s="751" t="str">
        <x:f>IF(A233="","",IF(COUNTIF($A$5:$A$504,A233)&gt;1,"DUPLICATE PO ID",IF(OR(B233="",C233="",D233="",E233="",F233=""),"CHECK REQUIRED FIELDS",IF(OR(NOT(ISNUMBER(E233)),E233&gt;TODAY(),NOT(ISNUMBER(F233)),F233&lt;=0),"CHECK INPUTS",IF(I233="","OPEN — ADD INVOICE",IF(OR(G233="",H233=""),"CHECK INVOICE DATA",IF(OR(NOT(ISNUMBER(H233)),H233&gt;TODAY(),NOT(ISNUMBER(I233)),I233&lt;=0,I233&gt;F233,AND(J233&lt;&gt;"",OR(NOT(ISNUMBER(J233)),J233&lt;0,J233&gt;I233)),AND(L233&lt;&gt;"",OR(NOT(ISNUMBER(L233)),L233&lt;H233))),"CHECK INPUTS",IF(N233="PAID","COMPLETE","OPEN"))))))))</x:f>
      </x:c>
    </x:row>
    <x:row r="234">
      <x:c r="A234" s="730"/>
      <x:c r="B234" s="730"/>
      <x:c r="C234" s="730"/>
      <x:c r="D234" s="730"/>
      <x:c r="E234" s="731"/>
      <x:c r="F234" s="767"/>
      <x:c r="G234" s="767"/>
      <x:c r="H234" s="731"/>
      <x:c r="I234" s="767"/>
      <x:c r="J234" s="767"/>
      <x:c r="K234" s="771" t="str">
        <x:f>IF(I234="","",IF(OR(NOT(ISNUMBER(I234)),I234&lt;=0,AND(J234&lt;&gt;"",NOT(ISNUMBER(J234))),J234&lt;0),"CHECK VALUES",ROUND(MAX(I234-IF(J234="",0,J234),0),2)))</x:f>
      </x:c>
      <x:c r="L234" s="731"/>
      <x:c r="M234" s="776" t="str">
        <x:f>IF(N234="OVERDUE",MAX(TODAY()-L234,0),"")</x:f>
      </x:c>
      <x:c r="N234" s="741" t="str">
        <x:f>IF(A234="","",IF(OR(B234="",C234="",D234="",E234="",F234="",NOT(ISNUMBER(E234)),E234&gt;TODAY(),NOT(ISNUMBER(F234)),F234&lt;=0),"CHECK ORDER DATA",IF(I234="","NOT INVOICED",IF(OR(G234="",H234=""),"CHECK INVOICE DATA",IF(OR(NOT(ISNUMBER(H234)),H234&gt;TODAY(),NOT(ISNUMBER(I234)),I234&lt;=0,I234&gt;F234,AND(J234&lt;&gt;"",NOT(ISNUMBER(J234))),J234&lt;0),"CHECK VALUES",IF(J234&gt;I234,"OVERPAID / CHECK",IF(K234=0,"PAID",IF(L234="","DUE DATE NOT SET",IF(OR(NOT(ISNUMBER(L234)),L234&lt;H234),"CHECK DUE DATE",IF(TODAY()&gt;L234,"OVERDUE","PENDING"))))))))))</x:f>
      </x:c>
      <x:c r="O234" s="730"/>
      <x:c r="P234" s="730"/>
      <x:c r="Q234" s="751" t="str">
        <x:f>IF(A234="","",IF(COUNTIF($A$5:$A$504,A234)&gt;1,"DUPLICATE PO ID",IF(OR(B234="",C234="",D234="",E234="",F234=""),"CHECK REQUIRED FIELDS",IF(OR(NOT(ISNUMBER(E234)),E234&gt;TODAY(),NOT(ISNUMBER(F234)),F234&lt;=0),"CHECK INPUTS",IF(I234="","OPEN — ADD INVOICE",IF(OR(G234="",H234=""),"CHECK INVOICE DATA",IF(OR(NOT(ISNUMBER(H234)),H234&gt;TODAY(),NOT(ISNUMBER(I234)),I234&lt;=0,I234&gt;F234,AND(J234&lt;&gt;"",OR(NOT(ISNUMBER(J234)),J234&lt;0,J234&gt;I234)),AND(L234&lt;&gt;"",OR(NOT(ISNUMBER(L234)),L234&lt;H234))),"CHECK INPUTS",IF(N234="PAID","COMPLETE","OPEN"))))))))</x:f>
      </x:c>
    </x:row>
    <x:row r="235">
      <x:c r="A235" s="730"/>
      <x:c r="B235" s="730"/>
      <x:c r="C235" s="730"/>
      <x:c r="D235" s="730"/>
      <x:c r="E235" s="731"/>
      <x:c r="F235" s="767"/>
      <x:c r="G235" s="767"/>
      <x:c r="H235" s="731"/>
      <x:c r="I235" s="767"/>
      <x:c r="J235" s="767"/>
      <x:c r="K235" s="771" t="str">
        <x:f>IF(I235="","",IF(OR(NOT(ISNUMBER(I235)),I235&lt;=0,AND(J235&lt;&gt;"",NOT(ISNUMBER(J235))),J235&lt;0),"CHECK VALUES",ROUND(MAX(I235-IF(J235="",0,J235),0),2)))</x:f>
      </x:c>
      <x:c r="L235" s="731"/>
      <x:c r="M235" s="776" t="str">
        <x:f>IF(N235="OVERDUE",MAX(TODAY()-L235,0),"")</x:f>
      </x:c>
      <x:c r="N235" s="741" t="str">
        <x:f>IF(A235="","",IF(OR(B235="",C235="",D235="",E235="",F235="",NOT(ISNUMBER(E235)),E235&gt;TODAY(),NOT(ISNUMBER(F235)),F235&lt;=0),"CHECK ORDER DATA",IF(I235="","NOT INVOICED",IF(OR(G235="",H235=""),"CHECK INVOICE DATA",IF(OR(NOT(ISNUMBER(H235)),H235&gt;TODAY(),NOT(ISNUMBER(I235)),I235&lt;=0,I235&gt;F235,AND(J235&lt;&gt;"",NOT(ISNUMBER(J235))),J235&lt;0),"CHECK VALUES",IF(J235&gt;I235,"OVERPAID / CHECK",IF(K235=0,"PAID",IF(L235="","DUE DATE NOT SET",IF(OR(NOT(ISNUMBER(L235)),L235&lt;H235),"CHECK DUE DATE",IF(TODAY()&gt;L235,"OVERDUE","PENDING"))))))))))</x:f>
      </x:c>
      <x:c r="O235" s="730"/>
      <x:c r="P235" s="730"/>
      <x:c r="Q235" s="751" t="str">
        <x:f>IF(A235="","",IF(COUNTIF($A$5:$A$504,A235)&gt;1,"DUPLICATE PO ID",IF(OR(B235="",C235="",D235="",E235="",F235=""),"CHECK REQUIRED FIELDS",IF(OR(NOT(ISNUMBER(E235)),E235&gt;TODAY(),NOT(ISNUMBER(F235)),F235&lt;=0),"CHECK INPUTS",IF(I235="","OPEN — ADD INVOICE",IF(OR(G235="",H235=""),"CHECK INVOICE DATA",IF(OR(NOT(ISNUMBER(H235)),H235&gt;TODAY(),NOT(ISNUMBER(I235)),I235&lt;=0,I235&gt;F235,AND(J235&lt;&gt;"",OR(NOT(ISNUMBER(J235)),J235&lt;0,J235&gt;I235)),AND(L235&lt;&gt;"",OR(NOT(ISNUMBER(L235)),L235&lt;H235))),"CHECK INPUTS",IF(N235="PAID","COMPLETE","OPEN"))))))))</x:f>
      </x:c>
    </x:row>
    <x:row r="236">
      <x:c r="A236" s="730"/>
      <x:c r="B236" s="730"/>
      <x:c r="C236" s="730"/>
      <x:c r="D236" s="730"/>
      <x:c r="E236" s="731"/>
      <x:c r="F236" s="767"/>
      <x:c r="G236" s="767"/>
      <x:c r="H236" s="731"/>
      <x:c r="I236" s="767"/>
      <x:c r="J236" s="767"/>
      <x:c r="K236" s="771" t="str">
        <x:f>IF(I236="","",IF(OR(NOT(ISNUMBER(I236)),I236&lt;=0,AND(J236&lt;&gt;"",NOT(ISNUMBER(J236))),J236&lt;0),"CHECK VALUES",ROUND(MAX(I236-IF(J236="",0,J236),0),2)))</x:f>
      </x:c>
      <x:c r="L236" s="731"/>
      <x:c r="M236" s="776" t="str">
        <x:f>IF(N236="OVERDUE",MAX(TODAY()-L236,0),"")</x:f>
      </x:c>
      <x:c r="N236" s="741" t="str">
        <x:f>IF(A236="","",IF(OR(B236="",C236="",D236="",E236="",F236="",NOT(ISNUMBER(E236)),E236&gt;TODAY(),NOT(ISNUMBER(F236)),F236&lt;=0),"CHECK ORDER DATA",IF(I236="","NOT INVOICED",IF(OR(G236="",H236=""),"CHECK INVOICE DATA",IF(OR(NOT(ISNUMBER(H236)),H236&gt;TODAY(),NOT(ISNUMBER(I236)),I236&lt;=0,I236&gt;F236,AND(J236&lt;&gt;"",NOT(ISNUMBER(J236))),J236&lt;0),"CHECK VALUES",IF(J236&gt;I236,"OVERPAID / CHECK",IF(K236=0,"PAID",IF(L236="","DUE DATE NOT SET",IF(OR(NOT(ISNUMBER(L236)),L236&lt;H236),"CHECK DUE DATE",IF(TODAY()&gt;L236,"OVERDUE","PENDING"))))))))))</x:f>
      </x:c>
      <x:c r="O236" s="730"/>
      <x:c r="P236" s="730"/>
      <x:c r="Q236" s="751" t="str">
        <x:f>IF(A236="","",IF(COUNTIF($A$5:$A$504,A236)&gt;1,"DUPLICATE PO ID",IF(OR(B236="",C236="",D236="",E236="",F236=""),"CHECK REQUIRED FIELDS",IF(OR(NOT(ISNUMBER(E236)),E236&gt;TODAY(),NOT(ISNUMBER(F236)),F236&lt;=0),"CHECK INPUTS",IF(I236="","OPEN — ADD INVOICE",IF(OR(G236="",H236=""),"CHECK INVOICE DATA",IF(OR(NOT(ISNUMBER(H236)),H236&gt;TODAY(),NOT(ISNUMBER(I236)),I236&lt;=0,I236&gt;F236,AND(J236&lt;&gt;"",OR(NOT(ISNUMBER(J236)),J236&lt;0,J236&gt;I236)),AND(L236&lt;&gt;"",OR(NOT(ISNUMBER(L236)),L236&lt;H236))),"CHECK INPUTS",IF(N236="PAID","COMPLETE","OPEN"))))))))</x:f>
      </x:c>
    </x:row>
    <x:row r="237">
      <x:c r="A237" s="730"/>
      <x:c r="B237" s="730"/>
      <x:c r="C237" s="730"/>
      <x:c r="D237" s="730"/>
      <x:c r="E237" s="731"/>
      <x:c r="F237" s="767"/>
      <x:c r="G237" s="767"/>
      <x:c r="H237" s="731"/>
      <x:c r="I237" s="767"/>
      <x:c r="J237" s="767"/>
      <x:c r="K237" s="771" t="str">
        <x:f>IF(I237="","",IF(OR(NOT(ISNUMBER(I237)),I237&lt;=0,AND(J237&lt;&gt;"",NOT(ISNUMBER(J237))),J237&lt;0),"CHECK VALUES",ROUND(MAX(I237-IF(J237="",0,J237),0),2)))</x:f>
      </x:c>
      <x:c r="L237" s="731"/>
      <x:c r="M237" s="776" t="str">
        <x:f>IF(N237="OVERDUE",MAX(TODAY()-L237,0),"")</x:f>
      </x:c>
      <x:c r="N237" s="741" t="str">
        <x:f>IF(A237="","",IF(OR(B237="",C237="",D237="",E237="",F237="",NOT(ISNUMBER(E237)),E237&gt;TODAY(),NOT(ISNUMBER(F237)),F237&lt;=0),"CHECK ORDER DATA",IF(I237="","NOT INVOICED",IF(OR(G237="",H237=""),"CHECK INVOICE DATA",IF(OR(NOT(ISNUMBER(H237)),H237&gt;TODAY(),NOT(ISNUMBER(I237)),I237&lt;=0,I237&gt;F237,AND(J237&lt;&gt;"",NOT(ISNUMBER(J237))),J237&lt;0),"CHECK VALUES",IF(J237&gt;I237,"OVERPAID / CHECK",IF(K237=0,"PAID",IF(L237="","DUE DATE NOT SET",IF(OR(NOT(ISNUMBER(L237)),L237&lt;H237),"CHECK DUE DATE",IF(TODAY()&gt;L237,"OVERDUE","PENDING"))))))))))</x:f>
      </x:c>
      <x:c r="O237" s="730"/>
      <x:c r="P237" s="730"/>
      <x:c r="Q237" s="751" t="str">
        <x:f>IF(A237="","",IF(COUNTIF($A$5:$A$504,A237)&gt;1,"DUPLICATE PO ID",IF(OR(B237="",C237="",D237="",E237="",F237=""),"CHECK REQUIRED FIELDS",IF(OR(NOT(ISNUMBER(E237)),E237&gt;TODAY(),NOT(ISNUMBER(F237)),F237&lt;=0),"CHECK INPUTS",IF(I237="","OPEN — ADD INVOICE",IF(OR(G237="",H237=""),"CHECK INVOICE DATA",IF(OR(NOT(ISNUMBER(H237)),H237&gt;TODAY(),NOT(ISNUMBER(I237)),I237&lt;=0,I237&gt;F237,AND(J237&lt;&gt;"",OR(NOT(ISNUMBER(J237)),J237&lt;0,J237&gt;I237)),AND(L237&lt;&gt;"",OR(NOT(ISNUMBER(L237)),L237&lt;H237))),"CHECK INPUTS",IF(N237="PAID","COMPLETE","OPEN"))))))))</x:f>
      </x:c>
    </x:row>
    <x:row r="238">
      <x:c r="A238" s="730"/>
      <x:c r="B238" s="730"/>
      <x:c r="C238" s="730"/>
      <x:c r="D238" s="730"/>
      <x:c r="E238" s="731"/>
      <x:c r="F238" s="767"/>
      <x:c r="G238" s="767"/>
      <x:c r="H238" s="731"/>
      <x:c r="I238" s="767"/>
      <x:c r="J238" s="767"/>
      <x:c r="K238" s="771" t="str">
        <x:f>IF(I238="","",IF(OR(NOT(ISNUMBER(I238)),I238&lt;=0,AND(J238&lt;&gt;"",NOT(ISNUMBER(J238))),J238&lt;0),"CHECK VALUES",ROUND(MAX(I238-IF(J238="",0,J238),0),2)))</x:f>
      </x:c>
      <x:c r="L238" s="731"/>
      <x:c r="M238" s="776" t="str">
        <x:f>IF(N238="OVERDUE",MAX(TODAY()-L238,0),"")</x:f>
      </x:c>
      <x:c r="N238" s="741" t="str">
        <x:f>IF(A238="","",IF(OR(B238="",C238="",D238="",E238="",F238="",NOT(ISNUMBER(E238)),E238&gt;TODAY(),NOT(ISNUMBER(F238)),F238&lt;=0),"CHECK ORDER DATA",IF(I238="","NOT INVOICED",IF(OR(G238="",H238=""),"CHECK INVOICE DATA",IF(OR(NOT(ISNUMBER(H238)),H238&gt;TODAY(),NOT(ISNUMBER(I238)),I238&lt;=0,I238&gt;F238,AND(J238&lt;&gt;"",NOT(ISNUMBER(J238))),J238&lt;0),"CHECK VALUES",IF(J238&gt;I238,"OVERPAID / CHECK",IF(K238=0,"PAID",IF(L238="","DUE DATE NOT SET",IF(OR(NOT(ISNUMBER(L238)),L238&lt;H238),"CHECK DUE DATE",IF(TODAY()&gt;L238,"OVERDUE","PENDING"))))))))))</x:f>
      </x:c>
      <x:c r="O238" s="730"/>
      <x:c r="P238" s="730"/>
      <x:c r="Q238" s="751" t="str">
        <x:f>IF(A238="","",IF(COUNTIF($A$5:$A$504,A238)&gt;1,"DUPLICATE PO ID",IF(OR(B238="",C238="",D238="",E238="",F238=""),"CHECK REQUIRED FIELDS",IF(OR(NOT(ISNUMBER(E238)),E238&gt;TODAY(),NOT(ISNUMBER(F238)),F238&lt;=0),"CHECK INPUTS",IF(I238="","OPEN — ADD INVOICE",IF(OR(G238="",H238=""),"CHECK INVOICE DATA",IF(OR(NOT(ISNUMBER(H238)),H238&gt;TODAY(),NOT(ISNUMBER(I238)),I238&lt;=0,I238&gt;F238,AND(J238&lt;&gt;"",OR(NOT(ISNUMBER(J238)),J238&lt;0,J238&gt;I238)),AND(L238&lt;&gt;"",OR(NOT(ISNUMBER(L238)),L238&lt;H238))),"CHECK INPUTS",IF(N238="PAID","COMPLETE","OPEN"))))))))</x:f>
      </x:c>
    </x:row>
    <x:row r="239">
      <x:c r="A239" s="730"/>
      <x:c r="B239" s="730"/>
      <x:c r="C239" s="730"/>
      <x:c r="D239" s="730"/>
      <x:c r="E239" s="731"/>
      <x:c r="F239" s="767"/>
      <x:c r="G239" s="767"/>
      <x:c r="H239" s="731"/>
      <x:c r="I239" s="767"/>
      <x:c r="J239" s="767"/>
      <x:c r="K239" s="771" t="str">
        <x:f>IF(I239="","",IF(OR(NOT(ISNUMBER(I239)),I239&lt;=0,AND(J239&lt;&gt;"",NOT(ISNUMBER(J239))),J239&lt;0),"CHECK VALUES",ROUND(MAX(I239-IF(J239="",0,J239),0),2)))</x:f>
      </x:c>
      <x:c r="L239" s="731"/>
      <x:c r="M239" s="776" t="str">
        <x:f>IF(N239="OVERDUE",MAX(TODAY()-L239,0),"")</x:f>
      </x:c>
      <x:c r="N239" s="741" t="str">
        <x:f>IF(A239="","",IF(OR(B239="",C239="",D239="",E239="",F239="",NOT(ISNUMBER(E239)),E239&gt;TODAY(),NOT(ISNUMBER(F239)),F239&lt;=0),"CHECK ORDER DATA",IF(I239="","NOT INVOICED",IF(OR(G239="",H239=""),"CHECK INVOICE DATA",IF(OR(NOT(ISNUMBER(H239)),H239&gt;TODAY(),NOT(ISNUMBER(I239)),I239&lt;=0,I239&gt;F239,AND(J239&lt;&gt;"",NOT(ISNUMBER(J239))),J239&lt;0),"CHECK VALUES",IF(J239&gt;I239,"OVERPAID / CHECK",IF(K239=0,"PAID",IF(L239="","DUE DATE NOT SET",IF(OR(NOT(ISNUMBER(L239)),L239&lt;H239),"CHECK DUE DATE",IF(TODAY()&gt;L239,"OVERDUE","PENDING"))))))))))</x:f>
      </x:c>
      <x:c r="O239" s="730"/>
      <x:c r="P239" s="730"/>
      <x:c r="Q239" s="751" t="str">
        <x:f>IF(A239="","",IF(COUNTIF($A$5:$A$504,A239)&gt;1,"DUPLICATE PO ID",IF(OR(B239="",C239="",D239="",E239="",F239=""),"CHECK REQUIRED FIELDS",IF(OR(NOT(ISNUMBER(E239)),E239&gt;TODAY(),NOT(ISNUMBER(F239)),F239&lt;=0),"CHECK INPUTS",IF(I239="","OPEN — ADD INVOICE",IF(OR(G239="",H239=""),"CHECK INVOICE DATA",IF(OR(NOT(ISNUMBER(H239)),H239&gt;TODAY(),NOT(ISNUMBER(I239)),I239&lt;=0,I239&gt;F239,AND(J239&lt;&gt;"",OR(NOT(ISNUMBER(J239)),J239&lt;0,J239&gt;I239)),AND(L239&lt;&gt;"",OR(NOT(ISNUMBER(L239)),L239&lt;H239))),"CHECK INPUTS",IF(N239="PAID","COMPLETE","OPEN"))))))))</x:f>
      </x:c>
    </x:row>
    <x:row r="240">
      <x:c r="A240" s="730"/>
      <x:c r="B240" s="730"/>
      <x:c r="C240" s="730"/>
      <x:c r="D240" s="730"/>
      <x:c r="E240" s="731"/>
      <x:c r="F240" s="767"/>
      <x:c r="G240" s="767"/>
      <x:c r="H240" s="731"/>
      <x:c r="I240" s="767"/>
      <x:c r="J240" s="767"/>
      <x:c r="K240" s="771" t="str">
        <x:f>IF(I240="","",IF(OR(NOT(ISNUMBER(I240)),I240&lt;=0,AND(J240&lt;&gt;"",NOT(ISNUMBER(J240))),J240&lt;0),"CHECK VALUES",ROUND(MAX(I240-IF(J240="",0,J240),0),2)))</x:f>
      </x:c>
      <x:c r="L240" s="731"/>
      <x:c r="M240" s="776" t="str">
        <x:f>IF(N240="OVERDUE",MAX(TODAY()-L240,0),"")</x:f>
      </x:c>
      <x:c r="N240" s="741" t="str">
        <x:f>IF(A240="","",IF(OR(B240="",C240="",D240="",E240="",F240="",NOT(ISNUMBER(E240)),E240&gt;TODAY(),NOT(ISNUMBER(F240)),F240&lt;=0),"CHECK ORDER DATA",IF(I240="","NOT INVOICED",IF(OR(G240="",H240=""),"CHECK INVOICE DATA",IF(OR(NOT(ISNUMBER(H240)),H240&gt;TODAY(),NOT(ISNUMBER(I240)),I240&lt;=0,I240&gt;F240,AND(J240&lt;&gt;"",NOT(ISNUMBER(J240))),J240&lt;0),"CHECK VALUES",IF(J240&gt;I240,"OVERPAID / CHECK",IF(K240=0,"PAID",IF(L240="","DUE DATE NOT SET",IF(OR(NOT(ISNUMBER(L240)),L240&lt;H240),"CHECK DUE DATE",IF(TODAY()&gt;L240,"OVERDUE","PENDING"))))))))))</x:f>
      </x:c>
      <x:c r="O240" s="730"/>
      <x:c r="P240" s="730"/>
      <x:c r="Q240" s="751" t="str">
        <x:f>IF(A240="","",IF(COUNTIF($A$5:$A$504,A240)&gt;1,"DUPLICATE PO ID",IF(OR(B240="",C240="",D240="",E240="",F240=""),"CHECK REQUIRED FIELDS",IF(OR(NOT(ISNUMBER(E240)),E240&gt;TODAY(),NOT(ISNUMBER(F240)),F240&lt;=0),"CHECK INPUTS",IF(I240="","OPEN — ADD INVOICE",IF(OR(G240="",H240=""),"CHECK INVOICE DATA",IF(OR(NOT(ISNUMBER(H240)),H240&gt;TODAY(),NOT(ISNUMBER(I240)),I240&lt;=0,I240&gt;F240,AND(J240&lt;&gt;"",OR(NOT(ISNUMBER(J240)),J240&lt;0,J240&gt;I240)),AND(L240&lt;&gt;"",OR(NOT(ISNUMBER(L240)),L240&lt;H240))),"CHECK INPUTS",IF(N240="PAID","COMPLETE","OPEN"))))))))</x:f>
      </x:c>
    </x:row>
    <x:row r="241">
      <x:c r="A241" s="730"/>
      <x:c r="B241" s="730"/>
      <x:c r="C241" s="730"/>
      <x:c r="D241" s="730"/>
      <x:c r="E241" s="731"/>
      <x:c r="F241" s="767"/>
      <x:c r="G241" s="767"/>
      <x:c r="H241" s="731"/>
      <x:c r="I241" s="767"/>
      <x:c r="J241" s="767"/>
      <x:c r="K241" s="771" t="str">
        <x:f>IF(I241="","",IF(OR(NOT(ISNUMBER(I241)),I241&lt;=0,AND(J241&lt;&gt;"",NOT(ISNUMBER(J241))),J241&lt;0),"CHECK VALUES",ROUND(MAX(I241-IF(J241="",0,J241),0),2)))</x:f>
      </x:c>
      <x:c r="L241" s="731"/>
      <x:c r="M241" s="776" t="str">
        <x:f>IF(N241="OVERDUE",MAX(TODAY()-L241,0),"")</x:f>
      </x:c>
      <x:c r="N241" s="741" t="str">
        <x:f>IF(A241="","",IF(OR(B241="",C241="",D241="",E241="",F241="",NOT(ISNUMBER(E241)),E241&gt;TODAY(),NOT(ISNUMBER(F241)),F241&lt;=0),"CHECK ORDER DATA",IF(I241="","NOT INVOICED",IF(OR(G241="",H241=""),"CHECK INVOICE DATA",IF(OR(NOT(ISNUMBER(H241)),H241&gt;TODAY(),NOT(ISNUMBER(I241)),I241&lt;=0,I241&gt;F241,AND(J241&lt;&gt;"",NOT(ISNUMBER(J241))),J241&lt;0),"CHECK VALUES",IF(J241&gt;I241,"OVERPAID / CHECK",IF(K241=0,"PAID",IF(L241="","DUE DATE NOT SET",IF(OR(NOT(ISNUMBER(L241)),L241&lt;H241),"CHECK DUE DATE",IF(TODAY()&gt;L241,"OVERDUE","PENDING"))))))))))</x:f>
      </x:c>
      <x:c r="O241" s="730"/>
      <x:c r="P241" s="730"/>
      <x:c r="Q241" s="751" t="str">
        <x:f>IF(A241="","",IF(COUNTIF($A$5:$A$504,A241)&gt;1,"DUPLICATE PO ID",IF(OR(B241="",C241="",D241="",E241="",F241=""),"CHECK REQUIRED FIELDS",IF(OR(NOT(ISNUMBER(E241)),E241&gt;TODAY(),NOT(ISNUMBER(F241)),F241&lt;=0),"CHECK INPUTS",IF(I241="","OPEN — ADD INVOICE",IF(OR(G241="",H241=""),"CHECK INVOICE DATA",IF(OR(NOT(ISNUMBER(H241)),H241&gt;TODAY(),NOT(ISNUMBER(I241)),I241&lt;=0,I241&gt;F241,AND(J241&lt;&gt;"",OR(NOT(ISNUMBER(J241)),J241&lt;0,J241&gt;I241)),AND(L241&lt;&gt;"",OR(NOT(ISNUMBER(L241)),L241&lt;H241))),"CHECK INPUTS",IF(N241="PAID","COMPLETE","OPEN"))))))))</x:f>
      </x:c>
    </x:row>
    <x:row r="242">
      <x:c r="A242" s="730"/>
      <x:c r="B242" s="730"/>
      <x:c r="C242" s="730"/>
      <x:c r="D242" s="730"/>
      <x:c r="E242" s="731"/>
      <x:c r="F242" s="767"/>
      <x:c r="G242" s="767"/>
      <x:c r="H242" s="731"/>
      <x:c r="I242" s="767"/>
      <x:c r="J242" s="767"/>
      <x:c r="K242" s="771" t="str">
        <x:f>IF(I242="","",IF(OR(NOT(ISNUMBER(I242)),I242&lt;=0,AND(J242&lt;&gt;"",NOT(ISNUMBER(J242))),J242&lt;0),"CHECK VALUES",ROUND(MAX(I242-IF(J242="",0,J242),0),2)))</x:f>
      </x:c>
      <x:c r="L242" s="731"/>
      <x:c r="M242" s="776" t="str">
        <x:f>IF(N242="OVERDUE",MAX(TODAY()-L242,0),"")</x:f>
      </x:c>
      <x:c r="N242" s="741" t="str">
        <x:f>IF(A242="","",IF(OR(B242="",C242="",D242="",E242="",F242="",NOT(ISNUMBER(E242)),E242&gt;TODAY(),NOT(ISNUMBER(F242)),F242&lt;=0),"CHECK ORDER DATA",IF(I242="","NOT INVOICED",IF(OR(G242="",H242=""),"CHECK INVOICE DATA",IF(OR(NOT(ISNUMBER(H242)),H242&gt;TODAY(),NOT(ISNUMBER(I242)),I242&lt;=0,I242&gt;F242,AND(J242&lt;&gt;"",NOT(ISNUMBER(J242))),J242&lt;0),"CHECK VALUES",IF(J242&gt;I242,"OVERPAID / CHECK",IF(K242=0,"PAID",IF(L242="","DUE DATE NOT SET",IF(OR(NOT(ISNUMBER(L242)),L242&lt;H242),"CHECK DUE DATE",IF(TODAY()&gt;L242,"OVERDUE","PENDING"))))))))))</x:f>
      </x:c>
      <x:c r="O242" s="730"/>
      <x:c r="P242" s="730"/>
      <x:c r="Q242" s="751" t="str">
        <x:f>IF(A242="","",IF(COUNTIF($A$5:$A$504,A242)&gt;1,"DUPLICATE PO ID",IF(OR(B242="",C242="",D242="",E242="",F242=""),"CHECK REQUIRED FIELDS",IF(OR(NOT(ISNUMBER(E242)),E242&gt;TODAY(),NOT(ISNUMBER(F242)),F242&lt;=0),"CHECK INPUTS",IF(I242="","OPEN — ADD INVOICE",IF(OR(G242="",H242=""),"CHECK INVOICE DATA",IF(OR(NOT(ISNUMBER(H242)),H242&gt;TODAY(),NOT(ISNUMBER(I242)),I242&lt;=0,I242&gt;F242,AND(J242&lt;&gt;"",OR(NOT(ISNUMBER(J242)),J242&lt;0,J242&gt;I242)),AND(L242&lt;&gt;"",OR(NOT(ISNUMBER(L242)),L242&lt;H242))),"CHECK INPUTS",IF(N242="PAID","COMPLETE","OPEN"))))))))</x:f>
      </x:c>
    </x:row>
    <x:row r="243">
      <x:c r="A243" s="730"/>
      <x:c r="B243" s="730"/>
      <x:c r="C243" s="730"/>
      <x:c r="D243" s="730"/>
      <x:c r="E243" s="731"/>
      <x:c r="F243" s="767"/>
      <x:c r="G243" s="767"/>
      <x:c r="H243" s="731"/>
      <x:c r="I243" s="767"/>
      <x:c r="J243" s="767"/>
      <x:c r="K243" s="771" t="str">
        <x:f>IF(I243="","",IF(OR(NOT(ISNUMBER(I243)),I243&lt;=0,AND(J243&lt;&gt;"",NOT(ISNUMBER(J243))),J243&lt;0),"CHECK VALUES",ROUND(MAX(I243-IF(J243="",0,J243),0),2)))</x:f>
      </x:c>
      <x:c r="L243" s="731"/>
      <x:c r="M243" s="776" t="str">
        <x:f>IF(N243="OVERDUE",MAX(TODAY()-L243,0),"")</x:f>
      </x:c>
      <x:c r="N243" s="741" t="str">
        <x:f>IF(A243="","",IF(OR(B243="",C243="",D243="",E243="",F243="",NOT(ISNUMBER(E243)),E243&gt;TODAY(),NOT(ISNUMBER(F243)),F243&lt;=0),"CHECK ORDER DATA",IF(I243="","NOT INVOICED",IF(OR(G243="",H243=""),"CHECK INVOICE DATA",IF(OR(NOT(ISNUMBER(H243)),H243&gt;TODAY(),NOT(ISNUMBER(I243)),I243&lt;=0,I243&gt;F243,AND(J243&lt;&gt;"",NOT(ISNUMBER(J243))),J243&lt;0),"CHECK VALUES",IF(J243&gt;I243,"OVERPAID / CHECK",IF(K243=0,"PAID",IF(L243="","DUE DATE NOT SET",IF(OR(NOT(ISNUMBER(L243)),L243&lt;H243),"CHECK DUE DATE",IF(TODAY()&gt;L243,"OVERDUE","PENDING"))))))))))</x:f>
      </x:c>
      <x:c r="O243" s="730"/>
      <x:c r="P243" s="730"/>
      <x:c r="Q243" s="751" t="str">
        <x:f>IF(A243="","",IF(COUNTIF($A$5:$A$504,A243)&gt;1,"DUPLICATE PO ID",IF(OR(B243="",C243="",D243="",E243="",F243=""),"CHECK REQUIRED FIELDS",IF(OR(NOT(ISNUMBER(E243)),E243&gt;TODAY(),NOT(ISNUMBER(F243)),F243&lt;=0),"CHECK INPUTS",IF(I243="","OPEN — ADD INVOICE",IF(OR(G243="",H243=""),"CHECK INVOICE DATA",IF(OR(NOT(ISNUMBER(H243)),H243&gt;TODAY(),NOT(ISNUMBER(I243)),I243&lt;=0,I243&gt;F243,AND(J243&lt;&gt;"",OR(NOT(ISNUMBER(J243)),J243&lt;0,J243&gt;I243)),AND(L243&lt;&gt;"",OR(NOT(ISNUMBER(L243)),L243&lt;H243))),"CHECK INPUTS",IF(N243="PAID","COMPLETE","OPEN"))))))))</x:f>
      </x:c>
    </x:row>
    <x:row r="244">
      <x:c r="A244" s="730"/>
      <x:c r="B244" s="730"/>
      <x:c r="C244" s="730"/>
      <x:c r="D244" s="730"/>
      <x:c r="E244" s="731"/>
      <x:c r="F244" s="767"/>
      <x:c r="G244" s="767"/>
      <x:c r="H244" s="731"/>
      <x:c r="I244" s="767"/>
      <x:c r="J244" s="767"/>
      <x:c r="K244" s="771" t="str">
        <x:f>IF(I244="","",IF(OR(NOT(ISNUMBER(I244)),I244&lt;=0,AND(J244&lt;&gt;"",NOT(ISNUMBER(J244))),J244&lt;0),"CHECK VALUES",ROUND(MAX(I244-IF(J244="",0,J244),0),2)))</x:f>
      </x:c>
      <x:c r="L244" s="731"/>
      <x:c r="M244" s="776" t="str">
        <x:f>IF(N244="OVERDUE",MAX(TODAY()-L244,0),"")</x:f>
      </x:c>
      <x:c r="N244" s="741" t="str">
        <x:f>IF(A244="","",IF(OR(B244="",C244="",D244="",E244="",F244="",NOT(ISNUMBER(E244)),E244&gt;TODAY(),NOT(ISNUMBER(F244)),F244&lt;=0),"CHECK ORDER DATA",IF(I244="","NOT INVOICED",IF(OR(G244="",H244=""),"CHECK INVOICE DATA",IF(OR(NOT(ISNUMBER(H244)),H244&gt;TODAY(),NOT(ISNUMBER(I244)),I244&lt;=0,I244&gt;F244,AND(J244&lt;&gt;"",NOT(ISNUMBER(J244))),J244&lt;0),"CHECK VALUES",IF(J244&gt;I244,"OVERPAID / CHECK",IF(K244=0,"PAID",IF(L244="","DUE DATE NOT SET",IF(OR(NOT(ISNUMBER(L244)),L244&lt;H244),"CHECK DUE DATE",IF(TODAY()&gt;L244,"OVERDUE","PENDING"))))))))))</x:f>
      </x:c>
      <x:c r="O244" s="730"/>
      <x:c r="P244" s="730"/>
      <x:c r="Q244" s="751" t="str">
        <x:f>IF(A244="","",IF(COUNTIF($A$5:$A$504,A244)&gt;1,"DUPLICATE PO ID",IF(OR(B244="",C244="",D244="",E244="",F244=""),"CHECK REQUIRED FIELDS",IF(OR(NOT(ISNUMBER(E244)),E244&gt;TODAY(),NOT(ISNUMBER(F244)),F244&lt;=0),"CHECK INPUTS",IF(I244="","OPEN — ADD INVOICE",IF(OR(G244="",H244=""),"CHECK INVOICE DATA",IF(OR(NOT(ISNUMBER(H244)),H244&gt;TODAY(),NOT(ISNUMBER(I244)),I244&lt;=0,I244&gt;F244,AND(J244&lt;&gt;"",OR(NOT(ISNUMBER(J244)),J244&lt;0,J244&gt;I244)),AND(L244&lt;&gt;"",OR(NOT(ISNUMBER(L244)),L244&lt;H244))),"CHECK INPUTS",IF(N244="PAID","COMPLETE","OPEN"))))))))</x:f>
      </x:c>
    </x:row>
    <x:row r="245">
      <x:c r="A245" s="730"/>
      <x:c r="B245" s="730"/>
      <x:c r="C245" s="730"/>
      <x:c r="D245" s="730"/>
      <x:c r="E245" s="731"/>
      <x:c r="F245" s="767"/>
      <x:c r="G245" s="767"/>
      <x:c r="H245" s="731"/>
      <x:c r="I245" s="767"/>
      <x:c r="J245" s="767"/>
      <x:c r="K245" s="771" t="str">
        <x:f>IF(I245="","",IF(OR(NOT(ISNUMBER(I245)),I245&lt;=0,AND(J245&lt;&gt;"",NOT(ISNUMBER(J245))),J245&lt;0),"CHECK VALUES",ROUND(MAX(I245-IF(J245="",0,J245),0),2)))</x:f>
      </x:c>
      <x:c r="L245" s="731"/>
      <x:c r="M245" s="776" t="str">
        <x:f>IF(N245="OVERDUE",MAX(TODAY()-L245,0),"")</x:f>
      </x:c>
      <x:c r="N245" s="741" t="str">
        <x:f>IF(A245="","",IF(OR(B245="",C245="",D245="",E245="",F245="",NOT(ISNUMBER(E245)),E245&gt;TODAY(),NOT(ISNUMBER(F245)),F245&lt;=0),"CHECK ORDER DATA",IF(I245="","NOT INVOICED",IF(OR(G245="",H245=""),"CHECK INVOICE DATA",IF(OR(NOT(ISNUMBER(H245)),H245&gt;TODAY(),NOT(ISNUMBER(I245)),I245&lt;=0,I245&gt;F245,AND(J245&lt;&gt;"",NOT(ISNUMBER(J245))),J245&lt;0),"CHECK VALUES",IF(J245&gt;I245,"OVERPAID / CHECK",IF(K245=0,"PAID",IF(L245="","DUE DATE NOT SET",IF(OR(NOT(ISNUMBER(L245)),L245&lt;H245),"CHECK DUE DATE",IF(TODAY()&gt;L245,"OVERDUE","PENDING"))))))))))</x:f>
      </x:c>
      <x:c r="O245" s="730"/>
      <x:c r="P245" s="730"/>
      <x:c r="Q245" s="751" t="str">
        <x:f>IF(A245="","",IF(COUNTIF($A$5:$A$504,A245)&gt;1,"DUPLICATE PO ID",IF(OR(B245="",C245="",D245="",E245="",F245=""),"CHECK REQUIRED FIELDS",IF(OR(NOT(ISNUMBER(E245)),E245&gt;TODAY(),NOT(ISNUMBER(F245)),F245&lt;=0),"CHECK INPUTS",IF(I245="","OPEN — ADD INVOICE",IF(OR(G245="",H245=""),"CHECK INVOICE DATA",IF(OR(NOT(ISNUMBER(H245)),H245&gt;TODAY(),NOT(ISNUMBER(I245)),I245&lt;=0,I245&gt;F245,AND(J245&lt;&gt;"",OR(NOT(ISNUMBER(J245)),J245&lt;0,J245&gt;I245)),AND(L245&lt;&gt;"",OR(NOT(ISNUMBER(L245)),L245&lt;H245))),"CHECK INPUTS",IF(N245="PAID","COMPLETE","OPEN"))))))))</x:f>
      </x:c>
    </x:row>
    <x:row r="246">
      <x:c r="A246" s="730"/>
      <x:c r="B246" s="730"/>
      <x:c r="C246" s="730"/>
      <x:c r="D246" s="730"/>
      <x:c r="E246" s="731"/>
      <x:c r="F246" s="767"/>
      <x:c r="G246" s="767"/>
      <x:c r="H246" s="731"/>
      <x:c r="I246" s="767"/>
      <x:c r="J246" s="767"/>
      <x:c r="K246" s="771" t="str">
        <x:f>IF(I246="","",IF(OR(NOT(ISNUMBER(I246)),I246&lt;=0,AND(J246&lt;&gt;"",NOT(ISNUMBER(J246))),J246&lt;0),"CHECK VALUES",ROUND(MAX(I246-IF(J246="",0,J246),0),2)))</x:f>
      </x:c>
      <x:c r="L246" s="731"/>
      <x:c r="M246" s="776" t="str">
        <x:f>IF(N246="OVERDUE",MAX(TODAY()-L246,0),"")</x:f>
      </x:c>
      <x:c r="N246" s="741" t="str">
        <x:f>IF(A246="","",IF(OR(B246="",C246="",D246="",E246="",F246="",NOT(ISNUMBER(E246)),E246&gt;TODAY(),NOT(ISNUMBER(F246)),F246&lt;=0),"CHECK ORDER DATA",IF(I246="","NOT INVOICED",IF(OR(G246="",H246=""),"CHECK INVOICE DATA",IF(OR(NOT(ISNUMBER(H246)),H246&gt;TODAY(),NOT(ISNUMBER(I246)),I246&lt;=0,I246&gt;F246,AND(J246&lt;&gt;"",NOT(ISNUMBER(J246))),J246&lt;0),"CHECK VALUES",IF(J246&gt;I246,"OVERPAID / CHECK",IF(K246=0,"PAID",IF(L246="","DUE DATE NOT SET",IF(OR(NOT(ISNUMBER(L246)),L246&lt;H246),"CHECK DUE DATE",IF(TODAY()&gt;L246,"OVERDUE","PENDING"))))))))))</x:f>
      </x:c>
      <x:c r="O246" s="730"/>
      <x:c r="P246" s="730"/>
      <x:c r="Q246" s="751" t="str">
        <x:f>IF(A246="","",IF(COUNTIF($A$5:$A$504,A246)&gt;1,"DUPLICATE PO ID",IF(OR(B246="",C246="",D246="",E246="",F246=""),"CHECK REQUIRED FIELDS",IF(OR(NOT(ISNUMBER(E246)),E246&gt;TODAY(),NOT(ISNUMBER(F246)),F246&lt;=0),"CHECK INPUTS",IF(I246="","OPEN — ADD INVOICE",IF(OR(G246="",H246=""),"CHECK INVOICE DATA",IF(OR(NOT(ISNUMBER(H246)),H246&gt;TODAY(),NOT(ISNUMBER(I246)),I246&lt;=0,I246&gt;F246,AND(J246&lt;&gt;"",OR(NOT(ISNUMBER(J246)),J246&lt;0,J246&gt;I246)),AND(L246&lt;&gt;"",OR(NOT(ISNUMBER(L246)),L246&lt;H246))),"CHECK INPUTS",IF(N246="PAID","COMPLETE","OPEN"))))))))</x:f>
      </x:c>
    </x:row>
    <x:row r="247">
      <x:c r="A247" s="730"/>
      <x:c r="B247" s="730"/>
      <x:c r="C247" s="730"/>
      <x:c r="D247" s="730"/>
      <x:c r="E247" s="731"/>
      <x:c r="F247" s="767"/>
      <x:c r="G247" s="767"/>
      <x:c r="H247" s="731"/>
      <x:c r="I247" s="767"/>
      <x:c r="J247" s="767"/>
      <x:c r="K247" s="771" t="str">
        <x:f>IF(I247="","",IF(OR(NOT(ISNUMBER(I247)),I247&lt;=0,AND(J247&lt;&gt;"",NOT(ISNUMBER(J247))),J247&lt;0),"CHECK VALUES",ROUND(MAX(I247-IF(J247="",0,J247),0),2)))</x:f>
      </x:c>
      <x:c r="L247" s="731"/>
      <x:c r="M247" s="776" t="str">
        <x:f>IF(N247="OVERDUE",MAX(TODAY()-L247,0),"")</x:f>
      </x:c>
      <x:c r="N247" s="741" t="str">
        <x:f>IF(A247="","",IF(OR(B247="",C247="",D247="",E247="",F247="",NOT(ISNUMBER(E247)),E247&gt;TODAY(),NOT(ISNUMBER(F247)),F247&lt;=0),"CHECK ORDER DATA",IF(I247="","NOT INVOICED",IF(OR(G247="",H247=""),"CHECK INVOICE DATA",IF(OR(NOT(ISNUMBER(H247)),H247&gt;TODAY(),NOT(ISNUMBER(I247)),I247&lt;=0,I247&gt;F247,AND(J247&lt;&gt;"",NOT(ISNUMBER(J247))),J247&lt;0),"CHECK VALUES",IF(J247&gt;I247,"OVERPAID / CHECK",IF(K247=0,"PAID",IF(L247="","DUE DATE NOT SET",IF(OR(NOT(ISNUMBER(L247)),L247&lt;H247),"CHECK DUE DATE",IF(TODAY()&gt;L247,"OVERDUE","PENDING"))))))))))</x:f>
      </x:c>
      <x:c r="O247" s="730"/>
      <x:c r="P247" s="730"/>
      <x:c r="Q247" s="751" t="str">
        <x:f>IF(A247="","",IF(COUNTIF($A$5:$A$504,A247)&gt;1,"DUPLICATE PO ID",IF(OR(B247="",C247="",D247="",E247="",F247=""),"CHECK REQUIRED FIELDS",IF(OR(NOT(ISNUMBER(E247)),E247&gt;TODAY(),NOT(ISNUMBER(F247)),F247&lt;=0),"CHECK INPUTS",IF(I247="","OPEN — ADD INVOICE",IF(OR(G247="",H247=""),"CHECK INVOICE DATA",IF(OR(NOT(ISNUMBER(H247)),H247&gt;TODAY(),NOT(ISNUMBER(I247)),I247&lt;=0,I247&gt;F247,AND(J247&lt;&gt;"",OR(NOT(ISNUMBER(J247)),J247&lt;0,J247&gt;I247)),AND(L247&lt;&gt;"",OR(NOT(ISNUMBER(L247)),L247&lt;H247))),"CHECK INPUTS",IF(N247="PAID","COMPLETE","OPEN"))))))))</x:f>
      </x:c>
    </x:row>
    <x:row r="248">
      <x:c r="A248" s="730"/>
      <x:c r="B248" s="730"/>
      <x:c r="C248" s="730"/>
      <x:c r="D248" s="730"/>
      <x:c r="E248" s="731"/>
      <x:c r="F248" s="767"/>
      <x:c r="G248" s="767"/>
      <x:c r="H248" s="731"/>
      <x:c r="I248" s="767"/>
      <x:c r="J248" s="767"/>
      <x:c r="K248" s="771" t="str">
        <x:f>IF(I248="","",IF(OR(NOT(ISNUMBER(I248)),I248&lt;=0,AND(J248&lt;&gt;"",NOT(ISNUMBER(J248))),J248&lt;0),"CHECK VALUES",ROUND(MAX(I248-IF(J248="",0,J248),0),2)))</x:f>
      </x:c>
      <x:c r="L248" s="731"/>
      <x:c r="M248" s="776" t="str">
        <x:f>IF(N248="OVERDUE",MAX(TODAY()-L248,0),"")</x:f>
      </x:c>
      <x:c r="N248" s="741" t="str">
        <x:f>IF(A248="","",IF(OR(B248="",C248="",D248="",E248="",F248="",NOT(ISNUMBER(E248)),E248&gt;TODAY(),NOT(ISNUMBER(F248)),F248&lt;=0),"CHECK ORDER DATA",IF(I248="","NOT INVOICED",IF(OR(G248="",H248=""),"CHECK INVOICE DATA",IF(OR(NOT(ISNUMBER(H248)),H248&gt;TODAY(),NOT(ISNUMBER(I248)),I248&lt;=0,I248&gt;F248,AND(J248&lt;&gt;"",NOT(ISNUMBER(J248))),J248&lt;0),"CHECK VALUES",IF(J248&gt;I248,"OVERPAID / CHECK",IF(K248=0,"PAID",IF(L248="","DUE DATE NOT SET",IF(OR(NOT(ISNUMBER(L248)),L248&lt;H248),"CHECK DUE DATE",IF(TODAY()&gt;L248,"OVERDUE","PENDING"))))))))))</x:f>
      </x:c>
      <x:c r="O248" s="730"/>
      <x:c r="P248" s="730"/>
      <x:c r="Q248" s="751" t="str">
        <x:f>IF(A248="","",IF(COUNTIF($A$5:$A$504,A248)&gt;1,"DUPLICATE PO ID",IF(OR(B248="",C248="",D248="",E248="",F248=""),"CHECK REQUIRED FIELDS",IF(OR(NOT(ISNUMBER(E248)),E248&gt;TODAY(),NOT(ISNUMBER(F248)),F248&lt;=0),"CHECK INPUTS",IF(I248="","OPEN — ADD INVOICE",IF(OR(G248="",H248=""),"CHECK INVOICE DATA",IF(OR(NOT(ISNUMBER(H248)),H248&gt;TODAY(),NOT(ISNUMBER(I248)),I248&lt;=0,I248&gt;F248,AND(J248&lt;&gt;"",OR(NOT(ISNUMBER(J248)),J248&lt;0,J248&gt;I248)),AND(L248&lt;&gt;"",OR(NOT(ISNUMBER(L248)),L248&lt;H248))),"CHECK INPUTS",IF(N248="PAID","COMPLETE","OPEN"))))))))</x:f>
      </x:c>
    </x:row>
    <x:row r="249">
      <x:c r="A249" s="730"/>
      <x:c r="B249" s="730"/>
      <x:c r="C249" s="730"/>
      <x:c r="D249" s="730"/>
      <x:c r="E249" s="731"/>
      <x:c r="F249" s="767"/>
      <x:c r="G249" s="767"/>
      <x:c r="H249" s="731"/>
      <x:c r="I249" s="767"/>
      <x:c r="J249" s="767"/>
      <x:c r="K249" s="771" t="str">
        <x:f>IF(I249="","",IF(OR(NOT(ISNUMBER(I249)),I249&lt;=0,AND(J249&lt;&gt;"",NOT(ISNUMBER(J249))),J249&lt;0),"CHECK VALUES",ROUND(MAX(I249-IF(J249="",0,J249),0),2)))</x:f>
      </x:c>
      <x:c r="L249" s="731"/>
      <x:c r="M249" s="776" t="str">
        <x:f>IF(N249="OVERDUE",MAX(TODAY()-L249,0),"")</x:f>
      </x:c>
      <x:c r="N249" s="741" t="str">
        <x:f>IF(A249="","",IF(OR(B249="",C249="",D249="",E249="",F249="",NOT(ISNUMBER(E249)),E249&gt;TODAY(),NOT(ISNUMBER(F249)),F249&lt;=0),"CHECK ORDER DATA",IF(I249="","NOT INVOICED",IF(OR(G249="",H249=""),"CHECK INVOICE DATA",IF(OR(NOT(ISNUMBER(H249)),H249&gt;TODAY(),NOT(ISNUMBER(I249)),I249&lt;=0,I249&gt;F249,AND(J249&lt;&gt;"",NOT(ISNUMBER(J249))),J249&lt;0),"CHECK VALUES",IF(J249&gt;I249,"OVERPAID / CHECK",IF(K249=0,"PAID",IF(L249="","DUE DATE NOT SET",IF(OR(NOT(ISNUMBER(L249)),L249&lt;H249),"CHECK DUE DATE",IF(TODAY()&gt;L249,"OVERDUE","PENDING"))))))))))</x:f>
      </x:c>
      <x:c r="O249" s="730"/>
      <x:c r="P249" s="730"/>
      <x:c r="Q249" s="751" t="str">
        <x:f>IF(A249="","",IF(COUNTIF($A$5:$A$504,A249)&gt;1,"DUPLICATE PO ID",IF(OR(B249="",C249="",D249="",E249="",F249=""),"CHECK REQUIRED FIELDS",IF(OR(NOT(ISNUMBER(E249)),E249&gt;TODAY(),NOT(ISNUMBER(F249)),F249&lt;=0),"CHECK INPUTS",IF(I249="","OPEN — ADD INVOICE",IF(OR(G249="",H249=""),"CHECK INVOICE DATA",IF(OR(NOT(ISNUMBER(H249)),H249&gt;TODAY(),NOT(ISNUMBER(I249)),I249&lt;=0,I249&gt;F249,AND(J249&lt;&gt;"",OR(NOT(ISNUMBER(J249)),J249&lt;0,J249&gt;I249)),AND(L249&lt;&gt;"",OR(NOT(ISNUMBER(L249)),L249&lt;H249))),"CHECK INPUTS",IF(N249="PAID","COMPLETE","OPEN"))))))))</x:f>
      </x:c>
    </x:row>
    <x:row r="250">
      <x:c r="A250" s="730"/>
      <x:c r="B250" s="730"/>
      <x:c r="C250" s="730"/>
      <x:c r="D250" s="730"/>
      <x:c r="E250" s="731"/>
      <x:c r="F250" s="767"/>
      <x:c r="G250" s="767"/>
      <x:c r="H250" s="731"/>
      <x:c r="I250" s="767"/>
      <x:c r="J250" s="767"/>
      <x:c r="K250" s="771" t="str">
        <x:f>IF(I250="","",IF(OR(NOT(ISNUMBER(I250)),I250&lt;=0,AND(J250&lt;&gt;"",NOT(ISNUMBER(J250))),J250&lt;0),"CHECK VALUES",ROUND(MAX(I250-IF(J250="",0,J250),0),2)))</x:f>
      </x:c>
      <x:c r="L250" s="731"/>
      <x:c r="M250" s="776" t="str">
        <x:f>IF(N250="OVERDUE",MAX(TODAY()-L250,0),"")</x:f>
      </x:c>
      <x:c r="N250" s="741" t="str">
        <x:f>IF(A250="","",IF(OR(B250="",C250="",D250="",E250="",F250="",NOT(ISNUMBER(E250)),E250&gt;TODAY(),NOT(ISNUMBER(F250)),F250&lt;=0),"CHECK ORDER DATA",IF(I250="","NOT INVOICED",IF(OR(G250="",H250=""),"CHECK INVOICE DATA",IF(OR(NOT(ISNUMBER(H250)),H250&gt;TODAY(),NOT(ISNUMBER(I250)),I250&lt;=0,I250&gt;F250,AND(J250&lt;&gt;"",NOT(ISNUMBER(J250))),J250&lt;0),"CHECK VALUES",IF(J250&gt;I250,"OVERPAID / CHECK",IF(K250=0,"PAID",IF(L250="","DUE DATE NOT SET",IF(OR(NOT(ISNUMBER(L250)),L250&lt;H250),"CHECK DUE DATE",IF(TODAY()&gt;L250,"OVERDUE","PENDING"))))))))))</x:f>
      </x:c>
      <x:c r="O250" s="730"/>
      <x:c r="P250" s="730"/>
      <x:c r="Q250" s="751" t="str">
        <x:f>IF(A250="","",IF(COUNTIF($A$5:$A$504,A250)&gt;1,"DUPLICATE PO ID",IF(OR(B250="",C250="",D250="",E250="",F250=""),"CHECK REQUIRED FIELDS",IF(OR(NOT(ISNUMBER(E250)),E250&gt;TODAY(),NOT(ISNUMBER(F250)),F250&lt;=0),"CHECK INPUTS",IF(I250="","OPEN — ADD INVOICE",IF(OR(G250="",H250=""),"CHECK INVOICE DATA",IF(OR(NOT(ISNUMBER(H250)),H250&gt;TODAY(),NOT(ISNUMBER(I250)),I250&lt;=0,I250&gt;F250,AND(J250&lt;&gt;"",OR(NOT(ISNUMBER(J250)),J250&lt;0,J250&gt;I250)),AND(L250&lt;&gt;"",OR(NOT(ISNUMBER(L250)),L250&lt;H250))),"CHECK INPUTS",IF(N250="PAID","COMPLETE","OPEN"))))))))</x:f>
      </x:c>
    </x:row>
    <x:row r="251">
      <x:c r="A251" s="730"/>
      <x:c r="B251" s="730"/>
      <x:c r="C251" s="730"/>
      <x:c r="D251" s="730"/>
      <x:c r="E251" s="731"/>
      <x:c r="F251" s="767"/>
      <x:c r="G251" s="767"/>
      <x:c r="H251" s="731"/>
      <x:c r="I251" s="767"/>
      <x:c r="J251" s="767"/>
      <x:c r="K251" s="771" t="str">
        <x:f>IF(I251="","",IF(OR(NOT(ISNUMBER(I251)),I251&lt;=0,AND(J251&lt;&gt;"",NOT(ISNUMBER(J251))),J251&lt;0),"CHECK VALUES",ROUND(MAX(I251-IF(J251="",0,J251),0),2)))</x:f>
      </x:c>
      <x:c r="L251" s="731"/>
      <x:c r="M251" s="776" t="str">
        <x:f>IF(N251="OVERDUE",MAX(TODAY()-L251,0),"")</x:f>
      </x:c>
      <x:c r="N251" s="741" t="str">
        <x:f>IF(A251="","",IF(OR(B251="",C251="",D251="",E251="",F251="",NOT(ISNUMBER(E251)),E251&gt;TODAY(),NOT(ISNUMBER(F251)),F251&lt;=0),"CHECK ORDER DATA",IF(I251="","NOT INVOICED",IF(OR(G251="",H251=""),"CHECK INVOICE DATA",IF(OR(NOT(ISNUMBER(H251)),H251&gt;TODAY(),NOT(ISNUMBER(I251)),I251&lt;=0,I251&gt;F251,AND(J251&lt;&gt;"",NOT(ISNUMBER(J251))),J251&lt;0),"CHECK VALUES",IF(J251&gt;I251,"OVERPAID / CHECK",IF(K251=0,"PAID",IF(L251="","DUE DATE NOT SET",IF(OR(NOT(ISNUMBER(L251)),L251&lt;H251),"CHECK DUE DATE",IF(TODAY()&gt;L251,"OVERDUE","PENDING"))))))))))</x:f>
      </x:c>
      <x:c r="O251" s="730"/>
      <x:c r="P251" s="730"/>
      <x:c r="Q251" s="751" t="str">
        <x:f>IF(A251="","",IF(COUNTIF($A$5:$A$504,A251)&gt;1,"DUPLICATE PO ID",IF(OR(B251="",C251="",D251="",E251="",F251=""),"CHECK REQUIRED FIELDS",IF(OR(NOT(ISNUMBER(E251)),E251&gt;TODAY(),NOT(ISNUMBER(F251)),F251&lt;=0),"CHECK INPUTS",IF(I251="","OPEN — ADD INVOICE",IF(OR(G251="",H251=""),"CHECK INVOICE DATA",IF(OR(NOT(ISNUMBER(H251)),H251&gt;TODAY(),NOT(ISNUMBER(I251)),I251&lt;=0,I251&gt;F251,AND(J251&lt;&gt;"",OR(NOT(ISNUMBER(J251)),J251&lt;0,J251&gt;I251)),AND(L251&lt;&gt;"",OR(NOT(ISNUMBER(L251)),L251&lt;H251))),"CHECK INPUTS",IF(N251="PAID","COMPLETE","OPEN"))))))))</x:f>
      </x:c>
    </x:row>
    <x:row r="252">
      <x:c r="A252" s="730"/>
      <x:c r="B252" s="730"/>
      <x:c r="C252" s="730"/>
      <x:c r="D252" s="730"/>
      <x:c r="E252" s="731"/>
      <x:c r="F252" s="767"/>
      <x:c r="G252" s="767"/>
      <x:c r="H252" s="731"/>
      <x:c r="I252" s="767"/>
      <x:c r="J252" s="767"/>
      <x:c r="K252" s="771" t="str">
        <x:f>IF(I252="","",IF(OR(NOT(ISNUMBER(I252)),I252&lt;=0,AND(J252&lt;&gt;"",NOT(ISNUMBER(J252))),J252&lt;0),"CHECK VALUES",ROUND(MAX(I252-IF(J252="",0,J252),0),2)))</x:f>
      </x:c>
      <x:c r="L252" s="731"/>
      <x:c r="M252" s="776" t="str">
        <x:f>IF(N252="OVERDUE",MAX(TODAY()-L252,0),"")</x:f>
      </x:c>
      <x:c r="N252" s="741" t="str">
        <x:f>IF(A252="","",IF(OR(B252="",C252="",D252="",E252="",F252="",NOT(ISNUMBER(E252)),E252&gt;TODAY(),NOT(ISNUMBER(F252)),F252&lt;=0),"CHECK ORDER DATA",IF(I252="","NOT INVOICED",IF(OR(G252="",H252=""),"CHECK INVOICE DATA",IF(OR(NOT(ISNUMBER(H252)),H252&gt;TODAY(),NOT(ISNUMBER(I252)),I252&lt;=0,I252&gt;F252,AND(J252&lt;&gt;"",NOT(ISNUMBER(J252))),J252&lt;0),"CHECK VALUES",IF(J252&gt;I252,"OVERPAID / CHECK",IF(K252=0,"PAID",IF(L252="","DUE DATE NOT SET",IF(OR(NOT(ISNUMBER(L252)),L252&lt;H252),"CHECK DUE DATE",IF(TODAY()&gt;L252,"OVERDUE","PENDING"))))))))))</x:f>
      </x:c>
      <x:c r="O252" s="730"/>
      <x:c r="P252" s="730"/>
      <x:c r="Q252" s="751" t="str">
        <x:f>IF(A252="","",IF(COUNTIF($A$5:$A$504,A252)&gt;1,"DUPLICATE PO ID",IF(OR(B252="",C252="",D252="",E252="",F252=""),"CHECK REQUIRED FIELDS",IF(OR(NOT(ISNUMBER(E252)),E252&gt;TODAY(),NOT(ISNUMBER(F252)),F252&lt;=0),"CHECK INPUTS",IF(I252="","OPEN — ADD INVOICE",IF(OR(G252="",H252=""),"CHECK INVOICE DATA",IF(OR(NOT(ISNUMBER(H252)),H252&gt;TODAY(),NOT(ISNUMBER(I252)),I252&lt;=0,I252&gt;F252,AND(J252&lt;&gt;"",OR(NOT(ISNUMBER(J252)),J252&lt;0,J252&gt;I252)),AND(L252&lt;&gt;"",OR(NOT(ISNUMBER(L252)),L252&lt;H252))),"CHECK INPUTS",IF(N252="PAID","COMPLETE","OPEN"))))))))</x:f>
      </x:c>
    </x:row>
    <x:row r="253">
      <x:c r="A253" s="730"/>
      <x:c r="B253" s="730"/>
      <x:c r="C253" s="730"/>
      <x:c r="D253" s="730"/>
      <x:c r="E253" s="731"/>
      <x:c r="F253" s="767"/>
      <x:c r="G253" s="767"/>
      <x:c r="H253" s="731"/>
      <x:c r="I253" s="767"/>
      <x:c r="J253" s="767"/>
      <x:c r="K253" s="771" t="str">
        <x:f>IF(I253="","",IF(OR(NOT(ISNUMBER(I253)),I253&lt;=0,AND(J253&lt;&gt;"",NOT(ISNUMBER(J253))),J253&lt;0),"CHECK VALUES",ROUND(MAX(I253-IF(J253="",0,J253),0),2)))</x:f>
      </x:c>
      <x:c r="L253" s="731"/>
      <x:c r="M253" s="776" t="str">
        <x:f>IF(N253="OVERDUE",MAX(TODAY()-L253,0),"")</x:f>
      </x:c>
      <x:c r="N253" s="741" t="str">
        <x:f>IF(A253="","",IF(OR(B253="",C253="",D253="",E253="",F253="",NOT(ISNUMBER(E253)),E253&gt;TODAY(),NOT(ISNUMBER(F253)),F253&lt;=0),"CHECK ORDER DATA",IF(I253="","NOT INVOICED",IF(OR(G253="",H253=""),"CHECK INVOICE DATA",IF(OR(NOT(ISNUMBER(H253)),H253&gt;TODAY(),NOT(ISNUMBER(I253)),I253&lt;=0,I253&gt;F253,AND(J253&lt;&gt;"",NOT(ISNUMBER(J253))),J253&lt;0),"CHECK VALUES",IF(J253&gt;I253,"OVERPAID / CHECK",IF(K253=0,"PAID",IF(L253="","DUE DATE NOT SET",IF(OR(NOT(ISNUMBER(L253)),L253&lt;H253),"CHECK DUE DATE",IF(TODAY()&gt;L253,"OVERDUE","PENDING"))))))))))</x:f>
      </x:c>
      <x:c r="O253" s="730"/>
      <x:c r="P253" s="730"/>
      <x:c r="Q253" s="751" t="str">
        <x:f>IF(A253="","",IF(COUNTIF($A$5:$A$504,A253)&gt;1,"DUPLICATE PO ID",IF(OR(B253="",C253="",D253="",E253="",F253=""),"CHECK REQUIRED FIELDS",IF(OR(NOT(ISNUMBER(E253)),E253&gt;TODAY(),NOT(ISNUMBER(F253)),F253&lt;=0),"CHECK INPUTS",IF(I253="","OPEN — ADD INVOICE",IF(OR(G253="",H253=""),"CHECK INVOICE DATA",IF(OR(NOT(ISNUMBER(H253)),H253&gt;TODAY(),NOT(ISNUMBER(I253)),I253&lt;=0,I253&gt;F253,AND(J253&lt;&gt;"",OR(NOT(ISNUMBER(J253)),J253&lt;0,J253&gt;I253)),AND(L253&lt;&gt;"",OR(NOT(ISNUMBER(L253)),L253&lt;H253))),"CHECK INPUTS",IF(N253="PAID","COMPLETE","OPEN"))))))))</x:f>
      </x:c>
    </x:row>
    <x:row r="254">
      <x:c r="A254" s="730"/>
      <x:c r="B254" s="730"/>
      <x:c r="C254" s="730"/>
      <x:c r="D254" s="730"/>
      <x:c r="E254" s="731"/>
      <x:c r="F254" s="767"/>
      <x:c r="G254" s="767"/>
      <x:c r="H254" s="731"/>
      <x:c r="I254" s="767"/>
      <x:c r="J254" s="767"/>
      <x:c r="K254" s="771" t="str">
        <x:f>IF(I254="","",IF(OR(NOT(ISNUMBER(I254)),I254&lt;=0,AND(J254&lt;&gt;"",NOT(ISNUMBER(J254))),J254&lt;0),"CHECK VALUES",ROUND(MAX(I254-IF(J254="",0,J254),0),2)))</x:f>
      </x:c>
      <x:c r="L254" s="731"/>
      <x:c r="M254" s="776" t="str">
        <x:f>IF(N254="OVERDUE",MAX(TODAY()-L254,0),"")</x:f>
      </x:c>
      <x:c r="N254" s="741" t="str">
        <x:f>IF(A254="","",IF(OR(B254="",C254="",D254="",E254="",F254="",NOT(ISNUMBER(E254)),E254&gt;TODAY(),NOT(ISNUMBER(F254)),F254&lt;=0),"CHECK ORDER DATA",IF(I254="","NOT INVOICED",IF(OR(G254="",H254=""),"CHECK INVOICE DATA",IF(OR(NOT(ISNUMBER(H254)),H254&gt;TODAY(),NOT(ISNUMBER(I254)),I254&lt;=0,I254&gt;F254,AND(J254&lt;&gt;"",NOT(ISNUMBER(J254))),J254&lt;0),"CHECK VALUES",IF(J254&gt;I254,"OVERPAID / CHECK",IF(K254=0,"PAID",IF(L254="","DUE DATE NOT SET",IF(OR(NOT(ISNUMBER(L254)),L254&lt;H254),"CHECK DUE DATE",IF(TODAY()&gt;L254,"OVERDUE","PENDING"))))))))))</x:f>
      </x:c>
      <x:c r="O254" s="730"/>
      <x:c r="P254" s="730"/>
      <x:c r="Q254" s="751" t="str">
        <x:f>IF(A254="","",IF(COUNTIF($A$5:$A$504,A254)&gt;1,"DUPLICATE PO ID",IF(OR(B254="",C254="",D254="",E254="",F254=""),"CHECK REQUIRED FIELDS",IF(OR(NOT(ISNUMBER(E254)),E254&gt;TODAY(),NOT(ISNUMBER(F254)),F254&lt;=0),"CHECK INPUTS",IF(I254="","OPEN — ADD INVOICE",IF(OR(G254="",H254=""),"CHECK INVOICE DATA",IF(OR(NOT(ISNUMBER(H254)),H254&gt;TODAY(),NOT(ISNUMBER(I254)),I254&lt;=0,I254&gt;F254,AND(J254&lt;&gt;"",OR(NOT(ISNUMBER(J254)),J254&lt;0,J254&gt;I254)),AND(L254&lt;&gt;"",OR(NOT(ISNUMBER(L254)),L254&lt;H254))),"CHECK INPUTS",IF(N254="PAID","COMPLETE","OPEN"))))))))</x:f>
      </x:c>
    </x:row>
    <x:row r="255">
      <x:c r="A255" s="730"/>
      <x:c r="B255" s="730"/>
      <x:c r="C255" s="730"/>
      <x:c r="D255" s="730"/>
      <x:c r="E255" s="731"/>
      <x:c r="F255" s="767"/>
      <x:c r="G255" s="767"/>
      <x:c r="H255" s="731"/>
      <x:c r="I255" s="767"/>
      <x:c r="J255" s="767"/>
      <x:c r="K255" s="771" t="str">
        <x:f>IF(I255="","",IF(OR(NOT(ISNUMBER(I255)),I255&lt;=0,AND(J255&lt;&gt;"",NOT(ISNUMBER(J255))),J255&lt;0),"CHECK VALUES",ROUND(MAX(I255-IF(J255="",0,J255),0),2)))</x:f>
      </x:c>
      <x:c r="L255" s="731"/>
      <x:c r="M255" s="776" t="str">
        <x:f>IF(N255="OVERDUE",MAX(TODAY()-L255,0),"")</x:f>
      </x:c>
      <x:c r="N255" s="741" t="str">
        <x:f>IF(A255="","",IF(OR(B255="",C255="",D255="",E255="",F255="",NOT(ISNUMBER(E255)),E255&gt;TODAY(),NOT(ISNUMBER(F255)),F255&lt;=0),"CHECK ORDER DATA",IF(I255="","NOT INVOICED",IF(OR(G255="",H255=""),"CHECK INVOICE DATA",IF(OR(NOT(ISNUMBER(H255)),H255&gt;TODAY(),NOT(ISNUMBER(I255)),I255&lt;=0,I255&gt;F255,AND(J255&lt;&gt;"",NOT(ISNUMBER(J255))),J255&lt;0),"CHECK VALUES",IF(J255&gt;I255,"OVERPAID / CHECK",IF(K255=0,"PAID",IF(L255="","DUE DATE NOT SET",IF(OR(NOT(ISNUMBER(L255)),L255&lt;H255),"CHECK DUE DATE",IF(TODAY()&gt;L255,"OVERDUE","PENDING"))))))))))</x:f>
      </x:c>
      <x:c r="O255" s="730"/>
      <x:c r="P255" s="730"/>
      <x:c r="Q255" s="751" t="str">
        <x:f>IF(A255="","",IF(COUNTIF($A$5:$A$504,A255)&gt;1,"DUPLICATE PO ID",IF(OR(B255="",C255="",D255="",E255="",F255=""),"CHECK REQUIRED FIELDS",IF(OR(NOT(ISNUMBER(E255)),E255&gt;TODAY(),NOT(ISNUMBER(F255)),F255&lt;=0),"CHECK INPUTS",IF(I255="","OPEN — ADD INVOICE",IF(OR(G255="",H255=""),"CHECK INVOICE DATA",IF(OR(NOT(ISNUMBER(H255)),H255&gt;TODAY(),NOT(ISNUMBER(I255)),I255&lt;=0,I255&gt;F255,AND(J255&lt;&gt;"",OR(NOT(ISNUMBER(J255)),J255&lt;0,J255&gt;I255)),AND(L255&lt;&gt;"",OR(NOT(ISNUMBER(L255)),L255&lt;H255))),"CHECK INPUTS",IF(N255="PAID","COMPLETE","OPEN"))))))))</x:f>
      </x:c>
    </x:row>
    <x:row r="256">
      <x:c r="A256" s="730"/>
      <x:c r="B256" s="730"/>
      <x:c r="C256" s="730"/>
      <x:c r="D256" s="730"/>
      <x:c r="E256" s="731"/>
      <x:c r="F256" s="767"/>
      <x:c r="G256" s="767"/>
      <x:c r="H256" s="731"/>
      <x:c r="I256" s="767"/>
      <x:c r="J256" s="767"/>
      <x:c r="K256" s="771" t="str">
        <x:f>IF(I256="","",IF(OR(NOT(ISNUMBER(I256)),I256&lt;=0,AND(J256&lt;&gt;"",NOT(ISNUMBER(J256))),J256&lt;0),"CHECK VALUES",ROUND(MAX(I256-IF(J256="",0,J256),0),2)))</x:f>
      </x:c>
      <x:c r="L256" s="731"/>
      <x:c r="M256" s="776" t="str">
        <x:f>IF(N256="OVERDUE",MAX(TODAY()-L256,0),"")</x:f>
      </x:c>
      <x:c r="N256" s="741" t="str">
        <x:f>IF(A256="","",IF(OR(B256="",C256="",D256="",E256="",F256="",NOT(ISNUMBER(E256)),E256&gt;TODAY(),NOT(ISNUMBER(F256)),F256&lt;=0),"CHECK ORDER DATA",IF(I256="","NOT INVOICED",IF(OR(G256="",H256=""),"CHECK INVOICE DATA",IF(OR(NOT(ISNUMBER(H256)),H256&gt;TODAY(),NOT(ISNUMBER(I256)),I256&lt;=0,I256&gt;F256,AND(J256&lt;&gt;"",NOT(ISNUMBER(J256))),J256&lt;0),"CHECK VALUES",IF(J256&gt;I256,"OVERPAID / CHECK",IF(K256=0,"PAID",IF(L256="","DUE DATE NOT SET",IF(OR(NOT(ISNUMBER(L256)),L256&lt;H256),"CHECK DUE DATE",IF(TODAY()&gt;L256,"OVERDUE","PENDING"))))))))))</x:f>
      </x:c>
      <x:c r="O256" s="730"/>
      <x:c r="P256" s="730"/>
      <x:c r="Q256" s="751" t="str">
        <x:f>IF(A256="","",IF(COUNTIF($A$5:$A$504,A256)&gt;1,"DUPLICATE PO ID",IF(OR(B256="",C256="",D256="",E256="",F256=""),"CHECK REQUIRED FIELDS",IF(OR(NOT(ISNUMBER(E256)),E256&gt;TODAY(),NOT(ISNUMBER(F256)),F256&lt;=0),"CHECK INPUTS",IF(I256="","OPEN — ADD INVOICE",IF(OR(G256="",H256=""),"CHECK INVOICE DATA",IF(OR(NOT(ISNUMBER(H256)),H256&gt;TODAY(),NOT(ISNUMBER(I256)),I256&lt;=0,I256&gt;F256,AND(J256&lt;&gt;"",OR(NOT(ISNUMBER(J256)),J256&lt;0,J256&gt;I256)),AND(L256&lt;&gt;"",OR(NOT(ISNUMBER(L256)),L256&lt;H256))),"CHECK INPUTS",IF(N256="PAID","COMPLETE","OPEN"))))))))</x:f>
      </x:c>
    </x:row>
    <x:row r="257">
      <x:c r="A257" s="730"/>
      <x:c r="B257" s="730"/>
      <x:c r="C257" s="730"/>
      <x:c r="D257" s="730"/>
      <x:c r="E257" s="731"/>
      <x:c r="F257" s="767"/>
      <x:c r="G257" s="767"/>
      <x:c r="H257" s="731"/>
      <x:c r="I257" s="767"/>
      <x:c r="J257" s="767"/>
      <x:c r="K257" s="771" t="str">
        <x:f>IF(I257="","",IF(OR(NOT(ISNUMBER(I257)),I257&lt;=0,AND(J257&lt;&gt;"",NOT(ISNUMBER(J257))),J257&lt;0),"CHECK VALUES",ROUND(MAX(I257-IF(J257="",0,J257),0),2)))</x:f>
      </x:c>
      <x:c r="L257" s="731"/>
      <x:c r="M257" s="776" t="str">
        <x:f>IF(N257="OVERDUE",MAX(TODAY()-L257,0),"")</x:f>
      </x:c>
      <x:c r="N257" s="741" t="str">
        <x:f>IF(A257="","",IF(OR(B257="",C257="",D257="",E257="",F257="",NOT(ISNUMBER(E257)),E257&gt;TODAY(),NOT(ISNUMBER(F257)),F257&lt;=0),"CHECK ORDER DATA",IF(I257="","NOT INVOICED",IF(OR(G257="",H257=""),"CHECK INVOICE DATA",IF(OR(NOT(ISNUMBER(H257)),H257&gt;TODAY(),NOT(ISNUMBER(I257)),I257&lt;=0,I257&gt;F257,AND(J257&lt;&gt;"",NOT(ISNUMBER(J257))),J257&lt;0),"CHECK VALUES",IF(J257&gt;I257,"OVERPAID / CHECK",IF(K257=0,"PAID",IF(L257="","DUE DATE NOT SET",IF(OR(NOT(ISNUMBER(L257)),L257&lt;H257),"CHECK DUE DATE",IF(TODAY()&gt;L257,"OVERDUE","PENDING"))))))))))</x:f>
      </x:c>
      <x:c r="O257" s="730"/>
      <x:c r="P257" s="730"/>
      <x:c r="Q257" s="751" t="str">
        <x:f>IF(A257="","",IF(COUNTIF($A$5:$A$504,A257)&gt;1,"DUPLICATE PO ID",IF(OR(B257="",C257="",D257="",E257="",F257=""),"CHECK REQUIRED FIELDS",IF(OR(NOT(ISNUMBER(E257)),E257&gt;TODAY(),NOT(ISNUMBER(F257)),F257&lt;=0),"CHECK INPUTS",IF(I257="","OPEN — ADD INVOICE",IF(OR(G257="",H257=""),"CHECK INVOICE DATA",IF(OR(NOT(ISNUMBER(H257)),H257&gt;TODAY(),NOT(ISNUMBER(I257)),I257&lt;=0,I257&gt;F257,AND(J257&lt;&gt;"",OR(NOT(ISNUMBER(J257)),J257&lt;0,J257&gt;I257)),AND(L257&lt;&gt;"",OR(NOT(ISNUMBER(L257)),L257&lt;H257))),"CHECK INPUTS",IF(N257="PAID","COMPLETE","OPEN"))))))))</x:f>
      </x:c>
    </x:row>
    <x:row r="258">
      <x:c r="A258" s="730"/>
      <x:c r="B258" s="730"/>
      <x:c r="C258" s="730"/>
      <x:c r="D258" s="730"/>
      <x:c r="E258" s="731"/>
      <x:c r="F258" s="767"/>
      <x:c r="G258" s="767"/>
      <x:c r="H258" s="731"/>
      <x:c r="I258" s="767"/>
      <x:c r="J258" s="767"/>
      <x:c r="K258" s="771" t="str">
        <x:f>IF(I258="","",IF(OR(NOT(ISNUMBER(I258)),I258&lt;=0,AND(J258&lt;&gt;"",NOT(ISNUMBER(J258))),J258&lt;0),"CHECK VALUES",ROUND(MAX(I258-IF(J258="",0,J258),0),2)))</x:f>
      </x:c>
      <x:c r="L258" s="731"/>
      <x:c r="M258" s="776" t="str">
        <x:f>IF(N258="OVERDUE",MAX(TODAY()-L258,0),"")</x:f>
      </x:c>
      <x:c r="N258" s="741" t="str">
        <x:f>IF(A258="","",IF(OR(B258="",C258="",D258="",E258="",F258="",NOT(ISNUMBER(E258)),E258&gt;TODAY(),NOT(ISNUMBER(F258)),F258&lt;=0),"CHECK ORDER DATA",IF(I258="","NOT INVOICED",IF(OR(G258="",H258=""),"CHECK INVOICE DATA",IF(OR(NOT(ISNUMBER(H258)),H258&gt;TODAY(),NOT(ISNUMBER(I258)),I258&lt;=0,I258&gt;F258,AND(J258&lt;&gt;"",NOT(ISNUMBER(J258))),J258&lt;0),"CHECK VALUES",IF(J258&gt;I258,"OVERPAID / CHECK",IF(K258=0,"PAID",IF(L258="","DUE DATE NOT SET",IF(OR(NOT(ISNUMBER(L258)),L258&lt;H258),"CHECK DUE DATE",IF(TODAY()&gt;L258,"OVERDUE","PENDING"))))))))))</x:f>
      </x:c>
      <x:c r="O258" s="730"/>
      <x:c r="P258" s="730"/>
      <x:c r="Q258" s="751" t="str">
        <x:f>IF(A258="","",IF(COUNTIF($A$5:$A$504,A258)&gt;1,"DUPLICATE PO ID",IF(OR(B258="",C258="",D258="",E258="",F258=""),"CHECK REQUIRED FIELDS",IF(OR(NOT(ISNUMBER(E258)),E258&gt;TODAY(),NOT(ISNUMBER(F258)),F258&lt;=0),"CHECK INPUTS",IF(I258="","OPEN — ADD INVOICE",IF(OR(G258="",H258=""),"CHECK INVOICE DATA",IF(OR(NOT(ISNUMBER(H258)),H258&gt;TODAY(),NOT(ISNUMBER(I258)),I258&lt;=0,I258&gt;F258,AND(J258&lt;&gt;"",OR(NOT(ISNUMBER(J258)),J258&lt;0,J258&gt;I258)),AND(L258&lt;&gt;"",OR(NOT(ISNUMBER(L258)),L258&lt;H258))),"CHECK INPUTS",IF(N258="PAID","COMPLETE","OPEN"))))))))</x:f>
      </x:c>
    </x:row>
    <x:row r="259">
      <x:c r="A259" s="730"/>
      <x:c r="B259" s="730"/>
      <x:c r="C259" s="730"/>
      <x:c r="D259" s="730"/>
      <x:c r="E259" s="731"/>
      <x:c r="F259" s="767"/>
      <x:c r="G259" s="767"/>
      <x:c r="H259" s="731"/>
      <x:c r="I259" s="767"/>
      <x:c r="J259" s="767"/>
      <x:c r="K259" s="771" t="str">
        <x:f>IF(I259="","",IF(OR(NOT(ISNUMBER(I259)),I259&lt;=0,AND(J259&lt;&gt;"",NOT(ISNUMBER(J259))),J259&lt;0),"CHECK VALUES",ROUND(MAX(I259-IF(J259="",0,J259),0),2)))</x:f>
      </x:c>
      <x:c r="L259" s="731"/>
      <x:c r="M259" s="776" t="str">
        <x:f>IF(N259="OVERDUE",MAX(TODAY()-L259,0),"")</x:f>
      </x:c>
      <x:c r="N259" s="741" t="str">
        <x:f>IF(A259="","",IF(OR(B259="",C259="",D259="",E259="",F259="",NOT(ISNUMBER(E259)),E259&gt;TODAY(),NOT(ISNUMBER(F259)),F259&lt;=0),"CHECK ORDER DATA",IF(I259="","NOT INVOICED",IF(OR(G259="",H259=""),"CHECK INVOICE DATA",IF(OR(NOT(ISNUMBER(H259)),H259&gt;TODAY(),NOT(ISNUMBER(I259)),I259&lt;=0,I259&gt;F259,AND(J259&lt;&gt;"",NOT(ISNUMBER(J259))),J259&lt;0),"CHECK VALUES",IF(J259&gt;I259,"OVERPAID / CHECK",IF(K259=0,"PAID",IF(L259="","DUE DATE NOT SET",IF(OR(NOT(ISNUMBER(L259)),L259&lt;H259),"CHECK DUE DATE",IF(TODAY()&gt;L259,"OVERDUE","PENDING"))))))))))</x:f>
      </x:c>
      <x:c r="O259" s="730"/>
      <x:c r="P259" s="730"/>
      <x:c r="Q259" s="751" t="str">
        <x:f>IF(A259="","",IF(COUNTIF($A$5:$A$504,A259)&gt;1,"DUPLICATE PO ID",IF(OR(B259="",C259="",D259="",E259="",F259=""),"CHECK REQUIRED FIELDS",IF(OR(NOT(ISNUMBER(E259)),E259&gt;TODAY(),NOT(ISNUMBER(F259)),F259&lt;=0),"CHECK INPUTS",IF(I259="","OPEN — ADD INVOICE",IF(OR(G259="",H259=""),"CHECK INVOICE DATA",IF(OR(NOT(ISNUMBER(H259)),H259&gt;TODAY(),NOT(ISNUMBER(I259)),I259&lt;=0,I259&gt;F259,AND(J259&lt;&gt;"",OR(NOT(ISNUMBER(J259)),J259&lt;0,J259&gt;I259)),AND(L259&lt;&gt;"",OR(NOT(ISNUMBER(L259)),L259&lt;H259))),"CHECK INPUTS",IF(N259="PAID","COMPLETE","OPEN"))))))))</x:f>
      </x:c>
    </x:row>
    <x:row r="260">
      <x:c r="A260" s="730"/>
      <x:c r="B260" s="730"/>
      <x:c r="C260" s="730"/>
      <x:c r="D260" s="730"/>
      <x:c r="E260" s="731"/>
      <x:c r="F260" s="767"/>
      <x:c r="G260" s="767"/>
      <x:c r="H260" s="731"/>
      <x:c r="I260" s="767"/>
      <x:c r="J260" s="767"/>
      <x:c r="K260" s="771" t="str">
        <x:f>IF(I260="","",IF(OR(NOT(ISNUMBER(I260)),I260&lt;=0,AND(J260&lt;&gt;"",NOT(ISNUMBER(J260))),J260&lt;0),"CHECK VALUES",ROUND(MAX(I260-IF(J260="",0,J260),0),2)))</x:f>
      </x:c>
      <x:c r="L260" s="731"/>
      <x:c r="M260" s="776" t="str">
        <x:f>IF(N260="OVERDUE",MAX(TODAY()-L260,0),"")</x:f>
      </x:c>
      <x:c r="N260" s="741" t="str">
        <x:f>IF(A260="","",IF(OR(B260="",C260="",D260="",E260="",F260="",NOT(ISNUMBER(E260)),E260&gt;TODAY(),NOT(ISNUMBER(F260)),F260&lt;=0),"CHECK ORDER DATA",IF(I260="","NOT INVOICED",IF(OR(G260="",H260=""),"CHECK INVOICE DATA",IF(OR(NOT(ISNUMBER(H260)),H260&gt;TODAY(),NOT(ISNUMBER(I260)),I260&lt;=0,I260&gt;F260,AND(J260&lt;&gt;"",NOT(ISNUMBER(J260))),J260&lt;0),"CHECK VALUES",IF(J260&gt;I260,"OVERPAID / CHECK",IF(K260=0,"PAID",IF(L260="","DUE DATE NOT SET",IF(OR(NOT(ISNUMBER(L260)),L260&lt;H260),"CHECK DUE DATE",IF(TODAY()&gt;L260,"OVERDUE","PENDING"))))))))))</x:f>
      </x:c>
      <x:c r="O260" s="730"/>
      <x:c r="P260" s="730"/>
      <x:c r="Q260" s="751" t="str">
        <x:f>IF(A260="","",IF(COUNTIF($A$5:$A$504,A260)&gt;1,"DUPLICATE PO ID",IF(OR(B260="",C260="",D260="",E260="",F260=""),"CHECK REQUIRED FIELDS",IF(OR(NOT(ISNUMBER(E260)),E260&gt;TODAY(),NOT(ISNUMBER(F260)),F260&lt;=0),"CHECK INPUTS",IF(I260="","OPEN — ADD INVOICE",IF(OR(G260="",H260=""),"CHECK INVOICE DATA",IF(OR(NOT(ISNUMBER(H260)),H260&gt;TODAY(),NOT(ISNUMBER(I260)),I260&lt;=0,I260&gt;F260,AND(J260&lt;&gt;"",OR(NOT(ISNUMBER(J260)),J260&lt;0,J260&gt;I260)),AND(L260&lt;&gt;"",OR(NOT(ISNUMBER(L260)),L260&lt;H260))),"CHECK INPUTS",IF(N260="PAID","COMPLETE","OPEN"))))))))</x:f>
      </x:c>
    </x:row>
    <x:row r="261">
      <x:c r="A261" s="730"/>
      <x:c r="B261" s="730"/>
      <x:c r="C261" s="730"/>
      <x:c r="D261" s="730"/>
      <x:c r="E261" s="731"/>
      <x:c r="F261" s="767"/>
      <x:c r="G261" s="767"/>
      <x:c r="H261" s="731"/>
      <x:c r="I261" s="767"/>
      <x:c r="J261" s="767"/>
      <x:c r="K261" s="771" t="str">
        <x:f>IF(I261="","",IF(OR(NOT(ISNUMBER(I261)),I261&lt;=0,AND(J261&lt;&gt;"",NOT(ISNUMBER(J261))),J261&lt;0),"CHECK VALUES",ROUND(MAX(I261-IF(J261="",0,J261),0),2)))</x:f>
      </x:c>
      <x:c r="L261" s="731"/>
      <x:c r="M261" s="776" t="str">
        <x:f>IF(N261="OVERDUE",MAX(TODAY()-L261,0),"")</x:f>
      </x:c>
      <x:c r="N261" s="741" t="str">
        <x:f>IF(A261="","",IF(OR(B261="",C261="",D261="",E261="",F261="",NOT(ISNUMBER(E261)),E261&gt;TODAY(),NOT(ISNUMBER(F261)),F261&lt;=0),"CHECK ORDER DATA",IF(I261="","NOT INVOICED",IF(OR(G261="",H261=""),"CHECK INVOICE DATA",IF(OR(NOT(ISNUMBER(H261)),H261&gt;TODAY(),NOT(ISNUMBER(I261)),I261&lt;=0,I261&gt;F261,AND(J261&lt;&gt;"",NOT(ISNUMBER(J261))),J261&lt;0),"CHECK VALUES",IF(J261&gt;I261,"OVERPAID / CHECK",IF(K261=0,"PAID",IF(L261="","DUE DATE NOT SET",IF(OR(NOT(ISNUMBER(L261)),L261&lt;H261),"CHECK DUE DATE",IF(TODAY()&gt;L261,"OVERDUE","PENDING"))))))))))</x:f>
      </x:c>
      <x:c r="O261" s="730"/>
      <x:c r="P261" s="730"/>
      <x:c r="Q261" s="751" t="str">
        <x:f>IF(A261="","",IF(COUNTIF($A$5:$A$504,A261)&gt;1,"DUPLICATE PO ID",IF(OR(B261="",C261="",D261="",E261="",F261=""),"CHECK REQUIRED FIELDS",IF(OR(NOT(ISNUMBER(E261)),E261&gt;TODAY(),NOT(ISNUMBER(F261)),F261&lt;=0),"CHECK INPUTS",IF(I261="","OPEN — ADD INVOICE",IF(OR(G261="",H261=""),"CHECK INVOICE DATA",IF(OR(NOT(ISNUMBER(H261)),H261&gt;TODAY(),NOT(ISNUMBER(I261)),I261&lt;=0,I261&gt;F261,AND(J261&lt;&gt;"",OR(NOT(ISNUMBER(J261)),J261&lt;0,J261&gt;I261)),AND(L261&lt;&gt;"",OR(NOT(ISNUMBER(L261)),L261&lt;H261))),"CHECK INPUTS",IF(N261="PAID","COMPLETE","OPEN"))))))))</x:f>
      </x:c>
    </x:row>
    <x:row r="262">
      <x:c r="A262" s="730"/>
      <x:c r="B262" s="730"/>
      <x:c r="C262" s="730"/>
      <x:c r="D262" s="730"/>
      <x:c r="E262" s="731"/>
      <x:c r="F262" s="767"/>
      <x:c r="G262" s="767"/>
      <x:c r="H262" s="731"/>
      <x:c r="I262" s="767"/>
      <x:c r="J262" s="767"/>
      <x:c r="K262" s="771" t="str">
        <x:f>IF(I262="","",IF(OR(NOT(ISNUMBER(I262)),I262&lt;=0,AND(J262&lt;&gt;"",NOT(ISNUMBER(J262))),J262&lt;0),"CHECK VALUES",ROUND(MAX(I262-IF(J262="",0,J262),0),2)))</x:f>
      </x:c>
      <x:c r="L262" s="731"/>
      <x:c r="M262" s="776" t="str">
        <x:f>IF(N262="OVERDUE",MAX(TODAY()-L262,0),"")</x:f>
      </x:c>
      <x:c r="N262" s="741" t="str">
        <x:f>IF(A262="","",IF(OR(B262="",C262="",D262="",E262="",F262="",NOT(ISNUMBER(E262)),E262&gt;TODAY(),NOT(ISNUMBER(F262)),F262&lt;=0),"CHECK ORDER DATA",IF(I262="","NOT INVOICED",IF(OR(G262="",H262=""),"CHECK INVOICE DATA",IF(OR(NOT(ISNUMBER(H262)),H262&gt;TODAY(),NOT(ISNUMBER(I262)),I262&lt;=0,I262&gt;F262,AND(J262&lt;&gt;"",NOT(ISNUMBER(J262))),J262&lt;0),"CHECK VALUES",IF(J262&gt;I262,"OVERPAID / CHECK",IF(K262=0,"PAID",IF(L262="","DUE DATE NOT SET",IF(OR(NOT(ISNUMBER(L262)),L262&lt;H262),"CHECK DUE DATE",IF(TODAY()&gt;L262,"OVERDUE","PENDING"))))))))))</x:f>
      </x:c>
      <x:c r="O262" s="730"/>
      <x:c r="P262" s="730"/>
      <x:c r="Q262" s="751" t="str">
        <x:f>IF(A262="","",IF(COUNTIF($A$5:$A$504,A262)&gt;1,"DUPLICATE PO ID",IF(OR(B262="",C262="",D262="",E262="",F262=""),"CHECK REQUIRED FIELDS",IF(OR(NOT(ISNUMBER(E262)),E262&gt;TODAY(),NOT(ISNUMBER(F262)),F262&lt;=0),"CHECK INPUTS",IF(I262="","OPEN — ADD INVOICE",IF(OR(G262="",H262=""),"CHECK INVOICE DATA",IF(OR(NOT(ISNUMBER(H262)),H262&gt;TODAY(),NOT(ISNUMBER(I262)),I262&lt;=0,I262&gt;F262,AND(J262&lt;&gt;"",OR(NOT(ISNUMBER(J262)),J262&lt;0,J262&gt;I262)),AND(L262&lt;&gt;"",OR(NOT(ISNUMBER(L262)),L262&lt;H262))),"CHECK INPUTS",IF(N262="PAID","COMPLETE","OPEN"))))))))</x:f>
      </x:c>
    </x:row>
    <x:row r="263">
      <x:c r="A263" s="730"/>
      <x:c r="B263" s="730"/>
      <x:c r="C263" s="730"/>
      <x:c r="D263" s="730"/>
      <x:c r="E263" s="731"/>
      <x:c r="F263" s="767"/>
      <x:c r="G263" s="767"/>
      <x:c r="H263" s="731"/>
      <x:c r="I263" s="767"/>
      <x:c r="J263" s="767"/>
      <x:c r="K263" s="771" t="str">
        <x:f>IF(I263="","",IF(OR(NOT(ISNUMBER(I263)),I263&lt;=0,AND(J263&lt;&gt;"",NOT(ISNUMBER(J263))),J263&lt;0),"CHECK VALUES",ROUND(MAX(I263-IF(J263="",0,J263),0),2)))</x:f>
      </x:c>
      <x:c r="L263" s="731"/>
      <x:c r="M263" s="776" t="str">
        <x:f>IF(N263="OVERDUE",MAX(TODAY()-L263,0),"")</x:f>
      </x:c>
      <x:c r="N263" s="741" t="str">
        <x:f>IF(A263="","",IF(OR(B263="",C263="",D263="",E263="",F263="",NOT(ISNUMBER(E263)),E263&gt;TODAY(),NOT(ISNUMBER(F263)),F263&lt;=0),"CHECK ORDER DATA",IF(I263="","NOT INVOICED",IF(OR(G263="",H263=""),"CHECK INVOICE DATA",IF(OR(NOT(ISNUMBER(H263)),H263&gt;TODAY(),NOT(ISNUMBER(I263)),I263&lt;=0,I263&gt;F263,AND(J263&lt;&gt;"",NOT(ISNUMBER(J263))),J263&lt;0),"CHECK VALUES",IF(J263&gt;I263,"OVERPAID / CHECK",IF(K263=0,"PAID",IF(L263="","DUE DATE NOT SET",IF(OR(NOT(ISNUMBER(L263)),L263&lt;H263),"CHECK DUE DATE",IF(TODAY()&gt;L263,"OVERDUE","PENDING"))))))))))</x:f>
      </x:c>
      <x:c r="O263" s="730"/>
      <x:c r="P263" s="730"/>
      <x:c r="Q263" s="751" t="str">
        <x:f>IF(A263="","",IF(COUNTIF($A$5:$A$504,A263)&gt;1,"DUPLICATE PO ID",IF(OR(B263="",C263="",D263="",E263="",F263=""),"CHECK REQUIRED FIELDS",IF(OR(NOT(ISNUMBER(E263)),E263&gt;TODAY(),NOT(ISNUMBER(F263)),F263&lt;=0),"CHECK INPUTS",IF(I263="","OPEN — ADD INVOICE",IF(OR(G263="",H263=""),"CHECK INVOICE DATA",IF(OR(NOT(ISNUMBER(H263)),H263&gt;TODAY(),NOT(ISNUMBER(I263)),I263&lt;=0,I263&gt;F263,AND(J263&lt;&gt;"",OR(NOT(ISNUMBER(J263)),J263&lt;0,J263&gt;I263)),AND(L263&lt;&gt;"",OR(NOT(ISNUMBER(L263)),L263&lt;H263))),"CHECK INPUTS",IF(N263="PAID","COMPLETE","OPEN"))))))))</x:f>
      </x:c>
    </x:row>
    <x:row r="264">
      <x:c r="A264" s="730"/>
      <x:c r="B264" s="730"/>
      <x:c r="C264" s="730"/>
      <x:c r="D264" s="730"/>
      <x:c r="E264" s="731"/>
      <x:c r="F264" s="767"/>
      <x:c r="G264" s="767"/>
      <x:c r="H264" s="731"/>
      <x:c r="I264" s="767"/>
      <x:c r="J264" s="767"/>
      <x:c r="K264" s="771" t="str">
        <x:f>IF(I264="","",IF(OR(NOT(ISNUMBER(I264)),I264&lt;=0,AND(J264&lt;&gt;"",NOT(ISNUMBER(J264))),J264&lt;0),"CHECK VALUES",ROUND(MAX(I264-IF(J264="",0,J264),0),2)))</x:f>
      </x:c>
      <x:c r="L264" s="731"/>
      <x:c r="M264" s="776" t="str">
        <x:f>IF(N264="OVERDUE",MAX(TODAY()-L264,0),"")</x:f>
      </x:c>
      <x:c r="N264" s="741" t="str">
        <x:f>IF(A264="","",IF(OR(B264="",C264="",D264="",E264="",F264="",NOT(ISNUMBER(E264)),E264&gt;TODAY(),NOT(ISNUMBER(F264)),F264&lt;=0),"CHECK ORDER DATA",IF(I264="","NOT INVOICED",IF(OR(G264="",H264=""),"CHECK INVOICE DATA",IF(OR(NOT(ISNUMBER(H264)),H264&gt;TODAY(),NOT(ISNUMBER(I264)),I264&lt;=0,I264&gt;F264,AND(J264&lt;&gt;"",NOT(ISNUMBER(J264))),J264&lt;0),"CHECK VALUES",IF(J264&gt;I264,"OVERPAID / CHECK",IF(K264=0,"PAID",IF(L264="","DUE DATE NOT SET",IF(OR(NOT(ISNUMBER(L264)),L264&lt;H264),"CHECK DUE DATE",IF(TODAY()&gt;L264,"OVERDUE","PENDING"))))))))))</x:f>
      </x:c>
      <x:c r="O264" s="730"/>
      <x:c r="P264" s="730"/>
      <x:c r="Q264" s="751" t="str">
        <x:f>IF(A264="","",IF(COUNTIF($A$5:$A$504,A264)&gt;1,"DUPLICATE PO ID",IF(OR(B264="",C264="",D264="",E264="",F264=""),"CHECK REQUIRED FIELDS",IF(OR(NOT(ISNUMBER(E264)),E264&gt;TODAY(),NOT(ISNUMBER(F264)),F264&lt;=0),"CHECK INPUTS",IF(I264="","OPEN — ADD INVOICE",IF(OR(G264="",H264=""),"CHECK INVOICE DATA",IF(OR(NOT(ISNUMBER(H264)),H264&gt;TODAY(),NOT(ISNUMBER(I264)),I264&lt;=0,I264&gt;F264,AND(J264&lt;&gt;"",OR(NOT(ISNUMBER(J264)),J264&lt;0,J264&gt;I264)),AND(L264&lt;&gt;"",OR(NOT(ISNUMBER(L264)),L264&lt;H264))),"CHECK INPUTS",IF(N264="PAID","COMPLETE","OPEN"))))))))</x:f>
      </x:c>
    </x:row>
    <x:row r="265">
      <x:c r="A265" s="730"/>
      <x:c r="B265" s="730"/>
      <x:c r="C265" s="730"/>
      <x:c r="D265" s="730"/>
      <x:c r="E265" s="731"/>
      <x:c r="F265" s="767"/>
      <x:c r="G265" s="767"/>
      <x:c r="H265" s="731"/>
      <x:c r="I265" s="767"/>
      <x:c r="J265" s="767"/>
      <x:c r="K265" s="771" t="str">
        <x:f>IF(I265="","",IF(OR(NOT(ISNUMBER(I265)),I265&lt;=0,AND(J265&lt;&gt;"",NOT(ISNUMBER(J265))),J265&lt;0),"CHECK VALUES",ROUND(MAX(I265-IF(J265="",0,J265),0),2)))</x:f>
      </x:c>
      <x:c r="L265" s="731"/>
      <x:c r="M265" s="776" t="str">
        <x:f>IF(N265="OVERDUE",MAX(TODAY()-L265,0),"")</x:f>
      </x:c>
      <x:c r="N265" s="741" t="str">
        <x:f>IF(A265="","",IF(OR(B265="",C265="",D265="",E265="",F265="",NOT(ISNUMBER(E265)),E265&gt;TODAY(),NOT(ISNUMBER(F265)),F265&lt;=0),"CHECK ORDER DATA",IF(I265="","NOT INVOICED",IF(OR(G265="",H265=""),"CHECK INVOICE DATA",IF(OR(NOT(ISNUMBER(H265)),H265&gt;TODAY(),NOT(ISNUMBER(I265)),I265&lt;=0,I265&gt;F265,AND(J265&lt;&gt;"",NOT(ISNUMBER(J265))),J265&lt;0),"CHECK VALUES",IF(J265&gt;I265,"OVERPAID / CHECK",IF(K265=0,"PAID",IF(L265="","DUE DATE NOT SET",IF(OR(NOT(ISNUMBER(L265)),L265&lt;H265),"CHECK DUE DATE",IF(TODAY()&gt;L265,"OVERDUE","PENDING"))))))))))</x:f>
      </x:c>
      <x:c r="O265" s="730"/>
      <x:c r="P265" s="730"/>
      <x:c r="Q265" s="751" t="str">
        <x:f>IF(A265="","",IF(COUNTIF($A$5:$A$504,A265)&gt;1,"DUPLICATE PO ID",IF(OR(B265="",C265="",D265="",E265="",F265=""),"CHECK REQUIRED FIELDS",IF(OR(NOT(ISNUMBER(E265)),E265&gt;TODAY(),NOT(ISNUMBER(F265)),F265&lt;=0),"CHECK INPUTS",IF(I265="","OPEN — ADD INVOICE",IF(OR(G265="",H265=""),"CHECK INVOICE DATA",IF(OR(NOT(ISNUMBER(H265)),H265&gt;TODAY(),NOT(ISNUMBER(I265)),I265&lt;=0,I265&gt;F265,AND(J265&lt;&gt;"",OR(NOT(ISNUMBER(J265)),J265&lt;0,J265&gt;I265)),AND(L265&lt;&gt;"",OR(NOT(ISNUMBER(L265)),L265&lt;H265))),"CHECK INPUTS",IF(N265="PAID","COMPLETE","OPEN"))))))))</x:f>
      </x:c>
    </x:row>
    <x:row r="266">
      <x:c r="A266" s="730"/>
      <x:c r="B266" s="730"/>
      <x:c r="C266" s="730"/>
      <x:c r="D266" s="730"/>
      <x:c r="E266" s="731"/>
      <x:c r="F266" s="767"/>
      <x:c r="G266" s="767"/>
      <x:c r="H266" s="731"/>
      <x:c r="I266" s="767"/>
      <x:c r="J266" s="767"/>
      <x:c r="K266" s="771" t="str">
        <x:f>IF(I266="","",IF(OR(NOT(ISNUMBER(I266)),I266&lt;=0,AND(J266&lt;&gt;"",NOT(ISNUMBER(J266))),J266&lt;0),"CHECK VALUES",ROUND(MAX(I266-IF(J266="",0,J266),0),2)))</x:f>
      </x:c>
      <x:c r="L266" s="731"/>
      <x:c r="M266" s="776" t="str">
        <x:f>IF(N266="OVERDUE",MAX(TODAY()-L266,0),"")</x:f>
      </x:c>
      <x:c r="N266" s="741" t="str">
        <x:f>IF(A266="","",IF(OR(B266="",C266="",D266="",E266="",F266="",NOT(ISNUMBER(E266)),E266&gt;TODAY(),NOT(ISNUMBER(F266)),F266&lt;=0),"CHECK ORDER DATA",IF(I266="","NOT INVOICED",IF(OR(G266="",H266=""),"CHECK INVOICE DATA",IF(OR(NOT(ISNUMBER(H266)),H266&gt;TODAY(),NOT(ISNUMBER(I266)),I266&lt;=0,I266&gt;F266,AND(J266&lt;&gt;"",NOT(ISNUMBER(J266))),J266&lt;0),"CHECK VALUES",IF(J266&gt;I266,"OVERPAID / CHECK",IF(K266=0,"PAID",IF(L266="","DUE DATE NOT SET",IF(OR(NOT(ISNUMBER(L266)),L266&lt;H266),"CHECK DUE DATE",IF(TODAY()&gt;L266,"OVERDUE","PENDING"))))))))))</x:f>
      </x:c>
      <x:c r="O266" s="730"/>
      <x:c r="P266" s="730"/>
      <x:c r="Q266" s="751" t="str">
        <x:f>IF(A266="","",IF(COUNTIF($A$5:$A$504,A266)&gt;1,"DUPLICATE PO ID",IF(OR(B266="",C266="",D266="",E266="",F266=""),"CHECK REQUIRED FIELDS",IF(OR(NOT(ISNUMBER(E266)),E266&gt;TODAY(),NOT(ISNUMBER(F266)),F266&lt;=0),"CHECK INPUTS",IF(I266="","OPEN — ADD INVOICE",IF(OR(G266="",H266=""),"CHECK INVOICE DATA",IF(OR(NOT(ISNUMBER(H266)),H266&gt;TODAY(),NOT(ISNUMBER(I266)),I266&lt;=0,I266&gt;F266,AND(J266&lt;&gt;"",OR(NOT(ISNUMBER(J266)),J266&lt;0,J266&gt;I266)),AND(L266&lt;&gt;"",OR(NOT(ISNUMBER(L266)),L266&lt;H266))),"CHECK INPUTS",IF(N266="PAID","COMPLETE","OPEN"))))))))</x:f>
      </x:c>
    </x:row>
    <x:row r="267">
      <x:c r="A267" s="730"/>
      <x:c r="B267" s="730"/>
      <x:c r="C267" s="730"/>
      <x:c r="D267" s="730"/>
      <x:c r="E267" s="731"/>
      <x:c r="F267" s="767"/>
      <x:c r="G267" s="767"/>
      <x:c r="H267" s="731"/>
      <x:c r="I267" s="767"/>
      <x:c r="J267" s="767"/>
      <x:c r="K267" s="771" t="str">
        <x:f>IF(I267="","",IF(OR(NOT(ISNUMBER(I267)),I267&lt;=0,AND(J267&lt;&gt;"",NOT(ISNUMBER(J267))),J267&lt;0),"CHECK VALUES",ROUND(MAX(I267-IF(J267="",0,J267),0),2)))</x:f>
      </x:c>
      <x:c r="L267" s="731"/>
      <x:c r="M267" s="776" t="str">
        <x:f>IF(N267="OVERDUE",MAX(TODAY()-L267,0),"")</x:f>
      </x:c>
      <x:c r="N267" s="741" t="str">
        <x:f>IF(A267="","",IF(OR(B267="",C267="",D267="",E267="",F267="",NOT(ISNUMBER(E267)),E267&gt;TODAY(),NOT(ISNUMBER(F267)),F267&lt;=0),"CHECK ORDER DATA",IF(I267="","NOT INVOICED",IF(OR(G267="",H267=""),"CHECK INVOICE DATA",IF(OR(NOT(ISNUMBER(H267)),H267&gt;TODAY(),NOT(ISNUMBER(I267)),I267&lt;=0,I267&gt;F267,AND(J267&lt;&gt;"",NOT(ISNUMBER(J267))),J267&lt;0),"CHECK VALUES",IF(J267&gt;I267,"OVERPAID / CHECK",IF(K267=0,"PAID",IF(L267="","DUE DATE NOT SET",IF(OR(NOT(ISNUMBER(L267)),L267&lt;H267),"CHECK DUE DATE",IF(TODAY()&gt;L267,"OVERDUE","PENDING"))))))))))</x:f>
      </x:c>
      <x:c r="O267" s="730"/>
      <x:c r="P267" s="730"/>
      <x:c r="Q267" s="751" t="str">
        <x:f>IF(A267="","",IF(COUNTIF($A$5:$A$504,A267)&gt;1,"DUPLICATE PO ID",IF(OR(B267="",C267="",D267="",E267="",F267=""),"CHECK REQUIRED FIELDS",IF(OR(NOT(ISNUMBER(E267)),E267&gt;TODAY(),NOT(ISNUMBER(F267)),F267&lt;=0),"CHECK INPUTS",IF(I267="","OPEN — ADD INVOICE",IF(OR(G267="",H267=""),"CHECK INVOICE DATA",IF(OR(NOT(ISNUMBER(H267)),H267&gt;TODAY(),NOT(ISNUMBER(I267)),I267&lt;=0,I267&gt;F267,AND(J267&lt;&gt;"",OR(NOT(ISNUMBER(J267)),J267&lt;0,J267&gt;I267)),AND(L267&lt;&gt;"",OR(NOT(ISNUMBER(L267)),L267&lt;H267))),"CHECK INPUTS",IF(N267="PAID","COMPLETE","OPEN"))))))))</x:f>
      </x:c>
    </x:row>
    <x:row r="268">
      <x:c r="A268" s="730"/>
      <x:c r="B268" s="730"/>
      <x:c r="C268" s="730"/>
      <x:c r="D268" s="730"/>
      <x:c r="E268" s="731"/>
      <x:c r="F268" s="767"/>
      <x:c r="G268" s="767"/>
      <x:c r="H268" s="731"/>
      <x:c r="I268" s="767"/>
      <x:c r="J268" s="767"/>
      <x:c r="K268" s="771" t="str">
        <x:f>IF(I268="","",IF(OR(NOT(ISNUMBER(I268)),I268&lt;=0,AND(J268&lt;&gt;"",NOT(ISNUMBER(J268))),J268&lt;0),"CHECK VALUES",ROUND(MAX(I268-IF(J268="",0,J268),0),2)))</x:f>
      </x:c>
      <x:c r="L268" s="731"/>
      <x:c r="M268" s="776" t="str">
        <x:f>IF(N268="OVERDUE",MAX(TODAY()-L268,0),"")</x:f>
      </x:c>
      <x:c r="N268" s="741" t="str">
        <x:f>IF(A268="","",IF(OR(B268="",C268="",D268="",E268="",F268="",NOT(ISNUMBER(E268)),E268&gt;TODAY(),NOT(ISNUMBER(F268)),F268&lt;=0),"CHECK ORDER DATA",IF(I268="","NOT INVOICED",IF(OR(G268="",H268=""),"CHECK INVOICE DATA",IF(OR(NOT(ISNUMBER(H268)),H268&gt;TODAY(),NOT(ISNUMBER(I268)),I268&lt;=0,I268&gt;F268,AND(J268&lt;&gt;"",NOT(ISNUMBER(J268))),J268&lt;0),"CHECK VALUES",IF(J268&gt;I268,"OVERPAID / CHECK",IF(K268=0,"PAID",IF(L268="","DUE DATE NOT SET",IF(OR(NOT(ISNUMBER(L268)),L268&lt;H268),"CHECK DUE DATE",IF(TODAY()&gt;L268,"OVERDUE","PENDING"))))))))))</x:f>
      </x:c>
      <x:c r="O268" s="730"/>
      <x:c r="P268" s="730"/>
      <x:c r="Q268" s="751" t="str">
        <x:f>IF(A268="","",IF(COUNTIF($A$5:$A$504,A268)&gt;1,"DUPLICATE PO ID",IF(OR(B268="",C268="",D268="",E268="",F268=""),"CHECK REQUIRED FIELDS",IF(OR(NOT(ISNUMBER(E268)),E268&gt;TODAY(),NOT(ISNUMBER(F268)),F268&lt;=0),"CHECK INPUTS",IF(I268="","OPEN — ADD INVOICE",IF(OR(G268="",H268=""),"CHECK INVOICE DATA",IF(OR(NOT(ISNUMBER(H268)),H268&gt;TODAY(),NOT(ISNUMBER(I268)),I268&lt;=0,I268&gt;F268,AND(J268&lt;&gt;"",OR(NOT(ISNUMBER(J268)),J268&lt;0,J268&gt;I268)),AND(L268&lt;&gt;"",OR(NOT(ISNUMBER(L268)),L268&lt;H268))),"CHECK INPUTS",IF(N268="PAID","COMPLETE","OPEN"))))))))</x:f>
      </x:c>
    </x:row>
    <x:row r="269">
      <x:c r="A269" s="730"/>
      <x:c r="B269" s="730"/>
      <x:c r="C269" s="730"/>
      <x:c r="D269" s="730"/>
      <x:c r="E269" s="731"/>
      <x:c r="F269" s="767"/>
      <x:c r="G269" s="767"/>
      <x:c r="H269" s="731"/>
      <x:c r="I269" s="767"/>
      <x:c r="J269" s="767"/>
      <x:c r="K269" s="771" t="str">
        <x:f>IF(I269="","",IF(OR(NOT(ISNUMBER(I269)),I269&lt;=0,AND(J269&lt;&gt;"",NOT(ISNUMBER(J269))),J269&lt;0),"CHECK VALUES",ROUND(MAX(I269-IF(J269="",0,J269),0),2)))</x:f>
      </x:c>
      <x:c r="L269" s="731"/>
      <x:c r="M269" s="776" t="str">
        <x:f>IF(N269="OVERDUE",MAX(TODAY()-L269,0),"")</x:f>
      </x:c>
      <x:c r="N269" s="741" t="str">
        <x:f>IF(A269="","",IF(OR(B269="",C269="",D269="",E269="",F269="",NOT(ISNUMBER(E269)),E269&gt;TODAY(),NOT(ISNUMBER(F269)),F269&lt;=0),"CHECK ORDER DATA",IF(I269="","NOT INVOICED",IF(OR(G269="",H269=""),"CHECK INVOICE DATA",IF(OR(NOT(ISNUMBER(H269)),H269&gt;TODAY(),NOT(ISNUMBER(I269)),I269&lt;=0,I269&gt;F269,AND(J269&lt;&gt;"",NOT(ISNUMBER(J269))),J269&lt;0),"CHECK VALUES",IF(J269&gt;I269,"OVERPAID / CHECK",IF(K269=0,"PAID",IF(L269="","DUE DATE NOT SET",IF(OR(NOT(ISNUMBER(L269)),L269&lt;H269),"CHECK DUE DATE",IF(TODAY()&gt;L269,"OVERDUE","PENDING"))))))))))</x:f>
      </x:c>
      <x:c r="O269" s="730"/>
      <x:c r="P269" s="730"/>
      <x:c r="Q269" s="751" t="str">
        <x:f>IF(A269="","",IF(COUNTIF($A$5:$A$504,A269)&gt;1,"DUPLICATE PO ID",IF(OR(B269="",C269="",D269="",E269="",F269=""),"CHECK REQUIRED FIELDS",IF(OR(NOT(ISNUMBER(E269)),E269&gt;TODAY(),NOT(ISNUMBER(F269)),F269&lt;=0),"CHECK INPUTS",IF(I269="","OPEN — ADD INVOICE",IF(OR(G269="",H269=""),"CHECK INVOICE DATA",IF(OR(NOT(ISNUMBER(H269)),H269&gt;TODAY(),NOT(ISNUMBER(I269)),I269&lt;=0,I269&gt;F269,AND(J269&lt;&gt;"",OR(NOT(ISNUMBER(J269)),J269&lt;0,J269&gt;I269)),AND(L269&lt;&gt;"",OR(NOT(ISNUMBER(L269)),L269&lt;H269))),"CHECK INPUTS",IF(N269="PAID","COMPLETE","OPEN"))))))))</x:f>
      </x:c>
    </x:row>
    <x:row r="270">
      <x:c r="A270" s="730"/>
      <x:c r="B270" s="730"/>
      <x:c r="C270" s="730"/>
      <x:c r="D270" s="730"/>
      <x:c r="E270" s="731"/>
      <x:c r="F270" s="767"/>
      <x:c r="G270" s="767"/>
      <x:c r="H270" s="731"/>
      <x:c r="I270" s="767"/>
      <x:c r="J270" s="767"/>
      <x:c r="K270" s="771" t="str">
        <x:f>IF(I270="","",IF(OR(NOT(ISNUMBER(I270)),I270&lt;=0,AND(J270&lt;&gt;"",NOT(ISNUMBER(J270))),J270&lt;0),"CHECK VALUES",ROUND(MAX(I270-IF(J270="",0,J270),0),2)))</x:f>
      </x:c>
      <x:c r="L270" s="731"/>
      <x:c r="M270" s="776" t="str">
        <x:f>IF(N270="OVERDUE",MAX(TODAY()-L270,0),"")</x:f>
      </x:c>
      <x:c r="N270" s="741" t="str">
        <x:f>IF(A270="","",IF(OR(B270="",C270="",D270="",E270="",F270="",NOT(ISNUMBER(E270)),E270&gt;TODAY(),NOT(ISNUMBER(F270)),F270&lt;=0),"CHECK ORDER DATA",IF(I270="","NOT INVOICED",IF(OR(G270="",H270=""),"CHECK INVOICE DATA",IF(OR(NOT(ISNUMBER(H270)),H270&gt;TODAY(),NOT(ISNUMBER(I270)),I270&lt;=0,I270&gt;F270,AND(J270&lt;&gt;"",NOT(ISNUMBER(J270))),J270&lt;0),"CHECK VALUES",IF(J270&gt;I270,"OVERPAID / CHECK",IF(K270=0,"PAID",IF(L270="","DUE DATE NOT SET",IF(OR(NOT(ISNUMBER(L270)),L270&lt;H270),"CHECK DUE DATE",IF(TODAY()&gt;L270,"OVERDUE","PENDING"))))))))))</x:f>
      </x:c>
      <x:c r="O270" s="730"/>
      <x:c r="P270" s="730"/>
      <x:c r="Q270" s="751" t="str">
        <x:f>IF(A270="","",IF(COUNTIF($A$5:$A$504,A270)&gt;1,"DUPLICATE PO ID",IF(OR(B270="",C270="",D270="",E270="",F270=""),"CHECK REQUIRED FIELDS",IF(OR(NOT(ISNUMBER(E270)),E270&gt;TODAY(),NOT(ISNUMBER(F270)),F270&lt;=0),"CHECK INPUTS",IF(I270="","OPEN — ADD INVOICE",IF(OR(G270="",H270=""),"CHECK INVOICE DATA",IF(OR(NOT(ISNUMBER(H270)),H270&gt;TODAY(),NOT(ISNUMBER(I270)),I270&lt;=0,I270&gt;F270,AND(J270&lt;&gt;"",OR(NOT(ISNUMBER(J270)),J270&lt;0,J270&gt;I270)),AND(L270&lt;&gt;"",OR(NOT(ISNUMBER(L270)),L270&lt;H270))),"CHECK INPUTS",IF(N270="PAID","COMPLETE","OPEN"))))))))</x:f>
      </x:c>
    </x:row>
    <x:row r="271">
      <x:c r="A271" s="730"/>
      <x:c r="B271" s="730"/>
      <x:c r="C271" s="730"/>
      <x:c r="D271" s="730"/>
      <x:c r="E271" s="731"/>
      <x:c r="F271" s="767"/>
      <x:c r="G271" s="767"/>
      <x:c r="H271" s="731"/>
      <x:c r="I271" s="767"/>
      <x:c r="J271" s="767"/>
      <x:c r="K271" s="771" t="str">
        <x:f>IF(I271="","",IF(OR(NOT(ISNUMBER(I271)),I271&lt;=0,AND(J271&lt;&gt;"",NOT(ISNUMBER(J271))),J271&lt;0),"CHECK VALUES",ROUND(MAX(I271-IF(J271="",0,J271),0),2)))</x:f>
      </x:c>
      <x:c r="L271" s="731"/>
      <x:c r="M271" s="776" t="str">
        <x:f>IF(N271="OVERDUE",MAX(TODAY()-L271,0),"")</x:f>
      </x:c>
      <x:c r="N271" s="741" t="str">
        <x:f>IF(A271="","",IF(OR(B271="",C271="",D271="",E271="",F271="",NOT(ISNUMBER(E271)),E271&gt;TODAY(),NOT(ISNUMBER(F271)),F271&lt;=0),"CHECK ORDER DATA",IF(I271="","NOT INVOICED",IF(OR(G271="",H271=""),"CHECK INVOICE DATA",IF(OR(NOT(ISNUMBER(H271)),H271&gt;TODAY(),NOT(ISNUMBER(I271)),I271&lt;=0,I271&gt;F271,AND(J271&lt;&gt;"",NOT(ISNUMBER(J271))),J271&lt;0),"CHECK VALUES",IF(J271&gt;I271,"OVERPAID / CHECK",IF(K271=0,"PAID",IF(L271="","DUE DATE NOT SET",IF(OR(NOT(ISNUMBER(L271)),L271&lt;H271),"CHECK DUE DATE",IF(TODAY()&gt;L271,"OVERDUE","PENDING"))))))))))</x:f>
      </x:c>
      <x:c r="O271" s="730"/>
      <x:c r="P271" s="730"/>
      <x:c r="Q271" s="751" t="str">
        <x:f>IF(A271="","",IF(COUNTIF($A$5:$A$504,A271)&gt;1,"DUPLICATE PO ID",IF(OR(B271="",C271="",D271="",E271="",F271=""),"CHECK REQUIRED FIELDS",IF(OR(NOT(ISNUMBER(E271)),E271&gt;TODAY(),NOT(ISNUMBER(F271)),F271&lt;=0),"CHECK INPUTS",IF(I271="","OPEN — ADD INVOICE",IF(OR(G271="",H271=""),"CHECK INVOICE DATA",IF(OR(NOT(ISNUMBER(H271)),H271&gt;TODAY(),NOT(ISNUMBER(I271)),I271&lt;=0,I271&gt;F271,AND(J271&lt;&gt;"",OR(NOT(ISNUMBER(J271)),J271&lt;0,J271&gt;I271)),AND(L271&lt;&gt;"",OR(NOT(ISNUMBER(L271)),L271&lt;H271))),"CHECK INPUTS",IF(N271="PAID","COMPLETE","OPEN"))))))))</x:f>
      </x:c>
    </x:row>
    <x:row r="272">
      <x:c r="A272" s="730"/>
      <x:c r="B272" s="730"/>
      <x:c r="C272" s="730"/>
      <x:c r="D272" s="730"/>
      <x:c r="E272" s="731"/>
      <x:c r="F272" s="767"/>
      <x:c r="G272" s="767"/>
      <x:c r="H272" s="731"/>
      <x:c r="I272" s="767"/>
      <x:c r="J272" s="767"/>
      <x:c r="K272" s="771" t="str">
        <x:f>IF(I272="","",IF(OR(NOT(ISNUMBER(I272)),I272&lt;=0,AND(J272&lt;&gt;"",NOT(ISNUMBER(J272))),J272&lt;0),"CHECK VALUES",ROUND(MAX(I272-IF(J272="",0,J272),0),2)))</x:f>
      </x:c>
      <x:c r="L272" s="731"/>
      <x:c r="M272" s="776" t="str">
        <x:f>IF(N272="OVERDUE",MAX(TODAY()-L272,0),"")</x:f>
      </x:c>
      <x:c r="N272" s="741" t="str">
        <x:f>IF(A272="","",IF(OR(B272="",C272="",D272="",E272="",F272="",NOT(ISNUMBER(E272)),E272&gt;TODAY(),NOT(ISNUMBER(F272)),F272&lt;=0),"CHECK ORDER DATA",IF(I272="","NOT INVOICED",IF(OR(G272="",H272=""),"CHECK INVOICE DATA",IF(OR(NOT(ISNUMBER(H272)),H272&gt;TODAY(),NOT(ISNUMBER(I272)),I272&lt;=0,I272&gt;F272,AND(J272&lt;&gt;"",NOT(ISNUMBER(J272))),J272&lt;0),"CHECK VALUES",IF(J272&gt;I272,"OVERPAID / CHECK",IF(K272=0,"PAID",IF(L272="","DUE DATE NOT SET",IF(OR(NOT(ISNUMBER(L272)),L272&lt;H272),"CHECK DUE DATE",IF(TODAY()&gt;L272,"OVERDUE","PENDING"))))))))))</x:f>
      </x:c>
      <x:c r="O272" s="730"/>
      <x:c r="P272" s="730"/>
      <x:c r="Q272" s="751" t="str">
        <x:f>IF(A272="","",IF(COUNTIF($A$5:$A$504,A272)&gt;1,"DUPLICATE PO ID",IF(OR(B272="",C272="",D272="",E272="",F272=""),"CHECK REQUIRED FIELDS",IF(OR(NOT(ISNUMBER(E272)),E272&gt;TODAY(),NOT(ISNUMBER(F272)),F272&lt;=0),"CHECK INPUTS",IF(I272="","OPEN — ADD INVOICE",IF(OR(G272="",H272=""),"CHECK INVOICE DATA",IF(OR(NOT(ISNUMBER(H272)),H272&gt;TODAY(),NOT(ISNUMBER(I272)),I272&lt;=0,I272&gt;F272,AND(J272&lt;&gt;"",OR(NOT(ISNUMBER(J272)),J272&lt;0,J272&gt;I272)),AND(L272&lt;&gt;"",OR(NOT(ISNUMBER(L272)),L272&lt;H272))),"CHECK INPUTS",IF(N272="PAID","COMPLETE","OPEN"))))))))</x:f>
      </x:c>
    </x:row>
    <x:row r="273">
      <x:c r="A273" s="730"/>
      <x:c r="B273" s="730"/>
      <x:c r="C273" s="730"/>
      <x:c r="D273" s="730"/>
      <x:c r="E273" s="731"/>
      <x:c r="F273" s="767"/>
      <x:c r="G273" s="767"/>
      <x:c r="H273" s="731"/>
      <x:c r="I273" s="767"/>
      <x:c r="J273" s="767"/>
      <x:c r="K273" s="771" t="str">
        <x:f>IF(I273="","",IF(OR(NOT(ISNUMBER(I273)),I273&lt;=0,AND(J273&lt;&gt;"",NOT(ISNUMBER(J273))),J273&lt;0),"CHECK VALUES",ROUND(MAX(I273-IF(J273="",0,J273),0),2)))</x:f>
      </x:c>
      <x:c r="L273" s="731"/>
      <x:c r="M273" s="776" t="str">
        <x:f>IF(N273="OVERDUE",MAX(TODAY()-L273,0),"")</x:f>
      </x:c>
      <x:c r="N273" s="741" t="str">
        <x:f>IF(A273="","",IF(OR(B273="",C273="",D273="",E273="",F273="",NOT(ISNUMBER(E273)),E273&gt;TODAY(),NOT(ISNUMBER(F273)),F273&lt;=0),"CHECK ORDER DATA",IF(I273="","NOT INVOICED",IF(OR(G273="",H273=""),"CHECK INVOICE DATA",IF(OR(NOT(ISNUMBER(H273)),H273&gt;TODAY(),NOT(ISNUMBER(I273)),I273&lt;=0,I273&gt;F273,AND(J273&lt;&gt;"",NOT(ISNUMBER(J273))),J273&lt;0),"CHECK VALUES",IF(J273&gt;I273,"OVERPAID / CHECK",IF(K273=0,"PAID",IF(L273="","DUE DATE NOT SET",IF(OR(NOT(ISNUMBER(L273)),L273&lt;H273),"CHECK DUE DATE",IF(TODAY()&gt;L273,"OVERDUE","PENDING"))))))))))</x:f>
      </x:c>
      <x:c r="O273" s="730"/>
      <x:c r="P273" s="730"/>
      <x:c r="Q273" s="751" t="str">
        <x:f>IF(A273="","",IF(COUNTIF($A$5:$A$504,A273)&gt;1,"DUPLICATE PO ID",IF(OR(B273="",C273="",D273="",E273="",F273=""),"CHECK REQUIRED FIELDS",IF(OR(NOT(ISNUMBER(E273)),E273&gt;TODAY(),NOT(ISNUMBER(F273)),F273&lt;=0),"CHECK INPUTS",IF(I273="","OPEN — ADD INVOICE",IF(OR(G273="",H273=""),"CHECK INVOICE DATA",IF(OR(NOT(ISNUMBER(H273)),H273&gt;TODAY(),NOT(ISNUMBER(I273)),I273&lt;=0,I273&gt;F273,AND(J273&lt;&gt;"",OR(NOT(ISNUMBER(J273)),J273&lt;0,J273&gt;I273)),AND(L273&lt;&gt;"",OR(NOT(ISNUMBER(L273)),L273&lt;H273))),"CHECK INPUTS",IF(N273="PAID","COMPLETE","OPEN"))))))))</x:f>
      </x:c>
    </x:row>
    <x:row r="274">
      <x:c r="A274" s="730"/>
      <x:c r="B274" s="730"/>
      <x:c r="C274" s="730"/>
      <x:c r="D274" s="730"/>
      <x:c r="E274" s="731"/>
      <x:c r="F274" s="767"/>
      <x:c r="G274" s="767"/>
      <x:c r="H274" s="731"/>
      <x:c r="I274" s="767"/>
      <x:c r="J274" s="767"/>
      <x:c r="K274" s="771" t="str">
        <x:f>IF(I274="","",IF(OR(NOT(ISNUMBER(I274)),I274&lt;=0,AND(J274&lt;&gt;"",NOT(ISNUMBER(J274))),J274&lt;0),"CHECK VALUES",ROUND(MAX(I274-IF(J274="",0,J274),0),2)))</x:f>
      </x:c>
      <x:c r="L274" s="731"/>
      <x:c r="M274" s="776" t="str">
        <x:f>IF(N274="OVERDUE",MAX(TODAY()-L274,0),"")</x:f>
      </x:c>
      <x:c r="N274" s="741" t="str">
        <x:f>IF(A274="","",IF(OR(B274="",C274="",D274="",E274="",F274="",NOT(ISNUMBER(E274)),E274&gt;TODAY(),NOT(ISNUMBER(F274)),F274&lt;=0),"CHECK ORDER DATA",IF(I274="","NOT INVOICED",IF(OR(G274="",H274=""),"CHECK INVOICE DATA",IF(OR(NOT(ISNUMBER(H274)),H274&gt;TODAY(),NOT(ISNUMBER(I274)),I274&lt;=0,I274&gt;F274,AND(J274&lt;&gt;"",NOT(ISNUMBER(J274))),J274&lt;0),"CHECK VALUES",IF(J274&gt;I274,"OVERPAID / CHECK",IF(K274=0,"PAID",IF(L274="","DUE DATE NOT SET",IF(OR(NOT(ISNUMBER(L274)),L274&lt;H274),"CHECK DUE DATE",IF(TODAY()&gt;L274,"OVERDUE","PENDING"))))))))))</x:f>
      </x:c>
      <x:c r="O274" s="730"/>
      <x:c r="P274" s="730"/>
      <x:c r="Q274" s="751" t="str">
        <x:f>IF(A274="","",IF(COUNTIF($A$5:$A$504,A274)&gt;1,"DUPLICATE PO ID",IF(OR(B274="",C274="",D274="",E274="",F274=""),"CHECK REQUIRED FIELDS",IF(OR(NOT(ISNUMBER(E274)),E274&gt;TODAY(),NOT(ISNUMBER(F274)),F274&lt;=0),"CHECK INPUTS",IF(I274="","OPEN — ADD INVOICE",IF(OR(G274="",H274=""),"CHECK INVOICE DATA",IF(OR(NOT(ISNUMBER(H274)),H274&gt;TODAY(),NOT(ISNUMBER(I274)),I274&lt;=0,I274&gt;F274,AND(J274&lt;&gt;"",OR(NOT(ISNUMBER(J274)),J274&lt;0,J274&gt;I274)),AND(L274&lt;&gt;"",OR(NOT(ISNUMBER(L274)),L274&lt;H274))),"CHECK INPUTS",IF(N274="PAID","COMPLETE","OPEN"))))))))</x:f>
      </x:c>
    </x:row>
    <x:row r="275">
      <x:c r="A275" s="730"/>
      <x:c r="B275" s="730"/>
      <x:c r="C275" s="730"/>
      <x:c r="D275" s="730"/>
      <x:c r="E275" s="731"/>
      <x:c r="F275" s="767"/>
      <x:c r="G275" s="767"/>
      <x:c r="H275" s="731"/>
      <x:c r="I275" s="767"/>
      <x:c r="J275" s="767"/>
      <x:c r="K275" s="771" t="str">
        <x:f>IF(I275="","",IF(OR(NOT(ISNUMBER(I275)),I275&lt;=0,AND(J275&lt;&gt;"",NOT(ISNUMBER(J275))),J275&lt;0),"CHECK VALUES",ROUND(MAX(I275-IF(J275="",0,J275),0),2)))</x:f>
      </x:c>
      <x:c r="L275" s="731"/>
      <x:c r="M275" s="776" t="str">
        <x:f>IF(N275="OVERDUE",MAX(TODAY()-L275,0),"")</x:f>
      </x:c>
      <x:c r="N275" s="741" t="str">
        <x:f>IF(A275="","",IF(OR(B275="",C275="",D275="",E275="",F275="",NOT(ISNUMBER(E275)),E275&gt;TODAY(),NOT(ISNUMBER(F275)),F275&lt;=0),"CHECK ORDER DATA",IF(I275="","NOT INVOICED",IF(OR(G275="",H275=""),"CHECK INVOICE DATA",IF(OR(NOT(ISNUMBER(H275)),H275&gt;TODAY(),NOT(ISNUMBER(I275)),I275&lt;=0,I275&gt;F275,AND(J275&lt;&gt;"",NOT(ISNUMBER(J275))),J275&lt;0),"CHECK VALUES",IF(J275&gt;I275,"OVERPAID / CHECK",IF(K275=0,"PAID",IF(L275="","DUE DATE NOT SET",IF(OR(NOT(ISNUMBER(L275)),L275&lt;H275),"CHECK DUE DATE",IF(TODAY()&gt;L275,"OVERDUE","PENDING"))))))))))</x:f>
      </x:c>
      <x:c r="O275" s="730"/>
      <x:c r="P275" s="730"/>
      <x:c r="Q275" s="751" t="str">
        <x:f>IF(A275="","",IF(COUNTIF($A$5:$A$504,A275)&gt;1,"DUPLICATE PO ID",IF(OR(B275="",C275="",D275="",E275="",F275=""),"CHECK REQUIRED FIELDS",IF(OR(NOT(ISNUMBER(E275)),E275&gt;TODAY(),NOT(ISNUMBER(F275)),F275&lt;=0),"CHECK INPUTS",IF(I275="","OPEN — ADD INVOICE",IF(OR(G275="",H275=""),"CHECK INVOICE DATA",IF(OR(NOT(ISNUMBER(H275)),H275&gt;TODAY(),NOT(ISNUMBER(I275)),I275&lt;=0,I275&gt;F275,AND(J275&lt;&gt;"",OR(NOT(ISNUMBER(J275)),J275&lt;0,J275&gt;I275)),AND(L275&lt;&gt;"",OR(NOT(ISNUMBER(L275)),L275&lt;H275))),"CHECK INPUTS",IF(N275="PAID","COMPLETE","OPEN"))))))))</x:f>
      </x:c>
    </x:row>
    <x:row r="276">
      <x:c r="A276" s="730"/>
      <x:c r="B276" s="730"/>
      <x:c r="C276" s="730"/>
      <x:c r="D276" s="730"/>
      <x:c r="E276" s="731"/>
      <x:c r="F276" s="767"/>
      <x:c r="G276" s="767"/>
      <x:c r="H276" s="731"/>
      <x:c r="I276" s="767"/>
      <x:c r="J276" s="767"/>
      <x:c r="K276" s="771" t="str">
        <x:f>IF(I276="","",IF(OR(NOT(ISNUMBER(I276)),I276&lt;=0,AND(J276&lt;&gt;"",NOT(ISNUMBER(J276))),J276&lt;0),"CHECK VALUES",ROUND(MAX(I276-IF(J276="",0,J276),0),2)))</x:f>
      </x:c>
      <x:c r="L276" s="731"/>
      <x:c r="M276" s="776" t="str">
        <x:f>IF(N276="OVERDUE",MAX(TODAY()-L276,0),"")</x:f>
      </x:c>
      <x:c r="N276" s="741" t="str">
        <x:f>IF(A276="","",IF(OR(B276="",C276="",D276="",E276="",F276="",NOT(ISNUMBER(E276)),E276&gt;TODAY(),NOT(ISNUMBER(F276)),F276&lt;=0),"CHECK ORDER DATA",IF(I276="","NOT INVOICED",IF(OR(G276="",H276=""),"CHECK INVOICE DATA",IF(OR(NOT(ISNUMBER(H276)),H276&gt;TODAY(),NOT(ISNUMBER(I276)),I276&lt;=0,I276&gt;F276,AND(J276&lt;&gt;"",NOT(ISNUMBER(J276))),J276&lt;0),"CHECK VALUES",IF(J276&gt;I276,"OVERPAID / CHECK",IF(K276=0,"PAID",IF(L276="","DUE DATE NOT SET",IF(OR(NOT(ISNUMBER(L276)),L276&lt;H276),"CHECK DUE DATE",IF(TODAY()&gt;L276,"OVERDUE","PENDING"))))))))))</x:f>
      </x:c>
      <x:c r="O276" s="730"/>
      <x:c r="P276" s="730"/>
      <x:c r="Q276" s="751" t="str">
        <x:f>IF(A276="","",IF(COUNTIF($A$5:$A$504,A276)&gt;1,"DUPLICATE PO ID",IF(OR(B276="",C276="",D276="",E276="",F276=""),"CHECK REQUIRED FIELDS",IF(OR(NOT(ISNUMBER(E276)),E276&gt;TODAY(),NOT(ISNUMBER(F276)),F276&lt;=0),"CHECK INPUTS",IF(I276="","OPEN — ADD INVOICE",IF(OR(G276="",H276=""),"CHECK INVOICE DATA",IF(OR(NOT(ISNUMBER(H276)),H276&gt;TODAY(),NOT(ISNUMBER(I276)),I276&lt;=0,I276&gt;F276,AND(J276&lt;&gt;"",OR(NOT(ISNUMBER(J276)),J276&lt;0,J276&gt;I276)),AND(L276&lt;&gt;"",OR(NOT(ISNUMBER(L276)),L276&lt;H276))),"CHECK INPUTS",IF(N276="PAID","COMPLETE","OPEN"))))))))</x:f>
      </x:c>
    </x:row>
    <x:row r="277">
      <x:c r="A277" s="730"/>
      <x:c r="B277" s="730"/>
      <x:c r="C277" s="730"/>
      <x:c r="D277" s="730"/>
      <x:c r="E277" s="731"/>
      <x:c r="F277" s="767"/>
      <x:c r="G277" s="767"/>
      <x:c r="H277" s="731"/>
      <x:c r="I277" s="767"/>
      <x:c r="J277" s="767"/>
      <x:c r="K277" s="771" t="str">
        <x:f>IF(I277="","",IF(OR(NOT(ISNUMBER(I277)),I277&lt;=0,AND(J277&lt;&gt;"",NOT(ISNUMBER(J277))),J277&lt;0),"CHECK VALUES",ROUND(MAX(I277-IF(J277="",0,J277),0),2)))</x:f>
      </x:c>
      <x:c r="L277" s="731"/>
      <x:c r="M277" s="776" t="str">
        <x:f>IF(N277="OVERDUE",MAX(TODAY()-L277,0),"")</x:f>
      </x:c>
      <x:c r="N277" s="741" t="str">
        <x:f>IF(A277="","",IF(OR(B277="",C277="",D277="",E277="",F277="",NOT(ISNUMBER(E277)),E277&gt;TODAY(),NOT(ISNUMBER(F277)),F277&lt;=0),"CHECK ORDER DATA",IF(I277="","NOT INVOICED",IF(OR(G277="",H277=""),"CHECK INVOICE DATA",IF(OR(NOT(ISNUMBER(H277)),H277&gt;TODAY(),NOT(ISNUMBER(I277)),I277&lt;=0,I277&gt;F277,AND(J277&lt;&gt;"",NOT(ISNUMBER(J277))),J277&lt;0),"CHECK VALUES",IF(J277&gt;I277,"OVERPAID / CHECK",IF(K277=0,"PAID",IF(L277="","DUE DATE NOT SET",IF(OR(NOT(ISNUMBER(L277)),L277&lt;H277),"CHECK DUE DATE",IF(TODAY()&gt;L277,"OVERDUE","PENDING"))))))))))</x:f>
      </x:c>
      <x:c r="O277" s="730"/>
      <x:c r="P277" s="730"/>
      <x:c r="Q277" s="751" t="str">
        <x:f>IF(A277="","",IF(COUNTIF($A$5:$A$504,A277)&gt;1,"DUPLICATE PO ID",IF(OR(B277="",C277="",D277="",E277="",F277=""),"CHECK REQUIRED FIELDS",IF(OR(NOT(ISNUMBER(E277)),E277&gt;TODAY(),NOT(ISNUMBER(F277)),F277&lt;=0),"CHECK INPUTS",IF(I277="","OPEN — ADD INVOICE",IF(OR(G277="",H277=""),"CHECK INVOICE DATA",IF(OR(NOT(ISNUMBER(H277)),H277&gt;TODAY(),NOT(ISNUMBER(I277)),I277&lt;=0,I277&gt;F277,AND(J277&lt;&gt;"",OR(NOT(ISNUMBER(J277)),J277&lt;0,J277&gt;I277)),AND(L277&lt;&gt;"",OR(NOT(ISNUMBER(L277)),L277&lt;H277))),"CHECK INPUTS",IF(N277="PAID","COMPLETE","OPEN"))))))))</x:f>
      </x:c>
    </x:row>
    <x:row r="278">
      <x:c r="A278" s="730"/>
      <x:c r="B278" s="730"/>
      <x:c r="C278" s="730"/>
      <x:c r="D278" s="730"/>
      <x:c r="E278" s="731"/>
      <x:c r="F278" s="767"/>
      <x:c r="G278" s="767"/>
      <x:c r="H278" s="731"/>
      <x:c r="I278" s="767"/>
      <x:c r="J278" s="767"/>
      <x:c r="K278" s="771" t="str">
        <x:f>IF(I278="","",IF(OR(NOT(ISNUMBER(I278)),I278&lt;=0,AND(J278&lt;&gt;"",NOT(ISNUMBER(J278))),J278&lt;0),"CHECK VALUES",ROUND(MAX(I278-IF(J278="",0,J278),0),2)))</x:f>
      </x:c>
      <x:c r="L278" s="731"/>
      <x:c r="M278" s="776" t="str">
        <x:f>IF(N278="OVERDUE",MAX(TODAY()-L278,0),"")</x:f>
      </x:c>
      <x:c r="N278" s="741" t="str">
        <x:f>IF(A278="","",IF(OR(B278="",C278="",D278="",E278="",F278="",NOT(ISNUMBER(E278)),E278&gt;TODAY(),NOT(ISNUMBER(F278)),F278&lt;=0),"CHECK ORDER DATA",IF(I278="","NOT INVOICED",IF(OR(G278="",H278=""),"CHECK INVOICE DATA",IF(OR(NOT(ISNUMBER(H278)),H278&gt;TODAY(),NOT(ISNUMBER(I278)),I278&lt;=0,I278&gt;F278,AND(J278&lt;&gt;"",NOT(ISNUMBER(J278))),J278&lt;0),"CHECK VALUES",IF(J278&gt;I278,"OVERPAID / CHECK",IF(K278=0,"PAID",IF(L278="","DUE DATE NOT SET",IF(OR(NOT(ISNUMBER(L278)),L278&lt;H278),"CHECK DUE DATE",IF(TODAY()&gt;L278,"OVERDUE","PENDING"))))))))))</x:f>
      </x:c>
      <x:c r="O278" s="730"/>
      <x:c r="P278" s="730"/>
      <x:c r="Q278" s="751" t="str">
        <x:f>IF(A278="","",IF(COUNTIF($A$5:$A$504,A278)&gt;1,"DUPLICATE PO ID",IF(OR(B278="",C278="",D278="",E278="",F278=""),"CHECK REQUIRED FIELDS",IF(OR(NOT(ISNUMBER(E278)),E278&gt;TODAY(),NOT(ISNUMBER(F278)),F278&lt;=0),"CHECK INPUTS",IF(I278="","OPEN — ADD INVOICE",IF(OR(G278="",H278=""),"CHECK INVOICE DATA",IF(OR(NOT(ISNUMBER(H278)),H278&gt;TODAY(),NOT(ISNUMBER(I278)),I278&lt;=0,I278&gt;F278,AND(J278&lt;&gt;"",OR(NOT(ISNUMBER(J278)),J278&lt;0,J278&gt;I278)),AND(L278&lt;&gt;"",OR(NOT(ISNUMBER(L278)),L278&lt;H278))),"CHECK INPUTS",IF(N278="PAID","COMPLETE","OPEN"))))))))</x:f>
      </x:c>
    </x:row>
    <x:row r="279">
      <x:c r="A279" s="730"/>
      <x:c r="B279" s="730"/>
      <x:c r="C279" s="730"/>
      <x:c r="D279" s="730"/>
      <x:c r="E279" s="731"/>
      <x:c r="F279" s="767"/>
      <x:c r="G279" s="767"/>
      <x:c r="H279" s="731"/>
      <x:c r="I279" s="767"/>
      <x:c r="J279" s="767"/>
      <x:c r="K279" s="771" t="str">
        <x:f>IF(I279="","",IF(OR(NOT(ISNUMBER(I279)),I279&lt;=0,AND(J279&lt;&gt;"",NOT(ISNUMBER(J279))),J279&lt;0),"CHECK VALUES",ROUND(MAX(I279-IF(J279="",0,J279),0),2)))</x:f>
      </x:c>
      <x:c r="L279" s="731"/>
      <x:c r="M279" s="776" t="str">
        <x:f>IF(N279="OVERDUE",MAX(TODAY()-L279,0),"")</x:f>
      </x:c>
      <x:c r="N279" s="741" t="str">
        <x:f>IF(A279="","",IF(OR(B279="",C279="",D279="",E279="",F279="",NOT(ISNUMBER(E279)),E279&gt;TODAY(),NOT(ISNUMBER(F279)),F279&lt;=0),"CHECK ORDER DATA",IF(I279="","NOT INVOICED",IF(OR(G279="",H279=""),"CHECK INVOICE DATA",IF(OR(NOT(ISNUMBER(H279)),H279&gt;TODAY(),NOT(ISNUMBER(I279)),I279&lt;=0,I279&gt;F279,AND(J279&lt;&gt;"",NOT(ISNUMBER(J279))),J279&lt;0),"CHECK VALUES",IF(J279&gt;I279,"OVERPAID / CHECK",IF(K279=0,"PAID",IF(L279="","DUE DATE NOT SET",IF(OR(NOT(ISNUMBER(L279)),L279&lt;H279),"CHECK DUE DATE",IF(TODAY()&gt;L279,"OVERDUE","PENDING"))))))))))</x:f>
      </x:c>
      <x:c r="O279" s="730"/>
      <x:c r="P279" s="730"/>
      <x:c r="Q279" s="751" t="str">
        <x:f>IF(A279="","",IF(COUNTIF($A$5:$A$504,A279)&gt;1,"DUPLICATE PO ID",IF(OR(B279="",C279="",D279="",E279="",F279=""),"CHECK REQUIRED FIELDS",IF(OR(NOT(ISNUMBER(E279)),E279&gt;TODAY(),NOT(ISNUMBER(F279)),F279&lt;=0),"CHECK INPUTS",IF(I279="","OPEN — ADD INVOICE",IF(OR(G279="",H279=""),"CHECK INVOICE DATA",IF(OR(NOT(ISNUMBER(H279)),H279&gt;TODAY(),NOT(ISNUMBER(I279)),I279&lt;=0,I279&gt;F279,AND(J279&lt;&gt;"",OR(NOT(ISNUMBER(J279)),J279&lt;0,J279&gt;I279)),AND(L279&lt;&gt;"",OR(NOT(ISNUMBER(L279)),L279&lt;H279))),"CHECK INPUTS",IF(N279="PAID","COMPLETE","OPEN"))))))))</x:f>
      </x:c>
    </x:row>
    <x:row r="280">
      <x:c r="A280" s="730"/>
      <x:c r="B280" s="730"/>
      <x:c r="C280" s="730"/>
      <x:c r="D280" s="730"/>
      <x:c r="E280" s="731"/>
      <x:c r="F280" s="767"/>
      <x:c r="G280" s="767"/>
      <x:c r="H280" s="731"/>
      <x:c r="I280" s="767"/>
      <x:c r="J280" s="767"/>
      <x:c r="K280" s="771" t="str">
        <x:f>IF(I280="","",IF(OR(NOT(ISNUMBER(I280)),I280&lt;=0,AND(J280&lt;&gt;"",NOT(ISNUMBER(J280))),J280&lt;0),"CHECK VALUES",ROUND(MAX(I280-IF(J280="",0,J280),0),2)))</x:f>
      </x:c>
      <x:c r="L280" s="731"/>
      <x:c r="M280" s="776" t="str">
        <x:f>IF(N280="OVERDUE",MAX(TODAY()-L280,0),"")</x:f>
      </x:c>
      <x:c r="N280" s="741" t="str">
        <x:f>IF(A280="","",IF(OR(B280="",C280="",D280="",E280="",F280="",NOT(ISNUMBER(E280)),E280&gt;TODAY(),NOT(ISNUMBER(F280)),F280&lt;=0),"CHECK ORDER DATA",IF(I280="","NOT INVOICED",IF(OR(G280="",H280=""),"CHECK INVOICE DATA",IF(OR(NOT(ISNUMBER(H280)),H280&gt;TODAY(),NOT(ISNUMBER(I280)),I280&lt;=0,I280&gt;F280,AND(J280&lt;&gt;"",NOT(ISNUMBER(J280))),J280&lt;0),"CHECK VALUES",IF(J280&gt;I280,"OVERPAID / CHECK",IF(K280=0,"PAID",IF(L280="","DUE DATE NOT SET",IF(OR(NOT(ISNUMBER(L280)),L280&lt;H280),"CHECK DUE DATE",IF(TODAY()&gt;L280,"OVERDUE","PENDING"))))))))))</x:f>
      </x:c>
      <x:c r="O280" s="730"/>
      <x:c r="P280" s="730"/>
      <x:c r="Q280" s="751" t="str">
        <x:f>IF(A280="","",IF(COUNTIF($A$5:$A$504,A280)&gt;1,"DUPLICATE PO ID",IF(OR(B280="",C280="",D280="",E280="",F280=""),"CHECK REQUIRED FIELDS",IF(OR(NOT(ISNUMBER(E280)),E280&gt;TODAY(),NOT(ISNUMBER(F280)),F280&lt;=0),"CHECK INPUTS",IF(I280="","OPEN — ADD INVOICE",IF(OR(G280="",H280=""),"CHECK INVOICE DATA",IF(OR(NOT(ISNUMBER(H280)),H280&gt;TODAY(),NOT(ISNUMBER(I280)),I280&lt;=0,I280&gt;F280,AND(J280&lt;&gt;"",OR(NOT(ISNUMBER(J280)),J280&lt;0,J280&gt;I280)),AND(L280&lt;&gt;"",OR(NOT(ISNUMBER(L280)),L280&lt;H280))),"CHECK INPUTS",IF(N280="PAID","COMPLETE","OPEN"))))))))</x:f>
      </x:c>
    </x:row>
    <x:row r="281">
      <x:c r="A281" s="730"/>
      <x:c r="B281" s="730"/>
      <x:c r="C281" s="730"/>
      <x:c r="D281" s="730"/>
      <x:c r="E281" s="731"/>
      <x:c r="F281" s="767"/>
      <x:c r="G281" s="767"/>
      <x:c r="H281" s="731"/>
      <x:c r="I281" s="767"/>
      <x:c r="J281" s="767"/>
      <x:c r="K281" s="771" t="str">
        <x:f>IF(I281="","",IF(OR(NOT(ISNUMBER(I281)),I281&lt;=0,AND(J281&lt;&gt;"",NOT(ISNUMBER(J281))),J281&lt;0),"CHECK VALUES",ROUND(MAX(I281-IF(J281="",0,J281),0),2)))</x:f>
      </x:c>
      <x:c r="L281" s="731"/>
      <x:c r="M281" s="776" t="str">
        <x:f>IF(N281="OVERDUE",MAX(TODAY()-L281,0),"")</x:f>
      </x:c>
      <x:c r="N281" s="741" t="str">
        <x:f>IF(A281="","",IF(OR(B281="",C281="",D281="",E281="",F281="",NOT(ISNUMBER(E281)),E281&gt;TODAY(),NOT(ISNUMBER(F281)),F281&lt;=0),"CHECK ORDER DATA",IF(I281="","NOT INVOICED",IF(OR(G281="",H281=""),"CHECK INVOICE DATA",IF(OR(NOT(ISNUMBER(H281)),H281&gt;TODAY(),NOT(ISNUMBER(I281)),I281&lt;=0,I281&gt;F281,AND(J281&lt;&gt;"",NOT(ISNUMBER(J281))),J281&lt;0),"CHECK VALUES",IF(J281&gt;I281,"OVERPAID / CHECK",IF(K281=0,"PAID",IF(L281="","DUE DATE NOT SET",IF(OR(NOT(ISNUMBER(L281)),L281&lt;H281),"CHECK DUE DATE",IF(TODAY()&gt;L281,"OVERDUE","PENDING"))))))))))</x:f>
      </x:c>
      <x:c r="O281" s="730"/>
      <x:c r="P281" s="730"/>
      <x:c r="Q281" s="751" t="str">
        <x:f>IF(A281="","",IF(COUNTIF($A$5:$A$504,A281)&gt;1,"DUPLICATE PO ID",IF(OR(B281="",C281="",D281="",E281="",F281=""),"CHECK REQUIRED FIELDS",IF(OR(NOT(ISNUMBER(E281)),E281&gt;TODAY(),NOT(ISNUMBER(F281)),F281&lt;=0),"CHECK INPUTS",IF(I281="","OPEN — ADD INVOICE",IF(OR(G281="",H281=""),"CHECK INVOICE DATA",IF(OR(NOT(ISNUMBER(H281)),H281&gt;TODAY(),NOT(ISNUMBER(I281)),I281&lt;=0,I281&gt;F281,AND(J281&lt;&gt;"",OR(NOT(ISNUMBER(J281)),J281&lt;0,J281&gt;I281)),AND(L281&lt;&gt;"",OR(NOT(ISNUMBER(L281)),L281&lt;H281))),"CHECK INPUTS",IF(N281="PAID","COMPLETE","OPEN"))))))))</x:f>
      </x:c>
    </x:row>
    <x:row r="282">
      <x:c r="A282" s="730"/>
      <x:c r="B282" s="730"/>
      <x:c r="C282" s="730"/>
      <x:c r="D282" s="730"/>
      <x:c r="E282" s="731"/>
      <x:c r="F282" s="767"/>
      <x:c r="G282" s="767"/>
      <x:c r="H282" s="731"/>
      <x:c r="I282" s="767"/>
      <x:c r="J282" s="767"/>
      <x:c r="K282" s="771" t="str">
        <x:f>IF(I282="","",IF(OR(NOT(ISNUMBER(I282)),I282&lt;=0,AND(J282&lt;&gt;"",NOT(ISNUMBER(J282))),J282&lt;0),"CHECK VALUES",ROUND(MAX(I282-IF(J282="",0,J282),0),2)))</x:f>
      </x:c>
      <x:c r="L282" s="731"/>
      <x:c r="M282" s="776" t="str">
        <x:f>IF(N282="OVERDUE",MAX(TODAY()-L282,0),"")</x:f>
      </x:c>
      <x:c r="N282" s="741" t="str">
        <x:f>IF(A282="","",IF(OR(B282="",C282="",D282="",E282="",F282="",NOT(ISNUMBER(E282)),E282&gt;TODAY(),NOT(ISNUMBER(F282)),F282&lt;=0),"CHECK ORDER DATA",IF(I282="","NOT INVOICED",IF(OR(G282="",H282=""),"CHECK INVOICE DATA",IF(OR(NOT(ISNUMBER(H282)),H282&gt;TODAY(),NOT(ISNUMBER(I282)),I282&lt;=0,I282&gt;F282,AND(J282&lt;&gt;"",NOT(ISNUMBER(J282))),J282&lt;0),"CHECK VALUES",IF(J282&gt;I282,"OVERPAID / CHECK",IF(K282=0,"PAID",IF(L282="","DUE DATE NOT SET",IF(OR(NOT(ISNUMBER(L282)),L282&lt;H282),"CHECK DUE DATE",IF(TODAY()&gt;L282,"OVERDUE","PENDING"))))))))))</x:f>
      </x:c>
      <x:c r="O282" s="730"/>
      <x:c r="P282" s="730"/>
      <x:c r="Q282" s="751" t="str">
        <x:f>IF(A282="","",IF(COUNTIF($A$5:$A$504,A282)&gt;1,"DUPLICATE PO ID",IF(OR(B282="",C282="",D282="",E282="",F282=""),"CHECK REQUIRED FIELDS",IF(OR(NOT(ISNUMBER(E282)),E282&gt;TODAY(),NOT(ISNUMBER(F282)),F282&lt;=0),"CHECK INPUTS",IF(I282="","OPEN — ADD INVOICE",IF(OR(G282="",H282=""),"CHECK INVOICE DATA",IF(OR(NOT(ISNUMBER(H282)),H282&gt;TODAY(),NOT(ISNUMBER(I282)),I282&lt;=0,I282&gt;F282,AND(J282&lt;&gt;"",OR(NOT(ISNUMBER(J282)),J282&lt;0,J282&gt;I282)),AND(L282&lt;&gt;"",OR(NOT(ISNUMBER(L282)),L282&lt;H282))),"CHECK INPUTS",IF(N282="PAID","COMPLETE","OPEN"))))))))</x:f>
      </x:c>
    </x:row>
    <x:row r="283">
      <x:c r="A283" s="730"/>
      <x:c r="B283" s="730"/>
      <x:c r="C283" s="730"/>
      <x:c r="D283" s="730"/>
      <x:c r="E283" s="731"/>
      <x:c r="F283" s="767"/>
      <x:c r="G283" s="767"/>
      <x:c r="H283" s="731"/>
      <x:c r="I283" s="767"/>
      <x:c r="J283" s="767"/>
      <x:c r="K283" s="771" t="str">
        <x:f>IF(I283="","",IF(OR(NOT(ISNUMBER(I283)),I283&lt;=0,AND(J283&lt;&gt;"",NOT(ISNUMBER(J283))),J283&lt;0),"CHECK VALUES",ROUND(MAX(I283-IF(J283="",0,J283),0),2)))</x:f>
      </x:c>
      <x:c r="L283" s="731"/>
      <x:c r="M283" s="776" t="str">
        <x:f>IF(N283="OVERDUE",MAX(TODAY()-L283,0),"")</x:f>
      </x:c>
      <x:c r="N283" s="741" t="str">
        <x:f>IF(A283="","",IF(OR(B283="",C283="",D283="",E283="",F283="",NOT(ISNUMBER(E283)),E283&gt;TODAY(),NOT(ISNUMBER(F283)),F283&lt;=0),"CHECK ORDER DATA",IF(I283="","NOT INVOICED",IF(OR(G283="",H283=""),"CHECK INVOICE DATA",IF(OR(NOT(ISNUMBER(H283)),H283&gt;TODAY(),NOT(ISNUMBER(I283)),I283&lt;=0,I283&gt;F283,AND(J283&lt;&gt;"",NOT(ISNUMBER(J283))),J283&lt;0),"CHECK VALUES",IF(J283&gt;I283,"OVERPAID / CHECK",IF(K283=0,"PAID",IF(L283="","DUE DATE NOT SET",IF(OR(NOT(ISNUMBER(L283)),L283&lt;H283),"CHECK DUE DATE",IF(TODAY()&gt;L283,"OVERDUE","PENDING"))))))))))</x:f>
      </x:c>
      <x:c r="O283" s="730"/>
      <x:c r="P283" s="730"/>
      <x:c r="Q283" s="751" t="str">
        <x:f>IF(A283="","",IF(COUNTIF($A$5:$A$504,A283)&gt;1,"DUPLICATE PO ID",IF(OR(B283="",C283="",D283="",E283="",F283=""),"CHECK REQUIRED FIELDS",IF(OR(NOT(ISNUMBER(E283)),E283&gt;TODAY(),NOT(ISNUMBER(F283)),F283&lt;=0),"CHECK INPUTS",IF(I283="","OPEN — ADD INVOICE",IF(OR(G283="",H283=""),"CHECK INVOICE DATA",IF(OR(NOT(ISNUMBER(H283)),H283&gt;TODAY(),NOT(ISNUMBER(I283)),I283&lt;=0,I283&gt;F283,AND(J283&lt;&gt;"",OR(NOT(ISNUMBER(J283)),J283&lt;0,J283&gt;I283)),AND(L283&lt;&gt;"",OR(NOT(ISNUMBER(L283)),L283&lt;H283))),"CHECK INPUTS",IF(N283="PAID","COMPLETE","OPEN"))))))))</x:f>
      </x:c>
    </x:row>
    <x:row r="284">
      <x:c r="A284" s="730"/>
      <x:c r="B284" s="730"/>
      <x:c r="C284" s="730"/>
      <x:c r="D284" s="730"/>
      <x:c r="E284" s="731"/>
      <x:c r="F284" s="767"/>
      <x:c r="G284" s="767"/>
      <x:c r="H284" s="731"/>
      <x:c r="I284" s="767"/>
      <x:c r="J284" s="767"/>
      <x:c r="K284" s="771" t="str">
        <x:f>IF(I284="","",IF(OR(NOT(ISNUMBER(I284)),I284&lt;=0,AND(J284&lt;&gt;"",NOT(ISNUMBER(J284))),J284&lt;0),"CHECK VALUES",ROUND(MAX(I284-IF(J284="",0,J284),0),2)))</x:f>
      </x:c>
      <x:c r="L284" s="731"/>
      <x:c r="M284" s="776" t="str">
        <x:f>IF(N284="OVERDUE",MAX(TODAY()-L284,0),"")</x:f>
      </x:c>
      <x:c r="N284" s="741" t="str">
        <x:f>IF(A284="","",IF(OR(B284="",C284="",D284="",E284="",F284="",NOT(ISNUMBER(E284)),E284&gt;TODAY(),NOT(ISNUMBER(F284)),F284&lt;=0),"CHECK ORDER DATA",IF(I284="","NOT INVOICED",IF(OR(G284="",H284=""),"CHECK INVOICE DATA",IF(OR(NOT(ISNUMBER(H284)),H284&gt;TODAY(),NOT(ISNUMBER(I284)),I284&lt;=0,I284&gt;F284,AND(J284&lt;&gt;"",NOT(ISNUMBER(J284))),J284&lt;0),"CHECK VALUES",IF(J284&gt;I284,"OVERPAID / CHECK",IF(K284=0,"PAID",IF(L284="","DUE DATE NOT SET",IF(OR(NOT(ISNUMBER(L284)),L284&lt;H284),"CHECK DUE DATE",IF(TODAY()&gt;L284,"OVERDUE","PENDING"))))))))))</x:f>
      </x:c>
      <x:c r="O284" s="730"/>
      <x:c r="P284" s="730"/>
      <x:c r="Q284" s="751" t="str">
        <x:f>IF(A284="","",IF(COUNTIF($A$5:$A$504,A284)&gt;1,"DUPLICATE PO ID",IF(OR(B284="",C284="",D284="",E284="",F284=""),"CHECK REQUIRED FIELDS",IF(OR(NOT(ISNUMBER(E284)),E284&gt;TODAY(),NOT(ISNUMBER(F284)),F284&lt;=0),"CHECK INPUTS",IF(I284="","OPEN — ADD INVOICE",IF(OR(G284="",H284=""),"CHECK INVOICE DATA",IF(OR(NOT(ISNUMBER(H284)),H284&gt;TODAY(),NOT(ISNUMBER(I284)),I284&lt;=0,I284&gt;F284,AND(J284&lt;&gt;"",OR(NOT(ISNUMBER(J284)),J284&lt;0,J284&gt;I284)),AND(L284&lt;&gt;"",OR(NOT(ISNUMBER(L284)),L284&lt;H284))),"CHECK INPUTS",IF(N284="PAID","COMPLETE","OPEN"))))))))</x:f>
      </x:c>
    </x:row>
    <x:row r="285">
      <x:c r="A285" s="730"/>
      <x:c r="B285" s="730"/>
      <x:c r="C285" s="730"/>
      <x:c r="D285" s="730"/>
      <x:c r="E285" s="731"/>
      <x:c r="F285" s="767"/>
      <x:c r="G285" s="767"/>
      <x:c r="H285" s="731"/>
      <x:c r="I285" s="767"/>
      <x:c r="J285" s="767"/>
      <x:c r="K285" s="771" t="str">
        <x:f>IF(I285="","",IF(OR(NOT(ISNUMBER(I285)),I285&lt;=0,AND(J285&lt;&gt;"",NOT(ISNUMBER(J285))),J285&lt;0),"CHECK VALUES",ROUND(MAX(I285-IF(J285="",0,J285),0),2)))</x:f>
      </x:c>
      <x:c r="L285" s="731"/>
      <x:c r="M285" s="776" t="str">
        <x:f>IF(N285="OVERDUE",MAX(TODAY()-L285,0),"")</x:f>
      </x:c>
      <x:c r="N285" s="741" t="str">
        <x:f>IF(A285="","",IF(OR(B285="",C285="",D285="",E285="",F285="",NOT(ISNUMBER(E285)),E285&gt;TODAY(),NOT(ISNUMBER(F285)),F285&lt;=0),"CHECK ORDER DATA",IF(I285="","NOT INVOICED",IF(OR(G285="",H285=""),"CHECK INVOICE DATA",IF(OR(NOT(ISNUMBER(H285)),H285&gt;TODAY(),NOT(ISNUMBER(I285)),I285&lt;=0,I285&gt;F285,AND(J285&lt;&gt;"",NOT(ISNUMBER(J285))),J285&lt;0),"CHECK VALUES",IF(J285&gt;I285,"OVERPAID / CHECK",IF(K285=0,"PAID",IF(L285="","DUE DATE NOT SET",IF(OR(NOT(ISNUMBER(L285)),L285&lt;H285),"CHECK DUE DATE",IF(TODAY()&gt;L285,"OVERDUE","PENDING"))))))))))</x:f>
      </x:c>
      <x:c r="O285" s="730"/>
      <x:c r="P285" s="730"/>
      <x:c r="Q285" s="751" t="str">
        <x:f>IF(A285="","",IF(COUNTIF($A$5:$A$504,A285)&gt;1,"DUPLICATE PO ID",IF(OR(B285="",C285="",D285="",E285="",F285=""),"CHECK REQUIRED FIELDS",IF(OR(NOT(ISNUMBER(E285)),E285&gt;TODAY(),NOT(ISNUMBER(F285)),F285&lt;=0),"CHECK INPUTS",IF(I285="","OPEN — ADD INVOICE",IF(OR(G285="",H285=""),"CHECK INVOICE DATA",IF(OR(NOT(ISNUMBER(H285)),H285&gt;TODAY(),NOT(ISNUMBER(I285)),I285&lt;=0,I285&gt;F285,AND(J285&lt;&gt;"",OR(NOT(ISNUMBER(J285)),J285&lt;0,J285&gt;I285)),AND(L285&lt;&gt;"",OR(NOT(ISNUMBER(L285)),L285&lt;H285))),"CHECK INPUTS",IF(N285="PAID","COMPLETE","OPEN"))))))))</x:f>
      </x:c>
    </x:row>
    <x:row r="286">
      <x:c r="A286" s="730"/>
      <x:c r="B286" s="730"/>
      <x:c r="C286" s="730"/>
      <x:c r="D286" s="730"/>
      <x:c r="E286" s="731"/>
      <x:c r="F286" s="767"/>
      <x:c r="G286" s="767"/>
      <x:c r="H286" s="731"/>
      <x:c r="I286" s="767"/>
      <x:c r="J286" s="767"/>
      <x:c r="K286" s="771" t="str">
        <x:f>IF(I286="","",IF(OR(NOT(ISNUMBER(I286)),I286&lt;=0,AND(J286&lt;&gt;"",NOT(ISNUMBER(J286))),J286&lt;0),"CHECK VALUES",ROUND(MAX(I286-IF(J286="",0,J286),0),2)))</x:f>
      </x:c>
      <x:c r="L286" s="731"/>
      <x:c r="M286" s="776" t="str">
        <x:f>IF(N286="OVERDUE",MAX(TODAY()-L286,0),"")</x:f>
      </x:c>
      <x:c r="N286" s="741" t="str">
        <x:f>IF(A286="","",IF(OR(B286="",C286="",D286="",E286="",F286="",NOT(ISNUMBER(E286)),E286&gt;TODAY(),NOT(ISNUMBER(F286)),F286&lt;=0),"CHECK ORDER DATA",IF(I286="","NOT INVOICED",IF(OR(G286="",H286=""),"CHECK INVOICE DATA",IF(OR(NOT(ISNUMBER(H286)),H286&gt;TODAY(),NOT(ISNUMBER(I286)),I286&lt;=0,I286&gt;F286,AND(J286&lt;&gt;"",NOT(ISNUMBER(J286))),J286&lt;0),"CHECK VALUES",IF(J286&gt;I286,"OVERPAID / CHECK",IF(K286=0,"PAID",IF(L286="","DUE DATE NOT SET",IF(OR(NOT(ISNUMBER(L286)),L286&lt;H286),"CHECK DUE DATE",IF(TODAY()&gt;L286,"OVERDUE","PENDING"))))))))))</x:f>
      </x:c>
      <x:c r="O286" s="730"/>
      <x:c r="P286" s="730"/>
      <x:c r="Q286" s="751" t="str">
        <x:f>IF(A286="","",IF(COUNTIF($A$5:$A$504,A286)&gt;1,"DUPLICATE PO ID",IF(OR(B286="",C286="",D286="",E286="",F286=""),"CHECK REQUIRED FIELDS",IF(OR(NOT(ISNUMBER(E286)),E286&gt;TODAY(),NOT(ISNUMBER(F286)),F286&lt;=0),"CHECK INPUTS",IF(I286="","OPEN — ADD INVOICE",IF(OR(G286="",H286=""),"CHECK INVOICE DATA",IF(OR(NOT(ISNUMBER(H286)),H286&gt;TODAY(),NOT(ISNUMBER(I286)),I286&lt;=0,I286&gt;F286,AND(J286&lt;&gt;"",OR(NOT(ISNUMBER(J286)),J286&lt;0,J286&gt;I286)),AND(L286&lt;&gt;"",OR(NOT(ISNUMBER(L286)),L286&lt;H286))),"CHECK INPUTS",IF(N286="PAID","COMPLETE","OPEN"))))))))</x:f>
      </x:c>
    </x:row>
    <x:row r="287">
      <x:c r="A287" s="730"/>
      <x:c r="B287" s="730"/>
      <x:c r="C287" s="730"/>
      <x:c r="D287" s="730"/>
      <x:c r="E287" s="731"/>
      <x:c r="F287" s="767"/>
      <x:c r="G287" s="767"/>
      <x:c r="H287" s="731"/>
      <x:c r="I287" s="767"/>
      <x:c r="J287" s="767"/>
      <x:c r="K287" s="771" t="str">
        <x:f>IF(I287="","",IF(OR(NOT(ISNUMBER(I287)),I287&lt;=0,AND(J287&lt;&gt;"",NOT(ISNUMBER(J287))),J287&lt;0),"CHECK VALUES",ROUND(MAX(I287-IF(J287="",0,J287),0),2)))</x:f>
      </x:c>
      <x:c r="L287" s="731"/>
      <x:c r="M287" s="776" t="str">
        <x:f>IF(N287="OVERDUE",MAX(TODAY()-L287,0),"")</x:f>
      </x:c>
      <x:c r="N287" s="741" t="str">
        <x:f>IF(A287="","",IF(OR(B287="",C287="",D287="",E287="",F287="",NOT(ISNUMBER(E287)),E287&gt;TODAY(),NOT(ISNUMBER(F287)),F287&lt;=0),"CHECK ORDER DATA",IF(I287="","NOT INVOICED",IF(OR(G287="",H287=""),"CHECK INVOICE DATA",IF(OR(NOT(ISNUMBER(H287)),H287&gt;TODAY(),NOT(ISNUMBER(I287)),I287&lt;=0,I287&gt;F287,AND(J287&lt;&gt;"",NOT(ISNUMBER(J287))),J287&lt;0),"CHECK VALUES",IF(J287&gt;I287,"OVERPAID / CHECK",IF(K287=0,"PAID",IF(L287="","DUE DATE NOT SET",IF(OR(NOT(ISNUMBER(L287)),L287&lt;H287),"CHECK DUE DATE",IF(TODAY()&gt;L287,"OVERDUE","PENDING"))))))))))</x:f>
      </x:c>
      <x:c r="O287" s="730"/>
      <x:c r="P287" s="730"/>
      <x:c r="Q287" s="751" t="str">
        <x:f>IF(A287="","",IF(COUNTIF($A$5:$A$504,A287)&gt;1,"DUPLICATE PO ID",IF(OR(B287="",C287="",D287="",E287="",F287=""),"CHECK REQUIRED FIELDS",IF(OR(NOT(ISNUMBER(E287)),E287&gt;TODAY(),NOT(ISNUMBER(F287)),F287&lt;=0),"CHECK INPUTS",IF(I287="","OPEN — ADD INVOICE",IF(OR(G287="",H287=""),"CHECK INVOICE DATA",IF(OR(NOT(ISNUMBER(H287)),H287&gt;TODAY(),NOT(ISNUMBER(I287)),I287&lt;=0,I287&gt;F287,AND(J287&lt;&gt;"",OR(NOT(ISNUMBER(J287)),J287&lt;0,J287&gt;I287)),AND(L287&lt;&gt;"",OR(NOT(ISNUMBER(L287)),L287&lt;H287))),"CHECK INPUTS",IF(N287="PAID","COMPLETE","OPEN"))))))))</x:f>
      </x:c>
    </x:row>
    <x:row r="288">
      <x:c r="A288" s="730"/>
      <x:c r="B288" s="730"/>
      <x:c r="C288" s="730"/>
      <x:c r="D288" s="730"/>
      <x:c r="E288" s="731"/>
      <x:c r="F288" s="767"/>
      <x:c r="G288" s="767"/>
      <x:c r="H288" s="731"/>
      <x:c r="I288" s="767"/>
      <x:c r="J288" s="767"/>
      <x:c r="K288" s="771" t="str">
        <x:f>IF(I288="","",IF(OR(NOT(ISNUMBER(I288)),I288&lt;=0,AND(J288&lt;&gt;"",NOT(ISNUMBER(J288))),J288&lt;0),"CHECK VALUES",ROUND(MAX(I288-IF(J288="",0,J288),0),2)))</x:f>
      </x:c>
      <x:c r="L288" s="731"/>
      <x:c r="M288" s="776" t="str">
        <x:f>IF(N288="OVERDUE",MAX(TODAY()-L288,0),"")</x:f>
      </x:c>
      <x:c r="N288" s="741" t="str">
        <x:f>IF(A288="","",IF(OR(B288="",C288="",D288="",E288="",F288="",NOT(ISNUMBER(E288)),E288&gt;TODAY(),NOT(ISNUMBER(F288)),F288&lt;=0),"CHECK ORDER DATA",IF(I288="","NOT INVOICED",IF(OR(G288="",H288=""),"CHECK INVOICE DATA",IF(OR(NOT(ISNUMBER(H288)),H288&gt;TODAY(),NOT(ISNUMBER(I288)),I288&lt;=0,I288&gt;F288,AND(J288&lt;&gt;"",NOT(ISNUMBER(J288))),J288&lt;0),"CHECK VALUES",IF(J288&gt;I288,"OVERPAID / CHECK",IF(K288=0,"PAID",IF(L288="","DUE DATE NOT SET",IF(OR(NOT(ISNUMBER(L288)),L288&lt;H288),"CHECK DUE DATE",IF(TODAY()&gt;L288,"OVERDUE","PENDING"))))))))))</x:f>
      </x:c>
      <x:c r="O288" s="730"/>
      <x:c r="P288" s="730"/>
      <x:c r="Q288" s="751" t="str">
        <x:f>IF(A288="","",IF(COUNTIF($A$5:$A$504,A288)&gt;1,"DUPLICATE PO ID",IF(OR(B288="",C288="",D288="",E288="",F288=""),"CHECK REQUIRED FIELDS",IF(OR(NOT(ISNUMBER(E288)),E288&gt;TODAY(),NOT(ISNUMBER(F288)),F288&lt;=0),"CHECK INPUTS",IF(I288="","OPEN — ADD INVOICE",IF(OR(G288="",H288=""),"CHECK INVOICE DATA",IF(OR(NOT(ISNUMBER(H288)),H288&gt;TODAY(),NOT(ISNUMBER(I288)),I288&lt;=0,I288&gt;F288,AND(J288&lt;&gt;"",OR(NOT(ISNUMBER(J288)),J288&lt;0,J288&gt;I288)),AND(L288&lt;&gt;"",OR(NOT(ISNUMBER(L288)),L288&lt;H288))),"CHECK INPUTS",IF(N288="PAID","COMPLETE","OPEN"))))))))</x:f>
      </x:c>
    </x:row>
    <x:row r="289">
      <x:c r="A289" s="730"/>
      <x:c r="B289" s="730"/>
      <x:c r="C289" s="730"/>
      <x:c r="D289" s="730"/>
      <x:c r="E289" s="731"/>
      <x:c r="F289" s="767"/>
      <x:c r="G289" s="767"/>
      <x:c r="H289" s="731"/>
      <x:c r="I289" s="767"/>
      <x:c r="J289" s="767"/>
      <x:c r="K289" s="771" t="str">
        <x:f>IF(I289="","",IF(OR(NOT(ISNUMBER(I289)),I289&lt;=0,AND(J289&lt;&gt;"",NOT(ISNUMBER(J289))),J289&lt;0),"CHECK VALUES",ROUND(MAX(I289-IF(J289="",0,J289),0),2)))</x:f>
      </x:c>
      <x:c r="L289" s="731"/>
      <x:c r="M289" s="776" t="str">
        <x:f>IF(N289="OVERDUE",MAX(TODAY()-L289,0),"")</x:f>
      </x:c>
      <x:c r="N289" s="741" t="str">
        <x:f>IF(A289="","",IF(OR(B289="",C289="",D289="",E289="",F289="",NOT(ISNUMBER(E289)),E289&gt;TODAY(),NOT(ISNUMBER(F289)),F289&lt;=0),"CHECK ORDER DATA",IF(I289="","NOT INVOICED",IF(OR(G289="",H289=""),"CHECK INVOICE DATA",IF(OR(NOT(ISNUMBER(H289)),H289&gt;TODAY(),NOT(ISNUMBER(I289)),I289&lt;=0,I289&gt;F289,AND(J289&lt;&gt;"",NOT(ISNUMBER(J289))),J289&lt;0),"CHECK VALUES",IF(J289&gt;I289,"OVERPAID / CHECK",IF(K289=0,"PAID",IF(L289="","DUE DATE NOT SET",IF(OR(NOT(ISNUMBER(L289)),L289&lt;H289),"CHECK DUE DATE",IF(TODAY()&gt;L289,"OVERDUE","PENDING"))))))))))</x:f>
      </x:c>
      <x:c r="O289" s="730"/>
      <x:c r="P289" s="730"/>
      <x:c r="Q289" s="751" t="str">
        <x:f>IF(A289="","",IF(COUNTIF($A$5:$A$504,A289)&gt;1,"DUPLICATE PO ID",IF(OR(B289="",C289="",D289="",E289="",F289=""),"CHECK REQUIRED FIELDS",IF(OR(NOT(ISNUMBER(E289)),E289&gt;TODAY(),NOT(ISNUMBER(F289)),F289&lt;=0),"CHECK INPUTS",IF(I289="","OPEN — ADD INVOICE",IF(OR(G289="",H289=""),"CHECK INVOICE DATA",IF(OR(NOT(ISNUMBER(H289)),H289&gt;TODAY(),NOT(ISNUMBER(I289)),I289&lt;=0,I289&gt;F289,AND(J289&lt;&gt;"",OR(NOT(ISNUMBER(J289)),J289&lt;0,J289&gt;I289)),AND(L289&lt;&gt;"",OR(NOT(ISNUMBER(L289)),L289&lt;H289))),"CHECK INPUTS",IF(N289="PAID","COMPLETE","OPEN"))))))))</x:f>
      </x:c>
    </x:row>
    <x:row r="290">
      <x:c r="A290" s="730"/>
      <x:c r="B290" s="730"/>
      <x:c r="C290" s="730"/>
      <x:c r="D290" s="730"/>
      <x:c r="E290" s="731"/>
      <x:c r="F290" s="767"/>
      <x:c r="G290" s="767"/>
      <x:c r="H290" s="731"/>
      <x:c r="I290" s="767"/>
      <x:c r="J290" s="767"/>
      <x:c r="K290" s="771" t="str">
        <x:f>IF(I290="","",IF(OR(NOT(ISNUMBER(I290)),I290&lt;=0,AND(J290&lt;&gt;"",NOT(ISNUMBER(J290))),J290&lt;0),"CHECK VALUES",ROUND(MAX(I290-IF(J290="",0,J290),0),2)))</x:f>
      </x:c>
      <x:c r="L290" s="731"/>
      <x:c r="M290" s="776" t="str">
        <x:f>IF(N290="OVERDUE",MAX(TODAY()-L290,0),"")</x:f>
      </x:c>
      <x:c r="N290" s="741" t="str">
        <x:f>IF(A290="","",IF(OR(B290="",C290="",D290="",E290="",F290="",NOT(ISNUMBER(E290)),E290&gt;TODAY(),NOT(ISNUMBER(F290)),F290&lt;=0),"CHECK ORDER DATA",IF(I290="","NOT INVOICED",IF(OR(G290="",H290=""),"CHECK INVOICE DATA",IF(OR(NOT(ISNUMBER(H290)),H290&gt;TODAY(),NOT(ISNUMBER(I290)),I290&lt;=0,I290&gt;F290,AND(J290&lt;&gt;"",NOT(ISNUMBER(J290))),J290&lt;0),"CHECK VALUES",IF(J290&gt;I290,"OVERPAID / CHECK",IF(K290=0,"PAID",IF(L290="","DUE DATE NOT SET",IF(OR(NOT(ISNUMBER(L290)),L290&lt;H290),"CHECK DUE DATE",IF(TODAY()&gt;L290,"OVERDUE","PENDING"))))))))))</x:f>
      </x:c>
      <x:c r="O290" s="730"/>
      <x:c r="P290" s="730"/>
      <x:c r="Q290" s="751" t="str">
        <x:f>IF(A290="","",IF(COUNTIF($A$5:$A$504,A290)&gt;1,"DUPLICATE PO ID",IF(OR(B290="",C290="",D290="",E290="",F290=""),"CHECK REQUIRED FIELDS",IF(OR(NOT(ISNUMBER(E290)),E290&gt;TODAY(),NOT(ISNUMBER(F290)),F290&lt;=0),"CHECK INPUTS",IF(I290="","OPEN — ADD INVOICE",IF(OR(G290="",H290=""),"CHECK INVOICE DATA",IF(OR(NOT(ISNUMBER(H290)),H290&gt;TODAY(),NOT(ISNUMBER(I290)),I290&lt;=0,I290&gt;F290,AND(J290&lt;&gt;"",OR(NOT(ISNUMBER(J290)),J290&lt;0,J290&gt;I290)),AND(L290&lt;&gt;"",OR(NOT(ISNUMBER(L290)),L290&lt;H290))),"CHECK INPUTS",IF(N290="PAID","COMPLETE","OPEN"))))))))</x:f>
      </x:c>
    </x:row>
    <x:row r="291">
      <x:c r="A291" s="730"/>
      <x:c r="B291" s="730"/>
      <x:c r="C291" s="730"/>
      <x:c r="D291" s="730"/>
      <x:c r="E291" s="731"/>
      <x:c r="F291" s="767"/>
      <x:c r="G291" s="767"/>
      <x:c r="H291" s="731"/>
      <x:c r="I291" s="767"/>
      <x:c r="J291" s="767"/>
      <x:c r="K291" s="771" t="str">
        <x:f>IF(I291="","",IF(OR(NOT(ISNUMBER(I291)),I291&lt;=0,AND(J291&lt;&gt;"",NOT(ISNUMBER(J291))),J291&lt;0),"CHECK VALUES",ROUND(MAX(I291-IF(J291="",0,J291),0),2)))</x:f>
      </x:c>
      <x:c r="L291" s="731"/>
      <x:c r="M291" s="776" t="str">
        <x:f>IF(N291="OVERDUE",MAX(TODAY()-L291,0),"")</x:f>
      </x:c>
      <x:c r="N291" s="741" t="str">
        <x:f>IF(A291="","",IF(OR(B291="",C291="",D291="",E291="",F291="",NOT(ISNUMBER(E291)),E291&gt;TODAY(),NOT(ISNUMBER(F291)),F291&lt;=0),"CHECK ORDER DATA",IF(I291="","NOT INVOICED",IF(OR(G291="",H291=""),"CHECK INVOICE DATA",IF(OR(NOT(ISNUMBER(H291)),H291&gt;TODAY(),NOT(ISNUMBER(I291)),I291&lt;=0,I291&gt;F291,AND(J291&lt;&gt;"",NOT(ISNUMBER(J291))),J291&lt;0),"CHECK VALUES",IF(J291&gt;I291,"OVERPAID / CHECK",IF(K291=0,"PAID",IF(L291="","DUE DATE NOT SET",IF(OR(NOT(ISNUMBER(L291)),L291&lt;H291),"CHECK DUE DATE",IF(TODAY()&gt;L291,"OVERDUE","PENDING"))))))))))</x:f>
      </x:c>
      <x:c r="O291" s="730"/>
      <x:c r="P291" s="730"/>
      <x:c r="Q291" s="751" t="str">
        <x:f>IF(A291="","",IF(COUNTIF($A$5:$A$504,A291)&gt;1,"DUPLICATE PO ID",IF(OR(B291="",C291="",D291="",E291="",F291=""),"CHECK REQUIRED FIELDS",IF(OR(NOT(ISNUMBER(E291)),E291&gt;TODAY(),NOT(ISNUMBER(F291)),F291&lt;=0),"CHECK INPUTS",IF(I291="","OPEN — ADD INVOICE",IF(OR(G291="",H291=""),"CHECK INVOICE DATA",IF(OR(NOT(ISNUMBER(H291)),H291&gt;TODAY(),NOT(ISNUMBER(I291)),I291&lt;=0,I291&gt;F291,AND(J291&lt;&gt;"",OR(NOT(ISNUMBER(J291)),J291&lt;0,J291&gt;I291)),AND(L291&lt;&gt;"",OR(NOT(ISNUMBER(L291)),L291&lt;H291))),"CHECK INPUTS",IF(N291="PAID","COMPLETE","OPEN"))))))))</x:f>
      </x:c>
    </x:row>
    <x:row r="292">
      <x:c r="A292" s="730"/>
      <x:c r="B292" s="730"/>
      <x:c r="C292" s="730"/>
      <x:c r="D292" s="730"/>
      <x:c r="E292" s="731"/>
      <x:c r="F292" s="767"/>
      <x:c r="G292" s="767"/>
      <x:c r="H292" s="731"/>
      <x:c r="I292" s="767"/>
      <x:c r="J292" s="767"/>
      <x:c r="K292" s="771" t="str">
        <x:f>IF(I292="","",IF(OR(NOT(ISNUMBER(I292)),I292&lt;=0,AND(J292&lt;&gt;"",NOT(ISNUMBER(J292))),J292&lt;0),"CHECK VALUES",ROUND(MAX(I292-IF(J292="",0,J292),0),2)))</x:f>
      </x:c>
      <x:c r="L292" s="731"/>
      <x:c r="M292" s="776" t="str">
        <x:f>IF(N292="OVERDUE",MAX(TODAY()-L292,0),"")</x:f>
      </x:c>
      <x:c r="N292" s="741" t="str">
        <x:f>IF(A292="","",IF(OR(B292="",C292="",D292="",E292="",F292="",NOT(ISNUMBER(E292)),E292&gt;TODAY(),NOT(ISNUMBER(F292)),F292&lt;=0),"CHECK ORDER DATA",IF(I292="","NOT INVOICED",IF(OR(G292="",H292=""),"CHECK INVOICE DATA",IF(OR(NOT(ISNUMBER(H292)),H292&gt;TODAY(),NOT(ISNUMBER(I292)),I292&lt;=0,I292&gt;F292,AND(J292&lt;&gt;"",NOT(ISNUMBER(J292))),J292&lt;0),"CHECK VALUES",IF(J292&gt;I292,"OVERPAID / CHECK",IF(K292=0,"PAID",IF(L292="","DUE DATE NOT SET",IF(OR(NOT(ISNUMBER(L292)),L292&lt;H292),"CHECK DUE DATE",IF(TODAY()&gt;L292,"OVERDUE","PENDING"))))))))))</x:f>
      </x:c>
      <x:c r="O292" s="730"/>
      <x:c r="P292" s="730"/>
      <x:c r="Q292" s="751" t="str">
        <x:f>IF(A292="","",IF(COUNTIF($A$5:$A$504,A292)&gt;1,"DUPLICATE PO ID",IF(OR(B292="",C292="",D292="",E292="",F292=""),"CHECK REQUIRED FIELDS",IF(OR(NOT(ISNUMBER(E292)),E292&gt;TODAY(),NOT(ISNUMBER(F292)),F292&lt;=0),"CHECK INPUTS",IF(I292="","OPEN — ADD INVOICE",IF(OR(G292="",H292=""),"CHECK INVOICE DATA",IF(OR(NOT(ISNUMBER(H292)),H292&gt;TODAY(),NOT(ISNUMBER(I292)),I292&lt;=0,I292&gt;F292,AND(J292&lt;&gt;"",OR(NOT(ISNUMBER(J292)),J292&lt;0,J292&gt;I292)),AND(L292&lt;&gt;"",OR(NOT(ISNUMBER(L292)),L292&lt;H292))),"CHECK INPUTS",IF(N292="PAID","COMPLETE","OPEN"))))))))</x:f>
      </x:c>
    </x:row>
    <x:row r="293">
      <x:c r="A293" s="730"/>
      <x:c r="B293" s="730"/>
      <x:c r="C293" s="730"/>
      <x:c r="D293" s="730"/>
      <x:c r="E293" s="731"/>
      <x:c r="F293" s="767"/>
      <x:c r="G293" s="767"/>
      <x:c r="H293" s="731"/>
      <x:c r="I293" s="767"/>
      <x:c r="J293" s="767"/>
      <x:c r="K293" s="771" t="str">
        <x:f>IF(I293="","",IF(OR(NOT(ISNUMBER(I293)),I293&lt;=0,AND(J293&lt;&gt;"",NOT(ISNUMBER(J293))),J293&lt;0),"CHECK VALUES",ROUND(MAX(I293-IF(J293="",0,J293),0),2)))</x:f>
      </x:c>
      <x:c r="L293" s="731"/>
      <x:c r="M293" s="776" t="str">
        <x:f>IF(N293="OVERDUE",MAX(TODAY()-L293,0),"")</x:f>
      </x:c>
      <x:c r="N293" s="741" t="str">
        <x:f>IF(A293="","",IF(OR(B293="",C293="",D293="",E293="",F293="",NOT(ISNUMBER(E293)),E293&gt;TODAY(),NOT(ISNUMBER(F293)),F293&lt;=0),"CHECK ORDER DATA",IF(I293="","NOT INVOICED",IF(OR(G293="",H293=""),"CHECK INVOICE DATA",IF(OR(NOT(ISNUMBER(H293)),H293&gt;TODAY(),NOT(ISNUMBER(I293)),I293&lt;=0,I293&gt;F293,AND(J293&lt;&gt;"",NOT(ISNUMBER(J293))),J293&lt;0),"CHECK VALUES",IF(J293&gt;I293,"OVERPAID / CHECK",IF(K293=0,"PAID",IF(L293="","DUE DATE NOT SET",IF(OR(NOT(ISNUMBER(L293)),L293&lt;H293),"CHECK DUE DATE",IF(TODAY()&gt;L293,"OVERDUE","PENDING"))))))))))</x:f>
      </x:c>
      <x:c r="O293" s="730"/>
      <x:c r="P293" s="730"/>
      <x:c r="Q293" s="751" t="str">
        <x:f>IF(A293="","",IF(COUNTIF($A$5:$A$504,A293)&gt;1,"DUPLICATE PO ID",IF(OR(B293="",C293="",D293="",E293="",F293=""),"CHECK REQUIRED FIELDS",IF(OR(NOT(ISNUMBER(E293)),E293&gt;TODAY(),NOT(ISNUMBER(F293)),F293&lt;=0),"CHECK INPUTS",IF(I293="","OPEN — ADD INVOICE",IF(OR(G293="",H293=""),"CHECK INVOICE DATA",IF(OR(NOT(ISNUMBER(H293)),H293&gt;TODAY(),NOT(ISNUMBER(I293)),I293&lt;=0,I293&gt;F293,AND(J293&lt;&gt;"",OR(NOT(ISNUMBER(J293)),J293&lt;0,J293&gt;I293)),AND(L293&lt;&gt;"",OR(NOT(ISNUMBER(L293)),L293&lt;H293))),"CHECK INPUTS",IF(N293="PAID","COMPLETE","OPEN"))))))))</x:f>
      </x:c>
    </x:row>
    <x:row r="294">
      <x:c r="A294" s="730"/>
      <x:c r="B294" s="730"/>
      <x:c r="C294" s="730"/>
      <x:c r="D294" s="730"/>
      <x:c r="E294" s="731"/>
      <x:c r="F294" s="767"/>
      <x:c r="G294" s="767"/>
      <x:c r="H294" s="731"/>
      <x:c r="I294" s="767"/>
      <x:c r="J294" s="767"/>
      <x:c r="K294" s="771" t="str">
        <x:f>IF(I294="","",IF(OR(NOT(ISNUMBER(I294)),I294&lt;=0,AND(J294&lt;&gt;"",NOT(ISNUMBER(J294))),J294&lt;0),"CHECK VALUES",ROUND(MAX(I294-IF(J294="",0,J294),0),2)))</x:f>
      </x:c>
      <x:c r="L294" s="731"/>
      <x:c r="M294" s="776" t="str">
        <x:f>IF(N294="OVERDUE",MAX(TODAY()-L294,0),"")</x:f>
      </x:c>
      <x:c r="N294" s="741" t="str">
        <x:f>IF(A294="","",IF(OR(B294="",C294="",D294="",E294="",F294="",NOT(ISNUMBER(E294)),E294&gt;TODAY(),NOT(ISNUMBER(F294)),F294&lt;=0),"CHECK ORDER DATA",IF(I294="","NOT INVOICED",IF(OR(G294="",H294=""),"CHECK INVOICE DATA",IF(OR(NOT(ISNUMBER(H294)),H294&gt;TODAY(),NOT(ISNUMBER(I294)),I294&lt;=0,I294&gt;F294,AND(J294&lt;&gt;"",NOT(ISNUMBER(J294))),J294&lt;0),"CHECK VALUES",IF(J294&gt;I294,"OVERPAID / CHECK",IF(K294=0,"PAID",IF(L294="","DUE DATE NOT SET",IF(OR(NOT(ISNUMBER(L294)),L294&lt;H294),"CHECK DUE DATE",IF(TODAY()&gt;L294,"OVERDUE","PENDING"))))))))))</x:f>
      </x:c>
      <x:c r="O294" s="730"/>
      <x:c r="P294" s="730"/>
      <x:c r="Q294" s="751" t="str">
        <x:f>IF(A294="","",IF(COUNTIF($A$5:$A$504,A294)&gt;1,"DUPLICATE PO ID",IF(OR(B294="",C294="",D294="",E294="",F294=""),"CHECK REQUIRED FIELDS",IF(OR(NOT(ISNUMBER(E294)),E294&gt;TODAY(),NOT(ISNUMBER(F294)),F294&lt;=0),"CHECK INPUTS",IF(I294="","OPEN — ADD INVOICE",IF(OR(G294="",H294=""),"CHECK INVOICE DATA",IF(OR(NOT(ISNUMBER(H294)),H294&gt;TODAY(),NOT(ISNUMBER(I294)),I294&lt;=0,I294&gt;F294,AND(J294&lt;&gt;"",OR(NOT(ISNUMBER(J294)),J294&lt;0,J294&gt;I294)),AND(L294&lt;&gt;"",OR(NOT(ISNUMBER(L294)),L294&lt;H294))),"CHECK INPUTS",IF(N294="PAID","COMPLETE","OPEN"))))))))</x:f>
      </x:c>
    </x:row>
    <x:row r="295">
      <x:c r="A295" s="730"/>
      <x:c r="B295" s="730"/>
      <x:c r="C295" s="730"/>
      <x:c r="D295" s="730"/>
      <x:c r="E295" s="731"/>
      <x:c r="F295" s="767"/>
      <x:c r="G295" s="767"/>
      <x:c r="H295" s="731"/>
      <x:c r="I295" s="767"/>
      <x:c r="J295" s="767"/>
      <x:c r="K295" s="771" t="str">
        <x:f>IF(I295="","",IF(OR(NOT(ISNUMBER(I295)),I295&lt;=0,AND(J295&lt;&gt;"",NOT(ISNUMBER(J295))),J295&lt;0),"CHECK VALUES",ROUND(MAX(I295-IF(J295="",0,J295),0),2)))</x:f>
      </x:c>
      <x:c r="L295" s="731"/>
      <x:c r="M295" s="776" t="str">
        <x:f>IF(N295="OVERDUE",MAX(TODAY()-L295,0),"")</x:f>
      </x:c>
      <x:c r="N295" s="741" t="str">
        <x:f>IF(A295="","",IF(OR(B295="",C295="",D295="",E295="",F295="",NOT(ISNUMBER(E295)),E295&gt;TODAY(),NOT(ISNUMBER(F295)),F295&lt;=0),"CHECK ORDER DATA",IF(I295="","NOT INVOICED",IF(OR(G295="",H295=""),"CHECK INVOICE DATA",IF(OR(NOT(ISNUMBER(H295)),H295&gt;TODAY(),NOT(ISNUMBER(I295)),I295&lt;=0,I295&gt;F295,AND(J295&lt;&gt;"",NOT(ISNUMBER(J295))),J295&lt;0),"CHECK VALUES",IF(J295&gt;I295,"OVERPAID / CHECK",IF(K295=0,"PAID",IF(L295="","DUE DATE NOT SET",IF(OR(NOT(ISNUMBER(L295)),L295&lt;H295),"CHECK DUE DATE",IF(TODAY()&gt;L295,"OVERDUE","PENDING"))))))))))</x:f>
      </x:c>
      <x:c r="O295" s="730"/>
      <x:c r="P295" s="730"/>
      <x:c r="Q295" s="751" t="str">
        <x:f>IF(A295="","",IF(COUNTIF($A$5:$A$504,A295)&gt;1,"DUPLICATE PO ID",IF(OR(B295="",C295="",D295="",E295="",F295=""),"CHECK REQUIRED FIELDS",IF(OR(NOT(ISNUMBER(E295)),E295&gt;TODAY(),NOT(ISNUMBER(F295)),F295&lt;=0),"CHECK INPUTS",IF(I295="","OPEN — ADD INVOICE",IF(OR(G295="",H295=""),"CHECK INVOICE DATA",IF(OR(NOT(ISNUMBER(H295)),H295&gt;TODAY(),NOT(ISNUMBER(I295)),I295&lt;=0,I295&gt;F295,AND(J295&lt;&gt;"",OR(NOT(ISNUMBER(J295)),J295&lt;0,J295&gt;I295)),AND(L295&lt;&gt;"",OR(NOT(ISNUMBER(L295)),L295&lt;H295))),"CHECK INPUTS",IF(N295="PAID","COMPLETE","OPEN"))))))))</x:f>
      </x:c>
    </x:row>
    <x:row r="296">
      <x:c r="A296" s="730"/>
      <x:c r="B296" s="730"/>
      <x:c r="C296" s="730"/>
      <x:c r="D296" s="730"/>
      <x:c r="E296" s="731"/>
      <x:c r="F296" s="767"/>
      <x:c r="G296" s="767"/>
      <x:c r="H296" s="731"/>
      <x:c r="I296" s="767"/>
      <x:c r="J296" s="767"/>
      <x:c r="K296" s="771" t="str">
        <x:f>IF(I296="","",IF(OR(NOT(ISNUMBER(I296)),I296&lt;=0,AND(J296&lt;&gt;"",NOT(ISNUMBER(J296))),J296&lt;0),"CHECK VALUES",ROUND(MAX(I296-IF(J296="",0,J296),0),2)))</x:f>
      </x:c>
      <x:c r="L296" s="731"/>
      <x:c r="M296" s="776" t="str">
        <x:f>IF(N296="OVERDUE",MAX(TODAY()-L296,0),"")</x:f>
      </x:c>
      <x:c r="N296" s="741" t="str">
        <x:f>IF(A296="","",IF(OR(B296="",C296="",D296="",E296="",F296="",NOT(ISNUMBER(E296)),E296&gt;TODAY(),NOT(ISNUMBER(F296)),F296&lt;=0),"CHECK ORDER DATA",IF(I296="","NOT INVOICED",IF(OR(G296="",H296=""),"CHECK INVOICE DATA",IF(OR(NOT(ISNUMBER(H296)),H296&gt;TODAY(),NOT(ISNUMBER(I296)),I296&lt;=0,I296&gt;F296,AND(J296&lt;&gt;"",NOT(ISNUMBER(J296))),J296&lt;0),"CHECK VALUES",IF(J296&gt;I296,"OVERPAID / CHECK",IF(K296=0,"PAID",IF(L296="","DUE DATE NOT SET",IF(OR(NOT(ISNUMBER(L296)),L296&lt;H296),"CHECK DUE DATE",IF(TODAY()&gt;L296,"OVERDUE","PENDING"))))))))))</x:f>
      </x:c>
      <x:c r="O296" s="730"/>
      <x:c r="P296" s="730"/>
      <x:c r="Q296" s="751" t="str">
        <x:f>IF(A296="","",IF(COUNTIF($A$5:$A$504,A296)&gt;1,"DUPLICATE PO ID",IF(OR(B296="",C296="",D296="",E296="",F296=""),"CHECK REQUIRED FIELDS",IF(OR(NOT(ISNUMBER(E296)),E296&gt;TODAY(),NOT(ISNUMBER(F296)),F296&lt;=0),"CHECK INPUTS",IF(I296="","OPEN — ADD INVOICE",IF(OR(G296="",H296=""),"CHECK INVOICE DATA",IF(OR(NOT(ISNUMBER(H296)),H296&gt;TODAY(),NOT(ISNUMBER(I296)),I296&lt;=0,I296&gt;F296,AND(J296&lt;&gt;"",OR(NOT(ISNUMBER(J296)),J296&lt;0,J296&gt;I296)),AND(L296&lt;&gt;"",OR(NOT(ISNUMBER(L296)),L296&lt;H296))),"CHECK INPUTS",IF(N296="PAID","COMPLETE","OPEN"))))))))</x:f>
      </x:c>
    </x:row>
    <x:row r="297">
      <x:c r="A297" s="730"/>
      <x:c r="B297" s="730"/>
      <x:c r="C297" s="730"/>
      <x:c r="D297" s="730"/>
      <x:c r="E297" s="731"/>
      <x:c r="F297" s="767"/>
      <x:c r="G297" s="767"/>
      <x:c r="H297" s="731"/>
      <x:c r="I297" s="767"/>
      <x:c r="J297" s="767"/>
      <x:c r="K297" s="771" t="str">
        <x:f>IF(I297="","",IF(OR(NOT(ISNUMBER(I297)),I297&lt;=0,AND(J297&lt;&gt;"",NOT(ISNUMBER(J297))),J297&lt;0),"CHECK VALUES",ROUND(MAX(I297-IF(J297="",0,J297),0),2)))</x:f>
      </x:c>
      <x:c r="L297" s="731"/>
      <x:c r="M297" s="776" t="str">
        <x:f>IF(N297="OVERDUE",MAX(TODAY()-L297,0),"")</x:f>
      </x:c>
      <x:c r="N297" s="741" t="str">
        <x:f>IF(A297="","",IF(OR(B297="",C297="",D297="",E297="",F297="",NOT(ISNUMBER(E297)),E297&gt;TODAY(),NOT(ISNUMBER(F297)),F297&lt;=0),"CHECK ORDER DATA",IF(I297="","NOT INVOICED",IF(OR(G297="",H297=""),"CHECK INVOICE DATA",IF(OR(NOT(ISNUMBER(H297)),H297&gt;TODAY(),NOT(ISNUMBER(I297)),I297&lt;=0,I297&gt;F297,AND(J297&lt;&gt;"",NOT(ISNUMBER(J297))),J297&lt;0),"CHECK VALUES",IF(J297&gt;I297,"OVERPAID / CHECK",IF(K297=0,"PAID",IF(L297="","DUE DATE NOT SET",IF(OR(NOT(ISNUMBER(L297)),L297&lt;H297),"CHECK DUE DATE",IF(TODAY()&gt;L297,"OVERDUE","PENDING"))))))))))</x:f>
      </x:c>
      <x:c r="O297" s="730"/>
      <x:c r="P297" s="730"/>
      <x:c r="Q297" s="751" t="str">
        <x:f>IF(A297="","",IF(COUNTIF($A$5:$A$504,A297)&gt;1,"DUPLICATE PO ID",IF(OR(B297="",C297="",D297="",E297="",F297=""),"CHECK REQUIRED FIELDS",IF(OR(NOT(ISNUMBER(E297)),E297&gt;TODAY(),NOT(ISNUMBER(F297)),F297&lt;=0),"CHECK INPUTS",IF(I297="","OPEN — ADD INVOICE",IF(OR(G297="",H297=""),"CHECK INVOICE DATA",IF(OR(NOT(ISNUMBER(H297)),H297&gt;TODAY(),NOT(ISNUMBER(I297)),I297&lt;=0,I297&gt;F297,AND(J297&lt;&gt;"",OR(NOT(ISNUMBER(J297)),J297&lt;0,J297&gt;I297)),AND(L297&lt;&gt;"",OR(NOT(ISNUMBER(L297)),L297&lt;H297))),"CHECK INPUTS",IF(N297="PAID","COMPLETE","OPEN"))))))))</x:f>
      </x:c>
    </x:row>
    <x:row r="298">
      <x:c r="A298" s="730"/>
      <x:c r="B298" s="730"/>
      <x:c r="C298" s="730"/>
      <x:c r="D298" s="730"/>
      <x:c r="E298" s="731"/>
      <x:c r="F298" s="767"/>
      <x:c r="G298" s="767"/>
      <x:c r="H298" s="731"/>
      <x:c r="I298" s="767"/>
      <x:c r="J298" s="767"/>
      <x:c r="K298" s="771" t="str">
        <x:f>IF(I298="","",IF(OR(NOT(ISNUMBER(I298)),I298&lt;=0,AND(J298&lt;&gt;"",NOT(ISNUMBER(J298))),J298&lt;0),"CHECK VALUES",ROUND(MAX(I298-IF(J298="",0,J298),0),2)))</x:f>
      </x:c>
      <x:c r="L298" s="731"/>
      <x:c r="M298" s="776" t="str">
        <x:f>IF(N298="OVERDUE",MAX(TODAY()-L298,0),"")</x:f>
      </x:c>
      <x:c r="N298" s="741" t="str">
        <x:f>IF(A298="","",IF(OR(B298="",C298="",D298="",E298="",F298="",NOT(ISNUMBER(E298)),E298&gt;TODAY(),NOT(ISNUMBER(F298)),F298&lt;=0),"CHECK ORDER DATA",IF(I298="","NOT INVOICED",IF(OR(G298="",H298=""),"CHECK INVOICE DATA",IF(OR(NOT(ISNUMBER(H298)),H298&gt;TODAY(),NOT(ISNUMBER(I298)),I298&lt;=0,I298&gt;F298,AND(J298&lt;&gt;"",NOT(ISNUMBER(J298))),J298&lt;0),"CHECK VALUES",IF(J298&gt;I298,"OVERPAID / CHECK",IF(K298=0,"PAID",IF(L298="","DUE DATE NOT SET",IF(OR(NOT(ISNUMBER(L298)),L298&lt;H298),"CHECK DUE DATE",IF(TODAY()&gt;L298,"OVERDUE","PENDING"))))))))))</x:f>
      </x:c>
      <x:c r="O298" s="730"/>
      <x:c r="P298" s="730"/>
      <x:c r="Q298" s="751" t="str">
        <x:f>IF(A298="","",IF(COUNTIF($A$5:$A$504,A298)&gt;1,"DUPLICATE PO ID",IF(OR(B298="",C298="",D298="",E298="",F298=""),"CHECK REQUIRED FIELDS",IF(OR(NOT(ISNUMBER(E298)),E298&gt;TODAY(),NOT(ISNUMBER(F298)),F298&lt;=0),"CHECK INPUTS",IF(I298="","OPEN — ADD INVOICE",IF(OR(G298="",H298=""),"CHECK INVOICE DATA",IF(OR(NOT(ISNUMBER(H298)),H298&gt;TODAY(),NOT(ISNUMBER(I298)),I298&lt;=0,I298&gt;F298,AND(J298&lt;&gt;"",OR(NOT(ISNUMBER(J298)),J298&lt;0,J298&gt;I298)),AND(L298&lt;&gt;"",OR(NOT(ISNUMBER(L298)),L298&lt;H298))),"CHECK INPUTS",IF(N298="PAID","COMPLETE","OPEN"))))))))</x:f>
      </x:c>
    </x:row>
    <x:row r="299">
      <x:c r="A299" s="730"/>
      <x:c r="B299" s="730"/>
      <x:c r="C299" s="730"/>
      <x:c r="D299" s="730"/>
      <x:c r="E299" s="731"/>
      <x:c r="F299" s="767"/>
      <x:c r="G299" s="767"/>
      <x:c r="H299" s="731"/>
      <x:c r="I299" s="767"/>
      <x:c r="J299" s="767"/>
      <x:c r="K299" s="771" t="str">
        <x:f>IF(I299="","",IF(OR(NOT(ISNUMBER(I299)),I299&lt;=0,AND(J299&lt;&gt;"",NOT(ISNUMBER(J299))),J299&lt;0),"CHECK VALUES",ROUND(MAX(I299-IF(J299="",0,J299),0),2)))</x:f>
      </x:c>
      <x:c r="L299" s="731"/>
      <x:c r="M299" s="776" t="str">
        <x:f>IF(N299="OVERDUE",MAX(TODAY()-L299,0),"")</x:f>
      </x:c>
      <x:c r="N299" s="741" t="str">
        <x:f>IF(A299="","",IF(OR(B299="",C299="",D299="",E299="",F299="",NOT(ISNUMBER(E299)),E299&gt;TODAY(),NOT(ISNUMBER(F299)),F299&lt;=0),"CHECK ORDER DATA",IF(I299="","NOT INVOICED",IF(OR(G299="",H299=""),"CHECK INVOICE DATA",IF(OR(NOT(ISNUMBER(H299)),H299&gt;TODAY(),NOT(ISNUMBER(I299)),I299&lt;=0,I299&gt;F299,AND(J299&lt;&gt;"",NOT(ISNUMBER(J299))),J299&lt;0),"CHECK VALUES",IF(J299&gt;I299,"OVERPAID / CHECK",IF(K299=0,"PAID",IF(L299="","DUE DATE NOT SET",IF(OR(NOT(ISNUMBER(L299)),L299&lt;H299),"CHECK DUE DATE",IF(TODAY()&gt;L299,"OVERDUE","PENDING"))))))))))</x:f>
      </x:c>
      <x:c r="O299" s="730"/>
      <x:c r="P299" s="730"/>
      <x:c r="Q299" s="751" t="str">
        <x:f>IF(A299="","",IF(COUNTIF($A$5:$A$504,A299)&gt;1,"DUPLICATE PO ID",IF(OR(B299="",C299="",D299="",E299="",F299=""),"CHECK REQUIRED FIELDS",IF(OR(NOT(ISNUMBER(E299)),E299&gt;TODAY(),NOT(ISNUMBER(F299)),F299&lt;=0),"CHECK INPUTS",IF(I299="","OPEN — ADD INVOICE",IF(OR(G299="",H299=""),"CHECK INVOICE DATA",IF(OR(NOT(ISNUMBER(H299)),H299&gt;TODAY(),NOT(ISNUMBER(I299)),I299&lt;=0,I299&gt;F299,AND(J299&lt;&gt;"",OR(NOT(ISNUMBER(J299)),J299&lt;0,J299&gt;I299)),AND(L299&lt;&gt;"",OR(NOT(ISNUMBER(L299)),L299&lt;H299))),"CHECK INPUTS",IF(N299="PAID","COMPLETE","OPEN"))))))))</x:f>
      </x:c>
    </x:row>
    <x:row r="300">
      <x:c r="A300" s="730"/>
      <x:c r="B300" s="730"/>
      <x:c r="C300" s="730"/>
      <x:c r="D300" s="730"/>
      <x:c r="E300" s="731"/>
      <x:c r="F300" s="767"/>
      <x:c r="G300" s="767"/>
      <x:c r="H300" s="731"/>
      <x:c r="I300" s="767"/>
      <x:c r="J300" s="767"/>
      <x:c r="K300" s="771" t="str">
        <x:f>IF(I300="","",IF(OR(NOT(ISNUMBER(I300)),I300&lt;=0,AND(J300&lt;&gt;"",NOT(ISNUMBER(J300))),J300&lt;0),"CHECK VALUES",ROUND(MAX(I300-IF(J300="",0,J300),0),2)))</x:f>
      </x:c>
      <x:c r="L300" s="731"/>
      <x:c r="M300" s="776" t="str">
        <x:f>IF(N300="OVERDUE",MAX(TODAY()-L300,0),"")</x:f>
      </x:c>
      <x:c r="N300" s="741" t="str">
        <x:f>IF(A300="","",IF(OR(B300="",C300="",D300="",E300="",F300="",NOT(ISNUMBER(E300)),E300&gt;TODAY(),NOT(ISNUMBER(F300)),F300&lt;=0),"CHECK ORDER DATA",IF(I300="","NOT INVOICED",IF(OR(G300="",H300=""),"CHECK INVOICE DATA",IF(OR(NOT(ISNUMBER(H300)),H300&gt;TODAY(),NOT(ISNUMBER(I300)),I300&lt;=0,I300&gt;F300,AND(J300&lt;&gt;"",NOT(ISNUMBER(J300))),J300&lt;0),"CHECK VALUES",IF(J300&gt;I300,"OVERPAID / CHECK",IF(K300=0,"PAID",IF(L300="","DUE DATE NOT SET",IF(OR(NOT(ISNUMBER(L300)),L300&lt;H300),"CHECK DUE DATE",IF(TODAY()&gt;L300,"OVERDUE","PENDING"))))))))))</x:f>
      </x:c>
      <x:c r="O300" s="730"/>
      <x:c r="P300" s="730"/>
      <x:c r="Q300" s="751" t="str">
        <x:f>IF(A300="","",IF(COUNTIF($A$5:$A$504,A300)&gt;1,"DUPLICATE PO ID",IF(OR(B300="",C300="",D300="",E300="",F300=""),"CHECK REQUIRED FIELDS",IF(OR(NOT(ISNUMBER(E300)),E300&gt;TODAY(),NOT(ISNUMBER(F300)),F300&lt;=0),"CHECK INPUTS",IF(I300="","OPEN — ADD INVOICE",IF(OR(G300="",H300=""),"CHECK INVOICE DATA",IF(OR(NOT(ISNUMBER(H300)),H300&gt;TODAY(),NOT(ISNUMBER(I300)),I300&lt;=0,I300&gt;F300,AND(J300&lt;&gt;"",OR(NOT(ISNUMBER(J300)),J300&lt;0,J300&gt;I300)),AND(L300&lt;&gt;"",OR(NOT(ISNUMBER(L300)),L300&lt;H300))),"CHECK INPUTS",IF(N300="PAID","COMPLETE","OPEN"))))))))</x:f>
      </x:c>
    </x:row>
    <x:row r="301">
      <x:c r="A301" s="730"/>
      <x:c r="B301" s="730"/>
      <x:c r="C301" s="730"/>
      <x:c r="D301" s="730"/>
      <x:c r="E301" s="731"/>
      <x:c r="F301" s="767"/>
      <x:c r="G301" s="767"/>
      <x:c r="H301" s="731"/>
      <x:c r="I301" s="767"/>
      <x:c r="J301" s="767"/>
      <x:c r="K301" s="771" t="str">
        <x:f>IF(I301="","",IF(OR(NOT(ISNUMBER(I301)),I301&lt;=0,AND(J301&lt;&gt;"",NOT(ISNUMBER(J301))),J301&lt;0),"CHECK VALUES",ROUND(MAX(I301-IF(J301="",0,J301),0),2)))</x:f>
      </x:c>
      <x:c r="L301" s="731"/>
      <x:c r="M301" s="776" t="str">
        <x:f>IF(N301="OVERDUE",MAX(TODAY()-L301,0),"")</x:f>
      </x:c>
      <x:c r="N301" s="741" t="str">
        <x:f>IF(A301="","",IF(OR(B301="",C301="",D301="",E301="",F301="",NOT(ISNUMBER(E301)),E301&gt;TODAY(),NOT(ISNUMBER(F301)),F301&lt;=0),"CHECK ORDER DATA",IF(I301="","NOT INVOICED",IF(OR(G301="",H301=""),"CHECK INVOICE DATA",IF(OR(NOT(ISNUMBER(H301)),H301&gt;TODAY(),NOT(ISNUMBER(I301)),I301&lt;=0,I301&gt;F301,AND(J301&lt;&gt;"",NOT(ISNUMBER(J301))),J301&lt;0),"CHECK VALUES",IF(J301&gt;I301,"OVERPAID / CHECK",IF(K301=0,"PAID",IF(L301="","DUE DATE NOT SET",IF(OR(NOT(ISNUMBER(L301)),L301&lt;H301),"CHECK DUE DATE",IF(TODAY()&gt;L301,"OVERDUE","PENDING"))))))))))</x:f>
      </x:c>
      <x:c r="O301" s="730"/>
      <x:c r="P301" s="730"/>
      <x:c r="Q301" s="751" t="str">
        <x:f>IF(A301="","",IF(COUNTIF($A$5:$A$504,A301)&gt;1,"DUPLICATE PO ID",IF(OR(B301="",C301="",D301="",E301="",F301=""),"CHECK REQUIRED FIELDS",IF(OR(NOT(ISNUMBER(E301)),E301&gt;TODAY(),NOT(ISNUMBER(F301)),F301&lt;=0),"CHECK INPUTS",IF(I301="","OPEN — ADD INVOICE",IF(OR(G301="",H301=""),"CHECK INVOICE DATA",IF(OR(NOT(ISNUMBER(H301)),H301&gt;TODAY(),NOT(ISNUMBER(I301)),I301&lt;=0,I301&gt;F301,AND(J301&lt;&gt;"",OR(NOT(ISNUMBER(J301)),J301&lt;0,J301&gt;I301)),AND(L301&lt;&gt;"",OR(NOT(ISNUMBER(L301)),L301&lt;H301))),"CHECK INPUTS",IF(N301="PAID","COMPLETE","OPEN"))))))))</x:f>
      </x:c>
    </x:row>
    <x:row r="302">
      <x:c r="A302" s="730"/>
      <x:c r="B302" s="730"/>
      <x:c r="C302" s="730"/>
      <x:c r="D302" s="730"/>
      <x:c r="E302" s="731"/>
      <x:c r="F302" s="767"/>
      <x:c r="G302" s="767"/>
      <x:c r="H302" s="731"/>
      <x:c r="I302" s="767"/>
      <x:c r="J302" s="767"/>
      <x:c r="K302" s="771" t="str">
        <x:f>IF(I302="","",IF(OR(NOT(ISNUMBER(I302)),I302&lt;=0,AND(J302&lt;&gt;"",NOT(ISNUMBER(J302))),J302&lt;0),"CHECK VALUES",ROUND(MAX(I302-IF(J302="",0,J302),0),2)))</x:f>
      </x:c>
      <x:c r="L302" s="731"/>
      <x:c r="M302" s="776" t="str">
        <x:f>IF(N302="OVERDUE",MAX(TODAY()-L302,0),"")</x:f>
      </x:c>
      <x:c r="N302" s="741" t="str">
        <x:f>IF(A302="","",IF(OR(B302="",C302="",D302="",E302="",F302="",NOT(ISNUMBER(E302)),E302&gt;TODAY(),NOT(ISNUMBER(F302)),F302&lt;=0),"CHECK ORDER DATA",IF(I302="","NOT INVOICED",IF(OR(G302="",H302=""),"CHECK INVOICE DATA",IF(OR(NOT(ISNUMBER(H302)),H302&gt;TODAY(),NOT(ISNUMBER(I302)),I302&lt;=0,I302&gt;F302,AND(J302&lt;&gt;"",NOT(ISNUMBER(J302))),J302&lt;0),"CHECK VALUES",IF(J302&gt;I302,"OVERPAID / CHECK",IF(K302=0,"PAID",IF(L302="","DUE DATE NOT SET",IF(OR(NOT(ISNUMBER(L302)),L302&lt;H302),"CHECK DUE DATE",IF(TODAY()&gt;L302,"OVERDUE","PENDING"))))))))))</x:f>
      </x:c>
      <x:c r="O302" s="730"/>
      <x:c r="P302" s="730"/>
      <x:c r="Q302" s="751" t="str">
        <x:f>IF(A302="","",IF(COUNTIF($A$5:$A$504,A302)&gt;1,"DUPLICATE PO ID",IF(OR(B302="",C302="",D302="",E302="",F302=""),"CHECK REQUIRED FIELDS",IF(OR(NOT(ISNUMBER(E302)),E302&gt;TODAY(),NOT(ISNUMBER(F302)),F302&lt;=0),"CHECK INPUTS",IF(I302="","OPEN — ADD INVOICE",IF(OR(G302="",H302=""),"CHECK INVOICE DATA",IF(OR(NOT(ISNUMBER(H302)),H302&gt;TODAY(),NOT(ISNUMBER(I302)),I302&lt;=0,I302&gt;F302,AND(J302&lt;&gt;"",OR(NOT(ISNUMBER(J302)),J302&lt;0,J302&gt;I302)),AND(L302&lt;&gt;"",OR(NOT(ISNUMBER(L302)),L302&lt;H302))),"CHECK INPUTS",IF(N302="PAID","COMPLETE","OPEN"))))))))</x:f>
      </x:c>
    </x:row>
    <x:row r="303">
      <x:c r="A303" s="730"/>
      <x:c r="B303" s="730"/>
      <x:c r="C303" s="730"/>
      <x:c r="D303" s="730"/>
      <x:c r="E303" s="731"/>
      <x:c r="F303" s="767"/>
      <x:c r="G303" s="767"/>
      <x:c r="H303" s="731"/>
      <x:c r="I303" s="767"/>
      <x:c r="J303" s="767"/>
      <x:c r="K303" s="771" t="str">
        <x:f>IF(I303="","",IF(OR(NOT(ISNUMBER(I303)),I303&lt;=0,AND(J303&lt;&gt;"",NOT(ISNUMBER(J303))),J303&lt;0),"CHECK VALUES",ROUND(MAX(I303-IF(J303="",0,J303),0),2)))</x:f>
      </x:c>
      <x:c r="L303" s="731"/>
      <x:c r="M303" s="776" t="str">
        <x:f>IF(N303="OVERDUE",MAX(TODAY()-L303,0),"")</x:f>
      </x:c>
      <x:c r="N303" s="741" t="str">
        <x:f>IF(A303="","",IF(OR(B303="",C303="",D303="",E303="",F303="",NOT(ISNUMBER(E303)),E303&gt;TODAY(),NOT(ISNUMBER(F303)),F303&lt;=0),"CHECK ORDER DATA",IF(I303="","NOT INVOICED",IF(OR(G303="",H303=""),"CHECK INVOICE DATA",IF(OR(NOT(ISNUMBER(H303)),H303&gt;TODAY(),NOT(ISNUMBER(I303)),I303&lt;=0,I303&gt;F303,AND(J303&lt;&gt;"",NOT(ISNUMBER(J303))),J303&lt;0),"CHECK VALUES",IF(J303&gt;I303,"OVERPAID / CHECK",IF(K303=0,"PAID",IF(L303="","DUE DATE NOT SET",IF(OR(NOT(ISNUMBER(L303)),L303&lt;H303),"CHECK DUE DATE",IF(TODAY()&gt;L303,"OVERDUE","PENDING"))))))))))</x:f>
      </x:c>
      <x:c r="O303" s="730"/>
      <x:c r="P303" s="730"/>
      <x:c r="Q303" s="751" t="str">
        <x:f>IF(A303="","",IF(COUNTIF($A$5:$A$504,A303)&gt;1,"DUPLICATE PO ID",IF(OR(B303="",C303="",D303="",E303="",F303=""),"CHECK REQUIRED FIELDS",IF(OR(NOT(ISNUMBER(E303)),E303&gt;TODAY(),NOT(ISNUMBER(F303)),F303&lt;=0),"CHECK INPUTS",IF(I303="","OPEN — ADD INVOICE",IF(OR(G303="",H303=""),"CHECK INVOICE DATA",IF(OR(NOT(ISNUMBER(H303)),H303&gt;TODAY(),NOT(ISNUMBER(I303)),I303&lt;=0,I303&gt;F303,AND(J303&lt;&gt;"",OR(NOT(ISNUMBER(J303)),J303&lt;0,J303&gt;I303)),AND(L303&lt;&gt;"",OR(NOT(ISNUMBER(L303)),L303&lt;H303))),"CHECK INPUTS",IF(N303="PAID","COMPLETE","OPEN"))))))))</x:f>
      </x:c>
    </x:row>
    <x:row r="304">
      <x:c r="A304" s="730"/>
      <x:c r="B304" s="730"/>
      <x:c r="C304" s="730"/>
      <x:c r="D304" s="730"/>
      <x:c r="E304" s="731"/>
      <x:c r="F304" s="767"/>
      <x:c r="G304" s="767"/>
      <x:c r="H304" s="731"/>
      <x:c r="I304" s="767"/>
      <x:c r="J304" s="767"/>
      <x:c r="K304" s="771" t="str">
        <x:f>IF(I304="","",IF(OR(NOT(ISNUMBER(I304)),I304&lt;=0,AND(J304&lt;&gt;"",NOT(ISNUMBER(J304))),J304&lt;0),"CHECK VALUES",ROUND(MAX(I304-IF(J304="",0,J304),0),2)))</x:f>
      </x:c>
      <x:c r="L304" s="731"/>
      <x:c r="M304" s="776" t="str">
        <x:f>IF(N304="OVERDUE",MAX(TODAY()-L304,0),"")</x:f>
      </x:c>
      <x:c r="N304" s="741" t="str">
        <x:f>IF(A304="","",IF(OR(B304="",C304="",D304="",E304="",F304="",NOT(ISNUMBER(E304)),E304&gt;TODAY(),NOT(ISNUMBER(F304)),F304&lt;=0),"CHECK ORDER DATA",IF(I304="","NOT INVOICED",IF(OR(G304="",H304=""),"CHECK INVOICE DATA",IF(OR(NOT(ISNUMBER(H304)),H304&gt;TODAY(),NOT(ISNUMBER(I304)),I304&lt;=0,I304&gt;F304,AND(J304&lt;&gt;"",NOT(ISNUMBER(J304))),J304&lt;0),"CHECK VALUES",IF(J304&gt;I304,"OVERPAID / CHECK",IF(K304=0,"PAID",IF(L304="","DUE DATE NOT SET",IF(OR(NOT(ISNUMBER(L304)),L304&lt;H304),"CHECK DUE DATE",IF(TODAY()&gt;L304,"OVERDUE","PENDING"))))))))))</x:f>
      </x:c>
      <x:c r="O304" s="730"/>
      <x:c r="P304" s="730"/>
      <x:c r="Q304" s="751" t="str">
        <x:f>IF(A304="","",IF(COUNTIF($A$5:$A$504,A304)&gt;1,"DUPLICATE PO ID",IF(OR(B304="",C304="",D304="",E304="",F304=""),"CHECK REQUIRED FIELDS",IF(OR(NOT(ISNUMBER(E304)),E304&gt;TODAY(),NOT(ISNUMBER(F304)),F304&lt;=0),"CHECK INPUTS",IF(I304="","OPEN — ADD INVOICE",IF(OR(G304="",H304=""),"CHECK INVOICE DATA",IF(OR(NOT(ISNUMBER(H304)),H304&gt;TODAY(),NOT(ISNUMBER(I304)),I304&lt;=0,I304&gt;F304,AND(J304&lt;&gt;"",OR(NOT(ISNUMBER(J304)),J304&lt;0,J304&gt;I304)),AND(L304&lt;&gt;"",OR(NOT(ISNUMBER(L304)),L304&lt;H304))),"CHECK INPUTS",IF(N304="PAID","COMPLETE","OPEN"))))))))</x:f>
      </x:c>
    </x:row>
    <x:row r="305">
      <x:c r="A305" s="730"/>
      <x:c r="B305" s="730"/>
      <x:c r="C305" s="730"/>
      <x:c r="D305" s="730"/>
      <x:c r="E305" s="731"/>
      <x:c r="F305" s="767"/>
      <x:c r="G305" s="767"/>
      <x:c r="H305" s="731"/>
      <x:c r="I305" s="767"/>
      <x:c r="J305" s="767"/>
      <x:c r="K305" s="771" t="str">
        <x:f>IF(I305="","",IF(OR(NOT(ISNUMBER(I305)),I305&lt;=0,AND(J305&lt;&gt;"",NOT(ISNUMBER(J305))),J305&lt;0),"CHECK VALUES",ROUND(MAX(I305-IF(J305="",0,J305),0),2)))</x:f>
      </x:c>
      <x:c r="L305" s="731"/>
      <x:c r="M305" s="776" t="str">
        <x:f>IF(N305="OVERDUE",MAX(TODAY()-L305,0),"")</x:f>
      </x:c>
      <x:c r="N305" s="741" t="str">
        <x:f>IF(A305="","",IF(OR(B305="",C305="",D305="",E305="",F305="",NOT(ISNUMBER(E305)),E305&gt;TODAY(),NOT(ISNUMBER(F305)),F305&lt;=0),"CHECK ORDER DATA",IF(I305="","NOT INVOICED",IF(OR(G305="",H305=""),"CHECK INVOICE DATA",IF(OR(NOT(ISNUMBER(H305)),H305&gt;TODAY(),NOT(ISNUMBER(I305)),I305&lt;=0,I305&gt;F305,AND(J305&lt;&gt;"",NOT(ISNUMBER(J305))),J305&lt;0),"CHECK VALUES",IF(J305&gt;I305,"OVERPAID / CHECK",IF(K305=0,"PAID",IF(L305="","DUE DATE NOT SET",IF(OR(NOT(ISNUMBER(L305)),L305&lt;H305),"CHECK DUE DATE",IF(TODAY()&gt;L305,"OVERDUE","PENDING"))))))))))</x:f>
      </x:c>
      <x:c r="O305" s="730"/>
      <x:c r="P305" s="730"/>
      <x:c r="Q305" s="751" t="str">
        <x:f>IF(A305="","",IF(COUNTIF($A$5:$A$504,A305)&gt;1,"DUPLICATE PO ID",IF(OR(B305="",C305="",D305="",E305="",F305=""),"CHECK REQUIRED FIELDS",IF(OR(NOT(ISNUMBER(E305)),E305&gt;TODAY(),NOT(ISNUMBER(F305)),F305&lt;=0),"CHECK INPUTS",IF(I305="","OPEN — ADD INVOICE",IF(OR(G305="",H305=""),"CHECK INVOICE DATA",IF(OR(NOT(ISNUMBER(H305)),H305&gt;TODAY(),NOT(ISNUMBER(I305)),I305&lt;=0,I305&gt;F305,AND(J305&lt;&gt;"",OR(NOT(ISNUMBER(J305)),J305&lt;0,J305&gt;I305)),AND(L305&lt;&gt;"",OR(NOT(ISNUMBER(L305)),L305&lt;H305))),"CHECK INPUTS",IF(N305="PAID","COMPLETE","OPEN"))))))))</x:f>
      </x:c>
    </x:row>
    <x:row r="306">
      <x:c r="A306" s="730"/>
      <x:c r="B306" s="730"/>
      <x:c r="C306" s="730"/>
      <x:c r="D306" s="730"/>
      <x:c r="E306" s="731"/>
      <x:c r="F306" s="767"/>
      <x:c r="G306" s="767"/>
      <x:c r="H306" s="731"/>
      <x:c r="I306" s="767"/>
      <x:c r="J306" s="767"/>
      <x:c r="K306" s="771" t="str">
        <x:f>IF(I306="","",IF(OR(NOT(ISNUMBER(I306)),I306&lt;=0,AND(J306&lt;&gt;"",NOT(ISNUMBER(J306))),J306&lt;0),"CHECK VALUES",ROUND(MAX(I306-IF(J306="",0,J306),0),2)))</x:f>
      </x:c>
      <x:c r="L306" s="731"/>
      <x:c r="M306" s="776" t="str">
        <x:f>IF(N306="OVERDUE",MAX(TODAY()-L306,0),"")</x:f>
      </x:c>
      <x:c r="N306" s="741" t="str">
        <x:f>IF(A306="","",IF(OR(B306="",C306="",D306="",E306="",F306="",NOT(ISNUMBER(E306)),E306&gt;TODAY(),NOT(ISNUMBER(F306)),F306&lt;=0),"CHECK ORDER DATA",IF(I306="","NOT INVOICED",IF(OR(G306="",H306=""),"CHECK INVOICE DATA",IF(OR(NOT(ISNUMBER(H306)),H306&gt;TODAY(),NOT(ISNUMBER(I306)),I306&lt;=0,I306&gt;F306,AND(J306&lt;&gt;"",NOT(ISNUMBER(J306))),J306&lt;0),"CHECK VALUES",IF(J306&gt;I306,"OVERPAID / CHECK",IF(K306=0,"PAID",IF(L306="","DUE DATE NOT SET",IF(OR(NOT(ISNUMBER(L306)),L306&lt;H306),"CHECK DUE DATE",IF(TODAY()&gt;L306,"OVERDUE","PENDING"))))))))))</x:f>
      </x:c>
      <x:c r="O306" s="730"/>
      <x:c r="P306" s="730"/>
      <x:c r="Q306" s="751" t="str">
        <x:f>IF(A306="","",IF(COUNTIF($A$5:$A$504,A306)&gt;1,"DUPLICATE PO ID",IF(OR(B306="",C306="",D306="",E306="",F306=""),"CHECK REQUIRED FIELDS",IF(OR(NOT(ISNUMBER(E306)),E306&gt;TODAY(),NOT(ISNUMBER(F306)),F306&lt;=0),"CHECK INPUTS",IF(I306="","OPEN — ADD INVOICE",IF(OR(G306="",H306=""),"CHECK INVOICE DATA",IF(OR(NOT(ISNUMBER(H306)),H306&gt;TODAY(),NOT(ISNUMBER(I306)),I306&lt;=0,I306&gt;F306,AND(J306&lt;&gt;"",OR(NOT(ISNUMBER(J306)),J306&lt;0,J306&gt;I306)),AND(L306&lt;&gt;"",OR(NOT(ISNUMBER(L306)),L306&lt;H306))),"CHECK INPUTS",IF(N306="PAID","COMPLETE","OPEN"))))))))</x:f>
      </x:c>
    </x:row>
    <x:row r="307">
      <x:c r="A307" s="730"/>
      <x:c r="B307" s="730"/>
      <x:c r="C307" s="730"/>
      <x:c r="D307" s="730"/>
      <x:c r="E307" s="731"/>
      <x:c r="F307" s="767"/>
      <x:c r="G307" s="767"/>
      <x:c r="H307" s="731"/>
      <x:c r="I307" s="767"/>
      <x:c r="J307" s="767"/>
      <x:c r="K307" s="771" t="str">
        <x:f>IF(I307="","",IF(OR(NOT(ISNUMBER(I307)),I307&lt;=0,AND(J307&lt;&gt;"",NOT(ISNUMBER(J307))),J307&lt;0),"CHECK VALUES",ROUND(MAX(I307-IF(J307="",0,J307),0),2)))</x:f>
      </x:c>
      <x:c r="L307" s="731"/>
      <x:c r="M307" s="776" t="str">
        <x:f>IF(N307="OVERDUE",MAX(TODAY()-L307,0),"")</x:f>
      </x:c>
      <x:c r="N307" s="741" t="str">
        <x:f>IF(A307="","",IF(OR(B307="",C307="",D307="",E307="",F307="",NOT(ISNUMBER(E307)),E307&gt;TODAY(),NOT(ISNUMBER(F307)),F307&lt;=0),"CHECK ORDER DATA",IF(I307="","NOT INVOICED",IF(OR(G307="",H307=""),"CHECK INVOICE DATA",IF(OR(NOT(ISNUMBER(H307)),H307&gt;TODAY(),NOT(ISNUMBER(I307)),I307&lt;=0,I307&gt;F307,AND(J307&lt;&gt;"",NOT(ISNUMBER(J307))),J307&lt;0),"CHECK VALUES",IF(J307&gt;I307,"OVERPAID / CHECK",IF(K307=0,"PAID",IF(L307="","DUE DATE NOT SET",IF(OR(NOT(ISNUMBER(L307)),L307&lt;H307),"CHECK DUE DATE",IF(TODAY()&gt;L307,"OVERDUE","PENDING"))))))))))</x:f>
      </x:c>
      <x:c r="O307" s="730"/>
      <x:c r="P307" s="730"/>
      <x:c r="Q307" s="751" t="str">
        <x:f>IF(A307="","",IF(COUNTIF($A$5:$A$504,A307)&gt;1,"DUPLICATE PO ID",IF(OR(B307="",C307="",D307="",E307="",F307=""),"CHECK REQUIRED FIELDS",IF(OR(NOT(ISNUMBER(E307)),E307&gt;TODAY(),NOT(ISNUMBER(F307)),F307&lt;=0),"CHECK INPUTS",IF(I307="","OPEN — ADD INVOICE",IF(OR(G307="",H307=""),"CHECK INVOICE DATA",IF(OR(NOT(ISNUMBER(H307)),H307&gt;TODAY(),NOT(ISNUMBER(I307)),I307&lt;=0,I307&gt;F307,AND(J307&lt;&gt;"",OR(NOT(ISNUMBER(J307)),J307&lt;0,J307&gt;I307)),AND(L307&lt;&gt;"",OR(NOT(ISNUMBER(L307)),L307&lt;H307))),"CHECK INPUTS",IF(N307="PAID","COMPLETE","OPEN"))))))))</x:f>
      </x:c>
    </x:row>
    <x:row r="308">
      <x:c r="A308" s="730"/>
      <x:c r="B308" s="730"/>
      <x:c r="C308" s="730"/>
      <x:c r="D308" s="730"/>
      <x:c r="E308" s="731"/>
      <x:c r="F308" s="767"/>
      <x:c r="G308" s="767"/>
      <x:c r="H308" s="731"/>
      <x:c r="I308" s="767"/>
      <x:c r="J308" s="767"/>
      <x:c r="K308" s="771" t="str">
        <x:f>IF(I308="","",IF(OR(NOT(ISNUMBER(I308)),I308&lt;=0,AND(J308&lt;&gt;"",NOT(ISNUMBER(J308))),J308&lt;0),"CHECK VALUES",ROUND(MAX(I308-IF(J308="",0,J308),0),2)))</x:f>
      </x:c>
      <x:c r="L308" s="731"/>
      <x:c r="M308" s="776" t="str">
        <x:f>IF(N308="OVERDUE",MAX(TODAY()-L308,0),"")</x:f>
      </x:c>
      <x:c r="N308" s="741" t="str">
        <x:f>IF(A308="","",IF(OR(B308="",C308="",D308="",E308="",F308="",NOT(ISNUMBER(E308)),E308&gt;TODAY(),NOT(ISNUMBER(F308)),F308&lt;=0),"CHECK ORDER DATA",IF(I308="","NOT INVOICED",IF(OR(G308="",H308=""),"CHECK INVOICE DATA",IF(OR(NOT(ISNUMBER(H308)),H308&gt;TODAY(),NOT(ISNUMBER(I308)),I308&lt;=0,I308&gt;F308,AND(J308&lt;&gt;"",NOT(ISNUMBER(J308))),J308&lt;0),"CHECK VALUES",IF(J308&gt;I308,"OVERPAID / CHECK",IF(K308=0,"PAID",IF(L308="","DUE DATE NOT SET",IF(OR(NOT(ISNUMBER(L308)),L308&lt;H308),"CHECK DUE DATE",IF(TODAY()&gt;L308,"OVERDUE","PENDING"))))))))))</x:f>
      </x:c>
      <x:c r="O308" s="730"/>
      <x:c r="P308" s="730"/>
      <x:c r="Q308" s="751" t="str">
        <x:f>IF(A308="","",IF(COUNTIF($A$5:$A$504,A308)&gt;1,"DUPLICATE PO ID",IF(OR(B308="",C308="",D308="",E308="",F308=""),"CHECK REQUIRED FIELDS",IF(OR(NOT(ISNUMBER(E308)),E308&gt;TODAY(),NOT(ISNUMBER(F308)),F308&lt;=0),"CHECK INPUTS",IF(I308="","OPEN — ADD INVOICE",IF(OR(G308="",H308=""),"CHECK INVOICE DATA",IF(OR(NOT(ISNUMBER(H308)),H308&gt;TODAY(),NOT(ISNUMBER(I308)),I308&lt;=0,I308&gt;F308,AND(J308&lt;&gt;"",OR(NOT(ISNUMBER(J308)),J308&lt;0,J308&gt;I308)),AND(L308&lt;&gt;"",OR(NOT(ISNUMBER(L308)),L308&lt;H308))),"CHECK INPUTS",IF(N308="PAID","COMPLETE","OPEN"))))))))</x:f>
      </x:c>
    </x:row>
    <x:row r="309">
      <x:c r="A309" s="730"/>
      <x:c r="B309" s="730"/>
      <x:c r="C309" s="730"/>
      <x:c r="D309" s="730"/>
      <x:c r="E309" s="731"/>
      <x:c r="F309" s="767"/>
      <x:c r="G309" s="767"/>
      <x:c r="H309" s="731"/>
      <x:c r="I309" s="767"/>
      <x:c r="J309" s="767"/>
      <x:c r="K309" s="771" t="str">
        <x:f>IF(I309="","",IF(OR(NOT(ISNUMBER(I309)),I309&lt;=0,AND(J309&lt;&gt;"",NOT(ISNUMBER(J309))),J309&lt;0),"CHECK VALUES",ROUND(MAX(I309-IF(J309="",0,J309),0),2)))</x:f>
      </x:c>
      <x:c r="L309" s="731"/>
      <x:c r="M309" s="776" t="str">
        <x:f>IF(N309="OVERDUE",MAX(TODAY()-L309,0),"")</x:f>
      </x:c>
      <x:c r="N309" s="741" t="str">
        <x:f>IF(A309="","",IF(OR(B309="",C309="",D309="",E309="",F309="",NOT(ISNUMBER(E309)),E309&gt;TODAY(),NOT(ISNUMBER(F309)),F309&lt;=0),"CHECK ORDER DATA",IF(I309="","NOT INVOICED",IF(OR(G309="",H309=""),"CHECK INVOICE DATA",IF(OR(NOT(ISNUMBER(H309)),H309&gt;TODAY(),NOT(ISNUMBER(I309)),I309&lt;=0,I309&gt;F309,AND(J309&lt;&gt;"",NOT(ISNUMBER(J309))),J309&lt;0),"CHECK VALUES",IF(J309&gt;I309,"OVERPAID / CHECK",IF(K309=0,"PAID",IF(L309="","DUE DATE NOT SET",IF(OR(NOT(ISNUMBER(L309)),L309&lt;H309),"CHECK DUE DATE",IF(TODAY()&gt;L309,"OVERDUE","PENDING"))))))))))</x:f>
      </x:c>
      <x:c r="O309" s="730"/>
      <x:c r="P309" s="730"/>
      <x:c r="Q309" s="751" t="str">
        <x:f>IF(A309="","",IF(COUNTIF($A$5:$A$504,A309)&gt;1,"DUPLICATE PO ID",IF(OR(B309="",C309="",D309="",E309="",F309=""),"CHECK REQUIRED FIELDS",IF(OR(NOT(ISNUMBER(E309)),E309&gt;TODAY(),NOT(ISNUMBER(F309)),F309&lt;=0),"CHECK INPUTS",IF(I309="","OPEN — ADD INVOICE",IF(OR(G309="",H309=""),"CHECK INVOICE DATA",IF(OR(NOT(ISNUMBER(H309)),H309&gt;TODAY(),NOT(ISNUMBER(I309)),I309&lt;=0,I309&gt;F309,AND(J309&lt;&gt;"",OR(NOT(ISNUMBER(J309)),J309&lt;0,J309&gt;I309)),AND(L309&lt;&gt;"",OR(NOT(ISNUMBER(L309)),L309&lt;H309))),"CHECK INPUTS",IF(N309="PAID","COMPLETE","OPEN"))))))))</x:f>
      </x:c>
    </x:row>
    <x:row r="310">
      <x:c r="A310" s="730"/>
      <x:c r="B310" s="730"/>
      <x:c r="C310" s="730"/>
      <x:c r="D310" s="730"/>
      <x:c r="E310" s="731"/>
      <x:c r="F310" s="767"/>
      <x:c r="G310" s="767"/>
      <x:c r="H310" s="731"/>
      <x:c r="I310" s="767"/>
      <x:c r="J310" s="767"/>
      <x:c r="K310" s="771" t="str">
        <x:f>IF(I310="","",IF(OR(NOT(ISNUMBER(I310)),I310&lt;=0,AND(J310&lt;&gt;"",NOT(ISNUMBER(J310))),J310&lt;0),"CHECK VALUES",ROUND(MAX(I310-IF(J310="",0,J310),0),2)))</x:f>
      </x:c>
      <x:c r="L310" s="731"/>
      <x:c r="M310" s="776" t="str">
        <x:f>IF(N310="OVERDUE",MAX(TODAY()-L310,0),"")</x:f>
      </x:c>
      <x:c r="N310" s="741" t="str">
        <x:f>IF(A310="","",IF(OR(B310="",C310="",D310="",E310="",F310="",NOT(ISNUMBER(E310)),E310&gt;TODAY(),NOT(ISNUMBER(F310)),F310&lt;=0),"CHECK ORDER DATA",IF(I310="","NOT INVOICED",IF(OR(G310="",H310=""),"CHECK INVOICE DATA",IF(OR(NOT(ISNUMBER(H310)),H310&gt;TODAY(),NOT(ISNUMBER(I310)),I310&lt;=0,I310&gt;F310,AND(J310&lt;&gt;"",NOT(ISNUMBER(J310))),J310&lt;0),"CHECK VALUES",IF(J310&gt;I310,"OVERPAID / CHECK",IF(K310=0,"PAID",IF(L310="","DUE DATE NOT SET",IF(OR(NOT(ISNUMBER(L310)),L310&lt;H310),"CHECK DUE DATE",IF(TODAY()&gt;L310,"OVERDUE","PENDING"))))))))))</x:f>
      </x:c>
      <x:c r="O310" s="730"/>
      <x:c r="P310" s="730"/>
      <x:c r="Q310" s="751" t="str">
        <x:f>IF(A310="","",IF(COUNTIF($A$5:$A$504,A310)&gt;1,"DUPLICATE PO ID",IF(OR(B310="",C310="",D310="",E310="",F310=""),"CHECK REQUIRED FIELDS",IF(OR(NOT(ISNUMBER(E310)),E310&gt;TODAY(),NOT(ISNUMBER(F310)),F310&lt;=0),"CHECK INPUTS",IF(I310="","OPEN — ADD INVOICE",IF(OR(G310="",H310=""),"CHECK INVOICE DATA",IF(OR(NOT(ISNUMBER(H310)),H310&gt;TODAY(),NOT(ISNUMBER(I310)),I310&lt;=0,I310&gt;F310,AND(J310&lt;&gt;"",OR(NOT(ISNUMBER(J310)),J310&lt;0,J310&gt;I310)),AND(L310&lt;&gt;"",OR(NOT(ISNUMBER(L310)),L310&lt;H310))),"CHECK INPUTS",IF(N310="PAID","COMPLETE","OPEN"))))))))</x:f>
      </x:c>
    </x:row>
    <x:row r="311">
      <x:c r="A311" s="730"/>
      <x:c r="B311" s="730"/>
      <x:c r="C311" s="730"/>
      <x:c r="D311" s="730"/>
      <x:c r="E311" s="731"/>
      <x:c r="F311" s="767"/>
      <x:c r="G311" s="767"/>
      <x:c r="H311" s="731"/>
      <x:c r="I311" s="767"/>
      <x:c r="J311" s="767"/>
      <x:c r="K311" s="771" t="str">
        <x:f>IF(I311="","",IF(OR(NOT(ISNUMBER(I311)),I311&lt;=0,AND(J311&lt;&gt;"",NOT(ISNUMBER(J311))),J311&lt;0),"CHECK VALUES",ROUND(MAX(I311-IF(J311="",0,J311),0),2)))</x:f>
      </x:c>
      <x:c r="L311" s="731"/>
      <x:c r="M311" s="776" t="str">
        <x:f>IF(N311="OVERDUE",MAX(TODAY()-L311,0),"")</x:f>
      </x:c>
      <x:c r="N311" s="741" t="str">
        <x:f>IF(A311="","",IF(OR(B311="",C311="",D311="",E311="",F311="",NOT(ISNUMBER(E311)),E311&gt;TODAY(),NOT(ISNUMBER(F311)),F311&lt;=0),"CHECK ORDER DATA",IF(I311="","NOT INVOICED",IF(OR(G311="",H311=""),"CHECK INVOICE DATA",IF(OR(NOT(ISNUMBER(H311)),H311&gt;TODAY(),NOT(ISNUMBER(I311)),I311&lt;=0,I311&gt;F311,AND(J311&lt;&gt;"",NOT(ISNUMBER(J311))),J311&lt;0),"CHECK VALUES",IF(J311&gt;I311,"OVERPAID / CHECK",IF(K311=0,"PAID",IF(L311="","DUE DATE NOT SET",IF(OR(NOT(ISNUMBER(L311)),L311&lt;H311),"CHECK DUE DATE",IF(TODAY()&gt;L311,"OVERDUE","PENDING"))))))))))</x:f>
      </x:c>
      <x:c r="O311" s="730"/>
      <x:c r="P311" s="730"/>
      <x:c r="Q311" s="751" t="str">
        <x:f>IF(A311="","",IF(COUNTIF($A$5:$A$504,A311)&gt;1,"DUPLICATE PO ID",IF(OR(B311="",C311="",D311="",E311="",F311=""),"CHECK REQUIRED FIELDS",IF(OR(NOT(ISNUMBER(E311)),E311&gt;TODAY(),NOT(ISNUMBER(F311)),F311&lt;=0),"CHECK INPUTS",IF(I311="","OPEN — ADD INVOICE",IF(OR(G311="",H311=""),"CHECK INVOICE DATA",IF(OR(NOT(ISNUMBER(H311)),H311&gt;TODAY(),NOT(ISNUMBER(I311)),I311&lt;=0,I311&gt;F311,AND(J311&lt;&gt;"",OR(NOT(ISNUMBER(J311)),J311&lt;0,J311&gt;I311)),AND(L311&lt;&gt;"",OR(NOT(ISNUMBER(L311)),L311&lt;H311))),"CHECK INPUTS",IF(N311="PAID","COMPLETE","OPEN"))))))))</x:f>
      </x:c>
    </x:row>
    <x:row r="312">
      <x:c r="A312" s="730"/>
      <x:c r="B312" s="730"/>
      <x:c r="C312" s="730"/>
      <x:c r="D312" s="730"/>
      <x:c r="E312" s="731"/>
      <x:c r="F312" s="767"/>
      <x:c r="G312" s="767"/>
      <x:c r="H312" s="731"/>
      <x:c r="I312" s="767"/>
      <x:c r="J312" s="767"/>
      <x:c r="K312" s="771" t="str">
        <x:f>IF(I312="","",IF(OR(NOT(ISNUMBER(I312)),I312&lt;=0,AND(J312&lt;&gt;"",NOT(ISNUMBER(J312))),J312&lt;0),"CHECK VALUES",ROUND(MAX(I312-IF(J312="",0,J312),0),2)))</x:f>
      </x:c>
      <x:c r="L312" s="731"/>
      <x:c r="M312" s="776" t="str">
        <x:f>IF(N312="OVERDUE",MAX(TODAY()-L312,0),"")</x:f>
      </x:c>
      <x:c r="N312" s="741" t="str">
        <x:f>IF(A312="","",IF(OR(B312="",C312="",D312="",E312="",F312="",NOT(ISNUMBER(E312)),E312&gt;TODAY(),NOT(ISNUMBER(F312)),F312&lt;=0),"CHECK ORDER DATA",IF(I312="","NOT INVOICED",IF(OR(G312="",H312=""),"CHECK INVOICE DATA",IF(OR(NOT(ISNUMBER(H312)),H312&gt;TODAY(),NOT(ISNUMBER(I312)),I312&lt;=0,I312&gt;F312,AND(J312&lt;&gt;"",NOT(ISNUMBER(J312))),J312&lt;0),"CHECK VALUES",IF(J312&gt;I312,"OVERPAID / CHECK",IF(K312=0,"PAID",IF(L312="","DUE DATE NOT SET",IF(OR(NOT(ISNUMBER(L312)),L312&lt;H312),"CHECK DUE DATE",IF(TODAY()&gt;L312,"OVERDUE","PENDING"))))))))))</x:f>
      </x:c>
      <x:c r="O312" s="730"/>
      <x:c r="P312" s="730"/>
      <x:c r="Q312" s="751" t="str">
        <x:f>IF(A312="","",IF(COUNTIF($A$5:$A$504,A312)&gt;1,"DUPLICATE PO ID",IF(OR(B312="",C312="",D312="",E312="",F312=""),"CHECK REQUIRED FIELDS",IF(OR(NOT(ISNUMBER(E312)),E312&gt;TODAY(),NOT(ISNUMBER(F312)),F312&lt;=0),"CHECK INPUTS",IF(I312="","OPEN — ADD INVOICE",IF(OR(G312="",H312=""),"CHECK INVOICE DATA",IF(OR(NOT(ISNUMBER(H312)),H312&gt;TODAY(),NOT(ISNUMBER(I312)),I312&lt;=0,I312&gt;F312,AND(J312&lt;&gt;"",OR(NOT(ISNUMBER(J312)),J312&lt;0,J312&gt;I312)),AND(L312&lt;&gt;"",OR(NOT(ISNUMBER(L312)),L312&lt;H312))),"CHECK INPUTS",IF(N312="PAID","COMPLETE","OPEN"))))))))</x:f>
      </x:c>
    </x:row>
    <x:row r="313">
      <x:c r="A313" s="730"/>
      <x:c r="B313" s="730"/>
      <x:c r="C313" s="730"/>
      <x:c r="D313" s="730"/>
      <x:c r="E313" s="731"/>
      <x:c r="F313" s="767"/>
      <x:c r="G313" s="767"/>
      <x:c r="H313" s="731"/>
      <x:c r="I313" s="767"/>
      <x:c r="J313" s="767"/>
      <x:c r="K313" s="771" t="str">
        <x:f>IF(I313="","",IF(OR(NOT(ISNUMBER(I313)),I313&lt;=0,AND(J313&lt;&gt;"",NOT(ISNUMBER(J313))),J313&lt;0),"CHECK VALUES",ROUND(MAX(I313-IF(J313="",0,J313),0),2)))</x:f>
      </x:c>
      <x:c r="L313" s="731"/>
      <x:c r="M313" s="776" t="str">
        <x:f>IF(N313="OVERDUE",MAX(TODAY()-L313,0),"")</x:f>
      </x:c>
      <x:c r="N313" s="741" t="str">
        <x:f>IF(A313="","",IF(OR(B313="",C313="",D313="",E313="",F313="",NOT(ISNUMBER(E313)),E313&gt;TODAY(),NOT(ISNUMBER(F313)),F313&lt;=0),"CHECK ORDER DATA",IF(I313="","NOT INVOICED",IF(OR(G313="",H313=""),"CHECK INVOICE DATA",IF(OR(NOT(ISNUMBER(H313)),H313&gt;TODAY(),NOT(ISNUMBER(I313)),I313&lt;=0,I313&gt;F313,AND(J313&lt;&gt;"",NOT(ISNUMBER(J313))),J313&lt;0),"CHECK VALUES",IF(J313&gt;I313,"OVERPAID / CHECK",IF(K313=0,"PAID",IF(L313="","DUE DATE NOT SET",IF(OR(NOT(ISNUMBER(L313)),L313&lt;H313),"CHECK DUE DATE",IF(TODAY()&gt;L313,"OVERDUE","PENDING"))))))))))</x:f>
      </x:c>
      <x:c r="O313" s="730"/>
      <x:c r="P313" s="730"/>
      <x:c r="Q313" s="751" t="str">
        <x:f>IF(A313="","",IF(COUNTIF($A$5:$A$504,A313)&gt;1,"DUPLICATE PO ID",IF(OR(B313="",C313="",D313="",E313="",F313=""),"CHECK REQUIRED FIELDS",IF(OR(NOT(ISNUMBER(E313)),E313&gt;TODAY(),NOT(ISNUMBER(F313)),F313&lt;=0),"CHECK INPUTS",IF(I313="","OPEN — ADD INVOICE",IF(OR(G313="",H313=""),"CHECK INVOICE DATA",IF(OR(NOT(ISNUMBER(H313)),H313&gt;TODAY(),NOT(ISNUMBER(I313)),I313&lt;=0,I313&gt;F313,AND(J313&lt;&gt;"",OR(NOT(ISNUMBER(J313)),J313&lt;0,J313&gt;I313)),AND(L313&lt;&gt;"",OR(NOT(ISNUMBER(L313)),L313&lt;H313))),"CHECK INPUTS",IF(N313="PAID","COMPLETE","OPEN"))))))))</x:f>
      </x:c>
    </x:row>
    <x:row r="314">
      <x:c r="A314" s="730"/>
      <x:c r="B314" s="730"/>
      <x:c r="C314" s="730"/>
      <x:c r="D314" s="730"/>
      <x:c r="E314" s="731"/>
      <x:c r="F314" s="767"/>
      <x:c r="G314" s="767"/>
      <x:c r="H314" s="731"/>
      <x:c r="I314" s="767"/>
      <x:c r="J314" s="767"/>
      <x:c r="K314" s="771" t="str">
        <x:f>IF(I314="","",IF(OR(NOT(ISNUMBER(I314)),I314&lt;=0,AND(J314&lt;&gt;"",NOT(ISNUMBER(J314))),J314&lt;0),"CHECK VALUES",ROUND(MAX(I314-IF(J314="",0,J314),0),2)))</x:f>
      </x:c>
      <x:c r="L314" s="731"/>
      <x:c r="M314" s="776" t="str">
        <x:f>IF(N314="OVERDUE",MAX(TODAY()-L314,0),"")</x:f>
      </x:c>
      <x:c r="N314" s="741" t="str">
        <x:f>IF(A314="","",IF(OR(B314="",C314="",D314="",E314="",F314="",NOT(ISNUMBER(E314)),E314&gt;TODAY(),NOT(ISNUMBER(F314)),F314&lt;=0),"CHECK ORDER DATA",IF(I314="","NOT INVOICED",IF(OR(G314="",H314=""),"CHECK INVOICE DATA",IF(OR(NOT(ISNUMBER(H314)),H314&gt;TODAY(),NOT(ISNUMBER(I314)),I314&lt;=0,I314&gt;F314,AND(J314&lt;&gt;"",NOT(ISNUMBER(J314))),J314&lt;0),"CHECK VALUES",IF(J314&gt;I314,"OVERPAID / CHECK",IF(K314=0,"PAID",IF(L314="","DUE DATE NOT SET",IF(OR(NOT(ISNUMBER(L314)),L314&lt;H314),"CHECK DUE DATE",IF(TODAY()&gt;L314,"OVERDUE","PENDING"))))))))))</x:f>
      </x:c>
      <x:c r="O314" s="730"/>
      <x:c r="P314" s="730"/>
      <x:c r="Q314" s="751" t="str">
        <x:f>IF(A314="","",IF(COUNTIF($A$5:$A$504,A314)&gt;1,"DUPLICATE PO ID",IF(OR(B314="",C314="",D314="",E314="",F314=""),"CHECK REQUIRED FIELDS",IF(OR(NOT(ISNUMBER(E314)),E314&gt;TODAY(),NOT(ISNUMBER(F314)),F314&lt;=0),"CHECK INPUTS",IF(I314="","OPEN — ADD INVOICE",IF(OR(G314="",H314=""),"CHECK INVOICE DATA",IF(OR(NOT(ISNUMBER(H314)),H314&gt;TODAY(),NOT(ISNUMBER(I314)),I314&lt;=0,I314&gt;F314,AND(J314&lt;&gt;"",OR(NOT(ISNUMBER(J314)),J314&lt;0,J314&gt;I314)),AND(L314&lt;&gt;"",OR(NOT(ISNUMBER(L314)),L314&lt;H314))),"CHECK INPUTS",IF(N314="PAID","COMPLETE","OPEN"))))))))</x:f>
      </x:c>
    </x:row>
    <x:row r="315">
      <x:c r="A315" s="730"/>
      <x:c r="B315" s="730"/>
      <x:c r="C315" s="730"/>
      <x:c r="D315" s="730"/>
      <x:c r="E315" s="731"/>
      <x:c r="F315" s="767"/>
      <x:c r="G315" s="767"/>
      <x:c r="H315" s="731"/>
      <x:c r="I315" s="767"/>
      <x:c r="J315" s="767"/>
      <x:c r="K315" s="771" t="str">
        <x:f>IF(I315="","",IF(OR(NOT(ISNUMBER(I315)),I315&lt;=0,AND(J315&lt;&gt;"",NOT(ISNUMBER(J315))),J315&lt;0),"CHECK VALUES",ROUND(MAX(I315-IF(J315="",0,J315),0),2)))</x:f>
      </x:c>
      <x:c r="L315" s="731"/>
      <x:c r="M315" s="776" t="str">
        <x:f>IF(N315="OVERDUE",MAX(TODAY()-L315,0),"")</x:f>
      </x:c>
      <x:c r="N315" s="741" t="str">
        <x:f>IF(A315="","",IF(OR(B315="",C315="",D315="",E315="",F315="",NOT(ISNUMBER(E315)),E315&gt;TODAY(),NOT(ISNUMBER(F315)),F315&lt;=0),"CHECK ORDER DATA",IF(I315="","NOT INVOICED",IF(OR(G315="",H315=""),"CHECK INVOICE DATA",IF(OR(NOT(ISNUMBER(H315)),H315&gt;TODAY(),NOT(ISNUMBER(I315)),I315&lt;=0,I315&gt;F315,AND(J315&lt;&gt;"",NOT(ISNUMBER(J315))),J315&lt;0),"CHECK VALUES",IF(J315&gt;I315,"OVERPAID / CHECK",IF(K315=0,"PAID",IF(L315="","DUE DATE NOT SET",IF(OR(NOT(ISNUMBER(L315)),L315&lt;H315),"CHECK DUE DATE",IF(TODAY()&gt;L315,"OVERDUE","PENDING"))))))))))</x:f>
      </x:c>
      <x:c r="O315" s="730"/>
      <x:c r="P315" s="730"/>
      <x:c r="Q315" s="751" t="str">
        <x:f>IF(A315="","",IF(COUNTIF($A$5:$A$504,A315)&gt;1,"DUPLICATE PO ID",IF(OR(B315="",C315="",D315="",E315="",F315=""),"CHECK REQUIRED FIELDS",IF(OR(NOT(ISNUMBER(E315)),E315&gt;TODAY(),NOT(ISNUMBER(F315)),F315&lt;=0),"CHECK INPUTS",IF(I315="","OPEN — ADD INVOICE",IF(OR(G315="",H315=""),"CHECK INVOICE DATA",IF(OR(NOT(ISNUMBER(H315)),H315&gt;TODAY(),NOT(ISNUMBER(I315)),I315&lt;=0,I315&gt;F315,AND(J315&lt;&gt;"",OR(NOT(ISNUMBER(J315)),J315&lt;0,J315&gt;I315)),AND(L315&lt;&gt;"",OR(NOT(ISNUMBER(L315)),L315&lt;H315))),"CHECK INPUTS",IF(N315="PAID","COMPLETE","OPEN"))))))))</x:f>
      </x:c>
    </x:row>
    <x:row r="316">
      <x:c r="A316" s="730"/>
      <x:c r="B316" s="730"/>
      <x:c r="C316" s="730"/>
      <x:c r="D316" s="730"/>
      <x:c r="E316" s="731"/>
      <x:c r="F316" s="767"/>
      <x:c r="G316" s="767"/>
      <x:c r="H316" s="731"/>
      <x:c r="I316" s="767"/>
      <x:c r="J316" s="767"/>
      <x:c r="K316" s="771" t="str">
        <x:f>IF(I316="","",IF(OR(NOT(ISNUMBER(I316)),I316&lt;=0,AND(J316&lt;&gt;"",NOT(ISNUMBER(J316))),J316&lt;0),"CHECK VALUES",ROUND(MAX(I316-IF(J316="",0,J316),0),2)))</x:f>
      </x:c>
      <x:c r="L316" s="731"/>
      <x:c r="M316" s="776" t="str">
        <x:f>IF(N316="OVERDUE",MAX(TODAY()-L316,0),"")</x:f>
      </x:c>
      <x:c r="N316" s="741" t="str">
        <x:f>IF(A316="","",IF(OR(B316="",C316="",D316="",E316="",F316="",NOT(ISNUMBER(E316)),E316&gt;TODAY(),NOT(ISNUMBER(F316)),F316&lt;=0),"CHECK ORDER DATA",IF(I316="","NOT INVOICED",IF(OR(G316="",H316=""),"CHECK INVOICE DATA",IF(OR(NOT(ISNUMBER(H316)),H316&gt;TODAY(),NOT(ISNUMBER(I316)),I316&lt;=0,I316&gt;F316,AND(J316&lt;&gt;"",NOT(ISNUMBER(J316))),J316&lt;0),"CHECK VALUES",IF(J316&gt;I316,"OVERPAID / CHECK",IF(K316=0,"PAID",IF(L316="","DUE DATE NOT SET",IF(OR(NOT(ISNUMBER(L316)),L316&lt;H316),"CHECK DUE DATE",IF(TODAY()&gt;L316,"OVERDUE","PENDING"))))))))))</x:f>
      </x:c>
      <x:c r="O316" s="730"/>
      <x:c r="P316" s="730"/>
      <x:c r="Q316" s="751" t="str">
        <x:f>IF(A316="","",IF(COUNTIF($A$5:$A$504,A316)&gt;1,"DUPLICATE PO ID",IF(OR(B316="",C316="",D316="",E316="",F316=""),"CHECK REQUIRED FIELDS",IF(OR(NOT(ISNUMBER(E316)),E316&gt;TODAY(),NOT(ISNUMBER(F316)),F316&lt;=0),"CHECK INPUTS",IF(I316="","OPEN — ADD INVOICE",IF(OR(G316="",H316=""),"CHECK INVOICE DATA",IF(OR(NOT(ISNUMBER(H316)),H316&gt;TODAY(),NOT(ISNUMBER(I316)),I316&lt;=0,I316&gt;F316,AND(J316&lt;&gt;"",OR(NOT(ISNUMBER(J316)),J316&lt;0,J316&gt;I316)),AND(L316&lt;&gt;"",OR(NOT(ISNUMBER(L316)),L316&lt;H316))),"CHECK INPUTS",IF(N316="PAID","COMPLETE","OPEN"))))))))</x:f>
      </x:c>
    </x:row>
    <x:row r="317">
      <x:c r="A317" s="730"/>
      <x:c r="B317" s="730"/>
      <x:c r="C317" s="730"/>
      <x:c r="D317" s="730"/>
      <x:c r="E317" s="731"/>
      <x:c r="F317" s="767"/>
      <x:c r="G317" s="767"/>
      <x:c r="H317" s="731"/>
      <x:c r="I317" s="767"/>
      <x:c r="J317" s="767"/>
      <x:c r="K317" s="771" t="str">
        <x:f>IF(I317="","",IF(OR(NOT(ISNUMBER(I317)),I317&lt;=0,AND(J317&lt;&gt;"",NOT(ISNUMBER(J317))),J317&lt;0),"CHECK VALUES",ROUND(MAX(I317-IF(J317="",0,J317),0),2)))</x:f>
      </x:c>
      <x:c r="L317" s="731"/>
      <x:c r="M317" s="776" t="str">
        <x:f>IF(N317="OVERDUE",MAX(TODAY()-L317,0),"")</x:f>
      </x:c>
      <x:c r="N317" s="741" t="str">
        <x:f>IF(A317="","",IF(OR(B317="",C317="",D317="",E317="",F317="",NOT(ISNUMBER(E317)),E317&gt;TODAY(),NOT(ISNUMBER(F317)),F317&lt;=0),"CHECK ORDER DATA",IF(I317="","NOT INVOICED",IF(OR(G317="",H317=""),"CHECK INVOICE DATA",IF(OR(NOT(ISNUMBER(H317)),H317&gt;TODAY(),NOT(ISNUMBER(I317)),I317&lt;=0,I317&gt;F317,AND(J317&lt;&gt;"",NOT(ISNUMBER(J317))),J317&lt;0),"CHECK VALUES",IF(J317&gt;I317,"OVERPAID / CHECK",IF(K317=0,"PAID",IF(L317="","DUE DATE NOT SET",IF(OR(NOT(ISNUMBER(L317)),L317&lt;H317),"CHECK DUE DATE",IF(TODAY()&gt;L317,"OVERDUE","PENDING"))))))))))</x:f>
      </x:c>
      <x:c r="O317" s="730"/>
      <x:c r="P317" s="730"/>
      <x:c r="Q317" s="751" t="str">
        <x:f>IF(A317="","",IF(COUNTIF($A$5:$A$504,A317)&gt;1,"DUPLICATE PO ID",IF(OR(B317="",C317="",D317="",E317="",F317=""),"CHECK REQUIRED FIELDS",IF(OR(NOT(ISNUMBER(E317)),E317&gt;TODAY(),NOT(ISNUMBER(F317)),F317&lt;=0),"CHECK INPUTS",IF(I317="","OPEN — ADD INVOICE",IF(OR(G317="",H317=""),"CHECK INVOICE DATA",IF(OR(NOT(ISNUMBER(H317)),H317&gt;TODAY(),NOT(ISNUMBER(I317)),I317&lt;=0,I317&gt;F317,AND(J317&lt;&gt;"",OR(NOT(ISNUMBER(J317)),J317&lt;0,J317&gt;I317)),AND(L317&lt;&gt;"",OR(NOT(ISNUMBER(L317)),L317&lt;H317))),"CHECK INPUTS",IF(N317="PAID","COMPLETE","OPEN"))))))))</x:f>
      </x:c>
    </x:row>
    <x:row r="318">
      <x:c r="A318" s="730"/>
      <x:c r="B318" s="730"/>
      <x:c r="C318" s="730"/>
      <x:c r="D318" s="730"/>
      <x:c r="E318" s="731"/>
      <x:c r="F318" s="767"/>
      <x:c r="G318" s="767"/>
      <x:c r="H318" s="731"/>
      <x:c r="I318" s="767"/>
      <x:c r="J318" s="767"/>
      <x:c r="K318" s="771" t="str">
        <x:f>IF(I318="","",IF(OR(NOT(ISNUMBER(I318)),I318&lt;=0,AND(J318&lt;&gt;"",NOT(ISNUMBER(J318))),J318&lt;0),"CHECK VALUES",ROUND(MAX(I318-IF(J318="",0,J318),0),2)))</x:f>
      </x:c>
      <x:c r="L318" s="731"/>
      <x:c r="M318" s="776" t="str">
        <x:f>IF(N318="OVERDUE",MAX(TODAY()-L318,0),"")</x:f>
      </x:c>
      <x:c r="N318" s="741" t="str">
        <x:f>IF(A318="","",IF(OR(B318="",C318="",D318="",E318="",F318="",NOT(ISNUMBER(E318)),E318&gt;TODAY(),NOT(ISNUMBER(F318)),F318&lt;=0),"CHECK ORDER DATA",IF(I318="","NOT INVOICED",IF(OR(G318="",H318=""),"CHECK INVOICE DATA",IF(OR(NOT(ISNUMBER(H318)),H318&gt;TODAY(),NOT(ISNUMBER(I318)),I318&lt;=0,I318&gt;F318,AND(J318&lt;&gt;"",NOT(ISNUMBER(J318))),J318&lt;0),"CHECK VALUES",IF(J318&gt;I318,"OVERPAID / CHECK",IF(K318=0,"PAID",IF(L318="","DUE DATE NOT SET",IF(OR(NOT(ISNUMBER(L318)),L318&lt;H318),"CHECK DUE DATE",IF(TODAY()&gt;L318,"OVERDUE","PENDING"))))))))))</x:f>
      </x:c>
      <x:c r="O318" s="730"/>
      <x:c r="P318" s="730"/>
      <x:c r="Q318" s="751" t="str">
        <x:f>IF(A318="","",IF(COUNTIF($A$5:$A$504,A318)&gt;1,"DUPLICATE PO ID",IF(OR(B318="",C318="",D318="",E318="",F318=""),"CHECK REQUIRED FIELDS",IF(OR(NOT(ISNUMBER(E318)),E318&gt;TODAY(),NOT(ISNUMBER(F318)),F318&lt;=0),"CHECK INPUTS",IF(I318="","OPEN — ADD INVOICE",IF(OR(G318="",H318=""),"CHECK INVOICE DATA",IF(OR(NOT(ISNUMBER(H318)),H318&gt;TODAY(),NOT(ISNUMBER(I318)),I318&lt;=0,I318&gt;F318,AND(J318&lt;&gt;"",OR(NOT(ISNUMBER(J318)),J318&lt;0,J318&gt;I318)),AND(L318&lt;&gt;"",OR(NOT(ISNUMBER(L318)),L318&lt;H318))),"CHECK INPUTS",IF(N318="PAID","COMPLETE","OPEN"))))))))</x:f>
      </x:c>
    </x:row>
    <x:row r="319">
      <x:c r="A319" s="730"/>
      <x:c r="B319" s="730"/>
      <x:c r="C319" s="730"/>
      <x:c r="D319" s="730"/>
      <x:c r="E319" s="731"/>
      <x:c r="F319" s="767"/>
      <x:c r="G319" s="767"/>
      <x:c r="H319" s="731"/>
      <x:c r="I319" s="767"/>
      <x:c r="J319" s="767"/>
      <x:c r="K319" s="771" t="str">
        <x:f>IF(I319="","",IF(OR(NOT(ISNUMBER(I319)),I319&lt;=0,AND(J319&lt;&gt;"",NOT(ISNUMBER(J319))),J319&lt;0),"CHECK VALUES",ROUND(MAX(I319-IF(J319="",0,J319),0),2)))</x:f>
      </x:c>
      <x:c r="L319" s="731"/>
      <x:c r="M319" s="776" t="str">
        <x:f>IF(N319="OVERDUE",MAX(TODAY()-L319,0),"")</x:f>
      </x:c>
      <x:c r="N319" s="741" t="str">
        <x:f>IF(A319="","",IF(OR(B319="",C319="",D319="",E319="",F319="",NOT(ISNUMBER(E319)),E319&gt;TODAY(),NOT(ISNUMBER(F319)),F319&lt;=0),"CHECK ORDER DATA",IF(I319="","NOT INVOICED",IF(OR(G319="",H319=""),"CHECK INVOICE DATA",IF(OR(NOT(ISNUMBER(H319)),H319&gt;TODAY(),NOT(ISNUMBER(I319)),I319&lt;=0,I319&gt;F319,AND(J319&lt;&gt;"",NOT(ISNUMBER(J319))),J319&lt;0),"CHECK VALUES",IF(J319&gt;I319,"OVERPAID / CHECK",IF(K319=0,"PAID",IF(L319="","DUE DATE NOT SET",IF(OR(NOT(ISNUMBER(L319)),L319&lt;H319),"CHECK DUE DATE",IF(TODAY()&gt;L319,"OVERDUE","PENDING"))))))))))</x:f>
      </x:c>
      <x:c r="O319" s="730"/>
      <x:c r="P319" s="730"/>
      <x:c r="Q319" s="751" t="str">
        <x:f>IF(A319="","",IF(COUNTIF($A$5:$A$504,A319)&gt;1,"DUPLICATE PO ID",IF(OR(B319="",C319="",D319="",E319="",F319=""),"CHECK REQUIRED FIELDS",IF(OR(NOT(ISNUMBER(E319)),E319&gt;TODAY(),NOT(ISNUMBER(F319)),F319&lt;=0),"CHECK INPUTS",IF(I319="","OPEN — ADD INVOICE",IF(OR(G319="",H319=""),"CHECK INVOICE DATA",IF(OR(NOT(ISNUMBER(H319)),H319&gt;TODAY(),NOT(ISNUMBER(I319)),I319&lt;=0,I319&gt;F319,AND(J319&lt;&gt;"",OR(NOT(ISNUMBER(J319)),J319&lt;0,J319&gt;I319)),AND(L319&lt;&gt;"",OR(NOT(ISNUMBER(L319)),L319&lt;H319))),"CHECK INPUTS",IF(N319="PAID","COMPLETE","OPEN"))))))))</x:f>
      </x:c>
    </x:row>
    <x:row r="320">
      <x:c r="A320" s="730"/>
      <x:c r="B320" s="730"/>
      <x:c r="C320" s="730"/>
      <x:c r="D320" s="730"/>
      <x:c r="E320" s="731"/>
      <x:c r="F320" s="767"/>
      <x:c r="G320" s="767"/>
      <x:c r="H320" s="731"/>
      <x:c r="I320" s="767"/>
      <x:c r="J320" s="767"/>
      <x:c r="K320" s="771" t="str">
        <x:f>IF(I320="","",IF(OR(NOT(ISNUMBER(I320)),I320&lt;=0,AND(J320&lt;&gt;"",NOT(ISNUMBER(J320))),J320&lt;0),"CHECK VALUES",ROUND(MAX(I320-IF(J320="",0,J320),0),2)))</x:f>
      </x:c>
      <x:c r="L320" s="731"/>
      <x:c r="M320" s="776" t="str">
        <x:f>IF(N320="OVERDUE",MAX(TODAY()-L320,0),"")</x:f>
      </x:c>
      <x:c r="N320" s="741" t="str">
        <x:f>IF(A320="","",IF(OR(B320="",C320="",D320="",E320="",F320="",NOT(ISNUMBER(E320)),E320&gt;TODAY(),NOT(ISNUMBER(F320)),F320&lt;=0),"CHECK ORDER DATA",IF(I320="","NOT INVOICED",IF(OR(G320="",H320=""),"CHECK INVOICE DATA",IF(OR(NOT(ISNUMBER(H320)),H320&gt;TODAY(),NOT(ISNUMBER(I320)),I320&lt;=0,I320&gt;F320,AND(J320&lt;&gt;"",NOT(ISNUMBER(J320))),J320&lt;0),"CHECK VALUES",IF(J320&gt;I320,"OVERPAID / CHECK",IF(K320=0,"PAID",IF(L320="","DUE DATE NOT SET",IF(OR(NOT(ISNUMBER(L320)),L320&lt;H320),"CHECK DUE DATE",IF(TODAY()&gt;L320,"OVERDUE","PENDING"))))))))))</x:f>
      </x:c>
      <x:c r="O320" s="730"/>
      <x:c r="P320" s="730"/>
      <x:c r="Q320" s="751" t="str">
        <x:f>IF(A320="","",IF(COUNTIF($A$5:$A$504,A320)&gt;1,"DUPLICATE PO ID",IF(OR(B320="",C320="",D320="",E320="",F320=""),"CHECK REQUIRED FIELDS",IF(OR(NOT(ISNUMBER(E320)),E320&gt;TODAY(),NOT(ISNUMBER(F320)),F320&lt;=0),"CHECK INPUTS",IF(I320="","OPEN — ADD INVOICE",IF(OR(G320="",H320=""),"CHECK INVOICE DATA",IF(OR(NOT(ISNUMBER(H320)),H320&gt;TODAY(),NOT(ISNUMBER(I320)),I320&lt;=0,I320&gt;F320,AND(J320&lt;&gt;"",OR(NOT(ISNUMBER(J320)),J320&lt;0,J320&gt;I320)),AND(L320&lt;&gt;"",OR(NOT(ISNUMBER(L320)),L320&lt;H320))),"CHECK INPUTS",IF(N320="PAID","COMPLETE","OPEN"))))))))</x:f>
      </x:c>
    </x:row>
    <x:row r="321">
      <x:c r="A321" s="730"/>
      <x:c r="B321" s="730"/>
      <x:c r="C321" s="730"/>
      <x:c r="D321" s="730"/>
      <x:c r="E321" s="731"/>
      <x:c r="F321" s="767"/>
      <x:c r="G321" s="767"/>
      <x:c r="H321" s="731"/>
      <x:c r="I321" s="767"/>
      <x:c r="J321" s="767"/>
      <x:c r="K321" s="771" t="str">
        <x:f>IF(I321="","",IF(OR(NOT(ISNUMBER(I321)),I321&lt;=0,AND(J321&lt;&gt;"",NOT(ISNUMBER(J321))),J321&lt;0),"CHECK VALUES",ROUND(MAX(I321-IF(J321="",0,J321),0),2)))</x:f>
      </x:c>
      <x:c r="L321" s="731"/>
      <x:c r="M321" s="776" t="str">
        <x:f>IF(N321="OVERDUE",MAX(TODAY()-L321,0),"")</x:f>
      </x:c>
      <x:c r="N321" s="741" t="str">
        <x:f>IF(A321="","",IF(OR(B321="",C321="",D321="",E321="",F321="",NOT(ISNUMBER(E321)),E321&gt;TODAY(),NOT(ISNUMBER(F321)),F321&lt;=0),"CHECK ORDER DATA",IF(I321="","NOT INVOICED",IF(OR(G321="",H321=""),"CHECK INVOICE DATA",IF(OR(NOT(ISNUMBER(H321)),H321&gt;TODAY(),NOT(ISNUMBER(I321)),I321&lt;=0,I321&gt;F321,AND(J321&lt;&gt;"",NOT(ISNUMBER(J321))),J321&lt;0),"CHECK VALUES",IF(J321&gt;I321,"OVERPAID / CHECK",IF(K321=0,"PAID",IF(L321="","DUE DATE NOT SET",IF(OR(NOT(ISNUMBER(L321)),L321&lt;H321),"CHECK DUE DATE",IF(TODAY()&gt;L321,"OVERDUE","PENDING"))))))))))</x:f>
      </x:c>
      <x:c r="O321" s="730"/>
      <x:c r="P321" s="730"/>
      <x:c r="Q321" s="751" t="str">
        <x:f>IF(A321="","",IF(COUNTIF($A$5:$A$504,A321)&gt;1,"DUPLICATE PO ID",IF(OR(B321="",C321="",D321="",E321="",F321=""),"CHECK REQUIRED FIELDS",IF(OR(NOT(ISNUMBER(E321)),E321&gt;TODAY(),NOT(ISNUMBER(F321)),F321&lt;=0),"CHECK INPUTS",IF(I321="","OPEN — ADD INVOICE",IF(OR(G321="",H321=""),"CHECK INVOICE DATA",IF(OR(NOT(ISNUMBER(H321)),H321&gt;TODAY(),NOT(ISNUMBER(I321)),I321&lt;=0,I321&gt;F321,AND(J321&lt;&gt;"",OR(NOT(ISNUMBER(J321)),J321&lt;0,J321&gt;I321)),AND(L321&lt;&gt;"",OR(NOT(ISNUMBER(L321)),L321&lt;H321))),"CHECK INPUTS",IF(N321="PAID","COMPLETE","OPEN"))))))))</x:f>
      </x:c>
    </x:row>
    <x:row r="322">
      <x:c r="A322" s="730"/>
      <x:c r="B322" s="730"/>
      <x:c r="C322" s="730"/>
      <x:c r="D322" s="730"/>
      <x:c r="E322" s="731"/>
      <x:c r="F322" s="767"/>
      <x:c r="G322" s="767"/>
      <x:c r="H322" s="731"/>
      <x:c r="I322" s="767"/>
      <x:c r="J322" s="767"/>
      <x:c r="K322" s="771" t="str">
        <x:f>IF(I322="","",IF(OR(NOT(ISNUMBER(I322)),I322&lt;=0,AND(J322&lt;&gt;"",NOT(ISNUMBER(J322))),J322&lt;0),"CHECK VALUES",ROUND(MAX(I322-IF(J322="",0,J322),0),2)))</x:f>
      </x:c>
      <x:c r="L322" s="731"/>
      <x:c r="M322" s="776" t="str">
        <x:f>IF(N322="OVERDUE",MAX(TODAY()-L322,0),"")</x:f>
      </x:c>
      <x:c r="N322" s="741" t="str">
        <x:f>IF(A322="","",IF(OR(B322="",C322="",D322="",E322="",F322="",NOT(ISNUMBER(E322)),E322&gt;TODAY(),NOT(ISNUMBER(F322)),F322&lt;=0),"CHECK ORDER DATA",IF(I322="","NOT INVOICED",IF(OR(G322="",H322=""),"CHECK INVOICE DATA",IF(OR(NOT(ISNUMBER(H322)),H322&gt;TODAY(),NOT(ISNUMBER(I322)),I322&lt;=0,I322&gt;F322,AND(J322&lt;&gt;"",NOT(ISNUMBER(J322))),J322&lt;0),"CHECK VALUES",IF(J322&gt;I322,"OVERPAID / CHECK",IF(K322=0,"PAID",IF(L322="","DUE DATE NOT SET",IF(OR(NOT(ISNUMBER(L322)),L322&lt;H322),"CHECK DUE DATE",IF(TODAY()&gt;L322,"OVERDUE","PENDING"))))))))))</x:f>
      </x:c>
      <x:c r="O322" s="730"/>
      <x:c r="P322" s="730"/>
      <x:c r="Q322" s="751" t="str">
        <x:f>IF(A322="","",IF(COUNTIF($A$5:$A$504,A322)&gt;1,"DUPLICATE PO ID",IF(OR(B322="",C322="",D322="",E322="",F322=""),"CHECK REQUIRED FIELDS",IF(OR(NOT(ISNUMBER(E322)),E322&gt;TODAY(),NOT(ISNUMBER(F322)),F322&lt;=0),"CHECK INPUTS",IF(I322="","OPEN — ADD INVOICE",IF(OR(G322="",H322=""),"CHECK INVOICE DATA",IF(OR(NOT(ISNUMBER(H322)),H322&gt;TODAY(),NOT(ISNUMBER(I322)),I322&lt;=0,I322&gt;F322,AND(J322&lt;&gt;"",OR(NOT(ISNUMBER(J322)),J322&lt;0,J322&gt;I322)),AND(L322&lt;&gt;"",OR(NOT(ISNUMBER(L322)),L322&lt;H322))),"CHECK INPUTS",IF(N322="PAID","COMPLETE","OPEN"))))))))</x:f>
      </x:c>
    </x:row>
    <x:row r="323">
      <x:c r="A323" s="730"/>
      <x:c r="B323" s="730"/>
      <x:c r="C323" s="730"/>
      <x:c r="D323" s="730"/>
      <x:c r="E323" s="731"/>
      <x:c r="F323" s="767"/>
      <x:c r="G323" s="767"/>
      <x:c r="H323" s="731"/>
      <x:c r="I323" s="767"/>
      <x:c r="J323" s="767"/>
      <x:c r="K323" s="771" t="str">
        <x:f>IF(I323="","",IF(OR(NOT(ISNUMBER(I323)),I323&lt;=0,AND(J323&lt;&gt;"",NOT(ISNUMBER(J323))),J323&lt;0),"CHECK VALUES",ROUND(MAX(I323-IF(J323="",0,J323),0),2)))</x:f>
      </x:c>
      <x:c r="L323" s="731"/>
      <x:c r="M323" s="776" t="str">
        <x:f>IF(N323="OVERDUE",MAX(TODAY()-L323,0),"")</x:f>
      </x:c>
      <x:c r="N323" s="741" t="str">
        <x:f>IF(A323="","",IF(OR(B323="",C323="",D323="",E323="",F323="",NOT(ISNUMBER(E323)),E323&gt;TODAY(),NOT(ISNUMBER(F323)),F323&lt;=0),"CHECK ORDER DATA",IF(I323="","NOT INVOICED",IF(OR(G323="",H323=""),"CHECK INVOICE DATA",IF(OR(NOT(ISNUMBER(H323)),H323&gt;TODAY(),NOT(ISNUMBER(I323)),I323&lt;=0,I323&gt;F323,AND(J323&lt;&gt;"",NOT(ISNUMBER(J323))),J323&lt;0),"CHECK VALUES",IF(J323&gt;I323,"OVERPAID / CHECK",IF(K323=0,"PAID",IF(L323="","DUE DATE NOT SET",IF(OR(NOT(ISNUMBER(L323)),L323&lt;H323),"CHECK DUE DATE",IF(TODAY()&gt;L323,"OVERDUE","PENDING"))))))))))</x:f>
      </x:c>
      <x:c r="O323" s="730"/>
      <x:c r="P323" s="730"/>
      <x:c r="Q323" s="751" t="str">
        <x:f>IF(A323="","",IF(COUNTIF($A$5:$A$504,A323)&gt;1,"DUPLICATE PO ID",IF(OR(B323="",C323="",D323="",E323="",F323=""),"CHECK REQUIRED FIELDS",IF(OR(NOT(ISNUMBER(E323)),E323&gt;TODAY(),NOT(ISNUMBER(F323)),F323&lt;=0),"CHECK INPUTS",IF(I323="","OPEN — ADD INVOICE",IF(OR(G323="",H323=""),"CHECK INVOICE DATA",IF(OR(NOT(ISNUMBER(H323)),H323&gt;TODAY(),NOT(ISNUMBER(I323)),I323&lt;=0,I323&gt;F323,AND(J323&lt;&gt;"",OR(NOT(ISNUMBER(J323)),J323&lt;0,J323&gt;I323)),AND(L323&lt;&gt;"",OR(NOT(ISNUMBER(L323)),L323&lt;H323))),"CHECK INPUTS",IF(N323="PAID","COMPLETE","OPEN"))))))))</x:f>
      </x:c>
    </x:row>
    <x:row r="324">
      <x:c r="A324" s="730"/>
      <x:c r="B324" s="730"/>
      <x:c r="C324" s="730"/>
      <x:c r="D324" s="730"/>
      <x:c r="E324" s="731"/>
      <x:c r="F324" s="767"/>
      <x:c r="G324" s="767"/>
      <x:c r="H324" s="731"/>
      <x:c r="I324" s="767"/>
      <x:c r="J324" s="767"/>
      <x:c r="K324" s="771" t="str">
        <x:f>IF(I324="","",IF(OR(NOT(ISNUMBER(I324)),I324&lt;=0,AND(J324&lt;&gt;"",NOT(ISNUMBER(J324))),J324&lt;0),"CHECK VALUES",ROUND(MAX(I324-IF(J324="",0,J324),0),2)))</x:f>
      </x:c>
      <x:c r="L324" s="731"/>
      <x:c r="M324" s="776" t="str">
        <x:f>IF(N324="OVERDUE",MAX(TODAY()-L324,0),"")</x:f>
      </x:c>
      <x:c r="N324" s="741" t="str">
        <x:f>IF(A324="","",IF(OR(B324="",C324="",D324="",E324="",F324="",NOT(ISNUMBER(E324)),E324&gt;TODAY(),NOT(ISNUMBER(F324)),F324&lt;=0),"CHECK ORDER DATA",IF(I324="","NOT INVOICED",IF(OR(G324="",H324=""),"CHECK INVOICE DATA",IF(OR(NOT(ISNUMBER(H324)),H324&gt;TODAY(),NOT(ISNUMBER(I324)),I324&lt;=0,I324&gt;F324,AND(J324&lt;&gt;"",NOT(ISNUMBER(J324))),J324&lt;0),"CHECK VALUES",IF(J324&gt;I324,"OVERPAID / CHECK",IF(K324=0,"PAID",IF(L324="","DUE DATE NOT SET",IF(OR(NOT(ISNUMBER(L324)),L324&lt;H324),"CHECK DUE DATE",IF(TODAY()&gt;L324,"OVERDUE","PENDING"))))))))))</x:f>
      </x:c>
      <x:c r="O324" s="730"/>
      <x:c r="P324" s="730"/>
      <x:c r="Q324" s="751" t="str">
        <x:f>IF(A324="","",IF(COUNTIF($A$5:$A$504,A324)&gt;1,"DUPLICATE PO ID",IF(OR(B324="",C324="",D324="",E324="",F324=""),"CHECK REQUIRED FIELDS",IF(OR(NOT(ISNUMBER(E324)),E324&gt;TODAY(),NOT(ISNUMBER(F324)),F324&lt;=0),"CHECK INPUTS",IF(I324="","OPEN — ADD INVOICE",IF(OR(G324="",H324=""),"CHECK INVOICE DATA",IF(OR(NOT(ISNUMBER(H324)),H324&gt;TODAY(),NOT(ISNUMBER(I324)),I324&lt;=0,I324&gt;F324,AND(J324&lt;&gt;"",OR(NOT(ISNUMBER(J324)),J324&lt;0,J324&gt;I324)),AND(L324&lt;&gt;"",OR(NOT(ISNUMBER(L324)),L324&lt;H324))),"CHECK INPUTS",IF(N324="PAID","COMPLETE","OPEN"))))))))</x:f>
      </x:c>
    </x:row>
    <x:row r="325">
      <x:c r="A325" s="730"/>
      <x:c r="B325" s="730"/>
      <x:c r="C325" s="730"/>
      <x:c r="D325" s="730"/>
      <x:c r="E325" s="731"/>
      <x:c r="F325" s="767"/>
      <x:c r="G325" s="767"/>
      <x:c r="H325" s="731"/>
      <x:c r="I325" s="767"/>
      <x:c r="J325" s="767"/>
      <x:c r="K325" s="771" t="str">
        <x:f>IF(I325="","",IF(OR(NOT(ISNUMBER(I325)),I325&lt;=0,AND(J325&lt;&gt;"",NOT(ISNUMBER(J325))),J325&lt;0),"CHECK VALUES",ROUND(MAX(I325-IF(J325="",0,J325),0),2)))</x:f>
      </x:c>
      <x:c r="L325" s="731"/>
      <x:c r="M325" s="776" t="str">
        <x:f>IF(N325="OVERDUE",MAX(TODAY()-L325,0),"")</x:f>
      </x:c>
      <x:c r="N325" s="741" t="str">
        <x:f>IF(A325="","",IF(OR(B325="",C325="",D325="",E325="",F325="",NOT(ISNUMBER(E325)),E325&gt;TODAY(),NOT(ISNUMBER(F325)),F325&lt;=0),"CHECK ORDER DATA",IF(I325="","NOT INVOICED",IF(OR(G325="",H325=""),"CHECK INVOICE DATA",IF(OR(NOT(ISNUMBER(H325)),H325&gt;TODAY(),NOT(ISNUMBER(I325)),I325&lt;=0,I325&gt;F325,AND(J325&lt;&gt;"",NOT(ISNUMBER(J325))),J325&lt;0),"CHECK VALUES",IF(J325&gt;I325,"OVERPAID / CHECK",IF(K325=0,"PAID",IF(L325="","DUE DATE NOT SET",IF(OR(NOT(ISNUMBER(L325)),L325&lt;H325),"CHECK DUE DATE",IF(TODAY()&gt;L325,"OVERDUE","PENDING"))))))))))</x:f>
      </x:c>
      <x:c r="O325" s="730"/>
      <x:c r="P325" s="730"/>
      <x:c r="Q325" s="751" t="str">
        <x:f>IF(A325="","",IF(COUNTIF($A$5:$A$504,A325)&gt;1,"DUPLICATE PO ID",IF(OR(B325="",C325="",D325="",E325="",F325=""),"CHECK REQUIRED FIELDS",IF(OR(NOT(ISNUMBER(E325)),E325&gt;TODAY(),NOT(ISNUMBER(F325)),F325&lt;=0),"CHECK INPUTS",IF(I325="","OPEN — ADD INVOICE",IF(OR(G325="",H325=""),"CHECK INVOICE DATA",IF(OR(NOT(ISNUMBER(H325)),H325&gt;TODAY(),NOT(ISNUMBER(I325)),I325&lt;=0,I325&gt;F325,AND(J325&lt;&gt;"",OR(NOT(ISNUMBER(J325)),J325&lt;0,J325&gt;I325)),AND(L325&lt;&gt;"",OR(NOT(ISNUMBER(L325)),L325&lt;H325))),"CHECK INPUTS",IF(N325="PAID","COMPLETE","OPEN"))))))))</x:f>
      </x:c>
    </x:row>
    <x:row r="326">
      <x:c r="A326" s="730"/>
      <x:c r="B326" s="730"/>
      <x:c r="C326" s="730"/>
      <x:c r="D326" s="730"/>
      <x:c r="E326" s="731"/>
      <x:c r="F326" s="767"/>
      <x:c r="G326" s="767"/>
      <x:c r="H326" s="731"/>
      <x:c r="I326" s="767"/>
      <x:c r="J326" s="767"/>
      <x:c r="K326" s="771" t="str">
        <x:f>IF(I326="","",IF(OR(NOT(ISNUMBER(I326)),I326&lt;=0,AND(J326&lt;&gt;"",NOT(ISNUMBER(J326))),J326&lt;0),"CHECK VALUES",ROUND(MAX(I326-IF(J326="",0,J326),0),2)))</x:f>
      </x:c>
      <x:c r="L326" s="731"/>
      <x:c r="M326" s="776" t="str">
        <x:f>IF(N326="OVERDUE",MAX(TODAY()-L326,0),"")</x:f>
      </x:c>
      <x:c r="N326" s="741" t="str">
        <x:f>IF(A326="","",IF(OR(B326="",C326="",D326="",E326="",F326="",NOT(ISNUMBER(E326)),E326&gt;TODAY(),NOT(ISNUMBER(F326)),F326&lt;=0),"CHECK ORDER DATA",IF(I326="","NOT INVOICED",IF(OR(G326="",H326=""),"CHECK INVOICE DATA",IF(OR(NOT(ISNUMBER(H326)),H326&gt;TODAY(),NOT(ISNUMBER(I326)),I326&lt;=0,I326&gt;F326,AND(J326&lt;&gt;"",NOT(ISNUMBER(J326))),J326&lt;0),"CHECK VALUES",IF(J326&gt;I326,"OVERPAID / CHECK",IF(K326=0,"PAID",IF(L326="","DUE DATE NOT SET",IF(OR(NOT(ISNUMBER(L326)),L326&lt;H326),"CHECK DUE DATE",IF(TODAY()&gt;L326,"OVERDUE","PENDING"))))))))))</x:f>
      </x:c>
      <x:c r="O326" s="730"/>
      <x:c r="P326" s="730"/>
      <x:c r="Q326" s="751" t="str">
        <x:f>IF(A326="","",IF(COUNTIF($A$5:$A$504,A326)&gt;1,"DUPLICATE PO ID",IF(OR(B326="",C326="",D326="",E326="",F326=""),"CHECK REQUIRED FIELDS",IF(OR(NOT(ISNUMBER(E326)),E326&gt;TODAY(),NOT(ISNUMBER(F326)),F326&lt;=0),"CHECK INPUTS",IF(I326="","OPEN — ADD INVOICE",IF(OR(G326="",H326=""),"CHECK INVOICE DATA",IF(OR(NOT(ISNUMBER(H326)),H326&gt;TODAY(),NOT(ISNUMBER(I326)),I326&lt;=0,I326&gt;F326,AND(J326&lt;&gt;"",OR(NOT(ISNUMBER(J326)),J326&lt;0,J326&gt;I326)),AND(L326&lt;&gt;"",OR(NOT(ISNUMBER(L326)),L326&lt;H326))),"CHECK INPUTS",IF(N326="PAID","COMPLETE","OPEN"))))))))</x:f>
      </x:c>
    </x:row>
    <x:row r="327">
      <x:c r="A327" s="730"/>
      <x:c r="B327" s="730"/>
      <x:c r="C327" s="730"/>
      <x:c r="D327" s="730"/>
      <x:c r="E327" s="731"/>
      <x:c r="F327" s="767"/>
      <x:c r="G327" s="767"/>
      <x:c r="H327" s="731"/>
      <x:c r="I327" s="767"/>
      <x:c r="J327" s="767"/>
      <x:c r="K327" s="771" t="str">
        <x:f>IF(I327="","",IF(OR(NOT(ISNUMBER(I327)),I327&lt;=0,AND(J327&lt;&gt;"",NOT(ISNUMBER(J327))),J327&lt;0),"CHECK VALUES",ROUND(MAX(I327-IF(J327="",0,J327),0),2)))</x:f>
      </x:c>
      <x:c r="L327" s="731"/>
      <x:c r="M327" s="776" t="str">
        <x:f>IF(N327="OVERDUE",MAX(TODAY()-L327,0),"")</x:f>
      </x:c>
      <x:c r="N327" s="741" t="str">
        <x:f>IF(A327="","",IF(OR(B327="",C327="",D327="",E327="",F327="",NOT(ISNUMBER(E327)),E327&gt;TODAY(),NOT(ISNUMBER(F327)),F327&lt;=0),"CHECK ORDER DATA",IF(I327="","NOT INVOICED",IF(OR(G327="",H327=""),"CHECK INVOICE DATA",IF(OR(NOT(ISNUMBER(H327)),H327&gt;TODAY(),NOT(ISNUMBER(I327)),I327&lt;=0,I327&gt;F327,AND(J327&lt;&gt;"",NOT(ISNUMBER(J327))),J327&lt;0),"CHECK VALUES",IF(J327&gt;I327,"OVERPAID / CHECK",IF(K327=0,"PAID",IF(L327="","DUE DATE NOT SET",IF(OR(NOT(ISNUMBER(L327)),L327&lt;H327),"CHECK DUE DATE",IF(TODAY()&gt;L327,"OVERDUE","PENDING"))))))))))</x:f>
      </x:c>
      <x:c r="O327" s="730"/>
      <x:c r="P327" s="730"/>
      <x:c r="Q327" s="751" t="str">
        <x:f>IF(A327="","",IF(COUNTIF($A$5:$A$504,A327)&gt;1,"DUPLICATE PO ID",IF(OR(B327="",C327="",D327="",E327="",F327=""),"CHECK REQUIRED FIELDS",IF(OR(NOT(ISNUMBER(E327)),E327&gt;TODAY(),NOT(ISNUMBER(F327)),F327&lt;=0),"CHECK INPUTS",IF(I327="","OPEN — ADD INVOICE",IF(OR(G327="",H327=""),"CHECK INVOICE DATA",IF(OR(NOT(ISNUMBER(H327)),H327&gt;TODAY(),NOT(ISNUMBER(I327)),I327&lt;=0,I327&gt;F327,AND(J327&lt;&gt;"",OR(NOT(ISNUMBER(J327)),J327&lt;0,J327&gt;I327)),AND(L327&lt;&gt;"",OR(NOT(ISNUMBER(L327)),L327&lt;H327))),"CHECK INPUTS",IF(N327="PAID","COMPLETE","OPEN"))))))))</x:f>
      </x:c>
    </x:row>
    <x:row r="328">
      <x:c r="A328" s="730"/>
      <x:c r="B328" s="730"/>
      <x:c r="C328" s="730"/>
      <x:c r="D328" s="730"/>
      <x:c r="E328" s="731"/>
      <x:c r="F328" s="767"/>
      <x:c r="G328" s="767"/>
      <x:c r="H328" s="731"/>
      <x:c r="I328" s="767"/>
      <x:c r="J328" s="767"/>
      <x:c r="K328" s="771" t="str">
        <x:f>IF(I328="","",IF(OR(NOT(ISNUMBER(I328)),I328&lt;=0,AND(J328&lt;&gt;"",NOT(ISNUMBER(J328))),J328&lt;0),"CHECK VALUES",ROUND(MAX(I328-IF(J328="",0,J328),0),2)))</x:f>
      </x:c>
      <x:c r="L328" s="731"/>
      <x:c r="M328" s="776" t="str">
        <x:f>IF(N328="OVERDUE",MAX(TODAY()-L328,0),"")</x:f>
      </x:c>
      <x:c r="N328" s="741" t="str">
        <x:f>IF(A328="","",IF(OR(B328="",C328="",D328="",E328="",F328="",NOT(ISNUMBER(E328)),E328&gt;TODAY(),NOT(ISNUMBER(F328)),F328&lt;=0),"CHECK ORDER DATA",IF(I328="","NOT INVOICED",IF(OR(G328="",H328=""),"CHECK INVOICE DATA",IF(OR(NOT(ISNUMBER(H328)),H328&gt;TODAY(),NOT(ISNUMBER(I328)),I328&lt;=0,I328&gt;F328,AND(J328&lt;&gt;"",NOT(ISNUMBER(J328))),J328&lt;0),"CHECK VALUES",IF(J328&gt;I328,"OVERPAID / CHECK",IF(K328=0,"PAID",IF(L328="","DUE DATE NOT SET",IF(OR(NOT(ISNUMBER(L328)),L328&lt;H328),"CHECK DUE DATE",IF(TODAY()&gt;L328,"OVERDUE","PENDING"))))))))))</x:f>
      </x:c>
      <x:c r="O328" s="730"/>
      <x:c r="P328" s="730"/>
      <x:c r="Q328" s="751" t="str">
        <x:f>IF(A328="","",IF(COUNTIF($A$5:$A$504,A328)&gt;1,"DUPLICATE PO ID",IF(OR(B328="",C328="",D328="",E328="",F328=""),"CHECK REQUIRED FIELDS",IF(OR(NOT(ISNUMBER(E328)),E328&gt;TODAY(),NOT(ISNUMBER(F328)),F328&lt;=0),"CHECK INPUTS",IF(I328="","OPEN — ADD INVOICE",IF(OR(G328="",H328=""),"CHECK INVOICE DATA",IF(OR(NOT(ISNUMBER(H328)),H328&gt;TODAY(),NOT(ISNUMBER(I328)),I328&lt;=0,I328&gt;F328,AND(J328&lt;&gt;"",OR(NOT(ISNUMBER(J328)),J328&lt;0,J328&gt;I328)),AND(L328&lt;&gt;"",OR(NOT(ISNUMBER(L328)),L328&lt;H328))),"CHECK INPUTS",IF(N328="PAID","COMPLETE","OPEN"))))))))</x:f>
      </x:c>
    </x:row>
    <x:row r="329">
      <x:c r="A329" s="730"/>
      <x:c r="B329" s="730"/>
      <x:c r="C329" s="730"/>
      <x:c r="D329" s="730"/>
      <x:c r="E329" s="731"/>
      <x:c r="F329" s="767"/>
      <x:c r="G329" s="767"/>
      <x:c r="H329" s="731"/>
      <x:c r="I329" s="767"/>
      <x:c r="J329" s="767"/>
      <x:c r="K329" s="771" t="str">
        <x:f>IF(I329="","",IF(OR(NOT(ISNUMBER(I329)),I329&lt;=0,AND(J329&lt;&gt;"",NOT(ISNUMBER(J329))),J329&lt;0),"CHECK VALUES",ROUND(MAX(I329-IF(J329="",0,J329),0),2)))</x:f>
      </x:c>
      <x:c r="L329" s="731"/>
      <x:c r="M329" s="776" t="str">
        <x:f>IF(N329="OVERDUE",MAX(TODAY()-L329,0),"")</x:f>
      </x:c>
      <x:c r="N329" s="741" t="str">
        <x:f>IF(A329="","",IF(OR(B329="",C329="",D329="",E329="",F329="",NOT(ISNUMBER(E329)),E329&gt;TODAY(),NOT(ISNUMBER(F329)),F329&lt;=0),"CHECK ORDER DATA",IF(I329="","NOT INVOICED",IF(OR(G329="",H329=""),"CHECK INVOICE DATA",IF(OR(NOT(ISNUMBER(H329)),H329&gt;TODAY(),NOT(ISNUMBER(I329)),I329&lt;=0,I329&gt;F329,AND(J329&lt;&gt;"",NOT(ISNUMBER(J329))),J329&lt;0),"CHECK VALUES",IF(J329&gt;I329,"OVERPAID / CHECK",IF(K329=0,"PAID",IF(L329="","DUE DATE NOT SET",IF(OR(NOT(ISNUMBER(L329)),L329&lt;H329),"CHECK DUE DATE",IF(TODAY()&gt;L329,"OVERDUE","PENDING"))))))))))</x:f>
      </x:c>
      <x:c r="O329" s="730"/>
      <x:c r="P329" s="730"/>
      <x:c r="Q329" s="751" t="str">
        <x:f>IF(A329="","",IF(COUNTIF($A$5:$A$504,A329)&gt;1,"DUPLICATE PO ID",IF(OR(B329="",C329="",D329="",E329="",F329=""),"CHECK REQUIRED FIELDS",IF(OR(NOT(ISNUMBER(E329)),E329&gt;TODAY(),NOT(ISNUMBER(F329)),F329&lt;=0),"CHECK INPUTS",IF(I329="","OPEN — ADD INVOICE",IF(OR(G329="",H329=""),"CHECK INVOICE DATA",IF(OR(NOT(ISNUMBER(H329)),H329&gt;TODAY(),NOT(ISNUMBER(I329)),I329&lt;=0,I329&gt;F329,AND(J329&lt;&gt;"",OR(NOT(ISNUMBER(J329)),J329&lt;0,J329&gt;I329)),AND(L329&lt;&gt;"",OR(NOT(ISNUMBER(L329)),L329&lt;H329))),"CHECK INPUTS",IF(N329="PAID","COMPLETE","OPEN"))))))))</x:f>
      </x:c>
    </x:row>
    <x:row r="330">
      <x:c r="A330" s="730"/>
      <x:c r="B330" s="730"/>
      <x:c r="C330" s="730"/>
      <x:c r="D330" s="730"/>
      <x:c r="E330" s="731"/>
      <x:c r="F330" s="767"/>
      <x:c r="G330" s="767"/>
      <x:c r="H330" s="731"/>
      <x:c r="I330" s="767"/>
      <x:c r="J330" s="767"/>
      <x:c r="K330" s="771" t="str">
        <x:f>IF(I330="","",IF(OR(NOT(ISNUMBER(I330)),I330&lt;=0,AND(J330&lt;&gt;"",NOT(ISNUMBER(J330))),J330&lt;0),"CHECK VALUES",ROUND(MAX(I330-IF(J330="",0,J330),0),2)))</x:f>
      </x:c>
      <x:c r="L330" s="731"/>
      <x:c r="M330" s="776" t="str">
        <x:f>IF(N330="OVERDUE",MAX(TODAY()-L330,0),"")</x:f>
      </x:c>
      <x:c r="N330" s="741" t="str">
        <x:f>IF(A330="","",IF(OR(B330="",C330="",D330="",E330="",F330="",NOT(ISNUMBER(E330)),E330&gt;TODAY(),NOT(ISNUMBER(F330)),F330&lt;=0),"CHECK ORDER DATA",IF(I330="","NOT INVOICED",IF(OR(G330="",H330=""),"CHECK INVOICE DATA",IF(OR(NOT(ISNUMBER(H330)),H330&gt;TODAY(),NOT(ISNUMBER(I330)),I330&lt;=0,I330&gt;F330,AND(J330&lt;&gt;"",NOT(ISNUMBER(J330))),J330&lt;0),"CHECK VALUES",IF(J330&gt;I330,"OVERPAID / CHECK",IF(K330=0,"PAID",IF(L330="","DUE DATE NOT SET",IF(OR(NOT(ISNUMBER(L330)),L330&lt;H330),"CHECK DUE DATE",IF(TODAY()&gt;L330,"OVERDUE","PENDING"))))))))))</x:f>
      </x:c>
      <x:c r="O330" s="730"/>
      <x:c r="P330" s="730"/>
      <x:c r="Q330" s="751" t="str">
        <x:f>IF(A330="","",IF(COUNTIF($A$5:$A$504,A330)&gt;1,"DUPLICATE PO ID",IF(OR(B330="",C330="",D330="",E330="",F330=""),"CHECK REQUIRED FIELDS",IF(OR(NOT(ISNUMBER(E330)),E330&gt;TODAY(),NOT(ISNUMBER(F330)),F330&lt;=0),"CHECK INPUTS",IF(I330="","OPEN — ADD INVOICE",IF(OR(G330="",H330=""),"CHECK INVOICE DATA",IF(OR(NOT(ISNUMBER(H330)),H330&gt;TODAY(),NOT(ISNUMBER(I330)),I330&lt;=0,I330&gt;F330,AND(J330&lt;&gt;"",OR(NOT(ISNUMBER(J330)),J330&lt;0,J330&gt;I330)),AND(L330&lt;&gt;"",OR(NOT(ISNUMBER(L330)),L330&lt;H330))),"CHECK INPUTS",IF(N330="PAID","COMPLETE","OPEN"))))))))</x:f>
      </x:c>
    </x:row>
    <x:row r="331">
      <x:c r="A331" s="730"/>
      <x:c r="B331" s="730"/>
      <x:c r="C331" s="730"/>
      <x:c r="D331" s="730"/>
      <x:c r="E331" s="731"/>
      <x:c r="F331" s="767"/>
      <x:c r="G331" s="767"/>
      <x:c r="H331" s="731"/>
      <x:c r="I331" s="767"/>
      <x:c r="J331" s="767"/>
      <x:c r="K331" s="771" t="str">
        <x:f>IF(I331="","",IF(OR(NOT(ISNUMBER(I331)),I331&lt;=0,AND(J331&lt;&gt;"",NOT(ISNUMBER(J331))),J331&lt;0),"CHECK VALUES",ROUND(MAX(I331-IF(J331="",0,J331),0),2)))</x:f>
      </x:c>
      <x:c r="L331" s="731"/>
      <x:c r="M331" s="776" t="str">
        <x:f>IF(N331="OVERDUE",MAX(TODAY()-L331,0),"")</x:f>
      </x:c>
      <x:c r="N331" s="741" t="str">
        <x:f>IF(A331="","",IF(OR(B331="",C331="",D331="",E331="",F331="",NOT(ISNUMBER(E331)),E331&gt;TODAY(),NOT(ISNUMBER(F331)),F331&lt;=0),"CHECK ORDER DATA",IF(I331="","NOT INVOICED",IF(OR(G331="",H331=""),"CHECK INVOICE DATA",IF(OR(NOT(ISNUMBER(H331)),H331&gt;TODAY(),NOT(ISNUMBER(I331)),I331&lt;=0,I331&gt;F331,AND(J331&lt;&gt;"",NOT(ISNUMBER(J331))),J331&lt;0),"CHECK VALUES",IF(J331&gt;I331,"OVERPAID / CHECK",IF(K331=0,"PAID",IF(L331="","DUE DATE NOT SET",IF(OR(NOT(ISNUMBER(L331)),L331&lt;H331),"CHECK DUE DATE",IF(TODAY()&gt;L331,"OVERDUE","PENDING"))))))))))</x:f>
      </x:c>
      <x:c r="O331" s="730"/>
      <x:c r="P331" s="730"/>
      <x:c r="Q331" s="751" t="str">
        <x:f>IF(A331="","",IF(COUNTIF($A$5:$A$504,A331)&gt;1,"DUPLICATE PO ID",IF(OR(B331="",C331="",D331="",E331="",F331=""),"CHECK REQUIRED FIELDS",IF(OR(NOT(ISNUMBER(E331)),E331&gt;TODAY(),NOT(ISNUMBER(F331)),F331&lt;=0),"CHECK INPUTS",IF(I331="","OPEN — ADD INVOICE",IF(OR(G331="",H331=""),"CHECK INVOICE DATA",IF(OR(NOT(ISNUMBER(H331)),H331&gt;TODAY(),NOT(ISNUMBER(I331)),I331&lt;=0,I331&gt;F331,AND(J331&lt;&gt;"",OR(NOT(ISNUMBER(J331)),J331&lt;0,J331&gt;I331)),AND(L331&lt;&gt;"",OR(NOT(ISNUMBER(L331)),L331&lt;H331))),"CHECK INPUTS",IF(N331="PAID","COMPLETE","OPEN"))))))))</x:f>
      </x:c>
    </x:row>
    <x:row r="332">
      <x:c r="A332" s="730"/>
      <x:c r="B332" s="730"/>
      <x:c r="C332" s="730"/>
      <x:c r="D332" s="730"/>
      <x:c r="E332" s="731"/>
      <x:c r="F332" s="767"/>
      <x:c r="G332" s="767"/>
      <x:c r="H332" s="731"/>
      <x:c r="I332" s="767"/>
      <x:c r="J332" s="767"/>
      <x:c r="K332" s="771" t="str">
        <x:f>IF(I332="","",IF(OR(NOT(ISNUMBER(I332)),I332&lt;=0,AND(J332&lt;&gt;"",NOT(ISNUMBER(J332))),J332&lt;0),"CHECK VALUES",ROUND(MAX(I332-IF(J332="",0,J332),0),2)))</x:f>
      </x:c>
      <x:c r="L332" s="731"/>
      <x:c r="M332" s="776" t="str">
        <x:f>IF(N332="OVERDUE",MAX(TODAY()-L332,0),"")</x:f>
      </x:c>
      <x:c r="N332" s="741" t="str">
        <x:f>IF(A332="","",IF(OR(B332="",C332="",D332="",E332="",F332="",NOT(ISNUMBER(E332)),E332&gt;TODAY(),NOT(ISNUMBER(F332)),F332&lt;=0),"CHECK ORDER DATA",IF(I332="","NOT INVOICED",IF(OR(G332="",H332=""),"CHECK INVOICE DATA",IF(OR(NOT(ISNUMBER(H332)),H332&gt;TODAY(),NOT(ISNUMBER(I332)),I332&lt;=0,I332&gt;F332,AND(J332&lt;&gt;"",NOT(ISNUMBER(J332))),J332&lt;0),"CHECK VALUES",IF(J332&gt;I332,"OVERPAID / CHECK",IF(K332=0,"PAID",IF(L332="","DUE DATE NOT SET",IF(OR(NOT(ISNUMBER(L332)),L332&lt;H332),"CHECK DUE DATE",IF(TODAY()&gt;L332,"OVERDUE","PENDING"))))))))))</x:f>
      </x:c>
      <x:c r="O332" s="730"/>
      <x:c r="P332" s="730"/>
      <x:c r="Q332" s="751" t="str">
        <x:f>IF(A332="","",IF(COUNTIF($A$5:$A$504,A332)&gt;1,"DUPLICATE PO ID",IF(OR(B332="",C332="",D332="",E332="",F332=""),"CHECK REQUIRED FIELDS",IF(OR(NOT(ISNUMBER(E332)),E332&gt;TODAY(),NOT(ISNUMBER(F332)),F332&lt;=0),"CHECK INPUTS",IF(I332="","OPEN — ADD INVOICE",IF(OR(G332="",H332=""),"CHECK INVOICE DATA",IF(OR(NOT(ISNUMBER(H332)),H332&gt;TODAY(),NOT(ISNUMBER(I332)),I332&lt;=0,I332&gt;F332,AND(J332&lt;&gt;"",OR(NOT(ISNUMBER(J332)),J332&lt;0,J332&gt;I332)),AND(L332&lt;&gt;"",OR(NOT(ISNUMBER(L332)),L332&lt;H332))),"CHECK INPUTS",IF(N332="PAID","COMPLETE","OPEN"))))))))</x:f>
      </x:c>
    </x:row>
    <x:row r="333">
      <x:c r="A333" s="730"/>
      <x:c r="B333" s="730"/>
      <x:c r="C333" s="730"/>
      <x:c r="D333" s="730"/>
      <x:c r="E333" s="731"/>
      <x:c r="F333" s="767"/>
      <x:c r="G333" s="767"/>
      <x:c r="H333" s="731"/>
      <x:c r="I333" s="767"/>
      <x:c r="J333" s="767"/>
      <x:c r="K333" s="771" t="str">
        <x:f>IF(I333="","",IF(OR(NOT(ISNUMBER(I333)),I333&lt;=0,AND(J333&lt;&gt;"",NOT(ISNUMBER(J333))),J333&lt;0),"CHECK VALUES",ROUND(MAX(I333-IF(J333="",0,J333),0),2)))</x:f>
      </x:c>
      <x:c r="L333" s="731"/>
      <x:c r="M333" s="776" t="str">
        <x:f>IF(N333="OVERDUE",MAX(TODAY()-L333,0),"")</x:f>
      </x:c>
      <x:c r="N333" s="741" t="str">
        <x:f>IF(A333="","",IF(OR(B333="",C333="",D333="",E333="",F333="",NOT(ISNUMBER(E333)),E333&gt;TODAY(),NOT(ISNUMBER(F333)),F333&lt;=0),"CHECK ORDER DATA",IF(I333="","NOT INVOICED",IF(OR(G333="",H333=""),"CHECK INVOICE DATA",IF(OR(NOT(ISNUMBER(H333)),H333&gt;TODAY(),NOT(ISNUMBER(I333)),I333&lt;=0,I333&gt;F333,AND(J333&lt;&gt;"",NOT(ISNUMBER(J333))),J333&lt;0),"CHECK VALUES",IF(J333&gt;I333,"OVERPAID / CHECK",IF(K333=0,"PAID",IF(L333="","DUE DATE NOT SET",IF(OR(NOT(ISNUMBER(L333)),L333&lt;H333),"CHECK DUE DATE",IF(TODAY()&gt;L333,"OVERDUE","PENDING"))))))))))</x:f>
      </x:c>
      <x:c r="O333" s="730"/>
      <x:c r="P333" s="730"/>
      <x:c r="Q333" s="751" t="str">
        <x:f>IF(A333="","",IF(COUNTIF($A$5:$A$504,A333)&gt;1,"DUPLICATE PO ID",IF(OR(B333="",C333="",D333="",E333="",F333=""),"CHECK REQUIRED FIELDS",IF(OR(NOT(ISNUMBER(E333)),E333&gt;TODAY(),NOT(ISNUMBER(F333)),F333&lt;=0),"CHECK INPUTS",IF(I333="","OPEN — ADD INVOICE",IF(OR(G333="",H333=""),"CHECK INVOICE DATA",IF(OR(NOT(ISNUMBER(H333)),H333&gt;TODAY(),NOT(ISNUMBER(I333)),I333&lt;=0,I333&gt;F333,AND(J333&lt;&gt;"",OR(NOT(ISNUMBER(J333)),J333&lt;0,J333&gt;I333)),AND(L333&lt;&gt;"",OR(NOT(ISNUMBER(L333)),L333&lt;H333))),"CHECK INPUTS",IF(N333="PAID","COMPLETE","OPEN"))))))))</x:f>
      </x:c>
    </x:row>
    <x:row r="334">
      <x:c r="A334" s="730"/>
      <x:c r="B334" s="730"/>
      <x:c r="C334" s="730"/>
      <x:c r="D334" s="730"/>
      <x:c r="E334" s="731"/>
      <x:c r="F334" s="767"/>
      <x:c r="G334" s="767"/>
      <x:c r="H334" s="731"/>
      <x:c r="I334" s="767"/>
      <x:c r="J334" s="767"/>
      <x:c r="K334" s="771" t="str">
        <x:f>IF(I334="","",IF(OR(NOT(ISNUMBER(I334)),I334&lt;=0,AND(J334&lt;&gt;"",NOT(ISNUMBER(J334))),J334&lt;0),"CHECK VALUES",ROUND(MAX(I334-IF(J334="",0,J334),0),2)))</x:f>
      </x:c>
      <x:c r="L334" s="731"/>
      <x:c r="M334" s="776" t="str">
        <x:f>IF(N334="OVERDUE",MAX(TODAY()-L334,0),"")</x:f>
      </x:c>
      <x:c r="N334" s="741" t="str">
        <x:f>IF(A334="","",IF(OR(B334="",C334="",D334="",E334="",F334="",NOT(ISNUMBER(E334)),E334&gt;TODAY(),NOT(ISNUMBER(F334)),F334&lt;=0),"CHECK ORDER DATA",IF(I334="","NOT INVOICED",IF(OR(G334="",H334=""),"CHECK INVOICE DATA",IF(OR(NOT(ISNUMBER(H334)),H334&gt;TODAY(),NOT(ISNUMBER(I334)),I334&lt;=0,I334&gt;F334,AND(J334&lt;&gt;"",NOT(ISNUMBER(J334))),J334&lt;0),"CHECK VALUES",IF(J334&gt;I334,"OVERPAID / CHECK",IF(K334=0,"PAID",IF(L334="","DUE DATE NOT SET",IF(OR(NOT(ISNUMBER(L334)),L334&lt;H334),"CHECK DUE DATE",IF(TODAY()&gt;L334,"OVERDUE","PENDING"))))))))))</x:f>
      </x:c>
      <x:c r="O334" s="730"/>
      <x:c r="P334" s="730"/>
      <x:c r="Q334" s="751" t="str">
        <x:f>IF(A334="","",IF(COUNTIF($A$5:$A$504,A334)&gt;1,"DUPLICATE PO ID",IF(OR(B334="",C334="",D334="",E334="",F334=""),"CHECK REQUIRED FIELDS",IF(OR(NOT(ISNUMBER(E334)),E334&gt;TODAY(),NOT(ISNUMBER(F334)),F334&lt;=0),"CHECK INPUTS",IF(I334="","OPEN — ADD INVOICE",IF(OR(G334="",H334=""),"CHECK INVOICE DATA",IF(OR(NOT(ISNUMBER(H334)),H334&gt;TODAY(),NOT(ISNUMBER(I334)),I334&lt;=0,I334&gt;F334,AND(J334&lt;&gt;"",OR(NOT(ISNUMBER(J334)),J334&lt;0,J334&gt;I334)),AND(L334&lt;&gt;"",OR(NOT(ISNUMBER(L334)),L334&lt;H334))),"CHECK INPUTS",IF(N334="PAID","COMPLETE","OPEN"))))))))</x:f>
      </x:c>
    </x:row>
    <x:row r="335">
      <x:c r="A335" s="730"/>
      <x:c r="B335" s="730"/>
      <x:c r="C335" s="730"/>
      <x:c r="D335" s="730"/>
      <x:c r="E335" s="731"/>
      <x:c r="F335" s="767"/>
      <x:c r="G335" s="767"/>
      <x:c r="H335" s="731"/>
      <x:c r="I335" s="767"/>
      <x:c r="J335" s="767"/>
      <x:c r="K335" s="771" t="str">
        <x:f>IF(I335="","",IF(OR(NOT(ISNUMBER(I335)),I335&lt;=0,AND(J335&lt;&gt;"",NOT(ISNUMBER(J335))),J335&lt;0),"CHECK VALUES",ROUND(MAX(I335-IF(J335="",0,J335),0),2)))</x:f>
      </x:c>
      <x:c r="L335" s="731"/>
      <x:c r="M335" s="776" t="str">
        <x:f>IF(N335="OVERDUE",MAX(TODAY()-L335,0),"")</x:f>
      </x:c>
      <x:c r="N335" s="741" t="str">
        <x:f>IF(A335="","",IF(OR(B335="",C335="",D335="",E335="",F335="",NOT(ISNUMBER(E335)),E335&gt;TODAY(),NOT(ISNUMBER(F335)),F335&lt;=0),"CHECK ORDER DATA",IF(I335="","NOT INVOICED",IF(OR(G335="",H335=""),"CHECK INVOICE DATA",IF(OR(NOT(ISNUMBER(H335)),H335&gt;TODAY(),NOT(ISNUMBER(I335)),I335&lt;=0,I335&gt;F335,AND(J335&lt;&gt;"",NOT(ISNUMBER(J335))),J335&lt;0),"CHECK VALUES",IF(J335&gt;I335,"OVERPAID / CHECK",IF(K335=0,"PAID",IF(L335="","DUE DATE NOT SET",IF(OR(NOT(ISNUMBER(L335)),L335&lt;H335),"CHECK DUE DATE",IF(TODAY()&gt;L335,"OVERDUE","PENDING"))))))))))</x:f>
      </x:c>
      <x:c r="O335" s="730"/>
      <x:c r="P335" s="730"/>
      <x:c r="Q335" s="751" t="str">
        <x:f>IF(A335="","",IF(COUNTIF($A$5:$A$504,A335)&gt;1,"DUPLICATE PO ID",IF(OR(B335="",C335="",D335="",E335="",F335=""),"CHECK REQUIRED FIELDS",IF(OR(NOT(ISNUMBER(E335)),E335&gt;TODAY(),NOT(ISNUMBER(F335)),F335&lt;=0),"CHECK INPUTS",IF(I335="","OPEN — ADD INVOICE",IF(OR(G335="",H335=""),"CHECK INVOICE DATA",IF(OR(NOT(ISNUMBER(H335)),H335&gt;TODAY(),NOT(ISNUMBER(I335)),I335&lt;=0,I335&gt;F335,AND(J335&lt;&gt;"",OR(NOT(ISNUMBER(J335)),J335&lt;0,J335&gt;I335)),AND(L335&lt;&gt;"",OR(NOT(ISNUMBER(L335)),L335&lt;H335))),"CHECK INPUTS",IF(N335="PAID","COMPLETE","OPEN"))))))))</x:f>
      </x:c>
    </x:row>
    <x:row r="336">
      <x:c r="A336" s="730"/>
      <x:c r="B336" s="730"/>
      <x:c r="C336" s="730"/>
      <x:c r="D336" s="730"/>
      <x:c r="E336" s="731"/>
      <x:c r="F336" s="767"/>
      <x:c r="G336" s="767"/>
      <x:c r="H336" s="731"/>
      <x:c r="I336" s="767"/>
      <x:c r="J336" s="767"/>
      <x:c r="K336" s="771" t="str">
        <x:f>IF(I336="","",IF(OR(NOT(ISNUMBER(I336)),I336&lt;=0,AND(J336&lt;&gt;"",NOT(ISNUMBER(J336))),J336&lt;0),"CHECK VALUES",ROUND(MAX(I336-IF(J336="",0,J336),0),2)))</x:f>
      </x:c>
      <x:c r="L336" s="731"/>
      <x:c r="M336" s="776" t="str">
        <x:f>IF(N336="OVERDUE",MAX(TODAY()-L336,0),"")</x:f>
      </x:c>
      <x:c r="N336" s="741" t="str">
        <x:f>IF(A336="","",IF(OR(B336="",C336="",D336="",E336="",F336="",NOT(ISNUMBER(E336)),E336&gt;TODAY(),NOT(ISNUMBER(F336)),F336&lt;=0),"CHECK ORDER DATA",IF(I336="","NOT INVOICED",IF(OR(G336="",H336=""),"CHECK INVOICE DATA",IF(OR(NOT(ISNUMBER(H336)),H336&gt;TODAY(),NOT(ISNUMBER(I336)),I336&lt;=0,I336&gt;F336,AND(J336&lt;&gt;"",NOT(ISNUMBER(J336))),J336&lt;0),"CHECK VALUES",IF(J336&gt;I336,"OVERPAID / CHECK",IF(K336=0,"PAID",IF(L336="","DUE DATE NOT SET",IF(OR(NOT(ISNUMBER(L336)),L336&lt;H336),"CHECK DUE DATE",IF(TODAY()&gt;L336,"OVERDUE","PENDING"))))))))))</x:f>
      </x:c>
      <x:c r="O336" s="730"/>
      <x:c r="P336" s="730"/>
      <x:c r="Q336" s="751" t="str">
        <x:f>IF(A336="","",IF(COUNTIF($A$5:$A$504,A336)&gt;1,"DUPLICATE PO ID",IF(OR(B336="",C336="",D336="",E336="",F336=""),"CHECK REQUIRED FIELDS",IF(OR(NOT(ISNUMBER(E336)),E336&gt;TODAY(),NOT(ISNUMBER(F336)),F336&lt;=0),"CHECK INPUTS",IF(I336="","OPEN — ADD INVOICE",IF(OR(G336="",H336=""),"CHECK INVOICE DATA",IF(OR(NOT(ISNUMBER(H336)),H336&gt;TODAY(),NOT(ISNUMBER(I336)),I336&lt;=0,I336&gt;F336,AND(J336&lt;&gt;"",OR(NOT(ISNUMBER(J336)),J336&lt;0,J336&gt;I336)),AND(L336&lt;&gt;"",OR(NOT(ISNUMBER(L336)),L336&lt;H336))),"CHECK INPUTS",IF(N336="PAID","COMPLETE","OPEN"))))))))</x:f>
      </x:c>
    </x:row>
    <x:row r="337">
      <x:c r="A337" s="730"/>
      <x:c r="B337" s="730"/>
      <x:c r="C337" s="730"/>
      <x:c r="D337" s="730"/>
      <x:c r="E337" s="731"/>
      <x:c r="F337" s="767"/>
      <x:c r="G337" s="767"/>
      <x:c r="H337" s="731"/>
      <x:c r="I337" s="767"/>
      <x:c r="J337" s="767"/>
      <x:c r="K337" s="771" t="str">
        <x:f>IF(I337="","",IF(OR(NOT(ISNUMBER(I337)),I337&lt;=0,AND(J337&lt;&gt;"",NOT(ISNUMBER(J337))),J337&lt;0),"CHECK VALUES",ROUND(MAX(I337-IF(J337="",0,J337),0),2)))</x:f>
      </x:c>
      <x:c r="L337" s="731"/>
      <x:c r="M337" s="776" t="str">
        <x:f>IF(N337="OVERDUE",MAX(TODAY()-L337,0),"")</x:f>
      </x:c>
      <x:c r="N337" s="741" t="str">
        <x:f>IF(A337="","",IF(OR(B337="",C337="",D337="",E337="",F337="",NOT(ISNUMBER(E337)),E337&gt;TODAY(),NOT(ISNUMBER(F337)),F337&lt;=0),"CHECK ORDER DATA",IF(I337="","NOT INVOICED",IF(OR(G337="",H337=""),"CHECK INVOICE DATA",IF(OR(NOT(ISNUMBER(H337)),H337&gt;TODAY(),NOT(ISNUMBER(I337)),I337&lt;=0,I337&gt;F337,AND(J337&lt;&gt;"",NOT(ISNUMBER(J337))),J337&lt;0),"CHECK VALUES",IF(J337&gt;I337,"OVERPAID / CHECK",IF(K337=0,"PAID",IF(L337="","DUE DATE NOT SET",IF(OR(NOT(ISNUMBER(L337)),L337&lt;H337),"CHECK DUE DATE",IF(TODAY()&gt;L337,"OVERDUE","PENDING"))))))))))</x:f>
      </x:c>
      <x:c r="O337" s="730"/>
      <x:c r="P337" s="730"/>
      <x:c r="Q337" s="751" t="str">
        <x:f>IF(A337="","",IF(COUNTIF($A$5:$A$504,A337)&gt;1,"DUPLICATE PO ID",IF(OR(B337="",C337="",D337="",E337="",F337=""),"CHECK REQUIRED FIELDS",IF(OR(NOT(ISNUMBER(E337)),E337&gt;TODAY(),NOT(ISNUMBER(F337)),F337&lt;=0),"CHECK INPUTS",IF(I337="","OPEN — ADD INVOICE",IF(OR(G337="",H337=""),"CHECK INVOICE DATA",IF(OR(NOT(ISNUMBER(H337)),H337&gt;TODAY(),NOT(ISNUMBER(I337)),I337&lt;=0,I337&gt;F337,AND(J337&lt;&gt;"",OR(NOT(ISNUMBER(J337)),J337&lt;0,J337&gt;I337)),AND(L337&lt;&gt;"",OR(NOT(ISNUMBER(L337)),L337&lt;H337))),"CHECK INPUTS",IF(N337="PAID","COMPLETE","OPEN"))))))))</x:f>
      </x:c>
    </x:row>
    <x:row r="338">
      <x:c r="A338" s="730"/>
      <x:c r="B338" s="730"/>
      <x:c r="C338" s="730"/>
      <x:c r="D338" s="730"/>
      <x:c r="E338" s="731"/>
      <x:c r="F338" s="767"/>
      <x:c r="G338" s="767"/>
      <x:c r="H338" s="731"/>
      <x:c r="I338" s="767"/>
      <x:c r="J338" s="767"/>
      <x:c r="K338" s="771" t="str">
        <x:f>IF(I338="","",IF(OR(NOT(ISNUMBER(I338)),I338&lt;=0,AND(J338&lt;&gt;"",NOT(ISNUMBER(J338))),J338&lt;0),"CHECK VALUES",ROUND(MAX(I338-IF(J338="",0,J338),0),2)))</x:f>
      </x:c>
      <x:c r="L338" s="731"/>
      <x:c r="M338" s="776" t="str">
        <x:f>IF(N338="OVERDUE",MAX(TODAY()-L338,0),"")</x:f>
      </x:c>
      <x:c r="N338" s="741" t="str">
        <x:f>IF(A338="","",IF(OR(B338="",C338="",D338="",E338="",F338="",NOT(ISNUMBER(E338)),E338&gt;TODAY(),NOT(ISNUMBER(F338)),F338&lt;=0),"CHECK ORDER DATA",IF(I338="","NOT INVOICED",IF(OR(G338="",H338=""),"CHECK INVOICE DATA",IF(OR(NOT(ISNUMBER(H338)),H338&gt;TODAY(),NOT(ISNUMBER(I338)),I338&lt;=0,I338&gt;F338,AND(J338&lt;&gt;"",NOT(ISNUMBER(J338))),J338&lt;0),"CHECK VALUES",IF(J338&gt;I338,"OVERPAID / CHECK",IF(K338=0,"PAID",IF(L338="","DUE DATE NOT SET",IF(OR(NOT(ISNUMBER(L338)),L338&lt;H338),"CHECK DUE DATE",IF(TODAY()&gt;L338,"OVERDUE","PENDING"))))))))))</x:f>
      </x:c>
      <x:c r="O338" s="730"/>
      <x:c r="P338" s="730"/>
      <x:c r="Q338" s="751" t="str">
        <x:f>IF(A338="","",IF(COUNTIF($A$5:$A$504,A338)&gt;1,"DUPLICATE PO ID",IF(OR(B338="",C338="",D338="",E338="",F338=""),"CHECK REQUIRED FIELDS",IF(OR(NOT(ISNUMBER(E338)),E338&gt;TODAY(),NOT(ISNUMBER(F338)),F338&lt;=0),"CHECK INPUTS",IF(I338="","OPEN — ADD INVOICE",IF(OR(G338="",H338=""),"CHECK INVOICE DATA",IF(OR(NOT(ISNUMBER(H338)),H338&gt;TODAY(),NOT(ISNUMBER(I338)),I338&lt;=0,I338&gt;F338,AND(J338&lt;&gt;"",OR(NOT(ISNUMBER(J338)),J338&lt;0,J338&gt;I338)),AND(L338&lt;&gt;"",OR(NOT(ISNUMBER(L338)),L338&lt;H338))),"CHECK INPUTS",IF(N338="PAID","COMPLETE","OPEN"))))))))</x:f>
      </x:c>
    </x:row>
    <x:row r="339">
      <x:c r="A339" s="730"/>
      <x:c r="B339" s="730"/>
      <x:c r="C339" s="730"/>
      <x:c r="D339" s="730"/>
      <x:c r="E339" s="731"/>
      <x:c r="F339" s="767"/>
      <x:c r="G339" s="767"/>
      <x:c r="H339" s="731"/>
      <x:c r="I339" s="767"/>
      <x:c r="J339" s="767"/>
      <x:c r="K339" s="771" t="str">
        <x:f>IF(I339="","",IF(OR(NOT(ISNUMBER(I339)),I339&lt;=0,AND(J339&lt;&gt;"",NOT(ISNUMBER(J339))),J339&lt;0),"CHECK VALUES",ROUND(MAX(I339-IF(J339="",0,J339),0),2)))</x:f>
      </x:c>
      <x:c r="L339" s="731"/>
      <x:c r="M339" s="776" t="str">
        <x:f>IF(N339="OVERDUE",MAX(TODAY()-L339,0),"")</x:f>
      </x:c>
      <x:c r="N339" s="741" t="str">
        <x:f>IF(A339="","",IF(OR(B339="",C339="",D339="",E339="",F339="",NOT(ISNUMBER(E339)),E339&gt;TODAY(),NOT(ISNUMBER(F339)),F339&lt;=0),"CHECK ORDER DATA",IF(I339="","NOT INVOICED",IF(OR(G339="",H339=""),"CHECK INVOICE DATA",IF(OR(NOT(ISNUMBER(H339)),H339&gt;TODAY(),NOT(ISNUMBER(I339)),I339&lt;=0,I339&gt;F339,AND(J339&lt;&gt;"",NOT(ISNUMBER(J339))),J339&lt;0),"CHECK VALUES",IF(J339&gt;I339,"OVERPAID / CHECK",IF(K339=0,"PAID",IF(L339="","DUE DATE NOT SET",IF(OR(NOT(ISNUMBER(L339)),L339&lt;H339),"CHECK DUE DATE",IF(TODAY()&gt;L339,"OVERDUE","PENDING"))))))))))</x:f>
      </x:c>
      <x:c r="O339" s="730"/>
      <x:c r="P339" s="730"/>
      <x:c r="Q339" s="751" t="str">
        <x:f>IF(A339="","",IF(COUNTIF($A$5:$A$504,A339)&gt;1,"DUPLICATE PO ID",IF(OR(B339="",C339="",D339="",E339="",F339=""),"CHECK REQUIRED FIELDS",IF(OR(NOT(ISNUMBER(E339)),E339&gt;TODAY(),NOT(ISNUMBER(F339)),F339&lt;=0),"CHECK INPUTS",IF(I339="","OPEN — ADD INVOICE",IF(OR(G339="",H339=""),"CHECK INVOICE DATA",IF(OR(NOT(ISNUMBER(H339)),H339&gt;TODAY(),NOT(ISNUMBER(I339)),I339&lt;=0,I339&gt;F339,AND(J339&lt;&gt;"",OR(NOT(ISNUMBER(J339)),J339&lt;0,J339&gt;I339)),AND(L339&lt;&gt;"",OR(NOT(ISNUMBER(L339)),L339&lt;H339))),"CHECK INPUTS",IF(N339="PAID","COMPLETE","OPEN"))))))))</x:f>
      </x:c>
    </x:row>
    <x:row r="340">
      <x:c r="A340" s="730"/>
      <x:c r="B340" s="730"/>
      <x:c r="C340" s="730"/>
      <x:c r="D340" s="730"/>
      <x:c r="E340" s="731"/>
      <x:c r="F340" s="767"/>
      <x:c r="G340" s="767"/>
      <x:c r="H340" s="731"/>
      <x:c r="I340" s="767"/>
      <x:c r="J340" s="767"/>
      <x:c r="K340" s="771" t="str">
        <x:f>IF(I340="","",IF(OR(NOT(ISNUMBER(I340)),I340&lt;=0,AND(J340&lt;&gt;"",NOT(ISNUMBER(J340))),J340&lt;0),"CHECK VALUES",ROUND(MAX(I340-IF(J340="",0,J340),0),2)))</x:f>
      </x:c>
      <x:c r="L340" s="731"/>
      <x:c r="M340" s="776" t="str">
        <x:f>IF(N340="OVERDUE",MAX(TODAY()-L340,0),"")</x:f>
      </x:c>
      <x:c r="N340" s="741" t="str">
        <x:f>IF(A340="","",IF(OR(B340="",C340="",D340="",E340="",F340="",NOT(ISNUMBER(E340)),E340&gt;TODAY(),NOT(ISNUMBER(F340)),F340&lt;=0),"CHECK ORDER DATA",IF(I340="","NOT INVOICED",IF(OR(G340="",H340=""),"CHECK INVOICE DATA",IF(OR(NOT(ISNUMBER(H340)),H340&gt;TODAY(),NOT(ISNUMBER(I340)),I340&lt;=0,I340&gt;F340,AND(J340&lt;&gt;"",NOT(ISNUMBER(J340))),J340&lt;0),"CHECK VALUES",IF(J340&gt;I340,"OVERPAID / CHECK",IF(K340=0,"PAID",IF(L340="","DUE DATE NOT SET",IF(OR(NOT(ISNUMBER(L340)),L340&lt;H340),"CHECK DUE DATE",IF(TODAY()&gt;L340,"OVERDUE","PENDING"))))))))))</x:f>
      </x:c>
      <x:c r="O340" s="730"/>
      <x:c r="P340" s="730"/>
      <x:c r="Q340" s="751" t="str">
        <x:f>IF(A340="","",IF(COUNTIF($A$5:$A$504,A340)&gt;1,"DUPLICATE PO ID",IF(OR(B340="",C340="",D340="",E340="",F340=""),"CHECK REQUIRED FIELDS",IF(OR(NOT(ISNUMBER(E340)),E340&gt;TODAY(),NOT(ISNUMBER(F340)),F340&lt;=0),"CHECK INPUTS",IF(I340="","OPEN — ADD INVOICE",IF(OR(G340="",H340=""),"CHECK INVOICE DATA",IF(OR(NOT(ISNUMBER(H340)),H340&gt;TODAY(),NOT(ISNUMBER(I340)),I340&lt;=0,I340&gt;F340,AND(J340&lt;&gt;"",OR(NOT(ISNUMBER(J340)),J340&lt;0,J340&gt;I340)),AND(L340&lt;&gt;"",OR(NOT(ISNUMBER(L340)),L340&lt;H340))),"CHECK INPUTS",IF(N340="PAID","COMPLETE","OPEN"))))))))</x:f>
      </x:c>
    </x:row>
    <x:row r="341">
      <x:c r="A341" s="730"/>
      <x:c r="B341" s="730"/>
      <x:c r="C341" s="730"/>
      <x:c r="D341" s="730"/>
      <x:c r="E341" s="731"/>
      <x:c r="F341" s="767"/>
      <x:c r="G341" s="767"/>
      <x:c r="H341" s="731"/>
      <x:c r="I341" s="767"/>
      <x:c r="J341" s="767"/>
      <x:c r="K341" s="771" t="str">
        <x:f>IF(I341="","",IF(OR(NOT(ISNUMBER(I341)),I341&lt;=0,AND(J341&lt;&gt;"",NOT(ISNUMBER(J341))),J341&lt;0),"CHECK VALUES",ROUND(MAX(I341-IF(J341="",0,J341),0),2)))</x:f>
      </x:c>
      <x:c r="L341" s="731"/>
      <x:c r="M341" s="776" t="str">
        <x:f>IF(N341="OVERDUE",MAX(TODAY()-L341,0),"")</x:f>
      </x:c>
      <x:c r="N341" s="741" t="str">
        <x:f>IF(A341="","",IF(OR(B341="",C341="",D341="",E341="",F341="",NOT(ISNUMBER(E341)),E341&gt;TODAY(),NOT(ISNUMBER(F341)),F341&lt;=0),"CHECK ORDER DATA",IF(I341="","NOT INVOICED",IF(OR(G341="",H341=""),"CHECK INVOICE DATA",IF(OR(NOT(ISNUMBER(H341)),H341&gt;TODAY(),NOT(ISNUMBER(I341)),I341&lt;=0,I341&gt;F341,AND(J341&lt;&gt;"",NOT(ISNUMBER(J341))),J341&lt;0),"CHECK VALUES",IF(J341&gt;I341,"OVERPAID / CHECK",IF(K341=0,"PAID",IF(L341="","DUE DATE NOT SET",IF(OR(NOT(ISNUMBER(L341)),L341&lt;H341),"CHECK DUE DATE",IF(TODAY()&gt;L341,"OVERDUE","PENDING"))))))))))</x:f>
      </x:c>
      <x:c r="O341" s="730"/>
      <x:c r="P341" s="730"/>
      <x:c r="Q341" s="751" t="str">
        <x:f>IF(A341="","",IF(COUNTIF($A$5:$A$504,A341)&gt;1,"DUPLICATE PO ID",IF(OR(B341="",C341="",D341="",E341="",F341=""),"CHECK REQUIRED FIELDS",IF(OR(NOT(ISNUMBER(E341)),E341&gt;TODAY(),NOT(ISNUMBER(F341)),F341&lt;=0),"CHECK INPUTS",IF(I341="","OPEN — ADD INVOICE",IF(OR(G341="",H341=""),"CHECK INVOICE DATA",IF(OR(NOT(ISNUMBER(H341)),H341&gt;TODAY(),NOT(ISNUMBER(I341)),I341&lt;=0,I341&gt;F341,AND(J341&lt;&gt;"",OR(NOT(ISNUMBER(J341)),J341&lt;0,J341&gt;I341)),AND(L341&lt;&gt;"",OR(NOT(ISNUMBER(L341)),L341&lt;H341))),"CHECK INPUTS",IF(N341="PAID","COMPLETE","OPEN"))))))))</x:f>
      </x:c>
    </x:row>
    <x:row r="342">
      <x:c r="A342" s="730"/>
      <x:c r="B342" s="730"/>
      <x:c r="C342" s="730"/>
      <x:c r="D342" s="730"/>
      <x:c r="E342" s="731"/>
      <x:c r="F342" s="767"/>
      <x:c r="G342" s="767"/>
      <x:c r="H342" s="731"/>
      <x:c r="I342" s="767"/>
      <x:c r="J342" s="767"/>
      <x:c r="K342" s="771" t="str">
        <x:f>IF(I342="","",IF(OR(NOT(ISNUMBER(I342)),I342&lt;=0,AND(J342&lt;&gt;"",NOT(ISNUMBER(J342))),J342&lt;0),"CHECK VALUES",ROUND(MAX(I342-IF(J342="",0,J342),0),2)))</x:f>
      </x:c>
      <x:c r="L342" s="731"/>
      <x:c r="M342" s="776" t="str">
        <x:f>IF(N342="OVERDUE",MAX(TODAY()-L342,0),"")</x:f>
      </x:c>
      <x:c r="N342" s="741" t="str">
        <x:f>IF(A342="","",IF(OR(B342="",C342="",D342="",E342="",F342="",NOT(ISNUMBER(E342)),E342&gt;TODAY(),NOT(ISNUMBER(F342)),F342&lt;=0),"CHECK ORDER DATA",IF(I342="","NOT INVOICED",IF(OR(G342="",H342=""),"CHECK INVOICE DATA",IF(OR(NOT(ISNUMBER(H342)),H342&gt;TODAY(),NOT(ISNUMBER(I342)),I342&lt;=0,I342&gt;F342,AND(J342&lt;&gt;"",NOT(ISNUMBER(J342))),J342&lt;0),"CHECK VALUES",IF(J342&gt;I342,"OVERPAID / CHECK",IF(K342=0,"PAID",IF(L342="","DUE DATE NOT SET",IF(OR(NOT(ISNUMBER(L342)),L342&lt;H342),"CHECK DUE DATE",IF(TODAY()&gt;L342,"OVERDUE","PENDING"))))))))))</x:f>
      </x:c>
      <x:c r="O342" s="730"/>
      <x:c r="P342" s="730"/>
      <x:c r="Q342" s="751" t="str">
        <x:f>IF(A342="","",IF(COUNTIF($A$5:$A$504,A342)&gt;1,"DUPLICATE PO ID",IF(OR(B342="",C342="",D342="",E342="",F342=""),"CHECK REQUIRED FIELDS",IF(OR(NOT(ISNUMBER(E342)),E342&gt;TODAY(),NOT(ISNUMBER(F342)),F342&lt;=0),"CHECK INPUTS",IF(I342="","OPEN — ADD INVOICE",IF(OR(G342="",H342=""),"CHECK INVOICE DATA",IF(OR(NOT(ISNUMBER(H342)),H342&gt;TODAY(),NOT(ISNUMBER(I342)),I342&lt;=0,I342&gt;F342,AND(J342&lt;&gt;"",OR(NOT(ISNUMBER(J342)),J342&lt;0,J342&gt;I342)),AND(L342&lt;&gt;"",OR(NOT(ISNUMBER(L342)),L342&lt;H342))),"CHECK INPUTS",IF(N342="PAID","COMPLETE","OPEN"))))))))</x:f>
      </x:c>
    </x:row>
    <x:row r="343">
      <x:c r="A343" s="730"/>
      <x:c r="B343" s="730"/>
      <x:c r="C343" s="730"/>
      <x:c r="D343" s="730"/>
      <x:c r="E343" s="731"/>
      <x:c r="F343" s="767"/>
      <x:c r="G343" s="767"/>
      <x:c r="H343" s="731"/>
      <x:c r="I343" s="767"/>
      <x:c r="J343" s="767"/>
      <x:c r="K343" s="771" t="str">
        <x:f>IF(I343="","",IF(OR(NOT(ISNUMBER(I343)),I343&lt;=0,AND(J343&lt;&gt;"",NOT(ISNUMBER(J343))),J343&lt;0),"CHECK VALUES",ROUND(MAX(I343-IF(J343="",0,J343),0),2)))</x:f>
      </x:c>
      <x:c r="L343" s="731"/>
      <x:c r="M343" s="776" t="str">
        <x:f>IF(N343="OVERDUE",MAX(TODAY()-L343,0),"")</x:f>
      </x:c>
      <x:c r="N343" s="741" t="str">
        <x:f>IF(A343="","",IF(OR(B343="",C343="",D343="",E343="",F343="",NOT(ISNUMBER(E343)),E343&gt;TODAY(),NOT(ISNUMBER(F343)),F343&lt;=0),"CHECK ORDER DATA",IF(I343="","NOT INVOICED",IF(OR(G343="",H343=""),"CHECK INVOICE DATA",IF(OR(NOT(ISNUMBER(H343)),H343&gt;TODAY(),NOT(ISNUMBER(I343)),I343&lt;=0,I343&gt;F343,AND(J343&lt;&gt;"",NOT(ISNUMBER(J343))),J343&lt;0),"CHECK VALUES",IF(J343&gt;I343,"OVERPAID / CHECK",IF(K343=0,"PAID",IF(L343="","DUE DATE NOT SET",IF(OR(NOT(ISNUMBER(L343)),L343&lt;H343),"CHECK DUE DATE",IF(TODAY()&gt;L343,"OVERDUE","PENDING"))))))))))</x:f>
      </x:c>
      <x:c r="O343" s="730"/>
      <x:c r="P343" s="730"/>
      <x:c r="Q343" s="751" t="str">
        <x:f>IF(A343="","",IF(COUNTIF($A$5:$A$504,A343)&gt;1,"DUPLICATE PO ID",IF(OR(B343="",C343="",D343="",E343="",F343=""),"CHECK REQUIRED FIELDS",IF(OR(NOT(ISNUMBER(E343)),E343&gt;TODAY(),NOT(ISNUMBER(F343)),F343&lt;=0),"CHECK INPUTS",IF(I343="","OPEN — ADD INVOICE",IF(OR(G343="",H343=""),"CHECK INVOICE DATA",IF(OR(NOT(ISNUMBER(H343)),H343&gt;TODAY(),NOT(ISNUMBER(I343)),I343&lt;=0,I343&gt;F343,AND(J343&lt;&gt;"",OR(NOT(ISNUMBER(J343)),J343&lt;0,J343&gt;I343)),AND(L343&lt;&gt;"",OR(NOT(ISNUMBER(L343)),L343&lt;H343))),"CHECK INPUTS",IF(N343="PAID","COMPLETE","OPEN"))))))))</x:f>
      </x:c>
    </x:row>
    <x:row r="344">
      <x:c r="A344" s="730"/>
      <x:c r="B344" s="730"/>
      <x:c r="C344" s="730"/>
      <x:c r="D344" s="730"/>
      <x:c r="E344" s="731"/>
      <x:c r="F344" s="767"/>
      <x:c r="G344" s="767"/>
      <x:c r="H344" s="731"/>
      <x:c r="I344" s="767"/>
      <x:c r="J344" s="767"/>
      <x:c r="K344" s="771" t="str">
        <x:f>IF(I344="","",IF(OR(NOT(ISNUMBER(I344)),I344&lt;=0,AND(J344&lt;&gt;"",NOT(ISNUMBER(J344))),J344&lt;0),"CHECK VALUES",ROUND(MAX(I344-IF(J344="",0,J344),0),2)))</x:f>
      </x:c>
      <x:c r="L344" s="731"/>
      <x:c r="M344" s="776" t="str">
        <x:f>IF(N344="OVERDUE",MAX(TODAY()-L344,0),"")</x:f>
      </x:c>
      <x:c r="N344" s="741" t="str">
        <x:f>IF(A344="","",IF(OR(B344="",C344="",D344="",E344="",F344="",NOT(ISNUMBER(E344)),E344&gt;TODAY(),NOT(ISNUMBER(F344)),F344&lt;=0),"CHECK ORDER DATA",IF(I344="","NOT INVOICED",IF(OR(G344="",H344=""),"CHECK INVOICE DATA",IF(OR(NOT(ISNUMBER(H344)),H344&gt;TODAY(),NOT(ISNUMBER(I344)),I344&lt;=0,I344&gt;F344,AND(J344&lt;&gt;"",NOT(ISNUMBER(J344))),J344&lt;0),"CHECK VALUES",IF(J344&gt;I344,"OVERPAID / CHECK",IF(K344=0,"PAID",IF(L344="","DUE DATE NOT SET",IF(OR(NOT(ISNUMBER(L344)),L344&lt;H344),"CHECK DUE DATE",IF(TODAY()&gt;L344,"OVERDUE","PENDING"))))))))))</x:f>
      </x:c>
      <x:c r="O344" s="730"/>
      <x:c r="P344" s="730"/>
      <x:c r="Q344" s="751" t="str">
        <x:f>IF(A344="","",IF(COUNTIF($A$5:$A$504,A344)&gt;1,"DUPLICATE PO ID",IF(OR(B344="",C344="",D344="",E344="",F344=""),"CHECK REQUIRED FIELDS",IF(OR(NOT(ISNUMBER(E344)),E344&gt;TODAY(),NOT(ISNUMBER(F344)),F344&lt;=0),"CHECK INPUTS",IF(I344="","OPEN — ADD INVOICE",IF(OR(G344="",H344=""),"CHECK INVOICE DATA",IF(OR(NOT(ISNUMBER(H344)),H344&gt;TODAY(),NOT(ISNUMBER(I344)),I344&lt;=0,I344&gt;F344,AND(J344&lt;&gt;"",OR(NOT(ISNUMBER(J344)),J344&lt;0,J344&gt;I344)),AND(L344&lt;&gt;"",OR(NOT(ISNUMBER(L344)),L344&lt;H344))),"CHECK INPUTS",IF(N344="PAID","COMPLETE","OPEN"))))))))</x:f>
      </x:c>
    </x:row>
    <x:row r="345">
      <x:c r="A345" s="730"/>
      <x:c r="B345" s="730"/>
      <x:c r="C345" s="730"/>
      <x:c r="D345" s="730"/>
      <x:c r="E345" s="731"/>
      <x:c r="F345" s="767"/>
      <x:c r="G345" s="767"/>
      <x:c r="H345" s="731"/>
      <x:c r="I345" s="767"/>
      <x:c r="J345" s="767"/>
      <x:c r="K345" s="771" t="str">
        <x:f>IF(I345="","",IF(OR(NOT(ISNUMBER(I345)),I345&lt;=0,AND(J345&lt;&gt;"",NOT(ISNUMBER(J345))),J345&lt;0),"CHECK VALUES",ROUND(MAX(I345-IF(J345="",0,J345),0),2)))</x:f>
      </x:c>
      <x:c r="L345" s="731"/>
      <x:c r="M345" s="776" t="str">
        <x:f>IF(N345="OVERDUE",MAX(TODAY()-L345,0),"")</x:f>
      </x:c>
      <x:c r="N345" s="741" t="str">
        <x:f>IF(A345="","",IF(OR(B345="",C345="",D345="",E345="",F345="",NOT(ISNUMBER(E345)),E345&gt;TODAY(),NOT(ISNUMBER(F345)),F345&lt;=0),"CHECK ORDER DATA",IF(I345="","NOT INVOICED",IF(OR(G345="",H345=""),"CHECK INVOICE DATA",IF(OR(NOT(ISNUMBER(H345)),H345&gt;TODAY(),NOT(ISNUMBER(I345)),I345&lt;=0,I345&gt;F345,AND(J345&lt;&gt;"",NOT(ISNUMBER(J345))),J345&lt;0),"CHECK VALUES",IF(J345&gt;I345,"OVERPAID / CHECK",IF(K345=0,"PAID",IF(L345="","DUE DATE NOT SET",IF(OR(NOT(ISNUMBER(L345)),L345&lt;H345),"CHECK DUE DATE",IF(TODAY()&gt;L345,"OVERDUE","PENDING"))))))))))</x:f>
      </x:c>
      <x:c r="O345" s="730"/>
      <x:c r="P345" s="730"/>
      <x:c r="Q345" s="751" t="str">
        <x:f>IF(A345="","",IF(COUNTIF($A$5:$A$504,A345)&gt;1,"DUPLICATE PO ID",IF(OR(B345="",C345="",D345="",E345="",F345=""),"CHECK REQUIRED FIELDS",IF(OR(NOT(ISNUMBER(E345)),E345&gt;TODAY(),NOT(ISNUMBER(F345)),F345&lt;=0),"CHECK INPUTS",IF(I345="","OPEN — ADD INVOICE",IF(OR(G345="",H345=""),"CHECK INVOICE DATA",IF(OR(NOT(ISNUMBER(H345)),H345&gt;TODAY(),NOT(ISNUMBER(I345)),I345&lt;=0,I345&gt;F345,AND(J345&lt;&gt;"",OR(NOT(ISNUMBER(J345)),J345&lt;0,J345&gt;I345)),AND(L345&lt;&gt;"",OR(NOT(ISNUMBER(L345)),L345&lt;H345))),"CHECK INPUTS",IF(N345="PAID","COMPLETE","OPEN"))))))))</x:f>
      </x:c>
    </x:row>
    <x:row r="346">
      <x:c r="A346" s="730"/>
      <x:c r="B346" s="730"/>
      <x:c r="C346" s="730"/>
      <x:c r="D346" s="730"/>
      <x:c r="E346" s="731"/>
      <x:c r="F346" s="767"/>
      <x:c r="G346" s="767"/>
      <x:c r="H346" s="731"/>
      <x:c r="I346" s="767"/>
      <x:c r="J346" s="767"/>
      <x:c r="K346" s="771" t="str">
        <x:f>IF(I346="","",IF(OR(NOT(ISNUMBER(I346)),I346&lt;=0,AND(J346&lt;&gt;"",NOT(ISNUMBER(J346))),J346&lt;0),"CHECK VALUES",ROUND(MAX(I346-IF(J346="",0,J346),0),2)))</x:f>
      </x:c>
      <x:c r="L346" s="731"/>
      <x:c r="M346" s="776" t="str">
        <x:f>IF(N346="OVERDUE",MAX(TODAY()-L346,0),"")</x:f>
      </x:c>
      <x:c r="N346" s="741" t="str">
        <x:f>IF(A346="","",IF(OR(B346="",C346="",D346="",E346="",F346="",NOT(ISNUMBER(E346)),E346&gt;TODAY(),NOT(ISNUMBER(F346)),F346&lt;=0),"CHECK ORDER DATA",IF(I346="","NOT INVOICED",IF(OR(G346="",H346=""),"CHECK INVOICE DATA",IF(OR(NOT(ISNUMBER(H346)),H346&gt;TODAY(),NOT(ISNUMBER(I346)),I346&lt;=0,I346&gt;F346,AND(J346&lt;&gt;"",NOT(ISNUMBER(J346))),J346&lt;0),"CHECK VALUES",IF(J346&gt;I346,"OVERPAID / CHECK",IF(K346=0,"PAID",IF(L346="","DUE DATE NOT SET",IF(OR(NOT(ISNUMBER(L346)),L346&lt;H346),"CHECK DUE DATE",IF(TODAY()&gt;L346,"OVERDUE","PENDING"))))))))))</x:f>
      </x:c>
      <x:c r="O346" s="730"/>
      <x:c r="P346" s="730"/>
      <x:c r="Q346" s="751" t="str">
        <x:f>IF(A346="","",IF(COUNTIF($A$5:$A$504,A346)&gt;1,"DUPLICATE PO ID",IF(OR(B346="",C346="",D346="",E346="",F346=""),"CHECK REQUIRED FIELDS",IF(OR(NOT(ISNUMBER(E346)),E346&gt;TODAY(),NOT(ISNUMBER(F346)),F346&lt;=0),"CHECK INPUTS",IF(I346="","OPEN — ADD INVOICE",IF(OR(G346="",H346=""),"CHECK INVOICE DATA",IF(OR(NOT(ISNUMBER(H346)),H346&gt;TODAY(),NOT(ISNUMBER(I346)),I346&lt;=0,I346&gt;F346,AND(J346&lt;&gt;"",OR(NOT(ISNUMBER(J346)),J346&lt;0,J346&gt;I346)),AND(L346&lt;&gt;"",OR(NOT(ISNUMBER(L346)),L346&lt;H346))),"CHECK INPUTS",IF(N346="PAID","COMPLETE","OPEN"))))))))</x:f>
      </x:c>
    </x:row>
    <x:row r="347">
      <x:c r="A347" s="730"/>
      <x:c r="B347" s="730"/>
      <x:c r="C347" s="730"/>
      <x:c r="D347" s="730"/>
      <x:c r="E347" s="731"/>
      <x:c r="F347" s="767"/>
      <x:c r="G347" s="767"/>
      <x:c r="H347" s="731"/>
      <x:c r="I347" s="767"/>
      <x:c r="J347" s="767"/>
      <x:c r="K347" s="771" t="str">
        <x:f>IF(I347="","",IF(OR(NOT(ISNUMBER(I347)),I347&lt;=0,AND(J347&lt;&gt;"",NOT(ISNUMBER(J347))),J347&lt;0),"CHECK VALUES",ROUND(MAX(I347-IF(J347="",0,J347),0),2)))</x:f>
      </x:c>
      <x:c r="L347" s="731"/>
      <x:c r="M347" s="776" t="str">
        <x:f>IF(N347="OVERDUE",MAX(TODAY()-L347,0),"")</x:f>
      </x:c>
      <x:c r="N347" s="741" t="str">
        <x:f>IF(A347="","",IF(OR(B347="",C347="",D347="",E347="",F347="",NOT(ISNUMBER(E347)),E347&gt;TODAY(),NOT(ISNUMBER(F347)),F347&lt;=0),"CHECK ORDER DATA",IF(I347="","NOT INVOICED",IF(OR(G347="",H347=""),"CHECK INVOICE DATA",IF(OR(NOT(ISNUMBER(H347)),H347&gt;TODAY(),NOT(ISNUMBER(I347)),I347&lt;=0,I347&gt;F347,AND(J347&lt;&gt;"",NOT(ISNUMBER(J347))),J347&lt;0),"CHECK VALUES",IF(J347&gt;I347,"OVERPAID / CHECK",IF(K347=0,"PAID",IF(L347="","DUE DATE NOT SET",IF(OR(NOT(ISNUMBER(L347)),L347&lt;H347),"CHECK DUE DATE",IF(TODAY()&gt;L347,"OVERDUE","PENDING"))))))))))</x:f>
      </x:c>
      <x:c r="O347" s="730"/>
      <x:c r="P347" s="730"/>
      <x:c r="Q347" s="751" t="str">
        <x:f>IF(A347="","",IF(COUNTIF($A$5:$A$504,A347)&gt;1,"DUPLICATE PO ID",IF(OR(B347="",C347="",D347="",E347="",F347=""),"CHECK REQUIRED FIELDS",IF(OR(NOT(ISNUMBER(E347)),E347&gt;TODAY(),NOT(ISNUMBER(F347)),F347&lt;=0),"CHECK INPUTS",IF(I347="","OPEN — ADD INVOICE",IF(OR(G347="",H347=""),"CHECK INVOICE DATA",IF(OR(NOT(ISNUMBER(H347)),H347&gt;TODAY(),NOT(ISNUMBER(I347)),I347&lt;=0,I347&gt;F347,AND(J347&lt;&gt;"",OR(NOT(ISNUMBER(J347)),J347&lt;0,J347&gt;I347)),AND(L347&lt;&gt;"",OR(NOT(ISNUMBER(L347)),L347&lt;H347))),"CHECK INPUTS",IF(N347="PAID","COMPLETE","OPEN"))))))))</x:f>
      </x:c>
    </x:row>
    <x:row r="348">
      <x:c r="A348" s="730"/>
      <x:c r="B348" s="730"/>
      <x:c r="C348" s="730"/>
      <x:c r="D348" s="730"/>
      <x:c r="E348" s="731"/>
      <x:c r="F348" s="767"/>
      <x:c r="G348" s="767"/>
      <x:c r="H348" s="731"/>
      <x:c r="I348" s="767"/>
      <x:c r="J348" s="767"/>
      <x:c r="K348" s="771" t="str">
        <x:f>IF(I348="","",IF(OR(NOT(ISNUMBER(I348)),I348&lt;=0,AND(J348&lt;&gt;"",NOT(ISNUMBER(J348))),J348&lt;0),"CHECK VALUES",ROUND(MAX(I348-IF(J348="",0,J348),0),2)))</x:f>
      </x:c>
      <x:c r="L348" s="731"/>
      <x:c r="M348" s="776" t="str">
        <x:f>IF(N348="OVERDUE",MAX(TODAY()-L348,0),"")</x:f>
      </x:c>
      <x:c r="N348" s="741" t="str">
        <x:f>IF(A348="","",IF(OR(B348="",C348="",D348="",E348="",F348="",NOT(ISNUMBER(E348)),E348&gt;TODAY(),NOT(ISNUMBER(F348)),F348&lt;=0),"CHECK ORDER DATA",IF(I348="","NOT INVOICED",IF(OR(G348="",H348=""),"CHECK INVOICE DATA",IF(OR(NOT(ISNUMBER(H348)),H348&gt;TODAY(),NOT(ISNUMBER(I348)),I348&lt;=0,I348&gt;F348,AND(J348&lt;&gt;"",NOT(ISNUMBER(J348))),J348&lt;0),"CHECK VALUES",IF(J348&gt;I348,"OVERPAID / CHECK",IF(K348=0,"PAID",IF(L348="","DUE DATE NOT SET",IF(OR(NOT(ISNUMBER(L348)),L348&lt;H348),"CHECK DUE DATE",IF(TODAY()&gt;L348,"OVERDUE","PENDING"))))))))))</x:f>
      </x:c>
      <x:c r="O348" s="730"/>
      <x:c r="P348" s="730"/>
      <x:c r="Q348" s="751" t="str">
        <x:f>IF(A348="","",IF(COUNTIF($A$5:$A$504,A348)&gt;1,"DUPLICATE PO ID",IF(OR(B348="",C348="",D348="",E348="",F348=""),"CHECK REQUIRED FIELDS",IF(OR(NOT(ISNUMBER(E348)),E348&gt;TODAY(),NOT(ISNUMBER(F348)),F348&lt;=0),"CHECK INPUTS",IF(I348="","OPEN — ADD INVOICE",IF(OR(G348="",H348=""),"CHECK INVOICE DATA",IF(OR(NOT(ISNUMBER(H348)),H348&gt;TODAY(),NOT(ISNUMBER(I348)),I348&lt;=0,I348&gt;F348,AND(J348&lt;&gt;"",OR(NOT(ISNUMBER(J348)),J348&lt;0,J348&gt;I348)),AND(L348&lt;&gt;"",OR(NOT(ISNUMBER(L348)),L348&lt;H348))),"CHECK INPUTS",IF(N348="PAID","COMPLETE","OPEN"))))))))</x:f>
      </x:c>
    </x:row>
    <x:row r="349">
      <x:c r="A349" s="730"/>
      <x:c r="B349" s="730"/>
      <x:c r="C349" s="730"/>
      <x:c r="D349" s="730"/>
      <x:c r="E349" s="731"/>
      <x:c r="F349" s="767"/>
      <x:c r="G349" s="767"/>
      <x:c r="H349" s="731"/>
      <x:c r="I349" s="767"/>
      <x:c r="J349" s="767"/>
      <x:c r="K349" s="771" t="str">
        <x:f>IF(I349="","",IF(OR(NOT(ISNUMBER(I349)),I349&lt;=0,AND(J349&lt;&gt;"",NOT(ISNUMBER(J349))),J349&lt;0),"CHECK VALUES",ROUND(MAX(I349-IF(J349="",0,J349),0),2)))</x:f>
      </x:c>
      <x:c r="L349" s="731"/>
      <x:c r="M349" s="776" t="str">
        <x:f>IF(N349="OVERDUE",MAX(TODAY()-L349,0),"")</x:f>
      </x:c>
      <x:c r="N349" s="741" t="str">
        <x:f>IF(A349="","",IF(OR(B349="",C349="",D349="",E349="",F349="",NOT(ISNUMBER(E349)),E349&gt;TODAY(),NOT(ISNUMBER(F349)),F349&lt;=0),"CHECK ORDER DATA",IF(I349="","NOT INVOICED",IF(OR(G349="",H349=""),"CHECK INVOICE DATA",IF(OR(NOT(ISNUMBER(H349)),H349&gt;TODAY(),NOT(ISNUMBER(I349)),I349&lt;=0,I349&gt;F349,AND(J349&lt;&gt;"",NOT(ISNUMBER(J349))),J349&lt;0),"CHECK VALUES",IF(J349&gt;I349,"OVERPAID / CHECK",IF(K349=0,"PAID",IF(L349="","DUE DATE NOT SET",IF(OR(NOT(ISNUMBER(L349)),L349&lt;H349),"CHECK DUE DATE",IF(TODAY()&gt;L349,"OVERDUE","PENDING"))))))))))</x:f>
      </x:c>
      <x:c r="O349" s="730"/>
      <x:c r="P349" s="730"/>
      <x:c r="Q349" s="751" t="str">
        <x:f>IF(A349="","",IF(COUNTIF($A$5:$A$504,A349)&gt;1,"DUPLICATE PO ID",IF(OR(B349="",C349="",D349="",E349="",F349=""),"CHECK REQUIRED FIELDS",IF(OR(NOT(ISNUMBER(E349)),E349&gt;TODAY(),NOT(ISNUMBER(F349)),F349&lt;=0),"CHECK INPUTS",IF(I349="","OPEN — ADD INVOICE",IF(OR(G349="",H349=""),"CHECK INVOICE DATA",IF(OR(NOT(ISNUMBER(H349)),H349&gt;TODAY(),NOT(ISNUMBER(I349)),I349&lt;=0,I349&gt;F349,AND(J349&lt;&gt;"",OR(NOT(ISNUMBER(J349)),J349&lt;0,J349&gt;I349)),AND(L349&lt;&gt;"",OR(NOT(ISNUMBER(L349)),L349&lt;H349))),"CHECK INPUTS",IF(N349="PAID","COMPLETE","OPEN"))))))))</x:f>
      </x:c>
    </x:row>
    <x:row r="350">
      <x:c r="A350" s="730"/>
      <x:c r="B350" s="730"/>
      <x:c r="C350" s="730"/>
      <x:c r="D350" s="730"/>
      <x:c r="E350" s="731"/>
      <x:c r="F350" s="767"/>
      <x:c r="G350" s="767"/>
      <x:c r="H350" s="731"/>
      <x:c r="I350" s="767"/>
      <x:c r="J350" s="767"/>
      <x:c r="K350" s="771" t="str">
        <x:f>IF(I350="","",IF(OR(NOT(ISNUMBER(I350)),I350&lt;=0,AND(J350&lt;&gt;"",NOT(ISNUMBER(J350))),J350&lt;0),"CHECK VALUES",ROUND(MAX(I350-IF(J350="",0,J350),0),2)))</x:f>
      </x:c>
      <x:c r="L350" s="731"/>
      <x:c r="M350" s="776" t="str">
        <x:f>IF(N350="OVERDUE",MAX(TODAY()-L350,0),"")</x:f>
      </x:c>
      <x:c r="N350" s="741" t="str">
        <x:f>IF(A350="","",IF(OR(B350="",C350="",D350="",E350="",F350="",NOT(ISNUMBER(E350)),E350&gt;TODAY(),NOT(ISNUMBER(F350)),F350&lt;=0),"CHECK ORDER DATA",IF(I350="","NOT INVOICED",IF(OR(G350="",H350=""),"CHECK INVOICE DATA",IF(OR(NOT(ISNUMBER(H350)),H350&gt;TODAY(),NOT(ISNUMBER(I350)),I350&lt;=0,I350&gt;F350,AND(J350&lt;&gt;"",NOT(ISNUMBER(J350))),J350&lt;0),"CHECK VALUES",IF(J350&gt;I350,"OVERPAID / CHECK",IF(K350=0,"PAID",IF(L350="","DUE DATE NOT SET",IF(OR(NOT(ISNUMBER(L350)),L350&lt;H350),"CHECK DUE DATE",IF(TODAY()&gt;L350,"OVERDUE","PENDING"))))))))))</x:f>
      </x:c>
      <x:c r="O350" s="730"/>
      <x:c r="P350" s="730"/>
      <x:c r="Q350" s="751" t="str">
        <x:f>IF(A350="","",IF(COUNTIF($A$5:$A$504,A350)&gt;1,"DUPLICATE PO ID",IF(OR(B350="",C350="",D350="",E350="",F350=""),"CHECK REQUIRED FIELDS",IF(OR(NOT(ISNUMBER(E350)),E350&gt;TODAY(),NOT(ISNUMBER(F350)),F350&lt;=0),"CHECK INPUTS",IF(I350="","OPEN — ADD INVOICE",IF(OR(G350="",H350=""),"CHECK INVOICE DATA",IF(OR(NOT(ISNUMBER(H350)),H350&gt;TODAY(),NOT(ISNUMBER(I350)),I350&lt;=0,I350&gt;F350,AND(J350&lt;&gt;"",OR(NOT(ISNUMBER(J350)),J350&lt;0,J350&gt;I350)),AND(L350&lt;&gt;"",OR(NOT(ISNUMBER(L350)),L350&lt;H350))),"CHECK INPUTS",IF(N350="PAID","COMPLETE","OPEN"))))))))</x:f>
      </x:c>
    </x:row>
    <x:row r="351">
      <x:c r="A351" s="730"/>
      <x:c r="B351" s="730"/>
      <x:c r="C351" s="730"/>
      <x:c r="D351" s="730"/>
      <x:c r="E351" s="731"/>
      <x:c r="F351" s="767"/>
      <x:c r="G351" s="767"/>
      <x:c r="H351" s="731"/>
      <x:c r="I351" s="767"/>
      <x:c r="J351" s="767"/>
      <x:c r="K351" s="771" t="str">
        <x:f>IF(I351="","",IF(OR(NOT(ISNUMBER(I351)),I351&lt;=0,AND(J351&lt;&gt;"",NOT(ISNUMBER(J351))),J351&lt;0),"CHECK VALUES",ROUND(MAX(I351-IF(J351="",0,J351),0),2)))</x:f>
      </x:c>
      <x:c r="L351" s="731"/>
      <x:c r="M351" s="776" t="str">
        <x:f>IF(N351="OVERDUE",MAX(TODAY()-L351,0),"")</x:f>
      </x:c>
      <x:c r="N351" s="741" t="str">
        <x:f>IF(A351="","",IF(OR(B351="",C351="",D351="",E351="",F351="",NOT(ISNUMBER(E351)),E351&gt;TODAY(),NOT(ISNUMBER(F351)),F351&lt;=0),"CHECK ORDER DATA",IF(I351="","NOT INVOICED",IF(OR(G351="",H351=""),"CHECK INVOICE DATA",IF(OR(NOT(ISNUMBER(H351)),H351&gt;TODAY(),NOT(ISNUMBER(I351)),I351&lt;=0,I351&gt;F351,AND(J351&lt;&gt;"",NOT(ISNUMBER(J351))),J351&lt;0),"CHECK VALUES",IF(J351&gt;I351,"OVERPAID / CHECK",IF(K351=0,"PAID",IF(L351="","DUE DATE NOT SET",IF(OR(NOT(ISNUMBER(L351)),L351&lt;H351),"CHECK DUE DATE",IF(TODAY()&gt;L351,"OVERDUE","PENDING"))))))))))</x:f>
      </x:c>
      <x:c r="O351" s="730"/>
      <x:c r="P351" s="730"/>
      <x:c r="Q351" s="751" t="str">
        <x:f>IF(A351="","",IF(COUNTIF($A$5:$A$504,A351)&gt;1,"DUPLICATE PO ID",IF(OR(B351="",C351="",D351="",E351="",F351=""),"CHECK REQUIRED FIELDS",IF(OR(NOT(ISNUMBER(E351)),E351&gt;TODAY(),NOT(ISNUMBER(F351)),F351&lt;=0),"CHECK INPUTS",IF(I351="","OPEN — ADD INVOICE",IF(OR(G351="",H351=""),"CHECK INVOICE DATA",IF(OR(NOT(ISNUMBER(H351)),H351&gt;TODAY(),NOT(ISNUMBER(I351)),I351&lt;=0,I351&gt;F351,AND(J351&lt;&gt;"",OR(NOT(ISNUMBER(J351)),J351&lt;0,J351&gt;I351)),AND(L351&lt;&gt;"",OR(NOT(ISNUMBER(L351)),L351&lt;H351))),"CHECK INPUTS",IF(N351="PAID","COMPLETE","OPEN"))))))))</x:f>
      </x:c>
    </x:row>
    <x:row r="352">
      <x:c r="A352" s="730"/>
      <x:c r="B352" s="730"/>
      <x:c r="C352" s="730"/>
      <x:c r="D352" s="730"/>
      <x:c r="E352" s="731"/>
      <x:c r="F352" s="767"/>
      <x:c r="G352" s="767"/>
      <x:c r="H352" s="731"/>
      <x:c r="I352" s="767"/>
      <x:c r="J352" s="767"/>
      <x:c r="K352" s="771" t="str">
        <x:f>IF(I352="","",IF(OR(NOT(ISNUMBER(I352)),I352&lt;=0,AND(J352&lt;&gt;"",NOT(ISNUMBER(J352))),J352&lt;0),"CHECK VALUES",ROUND(MAX(I352-IF(J352="",0,J352),0),2)))</x:f>
      </x:c>
      <x:c r="L352" s="731"/>
      <x:c r="M352" s="776" t="str">
        <x:f>IF(N352="OVERDUE",MAX(TODAY()-L352,0),"")</x:f>
      </x:c>
      <x:c r="N352" s="741" t="str">
        <x:f>IF(A352="","",IF(OR(B352="",C352="",D352="",E352="",F352="",NOT(ISNUMBER(E352)),E352&gt;TODAY(),NOT(ISNUMBER(F352)),F352&lt;=0),"CHECK ORDER DATA",IF(I352="","NOT INVOICED",IF(OR(G352="",H352=""),"CHECK INVOICE DATA",IF(OR(NOT(ISNUMBER(H352)),H352&gt;TODAY(),NOT(ISNUMBER(I352)),I352&lt;=0,I352&gt;F352,AND(J352&lt;&gt;"",NOT(ISNUMBER(J352))),J352&lt;0),"CHECK VALUES",IF(J352&gt;I352,"OVERPAID / CHECK",IF(K352=0,"PAID",IF(L352="","DUE DATE NOT SET",IF(OR(NOT(ISNUMBER(L352)),L352&lt;H352),"CHECK DUE DATE",IF(TODAY()&gt;L352,"OVERDUE","PENDING"))))))))))</x:f>
      </x:c>
      <x:c r="O352" s="730"/>
      <x:c r="P352" s="730"/>
      <x:c r="Q352" s="751" t="str">
        <x:f>IF(A352="","",IF(COUNTIF($A$5:$A$504,A352)&gt;1,"DUPLICATE PO ID",IF(OR(B352="",C352="",D352="",E352="",F352=""),"CHECK REQUIRED FIELDS",IF(OR(NOT(ISNUMBER(E352)),E352&gt;TODAY(),NOT(ISNUMBER(F352)),F352&lt;=0),"CHECK INPUTS",IF(I352="","OPEN — ADD INVOICE",IF(OR(G352="",H352=""),"CHECK INVOICE DATA",IF(OR(NOT(ISNUMBER(H352)),H352&gt;TODAY(),NOT(ISNUMBER(I352)),I352&lt;=0,I352&gt;F352,AND(J352&lt;&gt;"",OR(NOT(ISNUMBER(J352)),J352&lt;0,J352&gt;I352)),AND(L352&lt;&gt;"",OR(NOT(ISNUMBER(L352)),L352&lt;H352))),"CHECK INPUTS",IF(N352="PAID","COMPLETE","OPEN"))))))))</x:f>
      </x:c>
    </x:row>
    <x:row r="353">
      <x:c r="A353" s="730"/>
      <x:c r="B353" s="730"/>
      <x:c r="C353" s="730"/>
      <x:c r="D353" s="730"/>
      <x:c r="E353" s="731"/>
      <x:c r="F353" s="767"/>
      <x:c r="G353" s="767"/>
      <x:c r="H353" s="731"/>
      <x:c r="I353" s="767"/>
      <x:c r="J353" s="767"/>
      <x:c r="K353" s="771" t="str">
        <x:f>IF(I353="","",IF(OR(NOT(ISNUMBER(I353)),I353&lt;=0,AND(J353&lt;&gt;"",NOT(ISNUMBER(J353))),J353&lt;0),"CHECK VALUES",ROUND(MAX(I353-IF(J353="",0,J353),0),2)))</x:f>
      </x:c>
      <x:c r="L353" s="731"/>
      <x:c r="M353" s="776" t="str">
        <x:f>IF(N353="OVERDUE",MAX(TODAY()-L353,0),"")</x:f>
      </x:c>
      <x:c r="N353" s="741" t="str">
        <x:f>IF(A353="","",IF(OR(B353="",C353="",D353="",E353="",F353="",NOT(ISNUMBER(E353)),E353&gt;TODAY(),NOT(ISNUMBER(F353)),F353&lt;=0),"CHECK ORDER DATA",IF(I353="","NOT INVOICED",IF(OR(G353="",H353=""),"CHECK INVOICE DATA",IF(OR(NOT(ISNUMBER(H353)),H353&gt;TODAY(),NOT(ISNUMBER(I353)),I353&lt;=0,I353&gt;F353,AND(J353&lt;&gt;"",NOT(ISNUMBER(J353))),J353&lt;0),"CHECK VALUES",IF(J353&gt;I353,"OVERPAID / CHECK",IF(K353=0,"PAID",IF(L353="","DUE DATE NOT SET",IF(OR(NOT(ISNUMBER(L353)),L353&lt;H353),"CHECK DUE DATE",IF(TODAY()&gt;L353,"OVERDUE","PENDING"))))))))))</x:f>
      </x:c>
      <x:c r="O353" s="730"/>
      <x:c r="P353" s="730"/>
      <x:c r="Q353" s="751" t="str">
        <x:f>IF(A353="","",IF(COUNTIF($A$5:$A$504,A353)&gt;1,"DUPLICATE PO ID",IF(OR(B353="",C353="",D353="",E353="",F353=""),"CHECK REQUIRED FIELDS",IF(OR(NOT(ISNUMBER(E353)),E353&gt;TODAY(),NOT(ISNUMBER(F353)),F353&lt;=0),"CHECK INPUTS",IF(I353="","OPEN — ADD INVOICE",IF(OR(G353="",H353=""),"CHECK INVOICE DATA",IF(OR(NOT(ISNUMBER(H353)),H353&gt;TODAY(),NOT(ISNUMBER(I353)),I353&lt;=0,I353&gt;F353,AND(J353&lt;&gt;"",OR(NOT(ISNUMBER(J353)),J353&lt;0,J353&gt;I353)),AND(L353&lt;&gt;"",OR(NOT(ISNUMBER(L353)),L353&lt;H353))),"CHECK INPUTS",IF(N353="PAID","COMPLETE","OPEN"))))))))</x:f>
      </x:c>
    </x:row>
    <x:row r="354">
      <x:c r="A354" s="730"/>
      <x:c r="B354" s="730"/>
      <x:c r="C354" s="730"/>
      <x:c r="D354" s="730"/>
      <x:c r="E354" s="731"/>
      <x:c r="F354" s="767"/>
      <x:c r="G354" s="767"/>
      <x:c r="H354" s="731"/>
      <x:c r="I354" s="767"/>
      <x:c r="J354" s="767"/>
      <x:c r="K354" s="771" t="str">
        <x:f>IF(I354="","",IF(OR(NOT(ISNUMBER(I354)),I354&lt;=0,AND(J354&lt;&gt;"",NOT(ISNUMBER(J354))),J354&lt;0),"CHECK VALUES",ROUND(MAX(I354-IF(J354="",0,J354),0),2)))</x:f>
      </x:c>
      <x:c r="L354" s="731"/>
      <x:c r="M354" s="776" t="str">
        <x:f>IF(N354="OVERDUE",MAX(TODAY()-L354,0),"")</x:f>
      </x:c>
      <x:c r="N354" s="741" t="str">
        <x:f>IF(A354="","",IF(OR(B354="",C354="",D354="",E354="",F354="",NOT(ISNUMBER(E354)),E354&gt;TODAY(),NOT(ISNUMBER(F354)),F354&lt;=0),"CHECK ORDER DATA",IF(I354="","NOT INVOICED",IF(OR(G354="",H354=""),"CHECK INVOICE DATA",IF(OR(NOT(ISNUMBER(H354)),H354&gt;TODAY(),NOT(ISNUMBER(I354)),I354&lt;=0,I354&gt;F354,AND(J354&lt;&gt;"",NOT(ISNUMBER(J354))),J354&lt;0),"CHECK VALUES",IF(J354&gt;I354,"OVERPAID / CHECK",IF(K354=0,"PAID",IF(L354="","DUE DATE NOT SET",IF(OR(NOT(ISNUMBER(L354)),L354&lt;H354),"CHECK DUE DATE",IF(TODAY()&gt;L354,"OVERDUE","PENDING"))))))))))</x:f>
      </x:c>
      <x:c r="O354" s="730"/>
      <x:c r="P354" s="730"/>
      <x:c r="Q354" s="751" t="str">
        <x:f>IF(A354="","",IF(COUNTIF($A$5:$A$504,A354)&gt;1,"DUPLICATE PO ID",IF(OR(B354="",C354="",D354="",E354="",F354=""),"CHECK REQUIRED FIELDS",IF(OR(NOT(ISNUMBER(E354)),E354&gt;TODAY(),NOT(ISNUMBER(F354)),F354&lt;=0),"CHECK INPUTS",IF(I354="","OPEN — ADD INVOICE",IF(OR(G354="",H354=""),"CHECK INVOICE DATA",IF(OR(NOT(ISNUMBER(H354)),H354&gt;TODAY(),NOT(ISNUMBER(I354)),I354&lt;=0,I354&gt;F354,AND(J354&lt;&gt;"",OR(NOT(ISNUMBER(J354)),J354&lt;0,J354&gt;I354)),AND(L354&lt;&gt;"",OR(NOT(ISNUMBER(L354)),L354&lt;H354))),"CHECK INPUTS",IF(N354="PAID","COMPLETE","OPEN"))))))))</x:f>
      </x:c>
    </x:row>
    <x:row r="355">
      <x:c r="A355" s="730"/>
      <x:c r="B355" s="730"/>
      <x:c r="C355" s="730"/>
      <x:c r="D355" s="730"/>
      <x:c r="E355" s="731"/>
      <x:c r="F355" s="767"/>
      <x:c r="G355" s="767"/>
      <x:c r="H355" s="731"/>
      <x:c r="I355" s="767"/>
      <x:c r="J355" s="767"/>
      <x:c r="K355" s="771" t="str">
        <x:f>IF(I355="","",IF(OR(NOT(ISNUMBER(I355)),I355&lt;=0,AND(J355&lt;&gt;"",NOT(ISNUMBER(J355))),J355&lt;0),"CHECK VALUES",ROUND(MAX(I355-IF(J355="",0,J355),0),2)))</x:f>
      </x:c>
      <x:c r="L355" s="731"/>
      <x:c r="M355" s="776" t="str">
        <x:f>IF(N355="OVERDUE",MAX(TODAY()-L355,0),"")</x:f>
      </x:c>
      <x:c r="N355" s="741" t="str">
        <x:f>IF(A355="","",IF(OR(B355="",C355="",D355="",E355="",F355="",NOT(ISNUMBER(E355)),E355&gt;TODAY(),NOT(ISNUMBER(F355)),F355&lt;=0),"CHECK ORDER DATA",IF(I355="","NOT INVOICED",IF(OR(G355="",H355=""),"CHECK INVOICE DATA",IF(OR(NOT(ISNUMBER(H355)),H355&gt;TODAY(),NOT(ISNUMBER(I355)),I355&lt;=0,I355&gt;F355,AND(J355&lt;&gt;"",NOT(ISNUMBER(J355))),J355&lt;0),"CHECK VALUES",IF(J355&gt;I355,"OVERPAID / CHECK",IF(K355=0,"PAID",IF(L355="","DUE DATE NOT SET",IF(OR(NOT(ISNUMBER(L355)),L355&lt;H355),"CHECK DUE DATE",IF(TODAY()&gt;L355,"OVERDUE","PENDING"))))))))))</x:f>
      </x:c>
      <x:c r="O355" s="730"/>
      <x:c r="P355" s="730"/>
      <x:c r="Q355" s="751" t="str">
        <x:f>IF(A355="","",IF(COUNTIF($A$5:$A$504,A355)&gt;1,"DUPLICATE PO ID",IF(OR(B355="",C355="",D355="",E355="",F355=""),"CHECK REQUIRED FIELDS",IF(OR(NOT(ISNUMBER(E355)),E355&gt;TODAY(),NOT(ISNUMBER(F355)),F355&lt;=0),"CHECK INPUTS",IF(I355="","OPEN — ADD INVOICE",IF(OR(G355="",H355=""),"CHECK INVOICE DATA",IF(OR(NOT(ISNUMBER(H355)),H355&gt;TODAY(),NOT(ISNUMBER(I355)),I355&lt;=0,I355&gt;F355,AND(J355&lt;&gt;"",OR(NOT(ISNUMBER(J355)),J355&lt;0,J355&gt;I355)),AND(L355&lt;&gt;"",OR(NOT(ISNUMBER(L355)),L355&lt;H355))),"CHECK INPUTS",IF(N355="PAID","COMPLETE","OPEN"))))))))</x:f>
      </x:c>
    </x:row>
    <x:row r="356">
      <x:c r="A356" s="730"/>
      <x:c r="B356" s="730"/>
      <x:c r="C356" s="730"/>
      <x:c r="D356" s="730"/>
      <x:c r="E356" s="731"/>
      <x:c r="F356" s="767"/>
      <x:c r="G356" s="767"/>
      <x:c r="H356" s="731"/>
      <x:c r="I356" s="767"/>
      <x:c r="J356" s="767"/>
      <x:c r="K356" s="771" t="str">
        <x:f>IF(I356="","",IF(OR(NOT(ISNUMBER(I356)),I356&lt;=0,AND(J356&lt;&gt;"",NOT(ISNUMBER(J356))),J356&lt;0),"CHECK VALUES",ROUND(MAX(I356-IF(J356="",0,J356),0),2)))</x:f>
      </x:c>
      <x:c r="L356" s="731"/>
      <x:c r="M356" s="776" t="str">
        <x:f>IF(N356="OVERDUE",MAX(TODAY()-L356,0),"")</x:f>
      </x:c>
      <x:c r="N356" s="741" t="str">
        <x:f>IF(A356="","",IF(OR(B356="",C356="",D356="",E356="",F356="",NOT(ISNUMBER(E356)),E356&gt;TODAY(),NOT(ISNUMBER(F356)),F356&lt;=0),"CHECK ORDER DATA",IF(I356="","NOT INVOICED",IF(OR(G356="",H356=""),"CHECK INVOICE DATA",IF(OR(NOT(ISNUMBER(H356)),H356&gt;TODAY(),NOT(ISNUMBER(I356)),I356&lt;=0,I356&gt;F356,AND(J356&lt;&gt;"",NOT(ISNUMBER(J356))),J356&lt;0),"CHECK VALUES",IF(J356&gt;I356,"OVERPAID / CHECK",IF(K356=0,"PAID",IF(L356="","DUE DATE NOT SET",IF(OR(NOT(ISNUMBER(L356)),L356&lt;H356),"CHECK DUE DATE",IF(TODAY()&gt;L356,"OVERDUE","PENDING"))))))))))</x:f>
      </x:c>
      <x:c r="O356" s="730"/>
      <x:c r="P356" s="730"/>
      <x:c r="Q356" s="751" t="str">
        <x:f>IF(A356="","",IF(COUNTIF($A$5:$A$504,A356)&gt;1,"DUPLICATE PO ID",IF(OR(B356="",C356="",D356="",E356="",F356=""),"CHECK REQUIRED FIELDS",IF(OR(NOT(ISNUMBER(E356)),E356&gt;TODAY(),NOT(ISNUMBER(F356)),F356&lt;=0),"CHECK INPUTS",IF(I356="","OPEN — ADD INVOICE",IF(OR(G356="",H356=""),"CHECK INVOICE DATA",IF(OR(NOT(ISNUMBER(H356)),H356&gt;TODAY(),NOT(ISNUMBER(I356)),I356&lt;=0,I356&gt;F356,AND(J356&lt;&gt;"",OR(NOT(ISNUMBER(J356)),J356&lt;0,J356&gt;I356)),AND(L356&lt;&gt;"",OR(NOT(ISNUMBER(L356)),L356&lt;H356))),"CHECK INPUTS",IF(N356="PAID","COMPLETE","OPEN"))))))))</x:f>
      </x:c>
    </x:row>
    <x:row r="357">
      <x:c r="A357" s="730"/>
      <x:c r="B357" s="730"/>
      <x:c r="C357" s="730"/>
      <x:c r="D357" s="730"/>
      <x:c r="E357" s="731"/>
      <x:c r="F357" s="767"/>
      <x:c r="G357" s="767"/>
      <x:c r="H357" s="731"/>
      <x:c r="I357" s="767"/>
      <x:c r="J357" s="767"/>
      <x:c r="K357" s="771" t="str">
        <x:f>IF(I357="","",IF(OR(NOT(ISNUMBER(I357)),I357&lt;=0,AND(J357&lt;&gt;"",NOT(ISNUMBER(J357))),J357&lt;0),"CHECK VALUES",ROUND(MAX(I357-IF(J357="",0,J357),0),2)))</x:f>
      </x:c>
      <x:c r="L357" s="731"/>
      <x:c r="M357" s="776" t="str">
        <x:f>IF(N357="OVERDUE",MAX(TODAY()-L357,0),"")</x:f>
      </x:c>
      <x:c r="N357" s="741" t="str">
        <x:f>IF(A357="","",IF(OR(B357="",C357="",D357="",E357="",F357="",NOT(ISNUMBER(E357)),E357&gt;TODAY(),NOT(ISNUMBER(F357)),F357&lt;=0),"CHECK ORDER DATA",IF(I357="","NOT INVOICED",IF(OR(G357="",H357=""),"CHECK INVOICE DATA",IF(OR(NOT(ISNUMBER(H357)),H357&gt;TODAY(),NOT(ISNUMBER(I357)),I357&lt;=0,I357&gt;F357,AND(J357&lt;&gt;"",NOT(ISNUMBER(J357))),J357&lt;0),"CHECK VALUES",IF(J357&gt;I357,"OVERPAID / CHECK",IF(K357=0,"PAID",IF(L357="","DUE DATE NOT SET",IF(OR(NOT(ISNUMBER(L357)),L357&lt;H357),"CHECK DUE DATE",IF(TODAY()&gt;L357,"OVERDUE","PENDING"))))))))))</x:f>
      </x:c>
      <x:c r="O357" s="730"/>
      <x:c r="P357" s="730"/>
      <x:c r="Q357" s="751" t="str">
        <x:f>IF(A357="","",IF(COUNTIF($A$5:$A$504,A357)&gt;1,"DUPLICATE PO ID",IF(OR(B357="",C357="",D357="",E357="",F357=""),"CHECK REQUIRED FIELDS",IF(OR(NOT(ISNUMBER(E357)),E357&gt;TODAY(),NOT(ISNUMBER(F357)),F357&lt;=0),"CHECK INPUTS",IF(I357="","OPEN — ADD INVOICE",IF(OR(G357="",H357=""),"CHECK INVOICE DATA",IF(OR(NOT(ISNUMBER(H357)),H357&gt;TODAY(),NOT(ISNUMBER(I357)),I357&lt;=0,I357&gt;F357,AND(J357&lt;&gt;"",OR(NOT(ISNUMBER(J357)),J357&lt;0,J357&gt;I357)),AND(L357&lt;&gt;"",OR(NOT(ISNUMBER(L357)),L357&lt;H357))),"CHECK INPUTS",IF(N357="PAID","COMPLETE","OPEN"))))))))</x:f>
      </x:c>
    </x:row>
    <x:row r="358">
      <x:c r="A358" s="730"/>
      <x:c r="B358" s="730"/>
      <x:c r="C358" s="730"/>
      <x:c r="D358" s="730"/>
      <x:c r="E358" s="731"/>
      <x:c r="F358" s="767"/>
      <x:c r="G358" s="767"/>
      <x:c r="H358" s="731"/>
      <x:c r="I358" s="767"/>
      <x:c r="J358" s="767"/>
      <x:c r="K358" s="771" t="str">
        <x:f>IF(I358="","",IF(OR(NOT(ISNUMBER(I358)),I358&lt;=0,AND(J358&lt;&gt;"",NOT(ISNUMBER(J358))),J358&lt;0),"CHECK VALUES",ROUND(MAX(I358-IF(J358="",0,J358),0),2)))</x:f>
      </x:c>
      <x:c r="L358" s="731"/>
      <x:c r="M358" s="776" t="str">
        <x:f>IF(N358="OVERDUE",MAX(TODAY()-L358,0),"")</x:f>
      </x:c>
      <x:c r="N358" s="741" t="str">
        <x:f>IF(A358="","",IF(OR(B358="",C358="",D358="",E358="",F358="",NOT(ISNUMBER(E358)),E358&gt;TODAY(),NOT(ISNUMBER(F358)),F358&lt;=0),"CHECK ORDER DATA",IF(I358="","NOT INVOICED",IF(OR(G358="",H358=""),"CHECK INVOICE DATA",IF(OR(NOT(ISNUMBER(H358)),H358&gt;TODAY(),NOT(ISNUMBER(I358)),I358&lt;=0,I358&gt;F358,AND(J358&lt;&gt;"",NOT(ISNUMBER(J358))),J358&lt;0),"CHECK VALUES",IF(J358&gt;I358,"OVERPAID / CHECK",IF(K358=0,"PAID",IF(L358="","DUE DATE NOT SET",IF(OR(NOT(ISNUMBER(L358)),L358&lt;H358),"CHECK DUE DATE",IF(TODAY()&gt;L358,"OVERDUE","PENDING"))))))))))</x:f>
      </x:c>
      <x:c r="O358" s="730"/>
      <x:c r="P358" s="730"/>
      <x:c r="Q358" s="751" t="str">
        <x:f>IF(A358="","",IF(COUNTIF($A$5:$A$504,A358)&gt;1,"DUPLICATE PO ID",IF(OR(B358="",C358="",D358="",E358="",F358=""),"CHECK REQUIRED FIELDS",IF(OR(NOT(ISNUMBER(E358)),E358&gt;TODAY(),NOT(ISNUMBER(F358)),F358&lt;=0),"CHECK INPUTS",IF(I358="","OPEN — ADD INVOICE",IF(OR(G358="",H358=""),"CHECK INVOICE DATA",IF(OR(NOT(ISNUMBER(H358)),H358&gt;TODAY(),NOT(ISNUMBER(I358)),I358&lt;=0,I358&gt;F358,AND(J358&lt;&gt;"",OR(NOT(ISNUMBER(J358)),J358&lt;0,J358&gt;I358)),AND(L358&lt;&gt;"",OR(NOT(ISNUMBER(L358)),L358&lt;H358))),"CHECK INPUTS",IF(N358="PAID","COMPLETE","OPEN"))))))))</x:f>
      </x:c>
    </x:row>
    <x:row r="359">
      <x:c r="A359" s="730"/>
      <x:c r="B359" s="730"/>
      <x:c r="C359" s="730"/>
      <x:c r="D359" s="730"/>
      <x:c r="E359" s="731"/>
      <x:c r="F359" s="767"/>
      <x:c r="G359" s="767"/>
      <x:c r="H359" s="731"/>
      <x:c r="I359" s="767"/>
      <x:c r="J359" s="767"/>
      <x:c r="K359" s="771" t="str">
        <x:f>IF(I359="","",IF(OR(NOT(ISNUMBER(I359)),I359&lt;=0,AND(J359&lt;&gt;"",NOT(ISNUMBER(J359))),J359&lt;0),"CHECK VALUES",ROUND(MAX(I359-IF(J359="",0,J359),0),2)))</x:f>
      </x:c>
      <x:c r="L359" s="731"/>
      <x:c r="M359" s="776" t="str">
        <x:f>IF(N359="OVERDUE",MAX(TODAY()-L359,0),"")</x:f>
      </x:c>
      <x:c r="N359" s="741" t="str">
        <x:f>IF(A359="","",IF(OR(B359="",C359="",D359="",E359="",F359="",NOT(ISNUMBER(E359)),E359&gt;TODAY(),NOT(ISNUMBER(F359)),F359&lt;=0),"CHECK ORDER DATA",IF(I359="","NOT INVOICED",IF(OR(G359="",H359=""),"CHECK INVOICE DATA",IF(OR(NOT(ISNUMBER(H359)),H359&gt;TODAY(),NOT(ISNUMBER(I359)),I359&lt;=0,I359&gt;F359,AND(J359&lt;&gt;"",NOT(ISNUMBER(J359))),J359&lt;0),"CHECK VALUES",IF(J359&gt;I359,"OVERPAID / CHECK",IF(K359=0,"PAID",IF(L359="","DUE DATE NOT SET",IF(OR(NOT(ISNUMBER(L359)),L359&lt;H359),"CHECK DUE DATE",IF(TODAY()&gt;L359,"OVERDUE","PENDING"))))))))))</x:f>
      </x:c>
      <x:c r="O359" s="730"/>
      <x:c r="P359" s="730"/>
      <x:c r="Q359" s="751" t="str">
        <x:f>IF(A359="","",IF(COUNTIF($A$5:$A$504,A359)&gt;1,"DUPLICATE PO ID",IF(OR(B359="",C359="",D359="",E359="",F359=""),"CHECK REQUIRED FIELDS",IF(OR(NOT(ISNUMBER(E359)),E359&gt;TODAY(),NOT(ISNUMBER(F359)),F359&lt;=0),"CHECK INPUTS",IF(I359="","OPEN — ADD INVOICE",IF(OR(G359="",H359=""),"CHECK INVOICE DATA",IF(OR(NOT(ISNUMBER(H359)),H359&gt;TODAY(),NOT(ISNUMBER(I359)),I359&lt;=0,I359&gt;F359,AND(J359&lt;&gt;"",OR(NOT(ISNUMBER(J359)),J359&lt;0,J359&gt;I359)),AND(L359&lt;&gt;"",OR(NOT(ISNUMBER(L359)),L359&lt;H359))),"CHECK INPUTS",IF(N359="PAID","COMPLETE","OPEN"))))))))</x:f>
      </x:c>
    </x:row>
    <x:row r="360">
      <x:c r="A360" s="730"/>
      <x:c r="B360" s="730"/>
      <x:c r="C360" s="730"/>
      <x:c r="D360" s="730"/>
      <x:c r="E360" s="731"/>
      <x:c r="F360" s="767"/>
      <x:c r="G360" s="767"/>
      <x:c r="H360" s="731"/>
      <x:c r="I360" s="767"/>
      <x:c r="J360" s="767"/>
      <x:c r="K360" s="771" t="str">
        <x:f>IF(I360="","",IF(OR(NOT(ISNUMBER(I360)),I360&lt;=0,AND(J360&lt;&gt;"",NOT(ISNUMBER(J360))),J360&lt;0),"CHECK VALUES",ROUND(MAX(I360-IF(J360="",0,J360),0),2)))</x:f>
      </x:c>
      <x:c r="L360" s="731"/>
      <x:c r="M360" s="776" t="str">
        <x:f>IF(N360="OVERDUE",MAX(TODAY()-L360,0),"")</x:f>
      </x:c>
      <x:c r="N360" s="741" t="str">
        <x:f>IF(A360="","",IF(OR(B360="",C360="",D360="",E360="",F360="",NOT(ISNUMBER(E360)),E360&gt;TODAY(),NOT(ISNUMBER(F360)),F360&lt;=0),"CHECK ORDER DATA",IF(I360="","NOT INVOICED",IF(OR(G360="",H360=""),"CHECK INVOICE DATA",IF(OR(NOT(ISNUMBER(H360)),H360&gt;TODAY(),NOT(ISNUMBER(I360)),I360&lt;=0,I360&gt;F360,AND(J360&lt;&gt;"",NOT(ISNUMBER(J360))),J360&lt;0),"CHECK VALUES",IF(J360&gt;I360,"OVERPAID / CHECK",IF(K360=0,"PAID",IF(L360="","DUE DATE NOT SET",IF(OR(NOT(ISNUMBER(L360)),L360&lt;H360),"CHECK DUE DATE",IF(TODAY()&gt;L360,"OVERDUE","PENDING"))))))))))</x:f>
      </x:c>
      <x:c r="O360" s="730"/>
      <x:c r="P360" s="730"/>
      <x:c r="Q360" s="751" t="str">
        <x:f>IF(A360="","",IF(COUNTIF($A$5:$A$504,A360)&gt;1,"DUPLICATE PO ID",IF(OR(B360="",C360="",D360="",E360="",F360=""),"CHECK REQUIRED FIELDS",IF(OR(NOT(ISNUMBER(E360)),E360&gt;TODAY(),NOT(ISNUMBER(F360)),F360&lt;=0),"CHECK INPUTS",IF(I360="","OPEN — ADD INVOICE",IF(OR(G360="",H360=""),"CHECK INVOICE DATA",IF(OR(NOT(ISNUMBER(H360)),H360&gt;TODAY(),NOT(ISNUMBER(I360)),I360&lt;=0,I360&gt;F360,AND(J360&lt;&gt;"",OR(NOT(ISNUMBER(J360)),J360&lt;0,J360&gt;I360)),AND(L360&lt;&gt;"",OR(NOT(ISNUMBER(L360)),L360&lt;H360))),"CHECK INPUTS",IF(N360="PAID","COMPLETE","OPEN"))))))))</x:f>
      </x:c>
    </x:row>
    <x:row r="361">
      <x:c r="A361" s="730"/>
      <x:c r="B361" s="730"/>
      <x:c r="C361" s="730"/>
      <x:c r="D361" s="730"/>
      <x:c r="E361" s="731"/>
      <x:c r="F361" s="767"/>
      <x:c r="G361" s="767"/>
      <x:c r="H361" s="731"/>
      <x:c r="I361" s="767"/>
      <x:c r="J361" s="767"/>
      <x:c r="K361" s="771" t="str">
        <x:f>IF(I361="","",IF(OR(NOT(ISNUMBER(I361)),I361&lt;=0,AND(J361&lt;&gt;"",NOT(ISNUMBER(J361))),J361&lt;0),"CHECK VALUES",ROUND(MAX(I361-IF(J361="",0,J361),0),2)))</x:f>
      </x:c>
      <x:c r="L361" s="731"/>
      <x:c r="M361" s="776" t="str">
        <x:f>IF(N361="OVERDUE",MAX(TODAY()-L361,0),"")</x:f>
      </x:c>
      <x:c r="N361" s="741" t="str">
        <x:f>IF(A361="","",IF(OR(B361="",C361="",D361="",E361="",F361="",NOT(ISNUMBER(E361)),E361&gt;TODAY(),NOT(ISNUMBER(F361)),F361&lt;=0),"CHECK ORDER DATA",IF(I361="","NOT INVOICED",IF(OR(G361="",H361=""),"CHECK INVOICE DATA",IF(OR(NOT(ISNUMBER(H361)),H361&gt;TODAY(),NOT(ISNUMBER(I361)),I361&lt;=0,I361&gt;F361,AND(J361&lt;&gt;"",NOT(ISNUMBER(J361))),J361&lt;0),"CHECK VALUES",IF(J361&gt;I361,"OVERPAID / CHECK",IF(K361=0,"PAID",IF(L361="","DUE DATE NOT SET",IF(OR(NOT(ISNUMBER(L361)),L361&lt;H361),"CHECK DUE DATE",IF(TODAY()&gt;L361,"OVERDUE","PENDING"))))))))))</x:f>
      </x:c>
      <x:c r="O361" s="730"/>
      <x:c r="P361" s="730"/>
      <x:c r="Q361" s="751" t="str">
        <x:f>IF(A361="","",IF(COUNTIF($A$5:$A$504,A361)&gt;1,"DUPLICATE PO ID",IF(OR(B361="",C361="",D361="",E361="",F361=""),"CHECK REQUIRED FIELDS",IF(OR(NOT(ISNUMBER(E361)),E361&gt;TODAY(),NOT(ISNUMBER(F361)),F361&lt;=0),"CHECK INPUTS",IF(I361="","OPEN — ADD INVOICE",IF(OR(G361="",H361=""),"CHECK INVOICE DATA",IF(OR(NOT(ISNUMBER(H361)),H361&gt;TODAY(),NOT(ISNUMBER(I361)),I361&lt;=0,I361&gt;F361,AND(J361&lt;&gt;"",OR(NOT(ISNUMBER(J361)),J361&lt;0,J361&gt;I361)),AND(L361&lt;&gt;"",OR(NOT(ISNUMBER(L361)),L361&lt;H361))),"CHECK INPUTS",IF(N361="PAID","COMPLETE","OPEN"))))))))</x:f>
      </x:c>
    </x:row>
    <x:row r="362">
      <x:c r="A362" s="730"/>
      <x:c r="B362" s="730"/>
      <x:c r="C362" s="730"/>
      <x:c r="D362" s="730"/>
      <x:c r="E362" s="731"/>
      <x:c r="F362" s="767"/>
      <x:c r="G362" s="767"/>
      <x:c r="H362" s="731"/>
      <x:c r="I362" s="767"/>
      <x:c r="J362" s="767"/>
      <x:c r="K362" s="771" t="str">
        <x:f>IF(I362="","",IF(OR(NOT(ISNUMBER(I362)),I362&lt;=0,AND(J362&lt;&gt;"",NOT(ISNUMBER(J362))),J362&lt;0),"CHECK VALUES",ROUND(MAX(I362-IF(J362="",0,J362),0),2)))</x:f>
      </x:c>
      <x:c r="L362" s="731"/>
      <x:c r="M362" s="776" t="str">
        <x:f>IF(N362="OVERDUE",MAX(TODAY()-L362,0),"")</x:f>
      </x:c>
      <x:c r="N362" s="741" t="str">
        <x:f>IF(A362="","",IF(OR(B362="",C362="",D362="",E362="",F362="",NOT(ISNUMBER(E362)),E362&gt;TODAY(),NOT(ISNUMBER(F362)),F362&lt;=0),"CHECK ORDER DATA",IF(I362="","NOT INVOICED",IF(OR(G362="",H362=""),"CHECK INVOICE DATA",IF(OR(NOT(ISNUMBER(H362)),H362&gt;TODAY(),NOT(ISNUMBER(I362)),I362&lt;=0,I362&gt;F362,AND(J362&lt;&gt;"",NOT(ISNUMBER(J362))),J362&lt;0),"CHECK VALUES",IF(J362&gt;I362,"OVERPAID / CHECK",IF(K362=0,"PAID",IF(L362="","DUE DATE NOT SET",IF(OR(NOT(ISNUMBER(L362)),L362&lt;H362),"CHECK DUE DATE",IF(TODAY()&gt;L362,"OVERDUE","PENDING"))))))))))</x:f>
      </x:c>
      <x:c r="O362" s="730"/>
      <x:c r="P362" s="730"/>
      <x:c r="Q362" s="751" t="str">
        <x:f>IF(A362="","",IF(COUNTIF($A$5:$A$504,A362)&gt;1,"DUPLICATE PO ID",IF(OR(B362="",C362="",D362="",E362="",F362=""),"CHECK REQUIRED FIELDS",IF(OR(NOT(ISNUMBER(E362)),E362&gt;TODAY(),NOT(ISNUMBER(F362)),F362&lt;=0),"CHECK INPUTS",IF(I362="","OPEN — ADD INVOICE",IF(OR(G362="",H362=""),"CHECK INVOICE DATA",IF(OR(NOT(ISNUMBER(H362)),H362&gt;TODAY(),NOT(ISNUMBER(I362)),I362&lt;=0,I362&gt;F362,AND(J362&lt;&gt;"",OR(NOT(ISNUMBER(J362)),J362&lt;0,J362&gt;I362)),AND(L362&lt;&gt;"",OR(NOT(ISNUMBER(L362)),L362&lt;H362))),"CHECK INPUTS",IF(N362="PAID","COMPLETE","OPEN"))))))))</x:f>
      </x:c>
    </x:row>
    <x:row r="363">
      <x:c r="A363" s="730"/>
      <x:c r="B363" s="730"/>
      <x:c r="C363" s="730"/>
      <x:c r="D363" s="730"/>
      <x:c r="E363" s="731"/>
      <x:c r="F363" s="767"/>
      <x:c r="G363" s="767"/>
      <x:c r="H363" s="731"/>
      <x:c r="I363" s="767"/>
      <x:c r="J363" s="767"/>
      <x:c r="K363" s="771" t="str">
        <x:f>IF(I363="","",IF(OR(NOT(ISNUMBER(I363)),I363&lt;=0,AND(J363&lt;&gt;"",NOT(ISNUMBER(J363))),J363&lt;0),"CHECK VALUES",ROUND(MAX(I363-IF(J363="",0,J363),0),2)))</x:f>
      </x:c>
      <x:c r="L363" s="731"/>
      <x:c r="M363" s="776" t="str">
        <x:f>IF(N363="OVERDUE",MAX(TODAY()-L363,0),"")</x:f>
      </x:c>
      <x:c r="N363" s="741" t="str">
        <x:f>IF(A363="","",IF(OR(B363="",C363="",D363="",E363="",F363="",NOT(ISNUMBER(E363)),E363&gt;TODAY(),NOT(ISNUMBER(F363)),F363&lt;=0),"CHECK ORDER DATA",IF(I363="","NOT INVOICED",IF(OR(G363="",H363=""),"CHECK INVOICE DATA",IF(OR(NOT(ISNUMBER(H363)),H363&gt;TODAY(),NOT(ISNUMBER(I363)),I363&lt;=0,I363&gt;F363,AND(J363&lt;&gt;"",NOT(ISNUMBER(J363))),J363&lt;0),"CHECK VALUES",IF(J363&gt;I363,"OVERPAID / CHECK",IF(K363=0,"PAID",IF(L363="","DUE DATE NOT SET",IF(OR(NOT(ISNUMBER(L363)),L363&lt;H363),"CHECK DUE DATE",IF(TODAY()&gt;L363,"OVERDUE","PENDING"))))))))))</x:f>
      </x:c>
      <x:c r="O363" s="730"/>
      <x:c r="P363" s="730"/>
      <x:c r="Q363" s="751" t="str">
        <x:f>IF(A363="","",IF(COUNTIF($A$5:$A$504,A363)&gt;1,"DUPLICATE PO ID",IF(OR(B363="",C363="",D363="",E363="",F363=""),"CHECK REQUIRED FIELDS",IF(OR(NOT(ISNUMBER(E363)),E363&gt;TODAY(),NOT(ISNUMBER(F363)),F363&lt;=0),"CHECK INPUTS",IF(I363="","OPEN — ADD INVOICE",IF(OR(G363="",H363=""),"CHECK INVOICE DATA",IF(OR(NOT(ISNUMBER(H363)),H363&gt;TODAY(),NOT(ISNUMBER(I363)),I363&lt;=0,I363&gt;F363,AND(J363&lt;&gt;"",OR(NOT(ISNUMBER(J363)),J363&lt;0,J363&gt;I363)),AND(L363&lt;&gt;"",OR(NOT(ISNUMBER(L363)),L363&lt;H363))),"CHECK INPUTS",IF(N363="PAID","COMPLETE","OPEN"))))))))</x:f>
      </x:c>
    </x:row>
    <x:row r="364">
      <x:c r="A364" s="730"/>
      <x:c r="B364" s="730"/>
      <x:c r="C364" s="730"/>
      <x:c r="D364" s="730"/>
      <x:c r="E364" s="731"/>
      <x:c r="F364" s="767"/>
      <x:c r="G364" s="767"/>
      <x:c r="H364" s="731"/>
      <x:c r="I364" s="767"/>
      <x:c r="J364" s="767"/>
      <x:c r="K364" s="771" t="str">
        <x:f>IF(I364="","",IF(OR(NOT(ISNUMBER(I364)),I364&lt;=0,AND(J364&lt;&gt;"",NOT(ISNUMBER(J364))),J364&lt;0),"CHECK VALUES",ROUND(MAX(I364-IF(J364="",0,J364),0),2)))</x:f>
      </x:c>
      <x:c r="L364" s="731"/>
      <x:c r="M364" s="776" t="str">
        <x:f>IF(N364="OVERDUE",MAX(TODAY()-L364,0),"")</x:f>
      </x:c>
      <x:c r="N364" s="741" t="str">
        <x:f>IF(A364="","",IF(OR(B364="",C364="",D364="",E364="",F364="",NOT(ISNUMBER(E364)),E364&gt;TODAY(),NOT(ISNUMBER(F364)),F364&lt;=0),"CHECK ORDER DATA",IF(I364="","NOT INVOICED",IF(OR(G364="",H364=""),"CHECK INVOICE DATA",IF(OR(NOT(ISNUMBER(H364)),H364&gt;TODAY(),NOT(ISNUMBER(I364)),I364&lt;=0,I364&gt;F364,AND(J364&lt;&gt;"",NOT(ISNUMBER(J364))),J364&lt;0),"CHECK VALUES",IF(J364&gt;I364,"OVERPAID / CHECK",IF(K364=0,"PAID",IF(L364="","DUE DATE NOT SET",IF(OR(NOT(ISNUMBER(L364)),L364&lt;H364),"CHECK DUE DATE",IF(TODAY()&gt;L364,"OVERDUE","PENDING"))))))))))</x:f>
      </x:c>
      <x:c r="O364" s="730"/>
      <x:c r="P364" s="730"/>
      <x:c r="Q364" s="751" t="str">
        <x:f>IF(A364="","",IF(COUNTIF($A$5:$A$504,A364)&gt;1,"DUPLICATE PO ID",IF(OR(B364="",C364="",D364="",E364="",F364=""),"CHECK REQUIRED FIELDS",IF(OR(NOT(ISNUMBER(E364)),E364&gt;TODAY(),NOT(ISNUMBER(F364)),F364&lt;=0),"CHECK INPUTS",IF(I364="","OPEN — ADD INVOICE",IF(OR(G364="",H364=""),"CHECK INVOICE DATA",IF(OR(NOT(ISNUMBER(H364)),H364&gt;TODAY(),NOT(ISNUMBER(I364)),I364&lt;=0,I364&gt;F364,AND(J364&lt;&gt;"",OR(NOT(ISNUMBER(J364)),J364&lt;0,J364&gt;I364)),AND(L364&lt;&gt;"",OR(NOT(ISNUMBER(L364)),L364&lt;H364))),"CHECK INPUTS",IF(N364="PAID","COMPLETE","OPEN"))))))))</x:f>
      </x:c>
    </x:row>
    <x:row r="365">
      <x:c r="A365" s="730"/>
      <x:c r="B365" s="730"/>
      <x:c r="C365" s="730"/>
      <x:c r="D365" s="730"/>
      <x:c r="E365" s="731"/>
      <x:c r="F365" s="767"/>
      <x:c r="G365" s="767"/>
      <x:c r="H365" s="731"/>
      <x:c r="I365" s="767"/>
      <x:c r="J365" s="767"/>
      <x:c r="K365" s="771" t="str">
        <x:f>IF(I365="","",IF(OR(NOT(ISNUMBER(I365)),I365&lt;=0,AND(J365&lt;&gt;"",NOT(ISNUMBER(J365))),J365&lt;0),"CHECK VALUES",ROUND(MAX(I365-IF(J365="",0,J365),0),2)))</x:f>
      </x:c>
      <x:c r="L365" s="731"/>
      <x:c r="M365" s="776" t="str">
        <x:f>IF(N365="OVERDUE",MAX(TODAY()-L365,0),"")</x:f>
      </x:c>
      <x:c r="N365" s="741" t="str">
        <x:f>IF(A365="","",IF(OR(B365="",C365="",D365="",E365="",F365="",NOT(ISNUMBER(E365)),E365&gt;TODAY(),NOT(ISNUMBER(F365)),F365&lt;=0),"CHECK ORDER DATA",IF(I365="","NOT INVOICED",IF(OR(G365="",H365=""),"CHECK INVOICE DATA",IF(OR(NOT(ISNUMBER(H365)),H365&gt;TODAY(),NOT(ISNUMBER(I365)),I365&lt;=0,I365&gt;F365,AND(J365&lt;&gt;"",NOT(ISNUMBER(J365))),J365&lt;0),"CHECK VALUES",IF(J365&gt;I365,"OVERPAID / CHECK",IF(K365=0,"PAID",IF(L365="","DUE DATE NOT SET",IF(OR(NOT(ISNUMBER(L365)),L365&lt;H365),"CHECK DUE DATE",IF(TODAY()&gt;L365,"OVERDUE","PENDING"))))))))))</x:f>
      </x:c>
      <x:c r="O365" s="730"/>
      <x:c r="P365" s="730"/>
      <x:c r="Q365" s="751" t="str">
        <x:f>IF(A365="","",IF(COUNTIF($A$5:$A$504,A365)&gt;1,"DUPLICATE PO ID",IF(OR(B365="",C365="",D365="",E365="",F365=""),"CHECK REQUIRED FIELDS",IF(OR(NOT(ISNUMBER(E365)),E365&gt;TODAY(),NOT(ISNUMBER(F365)),F365&lt;=0),"CHECK INPUTS",IF(I365="","OPEN — ADD INVOICE",IF(OR(G365="",H365=""),"CHECK INVOICE DATA",IF(OR(NOT(ISNUMBER(H365)),H365&gt;TODAY(),NOT(ISNUMBER(I365)),I365&lt;=0,I365&gt;F365,AND(J365&lt;&gt;"",OR(NOT(ISNUMBER(J365)),J365&lt;0,J365&gt;I365)),AND(L365&lt;&gt;"",OR(NOT(ISNUMBER(L365)),L365&lt;H365))),"CHECK INPUTS",IF(N365="PAID","COMPLETE","OPEN"))))))))</x:f>
      </x:c>
    </x:row>
    <x:row r="366">
      <x:c r="A366" s="730"/>
      <x:c r="B366" s="730"/>
      <x:c r="C366" s="730"/>
      <x:c r="D366" s="730"/>
      <x:c r="E366" s="731"/>
      <x:c r="F366" s="767"/>
      <x:c r="G366" s="767"/>
      <x:c r="H366" s="731"/>
      <x:c r="I366" s="767"/>
      <x:c r="J366" s="767"/>
      <x:c r="K366" s="771" t="str">
        <x:f>IF(I366="","",IF(OR(NOT(ISNUMBER(I366)),I366&lt;=0,AND(J366&lt;&gt;"",NOT(ISNUMBER(J366))),J366&lt;0),"CHECK VALUES",ROUND(MAX(I366-IF(J366="",0,J366),0),2)))</x:f>
      </x:c>
      <x:c r="L366" s="731"/>
      <x:c r="M366" s="776" t="str">
        <x:f>IF(N366="OVERDUE",MAX(TODAY()-L366,0),"")</x:f>
      </x:c>
      <x:c r="N366" s="741" t="str">
        <x:f>IF(A366="","",IF(OR(B366="",C366="",D366="",E366="",F366="",NOT(ISNUMBER(E366)),E366&gt;TODAY(),NOT(ISNUMBER(F366)),F366&lt;=0),"CHECK ORDER DATA",IF(I366="","NOT INVOICED",IF(OR(G366="",H366=""),"CHECK INVOICE DATA",IF(OR(NOT(ISNUMBER(H366)),H366&gt;TODAY(),NOT(ISNUMBER(I366)),I366&lt;=0,I366&gt;F366,AND(J366&lt;&gt;"",NOT(ISNUMBER(J366))),J366&lt;0),"CHECK VALUES",IF(J366&gt;I366,"OVERPAID / CHECK",IF(K366=0,"PAID",IF(L366="","DUE DATE NOT SET",IF(OR(NOT(ISNUMBER(L366)),L366&lt;H366),"CHECK DUE DATE",IF(TODAY()&gt;L366,"OVERDUE","PENDING"))))))))))</x:f>
      </x:c>
      <x:c r="O366" s="730"/>
      <x:c r="P366" s="730"/>
      <x:c r="Q366" s="751" t="str">
        <x:f>IF(A366="","",IF(COUNTIF($A$5:$A$504,A366)&gt;1,"DUPLICATE PO ID",IF(OR(B366="",C366="",D366="",E366="",F366=""),"CHECK REQUIRED FIELDS",IF(OR(NOT(ISNUMBER(E366)),E366&gt;TODAY(),NOT(ISNUMBER(F366)),F366&lt;=0),"CHECK INPUTS",IF(I366="","OPEN — ADD INVOICE",IF(OR(G366="",H366=""),"CHECK INVOICE DATA",IF(OR(NOT(ISNUMBER(H366)),H366&gt;TODAY(),NOT(ISNUMBER(I366)),I366&lt;=0,I366&gt;F366,AND(J366&lt;&gt;"",OR(NOT(ISNUMBER(J366)),J366&lt;0,J366&gt;I366)),AND(L366&lt;&gt;"",OR(NOT(ISNUMBER(L366)),L366&lt;H366))),"CHECK INPUTS",IF(N366="PAID","COMPLETE","OPEN"))))))))</x:f>
      </x:c>
    </x:row>
    <x:row r="367">
      <x:c r="A367" s="730"/>
      <x:c r="B367" s="730"/>
      <x:c r="C367" s="730"/>
      <x:c r="D367" s="730"/>
      <x:c r="E367" s="731"/>
      <x:c r="F367" s="767"/>
      <x:c r="G367" s="767"/>
      <x:c r="H367" s="731"/>
      <x:c r="I367" s="767"/>
      <x:c r="J367" s="767"/>
      <x:c r="K367" s="771" t="str">
        <x:f>IF(I367="","",IF(OR(NOT(ISNUMBER(I367)),I367&lt;=0,AND(J367&lt;&gt;"",NOT(ISNUMBER(J367))),J367&lt;0),"CHECK VALUES",ROUND(MAX(I367-IF(J367="",0,J367),0),2)))</x:f>
      </x:c>
      <x:c r="L367" s="731"/>
      <x:c r="M367" s="776" t="str">
        <x:f>IF(N367="OVERDUE",MAX(TODAY()-L367,0),"")</x:f>
      </x:c>
      <x:c r="N367" s="741" t="str">
        <x:f>IF(A367="","",IF(OR(B367="",C367="",D367="",E367="",F367="",NOT(ISNUMBER(E367)),E367&gt;TODAY(),NOT(ISNUMBER(F367)),F367&lt;=0),"CHECK ORDER DATA",IF(I367="","NOT INVOICED",IF(OR(G367="",H367=""),"CHECK INVOICE DATA",IF(OR(NOT(ISNUMBER(H367)),H367&gt;TODAY(),NOT(ISNUMBER(I367)),I367&lt;=0,I367&gt;F367,AND(J367&lt;&gt;"",NOT(ISNUMBER(J367))),J367&lt;0),"CHECK VALUES",IF(J367&gt;I367,"OVERPAID / CHECK",IF(K367=0,"PAID",IF(L367="","DUE DATE NOT SET",IF(OR(NOT(ISNUMBER(L367)),L367&lt;H367),"CHECK DUE DATE",IF(TODAY()&gt;L367,"OVERDUE","PENDING"))))))))))</x:f>
      </x:c>
      <x:c r="O367" s="730"/>
      <x:c r="P367" s="730"/>
      <x:c r="Q367" s="751" t="str">
        <x:f>IF(A367="","",IF(COUNTIF($A$5:$A$504,A367)&gt;1,"DUPLICATE PO ID",IF(OR(B367="",C367="",D367="",E367="",F367=""),"CHECK REQUIRED FIELDS",IF(OR(NOT(ISNUMBER(E367)),E367&gt;TODAY(),NOT(ISNUMBER(F367)),F367&lt;=0),"CHECK INPUTS",IF(I367="","OPEN — ADD INVOICE",IF(OR(G367="",H367=""),"CHECK INVOICE DATA",IF(OR(NOT(ISNUMBER(H367)),H367&gt;TODAY(),NOT(ISNUMBER(I367)),I367&lt;=0,I367&gt;F367,AND(J367&lt;&gt;"",OR(NOT(ISNUMBER(J367)),J367&lt;0,J367&gt;I367)),AND(L367&lt;&gt;"",OR(NOT(ISNUMBER(L367)),L367&lt;H367))),"CHECK INPUTS",IF(N367="PAID","COMPLETE","OPEN"))))))))</x:f>
      </x:c>
    </x:row>
    <x:row r="368">
      <x:c r="A368" s="730"/>
      <x:c r="B368" s="730"/>
      <x:c r="C368" s="730"/>
      <x:c r="D368" s="730"/>
      <x:c r="E368" s="731"/>
      <x:c r="F368" s="767"/>
      <x:c r="G368" s="767"/>
      <x:c r="H368" s="731"/>
      <x:c r="I368" s="767"/>
      <x:c r="J368" s="767"/>
      <x:c r="K368" s="771" t="str">
        <x:f>IF(I368="","",IF(OR(NOT(ISNUMBER(I368)),I368&lt;=0,AND(J368&lt;&gt;"",NOT(ISNUMBER(J368))),J368&lt;0),"CHECK VALUES",ROUND(MAX(I368-IF(J368="",0,J368),0),2)))</x:f>
      </x:c>
      <x:c r="L368" s="731"/>
      <x:c r="M368" s="776" t="str">
        <x:f>IF(N368="OVERDUE",MAX(TODAY()-L368,0),"")</x:f>
      </x:c>
      <x:c r="N368" s="741" t="str">
        <x:f>IF(A368="","",IF(OR(B368="",C368="",D368="",E368="",F368="",NOT(ISNUMBER(E368)),E368&gt;TODAY(),NOT(ISNUMBER(F368)),F368&lt;=0),"CHECK ORDER DATA",IF(I368="","NOT INVOICED",IF(OR(G368="",H368=""),"CHECK INVOICE DATA",IF(OR(NOT(ISNUMBER(H368)),H368&gt;TODAY(),NOT(ISNUMBER(I368)),I368&lt;=0,I368&gt;F368,AND(J368&lt;&gt;"",NOT(ISNUMBER(J368))),J368&lt;0),"CHECK VALUES",IF(J368&gt;I368,"OVERPAID / CHECK",IF(K368=0,"PAID",IF(L368="","DUE DATE NOT SET",IF(OR(NOT(ISNUMBER(L368)),L368&lt;H368),"CHECK DUE DATE",IF(TODAY()&gt;L368,"OVERDUE","PENDING"))))))))))</x:f>
      </x:c>
      <x:c r="O368" s="730"/>
      <x:c r="P368" s="730"/>
      <x:c r="Q368" s="751" t="str">
        <x:f>IF(A368="","",IF(COUNTIF($A$5:$A$504,A368)&gt;1,"DUPLICATE PO ID",IF(OR(B368="",C368="",D368="",E368="",F368=""),"CHECK REQUIRED FIELDS",IF(OR(NOT(ISNUMBER(E368)),E368&gt;TODAY(),NOT(ISNUMBER(F368)),F368&lt;=0),"CHECK INPUTS",IF(I368="","OPEN — ADD INVOICE",IF(OR(G368="",H368=""),"CHECK INVOICE DATA",IF(OR(NOT(ISNUMBER(H368)),H368&gt;TODAY(),NOT(ISNUMBER(I368)),I368&lt;=0,I368&gt;F368,AND(J368&lt;&gt;"",OR(NOT(ISNUMBER(J368)),J368&lt;0,J368&gt;I368)),AND(L368&lt;&gt;"",OR(NOT(ISNUMBER(L368)),L368&lt;H368))),"CHECK INPUTS",IF(N368="PAID","COMPLETE","OPEN"))))))))</x:f>
      </x:c>
    </x:row>
    <x:row r="369">
      <x:c r="A369" s="730"/>
      <x:c r="B369" s="730"/>
      <x:c r="C369" s="730"/>
      <x:c r="D369" s="730"/>
      <x:c r="E369" s="731"/>
      <x:c r="F369" s="767"/>
      <x:c r="G369" s="767"/>
      <x:c r="H369" s="731"/>
      <x:c r="I369" s="767"/>
      <x:c r="J369" s="767"/>
      <x:c r="K369" s="771" t="str">
        <x:f>IF(I369="","",IF(OR(NOT(ISNUMBER(I369)),I369&lt;=0,AND(J369&lt;&gt;"",NOT(ISNUMBER(J369))),J369&lt;0),"CHECK VALUES",ROUND(MAX(I369-IF(J369="",0,J369),0),2)))</x:f>
      </x:c>
      <x:c r="L369" s="731"/>
      <x:c r="M369" s="776" t="str">
        <x:f>IF(N369="OVERDUE",MAX(TODAY()-L369,0),"")</x:f>
      </x:c>
      <x:c r="N369" s="741" t="str">
        <x:f>IF(A369="","",IF(OR(B369="",C369="",D369="",E369="",F369="",NOT(ISNUMBER(E369)),E369&gt;TODAY(),NOT(ISNUMBER(F369)),F369&lt;=0),"CHECK ORDER DATA",IF(I369="","NOT INVOICED",IF(OR(G369="",H369=""),"CHECK INVOICE DATA",IF(OR(NOT(ISNUMBER(H369)),H369&gt;TODAY(),NOT(ISNUMBER(I369)),I369&lt;=0,I369&gt;F369,AND(J369&lt;&gt;"",NOT(ISNUMBER(J369))),J369&lt;0),"CHECK VALUES",IF(J369&gt;I369,"OVERPAID / CHECK",IF(K369=0,"PAID",IF(L369="","DUE DATE NOT SET",IF(OR(NOT(ISNUMBER(L369)),L369&lt;H369),"CHECK DUE DATE",IF(TODAY()&gt;L369,"OVERDUE","PENDING"))))))))))</x:f>
      </x:c>
      <x:c r="O369" s="730"/>
      <x:c r="P369" s="730"/>
      <x:c r="Q369" s="751" t="str">
        <x:f>IF(A369="","",IF(COUNTIF($A$5:$A$504,A369)&gt;1,"DUPLICATE PO ID",IF(OR(B369="",C369="",D369="",E369="",F369=""),"CHECK REQUIRED FIELDS",IF(OR(NOT(ISNUMBER(E369)),E369&gt;TODAY(),NOT(ISNUMBER(F369)),F369&lt;=0),"CHECK INPUTS",IF(I369="","OPEN — ADD INVOICE",IF(OR(G369="",H369=""),"CHECK INVOICE DATA",IF(OR(NOT(ISNUMBER(H369)),H369&gt;TODAY(),NOT(ISNUMBER(I369)),I369&lt;=0,I369&gt;F369,AND(J369&lt;&gt;"",OR(NOT(ISNUMBER(J369)),J369&lt;0,J369&gt;I369)),AND(L369&lt;&gt;"",OR(NOT(ISNUMBER(L369)),L369&lt;H369))),"CHECK INPUTS",IF(N369="PAID","COMPLETE","OPEN"))))))))</x:f>
      </x:c>
    </x:row>
    <x:row r="370">
      <x:c r="A370" s="730"/>
      <x:c r="B370" s="730"/>
      <x:c r="C370" s="730"/>
      <x:c r="D370" s="730"/>
      <x:c r="E370" s="731"/>
      <x:c r="F370" s="767"/>
      <x:c r="G370" s="767"/>
      <x:c r="H370" s="731"/>
      <x:c r="I370" s="767"/>
      <x:c r="J370" s="767"/>
      <x:c r="K370" s="771" t="str">
        <x:f>IF(I370="","",IF(OR(NOT(ISNUMBER(I370)),I370&lt;=0,AND(J370&lt;&gt;"",NOT(ISNUMBER(J370))),J370&lt;0),"CHECK VALUES",ROUND(MAX(I370-IF(J370="",0,J370),0),2)))</x:f>
      </x:c>
      <x:c r="L370" s="731"/>
      <x:c r="M370" s="776" t="str">
        <x:f>IF(N370="OVERDUE",MAX(TODAY()-L370,0),"")</x:f>
      </x:c>
      <x:c r="N370" s="741" t="str">
        <x:f>IF(A370="","",IF(OR(B370="",C370="",D370="",E370="",F370="",NOT(ISNUMBER(E370)),E370&gt;TODAY(),NOT(ISNUMBER(F370)),F370&lt;=0),"CHECK ORDER DATA",IF(I370="","NOT INVOICED",IF(OR(G370="",H370=""),"CHECK INVOICE DATA",IF(OR(NOT(ISNUMBER(H370)),H370&gt;TODAY(),NOT(ISNUMBER(I370)),I370&lt;=0,I370&gt;F370,AND(J370&lt;&gt;"",NOT(ISNUMBER(J370))),J370&lt;0),"CHECK VALUES",IF(J370&gt;I370,"OVERPAID / CHECK",IF(K370=0,"PAID",IF(L370="","DUE DATE NOT SET",IF(OR(NOT(ISNUMBER(L370)),L370&lt;H370),"CHECK DUE DATE",IF(TODAY()&gt;L370,"OVERDUE","PENDING"))))))))))</x:f>
      </x:c>
      <x:c r="O370" s="730"/>
      <x:c r="P370" s="730"/>
      <x:c r="Q370" s="751" t="str">
        <x:f>IF(A370="","",IF(COUNTIF($A$5:$A$504,A370)&gt;1,"DUPLICATE PO ID",IF(OR(B370="",C370="",D370="",E370="",F370=""),"CHECK REQUIRED FIELDS",IF(OR(NOT(ISNUMBER(E370)),E370&gt;TODAY(),NOT(ISNUMBER(F370)),F370&lt;=0),"CHECK INPUTS",IF(I370="","OPEN — ADD INVOICE",IF(OR(G370="",H370=""),"CHECK INVOICE DATA",IF(OR(NOT(ISNUMBER(H370)),H370&gt;TODAY(),NOT(ISNUMBER(I370)),I370&lt;=0,I370&gt;F370,AND(J370&lt;&gt;"",OR(NOT(ISNUMBER(J370)),J370&lt;0,J370&gt;I370)),AND(L370&lt;&gt;"",OR(NOT(ISNUMBER(L370)),L370&lt;H370))),"CHECK INPUTS",IF(N370="PAID","COMPLETE","OPEN"))))))))</x:f>
      </x:c>
    </x:row>
    <x:row r="371">
      <x:c r="A371" s="730"/>
      <x:c r="B371" s="730"/>
      <x:c r="C371" s="730"/>
      <x:c r="D371" s="730"/>
      <x:c r="E371" s="731"/>
      <x:c r="F371" s="767"/>
      <x:c r="G371" s="767"/>
      <x:c r="H371" s="731"/>
      <x:c r="I371" s="767"/>
      <x:c r="J371" s="767"/>
      <x:c r="K371" s="771" t="str">
        <x:f>IF(I371="","",IF(OR(NOT(ISNUMBER(I371)),I371&lt;=0,AND(J371&lt;&gt;"",NOT(ISNUMBER(J371))),J371&lt;0),"CHECK VALUES",ROUND(MAX(I371-IF(J371="",0,J371),0),2)))</x:f>
      </x:c>
      <x:c r="L371" s="731"/>
      <x:c r="M371" s="776" t="str">
        <x:f>IF(N371="OVERDUE",MAX(TODAY()-L371,0),"")</x:f>
      </x:c>
      <x:c r="N371" s="741" t="str">
        <x:f>IF(A371="","",IF(OR(B371="",C371="",D371="",E371="",F371="",NOT(ISNUMBER(E371)),E371&gt;TODAY(),NOT(ISNUMBER(F371)),F371&lt;=0),"CHECK ORDER DATA",IF(I371="","NOT INVOICED",IF(OR(G371="",H371=""),"CHECK INVOICE DATA",IF(OR(NOT(ISNUMBER(H371)),H371&gt;TODAY(),NOT(ISNUMBER(I371)),I371&lt;=0,I371&gt;F371,AND(J371&lt;&gt;"",NOT(ISNUMBER(J371))),J371&lt;0),"CHECK VALUES",IF(J371&gt;I371,"OVERPAID / CHECK",IF(K371=0,"PAID",IF(L371="","DUE DATE NOT SET",IF(OR(NOT(ISNUMBER(L371)),L371&lt;H371),"CHECK DUE DATE",IF(TODAY()&gt;L371,"OVERDUE","PENDING"))))))))))</x:f>
      </x:c>
      <x:c r="O371" s="730"/>
      <x:c r="P371" s="730"/>
      <x:c r="Q371" s="751" t="str">
        <x:f>IF(A371="","",IF(COUNTIF($A$5:$A$504,A371)&gt;1,"DUPLICATE PO ID",IF(OR(B371="",C371="",D371="",E371="",F371=""),"CHECK REQUIRED FIELDS",IF(OR(NOT(ISNUMBER(E371)),E371&gt;TODAY(),NOT(ISNUMBER(F371)),F371&lt;=0),"CHECK INPUTS",IF(I371="","OPEN — ADD INVOICE",IF(OR(G371="",H371=""),"CHECK INVOICE DATA",IF(OR(NOT(ISNUMBER(H371)),H371&gt;TODAY(),NOT(ISNUMBER(I371)),I371&lt;=0,I371&gt;F371,AND(J371&lt;&gt;"",OR(NOT(ISNUMBER(J371)),J371&lt;0,J371&gt;I371)),AND(L371&lt;&gt;"",OR(NOT(ISNUMBER(L371)),L371&lt;H371))),"CHECK INPUTS",IF(N371="PAID","COMPLETE","OPEN"))))))))</x:f>
      </x:c>
    </x:row>
    <x:row r="372">
      <x:c r="A372" s="730"/>
      <x:c r="B372" s="730"/>
      <x:c r="C372" s="730"/>
      <x:c r="D372" s="730"/>
      <x:c r="E372" s="731"/>
      <x:c r="F372" s="767"/>
      <x:c r="G372" s="767"/>
      <x:c r="H372" s="731"/>
      <x:c r="I372" s="767"/>
      <x:c r="J372" s="767"/>
      <x:c r="K372" s="771" t="str">
        <x:f>IF(I372="","",IF(OR(NOT(ISNUMBER(I372)),I372&lt;=0,AND(J372&lt;&gt;"",NOT(ISNUMBER(J372))),J372&lt;0),"CHECK VALUES",ROUND(MAX(I372-IF(J372="",0,J372),0),2)))</x:f>
      </x:c>
      <x:c r="L372" s="731"/>
      <x:c r="M372" s="776" t="str">
        <x:f>IF(N372="OVERDUE",MAX(TODAY()-L372,0),"")</x:f>
      </x:c>
      <x:c r="N372" s="741" t="str">
        <x:f>IF(A372="","",IF(OR(B372="",C372="",D372="",E372="",F372="",NOT(ISNUMBER(E372)),E372&gt;TODAY(),NOT(ISNUMBER(F372)),F372&lt;=0),"CHECK ORDER DATA",IF(I372="","NOT INVOICED",IF(OR(G372="",H372=""),"CHECK INVOICE DATA",IF(OR(NOT(ISNUMBER(H372)),H372&gt;TODAY(),NOT(ISNUMBER(I372)),I372&lt;=0,I372&gt;F372,AND(J372&lt;&gt;"",NOT(ISNUMBER(J372))),J372&lt;0),"CHECK VALUES",IF(J372&gt;I372,"OVERPAID / CHECK",IF(K372=0,"PAID",IF(L372="","DUE DATE NOT SET",IF(OR(NOT(ISNUMBER(L372)),L372&lt;H372),"CHECK DUE DATE",IF(TODAY()&gt;L372,"OVERDUE","PENDING"))))))))))</x:f>
      </x:c>
      <x:c r="O372" s="730"/>
      <x:c r="P372" s="730"/>
      <x:c r="Q372" s="751" t="str">
        <x:f>IF(A372="","",IF(COUNTIF($A$5:$A$504,A372)&gt;1,"DUPLICATE PO ID",IF(OR(B372="",C372="",D372="",E372="",F372=""),"CHECK REQUIRED FIELDS",IF(OR(NOT(ISNUMBER(E372)),E372&gt;TODAY(),NOT(ISNUMBER(F372)),F372&lt;=0),"CHECK INPUTS",IF(I372="","OPEN — ADD INVOICE",IF(OR(G372="",H372=""),"CHECK INVOICE DATA",IF(OR(NOT(ISNUMBER(H372)),H372&gt;TODAY(),NOT(ISNUMBER(I372)),I372&lt;=0,I372&gt;F372,AND(J372&lt;&gt;"",OR(NOT(ISNUMBER(J372)),J372&lt;0,J372&gt;I372)),AND(L372&lt;&gt;"",OR(NOT(ISNUMBER(L372)),L372&lt;H372))),"CHECK INPUTS",IF(N372="PAID","COMPLETE","OPEN"))))))))</x:f>
      </x:c>
    </x:row>
    <x:row r="373">
      <x:c r="A373" s="730"/>
      <x:c r="B373" s="730"/>
      <x:c r="C373" s="730"/>
      <x:c r="D373" s="730"/>
      <x:c r="E373" s="731"/>
      <x:c r="F373" s="767"/>
      <x:c r="G373" s="767"/>
      <x:c r="H373" s="731"/>
      <x:c r="I373" s="767"/>
      <x:c r="J373" s="767"/>
      <x:c r="K373" s="771" t="str">
        <x:f>IF(I373="","",IF(OR(NOT(ISNUMBER(I373)),I373&lt;=0,AND(J373&lt;&gt;"",NOT(ISNUMBER(J373))),J373&lt;0),"CHECK VALUES",ROUND(MAX(I373-IF(J373="",0,J373),0),2)))</x:f>
      </x:c>
      <x:c r="L373" s="731"/>
      <x:c r="M373" s="776" t="str">
        <x:f>IF(N373="OVERDUE",MAX(TODAY()-L373,0),"")</x:f>
      </x:c>
      <x:c r="N373" s="741" t="str">
        <x:f>IF(A373="","",IF(OR(B373="",C373="",D373="",E373="",F373="",NOT(ISNUMBER(E373)),E373&gt;TODAY(),NOT(ISNUMBER(F373)),F373&lt;=0),"CHECK ORDER DATA",IF(I373="","NOT INVOICED",IF(OR(G373="",H373=""),"CHECK INVOICE DATA",IF(OR(NOT(ISNUMBER(H373)),H373&gt;TODAY(),NOT(ISNUMBER(I373)),I373&lt;=0,I373&gt;F373,AND(J373&lt;&gt;"",NOT(ISNUMBER(J373))),J373&lt;0),"CHECK VALUES",IF(J373&gt;I373,"OVERPAID / CHECK",IF(K373=0,"PAID",IF(L373="","DUE DATE NOT SET",IF(OR(NOT(ISNUMBER(L373)),L373&lt;H373),"CHECK DUE DATE",IF(TODAY()&gt;L373,"OVERDUE","PENDING"))))))))))</x:f>
      </x:c>
      <x:c r="O373" s="730"/>
      <x:c r="P373" s="730"/>
      <x:c r="Q373" s="751" t="str">
        <x:f>IF(A373="","",IF(COUNTIF($A$5:$A$504,A373)&gt;1,"DUPLICATE PO ID",IF(OR(B373="",C373="",D373="",E373="",F373=""),"CHECK REQUIRED FIELDS",IF(OR(NOT(ISNUMBER(E373)),E373&gt;TODAY(),NOT(ISNUMBER(F373)),F373&lt;=0),"CHECK INPUTS",IF(I373="","OPEN — ADD INVOICE",IF(OR(G373="",H373=""),"CHECK INVOICE DATA",IF(OR(NOT(ISNUMBER(H373)),H373&gt;TODAY(),NOT(ISNUMBER(I373)),I373&lt;=0,I373&gt;F373,AND(J373&lt;&gt;"",OR(NOT(ISNUMBER(J373)),J373&lt;0,J373&gt;I373)),AND(L373&lt;&gt;"",OR(NOT(ISNUMBER(L373)),L373&lt;H373))),"CHECK INPUTS",IF(N373="PAID","COMPLETE","OPEN"))))))))</x:f>
      </x:c>
    </x:row>
    <x:row r="374">
      <x:c r="A374" s="730"/>
      <x:c r="B374" s="730"/>
      <x:c r="C374" s="730"/>
      <x:c r="D374" s="730"/>
      <x:c r="E374" s="731"/>
      <x:c r="F374" s="767"/>
      <x:c r="G374" s="767"/>
      <x:c r="H374" s="731"/>
      <x:c r="I374" s="767"/>
      <x:c r="J374" s="767"/>
      <x:c r="K374" s="771" t="str">
        <x:f>IF(I374="","",IF(OR(NOT(ISNUMBER(I374)),I374&lt;=0,AND(J374&lt;&gt;"",NOT(ISNUMBER(J374))),J374&lt;0),"CHECK VALUES",ROUND(MAX(I374-IF(J374="",0,J374),0),2)))</x:f>
      </x:c>
      <x:c r="L374" s="731"/>
      <x:c r="M374" s="776" t="str">
        <x:f>IF(N374="OVERDUE",MAX(TODAY()-L374,0),"")</x:f>
      </x:c>
      <x:c r="N374" s="741" t="str">
        <x:f>IF(A374="","",IF(OR(B374="",C374="",D374="",E374="",F374="",NOT(ISNUMBER(E374)),E374&gt;TODAY(),NOT(ISNUMBER(F374)),F374&lt;=0),"CHECK ORDER DATA",IF(I374="","NOT INVOICED",IF(OR(G374="",H374=""),"CHECK INVOICE DATA",IF(OR(NOT(ISNUMBER(H374)),H374&gt;TODAY(),NOT(ISNUMBER(I374)),I374&lt;=0,I374&gt;F374,AND(J374&lt;&gt;"",NOT(ISNUMBER(J374))),J374&lt;0),"CHECK VALUES",IF(J374&gt;I374,"OVERPAID / CHECK",IF(K374=0,"PAID",IF(L374="","DUE DATE NOT SET",IF(OR(NOT(ISNUMBER(L374)),L374&lt;H374),"CHECK DUE DATE",IF(TODAY()&gt;L374,"OVERDUE","PENDING"))))))))))</x:f>
      </x:c>
      <x:c r="O374" s="730"/>
      <x:c r="P374" s="730"/>
      <x:c r="Q374" s="751" t="str">
        <x:f>IF(A374="","",IF(COUNTIF($A$5:$A$504,A374)&gt;1,"DUPLICATE PO ID",IF(OR(B374="",C374="",D374="",E374="",F374=""),"CHECK REQUIRED FIELDS",IF(OR(NOT(ISNUMBER(E374)),E374&gt;TODAY(),NOT(ISNUMBER(F374)),F374&lt;=0),"CHECK INPUTS",IF(I374="","OPEN — ADD INVOICE",IF(OR(G374="",H374=""),"CHECK INVOICE DATA",IF(OR(NOT(ISNUMBER(H374)),H374&gt;TODAY(),NOT(ISNUMBER(I374)),I374&lt;=0,I374&gt;F374,AND(J374&lt;&gt;"",OR(NOT(ISNUMBER(J374)),J374&lt;0,J374&gt;I374)),AND(L374&lt;&gt;"",OR(NOT(ISNUMBER(L374)),L374&lt;H374))),"CHECK INPUTS",IF(N374="PAID","COMPLETE","OPEN"))))))))</x:f>
      </x:c>
    </x:row>
    <x:row r="375">
      <x:c r="A375" s="730"/>
      <x:c r="B375" s="730"/>
      <x:c r="C375" s="730"/>
      <x:c r="D375" s="730"/>
      <x:c r="E375" s="731"/>
      <x:c r="F375" s="767"/>
      <x:c r="G375" s="767"/>
      <x:c r="H375" s="731"/>
      <x:c r="I375" s="767"/>
      <x:c r="J375" s="767"/>
      <x:c r="K375" s="771" t="str">
        <x:f>IF(I375="","",IF(OR(NOT(ISNUMBER(I375)),I375&lt;=0,AND(J375&lt;&gt;"",NOT(ISNUMBER(J375))),J375&lt;0),"CHECK VALUES",ROUND(MAX(I375-IF(J375="",0,J375),0),2)))</x:f>
      </x:c>
      <x:c r="L375" s="731"/>
      <x:c r="M375" s="776" t="str">
        <x:f>IF(N375="OVERDUE",MAX(TODAY()-L375,0),"")</x:f>
      </x:c>
      <x:c r="N375" s="741" t="str">
        <x:f>IF(A375="","",IF(OR(B375="",C375="",D375="",E375="",F375="",NOT(ISNUMBER(E375)),E375&gt;TODAY(),NOT(ISNUMBER(F375)),F375&lt;=0),"CHECK ORDER DATA",IF(I375="","NOT INVOICED",IF(OR(G375="",H375=""),"CHECK INVOICE DATA",IF(OR(NOT(ISNUMBER(H375)),H375&gt;TODAY(),NOT(ISNUMBER(I375)),I375&lt;=0,I375&gt;F375,AND(J375&lt;&gt;"",NOT(ISNUMBER(J375))),J375&lt;0),"CHECK VALUES",IF(J375&gt;I375,"OVERPAID / CHECK",IF(K375=0,"PAID",IF(L375="","DUE DATE NOT SET",IF(OR(NOT(ISNUMBER(L375)),L375&lt;H375),"CHECK DUE DATE",IF(TODAY()&gt;L375,"OVERDUE","PENDING"))))))))))</x:f>
      </x:c>
      <x:c r="O375" s="730"/>
      <x:c r="P375" s="730"/>
      <x:c r="Q375" s="751" t="str">
        <x:f>IF(A375="","",IF(COUNTIF($A$5:$A$504,A375)&gt;1,"DUPLICATE PO ID",IF(OR(B375="",C375="",D375="",E375="",F375=""),"CHECK REQUIRED FIELDS",IF(OR(NOT(ISNUMBER(E375)),E375&gt;TODAY(),NOT(ISNUMBER(F375)),F375&lt;=0),"CHECK INPUTS",IF(I375="","OPEN — ADD INVOICE",IF(OR(G375="",H375=""),"CHECK INVOICE DATA",IF(OR(NOT(ISNUMBER(H375)),H375&gt;TODAY(),NOT(ISNUMBER(I375)),I375&lt;=0,I375&gt;F375,AND(J375&lt;&gt;"",OR(NOT(ISNUMBER(J375)),J375&lt;0,J375&gt;I375)),AND(L375&lt;&gt;"",OR(NOT(ISNUMBER(L375)),L375&lt;H375))),"CHECK INPUTS",IF(N375="PAID","COMPLETE","OPEN"))))))))</x:f>
      </x:c>
    </x:row>
    <x:row r="376">
      <x:c r="A376" s="730"/>
      <x:c r="B376" s="730"/>
      <x:c r="C376" s="730"/>
      <x:c r="D376" s="730"/>
      <x:c r="E376" s="731"/>
      <x:c r="F376" s="767"/>
      <x:c r="G376" s="767"/>
      <x:c r="H376" s="731"/>
      <x:c r="I376" s="767"/>
      <x:c r="J376" s="767"/>
      <x:c r="K376" s="771" t="str">
        <x:f>IF(I376="","",IF(OR(NOT(ISNUMBER(I376)),I376&lt;=0,AND(J376&lt;&gt;"",NOT(ISNUMBER(J376))),J376&lt;0),"CHECK VALUES",ROUND(MAX(I376-IF(J376="",0,J376),0),2)))</x:f>
      </x:c>
      <x:c r="L376" s="731"/>
      <x:c r="M376" s="776" t="str">
        <x:f>IF(N376="OVERDUE",MAX(TODAY()-L376,0),"")</x:f>
      </x:c>
      <x:c r="N376" s="741" t="str">
        <x:f>IF(A376="","",IF(OR(B376="",C376="",D376="",E376="",F376="",NOT(ISNUMBER(E376)),E376&gt;TODAY(),NOT(ISNUMBER(F376)),F376&lt;=0),"CHECK ORDER DATA",IF(I376="","NOT INVOICED",IF(OR(G376="",H376=""),"CHECK INVOICE DATA",IF(OR(NOT(ISNUMBER(H376)),H376&gt;TODAY(),NOT(ISNUMBER(I376)),I376&lt;=0,I376&gt;F376,AND(J376&lt;&gt;"",NOT(ISNUMBER(J376))),J376&lt;0),"CHECK VALUES",IF(J376&gt;I376,"OVERPAID / CHECK",IF(K376=0,"PAID",IF(L376="","DUE DATE NOT SET",IF(OR(NOT(ISNUMBER(L376)),L376&lt;H376),"CHECK DUE DATE",IF(TODAY()&gt;L376,"OVERDUE","PENDING"))))))))))</x:f>
      </x:c>
      <x:c r="O376" s="730"/>
      <x:c r="P376" s="730"/>
      <x:c r="Q376" s="751" t="str">
        <x:f>IF(A376="","",IF(COUNTIF($A$5:$A$504,A376)&gt;1,"DUPLICATE PO ID",IF(OR(B376="",C376="",D376="",E376="",F376=""),"CHECK REQUIRED FIELDS",IF(OR(NOT(ISNUMBER(E376)),E376&gt;TODAY(),NOT(ISNUMBER(F376)),F376&lt;=0),"CHECK INPUTS",IF(I376="","OPEN — ADD INVOICE",IF(OR(G376="",H376=""),"CHECK INVOICE DATA",IF(OR(NOT(ISNUMBER(H376)),H376&gt;TODAY(),NOT(ISNUMBER(I376)),I376&lt;=0,I376&gt;F376,AND(J376&lt;&gt;"",OR(NOT(ISNUMBER(J376)),J376&lt;0,J376&gt;I376)),AND(L376&lt;&gt;"",OR(NOT(ISNUMBER(L376)),L376&lt;H376))),"CHECK INPUTS",IF(N376="PAID","COMPLETE","OPEN"))))))))</x:f>
      </x:c>
    </x:row>
    <x:row r="377">
      <x:c r="A377" s="730"/>
      <x:c r="B377" s="730"/>
      <x:c r="C377" s="730"/>
      <x:c r="D377" s="730"/>
      <x:c r="E377" s="731"/>
      <x:c r="F377" s="767"/>
      <x:c r="G377" s="767"/>
      <x:c r="H377" s="731"/>
      <x:c r="I377" s="767"/>
      <x:c r="J377" s="767"/>
      <x:c r="K377" s="771" t="str">
        <x:f>IF(I377="","",IF(OR(NOT(ISNUMBER(I377)),I377&lt;=0,AND(J377&lt;&gt;"",NOT(ISNUMBER(J377))),J377&lt;0),"CHECK VALUES",ROUND(MAX(I377-IF(J377="",0,J377),0),2)))</x:f>
      </x:c>
      <x:c r="L377" s="731"/>
      <x:c r="M377" s="776" t="str">
        <x:f>IF(N377="OVERDUE",MAX(TODAY()-L377,0),"")</x:f>
      </x:c>
      <x:c r="N377" s="741" t="str">
        <x:f>IF(A377="","",IF(OR(B377="",C377="",D377="",E377="",F377="",NOT(ISNUMBER(E377)),E377&gt;TODAY(),NOT(ISNUMBER(F377)),F377&lt;=0),"CHECK ORDER DATA",IF(I377="","NOT INVOICED",IF(OR(G377="",H377=""),"CHECK INVOICE DATA",IF(OR(NOT(ISNUMBER(H377)),H377&gt;TODAY(),NOT(ISNUMBER(I377)),I377&lt;=0,I377&gt;F377,AND(J377&lt;&gt;"",NOT(ISNUMBER(J377))),J377&lt;0),"CHECK VALUES",IF(J377&gt;I377,"OVERPAID / CHECK",IF(K377=0,"PAID",IF(L377="","DUE DATE NOT SET",IF(OR(NOT(ISNUMBER(L377)),L377&lt;H377),"CHECK DUE DATE",IF(TODAY()&gt;L377,"OVERDUE","PENDING"))))))))))</x:f>
      </x:c>
      <x:c r="O377" s="730"/>
      <x:c r="P377" s="730"/>
      <x:c r="Q377" s="751" t="str">
        <x:f>IF(A377="","",IF(COUNTIF($A$5:$A$504,A377)&gt;1,"DUPLICATE PO ID",IF(OR(B377="",C377="",D377="",E377="",F377=""),"CHECK REQUIRED FIELDS",IF(OR(NOT(ISNUMBER(E377)),E377&gt;TODAY(),NOT(ISNUMBER(F377)),F377&lt;=0),"CHECK INPUTS",IF(I377="","OPEN — ADD INVOICE",IF(OR(G377="",H377=""),"CHECK INVOICE DATA",IF(OR(NOT(ISNUMBER(H377)),H377&gt;TODAY(),NOT(ISNUMBER(I377)),I377&lt;=0,I377&gt;F377,AND(J377&lt;&gt;"",OR(NOT(ISNUMBER(J377)),J377&lt;0,J377&gt;I377)),AND(L377&lt;&gt;"",OR(NOT(ISNUMBER(L377)),L377&lt;H377))),"CHECK INPUTS",IF(N377="PAID","COMPLETE","OPEN"))))))))</x:f>
      </x:c>
    </x:row>
    <x:row r="378">
      <x:c r="A378" s="730"/>
      <x:c r="B378" s="730"/>
      <x:c r="C378" s="730"/>
      <x:c r="D378" s="730"/>
      <x:c r="E378" s="731"/>
      <x:c r="F378" s="767"/>
      <x:c r="G378" s="767"/>
      <x:c r="H378" s="731"/>
      <x:c r="I378" s="767"/>
      <x:c r="J378" s="767"/>
      <x:c r="K378" s="771" t="str">
        <x:f>IF(I378="","",IF(OR(NOT(ISNUMBER(I378)),I378&lt;=0,AND(J378&lt;&gt;"",NOT(ISNUMBER(J378))),J378&lt;0),"CHECK VALUES",ROUND(MAX(I378-IF(J378="",0,J378),0),2)))</x:f>
      </x:c>
      <x:c r="L378" s="731"/>
      <x:c r="M378" s="776" t="str">
        <x:f>IF(N378="OVERDUE",MAX(TODAY()-L378,0),"")</x:f>
      </x:c>
      <x:c r="N378" s="741" t="str">
        <x:f>IF(A378="","",IF(OR(B378="",C378="",D378="",E378="",F378="",NOT(ISNUMBER(E378)),E378&gt;TODAY(),NOT(ISNUMBER(F378)),F378&lt;=0),"CHECK ORDER DATA",IF(I378="","NOT INVOICED",IF(OR(G378="",H378=""),"CHECK INVOICE DATA",IF(OR(NOT(ISNUMBER(H378)),H378&gt;TODAY(),NOT(ISNUMBER(I378)),I378&lt;=0,I378&gt;F378,AND(J378&lt;&gt;"",NOT(ISNUMBER(J378))),J378&lt;0),"CHECK VALUES",IF(J378&gt;I378,"OVERPAID / CHECK",IF(K378=0,"PAID",IF(L378="","DUE DATE NOT SET",IF(OR(NOT(ISNUMBER(L378)),L378&lt;H378),"CHECK DUE DATE",IF(TODAY()&gt;L378,"OVERDUE","PENDING"))))))))))</x:f>
      </x:c>
      <x:c r="O378" s="730"/>
      <x:c r="P378" s="730"/>
      <x:c r="Q378" s="751" t="str">
        <x:f>IF(A378="","",IF(COUNTIF($A$5:$A$504,A378)&gt;1,"DUPLICATE PO ID",IF(OR(B378="",C378="",D378="",E378="",F378=""),"CHECK REQUIRED FIELDS",IF(OR(NOT(ISNUMBER(E378)),E378&gt;TODAY(),NOT(ISNUMBER(F378)),F378&lt;=0),"CHECK INPUTS",IF(I378="","OPEN — ADD INVOICE",IF(OR(G378="",H378=""),"CHECK INVOICE DATA",IF(OR(NOT(ISNUMBER(H378)),H378&gt;TODAY(),NOT(ISNUMBER(I378)),I378&lt;=0,I378&gt;F378,AND(J378&lt;&gt;"",OR(NOT(ISNUMBER(J378)),J378&lt;0,J378&gt;I378)),AND(L378&lt;&gt;"",OR(NOT(ISNUMBER(L378)),L378&lt;H378))),"CHECK INPUTS",IF(N378="PAID","COMPLETE","OPEN"))))))))</x:f>
      </x:c>
    </x:row>
    <x:row r="379">
      <x:c r="A379" s="730"/>
      <x:c r="B379" s="730"/>
      <x:c r="C379" s="730"/>
      <x:c r="D379" s="730"/>
      <x:c r="E379" s="731"/>
      <x:c r="F379" s="767"/>
      <x:c r="G379" s="767"/>
      <x:c r="H379" s="731"/>
      <x:c r="I379" s="767"/>
      <x:c r="J379" s="767"/>
      <x:c r="K379" s="771" t="str">
        <x:f>IF(I379="","",IF(OR(NOT(ISNUMBER(I379)),I379&lt;=0,AND(J379&lt;&gt;"",NOT(ISNUMBER(J379))),J379&lt;0),"CHECK VALUES",ROUND(MAX(I379-IF(J379="",0,J379),0),2)))</x:f>
      </x:c>
      <x:c r="L379" s="731"/>
      <x:c r="M379" s="776" t="str">
        <x:f>IF(N379="OVERDUE",MAX(TODAY()-L379,0),"")</x:f>
      </x:c>
      <x:c r="N379" s="741" t="str">
        <x:f>IF(A379="","",IF(OR(B379="",C379="",D379="",E379="",F379="",NOT(ISNUMBER(E379)),E379&gt;TODAY(),NOT(ISNUMBER(F379)),F379&lt;=0),"CHECK ORDER DATA",IF(I379="","NOT INVOICED",IF(OR(G379="",H379=""),"CHECK INVOICE DATA",IF(OR(NOT(ISNUMBER(H379)),H379&gt;TODAY(),NOT(ISNUMBER(I379)),I379&lt;=0,I379&gt;F379,AND(J379&lt;&gt;"",NOT(ISNUMBER(J379))),J379&lt;0),"CHECK VALUES",IF(J379&gt;I379,"OVERPAID / CHECK",IF(K379=0,"PAID",IF(L379="","DUE DATE NOT SET",IF(OR(NOT(ISNUMBER(L379)),L379&lt;H379),"CHECK DUE DATE",IF(TODAY()&gt;L379,"OVERDUE","PENDING"))))))))))</x:f>
      </x:c>
      <x:c r="O379" s="730"/>
      <x:c r="P379" s="730"/>
      <x:c r="Q379" s="751" t="str">
        <x:f>IF(A379="","",IF(COUNTIF($A$5:$A$504,A379)&gt;1,"DUPLICATE PO ID",IF(OR(B379="",C379="",D379="",E379="",F379=""),"CHECK REQUIRED FIELDS",IF(OR(NOT(ISNUMBER(E379)),E379&gt;TODAY(),NOT(ISNUMBER(F379)),F379&lt;=0),"CHECK INPUTS",IF(I379="","OPEN — ADD INVOICE",IF(OR(G379="",H379=""),"CHECK INVOICE DATA",IF(OR(NOT(ISNUMBER(H379)),H379&gt;TODAY(),NOT(ISNUMBER(I379)),I379&lt;=0,I379&gt;F379,AND(J379&lt;&gt;"",OR(NOT(ISNUMBER(J379)),J379&lt;0,J379&gt;I379)),AND(L379&lt;&gt;"",OR(NOT(ISNUMBER(L379)),L379&lt;H379))),"CHECK INPUTS",IF(N379="PAID","COMPLETE","OPEN"))))))))</x:f>
      </x:c>
    </x:row>
    <x:row r="380">
      <x:c r="A380" s="730"/>
      <x:c r="B380" s="730"/>
      <x:c r="C380" s="730"/>
      <x:c r="D380" s="730"/>
      <x:c r="E380" s="731"/>
      <x:c r="F380" s="767"/>
      <x:c r="G380" s="767"/>
      <x:c r="H380" s="731"/>
      <x:c r="I380" s="767"/>
      <x:c r="J380" s="767"/>
      <x:c r="K380" s="771" t="str">
        <x:f>IF(I380="","",IF(OR(NOT(ISNUMBER(I380)),I380&lt;=0,AND(J380&lt;&gt;"",NOT(ISNUMBER(J380))),J380&lt;0),"CHECK VALUES",ROUND(MAX(I380-IF(J380="",0,J380),0),2)))</x:f>
      </x:c>
      <x:c r="L380" s="731"/>
      <x:c r="M380" s="776" t="str">
        <x:f>IF(N380="OVERDUE",MAX(TODAY()-L380,0),"")</x:f>
      </x:c>
      <x:c r="N380" s="741" t="str">
        <x:f>IF(A380="","",IF(OR(B380="",C380="",D380="",E380="",F380="",NOT(ISNUMBER(E380)),E380&gt;TODAY(),NOT(ISNUMBER(F380)),F380&lt;=0),"CHECK ORDER DATA",IF(I380="","NOT INVOICED",IF(OR(G380="",H380=""),"CHECK INVOICE DATA",IF(OR(NOT(ISNUMBER(H380)),H380&gt;TODAY(),NOT(ISNUMBER(I380)),I380&lt;=0,I380&gt;F380,AND(J380&lt;&gt;"",NOT(ISNUMBER(J380))),J380&lt;0),"CHECK VALUES",IF(J380&gt;I380,"OVERPAID / CHECK",IF(K380=0,"PAID",IF(L380="","DUE DATE NOT SET",IF(OR(NOT(ISNUMBER(L380)),L380&lt;H380),"CHECK DUE DATE",IF(TODAY()&gt;L380,"OVERDUE","PENDING"))))))))))</x:f>
      </x:c>
      <x:c r="O380" s="730"/>
      <x:c r="P380" s="730"/>
      <x:c r="Q380" s="751" t="str">
        <x:f>IF(A380="","",IF(COUNTIF($A$5:$A$504,A380)&gt;1,"DUPLICATE PO ID",IF(OR(B380="",C380="",D380="",E380="",F380=""),"CHECK REQUIRED FIELDS",IF(OR(NOT(ISNUMBER(E380)),E380&gt;TODAY(),NOT(ISNUMBER(F380)),F380&lt;=0),"CHECK INPUTS",IF(I380="","OPEN — ADD INVOICE",IF(OR(G380="",H380=""),"CHECK INVOICE DATA",IF(OR(NOT(ISNUMBER(H380)),H380&gt;TODAY(),NOT(ISNUMBER(I380)),I380&lt;=0,I380&gt;F380,AND(J380&lt;&gt;"",OR(NOT(ISNUMBER(J380)),J380&lt;0,J380&gt;I380)),AND(L380&lt;&gt;"",OR(NOT(ISNUMBER(L380)),L380&lt;H380))),"CHECK INPUTS",IF(N380="PAID","COMPLETE","OPEN"))))))))</x:f>
      </x:c>
    </x:row>
    <x:row r="381">
      <x:c r="A381" s="730"/>
      <x:c r="B381" s="730"/>
      <x:c r="C381" s="730"/>
      <x:c r="D381" s="730"/>
      <x:c r="E381" s="731"/>
      <x:c r="F381" s="767"/>
      <x:c r="G381" s="767"/>
      <x:c r="H381" s="731"/>
      <x:c r="I381" s="767"/>
      <x:c r="J381" s="767"/>
      <x:c r="K381" s="771" t="str">
        <x:f>IF(I381="","",IF(OR(NOT(ISNUMBER(I381)),I381&lt;=0,AND(J381&lt;&gt;"",NOT(ISNUMBER(J381))),J381&lt;0),"CHECK VALUES",ROUND(MAX(I381-IF(J381="",0,J381),0),2)))</x:f>
      </x:c>
      <x:c r="L381" s="731"/>
      <x:c r="M381" s="776" t="str">
        <x:f>IF(N381="OVERDUE",MAX(TODAY()-L381,0),"")</x:f>
      </x:c>
      <x:c r="N381" s="741" t="str">
        <x:f>IF(A381="","",IF(OR(B381="",C381="",D381="",E381="",F381="",NOT(ISNUMBER(E381)),E381&gt;TODAY(),NOT(ISNUMBER(F381)),F381&lt;=0),"CHECK ORDER DATA",IF(I381="","NOT INVOICED",IF(OR(G381="",H381=""),"CHECK INVOICE DATA",IF(OR(NOT(ISNUMBER(H381)),H381&gt;TODAY(),NOT(ISNUMBER(I381)),I381&lt;=0,I381&gt;F381,AND(J381&lt;&gt;"",NOT(ISNUMBER(J381))),J381&lt;0),"CHECK VALUES",IF(J381&gt;I381,"OVERPAID / CHECK",IF(K381=0,"PAID",IF(L381="","DUE DATE NOT SET",IF(OR(NOT(ISNUMBER(L381)),L381&lt;H381),"CHECK DUE DATE",IF(TODAY()&gt;L381,"OVERDUE","PENDING"))))))))))</x:f>
      </x:c>
      <x:c r="O381" s="730"/>
      <x:c r="P381" s="730"/>
      <x:c r="Q381" s="751" t="str">
        <x:f>IF(A381="","",IF(COUNTIF($A$5:$A$504,A381)&gt;1,"DUPLICATE PO ID",IF(OR(B381="",C381="",D381="",E381="",F381=""),"CHECK REQUIRED FIELDS",IF(OR(NOT(ISNUMBER(E381)),E381&gt;TODAY(),NOT(ISNUMBER(F381)),F381&lt;=0),"CHECK INPUTS",IF(I381="","OPEN — ADD INVOICE",IF(OR(G381="",H381=""),"CHECK INVOICE DATA",IF(OR(NOT(ISNUMBER(H381)),H381&gt;TODAY(),NOT(ISNUMBER(I381)),I381&lt;=0,I381&gt;F381,AND(J381&lt;&gt;"",OR(NOT(ISNUMBER(J381)),J381&lt;0,J381&gt;I381)),AND(L381&lt;&gt;"",OR(NOT(ISNUMBER(L381)),L381&lt;H381))),"CHECK INPUTS",IF(N381="PAID","COMPLETE","OPEN"))))))))</x:f>
      </x:c>
    </x:row>
    <x:row r="382">
      <x:c r="A382" s="730"/>
      <x:c r="B382" s="730"/>
      <x:c r="C382" s="730"/>
      <x:c r="D382" s="730"/>
      <x:c r="E382" s="731"/>
      <x:c r="F382" s="767"/>
      <x:c r="G382" s="767"/>
      <x:c r="H382" s="731"/>
      <x:c r="I382" s="767"/>
      <x:c r="J382" s="767"/>
      <x:c r="K382" s="771" t="str">
        <x:f>IF(I382="","",IF(OR(NOT(ISNUMBER(I382)),I382&lt;=0,AND(J382&lt;&gt;"",NOT(ISNUMBER(J382))),J382&lt;0),"CHECK VALUES",ROUND(MAX(I382-IF(J382="",0,J382),0),2)))</x:f>
      </x:c>
      <x:c r="L382" s="731"/>
      <x:c r="M382" s="776" t="str">
        <x:f>IF(N382="OVERDUE",MAX(TODAY()-L382,0),"")</x:f>
      </x:c>
      <x:c r="N382" s="741" t="str">
        <x:f>IF(A382="","",IF(OR(B382="",C382="",D382="",E382="",F382="",NOT(ISNUMBER(E382)),E382&gt;TODAY(),NOT(ISNUMBER(F382)),F382&lt;=0),"CHECK ORDER DATA",IF(I382="","NOT INVOICED",IF(OR(G382="",H382=""),"CHECK INVOICE DATA",IF(OR(NOT(ISNUMBER(H382)),H382&gt;TODAY(),NOT(ISNUMBER(I382)),I382&lt;=0,I382&gt;F382,AND(J382&lt;&gt;"",NOT(ISNUMBER(J382))),J382&lt;0),"CHECK VALUES",IF(J382&gt;I382,"OVERPAID / CHECK",IF(K382=0,"PAID",IF(L382="","DUE DATE NOT SET",IF(OR(NOT(ISNUMBER(L382)),L382&lt;H382),"CHECK DUE DATE",IF(TODAY()&gt;L382,"OVERDUE","PENDING"))))))))))</x:f>
      </x:c>
      <x:c r="O382" s="730"/>
      <x:c r="P382" s="730"/>
      <x:c r="Q382" s="751" t="str">
        <x:f>IF(A382="","",IF(COUNTIF($A$5:$A$504,A382)&gt;1,"DUPLICATE PO ID",IF(OR(B382="",C382="",D382="",E382="",F382=""),"CHECK REQUIRED FIELDS",IF(OR(NOT(ISNUMBER(E382)),E382&gt;TODAY(),NOT(ISNUMBER(F382)),F382&lt;=0),"CHECK INPUTS",IF(I382="","OPEN — ADD INVOICE",IF(OR(G382="",H382=""),"CHECK INVOICE DATA",IF(OR(NOT(ISNUMBER(H382)),H382&gt;TODAY(),NOT(ISNUMBER(I382)),I382&lt;=0,I382&gt;F382,AND(J382&lt;&gt;"",OR(NOT(ISNUMBER(J382)),J382&lt;0,J382&gt;I382)),AND(L382&lt;&gt;"",OR(NOT(ISNUMBER(L382)),L382&lt;H382))),"CHECK INPUTS",IF(N382="PAID","COMPLETE","OPEN"))))))))</x:f>
      </x:c>
    </x:row>
    <x:row r="383">
      <x:c r="A383" s="730"/>
      <x:c r="B383" s="730"/>
      <x:c r="C383" s="730"/>
      <x:c r="D383" s="730"/>
      <x:c r="E383" s="731"/>
      <x:c r="F383" s="767"/>
      <x:c r="G383" s="767"/>
      <x:c r="H383" s="731"/>
      <x:c r="I383" s="767"/>
      <x:c r="J383" s="767"/>
      <x:c r="K383" s="771" t="str">
        <x:f>IF(I383="","",IF(OR(NOT(ISNUMBER(I383)),I383&lt;=0,AND(J383&lt;&gt;"",NOT(ISNUMBER(J383))),J383&lt;0),"CHECK VALUES",ROUND(MAX(I383-IF(J383="",0,J383),0),2)))</x:f>
      </x:c>
      <x:c r="L383" s="731"/>
      <x:c r="M383" s="776" t="str">
        <x:f>IF(N383="OVERDUE",MAX(TODAY()-L383,0),"")</x:f>
      </x:c>
      <x:c r="N383" s="741" t="str">
        <x:f>IF(A383="","",IF(OR(B383="",C383="",D383="",E383="",F383="",NOT(ISNUMBER(E383)),E383&gt;TODAY(),NOT(ISNUMBER(F383)),F383&lt;=0),"CHECK ORDER DATA",IF(I383="","NOT INVOICED",IF(OR(G383="",H383=""),"CHECK INVOICE DATA",IF(OR(NOT(ISNUMBER(H383)),H383&gt;TODAY(),NOT(ISNUMBER(I383)),I383&lt;=0,I383&gt;F383,AND(J383&lt;&gt;"",NOT(ISNUMBER(J383))),J383&lt;0),"CHECK VALUES",IF(J383&gt;I383,"OVERPAID / CHECK",IF(K383=0,"PAID",IF(L383="","DUE DATE NOT SET",IF(OR(NOT(ISNUMBER(L383)),L383&lt;H383),"CHECK DUE DATE",IF(TODAY()&gt;L383,"OVERDUE","PENDING"))))))))))</x:f>
      </x:c>
      <x:c r="O383" s="730"/>
      <x:c r="P383" s="730"/>
      <x:c r="Q383" s="751" t="str">
        <x:f>IF(A383="","",IF(COUNTIF($A$5:$A$504,A383)&gt;1,"DUPLICATE PO ID",IF(OR(B383="",C383="",D383="",E383="",F383=""),"CHECK REQUIRED FIELDS",IF(OR(NOT(ISNUMBER(E383)),E383&gt;TODAY(),NOT(ISNUMBER(F383)),F383&lt;=0),"CHECK INPUTS",IF(I383="","OPEN — ADD INVOICE",IF(OR(G383="",H383=""),"CHECK INVOICE DATA",IF(OR(NOT(ISNUMBER(H383)),H383&gt;TODAY(),NOT(ISNUMBER(I383)),I383&lt;=0,I383&gt;F383,AND(J383&lt;&gt;"",OR(NOT(ISNUMBER(J383)),J383&lt;0,J383&gt;I383)),AND(L383&lt;&gt;"",OR(NOT(ISNUMBER(L383)),L383&lt;H383))),"CHECK INPUTS",IF(N383="PAID","COMPLETE","OPEN"))))))))</x:f>
      </x:c>
    </x:row>
    <x:row r="384">
      <x:c r="A384" s="730"/>
      <x:c r="B384" s="730"/>
      <x:c r="C384" s="730"/>
      <x:c r="D384" s="730"/>
      <x:c r="E384" s="731"/>
      <x:c r="F384" s="767"/>
      <x:c r="G384" s="767"/>
      <x:c r="H384" s="731"/>
      <x:c r="I384" s="767"/>
      <x:c r="J384" s="767"/>
      <x:c r="K384" s="771" t="str">
        <x:f>IF(I384="","",IF(OR(NOT(ISNUMBER(I384)),I384&lt;=0,AND(J384&lt;&gt;"",NOT(ISNUMBER(J384))),J384&lt;0),"CHECK VALUES",ROUND(MAX(I384-IF(J384="",0,J384),0),2)))</x:f>
      </x:c>
      <x:c r="L384" s="731"/>
      <x:c r="M384" s="776" t="str">
        <x:f>IF(N384="OVERDUE",MAX(TODAY()-L384,0),"")</x:f>
      </x:c>
      <x:c r="N384" s="741" t="str">
        <x:f>IF(A384="","",IF(OR(B384="",C384="",D384="",E384="",F384="",NOT(ISNUMBER(E384)),E384&gt;TODAY(),NOT(ISNUMBER(F384)),F384&lt;=0),"CHECK ORDER DATA",IF(I384="","NOT INVOICED",IF(OR(G384="",H384=""),"CHECK INVOICE DATA",IF(OR(NOT(ISNUMBER(H384)),H384&gt;TODAY(),NOT(ISNUMBER(I384)),I384&lt;=0,I384&gt;F384,AND(J384&lt;&gt;"",NOT(ISNUMBER(J384))),J384&lt;0),"CHECK VALUES",IF(J384&gt;I384,"OVERPAID / CHECK",IF(K384=0,"PAID",IF(L384="","DUE DATE NOT SET",IF(OR(NOT(ISNUMBER(L384)),L384&lt;H384),"CHECK DUE DATE",IF(TODAY()&gt;L384,"OVERDUE","PENDING"))))))))))</x:f>
      </x:c>
      <x:c r="O384" s="730"/>
      <x:c r="P384" s="730"/>
      <x:c r="Q384" s="751" t="str">
        <x:f>IF(A384="","",IF(COUNTIF($A$5:$A$504,A384)&gt;1,"DUPLICATE PO ID",IF(OR(B384="",C384="",D384="",E384="",F384=""),"CHECK REQUIRED FIELDS",IF(OR(NOT(ISNUMBER(E384)),E384&gt;TODAY(),NOT(ISNUMBER(F384)),F384&lt;=0),"CHECK INPUTS",IF(I384="","OPEN — ADD INVOICE",IF(OR(G384="",H384=""),"CHECK INVOICE DATA",IF(OR(NOT(ISNUMBER(H384)),H384&gt;TODAY(),NOT(ISNUMBER(I384)),I384&lt;=0,I384&gt;F384,AND(J384&lt;&gt;"",OR(NOT(ISNUMBER(J384)),J384&lt;0,J384&gt;I384)),AND(L384&lt;&gt;"",OR(NOT(ISNUMBER(L384)),L384&lt;H384))),"CHECK INPUTS",IF(N384="PAID","COMPLETE","OPEN"))))))))</x:f>
      </x:c>
    </x:row>
    <x:row r="385">
      <x:c r="A385" s="730"/>
      <x:c r="B385" s="730"/>
      <x:c r="C385" s="730"/>
      <x:c r="D385" s="730"/>
      <x:c r="E385" s="731"/>
      <x:c r="F385" s="767"/>
      <x:c r="G385" s="767"/>
      <x:c r="H385" s="731"/>
      <x:c r="I385" s="767"/>
      <x:c r="J385" s="767"/>
      <x:c r="K385" s="771" t="str">
        <x:f>IF(I385="","",IF(OR(NOT(ISNUMBER(I385)),I385&lt;=0,AND(J385&lt;&gt;"",NOT(ISNUMBER(J385))),J385&lt;0),"CHECK VALUES",ROUND(MAX(I385-IF(J385="",0,J385),0),2)))</x:f>
      </x:c>
      <x:c r="L385" s="731"/>
      <x:c r="M385" s="776" t="str">
        <x:f>IF(N385="OVERDUE",MAX(TODAY()-L385,0),"")</x:f>
      </x:c>
      <x:c r="N385" s="741" t="str">
        <x:f>IF(A385="","",IF(OR(B385="",C385="",D385="",E385="",F385="",NOT(ISNUMBER(E385)),E385&gt;TODAY(),NOT(ISNUMBER(F385)),F385&lt;=0),"CHECK ORDER DATA",IF(I385="","NOT INVOICED",IF(OR(G385="",H385=""),"CHECK INVOICE DATA",IF(OR(NOT(ISNUMBER(H385)),H385&gt;TODAY(),NOT(ISNUMBER(I385)),I385&lt;=0,I385&gt;F385,AND(J385&lt;&gt;"",NOT(ISNUMBER(J385))),J385&lt;0),"CHECK VALUES",IF(J385&gt;I385,"OVERPAID / CHECK",IF(K385=0,"PAID",IF(L385="","DUE DATE NOT SET",IF(OR(NOT(ISNUMBER(L385)),L385&lt;H385),"CHECK DUE DATE",IF(TODAY()&gt;L385,"OVERDUE","PENDING"))))))))))</x:f>
      </x:c>
      <x:c r="O385" s="730"/>
      <x:c r="P385" s="730"/>
      <x:c r="Q385" s="751" t="str">
        <x:f>IF(A385="","",IF(COUNTIF($A$5:$A$504,A385)&gt;1,"DUPLICATE PO ID",IF(OR(B385="",C385="",D385="",E385="",F385=""),"CHECK REQUIRED FIELDS",IF(OR(NOT(ISNUMBER(E385)),E385&gt;TODAY(),NOT(ISNUMBER(F385)),F385&lt;=0),"CHECK INPUTS",IF(I385="","OPEN — ADD INVOICE",IF(OR(G385="",H385=""),"CHECK INVOICE DATA",IF(OR(NOT(ISNUMBER(H385)),H385&gt;TODAY(),NOT(ISNUMBER(I385)),I385&lt;=0,I385&gt;F385,AND(J385&lt;&gt;"",OR(NOT(ISNUMBER(J385)),J385&lt;0,J385&gt;I385)),AND(L385&lt;&gt;"",OR(NOT(ISNUMBER(L385)),L385&lt;H385))),"CHECK INPUTS",IF(N385="PAID","COMPLETE","OPEN"))))))))</x:f>
      </x:c>
    </x:row>
    <x:row r="386">
      <x:c r="A386" s="730"/>
      <x:c r="B386" s="730"/>
      <x:c r="C386" s="730"/>
      <x:c r="D386" s="730"/>
      <x:c r="E386" s="731"/>
      <x:c r="F386" s="767"/>
      <x:c r="G386" s="767"/>
      <x:c r="H386" s="731"/>
      <x:c r="I386" s="767"/>
      <x:c r="J386" s="767"/>
      <x:c r="K386" s="771" t="str">
        <x:f>IF(I386="","",IF(OR(NOT(ISNUMBER(I386)),I386&lt;=0,AND(J386&lt;&gt;"",NOT(ISNUMBER(J386))),J386&lt;0),"CHECK VALUES",ROUND(MAX(I386-IF(J386="",0,J386),0),2)))</x:f>
      </x:c>
      <x:c r="L386" s="731"/>
      <x:c r="M386" s="776" t="str">
        <x:f>IF(N386="OVERDUE",MAX(TODAY()-L386,0),"")</x:f>
      </x:c>
      <x:c r="N386" s="741" t="str">
        <x:f>IF(A386="","",IF(OR(B386="",C386="",D386="",E386="",F386="",NOT(ISNUMBER(E386)),E386&gt;TODAY(),NOT(ISNUMBER(F386)),F386&lt;=0),"CHECK ORDER DATA",IF(I386="","NOT INVOICED",IF(OR(G386="",H386=""),"CHECK INVOICE DATA",IF(OR(NOT(ISNUMBER(H386)),H386&gt;TODAY(),NOT(ISNUMBER(I386)),I386&lt;=0,I386&gt;F386,AND(J386&lt;&gt;"",NOT(ISNUMBER(J386))),J386&lt;0),"CHECK VALUES",IF(J386&gt;I386,"OVERPAID / CHECK",IF(K386=0,"PAID",IF(L386="","DUE DATE NOT SET",IF(OR(NOT(ISNUMBER(L386)),L386&lt;H386),"CHECK DUE DATE",IF(TODAY()&gt;L386,"OVERDUE","PENDING"))))))))))</x:f>
      </x:c>
      <x:c r="O386" s="730"/>
      <x:c r="P386" s="730"/>
      <x:c r="Q386" s="751" t="str">
        <x:f>IF(A386="","",IF(COUNTIF($A$5:$A$504,A386)&gt;1,"DUPLICATE PO ID",IF(OR(B386="",C386="",D386="",E386="",F386=""),"CHECK REQUIRED FIELDS",IF(OR(NOT(ISNUMBER(E386)),E386&gt;TODAY(),NOT(ISNUMBER(F386)),F386&lt;=0),"CHECK INPUTS",IF(I386="","OPEN — ADD INVOICE",IF(OR(G386="",H386=""),"CHECK INVOICE DATA",IF(OR(NOT(ISNUMBER(H386)),H386&gt;TODAY(),NOT(ISNUMBER(I386)),I386&lt;=0,I386&gt;F386,AND(J386&lt;&gt;"",OR(NOT(ISNUMBER(J386)),J386&lt;0,J386&gt;I386)),AND(L386&lt;&gt;"",OR(NOT(ISNUMBER(L386)),L386&lt;H386))),"CHECK INPUTS",IF(N386="PAID","COMPLETE","OPEN"))))))))</x:f>
      </x:c>
    </x:row>
    <x:row r="387">
      <x:c r="A387" s="730"/>
      <x:c r="B387" s="730"/>
      <x:c r="C387" s="730"/>
      <x:c r="D387" s="730"/>
      <x:c r="E387" s="731"/>
      <x:c r="F387" s="767"/>
      <x:c r="G387" s="767"/>
      <x:c r="H387" s="731"/>
      <x:c r="I387" s="767"/>
      <x:c r="J387" s="767"/>
      <x:c r="K387" s="771" t="str">
        <x:f>IF(I387="","",IF(OR(NOT(ISNUMBER(I387)),I387&lt;=0,AND(J387&lt;&gt;"",NOT(ISNUMBER(J387))),J387&lt;0),"CHECK VALUES",ROUND(MAX(I387-IF(J387="",0,J387),0),2)))</x:f>
      </x:c>
      <x:c r="L387" s="731"/>
      <x:c r="M387" s="776" t="str">
        <x:f>IF(N387="OVERDUE",MAX(TODAY()-L387,0),"")</x:f>
      </x:c>
      <x:c r="N387" s="741" t="str">
        <x:f>IF(A387="","",IF(OR(B387="",C387="",D387="",E387="",F387="",NOT(ISNUMBER(E387)),E387&gt;TODAY(),NOT(ISNUMBER(F387)),F387&lt;=0),"CHECK ORDER DATA",IF(I387="","NOT INVOICED",IF(OR(G387="",H387=""),"CHECK INVOICE DATA",IF(OR(NOT(ISNUMBER(H387)),H387&gt;TODAY(),NOT(ISNUMBER(I387)),I387&lt;=0,I387&gt;F387,AND(J387&lt;&gt;"",NOT(ISNUMBER(J387))),J387&lt;0),"CHECK VALUES",IF(J387&gt;I387,"OVERPAID / CHECK",IF(K387=0,"PAID",IF(L387="","DUE DATE NOT SET",IF(OR(NOT(ISNUMBER(L387)),L387&lt;H387),"CHECK DUE DATE",IF(TODAY()&gt;L387,"OVERDUE","PENDING"))))))))))</x:f>
      </x:c>
      <x:c r="O387" s="730"/>
      <x:c r="P387" s="730"/>
      <x:c r="Q387" s="751" t="str">
        <x:f>IF(A387="","",IF(COUNTIF($A$5:$A$504,A387)&gt;1,"DUPLICATE PO ID",IF(OR(B387="",C387="",D387="",E387="",F387=""),"CHECK REQUIRED FIELDS",IF(OR(NOT(ISNUMBER(E387)),E387&gt;TODAY(),NOT(ISNUMBER(F387)),F387&lt;=0),"CHECK INPUTS",IF(I387="","OPEN — ADD INVOICE",IF(OR(G387="",H387=""),"CHECK INVOICE DATA",IF(OR(NOT(ISNUMBER(H387)),H387&gt;TODAY(),NOT(ISNUMBER(I387)),I387&lt;=0,I387&gt;F387,AND(J387&lt;&gt;"",OR(NOT(ISNUMBER(J387)),J387&lt;0,J387&gt;I387)),AND(L387&lt;&gt;"",OR(NOT(ISNUMBER(L387)),L387&lt;H387))),"CHECK INPUTS",IF(N387="PAID","COMPLETE","OPEN"))))))))</x:f>
      </x:c>
    </x:row>
    <x:row r="388">
      <x:c r="A388" s="730"/>
      <x:c r="B388" s="730"/>
      <x:c r="C388" s="730"/>
      <x:c r="D388" s="730"/>
      <x:c r="E388" s="731"/>
      <x:c r="F388" s="767"/>
      <x:c r="G388" s="767"/>
      <x:c r="H388" s="731"/>
      <x:c r="I388" s="767"/>
      <x:c r="J388" s="767"/>
      <x:c r="K388" s="771" t="str">
        <x:f>IF(I388="","",IF(OR(NOT(ISNUMBER(I388)),I388&lt;=0,AND(J388&lt;&gt;"",NOT(ISNUMBER(J388))),J388&lt;0),"CHECK VALUES",ROUND(MAX(I388-IF(J388="",0,J388),0),2)))</x:f>
      </x:c>
      <x:c r="L388" s="731"/>
      <x:c r="M388" s="776" t="str">
        <x:f>IF(N388="OVERDUE",MAX(TODAY()-L388,0),"")</x:f>
      </x:c>
      <x:c r="N388" s="741" t="str">
        <x:f>IF(A388="","",IF(OR(B388="",C388="",D388="",E388="",F388="",NOT(ISNUMBER(E388)),E388&gt;TODAY(),NOT(ISNUMBER(F388)),F388&lt;=0),"CHECK ORDER DATA",IF(I388="","NOT INVOICED",IF(OR(G388="",H388=""),"CHECK INVOICE DATA",IF(OR(NOT(ISNUMBER(H388)),H388&gt;TODAY(),NOT(ISNUMBER(I388)),I388&lt;=0,I388&gt;F388,AND(J388&lt;&gt;"",NOT(ISNUMBER(J388))),J388&lt;0),"CHECK VALUES",IF(J388&gt;I388,"OVERPAID / CHECK",IF(K388=0,"PAID",IF(L388="","DUE DATE NOT SET",IF(OR(NOT(ISNUMBER(L388)),L388&lt;H388),"CHECK DUE DATE",IF(TODAY()&gt;L388,"OVERDUE","PENDING"))))))))))</x:f>
      </x:c>
      <x:c r="O388" s="730"/>
      <x:c r="P388" s="730"/>
      <x:c r="Q388" s="751" t="str">
        <x:f>IF(A388="","",IF(COUNTIF($A$5:$A$504,A388)&gt;1,"DUPLICATE PO ID",IF(OR(B388="",C388="",D388="",E388="",F388=""),"CHECK REQUIRED FIELDS",IF(OR(NOT(ISNUMBER(E388)),E388&gt;TODAY(),NOT(ISNUMBER(F388)),F388&lt;=0),"CHECK INPUTS",IF(I388="","OPEN — ADD INVOICE",IF(OR(G388="",H388=""),"CHECK INVOICE DATA",IF(OR(NOT(ISNUMBER(H388)),H388&gt;TODAY(),NOT(ISNUMBER(I388)),I388&lt;=0,I388&gt;F388,AND(J388&lt;&gt;"",OR(NOT(ISNUMBER(J388)),J388&lt;0,J388&gt;I388)),AND(L388&lt;&gt;"",OR(NOT(ISNUMBER(L388)),L388&lt;H388))),"CHECK INPUTS",IF(N388="PAID","COMPLETE","OPEN"))))))))</x:f>
      </x:c>
    </x:row>
    <x:row r="389">
      <x:c r="A389" s="730"/>
      <x:c r="B389" s="730"/>
      <x:c r="C389" s="730"/>
      <x:c r="D389" s="730"/>
      <x:c r="E389" s="731"/>
      <x:c r="F389" s="767"/>
      <x:c r="G389" s="767"/>
      <x:c r="H389" s="731"/>
      <x:c r="I389" s="767"/>
      <x:c r="J389" s="767"/>
      <x:c r="K389" s="771" t="str">
        <x:f>IF(I389="","",IF(OR(NOT(ISNUMBER(I389)),I389&lt;=0,AND(J389&lt;&gt;"",NOT(ISNUMBER(J389))),J389&lt;0),"CHECK VALUES",ROUND(MAX(I389-IF(J389="",0,J389),0),2)))</x:f>
      </x:c>
      <x:c r="L389" s="731"/>
      <x:c r="M389" s="776" t="str">
        <x:f>IF(N389="OVERDUE",MAX(TODAY()-L389,0),"")</x:f>
      </x:c>
      <x:c r="N389" s="741" t="str">
        <x:f>IF(A389="","",IF(OR(B389="",C389="",D389="",E389="",F389="",NOT(ISNUMBER(E389)),E389&gt;TODAY(),NOT(ISNUMBER(F389)),F389&lt;=0),"CHECK ORDER DATA",IF(I389="","NOT INVOICED",IF(OR(G389="",H389=""),"CHECK INVOICE DATA",IF(OR(NOT(ISNUMBER(H389)),H389&gt;TODAY(),NOT(ISNUMBER(I389)),I389&lt;=0,I389&gt;F389,AND(J389&lt;&gt;"",NOT(ISNUMBER(J389))),J389&lt;0),"CHECK VALUES",IF(J389&gt;I389,"OVERPAID / CHECK",IF(K389=0,"PAID",IF(L389="","DUE DATE NOT SET",IF(OR(NOT(ISNUMBER(L389)),L389&lt;H389),"CHECK DUE DATE",IF(TODAY()&gt;L389,"OVERDUE","PENDING"))))))))))</x:f>
      </x:c>
      <x:c r="O389" s="730"/>
      <x:c r="P389" s="730"/>
      <x:c r="Q389" s="751" t="str">
        <x:f>IF(A389="","",IF(COUNTIF($A$5:$A$504,A389)&gt;1,"DUPLICATE PO ID",IF(OR(B389="",C389="",D389="",E389="",F389=""),"CHECK REQUIRED FIELDS",IF(OR(NOT(ISNUMBER(E389)),E389&gt;TODAY(),NOT(ISNUMBER(F389)),F389&lt;=0),"CHECK INPUTS",IF(I389="","OPEN — ADD INVOICE",IF(OR(G389="",H389=""),"CHECK INVOICE DATA",IF(OR(NOT(ISNUMBER(H389)),H389&gt;TODAY(),NOT(ISNUMBER(I389)),I389&lt;=0,I389&gt;F389,AND(J389&lt;&gt;"",OR(NOT(ISNUMBER(J389)),J389&lt;0,J389&gt;I389)),AND(L389&lt;&gt;"",OR(NOT(ISNUMBER(L389)),L389&lt;H389))),"CHECK INPUTS",IF(N389="PAID","COMPLETE","OPEN"))))))))</x:f>
      </x:c>
    </x:row>
    <x:row r="390">
      <x:c r="A390" s="730"/>
      <x:c r="B390" s="730"/>
      <x:c r="C390" s="730"/>
      <x:c r="D390" s="730"/>
      <x:c r="E390" s="731"/>
      <x:c r="F390" s="767"/>
      <x:c r="G390" s="767"/>
      <x:c r="H390" s="731"/>
      <x:c r="I390" s="767"/>
      <x:c r="J390" s="767"/>
      <x:c r="K390" s="771" t="str">
        <x:f>IF(I390="","",IF(OR(NOT(ISNUMBER(I390)),I390&lt;=0,AND(J390&lt;&gt;"",NOT(ISNUMBER(J390))),J390&lt;0),"CHECK VALUES",ROUND(MAX(I390-IF(J390="",0,J390),0),2)))</x:f>
      </x:c>
      <x:c r="L390" s="731"/>
      <x:c r="M390" s="776" t="str">
        <x:f>IF(N390="OVERDUE",MAX(TODAY()-L390,0),"")</x:f>
      </x:c>
      <x:c r="N390" s="741" t="str">
        <x:f>IF(A390="","",IF(OR(B390="",C390="",D390="",E390="",F390="",NOT(ISNUMBER(E390)),E390&gt;TODAY(),NOT(ISNUMBER(F390)),F390&lt;=0),"CHECK ORDER DATA",IF(I390="","NOT INVOICED",IF(OR(G390="",H390=""),"CHECK INVOICE DATA",IF(OR(NOT(ISNUMBER(H390)),H390&gt;TODAY(),NOT(ISNUMBER(I390)),I390&lt;=0,I390&gt;F390,AND(J390&lt;&gt;"",NOT(ISNUMBER(J390))),J390&lt;0),"CHECK VALUES",IF(J390&gt;I390,"OVERPAID / CHECK",IF(K390=0,"PAID",IF(L390="","DUE DATE NOT SET",IF(OR(NOT(ISNUMBER(L390)),L390&lt;H390),"CHECK DUE DATE",IF(TODAY()&gt;L390,"OVERDUE","PENDING"))))))))))</x:f>
      </x:c>
      <x:c r="O390" s="730"/>
      <x:c r="P390" s="730"/>
      <x:c r="Q390" s="751" t="str">
        <x:f>IF(A390="","",IF(COUNTIF($A$5:$A$504,A390)&gt;1,"DUPLICATE PO ID",IF(OR(B390="",C390="",D390="",E390="",F390=""),"CHECK REQUIRED FIELDS",IF(OR(NOT(ISNUMBER(E390)),E390&gt;TODAY(),NOT(ISNUMBER(F390)),F390&lt;=0),"CHECK INPUTS",IF(I390="","OPEN — ADD INVOICE",IF(OR(G390="",H390=""),"CHECK INVOICE DATA",IF(OR(NOT(ISNUMBER(H390)),H390&gt;TODAY(),NOT(ISNUMBER(I390)),I390&lt;=0,I390&gt;F390,AND(J390&lt;&gt;"",OR(NOT(ISNUMBER(J390)),J390&lt;0,J390&gt;I390)),AND(L390&lt;&gt;"",OR(NOT(ISNUMBER(L390)),L390&lt;H390))),"CHECK INPUTS",IF(N390="PAID","COMPLETE","OPEN"))))))))</x:f>
      </x:c>
    </x:row>
    <x:row r="391">
      <x:c r="A391" s="730"/>
      <x:c r="B391" s="730"/>
      <x:c r="C391" s="730"/>
      <x:c r="D391" s="730"/>
      <x:c r="E391" s="731"/>
      <x:c r="F391" s="767"/>
      <x:c r="G391" s="767"/>
      <x:c r="H391" s="731"/>
      <x:c r="I391" s="767"/>
      <x:c r="J391" s="767"/>
      <x:c r="K391" s="771" t="str">
        <x:f>IF(I391="","",IF(OR(NOT(ISNUMBER(I391)),I391&lt;=0,AND(J391&lt;&gt;"",NOT(ISNUMBER(J391))),J391&lt;0),"CHECK VALUES",ROUND(MAX(I391-IF(J391="",0,J391),0),2)))</x:f>
      </x:c>
      <x:c r="L391" s="731"/>
      <x:c r="M391" s="776" t="str">
        <x:f>IF(N391="OVERDUE",MAX(TODAY()-L391,0),"")</x:f>
      </x:c>
      <x:c r="N391" s="741" t="str">
        <x:f>IF(A391="","",IF(OR(B391="",C391="",D391="",E391="",F391="",NOT(ISNUMBER(E391)),E391&gt;TODAY(),NOT(ISNUMBER(F391)),F391&lt;=0),"CHECK ORDER DATA",IF(I391="","NOT INVOICED",IF(OR(G391="",H391=""),"CHECK INVOICE DATA",IF(OR(NOT(ISNUMBER(H391)),H391&gt;TODAY(),NOT(ISNUMBER(I391)),I391&lt;=0,I391&gt;F391,AND(J391&lt;&gt;"",NOT(ISNUMBER(J391))),J391&lt;0),"CHECK VALUES",IF(J391&gt;I391,"OVERPAID / CHECK",IF(K391=0,"PAID",IF(L391="","DUE DATE NOT SET",IF(OR(NOT(ISNUMBER(L391)),L391&lt;H391),"CHECK DUE DATE",IF(TODAY()&gt;L391,"OVERDUE","PENDING"))))))))))</x:f>
      </x:c>
      <x:c r="O391" s="730"/>
      <x:c r="P391" s="730"/>
      <x:c r="Q391" s="751" t="str">
        <x:f>IF(A391="","",IF(COUNTIF($A$5:$A$504,A391)&gt;1,"DUPLICATE PO ID",IF(OR(B391="",C391="",D391="",E391="",F391=""),"CHECK REQUIRED FIELDS",IF(OR(NOT(ISNUMBER(E391)),E391&gt;TODAY(),NOT(ISNUMBER(F391)),F391&lt;=0),"CHECK INPUTS",IF(I391="","OPEN — ADD INVOICE",IF(OR(G391="",H391=""),"CHECK INVOICE DATA",IF(OR(NOT(ISNUMBER(H391)),H391&gt;TODAY(),NOT(ISNUMBER(I391)),I391&lt;=0,I391&gt;F391,AND(J391&lt;&gt;"",OR(NOT(ISNUMBER(J391)),J391&lt;0,J391&gt;I391)),AND(L391&lt;&gt;"",OR(NOT(ISNUMBER(L391)),L391&lt;H391))),"CHECK INPUTS",IF(N391="PAID","COMPLETE","OPEN"))))))))</x:f>
      </x:c>
    </x:row>
    <x:row r="392">
      <x:c r="A392" s="730"/>
      <x:c r="B392" s="730"/>
      <x:c r="C392" s="730"/>
      <x:c r="D392" s="730"/>
      <x:c r="E392" s="731"/>
      <x:c r="F392" s="767"/>
      <x:c r="G392" s="767"/>
      <x:c r="H392" s="731"/>
      <x:c r="I392" s="767"/>
      <x:c r="J392" s="767"/>
      <x:c r="K392" s="771" t="str">
        <x:f>IF(I392="","",IF(OR(NOT(ISNUMBER(I392)),I392&lt;=0,AND(J392&lt;&gt;"",NOT(ISNUMBER(J392))),J392&lt;0),"CHECK VALUES",ROUND(MAX(I392-IF(J392="",0,J392),0),2)))</x:f>
      </x:c>
      <x:c r="L392" s="731"/>
      <x:c r="M392" s="776" t="str">
        <x:f>IF(N392="OVERDUE",MAX(TODAY()-L392,0),"")</x:f>
      </x:c>
      <x:c r="N392" s="741" t="str">
        <x:f>IF(A392="","",IF(OR(B392="",C392="",D392="",E392="",F392="",NOT(ISNUMBER(E392)),E392&gt;TODAY(),NOT(ISNUMBER(F392)),F392&lt;=0),"CHECK ORDER DATA",IF(I392="","NOT INVOICED",IF(OR(G392="",H392=""),"CHECK INVOICE DATA",IF(OR(NOT(ISNUMBER(H392)),H392&gt;TODAY(),NOT(ISNUMBER(I392)),I392&lt;=0,I392&gt;F392,AND(J392&lt;&gt;"",NOT(ISNUMBER(J392))),J392&lt;0),"CHECK VALUES",IF(J392&gt;I392,"OVERPAID / CHECK",IF(K392=0,"PAID",IF(L392="","DUE DATE NOT SET",IF(OR(NOT(ISNUMBER(L392)),L392&lt;H392),"CHECK DUE DATE",IF(TODAY()&gt;L392,"OVERDUE","PENDING"))))))))))</x:f>
      </x:c>
      <x:c r="O392" s="730"/>
      <x:c r="P392" s="730"/>
      <x:c r="Q392" s="751" t="str">
        <x:f>IF(A392="","",IF(COUNTIF($A$5:$A$504,A392)&gt;1,"DUPLICATE PO ID",IF(OR(B392="",C392="",D392="",E392="",F392=""),"CHECK REQUIRED FIELDS",IF(OR(NOT(ISNUMBER(E392)),E392&gt;TODAY(),NOT(ISNUMBER(F392)),F392&lt;=0),"CHECK INPUTS",IF(I392="","OPEN — ADD INVOICE",IF(OR(G392="",H392=""),"CHECK INVOICE DATA",IF(OR(NOT(ISNUMBER(H392)),H392&gt;TODAY(),NOT(ISNUMBER(I392)),I392&lt;=0,I392&gt;F392,AND(J392&lt;&gt;"",OR(NOT(ISNUMBER(J392)),J392&lt;0,J392&gt;I392)),AND(L392&lt;&gt;"",OR(NOT(ISNUMBER(L392)),L392&lt;H392))),"CHECK INPUTS",IF(N392="PAID","COMPLETE","OPEN"))))))))</x:f>
      </x:c>
    </x:row>
    <x:row r="393">
      <x:c r="A393" s="730"/>
      <x:c r="B393" s="730"/>
      <x:c r="C393" s="730"/>
      <x:c r="D393" s="730"/>
      <x:c r="E393" s="731"/>
      <x:c r="F393" s="767"/>
      <x:c r="G393" s="767"/>
      <x:c r="H393" s="731"/>
      <x:c r="I393" s="767"/>
      <x:c r="J393" s="767"/>
      <x:c r="K393" s="771" t="str">
        <x:f>IF(I393="","",IF(OR(NOT(ISNUMBER(I393)),I393&lt;=0,AND(J393&lt;&gt;"",NOT(ISNUMBER(J393))),J393&lt;0),"CHECK VALUES",ROUND(MAX(I393-IF(J393="",0,J393),0),2)))</x:f>
      </x:c>
      <x:c r="L393" s="731"/>
      <x:c r="M393" s="776" t="str">
        <x:f>IF(N393="OVERDUE",MAX(TODAY()-L393,0),"")</x:f>
      </x:c>
      <x:c r="N393" s="741" t="str">
        <x:f>IF(A393="","",IF(OR(B393="",C393="",D393="",E393="",F393="",NOT(ISNUMBER(E393)),E393&gt;TODAY(),NOT(ISNUMBER(F393)),F393&lt;=0),"CHECK ORDER DATA",IF(I393="","NOT INVOICED",IF(OR(G393="",H393=""),"CHECK INVOICE DATA",IF(OR(NOT(ISNUMBER(H393)),H393&gt;TODAY(),NOT(ISNUMBER(I393)),I393&lt;=0,I393&gt;F393,AND(J393&lt;&gt;"",NOT(ISNUMBER(J393))),J393&lt;0),"CHECK VALUES",IF(J393&gt;I393,"OVERPAID / CHECK",IF(K393=0,"PAID",IF(L393="","DUE DATE NOT SET",IF(OR(NOT(ISNUMBER(L393)),L393&lt;H393),"CHECK DUE DATE",IF(TODAY()&gt;L393,"OVERDUE","PENDING"))))))))))</x:f>
      </x:c>
      <x:c r="O393" s="730"/>
      <x:c r="P393" s="730"/>
      <x:c r="Q393" s="751" t="str">
        <x:f>IF(A393="","",IF(COUNTIF($A$5:$A$504,A393)&gt;1,"DUPLICATE PO ID",IF(OR(B393="",C393="",D393="",E393="",F393=""),"CHECK REQUIRED FIELDS",IF(OR(NOT(ISNUMBER(E393)),E393&gt;TODAY(),NOT(ISNUMBER(F393)),F393&lt;=0),"CHECK INPUTS",IF(I393="","OPEN — ADD INVOICE",IF(OR(G393="",H393=""),"CHECK INVOICE DATA",IF(OR(NOT(ISNUMBER(H393)),H393&gt;TODAY(),NOT(ISNUMBER(I393)),I393&lt;=0,I393&gt;F393,AND(J393&lt;&gt;"",OR(NOT(ISNUMBER(J393)),J393&lt;0,J393&gt;I393)),AND(L393&lt;&gt;"",OR(NOT(ISNUMBER(L393)),L393&lt;H393))),"CHECK INPUTS",IF(N393="PAID","COMPLETE","OPEN"))))))))</x:f>
      </x:c>
    </x:row>
    <x:row r="394">
      <x:c r="A394" s="730"/>
      <x:c r="B394" s="730"/>
      <x:c r="C394" s="730"/>
      <x:c r="D394" s="730"/>
      <x:c r="E394" s="731"/>
      <x:c r="F394" s="767"/>
      <x:c r="G394" s="767"/>
      <x:c r="H394" s="731"/>
      <x:c r="I394" s="767"/>
      <x:c r="J394" s="767"/>
      <x:c r="K394" s="771" t="str">
        <x:f>IF(I394="","",IF(OR(NOT(ISNUMBER(I394)),I394&lt;=0,AND(J394&lt;&gt;"",NOT(ISNUMBER(J394))),J394&lt;0),"CHECK VALUES",ROUND(MAX(I394-IF(J394="",0,J394),0),2)))</x:f>
      </x:c>
      <x:c r="L394" s="731"/>
      <x:c r="M394" s="776" t="str">
        <x:f>IF(N394="OVERDUE",MAX(TODAY()-L394,0),"")</x:f>
      </x:c>
      <x:c r="N394" s="741" t="str">
        <x:f>IF(A394="","",IF(OR(B394="",C394="",D394="",E394="",F394="",NOT(ISNUMBER(E394)),E394&gt;TODAY(),NOT(ISNUMBER(F394)),F394&lt;=0),"CHECK ORDER DATA",IF(I394="","NOT INVOICED",IF(OR(G394="",H394=""),"CHECK INVOICE DATA",IF(OR(NOT(ISNUMBER(H394)),H394&gt;TODAY(),NOT(ISNUMBER(I394)),I394&lt;=0,I394&gt;F394,AND(J394&lt;&gt;"",NOT(ISNUMBER(J394))),J394&lt;0),"CHECK VALUES",IF(J394&gt;I394,"OVERPAID / CHECK",IF(K394=0,"PAID",IF(L394="","DUE DATE NOT SET",IF(OR(NOT(ISNUMBER(L394)),L394&lt;H394),"CHECK DUE DATE",IF(TODAY()&gt;L394,"OVERDUE","PENDING"))))))))))</x:f>
      </x:c>
      <x:c r="O394" s="730"/>
      <x:c r="P394" s="730"/>
      <x:c r="Q394" s="751" t="str">
        <x:f>IF(A394="","",IF(COUNTIF($A$5:$A$504,A394)&gt;1,"DUPLICATE PO ID",IF(OR(B394="",C394="",D394="",E394="",F394=""),"CHECK REQUIRED FIELDS",IF(OR(NOT(ISNUMBER(E394)),E394&gt;TODAY(),NOT(ISNUMBER(F394)),F394&lt;=0),"CHECK INPUTS",IF(I394="","OPEN — ADD INVOICE",IF(OR(G394="",H394=""),"CHECK INVOICE DATA",IF(OR(NOT(ISNUMBER(H394)),H394&gt;TODAY(),NOT(ISNUMBER(I394)),I394&lt;=0,I394&gt;F394,AND(J394&lt;&gt;"",OR(NOT(ISNUMBER(J394)),J394&lt;0,J394&gt;I394)),AND(L394&lt;&gt;"",OR(NOT(ISNUMBER(L394)),L394&lt;H394))),"CHECK INPUTS",IF(N394="PAID","COMPLETE","OPEN"))))))))</x:f>
      </x:c>
    </x:row>
    <x:row r="395">
      <x:c r="A395" s="730"/>
      <x:c r="B395" s="730"/>
      <x:c r="C395" s="730"/>
      <x:c r="D395" s="730"/>
      <x:c r="E395" s="731"/>
      <x:c r="F395" s="767"/>
      <x:c r="G395" s="767"/>
      <x:c r="H395" s="731"/>
      <x:c r="I395" s="767"/>
      <x:c r="J395" s="767"/>
      <x:c r="K395" s="771" t="str">
        <x:f>IF(I395="","",IF(OR(NOT(ISNUMBER(I395)),I395&lt;=0,AND(J395&lt;&gt;"",NOT(ISNUMBER(J395))),J395&lt;0),"CHECK VALUES",ROUND(MAX(I395-IF(J395="",0,J395),0),2)))</x:f>
      </x:c>
      <x:c r="L395" s="731"/>
      <x:c r="M395" s="776" t="str">
        <x:f>IF(N395="OVERDUE",MAX(TODAY()-L395,0),"")</x:f>
      </x:c>
      <x:c r="N395" s="741" t="str">
        <x:f>IF(A395="","",IF(OR(B395="",C395="",D395="",E395="",F395="",NOT(ISNUMBER(E395)),E395&gt;TODAY(),NOT(ISNUMBER(F395)),F395&lt;=0),"CHECK ORDER DATA",IF(I395="","NOT INVOICED",IF(OR(G395="",H395=""),"CHECK INVOICE DATA",IF(OR(NOT(ISNUMBER(H395)),H395&gt;TODAY(),NOT(ISNUMBER(I395)),I395&lt;=0,I395&gt;F395,AND(J395&lt;&gt;"",NOT(ISNUMBER(J395))),J395&lt;0),"CHECK VALUES",IF(J395&gt;I395,"OVERPAID / CHECK",IF(K395=0,"PAID",IF(L395="","DUE DATE NOT SET",IF(OR(NOT(ISNUMBER(L395)),L395&lt;H395),"CHECK DUE DATE",IF(TODAY()&gt;L395,"OVERDUE","PENDING"))))))))))</x:f>
      </x:c>
      <x:c r="O395" s="730"/>
      <x:c r="P395" s="730"/>
      <x:c r="Q395" s="751" t="str">
        <x:f>IF(A395="","",IF(COUNTIF($A$5:$A$504,A395)&gt;1,"DUPLICATE PO ID",IF(OR(B395="",C395="",D395="",E395="",F395=""),"CHECK REQUIRED FIELDS",IF(OR(NOT(ISNUMBER(E395)),E395&gt;TODAY(),NOT(ISNUMBER(F395)),F395&lt;=0),"CHECK INPUTS",IF(I395="","OPEN — ADD INVOICE",IF(OR(G395="",H395=""),"CHECK INVOICE DATA",IF(OR(NOT(ISNUMBER(H395)),H395&gt;TODAY(),NOT(ISNUMBER(I395)),I395&lt;=0,I395&gt;F395,AND(J395&lt;&gt;"",OR(NOT(ISNUMBER(J395)),J395&lt;0,J395&gt;I395)),AND(L395&lt;&gt;"",OR(NOT(ISNUMBER(L395)),L395&lt;H395))),"CHECK INPUTS",IF(N395="PAID","COMPLETE","OPEN"))))))))</x:f>
      </x:c>
    </x:row>
    <x:row r="396">
      <x:c r="A396" s="730"/>
      <x:c r="B396" s="730"/>
      <x:c r="C396" s="730"/>
      <x:c r="D396" s="730"/>
      <x:c r="E396" s="731"/>
      <x:c r="F396" s="767"/>
      <x:c r="G396" s="767"/>
      <x:c r="H396" s="731"/>
      <x:c r="I396" s="767"/>
      <x:c r="J396" s="767"/>
      <x:c r="K396" s="771" t="str">
        <x:f>IF(I396="","",IF(OR(NOT(ISNUMBER(I396)),I396&lt;=0,AND(J396&lt;&gt;"",NOT(ISNUMBER(J396))),J396&lt;0),"CHECK VALUES",ROUND(MAX(I396-IF(J396="",0,J396),0),2)))</x:f>
      </x:c>
      <x:c r="L396" s="731"/>
      <x:c r="M396" s="776" t="str">
        <x:f>IF(N396="OVERDUE",MAX(TODAY()-L396,0),"")</x:f>
      </x:c>
      <x:c r="N396" s="741" t="str">
        <x:f>IF(A396="","",IF(OR(B396="",C396="",D396="",E396="",F396="",NOT(ISNUMBER(E396)),E396&gt;TODAY(),NOT(ISNUMBER(F396)),F396&lt;=0),"CHECK ORDER DATA",IF(I396="","NOT INVOICED",IF(OR(G396="",H396=""),"CHECK INVOICE DATA",IF(OR(NOT(ISNUMBER(H396)),H396&gt;TODAY(),NOT(ISNUMBER(I396)),I396&lt;=0,I396&gt;F396,AND(J396&lt;&gt;"",NOT(ISNUMBER(J396))),J396&lt;0),"CHECK VALUES",IF(J396&gt;I396,"OVERPAID / CHECK",IF(K396=0,"PAID",IF(L396="","DUE DATE NOT SET",IF(OR(NOT(ISNUMBER(L396)),L396&lt;H396),"CHECK DUE DATE",IF(TODAY()&gt;L396,"OVERDUE","PENDING"))))))))))</x:f>
      </x:c>
      <x:c r="O396" s="730"/>
      <x:c r="P396" s="730"/>
      <x:c r="Q396" s="751" t="str">
        <x:f>IF(A396="","",IF(COUNTIF($A$5:$A$504,A396)&gt;1,"DUPLICATE PO ID",IF(OR(B396="",C396="",D396="",E396="",F396=""),"CHECK REQUIRED FIELDS",IF(OR(NOT(ISNUMBER(E396)),E396&gt;TODAY(),NOT(ISNUMBER(F396)),F396&lt;=0),"CHECK INPUTS",IF(I396="","OPEN — ADD INVOICE",IF(OR(G396="",H396=""),"CHECK INVOICE DATA",IF(OR(NOT(ISNUMBER(H396)),H396&gt;TODAY(),NOT(ISNUMBER(I396)),I396&lt;=0,I396&gt;F396,AND(J396&lt;&gt;"",OR(NOT(ISNUMBER(J396)),J396&lt;0,J396&gt;I396)),AND(L396&lt;&gt;"",OR(NOT(ISNUMBER(L396)),L396&lt;H396))),"CHECK INPUTS",IF(N396="PAID","COMPLETE","OPEN"))))))))</x:f>
      </x:c>
    </x:row>
    <x:row r="397">
      <x:c r="A397" s="730"/>
      <x:c r="B397" s="730"/>
      <x:c r="C397" s="730"/>
      <x:c r="D397" s="730"/>
      <x:c r="E397" s="731"/>
      <x:c r="F397" s="767"/>
      <x:c r="G397" s="767"/>
      <x:c r="H397" s="731"/>
      <x:c r="I397" s="767"/>
      <x:c r="J397" s="767"/>
      <x:c r="K397" s="771" t="str">
        <x:f>IF(I397="","",IF(OR(NOT(ISNUMBER(I397)),I397&lt;=0,AND(J397&lt;&gt;"",NOT(ISNUMBER(J397))),J397&lt;0),"CHECK VALUES",ROUND(MAX(I397-IF(J397="",0,J397),0),2)))</x:f>
      </x:c>
      <x:c r="L397" s="731"/>
      <x:c r="M397" s="776" t="str">
        <x:f>IF(N397="OVERDUE",MAX(TODAY()-L397,0),"")</x:f>
      </x:c>
      <x:c r="N397" s="741" t="str">
        <x:f>IF(A397="","",IF(OR(B397="",C397="",D397="",E397="",F397="",NOT(ISNUMBER(E397)),E397&gt;TODAY(),NOT(ISNUMBER(F397)),F397&lt;=0),"CHECK ORDER DATA",IF(I397="","NOT INVOICED",IF(OR(G397="",H397=""),"CHECK INVOICE DATA",IF(OR(NOT(ISNUMBER(H397)),H397&gt;TODAY(),NOT(ISNUMBER(I397)),I397&lt;=0,I397&gt;F397,AND(J397&lt;&gt;"",NOT(ISNUMBER(J397))),J397&lt;0),"CHECK VALUES",IF(J397&gt;I397,"OVERPAID / CHECK",IF(K397=0,"PAID",IF(L397="","DUE DATE NOT SET",IF(OR(NOT(ISNUMBER(L397)),L397&lt;H397),"CHECK DUE DATE",IF(TODAY()&gt;L397,"OVERDUE","PENDING"))))))))))</x:f>
      </x:c>
      <x:c r="O397" s="730"/>
      <x:c r="P397" s="730"/>
      <x:c r="Q397" s="751" t="str">
        <x:f>IF(A397="","",IF(COUNTIF($A$5:$A$504,A397)&gt;1,"DUPLICATE PO ID",IF(OR(B397="",C397="",D397="",E397="",F397=""),"CHECK REQUIRED FIELDS",IF(OR(NOT(ISNUMBER(E397)),E397&gt;TODAY(),NOT(ISNUMBER(F397)),F397&lt;=0),"CHECK INPUTS",IF(I397="","OPEN — ADD INVOICE",IF(OR(G397="",H397=""),"CHECK INVOICE DATA",IF(OR(NOT(ISNUMBER(H397)),H397&gt;TODAY(),NOT(ISNUMBER(I397)),I397&lt;=0,I397&gt;F397,AND(J397&lt;&gt;"",OR(NOT(ISNUMBER(J397)),J397&lt;0,J397&gt;I397)),AND(L397&lt;&gt;"",OR(NOT(ISNUMBER(L397)),L397&lt;H397))),"CHECK INPUTS",IF(N397="PAID","COMPLETE","OPEN"))))))))</x:f>
      </x:c>
    </x:row>
    <x:row r="398">
      <x:c r="A398" s="730"/>
      <x:c r="B398" s="730"/>
      <x:c r="C398" s="730"/>
      <x:c r="D398" s="730"/>
      <x:c r="E398" s="731"/>
      <x:c r="F398" s="767"/>
      <x:c r="G398" s="767"/>
      <x:c r="H398" s="731"/>
      <x:c r="I398" s="767"/>
      <x:c r="J398" s="767"/>
      <x:c r="K398" s="771" t="str">
        <x:f>IF(I398="","",IF(OR(NOT(ISNUMBER(I398)),I398&lt;=0,AND(J398&lt;&gt;"",NOT(ISNUMBER(J398))),J398&lt;0),"CHECK VALUES",ROUND(MAX(I398-IF(J398="",0,J398),0),2)))</x:f>
      </x:c>
      <x:c r="L398" s="731"/>
      <x:c r="M398" s="776" t="str">
        <x:f>IF(N398="OVERDUE",MAX(TODAY()-L398,0),"")</x:f>
      </x:c>
      <x:c r="N398" s="741" t="str">
        <x:f>IF(A398="","",IF(OR(B398="",C398="",D398="",E398="",F398="",NOT(ISNUMBER(E398)),E398&gt;TODAY(),NOT(ISNUMBER(F398)),F398&lt;=0),"CHECK ORDER DATA",IF(I398="","NOT INVOICED",IF(OR(G398="",H398=""),"CHECK INVOICE DATA",IF(OR(NOT(ISNUMBER(H398)),H398&gt;TODAY(),NOT(ISNUMBER(I398)),I398&lt;=0,I398&gt;F398,AND(J398&lt;&gt;"",NOT(ISNUMBER(J398))),J398&lt;0),"CHECK VALUES",IF(J398&gt;I398,"OVERPAID / CHECK",IF(K398=0,"PAID",IF(L398="","DUE DATE NOT SET",IF(OR(NOT(ISNUMBER(L398)),L398&lt;H398),"CHECK DUE DATE",IF(TODAY()&gt;L398,"OVERDUE","PENDING"))))))))))</x:f>
      </x:c>
      <x:c r="O398" s="730"/>
      <x:c r="P398" s="730"/>
      <x:c r="Q398" s="751" t="str">
        <x:f>IF(A398="","",IF(COUNTIF($A$5:$A$504,A398)&gt;1,"DUPLICATE PO ID",IF(OR(B398="",C398="",D398="",E398="",F398=""),"CHECK REQUIRED FIELDS",IF(OR(NOT(ISNUMBER(E398)),E398&gt;TODAY(),NOT(ISNUMBER(F398)),F398&lt;=0),"CHECK INPUTS",IF(I398="","OPEN — ADD INVOICE",IF(OR(G398="",H398=""),"CHECK INVOICE DATA",IF(OR(NOT(ISNUMBER(H398)),H398&gt;TODAY(),NOT(ISNUMBER(I398)),I398&lt;=0,I398&gt;F398,AND(J398&lt;&gt;"",OR(NOT(ISNUMBER(J398)),J398&lt;0,J398&gt;I398)),AND(L398&lt;&gt;"",OR(NOT(ISNUMBER(L398)),L398&lt;H398))),"CHECK INPUTS",IF(N398="PAID","COMPLETE","OPEN"))))))))</x:f>
      </x:c>
    </x:row>
    <x:row r="399">
      <x:c r="A399" s="730"/>
      <x:c r="B399" s="730"/>
      <x:c r="C399" s="730"/>
      <x:c r="D399" s="730"/>
      <x:c r="E399" s="731"/>
      <x:c r="F399" s="767"/>
      <x:c r="G399" s="767"/>
      <x:c r="H399" s="731"/>
      <x:c r="I399" s="767"/>
      <x:c r="J399" s="767"/>
      <x:c r="K399" s="771" t="str">
        <x:f>IF(I399="","",IF(OR(NOT(ISNUMBER(I399)),I399&lt;=0,AND(J399&lt;&gt;"",NOT(ISNUMBER(J399))),J399&lt;0),"CHECK VALUES",ROUND(MAX(I399-IF(J399="",0,J399),0),2)))</x:f>
      </x:c>
      <x:c r="L399" s="731"/>
      <x:c r="M399" s="776" t="str">
        <x:f>IF(N399="OVERDUE",MAX(TODAY()-L399,0),"")</x:f>
      </x:c>
      <x:c r="N399" s="741" t="str">
        <x:f>IF(A399="","",IF(OR(B399="",C399="",D399="",E399="",F399="",NOT(ISNUMBER(E399)),E399&gt;TODAY(),NOT(ISNUMBER(F399)),F399&lt;=0),"CHECK ORDER DATA",IF(I399="","NOT INVOICED",IF(OR(G399="",H399=""),"CHECK INVOICE DATA",IF(OR(NOT(ISNUMBER(H399)),H399&gt;TODAY(),NOT(ISNUMBER(I399)),I399&lt;=0,I399&gt;F399,AND(J399&lt;&gt;"",NOT(ISNUMBER(J399))),J399&lt;0),"CHECK VALUES",IF(J399&gt;I399,"OVERPAID / CHECK",IF(K399=0,"PAID",IF(L399="","DUE DATE NOT SET",IF(OR(NOT(ISNUMBER(L399)),L399&lt;H399),"CHECK DUE DATE",IF(TODAY()&gt;L399,"OVERDUE","PENDING"))))))))))</x:f>
      </x:c>
      <x:c r="O399" s="730"/>
      <x:c r="P399" s="730"/>
      <x:c r="Q399" s="751" t="str">
        <x:f>IF(A399="","",IF(COUNTIF($A$5:$A$504,A399)&gt;1,"DUPLICATE PO ID",IF(OR(B399="",C399="",D399="",E399="",F399=""),"CHECK REQUIRED FIELDS",IF(OR(NOT(ISNUMBER(E399)),E399&gt;TODAY(),NOT(ISNUMBER(F399)),F399&lt;=0),"CHECK INPUTS",IF(I399="","OPEN — ADD INVOICE",IF(OR(G399="",H399=""),"CHECK INVOICE DATA",IF(OR(NOT(ISNUMBER(H399)),H399&gt;TODAY(),NOT(ISNUMBER(I399)),I399&lt;=0,I399&gt;F399,AND(J399&lt;&gt;"",OR(NOT(ISNUMBER(J399)),J399&lt;0,J399&gt;I399)),AND(L399&lt;&gt;"",OR(NOT(ISNUMBER(L399)),L399&lt;H399))),"CHECK INPUTS",IF(N399="PAID","COMPLETE","OPEN"))))))))</x:f>
      </x:c>
    </x:row>
    <x:row r="400">
      <x:c r="A400" s="730"/>
      <x:c r="B400" s="730"/>
      <x:c r="C400" s="730"/>
      <x:c r="D400" s="730"/>
      <x:c r="E400" s="731"/>
      <x:c r="F400" s="767"/>
      <x:c r="G400" s="767"/>
      <x:c r="H400" s="731"/>
      <x:c r="I400" s="767"/>
      <x:c r="J400" s="767"/>
      <x:c r="K400" s="771" t="str">
        <x:f>IF(I400="","",IF(OR(NOT(ISNUMBER(I400)),I400&lt;=0,AND(J400&lt;&gt;"",NOT(ISNUMBER(J400))),J400&lt;0),"CHECK VALUES",ROUND(MAX(I400-IF(J400="",0,J400),0),2)))</x:f>
      </x:c>
      <x:c r="L400" s="731"/>
      <x:c r="M400" s="776" t="str">
        <x:f>IF(N400="OVERDUE",MAX(TODAY()-L400,0),"")</x:f>
      </x:c>
      <x:c r="N400" s="741" t="str">
        <x:f>IF(A400="","",IF(OR(B400="",C400="",D400="",E400="",F400="",NOT(ISNUMBER(E400)),E400&gt;TODAY(),NOT(ISNUMBER(F400)),F400&lt;=0),"CHECK ORDER DATA",IF(I400="","NOT INVOICED",IF(OR(G400="",H400=""),"CHECK INVOICE DATA",IF(OR(NOT(ISNUMBER(H400)),H400&gt;TODAY(),NOT(ISNUMBER(I400)),I400&lt;=0,I400&gt;F400,AND(J400&lt;&gt;"",NOT(ISNUMBER(J400))),J400&lt;0),"CHECK VALUES",IF(J400&gt;I400,"OVERPAID / CHECK",IF(K400=0,"PAID",IF(L400="","DUE DATE NOT SET",IF(OR(NOT(ISNUMBER(L400)),L400&lt;H400),"CHECK DUE DATE",IF(TODAY()&gt;L400,"OVERDUE","PENDING"))))))))))</x:f>
      </x:c>
      <x:c r="O400" s="730"/>
      <x:c r="P400" s="730"/>
      <x:c r="Q400" s="751" t="str">
        <x:f>IF(A400="","",IF(COUNTIF($A$5:$A$504,A400)&gt;1,"DUPLICATE PO ID",IF(OR(B400="",C400="",D400="",E400="",F400=""),"CHECK REQUIRED FIELDS",IF(OR(NOT(ISNUMBER(E400)),E400&gt;TODAY(),NOT(ISNUMBER(F400)),F400&lt;=0),"CHECK INPUTS",IF(I400="","OPEN — ADD INVOICE",IF(OR(G400="",H400=""),"CHECK INVOICE DATA",IF(OR(NOT(ISNUMBER(H400)),H400&gt;TODAY(),NOT(ISNUMBER(I400)),I400&lt;=0,I400&gt;F400,AND(J400&lt;&gt;"",OR(NOT(ISNUMBER(J400)),J400&lt;0,J400&gt;I400)),AND(L400&lt;&gt;"",OR(NOT(ISNUMBER(L400)),L400&lt;H400))),"CHECK INPUTS",IF(N400="PAID","COMPLETE","OPEN"))))))))</x:f>
      </x:c>
    </x:row>
    <x:row r="401">
      <x:c r="A401" s="730"/>
      <x:c r="B401" s="730"/>
      <x:c r="C401" s="730"/>
      <x:c r="D401" s="730"/>
      <x:c r="E401" s="731"/>
      <x:c r="F401" s="767"/>
      <x:c r="G401" s="767"/>
      <x:c r="H401" s="731"/>
      <x:c r="I401" s="767"/>
      <x:c r="J401" s="767"/>
      <x:c r="K401" s="771" t="str">
        <x:f>IF(I401="","",IF(OR(NOT(ISNUMBER(I401)),I401&lt;=0,AND(J401&lt;&gt;"",NOT(ISNUMBER(J401))),J401&lt;0),"CHECK VALUES",ROUND(MAX(I401-IF(J401="",0,J401),0),2)))</x:f>
      </x:c>
      <x:c r="L401" s="731"/>
      <x:c r="M401" s="776" t="str">
        <x:f>IF(N401="OVERDUE",MAX(TODAY()-L401,0),"")</x:f>
      </x:c>
      <x:c r="N401" s="741" t="str">
        <x:f>IF(A401="","",IF(OR(B401="",C401="",D401="",E401="",F401="",NOT(ISNUMBER(E401)),E401&gt;TODAY(),NOT(ISNUMBER(F401)),F401&lt;=0),"CHECK ORDER DATA",IF(I401="","NOT INVOICED",IF(OR(G401="",H401=""),"CHECK INVOICE DATA",IF(OR(NOT(ISNUMBER(H401)),H401&gt;TODAY(),NOT(ISNUMBER(I401)),I401&lt;=0,I401&gt;F401,AND(J401&lt;&gt;"",NOT(ISNUMBER(J401))),J401&lt;0),"CHECK VALUES",IF(J401&gt;I401,"OVERPAID / CHECK",IF(K401=0,"PAID",IF(L401="","DUE DATE NOT SET",IF(OR(NOT(ISNUMBER(L401)),L401&lt;H401),"CHECK DUE DATE",IF(TODAY()&gt;L401,"OVERDUE","PENDING"))))))))))</x:f>
      </x:c>
      <x:c r="O401" s="730"/>
      <x:c r="P401" s="730"/>
      <x:c r="Q401" s="751" t="str">
        <x:f>IF(A401="","",IF(COUNTIF($A$5:$A$504,A401)&gt;1,"DUPLICATE PO ID",IF(OR(B401="",C401="",D401="",E401="",F401=""),"CHECK REQUIRED FIELDS",IF(OR(NOT(ISNUMBER(E401)),E401&gt;TODAY(),NOT(ISNUMBER(F401)),F401&lt;=0),"CHECK INPUTS",IF(I401="","OPEN — ADD INVOICE",IF(OR(G401="",H401=""),"CHECK INVOICE DATA",IF(OR(NOT(ISNUMBER(H401)),H401&gt;TODAY(),NOT(ISNUMBER(I401)),I401&lt;=0,I401&gt;F401,AND(J401&lt;&gt;"",OR(NOT(ISNUMBER(J401)),J401&lt;0,J401&gt;I401)),AND(L401&lt;&gt;"",OR(NOT(ISNUMBER(L401)),L401&lt;H401))),"CHECK INPUTS",IF(N401="PAID","COMPLETE","OPEN"))))))))</x:f>
      </x:c>
    </x:row>
    <x:row r="402">
      <x:c r="A402" s="730"/>
      <x:c r="B402" s="730"/>
      <x:c r="C402" s="730"/>
      <x:c r="D402" s="730"/>
      <x:c r="E402" s="731"/>
      <x:c r="F402" s="767"/>
      <x:c r="G402" s="767"/>
      <x:c r="H402" s="731"/>
      <x:c r="I402" s="767"/>
      <x:c r="J402" s="767"/>
      <x:c r="K402" s="771" t="str">
        <x:f>IF(I402="","",IF(OR(NOT(ISNUMBER(I402)),I402&lt;=0,AND(J402&lt;&gt;"",NOT(ISNUMBER(J402))),J402&lt;0),"CHECK VALUES",ROUND(MAX(I402-IF(J402="",0,J402),0),2)))</x:f>
      </x:c>
      <x:c r="L402" s="731"/>
      <x:c r="M402" s="776" t="str">
        <x:f>IF(N402="OVERDUE",MAX(TODAY()-L402,0),"")</x:f>
      </x:c>
      <x:c r="N402" s="741" t="str">
        <x:f>IF(A402="","",IF(OR(B402="",C402="",D402="",E402="",F402="",NOT(ISNUMBER(E402)),E402&gt;TODAY(),NOT(ISNUMBER(F402)),F402&lt;=0),"CHECK ORDER DATA",IF(I402="","NOT INVOICED",IF(OR(G402="",H402=""),"CHECK INVOICE DATA",IF(OR(NOT(ISNUMBER(H402)),H402&gt;TODAY(),NOT(ISNUMBER(I402)),I402&lt;=0,I402&gt;F402,AND(J402&lt;&gt;"",NOT(ISNUMBER(J402))),J402&lt;0),"CHECK VALUES",IF(J402&gt;I402,"OVERPAID / CHECK",IF(K402=0,"PAID",IF(L402="","DUE DATE NOT SET",IF(OR(NOT(ISNUMBER(L402)),L402&lt;H402),"CHECK DUE DATE",IF(TODAY()&gt;L402,"OVERDUE","PENDING"))))))))))</x:f>
      </x:c>
      <x:c r="O402" s="730"/>
      <x:c r="P402" s="730"/>
      <x:c r="Q402" s="751" t="str">
        <x:f>IF(A402="","",IF(COUNTIF($A$5:$A$504,A402)&gt;1,"DUPLICATE PO ID",IF(OR(B402="",C402="",D402="",E402="",F402=""),"CHECK REQUIRED FIELDS",IF(OR(NOT(ISNUMBER(E402)),E402&gt;TODAY(),NOT(ISNUMBER(F402)),F402&lt;=0),"CHECK INPUTS",IF(I402="","OPEN — ADD INVOICE",IF(OR(G402="",H402=""),"CHECK INVOICE DATA",IF(OR(NOT(ISNUMBER(H402)),H402&gt;TODAY(),NOT(ISNUMBER(I402)),I402&lt;=0,I402&gt;F402,AND(J402&lt;&gt;"",OR(NOT(ISNUMBER(J402)),J402&lt;0,J402&gt;I402)),AND(L402&lt;&gt;"",OR(NOT(ISNUMBER(L402)),L402&lt;H402))),"CHECK INPUTS",IF(N402="PAID","COMPLETE","OPEN"))))))))</x:f>
      </x:c>
    </x:row>
    <x:row r="403">
      <x:c r="A403" s="730"/>
      <x:c r="B403" s="730"/>
      <x:c r="C403" s="730"/>
      <x:c r="D403" s="730"/>
      <x:c r="E403" s="731"/>
      <x:c r="F403" s="767"/>
      <x:c r="G403" s="767"/>
      <x:c r="H403" s="731"/>
      <x:c r="I403" s="767"/>
      <x:c r="J403" s="767"/>
      <x:c r="K403" s="771" t="str">
        <x:f>IF(I403="","",IF(OR(NOT(ISNUMBER(I403)),I403&lt;=0,AND(J403&lt;&gt;"",NOT(ISNUMBER(J403))),J403&lt;0),"CHECK VALUES",ROUND(MAX(I403-IF(J403="",0,J403),0),2)))</x:f>
      </x:c>
      <x:c r="L403" s="731"/>
      <x:c r="M403" s="776" t="str">
        <x:f>IF(N403="OVERDUE",MAX(TODAY()-L403,0),"")</x:f>
      </x:c>
      <x:c r="N403" s="741" t="str">
        <x:f>IF(A403="","",IF(OR(B403="",C403="",D403="",E403="",F403="",NOT(ISNUMBER(E403)),E403&gt;TODAY(),NOT(ISNUMBER(F403)),F403&lt;=0),"CHECK ORDER DATA",IF(I403="","NOT INVOICED",IF(OR(G403="",H403=""),"CHECK INVOICE DATA",IF(OR(NOT(ISNUMBER(H403)),H403&gt;TODAY(),NOT(ISNUMBER(I403)),I403&lt;=0,I403&gt;F403,AND(J403&lt;&gt;"",NOT(ISNUMBER(J403))),J403&lt;0),"CHECK VALUES",IF(J403&gt;I403,"OVERPAID / CHECK",IF(K403=0,"PAID",IF(L403="","DUE DATE NOT SET",IF(OR(NOT(ISNUMBER(L403)),L403&lt;H403),"CHECK DUE DATE",IF(TODAY()&gt;L403,"OVERDUE","PENDING"))))))))))</x:f>
      </x:c>
      <x:c r="O403" s="730"/>
      <x:c r="P403" s="730"/>
      <x:c r="Q403" s="751" t="str">
        <x:f>IF(A403="","",IF(COUNTIF($A$5:$A$504,A403)&gt;1,"DUPLICATE PO ID",IF(OR(B403="",C403="",D403="",E403="",F403=""),"CHECK REQUIRED FIELDS",IF(OR(NOT(ISNUMBER(E403)),E403&gt;TODAY(),NOT(ISNUMBER(F403)),F403&lt;=0),"CHECK INPUTS",IF(I403="","OPEN — ADD INVOICE",IF(OR(G403="",H403=""),"CHECK INVOICE DATA",IF(OR(NOT(ISNUMBER(H403)),H403&gt;TODAY(),NOT(ISNUMBER(I403)),I403&lt;=0,I403&gt;F403,AND(J403&lt;&gt;"",OR(NOT(ISNUMBER(J403)),J403&lt;0,J403&gt;I403)),AND(L403&lt;&gt;"",OR(NOT(ISNUMBER(L403)),L403&lt;H403))),"CHECK INPUTS",IF(N403="PAID","COMPLETE","OPEN"))))))))</x:f>
      </x:c>
    </x:row>
    <x:row r="404">
      <x:c r="A404" s="730"/>
      <x:c r="B404" s="730"/>
      <x:c r="C404" s="730"/>
      <x:c r="D404" s="730"/>
      <x:c r="E404" s="731"/>
      <x:c r="F404" s="767"/>
      <x:c r="G404" s="767"/>
      <x:c r="H404" s="731"/>
      <x:c r="I404" s="767"/>
      <x:c r="J404" s="767"/>
      <x:c r="K404" s="771" t="str">
        <x:f>IF(I404="","",IF(OR(NOT(ISNUMBER(I404)),I404&lt;=0,AND(J404&lt;&gt;"",NOT(ISNUMBER(J404))),J404&lt;0),"CHECK VALUES",ROUND(MAX(I404-IF(J404="",0,J404),0),2)))</x:f>
      </x:c>
      <x:c r="L404" s="731"/>
      <x:c r="M404" s="776" t="str">
        <x:f>IF(N404="OVERDUE",MAX(TODAY()-L404,0),"")</x:f>
      </x:c>
      <x:c r="N404" s="741" t="str">
        <x:f>IF(A404="","",IF(OR(B404="",C404="",D404="",E404="",F404="",NOT(ISNUMBER(E404)),E404&gt;TODAY(),NOT(ISNUMBER(F404)),F404&lt;=0),"CHECK ORDER DATA",IF(I404="","NOT INVOICED",IF(OR(G404="",H404=""),"CHECK INVOICE DATA",IF(OR(NOT(ISNUMBER(H404)),H404&gt;TODAY(),NOT(ISNUMBER(I404)),I404&lt;=0,I404&gt;F404,AND(J404&lt;&gt;"",NOT(ISNUMBER(J404))),J404&lt;0),"CHECK VALUES",IF(J404&gt;I404,"OVERPAID / CHECK",IF(K404=0,"PAID",IF(L404="","DUE DATE NOT SET",IF(OR(NOT(ISNUMBER(L404)),L404&lt;H404),"CHECK DUE DATE",IF(TODAY()&gt;L404,"OVERDUE","PENDING"))))))))))</x:f>
      </x:c>
      <x:c r="O404" s="730"/>
      <x:c r="P404" s="730"/>
      <x:c r="Q404" s="751" t="str">
        <x:f>IF(A404="","",IF(COUNTIF($A$5:$A$504,A404)&gt;1,"DUPLICATE PO ID",IF(OR(B404="",C404="",D404="",E404="",F404=""),"CHECK REQUIRED FIELDS",IF(OR(NOT(ISNUMBER(E404)),E404&gt;TODAY(),NOT(ISNUMBER(F404)),F404&lt;=0),"CHECK INPUTS",IF(I404="","OPEN — ADD INVOICE",IF(OR(G404="",H404=""),"CHECK INVOICE DATA",IF(OR(NOT(ISNUMBER(H404)),H404&gt;TODAY(),NOT(ISNUMBER(I404)),I404&lt;=0,I404&gt;F404,AND(J404&lt;&gt;"",OR(NOT(ISNUMBER(J404)),J404&lt;0,J404&gt;I404)),AND(L404&lt;&gt;"",OR(NOT(ISNUMBER(L404)),L404&lt;H404))),"CHECK INPUTS",IF(N404="PAID","COMPLETE","OPEN"))))))))</x:f>
      </x:c>
    </x:row>
    <x:row r="405">
      <x:c r="A405" s="730"/>
      <x:c r="B405" s="730"/>
      <x:c r="C405" s="730"/>
      <x:c r="D405" s="730"/>
      <x:c r="E405" s="731"/>
      <x:c r="F405" s="767"/>
      <x:c r="G405" s="767"/>
      <x:c r="H405" s="731"/>
      <x:c r="I405" s="767"/>
      <x:c r="J405" s="767"/>
      <x:c r="K405" s="771" t="str">
        <x:f>IF(I405="","",IF(OR(NOT(ISNUMBER(I405)),I405&lt;=0,AND(J405&lt;&gt;"",NOT(ISNUMBER(J405))),J405&lt;0),"CHECK VALUES",ROUND(MAX(I405-IF(J405="",0,J405),0),2)))</x:f>
      </x:c>
      <x:c r="L405" s="731"/>
      <x:c r="M405" s="776" t="str">
        <x:f>IF(N405="OVERDUE",MAX(TODAY()-L405,0),"")</x:f>
      </x:c>
      <x:c r="N405" s="741" t="str">
        <x:f>IF(A405="","",IF(OR(B405="",C405="",D405="",E405="",F405="",NOT(ISNUMBER(E405)),E405&gt;TODAY(),NOT(ISNUMBER(F405)),F405&lt;=0),"CHECK ORDER DATA",IF(I405="","NOT INVOICED",IF(OR(G405="",H405=""),"CHECK INVOICE DATA",IF(OR(NOT(ISNUMBER(H405)),H405&gt;TODAY(),NOT(ISNUMBER(I405)),I405&lt;=0,I405&gt;F405,AND(J405&lt;&gt;"",NOT(ISNUMBER(J405))),J405&lt;0),"CHECK VALUES",IF(J405&gt;I405,"OVERPAID / CHECK",IF(K405=0,"PAID",IF(L405="","DUE DATE NOT SET",IF(OR(NOT(ISNUMBER(L405)),L405&lt;H405),"CHECK DUE DATE",IF(TODAY()&gt;L405,"OVERDUE","PENDING"))))))))))</x:f>
      </x:c>
      <x:c r="O405" s="730"/>
      <x:c r="P405" s="730"/>
      <x:c r="Q405" s="751" t="str">
        <x:f>IF(A405="","",IF(COUNTIF($A$5:$A$504,A405)&gt;1,"DUPLICATE PO ID",IF(OR(B405="",C405="",D405="",E405="",F405=""),"CHECK REQUIRED FIELDS",IF(OR(NOT(ISNUMBER(E405)),E405&gt;TODAY(),NOT(ISNUMBER(F405)),F405&lt;=0),"CHECK INPUTS",IF(I405="","OPEN — ADD INVOICE",IF(OR(G405="",H405=""),"CHECK INVOICE DATA",IF(OR(NOT(ISNUMBER(H405)),H405&gt;TODAY(),NOT(ISNUMBER(I405)),I405&lt;=0,I405&gt;F405,AND(J405&lt;&gt;"",OR(NOT(ISNUMBER(J405)),J405&lt;0,J405&gt;I405)),AND(L405&lt;&gt;"",OR(NOT(ISNUMBER(L405)),L405&lt;H405))),"CHECK INPUTS",IF(N405="PAID","COMPLETE","OPEN"))))))))</x:f>
      </x:c>
    </x:row>
    <x:row r="406">
      <x:c r="A406" s="730"/>
      <x:c r="B406" s="730"/>
      <x:c r="C406" s="730"/>
      <x:c r="D406" s="730"/>
      <x:c r="E406" s="731"/>
      <x:c r="F406" s="767"/>
      <x:c r="G406" s="767"/>
      <x:c r="H406" s="731"/>
      <x:c r="I406" s="767"/>
      <x:c r="J406" s="767"/>
      <x:c r="K406" s="771" t="str">
        <x:f>IF(I406="","",IF(OR(NOT(ISNUMBER(I406)),I406&lt;=0,AND(J406&lt;&gt;"",NOT(ISNUMBER(J406))),J406&lt;0),"CHECK VALUES",ROUND(MAX(I406-IF(J406="",0,J406),0),2)))</x:f>
      </x:c>
      <x:c r="L406" s="731"/>
      <x:c r="M406" s="776" t="str">
        <x:f>IF(N406="OVERDUE",MAX(TODAY()-L406,0),"")</x:f>
      </x:c>
      <x:c r="N406" s="741" t="str">
        <x:f>IF(A406="","",IF(OR(B406="",C406="",D406="",E406="",F406="",NOT(ISNUMBER(E406)),E406&gt;TODAY(),NOT(ISNUMBER(F406)),F406&lt;=0),"CHECK ORDER DATA",IF(I406="","NOT INVOICED",IF(OR(G406="",H406=""),"CHECK INVOICE DATA",IF(OR(NOT(ISNUMBER(H406)),H406&gt;TODAY(),NOT(ISNUMBER(I406)),I406&lt;=0,I406&gt;F406,AND(J406&lt;&gt;"",NOT(ISNUMBER(J406))),J406&lt;0),"CHECK VALUES",IF(J406&gt;I406,"OVERPAID / CHECK",IF(K406=0,"PAID",IF(L406="","DUE DATE NOT SET",IF(OR(NOT(ISNUMBER(L406)),L406&lt;H406),"CHECK DUE DATE",IF(TODAY()&gt;L406,"OVERDUE","PENDING"))))))))))</x:f>
      </x:c>
      <x:c r="O406" s="730"/>
      <x:c r="P406" s="730"/>
      <x:c r="Q406" s="751" t="str">
        <x:f>IF(A406="","",IF(COUNTIF($A$5:$A$504,A406)&gt;1,"DUPLICATE PO ID",IF(OR(B406="",C406="",D406="",E406="",F406=""),"CHECK REQUIRED FIELDS",IF(OR(NOT(ISNUMBER(E406)),E406&gt;TODAY(),NOT(ISNUMBER(F406)),F406&lt;=0),"CHECK INPUTS",IF(I406="","OPEN — ADD INVOICE",IF(OR(G406="",H406=""),"CHECK INVOICE DATA",IF(OR(NOT(ISNUMBER(H406)),H406&gt;TODAY(),NOT(ISNUMBER(I406)),I406&lt;=0,I406&gt;F406,AND(J406&lt;&gt;"",OR(NOT(ISNUMBER(J406)),J406&lt;0,J406&gt;I406)),AND(L406&lt;&gt;"",OR(NOT(ISNUMBER(L406)),L406&lt;H406))),"CHECK INPUTS",IF(N406="PAID","COMPLETE","OPEN"))))))))</x:f>
      </x:c>
    </x:row>
    <x:row r="407">
      <x:c r="A407" s="730"/>
      <x:c r="B407" s="730"/>
      <x:c r="C407" s="730"/>
      <x:c r="D407" s="730"/>
      <x:c r="E407" s="731"/>
      <x:c r="F407" s="767"/>
      <x:c r="G407" s="767"/>
      <x:c r="H407" s="731"/>
      <x:c r="I407" s="767"/>
      <x:c r="J407" s="767"/>
      <x:c r="K407" s="771" t="str">
        <x:f>IF(I407="","",IF(OR(NOT(ISNUMBER(I407)),I407&lt;=0,AND(J407&lt;&gt;"",NOT(ISNUMBER(J407))),J407&lt;0),"CHECK VALUES",ROUND(MAX(I407-IF(J407="",0,J407),0),2)))</x:f>
      </x:c>
      <x:c r="L407" s="731"/>
      <x:c r="M407" s="776" t="str">
        <x:f>IF(N407="OVERDUE",MAX(TODAY()-L407,0),"")</x:f>
      </x:c>
      <x:c r="N407" s="741" t="str">
        <x:f>IF(A407="","",IF(OR(B407="",C407="",D407="",E407="",F407="",NOT(ISNUMBER(E407)),E407&gt;TODAY(),NOT(ISNUMBER(F407)),F407&lt;=0),"CHECK ORDER DATA",IF(I407="","NOT INVOICED",IF(OR(G407="",H407=""),"CHECK INVOICE DATA",IF(OR(NOT(ISNUMBER(H407)),H407&gt;TODAY(),NOT(ISNUMBER(I407)),I407&lt;=0,I407&gt;F407,AND(J407&lt;&gt;"",NOT(ISNUMBER(J407))),J407&lt;0),"CHECK VALUES",IF(J407&gt;I407,"OVERPAID / CHECK",IF(K407=0,"PAID",IF(L407="","DUE DATE NOT SET",IF(OR(NOT(ISNUMBER(L407)),L407&lt;H407),"CHECK DUE DATE",IF(TODAY()&gt;L407,"OVERDUE","PENDING"))))))))))</x:f>
      </x:c>
      <x:c r="O407" s="730"/>
      <x:c r="P407" s="730"/>
      <x:c r="Q407" s="751" t="str">
        <x:f>IF(A407="","",IF(COUNTIF($A$5:$A$504,A407)&gt;1,"DUPLICATE PO ID",IF(OR(B407="",C407="",D407="",E407="",F407=""),"CHECK REQUIRED FIELDS",IF(OR(NOT(ISNUMBER(E407)),E407&gt;TODAY(),NOT(ISNUMBER(F407)),F407&lt;=0),"CHECK INPUTS",IF(I407="","OPEN — ADD INVOICE",IF(OR(G407="",H407=""),"CHECK INVOICE DATA",IF(OR(NOT(ISNUMBER(H407)),H407&gt;TODAY(),NOT(ISNUMBER(I407)),I407&lt;=0,I407&gt;F407,AND(J407&lt;&gt;"",OR(NOT(ISNUMBER(J407)),J407&lt;0,J407&gt;I407)),AND(L407&lt;&gt;"",OR(NOT(ISNUMBER(L407)),L407&lt;H407))),"CHECK INPUTS",IF(N407="PAID","COMPLETE","OPEN"))))))))</x:f>
      </x:c>
    </x:row>
    <x:row r="408">
      <x:c r="A408" s="730"/>
      <x:c r="B408" s="730"/>
      <x:c r="C408" s="730"/>
      <x:c r="D408" s="730"/>
      <x:c r="E408" s="731"/>
      <x:c r="F408" s="767"/>
      <x:c r="G408" s="767"/>
      <x:c r="H408" s="731"/>
      <x:c r="I408" s="767"/>
      <x:c r="J408" s="767"/>
      <x:c r="K408" s="771" t="str">
        <x:f>IF(I408="","",IF(OR(NOT(ISNUMBER(I408)),I408&lt;=0,AND(J408&lt;&gt;"",NOT(ISNUMBER(J408))),J408&lt;0),"CHECK VALUES",ROUND(MAX(I408-IF(J408="",0,J408),0),2)))</x:f>
      </x:c>
      <x:c r="L408" s="731"/>
      <x:c r="M408" s="776" t="str">
        <x:f>IF(N408="OVERDUE",MAX(TODAY()-L408,0),"")</x:f>
      </x:c>
      <x:c r="N408" s="741" t="str">
        <x:f>IF(A408="","",IF(OR(B408="",C408="",D408="",E408="",F408="",NOT(ISNUMBER(E408)),E408&gt;TODAY(),NOT(ISNUMBER(F408)),F408&lt;=0),"CHECK ORDER DATA",IF(I408="","NOT INVOICED",IF(OR(G408="",H408=""),"CHECK INVOICE DATA",IF(OR(NOT(ISNUMBER(H408)),H408&gt;TODAY(),NOT(ISNUMBER(I408)),I408&lt;=0,I408&gt;F408,AND(J408&lt;&gt;"",NOT(ISNUMBER(J408))),J408&lt;0),"CHECK VALUES",IF(J408&gt;I408,"OVERPAID / CHECK",IF(K408=0,"PAID",IF(L408="","DUE DATE NOT SET",IF(OR(NOT(ISNUMBER(L408)),L408&lt;H408),"CHECK DUE DATE",IF(TODAY()&gt;L408,"OVERDUE","PENDING"))))))))))</x:f>
      </x:c>
      <x:c r="O408" s="730"/>
      <x:c r="P408" s="730"/>
      <x:c r="Q408" s="751" t="str">
        <x:f>IF(A408="","",IF(COUNTIF($A$5:$A$504,A408)&gt;1,"DUPLICATE PO ID",IF(OR(B408="",C408="",D408="",E408="",F408=""),"CHECK REQUIRED FIELDS",IF(OR(NOT(ISNUMBER(E408)),E408&gt;TODAY(),NOT(ISNUMBER(F408)),F408&lt;=0),"CHECK INPUTS",IF(I408="","OPEN — ADD INVOICE",IF(OR(G408="",H408=""),"CHECK INVOICE DATA",IF(OR(NOT(ISNUMBER(H408)),H408&gt;TODAY(),NOT(ISNUMBER(I408)),I408&lt;=0,I408&gt;F408,AND(J408&lt;&gt;"",OR(NOT(ISNUMBER(J408)),J408&lt;0,J408&gt;I408)),AND(L408&lt;&gt;"",OR(NOT(ISNUMBER(L408)),L408&lt;H408))),"CHECK INPUTS",IF(N408="PAID","COMPLETE","OPEN"))))))))</x:f>
      </x:c>
    </x:row>
    <x:row r="409">
      <x:c r="A409" s="730"/>
      <x:c r="B409" s="730"/>
      <x:c r="C409" s="730"/>
      <x:c r="D409" s="730"/>
      <x:c r="E409" s="731"/>
      <x:c r="F409" s="767"/>
      <x:c r="G409" s="767"/>
      <x:c r="H409" s="731"/>
      <x:c r="I409" s="767"/>
      <x:c r="J409" s="767"/>
      <x:c r="K409" s="771" t="str">
        <x:f>IF(I409="","",IF(OR(NOT(ISNUMBER(I409)),I409&lt;=0,AND(J409&lt;&gt;"",NOT(ISNUMBER(J409))),J409&lt;0),"CHECK VALUES",ROUND(MAX(I409-IF(J409="",0,J409),0),2)))</x:f>
      </x:c>
      <x:c r="L409" s="731"/>
      <x:c r="M409" s="776" t="str">
        <x:f>IF(N409="OVERDUE",MAX(TODAY()-L409,0),"")</x:f>
      </x:c>
      <x:c r="N409" s="741" t="str">
        <x:f>IF(A409="","",IF(OR(B409="",C409="",D409="",E409="",F409="",NOT(ISNUMBER(E409)),E409&gt;TODAY(),NOT(ISNUMBER(F409)),F409&lt;=0),"CHECK ORDER DATA",IF(I409="","NOT INVOICED",IF(OR(G409="",H409=""),"CHECK INVOICE DATA",IF(OR(NOT(ISNUMBER(H409)),H409&gt;TODAY(),NOT(ISNUMBER(I409)),I409&lt;=0,I409&gt;F409,AND(J409&lt;&gt;"",NOT(ISNUMBER(J409))),J409&lt;0),"CHECK VALUES",IF(J409&gt;I409,"OVERPAID / CHECK",IF(K409=0,"PAID",IF(L409="","DUE DATE NOT SET",IF(OR(NOT(ISNUMBER(L409)),L409&lt;H409),"CHECK DUE DATE",IF(TODAY()&gt;L409,"OVERDUE","PENDING"))))))))))</x:f>
      </x:c>
      <x:c r="O409" s="730"/>
      <x:c r="P409" s="730"/>
      <x:c r="Q409" s="751" t="str">
        <x:f>IF(A409="","",IF(COUNTIF($A$5:$A$504,A409)&gt;1,"DUPLICATE PO ID",IF(OR(B409="",C409="",D409="",E409="",F409=""),"CHECK REQUIRED FIELDS",IF(OR(NOT(ISNUMBER(E409)),E409&gt;TODAY(),NOT(ISNUMBER(F409)),F409&lt;=0),"CHECK INPUTS",IF(I409="","OPEN — ADD INVOICE",IF(OR(G409="",H409=""),"CHECK INVOICE DATA",IF(OR(NOT(ISNUMBER(H409)),H409&gt;TODAY(),NOT(ISNUMBER(I409)),I409&lt;=0,I409&gt;F409,AND(J409&lt;&gt;"",OR(NOT(ISNUMBER(J409)),J409&lt;0,J409&gt;I409)),AND(L409&lt;&gt;"",OR(NOT(ISNUMBER(L409)),L409&lt;H409))),"CHECK INPUTS",IF(N409="PAID","COMPLETE","OPEN"))))))))</x:f>
      </x:c>
    </x:row>
    <x:row r="410">
      <x:c r="A410" s="730"/>
      <x:c r="B410" s="730"/>
      <x:c r="C410" s="730"/>
      <x:c r="D410" s="730"/>
      <x:c r="E410" s="731"/>
      <x:c r="F410" s="767"/>
      <x:c r="G410" s="767"/>
      <x:c r="H410" s="731"/>
      <x:c r="I410" s="767"/>
      <x:c r="J410" s="767"/>
      <x:c r="K410" s="771" t="str">
        <x:f>IF(I410="","",IF(OR(NOT(ISNUMBER(I410)),I410&lt;=0,AND(J410&lt;&gt;"",NOT(ISNUMBER(J410))),J410&lt;0),"CHECK VALUES",ROUND(MAX(I410-IF(J410="",0,J410),0),2)))</x:f>
      </x:c>
      <x:c r="L410" s="731"/>
      <x:c r="M410" s="776" t="str">
        <x:f>IF(N410="OVERDUE",MAX(TODAY()-L410,0),"")</x:f>
      </x:c>
      <x:c r="N410" s="741" t="str">
        <x:f>IF(A410="","",IF(OR(B410="",C410="",D410="",E410="",F410="",NOT(ISNUMBER(E410)),E410&gt;TODAY(),NOT(ISNUMBER(F410)),F410&lt;=0),"CHECK ORDER DATA",IF(I410="","NOT INVOICED",IF(OR(G410="",H410=""),"CHECK INVOICE DATA",IF(OR(NOT(ISNUMBER(H410)),H410&gt;TODAY(),NOT(ISNUMBER(I410)),I410&lt;=0,I410&gt;F410,AND(J410&lt;&gt;"",NOT(ISNUMBER(J410))),J410&lt;0),"CHECK VALUES",IF(J410&gt;I410,"OVERPAID / CHECK",IF(K410=0,"PAID",IF(L410="","DUE DATE NOT SET",IF(OR(NOT(ISNUMBER(L410)),L410&lt;H410),"CHECK DUE DATE",IF(TODAY()&gt;L410,"OVERDUE","PENDING"))))))))))</x:f>
      </x:c>
      <x:c r="O410" s="730"/>
      <x:c r="P410" s="730"/>
      <x:c r="Q410" s="751" t="str">
        <x:f>IF(A410="","",IF(COUNTIF($A$5:$A$504,A410)&gt;1,"DUPLICATE PO ID",IF(OR(B410="",C410="",D410="",E410="",F410=""),"CHECK REQUIRED FIELDS",IF(OR(NOT(ISNUMBER(E410)),E410&gt;TODAY(),NOT(ISNUMBER(F410)),F410&lt;=0),"CHECK INPUTS",IF(I410="","OPEN — ADD INVOICE",IF(OR(G410="",H410=""),"CHECK INVOICE DATA",IF(OR(NOT(ISNUMBER(H410)),H410&gt;TODAY(),NOT(ISNUMBER(I410)),I410&lt;=0,I410&gt;F410,AND(J410&lt;&gt;"",OR(NOT(ISNUMBER(J410)),J410&lt;0,J410&gt;I410)),AND(L410&lt;&gt;"",OR(NOT(ISNUMBER(L410)),L410&lt;H410))),"CHECK INPUTS",IF(N410="PAID","COMPLETE","OPEN"))))))))</x:f>
      </x:c>
    </x:row>
    <x:row r="411">
      <x:c r="A411" s="730"/>
      <x:c r="B411" s="730"/>
      <x:c r="C411" s="730"/>
      <x:c r="D411" s="730"/>
      <x:c r="E411" s="731"/>
      <x:c r="F411" s="767"/>
      <x:c r="G411" s="767"/>
      <x:c r="H411" s="731"/>
      <x:c r="I411" s="767"/>
      <x:c r="J411" s="767"/>
      <x:c r="K411" s="771" t="str">
        <x:f>IF(I411="","",IF(OR(NOT(ISNUMBER(I411)),I411&lt;=0,AND(J411&lt;&gt;"",NOT(ISNUMBER(J411))),J411&lt;0),"CHECK VALUES",ROUND(MAX(I411-IF(J411="",0,J411),0),2)))</x:f>
      </x:c>
      <x:c r="L411" s="731"/>
      <x:c r="M411" s="776" t="str">
        <x:f>IF(N411="OVERDUE",MAX(TODAY()-L411,0),"")</x:f>
      </x:c>
      <x:c r="N411" s="741" t="str">
        <x:f>IF(A411="","",IF(OR(B411="",C411="",D411="",E411="",F411="",NOT(ISNUMBER(E411)),E411&gt;TODAY(),NOT(ISNUMBER(F411)),F411&lt;=0),"CHECK ORDER DATA",IF(I411="","NOT INVOICED",IF(OR(G411="",H411=""),"CHECK INVOICE DATA",IF(OR(NOT(ISNUMBER(H411)),H411&gt;TODAY(),NOT(ISNUMBER(I411)),I411&lt;=0,I411&gt;F411,AND(J411&lt;&gt;"",NOT(ISNUMBER(J411))),J411&lt;0),"CHECK VALUES",IF(J411&gt;I411,"OVERPAID / CHECK",IF(K411=0,"PAID",IF(L411="","DUE DATE NOT SET",IF(OR(NOT(ISNUMBER(L411)),L411&lt;H411),"CHECK DUE DATE",IF(TODAY()&gt;L411,"OVERDUE","PENDING"))))))))))</x:f>
      </x:c>
      <x:c r="O411" s="730"/>
      <x:c r="P411" s="730"/>
      <x:c r="Q411" s="751" t="str">
        <x:f>IF(A411="","",IF(COUNTIF($A$5:$A$504,A411)&gt;1,"DUPLICATE PO ID",IF(OR(B411="",C411="",D411="",E411="",F411=""),"CHECK REQUIRED FIELDS",IF(OR(NOT(ISNUMBER(E411)),E411&gt;TODAY(),NOT(ISNUMBER(F411)),F411&lt;=0),"CHECK INPUTS",IF(I411="","OPEN — ADD INVOICE",IF(OR(G411="",H411=""),"CHECK INVOICE DATA",IF(OR(NOT(ISNUMBER(H411)),H411&gt;TODAY(),NOT(ISNUMBER(I411)),I411&lt;=0,I411&gt;F411,AND(J411&lt;&gt;"",OR(NOT(ISNUMBER(J411)),J411&lt;0,J411&gt;I411)),AND(L411&lt;&gt;"",OR(NOT(ISNUMBER(L411)),L411&lt;H411))),"CHECK INPUTS",IF(N411="PAID","COMPLETE","OPEN"))))))))</x:f>
      </x:c>
    </x:row>
    <x:row r="412">
      <x:c r="A412" s="730"/>
      <x:c r="B412" s="730"/>
      <x:c r="C412" s="730"/>
      <x:c r="D412" s="730"/>
      <x:c r="E412" s="731"/>
      <x:c r="F412" s="767"/>
      <x:c r="G412" s="767"/>
      <x:c r="H412" s="731"/>
      <x:c r="I412" s="767"/>
      <x:c r="J412" s="767"/>
      <x:c r="K412" s="771" t="str">
        <x:f>IF(I412="","",IF(OR(NOT(ISNUMBER(I412)),I412&lt;=0,AND(J412&lt;&gt;"",NOT(ISNUMBER(J412))),J412&lt;0),"CHECK VALUES",ROUND(MAX(I412-IF(J412="",0,J412),0),2)))</x:f>
      </x:c>
      <x:c r="L412" s="731"/>
      <x:c r="M412" s="776" t="str">
        <x:f>IF(N412="OVERDUE",MAX(TODAY()-L412,0),"")</x:f>
      </x:c>
      <x:c r="N412" s="741" t="str">
        <x:f>IF(A412="","",IF(OR(B412="",C412="",D412="",E412="",F412="",NOT(ISNUMBER(E412)),E412&gt;TODAY(),NOT(ISNUMBER(F412)),F412&lt;=0),"CHECK ORDER DATA",IF(I412="","NOT INVOICED",IF(OR(G412="",H412=""),"CHECK INVOICE DATA",IF(OR(NOT(ISNUMBER(H412)),H412&gt;TODAY(),NOT(ISNUMBER(I412)),I412&lt;=0,I412&gt;F412,AND(J412&lt;&gt;"",NOT(ISNUMBER(J412))),J412&lt;0),"CHECK VALUES",IF(J412&gt;I412,"OVERPAID / CHECK",IF(K412=0,"PAID",IF(L412="","DUE DATE NOT SET",IF(OR(NOT(ISNUMBER(L412)),L412&lt;H412),"CHECK DUE DATE",IF(TODAY()&gt;L412,"OVERDUE","PENDING"))))))))))</x:f>
      </x:c>
      <x:c r="O412" s="730"/>
      <x:c r="P412" s="730"/>
      <x:c r="Q412" s="751" t="str">
        <x:f>IF(A412="","",IF(COUNTIF($A$5:$A$504,A412)&gt;1,"DUPLICATE PO ID",IF(OR(B412="",C412="",D412="",E412="",F412=""),"CHECK REQUIRED FIELDS",IF(OR(NOT(ISNUMBER(E412)),E412&gt;TODAY(),NOT(ISNUMBER(F412)),F412&lt;=0),"CHECK INPUTS",IF(I412="","OPEN — ADD INVOICE",IF(OR(G412="",H412=""),"CHECK INVOICE DATA",IF(OR(NOT(ISNUMBER(H412)),H412&gt;TODAY(),NOT(ISNUMBER(I412)),I412&lt;=0,I412&gt;F412,AND(J412&lt;&gt;"",OR(NOT(ISNUMBER(J412)),J412&lt;0,J412&gt;I412)),AND(L412&lt;&gt;"",OR(NOT(ISNUMBER(L412)),L412&lt;H412))),"CHECK INPUTS",IF(N412="PAID","COMPLETE","OPEN"))))))))</x:f>
      </x:c>
    </x:row>
    <x:row r="413">
      <x:c r="A413" s="730"/>
      <x:c r="B413" s="730"/>
      <x:c r="C413" s="730"/>
      <x:c r="D413" s="730"/>
      <x:c r="E413" s="731"/>
      <x:c r="F413" s="767"/>
      <x:c r="G413" s="767"/>
      <x:c r="H413" s="731"/>
      <x:c r="I413" s="767"/>
      <x:c r="J413" s="767"/>
      <x:c r="K413" s="771" t="str">
        <x:f>IF(I413="","",IF(OR(NOT(ISNUMBER(I413)),I413&lt;=0,AND(J413&lt;&gt;"",NOT(ISNUMBER(J413))),J413&lt;0),"CHECK VALUES",ROUND(MAX(I413-IF(J413="",0,J413),0),2)))</x:f>
      </x:c>
      <x:c r="L413" s="731"/>
      <x:c r="M413" s="776" t="str">
        <x:f>IF(N413="OVERDUE",MAX(TODAY()-L413,0),"")</x:f>
      </x:c>
      <x:c r="N413" s="741" t="str">
        <x:f>IF(A413="","",IF(OR(B413="",C413="",D413="",E413="",F413="",NOT(ISNUMBER(E413)),E413&gt;TODAY(),NOT(ISNUMBER(F413)),F413&lt;=0),"CHECK ORDER DATA",IF(I413="","NOT INVOICED",IF(OR(G413="",H413=""),"CHECK INVOICE DATA",IF(OR(NOT(ISNUMBER(H413)),H413&gt;TODAY(),NOT(ISNUMBER(I413)),I413&lt;=0,I413&gt;F413,AND(J413&lt;&gt;"",NOT(ISNUMBER(J413))),J413&lt;0),"CHECK VALUES",IF(J413&gt;I413,"OVERPAID / CHECK",IF(K413=0,"PAID",IF(L413="","DUE DATE NOT SET",IF(OR(NOT(ISNUMBER(L413)),L413&lt;H413),"CHECK DUE DATE",IF(TODAY()&gt;L413,"OVERDUE","PENDING"))))))))))</x:f>
      </x:c>
      <x:c r="O413" s="730"/>
      <x:c r="P413" s="730"/>
      <x:c r="Q413" s="751" t="str">
        <x:f>IF(A413="","",IF(COUNTIF($A$5:$A$504,A413)&gt;1,"DUPLICATE PO ID",IF(OR(B413="",C413="",D413="",E413="",F413=""),"CHECK REQUIRED FIELDS",IF(OR(NOT(ISNUMBER(E413)),E413&gt;TODAY(),NOT(ISNUMBER(F413)),F413&lt;=0),"CHECK INPUTS",IF(I413="","OPEN — ADD INVOICE",IF(OR(G413="",H413=""),"CHECK INVOICE DATA",IF(OR(NOT(ISNUMBER(H413)),H413&gt;TODAY(),NOT(ISNUMBER(I413)),I413&lt;=0,I413&gt;F413,AND(J413&lt;&gt;"",OR(NOT(ISNUMBER(J413)),J413&lt;0,J413&gt;I413)),AND(L413&lt;&gt;"",OR(NOT(ISNUMBER(L413)),L413&lt;H413))),"CHECK INPUTS",IF(N413="PAID","COMPLETE","OPEN"))))))))</x:f>
      </x:c>
    </x:row>
    <x:row r="414">
      <x:c r="A414" s="730"/>
      <x:c r="B414" s="730"/>
      <x:c r="C414" s="730"/>
      <x:c r="D414" s="730"/>
      <x:c r="E414" s="731"/>
      <x:c r="F414" s="767"/>
      <x:c r="G414" s="767"/>
      <x:c r="H414" s="731"/>
      <x:c r="I414" s="767"/>
      <x:c r="J414" s="767"/>
      <x:c r="K414" s="771" t="str">
        <x:f>IF(I414="","",IF(OR(NOT(ISNUMBER(I414)),I414&lt;=0,AND(J414&lt;&gt;"",NOT(ISNUMBER(J414))),J414&lt;0),"CHECK VALUES",ROUND(MAX(I414-IF(J414="",0,J414),0),2)))</x:f>
      </x:c>
      <x:c r="L414" s="731"/>
      <x:c r="M414" s="776" t="str">
        <x:f>IF(N414="OVERDUE",MAX(TODAY()-L414,0),"")</x:f>
      </x:c>
      <x:c r="N414" s="741" t="str">
        <x:f>IF(A414="","",IF(OR(B414="",C414="",D414="",E414="",F414="",NOT(ISNUMBER(E414)),E414&gt;TODAY(),NOT(ISNUMBER(F414)),F414&lt;=0),"CHECK ORDER DATA",IF(I414="","NOT INVOICED",IF(OR(G414="",H414=""),"CHECK INVOICE DATA",IF(OR(NOT(ISNUMBER(H414)),H414&gt;TODAY(),NOT(ISNUMBER(I414)),I414&lt;=0,I414&gt;F414,AND(J414&lt;&gt;"",NOT(ISNUMBER(J414))),J414&lt;0),"CHECK VALUES",IF(J414&gt;I414,"OVERPAID / CHECK",IF(K414=0,"PAID",IF(L414="","DUE DATE NOT SET",IF(OR(NOT(ISNUMBER(L414)),L414&lt;H414),"CHECK DUE DATE",IF(TODAY()&gt;L414,"OVERDUE","PENDING"))))))))))</x:f>
      </x:c>
      <x:c r="O414" s="730"/>
      <x:c r="P414" s="730"/>
      <x:c r="Q414" s="751" t="str">
        <x:f>IF(A414="","",IF(COUNTIF($A$5:$A$504,A414)&gt;1,"DUPLICATE PO ID",IF(OR(B414="",C414="",D414="",E414="",F414=""),"CHECK REQUIRED FIELDS",IF(OR(NOT(ISNUMBER(E414)),E414&gt;TODAY(),NOT(ISNUMBER(F414)),F414&lt;=0),"CHECK INPUTS",IF(I414="","OPEN — ADD INVOICE",IF(OR(G414="",H414=""),"CHECK INVOICE DATA",IF(OR(NOT(ISNUMBER(H414)),H414&gt;TODAY(),NOT(ISNUMBER(I414)),I414&lt;=0,I414&gt;F414,AND(J414&lt;&gt;"",OR(NOT(ISNUMBER(J414)),J414&lt;0,J414&gt;I414)),AND(L414&lt;&gt;"",OR(NOT(ISNUMBER(L414)),L414&lt;H414))),"CHECK INPUTS",IF(N414="PAID","COMPLETE","OPEN"))))))))</x:f>
      </x:c>
    </x:row>
    <x:row r="415">
      <x:c r="A415" s="730"/>
      <x:c r="B415" s="730"/>
      <x:c r="C415" s="730"/>
      <x:c r="D415" s="730"/>
      <x:c r="E415" s="731"/>
      <x:c r="F415" s="767"/>
      <x:c r="G415" s="767"/>
      <x:c r="H415" s="731"/>
      <x:c r="I415" s="767"/>
      <x:c r="J415" s="767"/>
      <x:c r="K415" s="771" t="str">
        <x:f>IF(I415="","",IF(OR(NOT(ISNUMBER(I415)),I415&lt;=0,AND(J415&lt;&gt;"",NOT(ISNUMBER(J415))),J415&lt;0),"CHECK VALUES",ROUND(MAX(I415-IF(J415="",0,J415),0),2)))</x:f>
      </x:c>
      <x:c r="L415" s="731"/>
      <x:c r="M415" s="776" t="str">
        <x:f>IF(N415="OVERDUE",MAX(TODAY()-L415,0),"")</x:f>
      </x:c>
      <x:c r="N415" s="741" t="str">
        <x:f>IF(A415="","",IF(OR(B415="",C415="",D415="",E415="",F415="",NOT(ISNUMBER(E415)),E415&gt;TODAY(),NOT(ISNUMBER(F415)),F415&lt;=0),"CHECK ORDER DATA",IF(I415="","NOT INVOICED",IF(OR(G415="",H415=""),"CHECK INVOICE DATA",IF(OR(NOT(ISNUMBER(H415)),H415&gt;TODAY(),NOT(ISNUMBER(I415)),I415&lt;=0,I415&gt;F415,AND(J415&lt;&gt;"",NOT(ISNUMBER(J415))),J415&lt;0),"CHECK VALUES",IF(J415&gt;I415,"OVERPAID / CHECK",IF(K415=0,"PAID",IF(L415="","DUE DATE NOT SET",IF(OR(NOT(ISNUMBER(L415)),L415&lt;H415),"CHECK DUE DATE",IF(TODAY()&gt;L415,"OVERDUE","PENDING"))))))))))</x:f>
      </x:c>
      <x:c r="O415" s="730"/>
      <x:c r="P415" s="730"/>
      <x:c r="Q415" s="751" t="str">
        <x:f>IF(A415="","",IF(COUNTIF($A$5:$A$504,A415)&gt;1,"DUPLICATE PO ID",IF(OR(B415="",C415="",D415="",E415="",F415=""),"CHECK REQUIRED FIELDS",IF(OR(NOT(ISNUMBER(E415)),E415&gt;TODAY(),NOT(ISNUMBER(F415)),F415&lt;=0),"CHECK INPUTS",IF(I415="","OPEN — ADD INVOICE",IF(OR(G415="",H415=""),"CHECK INVOICE DATA",IF(OR(NOT(ISNUMBER(H415)),H415&gt;TODAY(),NOT(ISNUMBER(I415)),I415&lt;=0,I415&gt;F415,AND(J415&lt;&gt;"",OR(NOT(ISNUMBER(J415)),J415&lt;0,J415&gt;I415)),AND(L415&lt;&gt;"",OR(NOT(ISNUMBER(L415)),L415&lt;H415))),"CHECK INPUTS",IF(N415="PAID","COMPLETE","OPEN"))))))))</x:f>
      </x:c>
    </x:row>
    <x:row r="416">
      <x:c r="A416" s="730"/>
      <x:c r="B416" s="730"/>
      <x:c r="C416" s="730"/>
      <x:c r="D416" s="730"/>
      <x:c r="E416" s="731"/>
      <x:c r="F416" s="767"/>
      <x:c r="G416" s="767"/>
      <x:c r="H416" s="731"/>
      <x:c r="I416" s="767"/>
      <x:c r="J416" s="767"/>
      <x:c r="K416" s="771" t="str">
        <x:f>IF(I416="","",IF(OR(NOT(ISNUMBER(I416)),I416&lt;=0,AND(J416&lt;&gt;"",NOT(ISNUMBER(J416))),J416&lt;0),"CHECK VALUES",ROUND(MAX(I416-IF(J416="",0,J416),0),2)))</x:f>
      </x:c>
      <x:c r="L416" s="731"/>
      <x:c r="M416" s="776" t="str">
        <x:f>IF(N416="OVERDUE",MAX(TODAY()-L416,0),"")</x:f>
      </x:c>
      <x:c r="N416" s="741" t="str">
        <x:f>IF(A416="","",IF(OR(B416="",C416="",D416="",E416="",F416="",NOT(ISNUMBER(E416)),E416&gt;TODAY(),NOT(ISNUMBER(F416)),F416&lt;=0),"CHECK ORDER DATA",IF(I416="","NOT INVOICED",IF(OR(G416="",H416=""),"CHECK INVOICE DATA",IF(OR(NOT(ISNUMBER(H416)),H416&gt;TODAY(),NOT(ISNUMBER(I416)),I416&lt;=0,I416&gt;F416,AND(J416&lt;&gt;"",NOT(ISNUMBER(J416))),J416&lt;0),"CHECK VALUES",IF(J416&gt;I416,"OVERPAID / CHECK",IF(K416=0,"PAID",IF(L416="","DUE DATE NOT SET",IF(OR(NOT(ISNUMBER(L416)),L416&lt;H416),"CHECK DUE DATE",IF(TODAY()&gt;L416,"OVERDUE","PENDING"))))))))))</x:f>
      </x:c>
      <x:c r="O416" s="730"/>
      <x:c r="P416" s="730"/>
      <x:c r="Q416" s="751" t="str">
        <x:f>IF(A416="","",IF(COUNTIF($A$5:$A$504,A416)&gt;1,"DUPLICATE PO ID",IF(OR(B416="",C416="",D416="",E416="",F416=""),"CHECK REQUIRED FIELDS",IF(OR(NOT(ISNUMBER(E416)),E416&gt;TODAY(),NOT(ISNUMBER(F416)),F416&lt;=0),"CHECK INPUTS",IF(I416="","OPEN — ADD INVOICE",IF(OR(G416="",H416=""),"CHECK INVOICE DATA",IF(OR(NOT(ISNUMBER(H416)),H416&gt;TODAY(),NOT(ISNUMBER(I416)),I416&lt;=0,I416&gt;F416,AND(J416&lt;&gt;"",OR(NOT(ISNUMBER(J416)),J416&lt;0,J416&gt;I416)),AND(L416&lt;&gt;"",OR(NOT(ISNUMBER(L416)),L416&lt;H416))),"CHECK INPUTS",IF(N416="PAID","COMPLETE","OPEN"))))))))</x:f>
      </x:c>
    </x:row>
    <x:row r="417">
      <x:c r="A417" s="730"/>
      <x:c r="B417" s="730"/>
      <x:c r="C417" s="730"/>
      <x:c r="D417" s="730"/>
      <x:c r="E417" s="731"/>
      <x:c r="F417" s="767"/>
      <x:c r="G417" s="767"/>
      <x:c r="H417" s="731"/>
      <x:c r="I417" s="767"/>
      <x:c r="J417" s="767"/>
      <x:c r="K417" s="771" t="str">
        <x:f>IF(I417="","",IF(OR(NOT(ISNUMBER(I417)),I417&lt;=0,AND(J417&lt;&gt;"",NOT(ISNUMBER(J417))),J417&lt;0),"CHECK VALUES",ROUND(MAX(I417-IF(J417="",0,J417),0),2)))</x:f>
      </x:c>
      <x:c r="L417" s="731"/>
      <x:c r="M417" s="776" t="str">
        <x:f>IF(N417="OVERDUE",MAX(TODAY()-L417,0),"")</x:f>
      </x:c>
      <x:c r="N417" s="741" t="str">
        <x:f>IF(A417="","",IF(OR(B417="",C417="",D417="",E417="",F417="",NOT(ISNUMBER(E417)),E417&gt;TODAY(),NOT(ISNUMBER(F417)),F417&lt;=0),"CHECK ORDER DATA",IF(I417="","NOT INVOICED",IF(OR(G417="",H417=""),"CHECK INVOICE DATA",IF(OR(NOT(ISNUMBER(H417)),H417&gt;TODAY(),NOT(ISNUMBER(I417)),I417&lt;=0,I417&gt;F417,AND(J417&lt;&gt;"",NOT(ISNUMBER(J417))),J417&lt;0),"CHECK VALUES",IF(J417&gt;I417,"OVERPAID / CHECK",IF(K417=0,"PAID",IF(L417="","DUE DATE NOT SET",IF(OR(NOT(ISNUMBER(L417)),L417&lt;H417),"CHECK DUE DATE",IF(TODAY()&gt;L417,"OVERDUE","PENDING"))))))))))</x:f>
      </x:c>
      <x:c r="O417" s="730"/>
      <x:c r="P417" s="730"/>
      <x:c r="Q417" s="751" t="str">
        <x:f>IF(A417="","",IF(COUNTIF($A$5:$A$504,A417)&gt;1,"DUPLICATE PO ID",IF(OR(B417="",C417="",D417="",E417="",F417=""),"CHECK REQUIRED FIELDS",IF(OR(NOT(ISNUMBER(E417)),E417&gt;TODAY(),NOT(ISNUMBER(F417)),F417&lt;=0),"CHECK INPUTS",IF(I417="","OPEN — ADD INVOICE",IF(OR(G417="",H417=""),"CHECK INVOICE DATA",IF(OR(NOT(ISNUMBER(H417)),H417&gt;TODAY(),NOT(ISNUMBER(I417)),I417&lt;=0,I417&gt;F417,AND(J417&lt;&gt;"",OR(NOT(ISNUMBER(J417)),J417&lt;0,J417&gt;I417)),AND(L417&lt;&gt;"",OR(NOT(ISNUMBER(L417)),L417&lt;H417))),"CHECK INPUTS",IF(N417="PAID","COMPLETE","OPEN"))))))))</x:f>
      </x:c>
    </x:row>
    <x:row r="418">
      <x:c r="A418" s="730"/>
      <x:c r="B418" s="730"/>
      <x:c r="C418" s="730"/>
      <x:c r="D418" s="730"/>
      <x:c r="E418" s="731"/>
      <x:c r="F418" s="767"/>
      <x:c r="G418" s="767"/>
      <x:c r="H418" s="731"/>
      <x:c r="I418" s="767"/>
      <x:c r="J418" s="767"/>
      <x:c r="K418" s="771" t="str">
        <x:f>IF(I418="","",IF(OR(NOT(ISNUMBER(I418)),I418&lt;=0,AND(J418&lt;&gt;"",NOT(ISNUMBER(J418))),J418&lt;0),"CHECK VALUES",ROUND(MAX(I418-IF(J418="",0,J418),0),2)))</x:f>
      </x:c>
      <x:c r="L418" s="731"/>
      <x:c r="M418" s="776" t="str">
        <x:f>IF(N418="OVERDUE",MAX(TODAY()-L418,0),"")</x:f>
      </x:c>
      <x:c r="N418" s="741" t="str">
        <x:f>IF(A418="","",IF(OR(B418="",C418="",D418="",E418="",F418="",NOT(ISNUMBER(E418)),E418&gt;TODAY(),NOT(ISNUMBER(F418)),F418&lt;=0),"CHECK ORDER DATA",IF(I418="","NOT INVOICED",IF(OR(G418="",H418=""),"CHECK INVOICE DATA",IF(OR(NOT(ISNUMBER(H418)),H418&gt;TODAY(),NOT(ISNUMBER(I418)),I418&lt;=0,I418&gt;F418,AND(J418&lt;&gt;"",NOT(ISNUMBER(J418))),J418&lt;0),"CHECK VALUES",IF(J418&gt;I418,"OVERPAID / CHECK",IF(K418=0,"PAID",IF(L418="","DUE DATE NOT SET",IF(OR(NOT(ISNUMBER(L418)),L418&lt;H418),"CHECK DUE DATE",IF(TODAY()&gt;L418,"OVERDUE","PENDING"))))))))))</x:f>
      </x:c>
      <x:c r="O418" s="730"/>
      <x:c r="P418" s="730"/>
      <x:c r="Q418" s="751" t="str">
        <x:f>IF(A418="","",IF(COUNTIF($A$5:$A$504,A418)&gt;1,"DUPLICATE PO ID",IF(OR(B418="",C418="",D418="",E418="",F418=""),"CHECK REQUIRED FIELDS",IF(OR(NOT(ISNUMBER(E418)),E418&gt;TODAY(),NOT(ISNUMBER(F418)),F418&lt;=0),"CHECK INPUTS",IF(I418="","OPEN — ADD INVOICE",IF(OR(G418="",H418=""),"CHECK INVOICE DATA",IF(OR(NOT(ISNUMBER(H418)),H418&gt;TODAY(),NOT(ISNUMBER(I418)),I418&lt;=0,I418&gt;F418,AND(J418&lt;&gt;"",OR(NOT(ISNUMBER(J418)),J418&lt;0,J418&gt;I418)),AND(L418&lt;&gt;"",OR(NOT(ISNUMBER(L418)),L418&lt;H418))),"CHECK INPUTS",IF(N418="PAID","COMPLETE","OPEN"))))))))</x:f>
      </x:c>
    </x:row>
    <x:row r="419">
      <x:c r="A419" s="730"/>
      <x:c r="B419" s="730"/>
      <x:c r="C419" s="730"/>
      <x:c r="D419" s="730"/>
      <x:c r="E419" s="731"/>
      <x:c r="F419" s="767"/>
      <x:c r="G419" s="767"/>
      <x:c r="H419" s="731"/>
      <x:c r="I419" s="767"/>
      <x:c r="J419" s="767"/>
      <x:c r="K419" s="771" t="str">
        <x:f>IF(I419="","",IF(OR(NOT(ISNUMBER(I419)),I419&lt;=0,AND(J419&lt;&gt;"",NOT(ISNUMBER(J419))),J419&lt;0),"CHECK VALUES",ROUND(MAX(I419-IF(J419="",0,J419),0),2)))</x:f>
      </x:c>
      <x:c r="L419" s="731"/>
      <x:c r="M419" s="776" t="str">
        <x:f>IF(N419="OVERDUE",MAX(TODAY()-L419,0),"")</x:f>
      </x:c>
      <x:c r="N419" s="741" t="str">
        <x:f>IF(A419="","",IF(OR(B419="",C419="",D419="",E419="",F419="",NOT(ISNUMBER(E419)),E419&gt;TODAY(),NOT(ISNUMBER(F419)),F419&lt;=0),"CHECK ORDER DATA",IF(I419="","NOT INVOICED",IF(OR(G419="",H419=""),"CHECK INVOICE DATA",IF(OR(NOT(ISNUMBER(H419)),H419&gt;TODAY(),NOT(ISNUMBER(I419)),I419&lt;=0,I419&gt;F419,AND(J419&lt;&gt;"",NOT(ISNUMBER(J419))),J419&lt;0),"CHECK VALUES",IF(J419&gt;I419,"OVERPAID / CHECK",IF(K419=0,"PAID",IF(L419="","DUE DATE NOT SET",IF(OR(NOT(ISNUMBER(L419)),L419&lt;H419),"CHECK DUE DATE",IF(TODAY()&gt;L419,"OVERDUE","PENDING"))))))))))</x:f>
      </x:c>
      <x:c r="O419" s="730"/>
      <x:c r="P419" s="730"/>
      <x:c r="Q419" s="751" t="str">
        <x:f>IF(A419="","",IF(COUNTIF($A$5:$A$504,A419)&gt;1,"DUPLICATE PO ID",IF(OR(B419="",C419="",D419="",E419="",F419=""),"CHECK REQUIRED FIELDS",IF(OR(NOT(ISNUMBER(E419)),E419&gt;TODAY(),NOT(ISNUMBER(F419)),F419&lt;=0),"CHECK INPUTS",IF(I419="","OPEN — ADD INVOICE",IF(OR(G419="",H419=""),"CHECK INVOICE DATA",IF(OR(NOT(ISNUMBER(H419)),H419&gt;TODAY(),NOT(ISNUMBER(I419)),I419&lt;=0,I419&gt;F419,AND(J419&lt;&gt;"",OR(NOT(ISNUMBER(J419)),J419&lt;0,J419&gt;I419)),AND(L419&lt;&gt;"",OR(NOT(ISNUMBER(L419)),L419&lt;H419))),"CHECK INPUTS",IF(N419="PAID","COMPLETE","OPEN"))))))))</x:f>
      </x:c>
    </x:row>
    <x:row r="420">
      <x:c r="A420" s="730"/>
      <x:c r="B420" s="730"/>
      <x:c r="C420" s="730"/>
      <x:c r="D420" s="730"/>
      <x:c r="E420" s="731"/>
      <x:c r="F420" s="767"/>
      <x:c r="G420" s="767"/>
      <x:c r="H420" s="731"/>
      <x:c r="I420" s="767"/>
      <x:c r="J420" s="767"/>
      <x:c r="K420" s="771" t="str">
        <x:f>IF(I420="","",IF(OR(NOT(ISNUMBER(I420)),I420&lt;=0,AND(J420&lt;&gt;"",NOT(ISNUMBER(J420))),J420&lt;0),"CHECK VALUES",ROUND(MAX(I420-IF(J420="",0,J420),0),2)))</x:f>
      </x:c>
      <x:c r="L420" s="731"/>
      <x:c r="M420" s="776" t="str">
        <x:f>IF(N420="OVERDUE",MAX(TODAY()-L420,0),"")</x:f>
      </x:c>
      <x:c r="N420" s="741" t="str">
        <x:f>IF(A420="","",IF(OR(B420="",C420="",D420="",E420="",F420="",NOT(ISNUMBER(E420)),E420&gt;TODAY(),NOT(ISNUMBER(F420)),F420&lt;=0),"CHECK ORDER DATA",IF(I420="","NOT INVOICED",IF(OR(G420="",H420=""),"CHECK INVOICE DATA",IF(OR(NOT(ISNUMBER(H420)),H420&gt;TODAY(),NOT(ISNUMBER(I420)),I420&lt;=0,I420&gt;F420,AND(J420&lt;&gt;"",NOT(ISNUMBER(J420))),J420&lt;0),"CHECK VALUES",IF(J420&gt;I420,"OVERPAID / CHECK",IF(K420=0,"PAID",IF(L420="","DUE DATE NOT SET",IF(OR(NOT(ISNUMBER(L420)),L420&lt;H420),"CHECK DUE DATE",IF(TODAY()&gt;L420,"OVERDUE","PENDING"))))))))))</x:f>
      </x:c>
      <x:c r="O420" s="730"/>
      <x:c r="P420" s="730"/>
      <x:c r="Q420" s="751" t="str">
        <x:f>IF(A420="","",IF(COUNTIF($A$5:$A$504,A420)&gt;1,"DUPLICATE PO ID",IF(OR(B420="",C420="",D420="",E420="",F420=""),"CHECK REQUIRED FIELDS",IF(OR(NOT(ISNUMBER(E420)),E420&gt;TODAY(),NOT(ISNUMBER(F420)),F420&lt;=0),"CHECK INPUTS",IF(I420="","OPEN — ADD INVOICE",IF(OR(G420="",H420=""),"CHECK INVOICE DATA",IF(OR(NOT(ISNUMBER(H420)),H420&gt;TODAY(),NOT(ISNUMBER(I420)),I420&lt;=0,I420&gt;F420,AND(J420&lt;&gt;"",OR(NOT(ISNUMBER(J420)),J420&lt;0,J420&gt;I420)),AND(L420&lt;&gt;"",OR(NOT(ISNUMBER(L420)),L420&lt;H420))),"CHECK INPUTS",IF(N420="PAID","COMPLETE","OPEN"))))))))</x:f>
      </x:c>
    </x:row>
    <x:row r="421">
      <x:c r="A421" s="730"/>
      <x:c r="B421" s="730"/>
      <x:c r="C421" s="730"/>
      <x:c r="D421" s="730"/>
      <x:c r="E421" s="731"/>
      <x:c r="F421" s="767"/>
      <x:c r="G421" s="767"/>
      <x:c r="H421" s="731"/>
      <x:c r="I421" s="767"/>
      <x:c r="J421" s="767"/>
      <x:c r="K421" s="771" t="str">
        <x:f>IF(I421="","",IF(OR(NOT(ISNUMBER(I421)),I421&lt;=0,AND(J421&lt;&gt;"",NOT(ISNUMBER(J421))),J421&lt;0),"CHECK VALUES",ROUND(MAX(I421-IF(J421="",0,J421),0),2)))</x:f>
      </x:c>
      <x:c r="L421" s="731"/>
      <x:c r="M421" s="776" t="str">
        <x:f>IF(N421="OVERDUE",MAX(TODAY()-L421,0),"")</x:f>
      </x:c>
      <x:c r="N421" s="741" t="str">
        <x:f>IF(A421="","",IF(OR(B421="",C421="",D421="",E421="",F421="",NOT(ISNUMBER(E421)),E421&gt;TODAY(),NOT(ISNUMBER(F421)),F421&lt;=0),"CHECK ORDER DATA",IF(I421="","NOT INVOICED",IF(OR(G421="",H421=""),"CHECK INVOICE DATA",IF(OR(NOT(ISNUMBER(H421)),H421&gt;TODAY(),NOT(ISNUMBER(I421)),I421&lt;=0,I421&gt;F421,AND(J421&lt;&gt;"",NOT(ISNUMBER(J421))),J421&lt;0),"CHECK VALUES",IF(J421&gt;I421,"OVERPAID / CHECK",IF(K421=0,"PAID",IF(L421="","DUE DATE NOT SET",IF(OR(NOT(ISNUMBER(L421)),L421&lt;H421),"CHECK DUE DATE",IF(TODAY()&gt;L421,"OVERDUE","PENDING"))))))))))</x:f>
      </x:c>
      <x:c r="O421" s="730"/>
      <x:c r="P421" s="730"/>
      <x:c r="Q421" s="751" t="str">
        <x:f>IF(A421="","",IF(COUNTIF($A$5:$A$504,A421)&gt;1,"DUPLICATE PO ID",IF(OR(B421="",C421="",D421="",E421="",F421=""),"CHECK REQUIRED FIELDS",IF(OR(NOT(ISNUMBER(E421)),E421&gt;TODAY(),NOT(ISNUMBER(F421)),F421&lt;=0),"CHECK INPUTS",IF(I421="","OPEN — ADD INVOICE",IF(OR(G421="",H421=""),"CHECK INVOICE DATA",IF(OR(NOT(ISNUMBER(H421)),H421&gt;TODAY(),NOT(ISNUMBER(I421)),I421&lt;=0,I421&gt;F421,AND(J421&lt;&gt;"",OR(NOT(ISNUMBER(J421)),J421&lt;0,J421&gt;I421)),AND(L421&lt;&gt;"",OR(NOT(ISNUMBER(L421)),L421&lt;H421))),"CHECK INPUTS",IF(N421="PAID","COMPLETE","OPEN"))))))))</x:f>
      </x:c>
    </x:row>
    <x:row r="422">
      <x:c r="A422" s="730"/>
      <x:c r="B422" s="730"/>
      <x:c r="C422" s="730"/>
      <x:c r="D422" s="730"/>
      <x:c r="E422" s="731"/>
      <x:c r="F422" s="767"/>
      <x:c r="G422" s="767"/>
      <x:c r="H422" s="731"/>
      <x:c r="I422" s="767"/>
      <x:c r="J422" s="767"/>
      <x:c r="K422" s="771" t="str">
        <x:f>IF(I422="","",IF(OR(NOT(ISNUMBER(I422)),I422&lt;=0,AND(J422&lt;&gt;"",NOT(ISNUMBER(J422))),J422&lt;0),"CHECK VALUES",ROUND(MAX(I422-IF(J422="",0,J422),0),2)))</x:f>
      </x:c>
      <x:c r="L422" s="731"/>
      <x:c r="M422" s="776" t="str">
        <x:f>IF(N422="OVERDUE",MAX(TODAY()-L422,0),"")</x:f>
      </x:c>
      <x:c r="N422" s="741" t="str">
        <x:f>IF(A422="","",IF(OR(B422="",C422="",D422="",E422="",F422="",NOT(ISNUMBER(E422)),E422&gt;TODAY(),NOT(ISNUMBER(F422)),F422&lt;=0),"CHECK ORDER DATA",IF(I422="","NOT INVOICED",IF(OR(G422="",H422=""),"CHECK INVOICE DATA",IF(OR(NOT(ISNUMBER(H422)),H422&gt;TODAY(),NOT(ISNUMBER(I422)),I422&lt;=0,I422&gt;F422,AND(J422&lt;&gt;"",NOT(ISNUMBER(J422))),J422&lt;0),"CHECK VALUES",IF(J422&gt;I422,"OVERPAID / CHECK",IF(K422=0,"PAID",IF(L422="","DUE DATE NOT SET",IF(OR(NOT(ISNUMBER(L422)),L422&lt;H422),"CHECK DUE DATE",IF(TODAY()&gt;L422,"OVERDUE","PENDING"))))))))))</x:f>
      </x:c>
      <x:c r="O422" s="730"/>
      <x:c r="P422" s="730"/>
      <x:c r="Q422" s="751" t="str">
        <x:f>IF(A422="","",IF(COUNTIF($A$5:$A$504,A422)&gt;1,"DUPLICATE PO ID",IF(OR(B422="",C422="",D422="",E422="",F422=""),"CHECK REQUIRED FIELDS",IF(OR(NOT(ISNUMBER(E422)),E422&gt;TODAY(),NOT(ISNUMBER(F422)),F422&lt;=0),"CHECK INPUTS",IF(I422="","OPEN — ADD INVOICE",IF(OR(G422="",H422=""),"CHECK INVOICE DATA",IF(OR(NOT(ISNUMBER(H422)),H422&gt;TODAY(),NOT(ISNUMBER(I422)),I422&lt;=0,I422&gt;F422,AND(J422&lt;&gt;"",OR(NOT(ISNUMBER(J422)),J422&lt;0,J422&gt;I422)),AND(L422&lt;&gt;"",OR(NOT(ISNUMBER(L422)),L422&lt;H422))),"CHECK INPUTS",IF(N422="PAID","COMPLETE","OPEN"))))))))</x:f>
      </x:c>
    </x:row>
    <x:row r="423">
      <x:c r="A423" s="730"/>
      <x:c r="B423" s="730"/>
      <x:c r="C423" s="730"/>
      <x:c r="D423" s="730"/>
      <x:c r="E423" s="731"/>
      <x:c r="F423" s="767"/>
      <x:c r="G423" s="767"/>
      <x:c r="H423" s="731"/>
      <x:c r="I423" s="767"/>
      <x:c r="J423" s="767"/>
      <x:c r="K423" s="771" t="str">
        <x:f>IF(I423="","",IF(OR(NOT(ISNUMBER(I423)),I423&lt;=0,AND(J423&lt;&gt;"",NOT(ISNUMBER(J423))),J423&lt;0),"CHECK VALUES",ROUND(MAX(I423-IF(J423="",0,J423),0),2)))</x:f>
      </x:c>
      <x:c r="L423" s="731"/>
      <x:c r="M423" s="776" t="str">
        <x:f>IF(N423="OVERDUE",MAX(TODAY()-L423,0),"")</x:f>
      </x:c>
      <x:c r="N423" s="741" t="str">
        <x:f>IF(A423="","",IF(OR(B423="",C423="",D423="",E423="",F423="",NOT(ISNUMBER(E423)),E423&gt;TODAY(),NOT(ISNUMBER(F423)),F423&lt;=0),"CHECK ORDER DATA",IF(I423="","NOT INVOICED",IF(OR(G423="",H423=""),"CHECK INVOICE DATA",IF(OR(NOT(ISNUMBER(H423)),H423&gt;TODAY(),NOT(ISNUMBER(I423)),I423&lt;=0,I423&gt;F423,AND(J423&lt;&gt;"",NOT(ISNUMBER(J423))),J423&lt;0),"CHECK VALUES",IF(J423&gt;I423,"OVERPAID / CHECK",IF(K423=0,"PAID",IF(L423="","DUE DATE NOT SET",IF(OR(NOT(ISNUMBER(L423)),L423&lt;H423),"CHECK DUE DATE",IF(TODAY()&gt;L423,"OVERDUE","PENDING"))))))))))</x:f>
      </x:c>
      <x:c r="O423" s="730"/>
      <x:c r="P423" s="730"/>
      <x:c r="Q423" s="751" t="str">
        <x:f>IF(A423="","",IF(COUNTIF($A$5:$A$504,A423)&gt;1,"DUPLICATE PO ID",IF(OR(B423="",C423="",D423="",E423="",F423=""),"CHECK REQUIRED FIELDS",IF(OR(NOT(ISNUMBER(E423)),E423&gt;TODAY(),NOT(ISNUMBER(F423)),F423&lt;=0),"CHECK INPUTS",IF(I423="","OPEN — ADD INVOICE",IF(OR(G423="",H423=""),"CHECK INVOICE DATA",IF(OR(NOT(ISNUMBER(H423)),H423&gt;TODAY(),NOT(ISNUMBER(I423)),I423&lt;=0,I423&gt;F423,AND(J423&lt;&gt;"",OR(NOT(ISNUMBER(J423)),J423&lt;0,J423&gt;I423)),AND(L423&lt;&gt;"",OR(NOT(ISNUMBER(L423)),L423&lt;H423))),"CHECK INPUTS",IF(N423="PAID","COMPLETE","OPEN"))))))))</x:f>
      </x:c>
    </x:row>
    <x:row r="424">
      <x:c r="A424" s="730"/>
      <x:c r="B424" s="730"/>
      <x:c r="C424" s="730"/>
      <x:c r="D424" s="730"/>
      <x:c r="E424" s="731"/>
      <x:c r="F424" s="767"/>
      <x:c r="G424" s="767"/>
      <x:c r="H424" s="731"/>
      <x:c r="I424" s="767"/>
      <x:c r="J424" s="767"/>
      <x:c r="K424" s="771" t="str">
        <x:f>IF(I424="","",IF(OR(NOT(ISNUMBER(I424)),I424&lt;=0,AND(J424&lt;&gt;"",NOT(ISNUMBER(J424))),J424&lt;0),"CHECK VALUES",ROUND(MAX(I424-IF(J424="",0,J424),0),2)))</x:f>
      </x:c>
      <x:c r="L424" s="731"/>
      <x:c r="M424" s="776" t="str">
        <x:f>IF(N424="OVERDUE",MAX(TODAY()-L424,0),"")</x:f>
      </x:c>
      <x:c r="N424" s="741" t="str">
        <x:f>IF(A424="","",IF(OR(B424="",C424="",D424="",E424="",F424="",NOT(ISNUMBER(E424)),E424&gt;TODAY(),NOT(ISNUMBER(F424)),F424&lt;=0),"CHECK ORDER DATA",IF(I424="","NOT INVOICED",IF(OR(G424="",H424=""),"CHECK INVOICE DATA",IF(OR(NOT(ISNUMBER(H424)),H424&gt;TODAY(),NOT(ISNUMBER(I424)),I424&lt;=0,I424&gt;F424,AND(J424&lt;&gt;"",NOT(ISNUMBER(J424))),J424&lt;0),"CHECK VALUES",IF(J424&gt;I424,"OVERPAID / CHECK",IF(K424=0,"PAID",IF(L424="","DUE DATE NOT SET",IF(OR(NOT(ISNUMBER(L424)),L424&lt;H424),"CHECK DUE DATE",IF(TODAY()&gt;L424,"OVERDUE","PENDING"))))))))))</x:f>
      </x:c>
      <x:c r="O424" s="730"/>
      <x:c r="P424" s="730"/>
      <x:c r="Q424" s="751" t="str">
        <x:f>IF(A424="","",IF(COUNTIF($A$5:$A$504,A424)&gt;1,"DUPLICATE PO ID",IF(OR(B424="",C424="",D424="",E424="",F424=""),"CHECK REQUIRED FIELDS",IF(OR(NOT(ISNUMBER(E424)),E424&gt;TODAY(),NOT(ISNUMBER(F424)),F424&lt;=0),"CHECK INPUTS",IF(I424="","OPEN — ADD INVOICE",IF(OR(G424="",H424=""),"CHECK INVOICE DATA",IF(OR(NOT(ISNUMBER(H424)),H424&gt;TODAY(),NOT(ISNUMBER(I424)),I424&lt;=0,I424&gt;F424,AND(J424&lt;&gt;"",OR(NOT(ISNUMBER(J424)),J424&lt;0,J424&gt;I424)),AND(L424&lt;&gt;"",OR(NOT(ISNUMBER(L424)),L424&lt;H424))),"CHECK INPUTS",IF(N424="PAID","COMPLETE","OPEN"))))))))</x:f>
      </x:c>
    </x:row>
    <x:row r="425">
      <x:c r="A425" s="730"/>
      <x:c r="B425" s="730"/>
      <x:c r="C425" s="730"/>
      <x:c r="D425" s="730"/>
      <x:c r="E425" s="731"/>
      <x:c r="F425" s="767"/>
      <x:c r="G425" s="767"/>
      <x:c r="H425" s="731"/>
      <x:c r="I425" s="767"/>
      <x:c r="J425" s="767"/>
      <x:c r="K425" s="771" t="str">
        <x:f>IF(I425="","",IF(OR(NOT(ISNUMBER(I425)),I425&lt;=0,AND(J425&lt;&gt;"",NOT(ISNUMBER(J425))),J425&lt;0),"CHECK VALUES",ROUND(MAX(I425-IF(J425="",0,J425),0),2)))</x:f>
      </x:c>
      <x:c r="L425" s="731"/>
      <x:c r="M425" s="776" t="str">
        <x:f>IF(N425="OVERDUE",MAX(TODAY()-L425,0),"")</x:f>
      </x:c>
      <x:c r="N425" s="741" t="str">
        <x:f>IF(A425="","",IF(OR(B425="",C425="",D425="",E425="",F425="",NOT(ISNUMBER(E425)),E425&gt;TODAY(),NOT(ISNUMBER(F425)),F425&lt;=0),"CHECK ORDER DATA",IF(I425="","NOT INVOICED",IF(OR(G425="",H425=""),"CHECK INVOICE DATA",IF(OR(NOT(ISNUMBER(H425)),H425&gt;TODAY(),NOT(ISNUMBER(I425)),I425&lt;=0,I425&gt;F425,AND(J425&lt;&gt;"",NOT(ISNUMBER(J425))),J425&lt;0),"CHECK VALUES",IF(J425&gt;I425,"OVERPAID / CHECK",IF(K425=0,"PAID",IF(L425="","DUE DATE NOT SET",IF(OR(NOT(ISNUMBER(L425)),L425&lt;H425),"CHECK DUE DATE",IF(TODAY()&gt;L425,"OVERDUE","PENDING"))))))))))</x:f>
      </x:c>
      <x:c r="O425" s="730"/>
      <x:c r="P425" s="730"/>
      <x:c r="Q425" s="751" t="str">
        <x:f>IF(A425="","",IF(COUNTIF($A$5:$A$504,A425)&gt;1,"DUPLICATE PO ID",IF(OR(B425="",C425="",D425="",E425="",F425=""),"CHECK REQUIRED FIELDS",IF(OR(NOT(ISNUMBER(E425)),E425&gt;TODAY(),NOT(ISNUMBER(F425)),F425&lt;=0),"CHECK INPUTS",IF(I425="","OPEN — ADD INVOICE",IF(OR(G425="",H425=""),"CHECK INVOICE DATA",IF(OR(NOT(ISNUMBER(H425)),H425&gt;TODAY(),NOT(ISNUMBER(I425)),I425&lt;=0,I425&gt;F425,AND(J425&lt;&gt;"",OR(NOT(ISNUMBER(J425)),J425&lt;0,J425&gt;I425)),AND(L425&lt;&gt;"",OR(NOT(ISNUMBER(L425)),L425&lt;H425))),"CHECK INPUTS",IF(N425="PAID","COMPLETE","OPEN"))))))))</x:f>
      </x:c>
    </x:row>
    <x:row r="426">
      <x:c r="A426" s="730"/>
      <x:c r="B426" s="730"/>
      <x:c r="C426" s="730"/>
      <x:c r="D426" s="730"/>
      <x:c r="E426" s="731"/>
      <x:c r="F426" s="767"/>
      <x:c r="G426" s="767"/>
      <x:c r="H426" s="731"/>
      <x:c r="I426" s="767"/>
      <x:c r="J426" s="767"/>
      <x:c r="K426" s="771" t="str">
        <x:f>IF(I426="","",IF(OR(NOT(ISNUMBER(I426)),I426&lt;=0,AND(J426&lt;&gt;"",NOT(ISNUMBER(J426))),J426&lt;0),"CHECK VALUES",ROUND(MAX(I426-IF(J426="",0,J426),0),2)))</x:f>
      </x:c>
      <x:c r="L426" s="731"/>
      <x:c r="M426" s="776" t="str">
        <x:f>IF(N426="OVERDUE",MAX(TODAY()-L426,0),"")</x:f>
      </x:c>
      <x:c r="N426" s="741" t="str">
        <x:f>IF(A426="","",IF(OR(B426="",C426="",D426="",E426="",F426="",NOT(ISNUMBER(E426)),E426&gt;TODAY(),NOT(ISNUMBER(F426)),F426&lt;=0),"CHECK ORDER DATA",IF(I426="","NOT INVOICED",IF(OR(G426="",H426=""),"CHECK INVOICE DATA",IF(OR(NOT(ISNUMBER(H426)),H426&gt;TODAY(),NOT(ISNUMBER(I426)),I426&lt;=0,I426&gt;F426,AND(J426&lt;&gt;"",NOT(ISNUMBER(J426))),J426&lt;0),"CHECK VALUES",IF(J426&gt;I426,"OVERPAID / CHECK",IF(K426=0,"PAID",IF(L426="","DUE DATE NOT SET",IF(OR(NOT(ISNUMBER(L426)),L426&lt;H426),"CHECK DUE DATE",IF(TODAY()&gt;L426,"OVERDUE","PENDING"))))))))))</x:f>
      </x:c>
      <x:c r="O426" s="730"/>
      <x:c r="P426" s="730"/>
      <x:c r="Q426" s="751" t="str">
        <x:f>IF(A426="","",IF(COUNTIF($A$5:$A$504,A426)&gt;1,"DUPLICATE PO ID",IF(OR(B426="",C426="",D426="",E426="",F426=""),"CHECK REQUIRED FIELDS",IF(OR(NOT(ISNUMBER(E426)),E426&gt;TODAY(),NOT(ISNUMBER(F426)),F426&lt;=0),"CHECK INPUTS",IF(I426="","OPEN — ADD INVOICE",IF(OR(G426="",H426=""),"CHECK INVOICE DATA",IF(OR(NOT(ISNUMBER(H426)),H426&gt;TODAY(),NOT(ISNUMBER(I426)),I426&lt;=0,I426&gt;F426,AND(J426&lt;&gt;"",OR(NOT(ISNUMBER(J426)),J426&lt;0,J426&gt;I426)),AND(L426&lt;&gt;"",OR(NOT(ISNUMBER(L426)),L426&lt;H426))),"CHECK INPUTS",IF(N426="PAID","COMPLETE","OPEN"))))))))</x:f>
      </x:c>
    </x:row>
    <x:row r="427">
      <x:c r="A427" s="730"/>
      <x:c r="B427" s="730"/>
      <x:c r="C427" s="730"/>
      <x:c r="D427" s="730"/>
      <x:c r="E427" s="731"/>
      <x:c r="F427" s="767"/>
      <x:c r="G427" s="767"/>
      <x:c r="H427" s="731"/>
      <x:c r="I427" s="767"/>
      <x:c r="J427" s="767"/>
      <x:c r="K427" s="771" t="str">
        <x:f>IF(I427="","",IF(OR(NOT(ISNUMBER(I427)),I427&lt;=0,AND(J427&lt;&gt;"",NOT(ISNUMBER(J427))),J427&lt;0),"CHECK VALUES",ROUND(MAX(I427-IF(J427="",0,J427),0),2)))</x:f>
      </x:c>
      <x:c r="L427" s="731"/>
      <x:c r="M427" s="776" t="str">
        <x:f>IF(N427="OVERDUE",MAX(TODAY()-L427,0),"")</x:f>
      </x:c>
      <x:c r="N427" s="741" t="str">
        <x:f>IF(A427="","",IF(OR(B427="",C427="",D427="",E427="",F427="",NOT(ISNUMBER(E427)),E427&gt;TODAY(),NOT(ISNUMBER(F427)),F427&lt;=0),"CHECK ORDER DATA",IF(I427="","NOT INVOICED",IF(OR(G427="",H427=""),"CHECK INVOICE DATA",IF(OR(NOT(ISNUMBER(H427)),H427&gt;TODAY(),NOT(ISNUMBER(I427)),I427&lt;=0,I427&gt;F427,AND(J427&lt;&gt;"",NOT(ISNUMBER(J427))),J427&lt;0),"CHECK VALUES",IF(J427&gt;I427,"OVERPAID / CHECK",IF(K427=0,"PAID",IF(L427="","DUE DATE NOT SET",IF(OR(NOT(ISNUMBER(L427)),L427&lt;H427),"CHECK DUE DATE",IF(TODAY()&gt;L427,"OVERDUE","PENDING"))))))))))</x:f>
      </x:c>
      <x:c r="O427" s="730"/>
      <x:c r="P427" s="730"/>
      <x:c r="Q427" s="751" t="str">
        <x:f>IF(A427="","",IF(COUNTIF($A$5:$A$504,A427)&gt;1,"DUPLICATE PO ID",IF(OR(B427="",C427="",D427="",E427="",F427=""),"CHECK REQUIRED FIELDS",IF(OR(NOT(ISNUMBER(E427)),E427&gt;TODAY(),NOT(ISNUMBER(F427)),F427&lt;=0),"CHECK INPUTS",IF(I427="","OPEN — ADD INVOICE",IF(OR(G427="",H427=""),"CHECK INVOICE DATA",IF(OR(NOT(ISNUMBER(H427)),H427&gt;TODAY(),NOT(ISNUMBER(I427)),I427&lt;=0,I427&gt;F427,AND(J427&lt;&gt;"",OR(NOT(ISNUMBER(J427)),J427&lt;0,J427&gt;I427)),AND(L427&lt;&gt;"",OR(NOT(ISNUMBER(L427)),L427&lt;H427))),"CHECK INPUTS",IF(N427="PAID","COMPLETE","OPEN"))))))))</x:f>
      </x:c>
    </x:row>
    <x:row r="428">
      <x:c r="A428" s="730"/>
      <x:c r="B428" s="730"/>
      <x:c r="C428" s="730"/>
      <x:c r="D428" s="730"/>
      <x:c r="E428" s="731"/>
      <x:c r="F428" s="767"/>
      <x:c r="G428" s="767"/>
      <x:c r="H428" s="731"/>
      <x:c r="I428" s="767"/>
      <x:c r="J428" s="767"/>
      <x:c r="K428" s="771" t="str">
        <x:f>IF(I428="","",IF(OR(NOT(ISNUMBER(I428)),I428&lt;=0,AND(J428&lt;&gt;"",NOT(ISNUMBER(J428))),J428&lt;0),"CHECK VALUES",ROUND(MAX(I428-IF(J428="",0,J428),0),2)))</x:f>
      </x:c>
      <x:c r="L428" s="731"/>
      <x:c r="M428" s="776" t="str">
        <x:f>IF(N428="OVERDUE",MAX(TODAY()-L428,0),"")</x:f>
      </x:c>
      <x:c r="N428" s="741" t="str">
        <x:f>IF(A428="","",IF(OR(B428="",C428="",D428="",E428="",F428="",NOT(ISNUMBER(E428)),E428&gt;TODAY(),NOT(ISNUMBER(F428)),F428&lt;=0),"CHECK ORDER DATA",IF(I428="","NOT INVOICED",IF(OR(G428="",H428=""),"CHECK INVOICE DATA",IF(OR(NOT(ISNUMBER(H428)),H428&gt;TODAY(),NOT(ISNUMBER(I428)),I428&lt;=0,I428&gt;F428,AND(J428&lt;&gt;"",NOT(ISNUMBER(J428))),J428&lt;0),"CHECK VALUES",IF(J428&gt;I428,"OVERPAID / CHECK",IF(K428=0,"PAID",IF(L428="","DUE DATE NOT SET",IF(OR(NOT(ISNUMBER(L428)),L428&lt;H428),"CHECK DUE DATE",IF(TODAY()&gt;L428,"OVERDUE","PENDING"))))))))))</x:f>
      </x:c>
      <x:c r="O428" s="730"/>
      <x:c r="P428" s="730"/>
      <x:c r="Q428" s="751" t="str">
        <x:f>IF(A428="","",IF(COUNTIF($A$5:$A$504,A428)&gt;1,"DUPLICATE PO ID",IF(OR(B428="",C428="",D428="",E428="",F428=""),"CHECK REQUIRED FIELDS",IF(OR(NOT(ISNUMBER(E428)),E428&gt;TODAY(),NOT(ISNUMBER(F428)),F428&lt;=0),"CHECK INPUTS",IF(I428="","OPEN — ADD INVOICE",IF(OR(G428="",H428=""),"CHECK INVOICE DATA",IF(OR(NOT(ISNUMBER(H428)),H428&gt;TODAY(),NOT(ISNUMBER(I428)),I428&lt;=0,I428&gt;F428,AND(J428&lt;&gt;"",OR(NOT(ISNUMBER(J428)),J428&lt;0,J428&gt;I428)),AND(L428&lt;&gt;"",OR(NOT(ISNUMBER(L428)),L428&lt;H428))),"CHECK INPUTS",IF(N428="PAID","COMPLETE","OPEN"))))))))</x:f>
      </x:c>
    </x:row>
    <x:row r="429">
      <x:c r="A429" s="730"/>
      <x:c r="B429" s="730"/>
      <x:c r="C429" s="730"/>
      <x:c r="D429" s="730"/>
      <x:c r="E429" s="731"/>
      <x:c r="F429" s="767"/>
      <x:c r="G429" s="767"/>
      <x:c r="H429" s="731"/>
      <x:c r="I429" s="767"/>
      <x:c r="J429" s="767"/>
      <x:c r="K429" s="771" t="str">
        <x:f>IF(I429="","",IF(OR(NOT(ISNUMBER(I429)),I429&lt;=0,AND(J429&lt;&gt;"",NOT(ISNUMBER(J429))),J429&lt;0),"CHECK VALUES",ROUND(MAX(I429-IF(J429="",0,J429),0),2)))</x:f>
      </x:c>
      <x:c r="L429" s="731"/>
      <x:c r="M429" s="776" t="str">
        <x:f>IF(N429="OVERDUE",MAX(TODAY()-L429,0),"")</x:f>
      </x:c>
      <x:c r="N429" s="741" t="str">
        <x:f>IF(A429="","",IF(OR(B429="",C429="",D429="",E429="",F429="",NOT(ISNUMBER(E429)),E429&gt;TODAY(),NOT(ISNUMBER(F429)),F429&lt;=0),"CHECK ORDER DATA",IF(I429="","NOT INVOICED",IF(OR(G429="",H429=""),"CHECK INVOICE DATA",IF(OR(NOT(ISNUMBER(H429)),H429&gt;TODAY(),NOT(ISNUMBER(I429)),I429&lt;=0,I429&gt;F429,AND(J429&lt;&gt;"",NOT(ISNUMBER(J429))),J429&lt;0),"CHECK VALUES",IF(J429&gt;I429,"OVERPAID / CHECK",IF(K429=0,"PAID",IF(L429="","DUE DATE NOT SET",IF(OR(NOT(ISNUMBER(L429)),L429&lt;H429),"CHECK DUE DATE",IF(TODAY()&gt;L429,"OVERDUE","PENDING"))))))))))</x:f>
      </x:c>
      <x:c r="O429" s="730"/>
      <x:c r="P429" s="730"/>
      <x:c r="Q429" s="751" t="str">
        <x:f>IF(A429="","",IF(COUNTIF($A$5:$A$504,A429)&gt;1,"DUPLICATE PO ID",IF(OR(B429="",C429="",D429="",E429="",F429=""),"CHECK REQUIRED FIELDS",IF(OR(NOT(ISNUMBER(E429)),E429&gt;TODAY(),NOT(ISNUMBER(F429)),F429&lt;=0),"CHECK INPUTS",IF(I429="","OPEN — ADD INVOICE",IF(OR(G429="",H429=""),"CHECK INVOICE DATA",IF(OR(NOT(ISNUMBER(H429)),H429&gt;TODAY(),NOT(ISNUMBER(I429)),I429&lt;=0,I429&gt;F429,AND(J429&lt;&gt;"",OR(NOT(ISNUMBER(J429)),J429&lt;0,J429&gt;I429)),AND(L429&lt;&gt;"",OR(NOT(ISNUMBER(L429)),L429&lt;H429))),"CHECK INPUTS",IF(N429="PAID","COMPLETE","OPEN"))))))))</x:f>
      </x:c>
    </x:row>
    <x:row r="430">
      <x:c r="A430" s="730"/>
      <x:c r="B430" s="730"/>
      <x:c r="C430" s="730"/>
      <x:c r="D430" s="730"/>
      <x:c r="E430" s="731"/>
      <x:c r="F430" s="767"/>
      <x:c r="G430" s="767"/>
      <x:c r="H430" s="731"/>
      <x:c r="I430" s="767"/>
      <x:c r="J430" s="767"/>
      <x:c r="K430" s="771" t="str">
        <x:f>IF(I430="","",IF(OR(NOT(ISNUMBER(I430)),I430&lt;=0,AND(J430&lt;&gt;"",NOT(ISNUMBER(J430))),J430&lt;0),"CHECK VALUES",ROUND(MAX(I430-IF(J430="",0,J430),0),2)))</x:f>
      </x:c>
      <x:c r="L430" s="731"/>
      <x:c r="M430" s="776" t="str">
        <x:f>IF(N430="OVERDUE",MAX(TODAY()-L430,0),"")</x:f>
      </x:c>
      <x:c r="N430" s="741" t="str">
        <x:f>IF(A430="","",IF(OR(B430="",C430="",D430="",E430="",F430="",NOT(ISNUMBER(E430)),E430&gt;TODAY(),NOT(ISNUMBER(F430)),F430&lt;=0),"CHECK ORDER DATA",IF(I430="","NOT INVOICED",IF(OR(G430="",H430=""),"CHECK INVOICE DATA",IF(OR(NOT(ISNUMBER(H430)),H430&gt;TODAY(),NOT(ISNUMBER(I430)),I430&lt;=0,I430&gt;F430,AND(J430&lt;&gt;"",NOT(ISNUMBER(J430))),J430&lt;0),"CHECK VALUES",IF(J430&gt;I430,"OVERPAID / CHECK",IF(K430=0,"PAID",IF(L430="","DUE DATE NOT SET",IF(OR(NOT(ISNUMBER(L430)),L430&lt;H430),"CHECK DUE DATE",IF(TODAY()&gt;L430,"OVERDUE","PENDING"))))))))))</x:f>
      </x:c>
      <x:c r="O430" s="730"/>
      <x:c r="P430" s="730"/>
      <x:c r="Q430" s="751" t="str">
        <x:f>IF(A430="","",IF(COUNTIF($A$5:$A$504,A430)&gt;1,"DUPLICATE PO ID",IF(OR(B430="",C430="",D430="",E430="",F430=""),"CHECK REQUIRED FIELDS",IF(OR(NOT(ISNUMBER(E430)),E430&gt;TODAY(),NOT(ISNUMBER(F430)),F430&lt;=0),"CHECK INPUTS",IF(I430="","OPEN — ADD INVOICE",IF(OR(G430="",H430=""),"CHECK INVOICE DATA",IF(OR(NOT(ISNUMBER(H430)),H430&gt;TODAY(),NOT(ISNUMBER(I430)),I430&lt;=0,I430&gt;F430,AND(J430&lt;&gt;"",OR(NOT(ISNUMBER(J430)),J430&lt;0,J430&gt;I430)),AND(L430&lt;&gt;"",OR(NOT(ISNUMBER(L430)),L430&lt;H430))),"CHECK INPUTS",IF(N430="PAID","COMPLETE","OPEN"))))))))</x:f>
      </x:c>
    </x:row>
    <x:row r="431">
      <x:c r="A431" s="730"/>
      <x:c r="B431" s="730"/>
      <x:c r="C431" s="730"/>
      <x:c r="D431" s="730"/>
      <x:c r="E431" s="731"/>
      <x:c r="F431" s="767"/>
      <x:c r="G431" s="767"/>
      <x:c r="H431" s="731"/>
      <x:c r="I431" s="767"/>
      <x:c r="J431" s="767"/>
      <x:c r="K431" s="771" t="str">
        <x:f>IF(I431="","",IF(OR(NOT(ISNUMBER(I431)),I431&lt;=0,AND(J431&lt;&gt;"",NOT(ISNUMBER(J431))),J431&lt;0),"CHECK VALUES",ROUND(MAX(I431-IF(J431="",0,J431),0),2)))</x:f>
      </x:c>
      <x:c r="L431" s="731"/>
      <x:c r="M431" s="776" t="str">
        <x:f>IF(N431="OVERDUE",MAX(TODAY()-L431,0),"")</x:f>
      </x:c>
      <x:c r="N431" s="741" t="str">
        <x:f>IF(A431="","",IF(OR(B431="",C431="",D431="",E431="",F431="",NOT(ISNUMBER(E431)),E431&gt;TODAY(),NOT(ISNUMBER(F431)),F431&lt;=0),"CHECK ORDER DATA",IF(I431="","NOT INVOICED",IF(OR(G431="",H431=""),"CHECK INVOICE DATA",IF(OR(NOT(ISNUMBER(H431)),H431&gt;TODAY(),NOT(ISNUMBER(I431)),I431&lt;=0,I431&gt;F431,AND(J431&lt;&gt;"",NOT(ISNUMBER(J431))),J431&lt;0),"CHECK VALUES",IF(J431&gt;I431,"OVERPAID / CHECK",IF(K431=0,"PAID",IF(L431="","DUE DATE NOT SET",IF(OR(NOT(ISNUMBER(L431)),L431&lt;H431),"CHECK DUE DATE",IF(TODAY()&gt;L431,"OVERDUE","PENDING"))))))))))</x:f>
      </x:c>
      <x:c r="O431" s="730"/>
      <x:c r="P431" s="730"/>
      <x:c r="Q431" s="751" t="str">
        <x:f>IF(A431="","",IF(COUNTIF($A$5:$A$504,A431)&gt;1,"DUPLICATE PO ID",IF(OR(B431="",C431="",D431="",E431="",F431=""),"CHECK REQUIRED FIELDS",IF(OR(NOT(ISNUMBER(E431)),E431&gt;TODAY(),NOT(ISNUMBER(F431)),F431&lt;=0),"CHECK INPUTS",IF(I431="","OPEN — ADD INVOICE",IF(OR(G431="",H431=""),"CHECK INVOICE DATA",IF(OR(NOT(ISNUMBER(H431)),H431&gt;TODAY(),NOT(ISNUMBER(I431)),I431&lt;=0,I431&gt;F431,AND(J431&lt;&gt;"",OR(NOT(ISNUMBER(J431)),J431&lt;0,J431&gt;I431)),AND(L431&lt;&gt;"",OR(NOT(ISNUMBER(L431)),L431&lt;H431))),"CHECK INPUTS",IF(N431="PAID","COMPLETE","OPEN"))))))))</x:f>
      </x:c>
    </x:row>
    <x:row r="432">
      <x:c r="A432" s="730"/>
      <x:c r="B432" s="730"/>
      <x:c r="C432" s="730"/>
      <x:c r="D432" s="730"/>
      <x:c r="E432" s="731"/>
      <x:c r="F432" s="767"/>
      <x:c r="G432" s="767"/>
      <x:c r="H432" s="731"/>
      <x:c r="I432" s="767"/>
      <x:c r="J432" s="767"/>
      <x:c r="K432" s="771" t="str">
        <x:f>IF(I432="","",IF(OR(NOT(ISNUMBER(I432)),I432&lt;=0,AND(J432&lt;&gt;"",NOT(ISNUMBER(J432))),J432&lt;0),"CHECK VALUES",ROUND(MAX(I432-IF(J432="",0,J432),0),2)))</x:f>
      </x:c>
      <x:c r="L432" s="731"/>
      <x:c r="M432" s="776" t="str">
        <x:f>IF(N432="OVERDUE",MAX(TODAY()-L432,0),"")</x:f>
      </x:c>
      <x:c r="N432" s="741" t="str">
        <x:f>IF(A432="","",IF(OR(B432="",C432="",D432="",E432="",F432="",NOT(ISNUMBER(E432)),E432&gt;TODAY(),NOT(ISNUMBER(F432)),F432&lt;=0),"CHECK ORDER DATA",IF(I432="","NOT INVOICED",IF(OR(G432="",H432=""),"CHECK INVOICE DATA",IF(OR(NOT(ISNUMBER(H432)),H432&gt;TODAY(),NOT(ISNUMBER(I432)),I432&lt;=0,I432&gt;F432,AND(J432&lt;&gt;"",NOT(ISNUMBER(J432))),J432&lt;0),"CHECK VALUES",IF(J432&gt;I432,"OVERPAID / CHECK",IF(K432=0,"PAID",IF(L432="","DUE DATE NOT SET",IF(OR(NOT(ISNUMBER(L432)),L432&lt;H432),"CHECK DUE DATE",IF(TODAY()&gt;L432,"OVERDUE","PENDING"))))))))))</x:f>
      </x:c>
      <x:c r="O432" s="730"/>
      <x:c r="P432" s="730"/>
      <x:c r="Q432" s="751" t="str">
        <x:f>IF(A432="","",IF(COUNTIF($A$5:$A$504,A432)&gt;1,"DUPLICATE PO ID",IF(OR(B432="",C432="",D432="",E432="",F432=""),"CHECK REQUIRED FIELDS",IF(OR(NOT(ISNUMBER(E432)),E432&gt;TODAY(),NOT(ISNUMBER(F432)),F432&lt;=0),"CHECK INPUTS",IF(I432="","OPEN — ADD INVOICE",IF(OR(G432="",H432=""),"CHECK INVOICE DATA",IF(OR(NOT(ISNUMBER(H432)),H432&gt;TODAY(),NOT(ISNUMBER(I432)),I432&lt;=0,I432&gt;F432,AND(J432&lt;&gt;"",OR(NOT(ISNUMBER(J432)),J432&lt;0,J432&gt;I432)),AND(L432&lt;&gt;"",OR(NOT(ISNUMBER(L432)),L432&lt;H432))),"CHECK INPUTS",IF(N432="PAID","COMPLETE","OPEN"))))))))</x:f>
      </x:c>
    </x:row>
    <x:row r="433">
      <x:c r="A433" s="730"/>
      <x:c r="B433" s="730"/>
      <x:c r="C433" s="730"/>
      <x:c r="D433" s="730"/>
      <x:c r="E433" s="731"/>
      <x:c r="F433" s="767"/>
      <x:c r="G433" s="767"/>
      <x:c r="H433" s="731"/>
      <x:c r="I433" s="767"/>
      <x:c r="J433" s="767"/>
      <x:c r="K433" s="771" t="str">
        <x:f>IF(I433="","",IF(OR(NOT(ISNUMBER(I433)),I433&lt;=0,AND(J433&lt;&gt;"",NOT(ISNUMBER(J433))),J433&lt;0),"CHECK VALUES",ROUND(MAX(I433-IF(J433="",0,J433),0),2)))</x:f>
      </x:c>
      <x:c r="L433" s="731"/>
      <x:c r="M433" s="776" t="str">
        <x:f>IF(N433="OVERDUE",MAX(TODAY()-L433,0),"")</x:f>
      </x:c>
      <x:c r="N433" s="741" t="str">
        <x:f>IF(A433="","",IF(OR(B433="",C433="",D433="",E433="",F433="",NOT(ISNUMBER(E433)),E433&gt;TODAY(),NOT(ISNUMBER(F433)),F433&lt;=0),"CHECK ORDER DATA",IF(I433="","NOT INVOICED",IF(OR(G433="",H433=""),"CHECK INVOICE DATA",IF(OR(NOT(ISNUMBER(H433)),H433&gt;TODAY(),NOT(ISNUMBER(I433)),I433&lt;=0,I433&gt;F433,AND(J433&lt;&gt;"",NOT(ISNUMBER(J433))),J433&lt;0),"CHECK VALUES",IF(J433&gt;I433,"OVERPAID / CHECK",IF(K433=0,"PAID",IF(L433="","DUE DATE NOT SET",IF(OR(NOT(ISNUMBER(L433)),L433&lt;H433),"CHECK DUE DATE",IF(TODAY()&gt;L433,"OVERDUE","PENDING"))))))))))</x:f>
      </x:c>
      <x:c r="O433" s="730"/>
      <x:c r="P433" s="730"/>
      <x:c r="Q433" s="751" t="str">
        <x:f>IF(A433="","",IF(COUNTIF($A$5:$A$504,A433)&gt;1,"DUPLICATE PO ID",IF(OR(B433="",C433="",D433="",E433="",F433=""),"CHECK REQUIRED FIELDS",IF(OR(NOT(ISNUMBER(E433)),E433&gt;TODAY(),NOT(ISNUMBER(F433)),F433&lt;=0),"CHECK INPUTS",IF(I433="","OPEN — ADD INVOICE",IF(OR(G433="",H433=""),"CHECK INVOICE DATA",IF(OR(NOT(ISNUMBER(H433)),H433&gt;TODAY(),NOT(ISNUMBER(I433)),I433&lt;=0,I433&gt;F433,AND(J433&lt;&gt;"",OR(NOT(ISNUMBER(J433)),J433&lt;0,J433&gt;I433)),AND(L433&lt;&gt;"",OR(NOT(ISNUMBER(L433)),L433&lt;H433))),"CHECK INPUTS",IF(N433="PAID","COMPLETE","OPEN"))))))))</x:f>
      </x:c>
    </x:row>
    <x:row r="434">
      <x:c r="A434" s="730"/>
      <x:c r="B434" s="730"/>
      <x:c r="C434" s="730"/>
      <x:c r="D434" s="730"/>
      <x:c r="E434" s="731"/>
      <x:c r="F434" s="767"/>
      <x:c r="G434" s="767"/>
      <x:c r="H434" s="731"/>
      <x:c r="I434" s="767"/>
      <x:c r="J434" s="767"/>
      <x:c r="K434" s="771" t="str">
        <x:f>IF(I434="","",IF(OR(NOT(ISNUMBER(I434)),I434&lt;=0,AND(J434&lt;&gt;"",NOT(ISNUMBER(J434))),J434&lt;0),"CHECK VALUES",ROUND(MAX(I434-IF(J434="",0,J434),0),2)))</x:f>
      </x:c>
      <x:c r="L434" s="731"/>
      <x:c r="M434" s="776" t="str">
        <x:f>IF(N434="OVERDUE",MAX(TODAY()-L434,0),"")</x:f>
      </x:c>
      <x:c r="N434" s="741" t="str">
        <x:f>IF(A434="","",IF(OR(B434="",C434="",D434="",E434="",F434="",NOT(ISNUMBER(E434)),E434&gt;TODAY(),NOT(ISNUMBER(F434)),F434&lt;=0),"CHECK ORDER DATA",IF(I434="","NOT INVOICED",IF(OR(G434="",H434=""),"CHECK INVOICE DATA",IF(OR(NOT(ISNUMBER(H434)),H434&gt;TODAY(),NOT(ISNUMBER(I434)),I434&lt;=0,I434&gt;F434,AND(J434&lt;&gt;"",NOT(ISNUMBER(J434))),J434&lt;0),"CHECK VALUES",IF(J434&gt;I434,"OVERPAID / CHECK",IF(K434=0,"PAID",IF(L434="","DUE DATE NOT SET",IF(OR(NOT(ISNUMBER(L434)),L434&lt;H434),"CHECK DUE DATE",IF(TODAY()&gt;L434,"OVERDUE","PENDING"))))))))))</x:f>
      </x:c>
      <x:c r="O434" s="730"/>
      <x:c r="P434" s="730"/>
      <x:c r="Q434" s="751" t="str">
        <x:f>IF(A434="","",IF(COUNTIF($A$5:$A$504,A434)&gt;1,"DUPLICATE PO ID",IF(OR(B434="",C434="",D434="",E434="",F434=""),"CHECK REQUIRED FIELDS",IF(OR(NOT(ISNUMBER(E434)),E434&gt;TODAY(),NOT(ISNUMBER(F434)),F434&lt;=0),"CHECK INPUTS",IF(I434="","OPEN — ADD INVOICE",IF(OR(G434="",H434=""),"CHECK INVOICE DATA",IF(OR(NOT(ISNUMBER(H434)),H434&gt;TODAY(),NOT(ISNUMBER(I434)),I434&lt;=0,I434&gt;F434,AND(J434&lt;&gt;"",OR(NOT(ISNUMBER(J434)),J434&lt;0,J434&gt;I434)),AND(L434&lt;&gt;"",OR(NOT(ISNUMBER(L434)),L434&lt;H434))),"CHECK INPUTS",IF(N434="PAID","COMPLETE","OPEN"))))))))</x:f>
      </x:c>
    </x:row>
    <x:row r="435">
      <x:c r="A435" s="730"/>
      <x:c r="B435" s="730"/>
      <x:c r="C435" s="730"/>
      <x:c r="D435" s="730"/>
      <x:c r="E435" s="731"/>
      <x:c r="F435" s="767"/>
      <x:c r="G435" s="767"/>
      <x:c r="H435" s="731"/>
      <x:c r="I435" s="767"/>
      <x:c r="J435" s="767"/>
      <x:c r="K435" s="771" t="str">
        <x:f>IF(I435="","",IF(OR(NOT(ISNUMBER(I435)),I435&lt;=0,AND(J435&lt;&gt;"",NOT(ISNUMBER(J435))),J435&lt;0),"CHECK VALUES",ROUND(MAX(I435-IF(J435="",0,J435),0),2)))</x:f>
      </x:c>
      <x:c r="L435" s="731"/>
      <x:c r="M435" s="776" t="str">
        <x:f>IF(N435="OVERDUE",MAX(TODAY()-L435,0),"")</x:f>
      </x:c>
      <x:c r="N435" s="741" t="str">
        <x:f>IF(A435="","",IF(OR(B435="",C435="",D435="",E435="",F435="",NOT(ISNUMBER(E435)),E435&gt;TODAY(),NOT(ISNUMBER(F435)),F435&lt;=0),"CHECK ORDER DATA",IF(I435="","NOT INVOICED",IF(OR(G435="",H435=""),"CHECK INVOICE DATA",IF(OR(NOT(ISNUMBER(H435)),H435&gt;TODAY(),NOT(ISNUMBER(I435)),I435&lt;=0,I435&gt;F435,AND(J435&lt;&gt;"",NOT(ISNUMBER(J435))),J435&lt;0),"CHECK VALUES",IF(J435&gt;I435,"OVERPAID / CHECK",IF(K435=0,"PAID",IF(L435="","DUE DATE NOT SET",IF(OR(NOT(ISNUMBER(L435)),L435&lt;H435),"CHECK DUE DATE",IF(TODAY()&gt;L435,"OVERDUE","PENDING"))))))))))</x:f>
      </x:c>
      <x:c r="O435" s="730"/>
      <x:c r="P435" s="730"/>
      <x:c r="Q435" s="751" t="str">
        <x:f>IF(A435="","",IF(COUNTIF($A$5:$A$504,A435)&gt;1,"DUPLICATE PO ID",IF(OR(B435="",C435="",D435="",E435="",F435=""),"CHECK REQUIRED FIELDS",IF(OR(NOT(ISNUMBER(E435)),E435&gt;TODAY(),NOT(ISNUMBER(F435)),F435&lt;=0),"CHECK INPUTS",IF(I435="","OPEN — ADD INVOICE",IF(OR(G435="",H435=""),"CHECK INVOICE DATA",IF(OR(NOT(ISNUMBER(H435)),H435&gt;TODAY(),NOT(ISNUMBER(I435)),I435&lt;=0,I435&gt;F435,AND(J435&lt;&gt;"",OR(NOT(ISNUMBER(J435)),J435&lt;0,J435&gt;I435)),AND(L435&lt;&gt;"",OR(NOT(ISNUMBER(L435)),L435&lt;H435))),"CHECK INPUTS",IF(N435="PAID","COMPLETE","OPEN"))))))))</x:f>
      </x:c>
    </x:row>
    <x:row r="436">
      <x:c r="A436" s="730"/>
      <x:c r="B436" s="730"/>
      <x:c r="C436" s="730"/>
      <x:c r="D436" s="730"/>
      <x:c r="E436" s="731"/>
      <x:c r="F436" s="767"/>
      <x:c r="G436" s="767"/>
      <x:c r="H436" s="731"/>
      <x:c r="I436" s="767"/>
      <x:c r="J436" s="767"/>
      <x:c r="K436" s="771" t="str">
        <x:f>IF(I436="","",IF(OR(NOT(ISNUMBER(I436)),I436&lt;=0,AND(J436&lt;&gt;"",NOT(ISNUMBER(J436))),J436&lt;0),"CHECK VALUES",ROUND(MAX(I436-IF(J436="",0,J436),0),2)))</x:f>
      </x:c>
      <x:c r="L436" s="731"/>
      <x:c r="M436" s="776" t="str">
        <x:f>IF(N436="OVERDUE",MAX(TODAY()-L436,0),"")</x:f>
      </x:c>
      <x:c r="N436" s="741" t="str">
        <x:f>IF(A436="","",IF(OR(B436="",C436="",D436="",E436="",F436="",NOT(ISNUMBER(E436)),E436&gt;TODAY(),NOT(ISNUMBER(F436)),F436&lt;=0),"CHECK ORDER DATA",IF(I436="","NOT INVOICED",IF(OR(G436="",H436=""),"CHECK INVOICE DATA",IF(OR(NOT(ISNUMBER(H436)),H436&gt;TODAY(),NOT(ISNUMBER(I436)),I436&lt;=0,I436&gt;F436,AND(J436&lt;&gt;"",NOT(ISNUMBER(J436))),J436&lt;0),"CHECK VALUES",IF(J436&gt;I436,"OVERPAID / CHECK",IF(K436=0,"PAID",IF(L436="","DUE DATE NOT SET",IF(OR(NOT(ISNUMBER(L436)),L436&lt;H436),"CHECK DUE DATE",IF(TODAY()&gt;L436,"OVERDUE","PENDING"))))))))))</x:f>
      </x:c>
      <x:c r="O436" s="730"/>
      <x:c r="P436" s="730"/>
      <x:c r="Q436" s="751" t="str">
        <x:f>IF(A436="","",IF(COUNTIF($A$5:$A$504,A436)&gt;1,"DUPLICATE PO ID",IF(OR(B436="",C436="",D436="",E436="",F436=""),"CHECK REQUIRED FIELDS",IF(OR(NOT(ISNUMBER(E436)),E436&gt;TODAY(),NOT(ISNUMBER(F436)),F436&lt;=0),"CHECK INPUTS",IF(I436="","OPEN — ADD INVOICE",IF(OR(G436="",H436=""),"CHECK INVOICE DATA",IF(OR(NOT(ISNUMBER(H436)),H436&gt;TODAY(),NOT(ISNUMBER(I436)),I436&lt;=0,I436&gt;F436,AND(J436&lt;&gt;"",OR(NOT(ISNUMBER(J436)),J436&lt;0,J436&gt;I436)),AND(L436&lt;&gt;"",OR(NOT(ISNUMBER(L436)),L436&lt;H436))),"CHECK INPUTS",IF(N436="PAID","COMPLETE","OPEN"))))))))</x:f>
      </x:c>
    </x:row>
    <x:row r="437">
      <x:c r="A437" s="730"/>
      <x:c r="B437" s="730"/>
      <x:c r="C437" s="730"/>
      <x:c r="D437" s="730"/>
      <x:c r="E437" s="731"/>
      <x:c r="F437" s="767"/>
      <x:c r="G437" s="767"/>
      <x:c r="H437" s="731"/>
      <x:c r="I437" s="767"/>
      <x:c r="J437" s="767"/>
      <x:c r="K437" s="771" t="str">
        <x:f>IF(I437="","",IF(OR(NOT(ISNUMBER(I437)),I437&lt;=0,AND(J437&lt;&gt;"",NOT(ISNUMBER(J437))),J437&lt;0),"CHECK VALUES",ROUND(MAX(I437-IF(J437="",0,J437),0),2)))</x:f>
      </x:c>
      <x:c r="L437" s="731"/>
      <x:c r="M437" s="776" t="str">
        <x:f>IF(N437="OVERDUE",MAX(TODAY()-L437,0),"")</x:f>
      </x:c>
      <x:c r="N437" s="741" t="str">
        <x:f>IF(A437="","",IF(OR(B437="",C437="",D437="",E437="",F437="",NOT(ISNUMBER(E437)),E437&gt;TODAY(),NOT(ISNUMBER(F437)),F437&lt;=0),"CHECK ORDER DATA",IF(I437="","NOT INVOICED",IF(OR(G437="",H437=""),"CHECK INVOICE DATA",IF(OR(NOT(ISNUMBER(H437)),H437&gt;TODAY(),NOT(ISNUMBER(I437)),I437&lt;=0,I437&gt;F437,AND(J437&lt;&gt;"",NOT(ISNUMBER(J437))),J437&lt;0),"CHECK VALUES",IF(J437&gt;I437,"OVERPAID / CHECK",IF(K437=0,"PAID",IF(L437="","DUE DATE NOT SET",IF(OR(NOT(ISNUMBER(L437)),L437&lt;H437),"CHECK DUE DATE",IF(TODAY()&gt;L437,"OVERDUE","PENDING"))))))))))</x:f>
      </x:c>
      <x:c r="O437" s="730"/>
      <x:c r="P437" s="730"/>
      <x:c r="Q437" s="751" t="str">
        <x:f>IF(A437="","",IF(COUNTIF($A$5:$A$504,A437)&gt;1,"DUPLICATE PO ID",IF(OR(B437="",C437="",D437="",E437="",F437=""),"CHECK REQUIRED FIELDS",IF(OR(NOT(ISNUMBER(E437)),E437&gt;TODAY(),NOT(ISNUMBER(F437)),F437&lt;=0),"CHECK INPUTS",IF(I437="","OPEN — ADD INVOICE",IF(OR(G437="",H437=""),"CHECK INVOICE DATA",IF(OR(NOT(ISNUMBER(H437)),H437&gt;TODAY(),NOT(ISNUMBER(I437)),I437&lt;=0,I437&gt;F437,AND(J437&lt;&gt;"",OR(NOT(ISNUMBER(J437)),J437&lt;0,J437&gt;I437)),AND(L437&lt;&gt;"",OR(NOT(ISNUMBER(L437)),L437&lt;H437))),"CHECK INPUTS",IF(N437="PAID","COMPLETE","OPEN"))))))))</x:f>
      </x:c>
    </x:row>
    <x:row r="438">
      <x:c r="A438" s="730"/>
      <x:c r="B438" s="730"/>
      <x:c r="C438" s="730"/>
      <x:c r="D438" s="730"/>
      <x:c r="E438" s="731"/>
      <x:c r="F438" s="767"/>
      <x:c r="G438" s="767"/>
      <x:c r="H438" s="731"/>
      <x:c r="I438" s="767"/>
      <x:c r="J438" s="767"/>
      <x:c r="K438" s="771" t="str">
        <x:f>IF(I438="","",IF(OR(NOT(ISNUMBER(I438)),I438&lt;=0,AND(J438&lt;&gt;"",NOT(ISNUMBER(J438))),J438&lt;0),"CHECK VALUES",ROUND(MAX(I438-IF(J438="",0,J438),0),2)))</x:f>
      </x:c>
      <x:c r="L438" s="731"/>
      <x:c r="M438" s="776" t="str">
        <x:f>IF(N438="OVERDUE",MAX(TODAY()-L438,0),"")</x:f>
      </x:c>
      <x:c r="N438" s="741" t="str">
        <x:f>IF(A438="","",IF(OR(B438="",C438="",D438="",E438="",F438="",NOT(ISNUMBER(E438)),E438&gt;TODAY(),NOT(ISNUMBER(F438)),F438&lt;=0),"CHECK ORDER DATA",IF(I438="","NOT INVOICED",IF(OR(G438="",H438=""),"CHECK INVOICE DATA",IF(OR(NOT(ISNUMBER(H438)),H438&gt;TODAY(),NOT(ISNUMBER(I438)),I438&lt;=0,I438&gt;F438,AND(J438&lt;&gt;"",NOT(ISNUMBER(J438))),J438&lt;0),"CHECK VALUES",IF(J438&gt;I438,"OVERPAID / CHECK",IF(K438=0,"PAID",IF(L438="","DUE DATE NOT SET",IF(OR(NOT(ISNUMBER(L438)),L438&lt;H438),"CHECK DUE DATE",IF(TODAY()&gt;L438,"OVERDUE","PENDING"))))))))))</x:f>
      </x:c>
      <x:c r="O438" s="730"/>
      <x:c r="P438" s="730"/>
      <x:c r="Q438" s="751" t="str">
        <x:f>IF(A438="","",IF(COUNTIF($A$5:$A$504,A438)&gt;1,"DUPLICATE PO ID",IF(OR(B438="",C438="",D438="",E438="",F438=""),"CHECK REQUIRED FIELDS",IF(OR(NOT(ISNUMBER(E438)),E438&gt;TODAY(),NOT(ISNUMBER(F438)),F438&lt;=0),"CHECK INPUTS",IF(I438="","OPEN — ADD INVOICE",IF(OR(G438="",H438=""),"CHECK INVOICE DATA",IF(OR(NOT(ISNUMBER(H438)),H438&gt;TODAY(),NOT(ISNUMBER(I438)),I438&lt;=0,I438&gt;F438,AND(J438&lt;&gt;"",OR(NOT(ISNUMBER(J438)),J438&lt;0,J438&gt;I438)),AND(L438&lt;&gt;"",OR(NOT(ISNUMBER(L438)),L438&lt;H438))),"CHECK INPUTS",IF(N438="PAID","COMPLETE","OPEN"))))))))</x:f>
      </x:c>
    </x:row>
    <x:row r="439">
      <x:c r="A439" s="730"/>
      <x:c r="B439" s="730"/>
      <x:c r="C439" s="730"/>
      <x:c r="D439" s="730"/>
      <x:c r="E439" s="731"/>
      <x:c r="F439" s="767"/>
      <x:c r="G439" s="767"/>
      <x:c r="H439" s="731"/>
      <x:c r="I439" s="767"/>
      <x:c r="J439" s="767"/>
      <x:c r="K439" s="771" t="str">
        <x:f>IF(I439="","",IF(OR(NOT(ISNUMBER(I439)),I439&lt;=0,AND(J439&lt;&gt;"",NOT(ISNUMBER(J439))),J439&lt;0),"CHECK VALUES",ROUND(MAX(I439-IF(J439="",0,J439),0),2)))</x:f>
      </x:c>
      <x:c r="L439" s="731"/>
      <x:c r="M439" s="776" t="str">
        <x:f>IF(N439="OVERDUE",MAX(TODAY()-L439,0),"")</x:f>
      </x:c>
      <x:c r="N439" s="741" t="str">
        <x:f>IF(A439="","",IF(OR(B439="",C439="",D439="",E439="",F439="",NOT(ISNUMBER(E439)),E439&gt;TODAY(),NOT(ISNUMBER(F439)),F439&lt;=0),"CHECK ORDER DATA",IF(I439="","NOT INVOICED",IF(OR(G439="",H439=""),"CHECK INVOICE DATA",IF(OR(NOT(ISNUMBER(H439)),H439&gt;TODAY(),NOT(ISNUMBER(I439)),I439&lt;=0,I439&gt;F439,AND(J439&lt;&gt;"",NOT(ISNUMBER(J439))),J439&lt;0),"CHECK VALUES",IF(J439&gt;I439,"OVERPAID / CHECK",IF(K439=0,"PAID",IF(L439="","DUE DATE NOT SET",IF(OR(NOT(ISNUMBER(L439)),L439&lt;H439),"CHECK DUE DATE",IF(TODAY()&gt;L439,"OVERDUE","PENDING"))))))))))</x:f>
      </x:c>
      <x:c r="O439" s="730"/>
      <x:c r="P439" s="730"/>
      <x:c r="Q439" s="751" t="str">
        <x:f>IF(A439="","",IF(COUNTIF($A$5:$A$504,A439)&gt;1,"DUPLICATE PO ID",IF(OR(B439="",C439="",D439="",E439="",F439=""),"CHECK REQUIRED FIELDS",IF(OR(NOT(ISNUMBER(E439)),E439&gt;TODAY(),NOT(ISNUMBER(F439)),F439&lt;=0),"CHECK INPUTS",IF(I439="","OPEN — ADD INVOICE",IF(OR(G439="",H439=""),"CHECK INVOICE DATA",IF(OR(NOT(ISNUMBER(H439)),H439&gt;TODAY(),NOT(ISNUMBER(I439)),I439&lt;=0,I439&gt;F439,AND(J439&lt;&gt;"",OR(NOT(ISNUMBER(J439)),J439&lt;0,J439&gt;I439)),AND(L439&lt;&gt;"",OR(NOT(ISNUMBER(L439)),L439&lt;H439))),"CHECK INPUTS",IF(N439="PAID","COMPLETE","OPEN"))))))))</x:f>
      </x:c>
    </x:row>
    <x:row r="440">
      <x:c r="A440" s="730"/>
      <x:c r="B440" s="730"/>
      <x:c r="C440" s="730"/>
      <x:c r="D440" s="730"/>
      <x:c r="E440" s="731"/>
      <x:c r="F440" s="767"/>
      <x:c r="G440" s="767"/>
      <x:c r="H440" s="731"/>
      <x:c r="I440" s="767"/>
      <x:c r="J440" s="767"/>
      <x:c r="K440" s="771" t="str">
        <x:f>IF(I440="","",IF(OR(NOT(ISNUMBER(I440)),I440&lt;=0,AND(J440&lt;&gt;"",NOT(ISNUMBER(J440))),J440&lt;0),"CHECK VALUES",ROUND(MAX(I440-IF(J440="",0,J440),0),2)))</x:f>
      </x:c>
      <x:c r="L440" s="731"/>
      <x:c r="M440" s="776" t="str">
        <x:f>IF(N440="OVERDUE",MAX(TODAY()-L440,0),"")</x:f>
      </x:c>
      <x:c r="N440" s="741" t="str">
        <x:f>IF(A440="","",IF(OR(B440="",C440="",D440="",E440="",F440="",NOT(ISNUMBER(E440)),E440&gt;TODAY(),NOT(ISNUMBER(F440)),F440&lt;=0),"CHECK ORDER DATA",IF(I440="","NOT INVOICED",IF(OR(G440="",H440=""),"CHECK INVOICE DATA",IF(OR(NOT(ISNUMBER(H440)),H440&gt;TODAY(),NOT(ISNUMBER(I440)),I440&lt;=0,I440&gt;F440,AND(J440&lt;&gt;"",NOT(ISNUMBER(J440))),J440&lt;0),"CHECK VALUES",IF(J440&gt;I440,"OVERPAID / CHECK",IF(K440=0,"PAID",IF(L440="","DUE DATE NOT SET",IF(OR(NOT(ISNUMBER(L440)),L440&lt;H440),"CHECK DUE DATE",IF(TODAY()&gt;L440,"OVERDUE","PENDING"))))))))))</x:f>
      </x:c>
      <x:c r="O440" s="730"/>
      <x:c r="P440" s="730"/>
      <x:c r="Q440" s="751" t="str">
        <x:f>IF(A440="","",IF(COUNTIF($A$5:$A$504,A440)&gt;1,"DUPLICATE PO ID",IF(OR(B440="",C440="",D440="",E440="",F440=""),"CHECK REQUIRED FIELDS",IF(OR(NOT(ISNUMBER(E440)),E440&gt;TODAY(),NOT(ISNUMBER(F440)),F440&lt;=0),"CHECK INPUTS",IF(I440="","OPEN — ADD INVOICE",IF(OR(G440="",H440=""),"CHECK INVOICE DATA",IF(OR(NOT(ISNUMBER(H440)),H440&gt;TODAY(),NOT(ISNUMBER(I440)),I440&lt;=0,I440&gt;F440,AND(J440&lt;&gt;"",OR(NOT(ISNUMBER(J440)),J440&lt;0,J440&gt;I440)),AND(L440&lt;&gt;"",OR(NOT(ISNUMBER(L440)),L440&lt;H440))),"CHECK INPUTS",IF(N440="PAID","COMPLETE","OPEN"))))))))</x:f>
      </x:c>
    </x:row>
    <x:row r="441">
      <x:c r="A441" s="730"/>
      <x:c r="B441" s="730"/>
      <x:c r="C441" s="730"/>
      <x:c r="D441" s="730"/>
      <x:c r="E441" s="731"/>
      <x:c r="F441" s="767"/>
      <x:c r="G441" s="767"/>
      <x:c r="H441" s="731"/>
      <x:c r="I441" s="767"/>
      <x:c r="J441" s="767"/>
      <x:c r="K441" s="771" t="str">
        <x:f>IF(I441="","",IF(OR(NOT(ISNUMBER(I441)),I441&lt;=0,AND(J441&lt;&gt;"",NOT(ISNUMBER(J441))),J441&lt;0),"CHECK VALUES",ROUND(MAX(I441-IF(J441="",0,J441),0),2)))</x:f>
      </x:c>
      <x:c r="L441" s="731"/>
      <x:c r="M441" s="776" t="str">
        <x:f>IF(N441="OVERDUE",MAX(TODAY()-L441,0),"")</x:f>
      </x:c>
      <x:c r="N441" s="741" t="str">
        <x:f>IF(A441="","",IF(OR(B441="",C441="",D441="",E441="",F441="",NOT(ISNUMBER(E441)),E441&gt;TODAY(),NOT(ISNUMBER(F441)),F441&lt;=0),"CHECK ORDER DATA",IF(I441="","NOT INVOICED",IF(OR(G441="",H441=""),"CHECK INVOICE DATA",IF(OR(NOT(ISNUMBER(H441)),H441&gt;TODAY(),NOT(ISNUMBER(I441)),I441&lt;=0,I441&gt;F441,AND(J441&lt;&gt;"",NOT(ISNUMBER(J441))),J441&lt;0),"CHECK VALUES",IF(J441&gt;I441,"OVERPAID / CHECK",IF(K441=0,"PAID",IF(L441="","DUE DATE NOT SET",IF(OR(NOT(ISNUMBER(L441)),L441&lt;H441),"CHECK DUE DATE",IF(TODAY()&gt;L441,"OVERDUE","PENDING"))))))))))</x:f>
      </x:c>
      <x:c r="O441" s="730"/>
      <x:c r="P441" s="730"/>
      <x:c r="Q441" s="751" t="str">
        <x:f>IF(A441="","",IF(COUNTIF($A$5:$A$504,A441)&gt;1,"DUPLICATE PO ID",IF(OR(B441="",C441="",D441="",E441="",F441=""),"CHECK REQUIRED FIELDS",IF(OR(NOT(ISNUMBER(E441)),E441&gt;TODAY(),NOT(ISNUMBER(F441)),F441&lt;=0),"CHECK INPUTS",IF(I441="","OPEN — ADD INVOICE",IF(OR(G441="",H441=""),"CHECK INVOICE DATA",IF(OR(NOT(ISNUMBER(H441)),H441&gt;TODAY(),NOT(ISNUMBER(I441)),I441&lt;=0,I441&gt;F441,AND(J441&lt;&gt;"",OR(NOT(ISNUMBER(J441)),J441&lt;0,J441&gt;I441)),AND(L441&lt;&gt;"",OR(NOT(ISNUMBER(L441)),L441&lt;H441))),"CHECK INPUTS",IF(N441="PAID","COMPLETE","OPEN"))))))))</x:f>
      </x:c>
    </x:row>
    <x:row r="442">
      <x:c r="A442" s="730"/>
      <x:c r="B442" s="730"/>
      <x:c r="C442" s="730"/>
      <x:c r="D442" s="730"/>
      <x:c r="E442" s="731"/>
      <x:c r="F442" s="767"/>
      <x:c r="G442" s="767"/>
      <x:c r="H442" s="731"/>
      <x:c r="I442" s="767"/>
      <x:c r="J442" s="767"/>
      <x:c r="K442" s="771" t="str">
        <x:f>IF(I442="","",IF(OR(NOT(ISNUMBER(I442)),I442&lt;=0,AND(J442&lt;&gt;"",NOT(ISNUMBER(J442))),J442&lt;0),"CHECK VALUES",ROUND(MAX(I442-IF(J442="",0,J442),0),2)))</x:f>
      </x:c>
      <x:c r="L442" s="731"/>
      <x:c r="M442" s="776" t="str">
        <x:f>IF(N442="OVERDUE",MAX(TODAY()-L442,0),"")</x:f>
      </x:c>
      <x:c r="N442" s="741" t="str">
        <x:f>IF(A442="","",IF(OR(B442="",C442="",D442="",E442="",F442="",NOT(ISNUMBER(E442)),E442&gt;TODAY(),NOT(ISNUMBER(F442)),F442&lt;=0),"CHECK ORDER DATA",IF(I442="","NOT INVOICED",IF(OR(G442="",H442=""),"CHECK INVOICE DATA",IF(OR(NOT(ISNUMBER(H442)),H442&gt;TODAY(),NOT(ISNUMBER(I442)),I442&lt;=0,I442&gt;F442,AND(J442&lt;&gt;"",NOT(ISNUMBER(J442))),J442&lt;0),"CHECK VALUES",IF(J442&gt;I442,"OVERPAID / CHECK",IF(K442=0,"PAID",IF(L442="","DUE DATE NOT SET",IF(OR(NOT(ISNUMBER(L442)),L442&lt;H442),"CHECK DUE DATE",IF(TODAY()&gt;L442,"OVERDUE","PENDING"))))))))))</x:f>
      </x:c>
      <x:c r="O442" s="730"/>
      <x:c r="P442" s="730"/>
      <x:c r="Q442" s="751" t="str">
        <x:f>IF(A442="","",IF(COUNTIF($A$5:$A$504,A442)&gt;1,"DUPLICATE PO ID",IF(OR(B442="",C442="",D442="",E442="",F442=""),"CHECK REQUIRED FIELDS",IF(OR(NOT(ISNUMBER(E442)),E442&gt;TODAY(),NOT(ISNUMBER(F442)),F442&lt;=0),"CHECK INPUTS",IF(I442="","OPEN — ADD INVOICE",IF(OR(G442="",H442=""),"CHECK INVOICE DATA",IF(OR(NOT(ISNUMBER(H442)),H442&gt;TODAY(),NOT(ISNUMBER(I442)),I442&lt;=0,I442&gt;F442,AND(J442&lt;&gt;"",OR(NOT(ISNUMBER(J442)),J442&lt;0,J442&gt;I442)),AND(L442&lt;&gt;"",OR(NOT(ISNUMBER(L442)),L442&lt;H442))),"CHECK INPUTS",IF(N442="PAID","COMPLETE","OPEN"))))))))</x:f>
      </x:c>
    </x:row>
    <x:row r="443">
      <x:c r="A443" s="730"/>
      <x:c r="B443" s="730"/>
      <x:c r="C443" s="730"/>
      <x:c r="D443" s="730"/>
      <x:c r="E443" s="731"/>
      <x:c r="F443" s="767"/>
      <x:c r="G443" s="767"/>
      <x:c r="H443" s="731"/>
      <x:c r="I443" s="767"/>
      <x:c r="J443" s="767"/>
      <x:c r="K443" s="771" t="str">
        <x:f>IF(I443="","",IF(OR(NOT(ISNUMBER(I443)),I443&lt;=0,AND(J443&lt;&gt;"",NOT(ISNUMBER(J443))),J443&lt;0),"CHECK VALUES",ROUND(MAX(I443-IF(J443="",0,J443),0),2)))</x:f>
      </x:c>
      <x:c r="L443" s="731"/>
      <x:c r="M443" s="776" t="str">
        <x:f>IF(N443="OVERDUE",MAX(TODAY()-L443,0),"")</x:f>
      </x:c>
      <x:c r="N443" s="741" t="str">
        <x:f>IF(A443="","",IF(OR(B443="",C443="",D443="",E443="",F443="",NOT(ISNUMBER(E443)),E443&gt;TODAY(),NOT(ISNUMBER(F443)),F443&lt;=0),"CHECK ORDER DATA",IF(I443="","NOT INVOICED",IF(OR(G443="",H443=""),"CHECK INVOICE DATA",IF(OR(NOT(ISNUMBER(H443)),H443&gt;TODAY(),NOT(ISNUMBER(I443)),I443&lt;=0,I443&gt;F443,AND(J443&lt;&gt;"",NOT(ISNUMBER(J443))),J443&lt;0),"CHECK VALUES",IF(J443&gt;I443,"OVERPAID / CHECK",IF(K443=0,"PAID",IF(L443="","DUE DATE NOT SET",IF(OR(NOT(ISNUMBER(L443)),L443&lt;H443),"CHECK DUE DATE",IF(TODAY()&gt;L443,"OVERDUE","PENDING"))))))))))</x:f>
      </x:c>
      <x:c r="O443" s="730"/>
      <x:c r="P443" s="730"/>
      <x:c r="Q443" s="751" t="str">
        <x:f>IF(A443="","",IF(COUNTIF($A$5:$A$504,A443)&gt;1,"DUPLICATE PO ID",IF(OR(B443="",C443="",D443="",E443="",F443=""),"CHECK REQUIRED FIELDS",IF(OR(NOT(ISNUMBER(E443)),E443&gt;TODAY(),NOT(ISNUMBER(F443)),F443&lt;=0),"CHECK INPUTS",IF(I443="","OPEN — ADD INVOICE",IF(OR(G443="",H443=""),"CHECK INVOICE DATA",IF(OR(NOT(ISNUMBER(H443)),H443&gt;TODAY(),NOT(ISNUMBER(I443)),I443&lt;=0,I443&gt;F443,AND(J443&lt;&gt;"",OR(NOT(ISNUMBER(J443)),J443&lt;0,J443&gt;I443)),AND(L443&lt;&gt;"",OR(NOT(ISNUMBER(L443)),L443&lt;H443))),"CHECK INPUTS",IF(N443="PAID","COMPLETE","OPEN"))))))))</x:f>
      </x:c>
    </x:row>
    <x:row r="444">
      <x:c r="A444" s="730"/>
      <x:c r="B444" s="730"/>
      <x:c r="C444" s="730"/>
      <x:c r="D444" s="730"/>
      <x:c r="E444" s="731"/>
      <x:c r="F444" s="767"/>
      <x:c r="G444" s="767"/>
      <x:c r="H444" s="731"/>
      <x:c r="I444" s="767"/>
      <x:c r="J444" s="767"/>
      <x:c r="K444" s="771" t="str">
        <x:f>IF(I444="","",IF(OR(NOT(ISNUMBER(I444)),I444&lt;=0,AND(J444&lt;&gt;"",NOT(ISNUMBER(J444))),J444&lt;0),"CHECK VALUES",ROUND(MAX(I444-IF(J444="",0,J444),0),2)))</x:f>
      </x:c>
      <x:c r="L444" s="731"/>
      <x:c r="M444" s="776" t="str">
        <x:f>IF(N444="OVERDUE",MAX(TODAY()-L444,0),"")</x:f>
      </x:c>
      <x:c r="N444" s="741" t="str">
        <x:f>IF(A444="","",IF(OR(B444="",C444="",D444="",E444="",F444="",NOT(ISNUMBER(E444)),E444&gt;TODAY(),NOT(ISNUMBER(F444)),F444&lt;=0),"CHECK ORDER DATA",IF(I444="","NOT INVOICED",IF(OR(G444="",H444=""),"CHECK INVOICE DATA",IF(OR(NOT(ISNUMBER(H444)),H444&gt;TODAY(),NOT(ISNUMBER(I444)),I444&lt;=0,I444&gt;F444,AND(J444&lt;&gt;"",NOT(ISNUMBER(J444))),J444&lt;0),"CHECK VALUES",IF(J444&gt;I444,"OVERPAID / CHECK",IF(K444=0,"PAID",IF(L444="","DUE DATE NOT SET",IF(OR(NOT(ISNUMBER(L444)),L444&lt;H444),"CHECK DUE DATE",IF(TODAY()&gt;L444,"OVERDUE","PENDING"))))))))))</x:f>
      </x:c>
      <x:c r="O444" s="730"/>
      <x:c r="P444" s="730"/>
      <x:c r="Q444" s="751" t="str">
        <x:f>IF(A444="","",IF(COUNTIF($A$5:$A$504,A444)&gt;1,"DUPLICATE PO ID",IF(OR(B444="",C444="",D444="",E444="",F444=""),"CHECK REQUIRED FIELDS",IF(OR(NOT(ISNUMBER(E444)),E444&gt;TODAY(),NOT(ISNUMBER(F444)),F444&lt;=0),"CHECK INPUTS",IF(I444="","OPEN — ADD INVOICE",IF(OR(G444="",H444=""),"CHECK INVOICE DATA",IF(OR(NOT(ISNUMBER(H444)),H444&gt;TODAY(),NOT(ISNUMBER(I444)),I444&lt;=0,I444&gt;F444,AND(J444&lt;&gt;"",OR(NOT(ISNUMBER(J444)),J444&lt;0,J444&gt;I444)),AND(L444&lt;&gt;"",OR(NOT(ISNUMBER(L444)),L444&lt;H444))),"CHECK INPUTS",IF(N444="PAID","COMPLETE","OPEN"))))))))</x:f>
      </x:c>
    </x:row>
    <x:row r="445">
      <x:c r="A445" s="730"/>
      <x:c r="B445" s="730"/>
      <x:c r="C445" s="730"/>
      <x:c r="D445" s="730"/>
      <x:c r="E445" s="731"/>
      <x:c r="F445" s="767"/>
      <x:c r="G445" s="767"/>
      <x:c r="H445" s="731"/>
      <x:c r="I445" s="767"/>
      <x:c r="J445" s="767"/>
      <x:c r="K445" s="771" t="str">
        <x:f>IF(I445="","",IF(OR(NOT(ISNUMBER(I445)),I445&lt;=0,AND(J445&lt;&gt;"",NOT(ISNUMBER(J445))),J445&lt;0),"CHECK VALUES",ROUND(MAX(I445-IF(J445="",0,J445),0),2)))</x:f>
      </x:c>
      <x:c r="L445" s="731"/>
      <x:c r="M445" s="776" t="str">
        <x:f>IF(N445="OVERDUE",MAX(TODAY()-L445,0),"")</x:f>
      </x:c>
      <x:c r="N445" s="741" t="str">
        <x:f>IF(A445="","",IF(OR(B445="",C445="",D445="",E445="",F445="",NOT(ISNUMBER(E445)),E445&gt;TODAY(),NOT(ISNUMBER(F445)),F445&lt;=0),"CHECK ORDER DATA",IF(I445="","NOT INVOICED",IF(OR(G445="",H445=""),"CHECK INVOICE DATA",IF(OR(NOT(ISNUMBER(H445)),H445&gt;TODAY(),NOT(ISNUMBER(I445)),I445&lt;=0,I445&gt;F445,AND(J445&lt;&gt;"",NOT(ISNUMBER(J445))),J445&lt;0),"CHECK VALUES",IF(J445&gt;I445,"OVERPAID / CHECK",IF(K445=0,"PAID",IF(L445="","DUE DATE NOT SET",IF(OR(NOT(ISNUMBER(L445)),L445&lt;H445),"CHECK DUE DATE",IF(TODAY()&gt;L445,"OVERDUE","PENDING"))))))))))</x:f>
      </x:c>
      <x:c r="O445" s="730"/>
      <x:c r="P445" s="730"/>
      <x:c r="Q445" s="751" t="str">
        <x:f>IF(A445="","",IF(COUNTIF($A$5:$A$504,A445)&gt;1,"DUPLICATE PO ID",IF(OR(B445="",C445="",D445="",E445="",F445=""),"CHECK REQUIRED FIELDS",IF(OR(NOT(ISNUMBER(E445)),E445&gt;TODAY(),NOT(ISNUMBER(F445)),F445&lt;=0),"CHECK INPUTS",IF(I445="","OPEN — ADD INVOICE",IF(OR(G445="",H445=""),"CHECK INVOICE DATA",IF(OR(NOT(ISNUMBER(H445)),H445&gt;TODAY(),NOT(ISNUMBER(I445)),I445&lt;=0,I445&gt;F445,AND(J445&lt;&gt;"",OR(NOT(ISNUMBER(J445)),J445&lt;0,J445&gt;I445)),AND(L445&lt;&gt;"",OR(NOT(ISNUMBER(L445)),L445&lt;H445))),"CHECK INPUTS",IF(N445="PAID","COMPLETE","OPEN"))))))))</x:f>
      </x:c>
    </x:row>
    <x:row r="446">
      <x:c r="A446" s="730"/>
      <x:c r="B446" s="730"/>
      <x:c r="C446" s="730"/>
      <x:c r="D446" s="730"/>
      <x:c r="E446" s="731"/>
      <x:c r="F446" s="767"/>
      <x:c r="G446" s="767"/>
      <x:c r="H446" s="731"/>
      <x:c r="I446" s="767"/>
      <x:c r="J446" s="767"/>
      <x:c r="K446" s="771" t="str">
        <x:f>IF(I446="","",IF(OR(NOT(ISNUMBER(I446)),I446&lt;=0,AND(J446&lt;&gt;"",NOT(ISNUMBER(J446))),J446&lt;0),"CHECK VALUES",ROUND(MAX(I446-IF(J446="",0,J446),0),2)))</x:f>
      </x:c>
      <x:c r="L446" s="731"/>
      <x:c r="M446" s="776" t="str">
        <x:f>IF(N446="OVERDUE",MAX(TODAY()-L446,0),"")</x:f>
      </x:c>
      <x:c r="N446" s="741" t="str">
        <x:f>IF(A446="","",IF(OR(B446="",C446="",D446="",E446="",F446="",NOT(ISNUMBER(E446)),E446&gt;TODAY(),NOT(ISNUMBER(F446)),F446&lt;=0),"CHECK ORDER DATA",IF(I446="","NOT INVOICED",IF(OR(G446="",H446=""),"CHECK INVOICE DATA",IF(OR(NOT(ISNUMBER(H446)),H446&gt;TODAY(),NOT(ISNUMBER(I446)),I446&lt;=0,I446&gt;F446,AND(J446&lt;&gt;"",NOT(ISNUMBER(J446))),J446&lt;0),"CHECK VALUES",IF(J446&gt;I446,"OVERPAID / CHECK",IF(K446=0,"PAID",IF(L446="","DUE DATE NOT SET",IF(OR(NOT(ISNUMBER(L446)),L446&lt;H446),"CHECK DUE DATE",IF(TODAY()&gt;L446,"OVERDUE","PENDING"))))))))))</x:f>
      </x:c>
      <x:c r="O446" s="730"/>
      <x:c r="P446" s="730"/>
      <x:c r="Q446" s="751" t="str">
        <x:f>IF(A446="","",IF(COUNTIF($A$5:$A$504,A446)&gt;1,"DUPLICATE PO ID",IF(OR(B446="",C446="",D446="",E446="",F446=""),"CHECK REQUIRED FIELDS",IF(OR(NOT(ISNUMBER(E446)),E446&gt;TODAY(),NOT(ISNUMBER(F446)),F446&lt;=0),"CHECK INPUTS",IF(I446="","OPEN — ADD INVOICE",IF(OR(G446="",H446=""),"CHECK INVOICE DATA",IF(OR(NOT(ISNUMBER(H446)),H446&gt;TODAY(),NOT(ISNUMBER(I446)),I446&lt;=0,I446&gt;F446,AND(J446&lt;&gt;"",OR(NOT(ISNUMBER(J446)),J446&lt;0,J446&gt;I446)),AND(L446&lt;&gt;"",OR(NOT(ISNUMBER(L446)),L446&lt;H446))),"CHECK INPUTS",IF(N446="PAID","COMPLETE","OPEN"))))))))</x:f>
      </x:c>
    </x:row>
    <x:row r="447">
      <x:c r="A447" s="730"/>
      <x:c r="B447" s="730"/>
      <x:c r="C447" s="730"/>
      <x:c r="D447" s="730"/>
      <x:c r="E447" s="731"/>
      <x:c r="F447" s="767"/>
      <x:c r="G447" s="767"/>
      <x:c r="H447" s="731"/>
      <x:c r="I447" s="767"/>
      <x:c r="J447" s="767"/>
      <x:c r="K447" s="771" t="str">
        <x:f>IF(I447="","",IF(OR(NOT(ISNUMBER(I447)),I447&lt;=0,AND(J447&lt;&gt;"",NOT(ISNUMBER(J447))),J447&lt;0),"CHECK VALUES",ROUND(MAX(I447-IF(J447="",0,J447),0),2)))</x:f>
      </x:c>
      <x:c r="L447" s="731"/>
      <x:c r="M447" s="776" t="str">
        <x:f>IF(N447="OVERDUE",MAX(TODAY()-L447,0),"")</x:f>
      </x:c>
      <x:c r="N447" s="741" t="str">
        <x:f>IF(A447="","",IF(OR(B447="",C447="",D447="",E447="",F447="",NOT(ISNUMBER(E447)),E447&gt;TODAY(),NOT(ISNUMBER(F447)),F447&lt;=0),"CHECK ORDER DATA",IF(I447="","NOT INVOICED",IF(OR(G447="",H447=""),"CHECK INVOICE DATA",IF(OR(NOT(ISNUMBER(H447)),H447&gt;TODAY(),NOT(ISNUMBER(I447)),I447&lt;=0,I447&gt;F447,AND(J447&lt;&gt;"",NOT(ISNUMBER(J447))),J447&lt;0),"CHECK VALUES",IF(J447&gt;I447,"OVERPAID / CHECK",IF(K447=0,"PAID",IF(L447="","DUE DATE NOT SET",IF(OR(NOT(ISNUMBER(L447)),L447&lt;H447),"CHECK DUE DATE",IF(TODAY()&gt;L447,"OVERDUE","PENDING"))))))))))</x:f>
      </x:c>
      <x:c r="O447" s="730"/>
      <x:c r="P447" s="730"/>
      <x:c r="Q447" s="751" t="str">
        <x:f>IF(A447="","",IF(COUNTIF($A$5:$A$504,A447)&gt;1,"DUPLICATE PO ID",IF(OR(B447="",C447="",D447="",E447="",F447=""),"CHECK REQUIRED FIELDS",IF(OR(NOT(ISNUMBER(E447)),E447&gt;TODAY(),NOT(ISNUMBER(F447)),F447&lt;=0),"CHECK INPUTS",IF(I447="","OPEN — ADD INVOICE",IF(OR(G447="",H447=""),"CHECK INVOICE DATA",IF(OR(NOT(ISNUMBER(H447)),H447&gt;TODAY(),NOT(ISNUMBER(I447)),I447&lt;=0,I447&gt;F447,AND(J447&lt;&gt;"",OR(NOT(ISNUMBER(J447)),J447&lt;0,J447&gt;I447)),AND(L447&lt;&gt;"",OR(NOT(ISNUMBER(L447)),L447&lt;H447))),"CHECK INPUTS",IF(N447="PAID","COMPLETE","OPEN"))))))))</x:f>
      </x:c>
    </x:row>
    <x:row r="448">
      <x:c r="A448" s="730"/>
      <x:c r="B448" s="730"/>
      <x:c r="C448" s="730"/>
      <x:c r="D448" s="730"/>
      <x:c r="E448" s="731"/>
      <x:c r="F448" s="767"/>
      <x:c r="G448" s="767"/>
      <x:c r="H448" s="731"/>
      <x:c r="I448" s="767"/>
      <x:c r="J448" s="767"/>
      <x:c r="K448" s="771" t="str">
        <x:f>IF(I448="","",IF(OR(NOT(ISNUMBER(I448)),I448&lt;=0,AND(J448&lt;&gt;"",NOT(ISNUMBER(J448))),J448&lt;0),"CHECK VALUES",ROUND(MAX(I448-IF(J448="",0,J448),0),2)))</x:f>
      </x:c>
      <x:c r="L448" s="731"/>
      <x:c r="M448" s="776" t="str">
        <x:f>IF(N448="OVERDUE",MAX(TODAY()-L448,0),"")</x:f>
      </x:c>
      <x:c r="N448" s="741" t="str">
        <x:f>IF(A448="","",IF(OR(B448="",C448="",D448="",E448="",F448="",NOT(ISNUMBER(E448)),E448&gt;TODAY(),NOT(ISNUMBER(F448)),F448&lt;=0),"CHECK ORDER DATA",IF(I448="","NOT INVOICED",IF(OR(G448="",H448=""),"CHECK INVOICE DATA",IF(OR(NOT(ISNUMBER(H448)),H448&gt;TODAY(),NOT(ISNUMBER(I448)),I448&lt;=0,I448&gt;F448,AND(J448&lt;&gt;"",NOT(ISNUMBER(J448))),J448&lt;0),"CHECK VALUES",IF(J448&gt;I448,"OVERPAID / CHECK",IF(K448=0,"PAID",IF(L448="","DUE DATE NOT SET",IF(OR(NOT(ISNUMBER(L448)),L448&lt;H448),"CHECK DUE DATE",IF(TODAY()&gt;L448,"OVERDUE","PENDING"))))))))))</x:f>
      </x:c>
      <x:c r="O448" s="730"/>
      <x:c r="P448" s="730"/>
      <x:c r="Q448" s="751" t="str">
        <x:f>IF(A448="","",IF(COUNTIF($A$5:$A$504,A448)&gt;1,"DUPLICATE PO ID",IF(OR(B448="",C448="",D448="",E448="",F448=""),"CHECK REQUIRED FIELDS",IF(OR(NOT(ISNUMBER(E448)),E448&gt;TODAY(),NOT(ISNUMBER(F448)),F448&lt;=0),"CHECK INPUTS",IF(I448="","OPEN — ADD INVOICE",IF(OR(G448="",H448=""),"CHECK INVOICE DATA",IF(OR(NOT(ISNUMBER(H448)),H448&gt;TODAY(),NOT(ISNUMBER(I448)),I448&lt;=0,I448&gt;F448,AND(J448&lt;&gt;"",OR(NOT(ISNUMBER(J448)),J448&lt;0,J448&gt;I448)),AND(L448&lt;&gt;"",OR(NOT(ISNUMBER(L448)),L448&lt;H448))),"CHECK INPUTS",IF(N448="PAID","COMPLETE","OPEN"))))))))</x:f>
      </x:c>
    </x:row>
    <x:row r="449">
      <x:c r="A449" s="730"/>
      <x:c r="B449" s="730"/>
      <x:c r="C449" s="730"/>
      <x:c r="D449" s="730"/>
      <x:c r="E449" s="731"/>
      <x:c r="F449" s="767"/>
      <x:c r="G449" s="767"/>
      <x:c r="H449" s="731"/>
      <x:c r="I449" s="767"/>
      <x:c r="J449" s="767"/>
      <x:c r="K449" s="771" t="str">
        <x:f>IF(I449="","",IF(OR(NOT(ISNUMBER(I449)),I449&lt;=0,AND(J449&lt;&gt;"",NOT(ISNUMBER(J449))),J449&lt;0),"CHECK VALUES",ROUND(MAX(I449-IF(J449="",0,J449),0),2)))</x:f>
      </x:c>
      <x:c r="L449" s="731"/>
      <x:c r="M449" s="776" t="str">
        <x:f>IF(N449="OVERDUE",MAX(TODAY()-L449,0),"")</x:f>
      </x:c>
      <x:c r="N449" s="741" t="str">
        <x:f>IF(A449="","",IF(OR(B449="",C449="",D449="",E449="",F449="",NOT(ISNUMBER(E449)),E449&gt;TODAY(),NOT(ISNUMBER(F449)),F449&lt;=0),"CHECK ORDER DATA",IF(I449="","NOT INVOICED",IF(OR(G449="",H449=""),"CHECK INVOICE DATA",IF(OR(NOT(ISNUMBER(H449)),H449&gt;TODAY(),NOT(ISNUMBER(I449)),I449&lt;=0,I449&gt;F449,AND(J449&lt;&gt;"",NOT(ISNUMBER(J449))),J449&lt;0),"CHECK VALUES",IF(J449&gt;I449,"OVERPAID / CHECK",IF(K449=0,"PAID",IF(L449="","DUE DATE NOT SET",IF(OR(NOT(ISNUMBER(L449)),L449&lt;H449),"CHECK DUE DATE",IF(TODAY()&gt;L449,"OVERDUE","PENDING"))))))))))</x:f>
      </x:c>
      <x:c r="O449" s="730"/>
      <x:c r="P449" s="730"/>
      <x:c r="Q449" s="751" t="str">
        <x:f>IF(A449="","",IF(COUNTIF($A$5:$A$504,A449)&gt;1,"DUPLICATE PO ID",IF(OR(B449="",C449="",D449="",E449="",F449=""),"CHECK REQUIRED FIELDS",IF(OR(NOT(ISNUMBER(E449)),E449&gt;TODAY(),NOT(ISNUMBER(F449)),F449&lt;=0),"CHECK INPUTS",IF(I449="","OPEN — ADD INVOICE",IF(OR(G449="",H449=""),"CHECK INVOICE DATA",IF(OR(NOT(ISNUMBER(H449)),H449&gt;TODAY(),NOT(ISNUMBER(I449)),I449&lt;=0,I449&gt;F449,AND(J449&lt;&gt;"",OR(NOT(ISNUMBER(J449)),J449&lt;0,J449&gt;I449)),AND(L449&lt;&gt;"",OR(NOT(ISNUMBER(L449)),L449&lt;H449))),"CHECK INPUTS",IF(N449="PAID","COMPLETE","OPEN"))))))))</x:f>
      </x:c>
    </x:row>
    <x:row r="450">
      <x:c r="A450" s="730"/>
      <x:c r="B450" s="730"/>
      <x:c r="C450" s="730"/>
      <x:c r="D450" s="730"/>
      <x:c r="E450" s="731"/>
      <x:c r="F450" s="767"/>
      <x:c r="G450" s="767"/>
      <x:c r="H450" s="731"/>
      <x:c r="I450" s="767"/>
      <x:c r="J450" s="767"/>
      <x:c r="K450" s="771" t="str">
        <x:f>IF(I450="","",IF(OR(NOT(ISNUMBER(I450)),I450&lt;=0,AND(J450&lt;&gt;"",NOT(ISNUMBER(J450))),J450&lt;0),"CHECK VALUES",ROUND(MAX(I450-IF(J450="",0,J450),0),2)))</x:f>
      </x:c>
      <x:c r="L450" s="731"/>
      <x:c r="M450" s="776" t="str">
        <x:f>IF(N450="OVERDUE",MAX(TODAY()-L450,0),"")</x:f>
      </x:c>
      <x:c r="N450" s="741" t="str">
        <x:f>IF(A450="","",IF(OR(B450="",C450="",D450="",E450="",F450="",NOT(ISNUMBER(E450)),E450&gt;TODAY(),NOT(ISNUMBER(F450)),F450&lt;=0),"CHECK ORDER DATA",IF(I450="","NOT INVOICED",IF(OR(G450="",H450=""),"CHECK INVOICE DATA",IF(OR(NOT(ISNUMBER(H450)),H450&gt;TODAY(),NOT(ISNUMBER(I450)),I450&lt;=0,I450&gt;F450,AND(J450&lt;&gt;"",NOT(ISNUMBER(J450))),J450&lt;0),"CHECK VALUES",IF(J450&gt;I450,"OVERPAID / CHECK",IF(K450=0,"PAID",IF(L450="","DUE DATE NOT SET",IF(OR(NOT(ISNUMBER(L450)),L450&lt;H450),"CHECK DUE DATE",IF(TODAY()&gt;L450,"OVERDUE","PENDING"))))))))))</x:f>
      </x:c>
      <x:c r="O450" s="730"/>
      <x:c r="P450" s="730"/>
      <x:c r="Q450" s="751" t="str">
        <x:f>IF(A450="","",IF(COUNTIF($A$5:$A$504,A450)&gt;1,"DUPLICATE PO ID",IF(OR(B450="",C450="",D450="",E450="",F450=""),"CHECK REQUIRED FIELDS",IF(OR(NOT(ISNUMBER(E450)),E450&gt;TODAY(),NOT(ISNUMBER(F450)),F450&lt;=0),"CHECK INPUTS",IF(I450="","OPEN — ADD INVOICE",IF(OR(G450="",H450=""),"CHECK INVOICE DATA",IF(OR(NOT(ISNUMBER(H450)),H450&gt;TODAY(),NOT(ISNUMBER(I450)),I450&lt;=0,I450&gt;F450,AND(J450&lt;&gt;"",OR(NOT(ISNUMBER(J450)),J450&lt;0,J450&gt;I450)),AND(L450&lt;&gt;"",OR(NOT(ISNUMBER(L450)),L450&lt;H450))),"CHECK INPUTS",IF(N450="PAID","COMPLETE","OPEN"))))))))</x:f>
      </x:c>
    </x:row>
    <x:row r="451">
      <x:c r="A451" s="730"/>
      <x:c r="B451" s="730"/>
      <x:c r="C451" s="730"/>
      <x:c r="D451" s="730"/>
      <x:c r="E451" s="731"/>
      <x:c r="F451" s="767"/>
      <x:c r="G451" s="767"/>
      <x:c r="H451" s="731"/>
      <x:c r="I451" s="767"/>
      <x:c r="J451" s="767"/>
      <x:c r="K451" s="771" t="str">
        <x:f>IF(I451="","",IF(OR(NOT(ISNUMBER(I451)),I451&lt;=0,AND(J451&lt;&gt;"",NOT(ISNUMBER(J451))),J451&lt;0),"CHECK VALUES",ROUND(MAX(I451-IF(J451="",0,J451),0),2)))</x:f>
      </x:c>
      <x:c r="L451" s="731"/>
      <x:c r="M451" s="776" t="str">
        <x:f>IF(N451="OVERDUE",MAX(TODAY()-L451,0),"")</x:f>
      </x:c>
      <x:c r="N451" s="741" t="str">
        <x:f>IF(A451="","",IF(OR(B451="",C451="",D451="",E451="",F451="",NOT(ISNUMBER(E451)),E451&gt;TODAY(),NOT(ISNUMBER(F451)),F451&lt;=0),"CHECK ORDER DATA",IF(I451="","NOT INVOICED",IF(OR(G451="",H451=""),"CHECK INVOICE DATA",IF(OR(NOT(ISNUMBER(H451)),H451&gt;TODAY(),NOT(ISNUMBER(I451)),I451&lt;=0,I451&gt;F451,AND(J451&lt;&gt;"",NOT(ISNUMBER(J451))),J451&lt;0),"CHECK VALUES",IF(J451&gt;I451,"OVERPAID / CHECK",IF(K451=0,"PAID",IF(L451="","DUE DATE NOT SET",IF(OR(NOT(ISNUMBER(L451)),L451&lt;H451),"CHECK DUE DATE",IF(TODAY()&gt;L451,"OVERDUE","PENDING"))))))))))</x:f>
      </x:c>
      <x:c r="O451" s="730"/>
      <x:c r="P451" s="730"/>
      <x:c r="Q451" s="751" t="str">
        <x:f>IF(A451="","",IF(COUNTIF($A$5:$A$504,A451)&gt;1,"DUPLICATE PO ID",IF(OR(B451="",C451="",D451="",E451="",F451=""),"CHECK REQUIRED FIELDS",IF(OR(NOT(ISNUMBER(E451)),E451&gt;TODAY(),NOT(ISNUMBER(F451)),F451&lt;=0),"CHECK INPUTS",IF(I451="","OPEN — ADD INVOICE",IF(OR(G451="",H451=""),"CHECK INVOICE DATA",IF(OR(NOT(ISNUMBER(H451)),H451&gt;TODAY(),NOT(ISNUMBER(I451)),I451&lt;=0,I451&gt;F451,AND(J451&lt;&gt;"",OR(NOT(ISNUMBER(J451)),J451&lt;0,J451&gt;I451)),AND(L451&lt;&gt;"",OR(NOT(ISNUMBER(L451)),L451&lt;H451))),"CHECK INPUTS",IF(N451="PAID","COMPLETE","OPEN"))))))))</x:f>
      </x:c>
    </x:row>
    <x:row r="452">
      <x:c r="A452" s="730"/>
      <x:c r="B452" s="730"/>
      <x:c r="C452" s="730"/>
      <x:c r="D452" s="730"/>
      <x:c r="E452" s="731"/>
      <x:c r="F452" s="767"/>
      <x:c r="G452" s="767"/>
      <x:c r="H452" s="731"/>
      <x:c r="I452" s="767"/>
      <x:c r="J452" s="767"/>
      <x:c r="K452" s="771" t="str">
        <x:f>IF(I452="","",IF(OR(NOT(ISNUMBER(I452)),I452&lt;=0,AND(J452&lt;&gt;"",NOT(ISNUMBER(J452))),J452&lt;0),"CHECK VALUES",ROUND(MAX(I452-IF(J452="",0,J452),0),2)))</x:f>
      </x:c>
      <x:c r="L452" s="731"/>
      <x:c r="M452" s="776" t="str">
        <x:f>IF(N452="OVERDUE",MAX(TODAY()-L452,0),"")</x:f>
      </x:c>
      <x:c r="N452" s="741" t="str">
        <x:f>IF(A452="","",IF(OR(B452="",C452="",D452="",E452="",F452="",NOT(ISNUMBER(E452)),E452&gt;TODAY(),NOT(ISNUMBER(F452)),F452&lt;=0),"CHECK ORDER DATA",IF(I452="","NOT INVOICED",IF(OR(G452="",H452=""),"CHECK INVOICE DATA",IF(OR(NOT(ISNUMBER(H452)),H452&gt;TODAY(),NOT(ISNUMBER(I452)),I452&lt;=0,I452&gt;F452,AND(J452&lt;&gt;"",NOT(ISNUMBER(J452))),J452&lt;0),"CHECK VALUES",IF(J452&gt;I452,"OVERPAID / CHECK",IF(K452=0,"PAID",IF(L452="","DUE DATE NOT SET",IF(OR(NOT(ISNUMBER(L452)),L452&lt;H452),"CHECK DUE DATE",IF(TODAY()&gt;L452,"OVERDUE","PENDING"))))))))))</x:f>
      </x:c>
      <x:c r="O452" s="730"/>
      <x:c r="P452" s="730"/>
      <x:c r="Q452" s="751" t="str">
        <x:f>IF(A452="","",IF(COUNTIF($A$5:$A$504,A452)&gt;1,"DUPLICATE PO ID",IF(OR(B452="",C452="",D452="",E452="",F452=""),"CHECK REQUIRED FIELDS",IF(OR(NOT(ISNUMBER(E452)),E452&gt;TODAY(),NOT(ISNUMBER(F452)),F452&lt;=0),"CHECK INPUTS",IF(I452="","OPEN — ADD INVOICE",IF(OR(G452="",H452=""),"CHECK INVOICE DATA",IF(OR(NOT(ISNUMBER(H452)),H452&gt;TODAY(),NOT(ISNUMBER(I452)),I452&lt;=0,I452&gt;F452,AND(J452&lt;&gt;"",OR(NOT(ISNUMBER(J452)),J452&lt;0,J452&gt;I452)),AND(L452&lt;&gt;"",OR(NOT(ISNUMBER(L452)),L452&lt;H452))),"CHECK INPUTS",IF(N452="PAID","COMPLETE","OPEN"))))))))</x:f>
      </x:c>
    </x:row>
    <x:row r="453">
      <x:c r="A453" s="730"/>
      <x:c r="B453" s="730"/>
      <x:c r="C453" s="730"/>
      <x:c r="D453" s="730"/>
      <x:c r="E453" s="731"/>
      <x:c r="F453" s="767"/>
      <x:c r="G453" s="767"/>
      <x:c r="H453" s="731"/>
      <x:c r="I453" s="767"/>
      <x:c r="J453" s="767"/>
      <x:c r="K453" s="771" t="str">
        <x:f>IF(I453="","",IF(OR(NOT(ISNUMBER(I453)),I453&lt;=0,AND(J453&lt;&gt;"",NOT(ISNUMBER(J453))),J453&lt;0),"CHECK VALUES",ROUND(MAX(I453-IF(J453="",0,J453),0),2)))</x:f>
      </x:c>
      <x:c r="L453" s="731"/>
      <x:c r="M453" s="776" t="str">
        <x:f>IF(N453="OVERDUE",MAX(TODAY()-L453,0),"")</x:f>
      </x:c>
      <x:c r="N453" s="741" t="str">
        <x:f>IF(A453="","",IF(OR(B453="",C453="",D453="",E453="",F453="",NOT(ISNUMBER(E453)),E453&gt;TODAY(),NOT(ISNUMBER(F453)),F453&lt;=0),"CHECK ORDER DATA",IF(I453="","NOT INVOICED",IF(OR(G453="",H453=""),"CHECK INVOICE DATA",IF(OR(NOT(ISNUMBER(H453)),H453&gt;TODAY(),NOT(ISNUMBER(I453)),I453&lt;=0,I453&gt;F453,AND(J453&lt;&gt;"",NOT(ISNUMBER(J453))),J453&lt;0),"CHECK VALUES",IF(J453&gt;I453,"OVERPAID / CHECK",IF(K453=0,"PAID",IF(L453="","DUE DATE NOT SET",IF(OR(NOT(ISNUMBER(L453)),L453&lt;H453),"CHECK DUE DATE",IF(TODAY()&gt;L453,"OVERDUE","PENDING"))))))))))</x:f>
      </x:c>
      <x:c r="O453" s="730"/>
      <x:c r="P453" s="730"/>
      <x:c r="Q453" s="751" t="str">
        <x:f>IF(A453="","",IF(COUNTIF($A$5:$A$504,A453)&gt;1,"DUPLICATE PO ID",IF(OR(B453="",C453="",D453="",E453="",F453=""),"CHECK REQUIRED FIELDS",IF(OR(NOT(ISNUMBER(E453)),E453&gt;TODAY(),NOT(ISNUMBER(F453)),F453&lt;=0),"CHECK INPUTS",IF(I453="","OPEN — ADD INVOICE",IF(OR(G453="",H453=""),"CHECK INVOICE DATA",IF(OR(NOT(ISNUMBER(H453)),H453&gt;TODAY(),NOT(ISNUMBER(I453)),I453&lt;=0,I453&gt;F453,AND(J453&lt;&gt;"",OR(NOT(ISNUMBER(J453)),J453&lt;0,J453&gt;I453)),AND(L453&lt;&gt;"",OR(NOT(ISNUMBER(L453)),L453&lt;H453))),"CHECK INPUTS",IF(N453="PAID","COMPLETE","OPEN"))))))))</x:f>
      </x:c>
    </x:row>
    <x:row r="454">
      <x:c r="A454" s="730"/>
      <x:c r="B454" s="730"/>
      <x:c r="C454" s="730"/>
      <x:c r="D454" s="730"/>
      <x:c r="E454" s="731"/>
      <x:c r="F454" s="767"/>
      <x:c r="G454" s="767"/>
      <x:c r="H454" s="731"/>
      <x:c r="I454" s="767"/>
      <x:c r="J454" s="767"/>
      <x:c r="K454" s="771" t="str">
        <x:f>IF(I454="","",IF(OR(NOT(ISNUMBER(I454)),I454&lt;=0,AND(J454&lt;&gt;"",NOT(ISNUMBER(J454))),J454&lt;0),"CHECK VALUES",ROUND(MAX(I454-IF(J454="",0,J454),0),2)))</x:f>
      </x:c>
      <x:c r="L454" s="731"/>
      <x:c r="M454" s="776" t="str">
        <x:f>IF(N454="OVERDUE",MAX(TODAY()-L454,0),"")</x:f>
      </x:c>
      <x:c r="N454" s="741" t="str">
        <x:f>IF(A454="","",IF(OR(B454="",C454="",D454="",E454="",F454="",NOT(ISNUMBER(E454)),E454&gt;TODAY(),NOT(ISNUMBER(F454)),F454&lt;=0),"CHECK ORDER DATA",IF(I454="","NOT INVOICED",IF(OR(G454="",H454=""),"CHECK INVOICE DATA",IF(OR(NOT(ISNUMBER(H454)),H454&gt;TODAY(),NOT(ISNUMBER(I454)),I454&lt;=0,I454&gt;F454,AND(J454&lt;&gt;"",NOT(ISNUMBER(J454))),J454&lt;0),"CHECK VALUES",IF(J454&gt;I454,"OVERPAID / CHECK",IF(K454=0,"PAID",IF(L454="","DUE DATE NOT SET",IF(OR(NOT(ISNUMBER(L454)),L454&lt;H454),"CHECK DUE DATE",IF(TODAY()&gt;L454,"OVERDUE","PENDING"))))))))))</x:f>
      </x:c>
      <x:c r="O454" s="730"/>
      <x:c r="P454" s="730"/>
      <x:c r="Q454" s="751" t="str">
        <x:f>IF(A454="","",IF(COUNTIF($A$5:$A$504,A454)&gt;1,"DUPLICATE PO ID",IF(OR(B454="",C454="",D454="",E454="",F454=""),"CHECK REQUIRED FIELDS",IF(OR(NOT(ISNUMBER(E454)),E454&gt;TODAY(),NOT(ISNUMBER(F454)),F454&lt;=0),"CHECK INPUTS",IF(I454="","OPEN — ADD INVOICE",IF(OR(G454="",H454=""),"CHECK INVOICE DATA",IF(OR(NOT(ISNUMBER(H454)),H454&gt;TODAY(),NOT(ISNUMBER(I454)),I454&lt;=0,I454&gt;F454,AND(J454&lt;&gt;"",OR(NOT(ISNUMBER(J454)),J454&lt;0,J454&gt;I454)),AND(L454&lt;&gt;"",OR(NOT(ISNUMBER(L454)),L454&lt;H454))),"CHECK INPUTS",IF(N454="PAID","COMPLETE","OPEN"))))))))</x:f>
      </x:c>
    </x:row>
    <x:row r="455">
      <x:c r="A455" s="730"/>
      <x:c r="B455" s="730"/>
      <x:c r="C455" s="730"/>
      <x:c r="D455" s="730"/>
      <x:c r="E455" s="731"/>
      <x:c r="F455" s="767"/>
      <x:c r="G455" s="767"/>
      <x:c r="H455" s="731"/>
      <x:c r="I455" s="767"/>
      <x:c r="J455" s="767"/>
      <x:c r="K455" s="771" t="str">
        <x:f>IF(I455="","",IF(OR(NOT(ISNUMBER(I455)),I455&lt;=0,AND(J455&lt;&gt;"",NOT(ISNUMBER(J455))),J455&lt;0),"CHECK VALUES",ROUND(MAX(I455-IF(J455="",0,J455),0),2)))</x:f>
      </x:c>
      <x:c r="L455" s="731"/>
      <x:c r="M455" s="776" t="str">
        <x:f>IF(N455="OVERDUE",MAX(TODAY()-L455,0),"")</x:f>
      </x:c>
      <x:c r="N455" s="741" t="str">
        <x:f>IF(A455="","",IF(OR(B455="",C455="",D455="",E455="",F455="",NOT(ISNUMBER(E455)),E455&gt;TODAY(),NOT(ISNUMBER(F455)),F455&lt;=0),"CHECK ORDER DATA",IF(I455="","NOT INVOICED",IF(OR(G455="",H455=""),"CHECK INVOICE DATA",IF(OR(NOT(ISNUMBER(H455)),H455&gt;TODAY(),NOT(ISNUMBER(I455)),I455&lt;=0,I455&gt;F455,AND(J455&lt;&gt;"",NOT(ISNUMBER(J455))),J455&lt;0),"CHECK VALUES",IF(J455&gt;I455,"OVERPAID / CHECK",IF(K455=0,"PAID",IF(L455="","DUE DATE NOT SET",IF(OR(NOT(ISNUMBER(L455)),L455&lt;H455),"CHECK DUE DATE",IF(TODAY()&gt;L455,"OVERDUE","PENDING"))))))))))</x:f>
      </x:c>
      <x:c r="O455" s="730"/>
      <x:c r="P455" s="730"/>
      <x:c r="Q455" s="751" t="str">
        <x:f>IF(A455="","",IF(COUNTIF($A$5:$A$504,A455)&gt;1,"DUPLICATE PO ID",IF(OR(B455="",C455="",D455="",E455="",F455=""),"CHECK REQUIRED FIELDS",IF(OR(NOT(ISNUMBER(E455)),E455&gt;TODAY(),NOT(ISNUMBER(F455)),F455&lt;=0),"CHECK INPUTS",IF(I455="","OPEN — ADD INVOICE",IF(OR(G455="",H455=""),"CHECK INVOICE DATA",IF(OR(NOT(ISNUMBER(H455)),H455&gt;TODAY(),NOT(ISNUMBER(I455)),I455&lt;=0,I455&gt;F455,AND(J455&lt;&gt;"",OR(NOT(ISNUMBER(J455)),J455&lt;0,J455&gt;I455)),AND(L455&lt;&gt;"",OR(NOT(ISNUMBER(L455)),L455&lt;H455))),"CHECK INPUTS",IF(N455="PAID","COMPLETE","OPEN"))))))))</x:f>
      </x:c>
    </x:row>
    <x:row r="456">
      <x:c r="A456" s="730"/>
      <x:c r="B456" s="730"/>
      <x:c r="C456" s="730"/>
      <x:c r="D456" s="730"/>
      <x:c r="E456" s="731"/>
      <x:c r="F456" s="767"/>
      <x:c r="G456" s="767"/>
      <x:c r="H456" s="731"/>
      <x:c r="I456" s="767"/>
      <x:c r="J456" s="767"/>
      <x:c r="K456" s="771" t="str">
        <x:f>IF(I456="","",IF(OR(NOT(ISNUMBER(I456)),I456&lt;=0,AND(J456&lt;&gt;"",NOT(ISNUMBER(J456))),J456&lt;0),"CHECK VALUES",ROUND(MAX(I456-IF(J456="",0,J456),0),2)))</x:f>
      </x:c>
      <x:c r="L456" s="731"/>
      <x:c r="M456" s="776" t="str">
        <x:f>IF(N456="OVERDUE",MAX(TODAY()-L456,0),"")</x:f>
      </x:c>
      <x:c r="N456" s="741" t="str">
        <x:f>IF(A456="","",IF(OR(B456="",C456="",D456="",E456="",F456="",NOT(ISNUMBER(E456)),E456&gt;TODAY(),NOT(ISNUMBER(F456)),F456&lt;=0),"CHECK ORDER DATA",IF(I456="","NOT INVOICED",IF(OR(G456="",H456=""),"CHECK INVOICE DATA",IF(OR(NOT(ISNUMBER(H456)),H456&gt;TODAY(),NOT(ISNUMBER(I456)),I456&lt;=0,I456&gt;F456,AND(J456&lt;&gt;"",NOT(ISNUMBER(J456))),J456&lt;0),"CHECK VALUES",IF(J456&gt;I456,"OVERPAID / CHECK",IF(K456=0,"PAID",IF(L456="","DUE DATE NOT SET",IF(OR(NOT(ISNUMBER(L456)),L456&lt;H456),"CHECK DUE DATE",IF(TODAY()&gt;L456,"OVERDUE","PENDING"))))))))))</x:f>
      </x:c>
      <x:c r="O456" s="730"/>
      <x:c r="P456" s="730"/>
      <x:c r="Q456" s="751" t="str">
        <x:f>IF(A456="","",IF(COUNTIF($A$5:$A$504,A456)&gt;1,"DUPLICATE PO ID",IF(OR(B456="",C456="",D456="",E456="",F456=""),"CHECK REQUIRED FIELDS",IF(OR(NOT(ISNUMBER(E456)),E456&gt;TODAY(),NOT(ISNUMBER(F456)),F456&lt;=0),"CHECK INPUTS",IF(I456="","OPEN — ADD INVOICE",IF(OR(G456="",H456=""),"CHECK INVOICE DATA",IF(OR(NOT(ISNUMBER(H456)),H456&gt;TODAY(),NOT(ISNUMBER(I456)),I456&lt;=0,I456&gt;F456,AND(J456&lt;&gt;"",OR(NOT(ISNUMBER(J456)),J456&lt;0,J456&gt;I456)),AND(L456&lt;&gt;"",OR(NOT(ISNUMBER(L456)),L456&lt;H456))),"CHECK INPUTS",IF(N456="PAID","COMPLETE","OPEN"))))))))</x:f>
      </x:c>
    </x:row>
    <x:row r="457">
      <x:c r="A457" s="730"/>
      <x:c r="B457" s="730"/>
      <x:c r="C457" s="730"/>
      <x:c r="D457" s="730"/>
      <x:c r="E457" s="731"/>
      <x:c r="F457" s="767"/>
      <x:c r="G457" s="767"/>
      <x:c r="H457" s="731"/>
      <x:c r="I457" s="767"/>
      <x:c r="J457" s="767"/>
      <x:c r="K457" s="771" t="str">
        <x:f>IF(I457="","",IF(OR(NOT(ISNUMBER(I457)),I457&lt;=0,AND(J457&lt;&gt;"",NOT(ISNUMBER(J457))),J457&lt;0),"CHECK VALUES",ROUND(MAX(I457-IF(J457="",0,J457),0),2)))</x:f>
      </x:c>
      <x:c r="L457" s="731"/>
      <x:c r="M457" s="776" t="str">
        <x:f>IF(N457="OVERDUE",MAX(TODAY()-L457,0),"")</x:f>
      </x:c>
      <x:c r="N457" s="741" t="str">
        <x:f>IF(A457="","",IF(OR(B457="",C457="",D457="",E457="",F457="",NOT(ISNUMBER(E457)),E457&gt;TODAY(),NOT(ISNUMBER(F457)),F457&lt;=0),"CHECK ORDER DATA",IF(I457="","NOT INVOICED",IF(OR(G457="",H457=""),"CHECK INVOICE DATA",IF(OR(NOT(ISNUMBER(H457)),H457&gt;TODAY(),NOT(ISNUMBER(I457)),I457&lt;=0,I457&gt;F457,AND(J457&lt;&gt;"",NOT(ISNUMBER(J457))),J457&lt;0),"CHECK VALUES",IF(J457&gt;I457,"OVERPAID / CHECK",IF(K457=0,"PAID",IF(L457="","DUE DATE NOT SET",IF(OR(NOT(ISNUMBER(L457)),L457&lt;H457),"CHECK DUE DATE",IF(TODAY()&gt;L457,"OVERDUE","PENDING"))))))))))</x:f>
      </x:c>
      <x:c r="O457" s="730"/>
      <x:c r="P457" s="730"/>
      <x:c r="Q457" s="751" t="str">
        <x:f>IF(A457="","",IF(COUNTIF($A$5:$A$504,A457)&gt;1,"DUPLICATE PO ID",IF(OR(B457="",C457="",D457="",E457="",F457=""),"CHECK REQUIRED FIELDS",IF(OR(NOT(ISNUMBER(E457)),E457&gt;TODAY(),NOT(ISNUMBER(F457)),F457&lt;=0),"CHECK INPUTS",IF(I457="","OPEN — ADD INVOICE",IF(OR(G457="",H457=""),"CHECK INVOICE DATA",IF(OR(NOT(ISNUMBER(H457)),H457&gt;TODAY(),NOT(ISNUMBER(I457)),I457&lt;=0,I457&gt;F457,AND(J457&lt;&gt;"",OR(NOT(ISNUMBER(J457)),J457&lt;0,J457&gt;I457)),AND(L457&lt;&gt;"",OR(NOT(ISNUMBER(L457)),L457&lt;H457))),"CHECK INPUTS",IF(N457="PAID","COMPLETE","OPEN"))))))))</x:f>
      </x:c>
    </x:row>
    <x:row r="458">
      <x:c r="A458" s="730"/>
      <x:c r="B458" s="730"/>
      <x:c r="C458" s="730"/>
      <x:c r="D458" s="730"/>
      <x:c r="E458" s="731"/>
      <x:c r="F458" s="767"/>
      <x:c r="G458" s="767"/>
      <x:c r="H458" s="731"/>
      <x:c r="I458" s="767"/>
      <x:c r="J458" s="767"/>
      <x:c r="K458" s="771" t="str">
        <x:f>IF(I458="","",IF(OR(NOT(ISNUMBER(I458)),I458&lt;=0,AND(J458&lt;&gt;"",NOT(ISNUMBER(J458))),J458&lt;0),"CHECK VALUES",ROUND(MAX(I458-IF(J458="",0,J458),0),2)))</x:f>
      </x:c>
      <x:c r="L458" s="731"/>
      <x:c r="M458" s="776" t="str">
        <x:f>IF(N458="OVERDUE",MAX(TODAY()-L458,0),"")</x:f>
      </x:c>
      <x:c r="N458" s="741" t="str">
        <x:f>IF(A458="","",IF(OR(B458="",C458="",D458="",E458="",F458="",NOT(ISNUMBER(E458)),E458&gt;TODAY(),NOT(ISNUMBER(F458)),F458&lt;=0),"CHECK ORDER DATA",IF(I458="","NOT INVOICED",IF(OR(G458="",H458=""),"CHECK INVOICE DATA",IF(OR(NOT(ISNUMBER(H458)),H458&gt;TODAY(),NOT(ISNUMBER(I458)),I458&lt;=0,I458&gt;F458,AND(J458&lt;&gt;"",NOT(ISNUMBER(J458))),J458&lt;0),"CHECK VALUES",IF(J458&gt;I458,"OVERPAID / CHECK",IF(K458=0,"PAID",IF(L458="","DUE DATE NOT SET",IF(OR(NOT(ISNUMBER(L458)),L458&lt;H458),"CHECK DUE DATE",IF(TODAY()&gt;L458,"OVERDUE","PENDING"))))))))))</x:f>
      </x:c>
      <x:c r="O458" s="730"/>
      <x:c r="P458" s="730"/>
      <x:c r="Q458" s="751" t="str">
        <x:f>IF(A458="","",IF(COUNTIF($A$5:$A$504,A458)&gt;1,"DUPLICATE PO ID",IF(OR(B458="",C458="",D458="",E458="",F458=""),"CHECK REQUIRED FIELDS",IF(OR(NOT(ISNUMBER(E458)),E458&gt;TODAY(),NOT(ISNUMBER(F458)),F458&lt;=0),"CHECK INPUTS",IF(I458="","OPEN — ADD INVOICE",IF(OR(G458="",H458=""),"CHECK INVOICE DATA",IF(OR(NOT(ISNUMBER(H458)),H458&gt;TODAY(),NOT(ISNUMBER(I458)),I458&lt;=0,I458&gt;F458,AND(J458&lt;&gt;"",OR(NOT(ISNUMBER(J458)),J458&lt;0,J458&gt;I458)),AND(L458&lt;&gt;"",OR(NOT(ISNUMBER(L458)),L458&lt;H458))),"CHECK INPUTS",IF(N458="PAID","COMPLETE","OPEN"))))))))</x:f>
      </x:c>
    </x:row>
    <x:row r="459">
      <x:c r="A459" s="730"/>
      <x:c r="B459" s="730"/>
      <x:c r="C459" s="730"/>
      <x:c r="D459" s="730"/>
      <x:c r="E459" s="731"/>
      <x:c r="F459" s="767"/>
      <x:c r="G459" s="767"/>
      <x:c r="H459" s="731"/>
      <x:c r="I459" s="767"/>
      <x:c r="J459" s="767"/>
      <x:c r="K459" s="771" t="str">
        <x:f>IF(I459="","",IF(OR(NOT(ISNUMBER(I459)),I459&lt;=0,AND(J459&lt;&gt;"",NOT(ISNUMBER(J459))),J459&lt;0),"CHECK VALUES",ROUND(MAX(I459-IF(J459="",0,J459),0),2)))</x:f>
      </x:c>
      <x:c r="L459" s="731"/>
      <x:c r="M459" s="776" t="str">
        <x:f>IF(N459="OVERDUE",MAX(TODAY()-L459,0),"")</x:f>
      </x:c>
      <x:c r="N459" s="741" t="str">
        <x:f>IF(A459="","",IF(OR(B459="",C459="",D459="",E459="",F459="",NOT(ISNUMBER(E459)),E459&gt;TODAY(),NOT(ISNUMBER(F459)),F459&lt;=0),"CHECK ORDER DATA",IF(I459="","NOT INVOICED",IF(OR(G459="",H459=""),"CHECK INVOICE DATA",IF(OR(NOT(ISNUMBER(H459)),H459&gt;TODAY(),NOT(ISNUMBER(I459)),I459&lt;=0,I459&gt;F459,AND(J459&lt;&gt;"",NOT(ISNUMBER(J459))),J459&lt;0),"CHECK VALUES",IF(J459&gt;I459,"OVERPAID / CHECK",IF(K459=0,"PAID",IF(L459="","DUE DATE NOT SET",IF(OR(NOT(ISNUMBER(L459)),L459&lt;H459),"CHECK DUE DATE",IF(TODAY()&gt;L459,"OVERDUE","PENDING"))))))))))</x:f>
      </x:c>
      <x:c r="O459" s="730"/>
      <x:c r="P459" s="730"/>
      <x:c r="Q459" s="751" t="str">
        <x:f>IF(A459="","",IF(COUNTIF($A$5:$A$504,A459)&gt;1,"DUPLICATE PO ID",IF(OR(B459="",C459="",D459="",E459="",F459=""),"CHECK REQUIRED FIELDS",IF(OR(NOT(ISNUMBER(E459)),E459&gt;TODAY(),NOT(ISNUMBER(F459)),F459&lt;=0),"CHECK INPUTS",IF(I459="","OPEN — ADD INVOICE",IF(OR(G459="",H459=""),"CHECK INVOICE DATA",IF(OR(NOT(ISNUMBER(H459)),H459&gt;TODAY(),NOT(ISNUMBER(I459)),I459&lt;=0,I459&gt;F459,AND(J459&lt;&gt;"",OR(NOT(ISNUMBER(J459)),J459&lt;0,J459&gt;I459)),AND(L459&lt;&gt;"",OR(NOT(ISNUMBER(L459)),L459&lt;H459))),"CHECK INPUTS",IF(N459="PAID","COMPLETE","OPEN"))))))))</x:f>
      </x:c>
    </x:row>
    <x:row r="460">
      <x:c r="A460" s="730"/>
      <x:c r="B460" s="730"/>
      <x:c r="C460" s="730"/>
      <x:c r="D460" s="730"/>
      <x:c r="E460" s="731"/>
      <x:c r="F460" s="767"/>
      <x:c r="G460" s="767"/>
      <x:c r="H460" s="731"/>
      <x:c r="I460" s="767"/>
      <x:c r="J460" s="767"/>
      <x:c r="K460" s="771" t="str">
        <x:f>IF(I460="","",IF(OR(NOT(ISNUMBER(I460)),I460&lt;=0,AND(J460&lt;&gt;"",NOT(ISNUMBER(J460))),J460&lt;0),"CHECK VALUES",ROUND(MAX(I460-IF(J460="",0,J460),0),2)))</x:f>
      </x:c>
      <x:c r="L460" s="731"/>
      <x:c r="M460" s="776" t="str">
        <x:f>IF(N460="OVERDUE",MAX(TODAY()-L460,0),"")</x:f>
      </x:c>
      <x:c r="N460" s="741" t="str">
        <x:f>IF(A460="","",IF(OR(B460="",C460="",D460="",E460="",F460="",NOT(ISNUMBER(E460)),E460&gt;TODAY(),NOT(ISNUMBER(F460)),F460&lt;=0),"CHECK ORDER DATA",IF(I460="","NOT INVOICED",IF(OR(G460="",H460=""),"CHECK INVOICE DATA",IF(OR(NOT(ISNUMBER(H460)),H460&gt;TODAY(),NOT(ISNUMBER(I460)),I460&lt;=0,I460&gt;F460,AND(J460&lt;&gt;"",NOT(ISNUMBER(J460))),J460&lt;0),"CHECK VALUES",IF(J460&gt;I460,"OVERPAID / CHECK",IF(K460=0,"PAID",IF(L460="","DUE DATE NOT SET",IF(OR(NOT(ISNUMBER(L460)),L460&lt;H460),"CHECK DUE DATE",IF(TODAY()&gt;L460,"OVERDUE","PENDING"))))))))))</x:f>
      </x:c>
      <x:c r="O460" s="730"/>
      <x:c r="P460" s="730"/>
      <x:c r="Q460" s="751" t="str">
        <x:f>IF(A460="","",IF(COUNTIF($A$5:$A$504,A460)&gt;1,"DUPLICATE PO ID",IF(OR(B460="",C460="",D460="",E460="",F460=""),"CHECK REQUIRED FIELDS",IF(OR(NOT(ISNUMBER(E460)),E460&gt;TODAY(),NOT(ISNUMBER(F460)),F460&lt;=0),"CHECK INPUTS",IF(I460="","OPEN — ADD INVOICE",IF(OR(G460="",H460=""),"CHECK INVOICE DATA",IF(OR(NOT(ISNUMBER(H460)),H460&gt;TODAY(),NOT(ISNUMBER(I460)),I460&lt;=0,I460&gt;F460,AND(J460&lt;&gt;"",OR(NOT(ISNUMBER(J460)),J460&lt;0,J460&gt;I460)),AND(L460&lt;&gt;"",OR(NOT(ISNUMBER(L460)),L460&lt;H460))),"CHECK INPUTS",IF(N460="PAID","COMPLETE","OPEN"))))))))</x:f>
      </x:c>
    </x:row>
    <x:row r="461">
      <x:c r="A461" s="730"/>
      <x:c r="B461" s="730"/>
      <x:c r="C461" s="730"/>
      <x:c r="D461" s="730"/>
      <x:c r="E461" s="731"/>
      <x:c r="F461" s="767"/>
      <x:c r="G461" s="767"/>
      <x:c r="H461" s="731"/>
      <x:c r="I461" s="767"/>
      <x:c r="J461" s="767"/>
      <x:c r="K461" s="771" t="str">
        <x:f>IF(I461="","",IF(OR(NOT(ISNUMBER(I461)),I461&lt;=0,AND(J461&lt;&gt;"",NOT(ISNUMBER(J461))),J461&lt;0),"CHECK VALUES",ROUND(MAX(I461-IF(J461="",0,J461),0),2)))</x:f>
      </x:c>
      <x:c r="L461" s="731"/>
      <x:c r="M461" s="776" t="str">
        <x:f>IF(N461="OVERDUE",MAX(TODAY()-L461,0),"")</x:f>
      </x:c>
      <x:c r="N461" s="741" t="str">
        <x:f>IF(A461="","",IF(OR(B461="",C461="",D461="",E461="",F461="",NOT(ISNUMBER(E461)),E461&gt;TODAY(),NOT(ISNUMBER(F461)),F461&lt;=0),"CHECK ORDER DATA",IF(I461="","NOT INVOICED",IF(OR(G461="",H461=""),"CHECK INVOICE DATA",IF(OR(NOT(ISNUMBER(H461)),H461&gt;TODAY(),NOT(ISNUMBER(I461)),I461&lt;=0,I461&gt;F461,AND(J461&lt;&gt;"",NOT(ISNUMBER(J461))),J461&lt;0),"CHECK VALUES",IF(J461&gt;I461,"OVERPAID / CHECK",IF(K461=0,"PAID",IF(L461="","DUE DATE NOT SET",IF(OR(NOT(ISNUMBER(L461)),L461&lt;H461),"CHECK DUE DATE",IF(TODAY()&gt;L461,"OVERDUE","PENDING"))))))))))</x:f>
      </x:c>
      <x:c r="O461" s="730"/>
      <x:c r="P461" s="730"/>
      <x:c r="Q461" s="751" t="str">
        <x:f>IF(A461="","",IF(COUNTIF($A$5:$A$504,A461)&gt;1,"DUPLICATE PO ID",IF(OR(B461="",C461="",D461="",E461="",F461=""),"CHECK REQUIRED FIELDS",IF(OR(NOT(ISNUMBER(E461)),E461&gt;TODAY(),NOT(ISNUMBER(F461)),F461&lt;=0),"CHECK INPUTS",IF(I461="","OPEN — ADD INVOICE",IF(OR(G461="",H461=""),"CHECK INVOICE DATA",IF(OR(NOT(ISNUMBER(H461)),H461&gt;TODAY(),NOT(ISNUMBER(I461)),I461&lt;=0,I461&gt;F461,AND(J461&lt;&gt;"",OR(NOT(ISNUMBER(J461)),J461&lt;0,J461&gt;I461)),AND(L461&lt;&gt;"",OR(NOT(ISNUMBER(L461)),L461&lt;H461))),"CHECK INPUTS",IF(N461="PAID","COMPLETE","OPEN"))))))))</x:f>
      </x:c>
    </x:row>
    <x:row r="462">
      <x:c r="A462" s="730"/>
      <x:c r="B462" s="730"/>
      <x:c r="C462" s="730"/>
      <x:c r="D462" s="730"/>
      <x:c r="E462" s="731"/>
      <x:c r="F462" s="767"/>
      <x:c r="G462" s="767"/>
      <x:c r="H462" s="731"/>
      <x:c r="I462" s="767"/>
      <x:c r="J462" s="767"/>
      <x:c r="K462" s="771" t="str">
        <x:f>IF(I462="","",IF(OR(NOT(ISNUMBER(I462)),I462&lt;=0,AND(J462&lt;&gt;"",NOT(ISNUMBER(J462))),J462&lt;0),"CHECK VALUES",ROUND(MAX(I462-IF(J462="",0,J462),0),2)))</x:f>
      </x:c>
      <x:c r="L462" s="731"/>
      <x:c r="M462" s="776" t="str">
        <x:f>IF(N462="OVERDUE",MAX(TODAY()-L462,0),"")</x:f>
      </x:c>
      <x:c r="N462" s="741" t="str">
        <x:f>IF(A462="","",IF(OR(B462="",C462="",D462="",E462="",F462="",NOT(ISNUMBER(E462)),E462&gt;TODAY(),NOT(ISNUMBER(F462)),F462&lt;=0),"CHECK ORDER DATA",IF(I462="","NOT INVOICED",IF(OR(G462="",H462=""),"CHECK INVOICE DATA",IF(OR(NOT(ISNUMBER(H462)),H462&gt;TODAY(),NOT(ISNUMBER(I462)),I462&lt;=0,I462&gt;F462,AND(J462&lt;&gt;"",NOT(ISNUMBER(J462))),J462&lt;0),"CHECK VALUES",IF(J462&gt;I462,"OVERPAID / CHECK",IF(K462=0,"PAID",IF(L462="","DUE DATE NOT SET",IF(OR(NOT(ISNUMBER(L462)),L462&lt;H462),"CHECK DUE DATE",IF(TODAY()&gt;L462,"OVERDUE","PENDING"))))))))))</x:f>
      </x:c>
      <x:c r="O462" s="730"/>
      <x:c r="P462" s="730"/>
      <x:c r="Q462" s="751" t="str">
        <x:f>IF(A462="","",IF(COUNTIF($A$5:$A$504,A462)&gt;1,"DUPLICATE PO ID",IF(OR(B462="",C462="",D462="",E462="",F462=""),"CHECK REQUIRED FIELDS",IF(OR(NOT(ISNUMBER(E462)),E462&gt;TODAY(),NOT(ISNUMBER(F462)),F462&lt;=0),"CHECK INPUTS",IF(I462="","OPEN — ADD INVOICE",IF(OR(G462="",H462=""),"CHECK INVOICE DATA",IF(OR(NOT(ISNUMBER(H462)),H462&gt;TODAY(),NOT(ISNUMBER(I462)),I462&lt;=0,I462&gt;F462,AND(J462&lt;&gt;"",OR(NOT(ISNUMBER(J462)),J462&lt;0,J462&gt;I462)),AND(L462&lt;&gt;"",OR(NOT(ISNUMBER(L462)),L462&lt;H462))),"CHECK INPUTS",IF(N462="PAID","COMPLETE","OPEN"))))))))</x:f>
      </x:c>
    </x:row>
    <x:row r="463">
      <x:c r="A463" s="730"/>
      <x:c r="B463" s="730"/>
      <x:c r="C463" s="730"/>
      <x:c r="D463" s="730"/>
      <x:c r="E463" s="731"/>
      <x:c r="F463" s="767"/>
      <x:c r="G463" s="767"/>
      <x:c r="H463" s="731"/>
      <x:c r="I463" s="767"/>
      <x:c r="J463" s="767"/>
      <x:c r="K463" s="771" t="str">
        <x:f>IF(I463="","",IF(OR(NOT(ISNUMBER(I463)),I463&lt;=0,AND(J463&lt;&gt;"",NOT(ISNUMBER(J463))),J463&lt;0),"CHECK VALUES",ROUND(MAX(I463-IF(J463="",0,J463),0),2)))</x:f>
      </x:c>
      <x:c r="L463" s="731"/>
      <x:c r="M463" s="776" t="str">
        <x:f>IF(N463="OVERDUE",MAX(TODAY()-L463,0),"")</x:f>
      </x:c>
      <x:c r="N463" s="741" t="str">
        <x:f>IF(A463="","",IF(OR(B463="",C463="",D463="",E463="",F463="",NOT(ISNUMBER(E463)),E463&gt;TODAY(),NOT(ISNUMBER(F463)),F463&lt;=0),"CHECK ORDER DATA",IF(I463="","NOT INVOICED",IF(OR(G463="",H463=""),"CHECK INVOICE DATA",IF(OR(NOT(ISNUMBER(H463)),H463&gt;TODAY(),NOT(ISNUMBER(I463)),I463&lt;=0,I463&gt;F463,AND(J463&lt;&gt;"",NOT(ISNUMBER(J463))),J463&lt;0),"CHECK VALUES",IF(J463&gt;I463,"OVERPAID / CHECK",IF(K463=0,"PAID",IF(L463="","DUE DATE NOT SET",IF(OR(NOT(ISNUMBER(L463)),L463&lt;H463),"CHECK DUE DATE",IF(TODAY()&gt;L463,"OVERDUE","PENDING"))))))))))</x:f>
      </x:c>
      <x:c r="O463" s="730"/>
      <x:c r="P463" s="730"/>
      <x:c r="Q463" s="751" t="str">
        <x:f>IF(A463="","",IF(COUNTIF($A$5:$A$504,A463)&gt;1,"DUPLICATE PO ID",IF(OR(B463="",C463="",D463="",E463="",F463=""),"CHECK REQUIRED FIELDS",IF(OR(NOT(ISNUMBER(E463)),E463&gt;TODAY(),NOT(ISNUMBER(F463)),F463&lt;=0),"CHECK INPUTS",IF(I463="","OPEN — ADD INVOICE",IF(OR(G463="",H463=""),"CHECK INVOICE DATA",IF(OR(NOT(ISNUMBER(H463)),H463&gt;TODAY(),NOT(ISNUMBER(I463)),I463&lt;=0,I463&gt;F463,AND(J463&lt;&gt;"",OR(NOT(ISNUMBER(J463)),J463&lt;0,J463&gt;I463)),AND(L463&lt;&gt;"",OR(NOT(ISNUMBER(L463)),L463&lt;H463))),"CHECK INPUTS",IF(N463="PAID","COMPLETE","OPEN"))))))))</x:f>
      </x:c>
    </x:row>
    <x:row r="464">
      <x:c r="A464" s="730"/>
      <x:c r="B464" s="730"/>
      <x:c r="C464" s="730"/>
      <x:c r="D464" s="730"/>
      <x:c r="E464" s="731"/>
      <x:c r="F464" s="767"/>
      <x:c r="G464" s="767"/>
      <x:c r="H464" s="731"/>
      <x:c r="I464" s="767"/>
      <x:c r="J464" s="767"/>
      <x:c r="K464" s="771" t="str">
        <x:f>IF(I464="","",IF(OR(NOT(ISNUMBER(I464)),I464&lt;=0,AND(J464&lt;&gt;"",NOT(ISNUMBER(J464))),J464&lt;0),"CHECK VALUES",ROUND(MAX(I464-IF(J464="",0,J464),0),2)))</x:f>
      </x:c>
      <x:c r="L464" s="731"/>
      <x:c r="M464" s="776" t="str">
        <x:f>IF(N464="OVERDUE",MAX(TODAY()-L464,0),"")</x:f>
      </x:c>
      <x:c r="N464" s="741" t="str">
        <x:f>IF(A464="","",IF(OR(B464="",C464="",D464="",E464="",F464="",NOT(ISNUMBER(E464)),E464&gt;TODAY(),NOT(ISNUMBER(F464)),F464&lt;=0),"CHECK ORDER DATA",IF(I464="","NOT INVOICED",IF(OR(G464="",H464=""),"CHECK INVOICE DATA",IF(OR(NOT(ISNUMBER(H464)),H464&gt;TODAY(),NOT(ISNUMBER(I464)),I464&lt;=0,I464&gt;F464,AND(J464&lt;&gt;"",NOT(ISNUMBER(J464))),J464&lt;0),"CHECK VALUES",IF(J464&gt;I464,"OVERPAID / CHECK",IF(K464=0,"PAID",IF(L464="","DUE DATE NOT SET",IF(OR(NOT(ISNUMBER(L464)),L464&lt;H464),"CHECK DUE DATE",IF(TODAY()&gt;L464,"OVERDUE","PENDING"))))))))))</x:f>
      </x:c>
      <x:c r="O464" s="730"/>
      <x:c r="P464" s="730"/>
      <x:c r="Q464" s="751" t="str">
        <x:f>IF(A464="","",IF(COUNTIF($A$5:$A$504,A464)&gt;1,"DUPLICATE PO ID",IF(OR(B464="",C464="",D464="",E464="",F464=""),"CHECK REQUIRED FIELDS",IF(OR(NOT(ISNUMBER(E464)),E464&gt;TODAY(),NOT(ISNUMBER(F464)),F464&lt;=0),"CHECK INPUTS",IF(I464="","OPEN — ADD INVOICE",IF(OR(G464="",H464=""),"CHECK INVOICE DATA",IF(OR(NOT(ISNUMBER(H464)),H464&gt;TODAY(),NOT(ISNUMBER(I464)),I464&lt;=0,I464&gt;F464,AND(J464&lt;&gt;"",OR(NOT(ISNUMBER(J464)),J464&lt;0,J464&gt;I464)),AND(L464&lt;&gt;"",OR(NOT(ISNUMBER(L464)),L464&lt;H464))),"CHECK INPUTS",IF(N464="PAID","COMPLETE","OPEN"))))))))</x:f>
      </x:c>
    </x:row>
    <x:row r="465">
      <x:c r="A465" s="730"/>
      <x:c r="B465" s="730"/>
      <x:c r="C465" s="730"/>
      <x:c r="D465" s="730"/>
      <x:c r="E465" s="731"/>
      <x:c r="F465" s="767"/>
      <x:c r="G465" s="767"/>
      <x:c r="H465" s="731"/>
      <x:c r="I465" s="767"/>
      <x:c r="J465" s="767"/>
      <x:c r="K465" s="771" t="str">
        <x:f>IF(I465="","",IF(OR(NOT(ISNUMBER(I465)),I465&lt;=0,AND(J465&lt;&gt;"",NOT(ISNUMBER(J465))),J465&lt;0),"CHECK VALUES",ROUND(MAX(I465-IF(J465="",0,J465),0),2)))</x:f>
      </x:c>
      <x:c r="L465" s="731"/>
      <x:c r="M465" s="776" t="str">
        <x:f>IF(N465="OVERDUE",MAX(TODAY()-L465,0),"")</x:f>
      </x:c>
      <x:c r="N465" s="741" t="str">
        <x:f>IF(A465="","",IF(OR(B465="",C465="",D465="",E465="",F465="",NOT(ISNUMBER(E465)),E465&gt;TODAY(),NOT(ISNUMBER(F465)),F465&lt;=0),"CHECK ORDER DATA",IF(I465="","NOT INVOICED",IF(OR(G465="",H465=""),"CHECK INVOICE DATA",IF(OR(NOT(ISNUMBER(H465)),H465&gt;TODAY(),NOT(ISNUMBER(I465)),I465&lt;=0,I465&gt;F465,AND(J465&lt;&gt;"",NOT(ISNUMBER(J465))),J465&lt;0),"CHECK VALUES",IF(J465&gt;I465,"OVERPAID / CHECK",IF(K465=0,"PAID",IF(L465="","DUE DATE NOT SET",IF(OR(NOT(ISNUMBER(L465)),L465&lt;H465),"CHECK DUE DATE",IF(TODAY()&gt;L465,"OVERDUE","PENDING"))))))))))</x:f>
      </x:c>
      <x:c r="O465" s="730"/>
      <x:c r="P465" s="730"/>
      <x:c r="Q465" s="751" t="str">
        <x:f>IF(A465="","",IF(COUNTIF($A$5:$A$504,A465)&gt;1,"DUPLICATE PO ID",IF(OR(B465="",C465="",D465="",E465="",F465=""),"CHECK REQUIRED FIELDS",IF(OR(NOT(ISNUMBER(E465)),E465&gt;TODAY(),NOT(ISNUMBER(F465)),F465&lt;=0),"CHECK INPUTS",IF(I465="","OPEN — ADD INVOICE",IF(OR(G465="",H465=""),"CHECK INVOICE DATA",IF(OR(NOT(ISNUMBER(H465)),H465&gt;TODAY(),NOT(ISNUMBER(I465)),I465&lt;=0,I465&gt;F465,AND(J465&lt;&gt;"",OR(NOT(ISNUMBER(J465)),J465&lt;0,J465&gt;I465)),AND(L465&lt;&gt;"",OR(NOT(ISNUMBER(L465)),L465&lt;H465))),"CHECK INPUTS",IF(N465="PAID","COMPLETE","OPEN"))))))))</x:f>
      </x:c>
    </x:row>
    <x:row r="466">
      <x:c r="A466" s="730"/>
      <x:c r="B466" s="730"/>
      <x:c r="C466" s="730"/>
      <x:c r="D466" s="730"/>
      <x:c r="E466" s="731"/>
      <x:c r="F466" s="767"/>
      <x:c r="G466" s="767"/>
      <x:c r="H466" s="731"/>
      <x:c r="I466" s="767"/>
      <x:c r="J466" s="767"/>
      <x:c r="K466" s="771" t="str">
        <x:f>IF(I466="","",IF(OR(NOT(ISNUMBER(I466)),I466&lt;=0,AND(J466&lt;&gt;"",NOT(ISNUMBER(J466))),J466&lt;0),"CHECK VALUES",ROUND(MAX(I466-IF(J466="",0,J466),0),2)))</x:f>
      </x:c>
      <x:c r="L466" s="731"/>
      <x:c r="M466" s="776" t="str">
        <x:f>IF(N466="OVERDUE",MAX(TODAY()-L466,0),"")</x:f>
      </x:c>
      <x:c r="N466" s="741" t="str">
        <x:f>IF(A466="","",IF(OR(B466="",C466="",D466="",E466="",F466="",NOT(ISNUMBER(E466)),E466&gt;TODAY(),NOT(ISNUMBER(F466)),F466&lt;=0),"CHECK ORDER DATA",IF(I466="","NOT INVOICED",IF(OR(G466="",H466=""),"CHECK INVOICE DATA",IF(OR(NOT(ISNUMBER(H466)),H466&gt;TODAY(),NOT(ISNUMBER(I466)),I466&lt;=0,I466&gt;F466,AND(J466&lt;&gt;"",NOT(ISNUMBER(J466))),J466&lt;0),"CHECK VALUES",IF(J466&gt;I466,"OVERPAID / CHECK",IF(K466=0,"PAID",IF(L466="","DUE DATE NOT SET",IF(OR(NOT(ISNUMBER(L466)),L466&lt;H466),"CHECK DUE DATE",IF(TODAY()&gt;L466,"OVERDUE","PENDING"))))))))))</x:f>
      </x:c>
      <x:c r="O466" s="730"/>
      <x:c r="P466" s="730"/>
      <x:c r="Q466" s="751" t="str">
        <x:f>IF(A466="","",IF(COUNTIF($A$5:$A$504,A466)&gt;1,"DUPLICATE PO ID",IF(OR(B466="",C466="",D466="",E466="",F466=""),"CHECK REQUIRED FIELDS",IF(OR(NOT(ISNUMBER(E466)),E466&gt;TODAY(),NOT(ISNUMBER(F466)),F466&lt;=0),"CHECK INPUTS",IF(I466="","OPEN — ADD INVOICE",IF(OR(G466="",H466=""),"CHECK INVOICE DATA",IF(OR(NOT(ISNUMBER(H466)),H466&gt;TODAY(),NOT(ISNUMBER(I466)),I466&lt;=0,I466&gt;F466,AND(J466&lt;&gt;"",OR(NOT(ISNUMBER(J466)),J466&lt;0,J466&gt;I466)),AND(L466&lt;&gt;"",OR(NOT(ISNUMBER(L466)),L466&lt;H466))),"CHECK INPUTS",IF(N466="PAID","COMPLETE","OPEN"))))))))</x:f>
      </x:c>
    </x:row>
    <x:row r="467">
      <x:c r="A467" s="730"/>
      <x:c r="B467" s="730"/>
      <x:c r="C467" s="730"/>
      <x:c r="D467" s="730"/>
      <x:c r="E467" s="731"/>
      <x:c r="F467" s="767"/>
      <x:c r="G467" s="767"/>
      <x:c r="H467" s="731"/>
      <x:c r="I467" s="767"/>
      <x:c r="J467" s="767"/>
      <x:c r="K467" s="771" t="str">
        <x:f>IF(I467="","",IF(OR(NOT(ISNUMBER(I467)),I467&lt;=0,AND(J467&lt;&gt;"",NOT(ISNUMBER(J467))),J467&lt;0),"CHECK VALUES",ROUND(MAX(I467-IF(J467="",0,J467),0),2)))</x:f>
      </x:c>
      <x:c r="L467" s="731"/>
      <x:c r="M467" s="776" t="str">
        <x:f>IF(N467="OVERDUE",MAX(TODAY()-L467,0),"")</x:f>
      </x:c>
      <x:c r="N467" s="741" t="str">
        <x:f>IF(A467="","",IF(OR(B467="",C467="",D467="",E467="",F467="",NOT(ISNUMBER(E467)),E467&gt;TODAY(),NOT(ISNUMBER(F467)),F467&lt;=0),"CHECK ORDER DATA",IF(I467="","NOT INVOICED",IF(OR(G467="",H467=""),"CHECK INVOICE DATA",IF(OR(NOT(ISNUMBER(H467)),H467&gt;TODAY(),NOT(ISNUMBER(I467)),I467&lt;=0,I467&gt;F467,AND(J467&lt;&gt;"",NOT(ISNUMBER(J467))),J467&lt;0),"CHECK VALUES",IF(J467&gt;I467,"OVERPAID / CHECK",IF(K467=0,"PAID",IF(L467="","DUE DATE NOT SET",IF(OR(NOT(ISNUMBER(L467)),L467&lt;H467),"CHECK DUE DATE",IF(TODAY()&gt;L467,"OVERDUE","PENDING"))))))))))</x:f>
      </x:c>
      <x:c r="O467" s="730"/>
      <x:c r="P467" s="730"/>
      <x:c r="Q467" s="751" t="str">
        <x:f>IF(A467="","",IF(COUNTIF($A$5:$A$504,A467)&gt;1,"DUPLICATE PO ID",IF(OR(B467="",C467="",D467="",E467="",F467=""),"CHECK REQUIRED FIELDS",IF(OR(NOT(ISNUMBER(E467)),E467&gt;TODAY(),NOT(ISNUMBER(F467)),F467&lt;=0),"CHECK INPUTS",IF(I467="","OPEN — ADD INVOICE",IF(OR(G467="",H467=""),"CHECK INVOICE DATA",IF(OR(NOT(ISNUMBER(H467)),H467&gt;TODAY(),NOT(ISNUMBER(I467)),I467&lt;=0,I467&gt;F467,AND(J467&lt;&gt;"",OR(NOT(ISNUMBER(J467)),J467&lt;0,J467&gt;I467)),AND(L467&lt;&gt;"",OR(NOT(ISNUMBER(L467)),L467&lt;H467))),"CHECK INPUTS",IF(N467="PAID","COMPLETE","OPEN"))))))))</x:f>
      </x:c>
    </x:row>
    <x:row r="468">
      <x:c r="A468" s="730"/>
      <x:c r="B468" s="730"/>
      <x:c r="C468" s="730"/>
      <x:c r="D468" s="730"/>
      <x:c r="E468" s="731"/>
      <x:c r="F468" s="767"/>
      <x:c r="G468" s="767"/>
      <x:c r="H468" s="731"/>
      <x:c r="I468" s="767"/>
      <x:c r="J468" s="767"/>
      <x:c r="K468" s="771" t="str">
        <x:f>IF(I468="","",IF(OR(NOT(ISNUMBER(I468)),I468&lt;=0,AND(J468&lt;&gt;"",NOT(ISNUMBER(J468))),J468&lt;0),"CHECK VALUES",ROUND(MAX(I468-IF(J468="",0,J468),0),2)))</x:f>
      </x:c>
      <x:c r="L468" s="731"/>
      <x:c r="M468" s="776" t="str">
        <x:f>IF(N468="OVERDUE",MAX(TODAY()-L468,0),"")</x:f>
      </x:c>
      <x:c r="N468" s="741" t="str">
        <x:f>IF(A468="","",IF(OR(B468="",C468="",D468="",E468="",F468="",NOT(ISNUMBER(E468)),E468&gt;TODAY(),NOT(ISNUMBER(F468)),F468&lt;=0),"CHECK ORDER DATA",IF(I468="","NOT INVOICED",IF(OR(G468="",H468=""),"CHECK INVOICE DATA",IF(OR(NOT(ISNUMBER(H468)),H468&gt;TODAY(),NOT(ISNUMBER(I468)),I468&lt;=0,I468&gt;F468,AND(J468&lt;&gt;"",NOT(ISNUMBER(J468))),J468&lt;0),"CHECK VALUES",IF(J468&gt;I468,"OVERPAID / CHECK",IF(K468=0,"PAID",IF(L468="","DUE DATE NOT SET",IF(OR(NOT(ISNUMBER(L468)),L468&lt;H468),"CHECK DUE DATE",IF(TODAY()&gt;L468,"OVERDUE","PENDING"))))))))))</x:f>
      </x:c>
      <x:c r="O468" s="730"/>
      <x:c r="P468" s="730"/>
      <x:c r="Q468" s="751" t="str">
        <x:f>IF(A468="","",IF(COUNTIF($A$5:$A$504,A468)&gt;1,"DUPLICATE PO ID",IF(OR(B468="",C468="",D468="",E468="",F468=""),"CHECK REQUIRED FIELDS",IF(OR(NOT(ISNUMBER(E468)),E468&gt;TODAY(),NOT(ISNUMBER(F468)),F468&lt;=0),"CHECK INPUTS",IF(I468="","OPEN — ADD INVOICE",IF(OR(G468="",H468=""),"CHECK INVOICE DATA",IF(OR(NOT(ISNUMBER(H468)),H468&gt;TODAY(),NOT(ISNUMBER(I468)),I468&lt;=0,I468&gt;F468,AND(J468&lt;&gt;"",OR(NOT(ISNUMBER(J468)),J468&lt;0,J468&gt;I468)),AND(L468&lt;&gt;"",OR(NOT(ISNUMBER(L468)),L468&lt;H468))),"CHECK INPUTS",IF(N468="PAID","COMPLETE","OPEN"))))))))</x:f>
      </x:c>
    </x:row>
    <x:row r="469">
      <x:c r="A469" s="730"/>
      <x:c r="B469" s="730"/>
      <x:c r="C469" s="730"/>
      <x:c r="D469" s="730"/>
      <x:c r="E469" s="731"/>
      <x:c r="F469" s="767"/>
      <x:c r="G469" s="767"/>
      <x:c r="H469" s="731"/>
      <x:c r="I469" s="767"/>
      <x:c r="J469" s="767"/>
      <x:c r="K469" s="771" t="str">
        <x:f>IF(I469="","",IF(OR(NOT(ISNUMBER(I469)),I469&lt;=0,AND(J469&lt;&gt;"",NOT(ISNUMBER(J469))),J469&lt;0),"CHECK VALUES",ROUND(MAX(I469-IF(J469="",0,J469),0),2)))</x:f>
      </x:c>
      <x:c r="L469" s="731"/>
      <x:c r="M469" s="776" t="str">
        <x:f>IF(N469="OVERDUE",MAX(TODAY()-L469,0),"")</x:f>
      </x:c>
      <x:c r="N469" s="741" t="str">
        <x:f>IF(A469="","",IF(OR(B469="",C469="",D469="",E469="",F469="",NOT(ISNUMBER(E469)),E469&gt;TODAY(),NOT(ISNUMBER(F469)),F469&lt;=0),"CHECK ORDER DATA",IF(I469="","NOT INVOICED",IF(OR(G469="",H469=""),"CHECK INVOICE DATA",IF(OR(NOT(ISNUMBER(H469)),H469&gt;TODAY(),NOT(ISNUMBER(I469)),I469&lt;=0,I469&gt;F469,AND(J469&lt;&gt;"",NOT(ISNUMBER(J469))),J469&lt;0),"CHECK VALUES",IF(J469&gt;I469,"OVERPAID / CHECK",IF(K469=0,"PAID",IF(L469="","DUE DATE NOT SET",IF(OR(NOT(ISNUMBER(L469)),L469&lt;H469),"CHECK DUE DATE",IF(TODAY()&gt;L469,"OVERDUE","PENDING"))))))))))</x:f>
      </x:c>
      <x:c r="O469" s="730"/>
      <x:c r="P469" s="730"/>
      <x:c r="Q469" s="751" t="str">
        <x:f>IF(A469="","",IF(COUNTIF($A$5:$A$504,A469)&gt;1,"DUPLICATE PO ID",IF(OR(B469="",C469="",D469="",E469="",F469=""),"CHECK REQUIRED FIELDS",IF(OR(NOT(ISNUMBER(E469)),E469&gt;TODAY(),NOT(ISNUMBER(F469)),F469&lt;=0),"CHECK INPUTS",IF(I469="","OPEN — ADD INVOICE",IF(OR(G469="",H469=""),"CHECK INVOICE DATA",IF(OR(NOT(ISNUMBER(H469)),H469&gt;TODAY(),NOT(ISNUMBER(I469)),I469&lt;=0,I469&gt;F469,AND(J469&lt;&gt;"",OR(NOT(ISNUMBER(J469)),J469&lt;0,J469&gt;I469)),AND(L469&lt;&gt;"",OR(NOT(ISNUMBER(L469)),L469&lt;H469))),"CHECK INPUTS",IF(N469="PAID","COMPLETE","OPEN"))))))))</x:f>
      </x:c>
    </x:row>
    <x:row r="470">
      <x:c r="A470" s="730"/>
      <x:c r="B470" s="730"/>
      <x:c r="C470" s="730"/>
      <x:c r="D470" s="730"/>
      <x:c r="E470" s="731"/>
      <x:c r="F470" s="767"/>
      <x:c r="G470" s="767"/>
      <x:c r="H470" s="731"/>
      <x:c r="I470" s="767"/>
      <x:c r="J470" s="767"/>
      <x:c r="K470" s="771" t="str">
        <x:f>IF(I470="","",IF(OR(NOT(ISNUMBER(I470)),I470&lt;=0,AND(J470&lt;&gt;"",NOT(ISNUMBER(J470))),J470&lt;0),"CHECK VALUES",ROUND(MAX(I470-IF(J470="",0,J470),0),2)))</x:f>
      </x:c>
      <x:c r="L470" s="731"/>
      <x:c r="M470" s="776" t="str">
        <x:f>IF(N470="OVERDUE",MAX(TODAY()-L470,0),"")</x:f>
      </x:c>
      <x:c r="N470" s="741" t="str">
        <x:f>IF(A470="","",IF(OR(B470="",C470="",D470="",E470="",F470="",NOT(ISNUMBER(E470)),E470&gt;TODAY(),NOT(ISNUMBER(F470)),F470&lt;=0),"CHECK ORDER DATA",IF(I470="","NOT INVOICED",IF(OR(G470="",H470=""),"CHECK INVOICE DATA",IF(OR(NOT(ISNUMBER(H470)),H470&gt;TODAY(),NOT(ISNUMBER(I470)),I470&lt;=0,I470&gt;F470,AND(J470&lt;&gt;"",NOT(ISNUMBER(J470))),J470&lt;0),"CHECK VALUES",IF(J470&gt;I470,"OVERPAID / CHECK",IF(K470=0,"PAID",IF(L470="","DUE DATE NOT SET",IF(OR(NOT(ISNUMBER(L470)),L470&lt;H470),"CHECK DUE DATE",IF(TODAY()&gt;L470,"OVERDUE","PENDING"))))))))))</x:f>
      </x:c>
      <x:c r="O470" s="730"/>
      <x:c r="P470" s="730"/>
      <x:c r="Q470" s="751" t="str">
        <x:f>IF(A470="","",IF(COUNTIF($A$5:$A$504,A470)&gt;1,"DUPLICATE PO ID",IF(OR(B470="",C470="",D470="",E470="",F470=""),"CHECK REQUIRED FIELDS",IF(OR(NOT(ISNUMBER(E470)),E470&gt;TODAY(),NOT(ISNUMBER(F470)),F470&lt;=0),"CHECK INPUTS",IF(I470="","OPEN — ADD INVOICE",IF(OR(G470="",H470=""),"CHECK INVOICE DATA",IF(OR(NOT(ISNUMBER(H470)),H470&gt;TODAY(),NOT(ISNUMBER(I470)),I470&lt;=0,I470&gt;F470,AND(J470&lt;&gt;"",OR(NOT(ISNUMBER(J470)),J470&lt;0,J470&gt;I470)),AND(L470&lt;&gt;"",OR(NOT(ISNUMBER(L470)),L470&lt;H470))),"CHECK INPUTS",IF(N470="PAID","COMPLETE","OPEN"))))))))</x:f>
      </x:c>
    </x:row>
    <x:row r="471">
      <x:c r="A471" s="730"/>
      <x:c r="B471" s="730"/>
      <x:c r="C471" s="730"/>
      <x:c r="D471" s="730"/>
      <x:c r="E471" s="731"/>
      <x:c r="F471" s="767"/>
      <x:c r="G471" s="767"/>
      <x:c r="H471" s="731"/>
      <x:c r="I471" s="767"/>
      <x:c r="J471" s="767"/>
      <x:c r="K471" s="771" t="str">
        <x:f>IF(I471="","",IF(OR(NOT(ISNUMBER(I471)),I471&lt;=0,AND(J471&lt;&gt;"",NOT(ISNUMBER(J471))),J471&lt;0),"CHECK VALUES",ROUND(MAX(I471-IF(J471="",0,J471),0),2)))</x:f>
      </x:c>
      <x:c r="L471" s="731"/>
      <x:c r="M471" s="776" t="str">
        <x:f>IF(N471="OVERDUE",MAX(TODAY()-L471,0),"")</x:f>
      </x:c>
      <x:c r="N471" s="741" t="str">
        <x:f>IF(A471="","",IF(OR(B471="",C471="",D471="",E471="",F471="",NOT(ISNUMBER(E471)),E471&gt;TODAY(),NOT(ISNUMBER(F471)),F471&lt;=0),"CHECK ORDER DATA",IF(I471="","NOT INVOICED",IF(OR(G471="",H471=""),"CHECK INVOICE DATA",IF(OR(NOT(ISNUMBER(H471)),H471&gt;TODAY(),NOT(ISNUMBER(I471)),I471&lt;=0,I471&gt;F471,AND(J471&lt;&gt;"",NOT(ISNUMBER(J471))),J471&lt;0),"CHECK VALUES",IF(J471&gt;I471,"OVERPAID / CHECK",IF(K471=0,"PAID",IF(L471="","DUE DATE NOT SET",IF(OR(NOT(ISNUMBER(L471)),L471&lt;H471),"CHECK DUE DATE",IF(TODAY()&gt;L471,"OVERDUE","PENDING"))))))))))</x:f>
      </x:c>
      <x:c r="O471" s="730"/>
      <x:c r="P471" s="730"/>
      <x:c r="Q471" s="751" t="str">
        <x:f>IF(A471="","",IF(COUNTIF($A$5:$A$504,A471)&gt;1,"DUPLICATE PO ID",IF(OR(B471="",C471="",D471="",E471="",F471=""),"CHECK REQUIRED FIELDS",IF(OR(NOT(ISNUMBER(E471)),E471&gt;TODAY(),NOT(ISNUMBER(F471)),F471&lt;=0),"CHECK INPUTS",IF(I471="","OPEN — ADD INVOICE",IF(OR(G471="",H471=""),"CHECK INVOICE DATA",IF(OR(NOT(ISNUMBER(H471)),H471&gt;TODAY(),NOT(ISNUMBER(I471)),I471&lt;=0,I471&gt;F471,AND(J471&lt;&gt;"",OR(NOT(ISNUMBER(J471)),J471&lt;0,J471&gt;I471)),AND(L471&lt;&gt;"",OR(NOT(ISNUMBER(L471)),L471&lt;H471))),"CHECK INPUTS",IF(N471="PAID","COMPLETE","OPEN"))))))))</x:f>
      </x:c>
    </x:row>
    <x:row r="472">
      <x:c r="A472" s="730"/>
      <x:c r="B472" s="730"/>
      <x:c r="C472" s="730"/>
      <x:c r="D472" s="730"/>
      <x:c r="E472" s="731"/>
      <x:c r="F472" s="767"/>
      <x:c r="G472" s="767"/>
      <x:c r="H472" s="731"/>
      <x:c r="I472" s="767"/>
      <x:c r="J472" s="767"/>
      <x:c r="K472" s="771" t="str">
        <x:f>IF(I472="","",IF(OR(NOT(ISNUMBER(I472)),I472&lt;=0,AND(J472&lt;&gt;"",NOT(ISNUMBER(J472))),J472&lt;0),"CHECK VALUES",ROUND(MAX(I472-IF(J472="",0,J472),0),2)))</x:f>
      </x:c>
      <x:c r="L472" s="731"/>
      <x:c r="M472" s="776" t="str">
        <x:f>IF(N472="OVERDUE",MAX(TODAY()-L472,0),"")</x:f>
      </x:c>
      <x:c r="N472" s="741" t="str">
        <x:f>IF(A472="","",IF(OR(B472="",C472="",D472="",E472="",F472="",NOT(ISNUMBER(E472)),E472&gt;TODAY(),NOT(ISNUMBER(F472)),F472&lt;=0),"CHECK ORDER DATA",IF(I472="","NOT INVOICED",IF(OR(G472="",H472=""),"CHECK INVOICE DATA",IF(OR(NOT(ISNUMBER(H472)),H472&gt;TODAY(),NOT(ISNUMBER(I472)),I472&lt;=0,I472&gt;F472,AND(J472&lt;&gt;"",NOT(ISNUMBER(J472))),J472&lt;0),"CHECK VALUES",IF(J472&gt;I472,"OVERPAID / CHECK",IF(K472=0,"PAID",IF(L472="","DUE DATE NOT SET",IF(OR(NOT(ISNUMBER(L472)),L472&lt;H472),"CHECK DUE DATE",IF(TODAY()&gt;L472,"OVERDUE","PENDING"))))))))))</x:f>
      </x:c>
      <x:c r="O472" s="730"/>
      <x:c r="P472" s="730"/>
      <x:c r="Q472" s="751" t="str">
        <x:f>IF(A472="","",IF(COUNTIF($A$5:$A$504,A472)&gt;1,"DUPLICATE PO ID",IF(OR(B472="",C472="",D472="",E472="",F472=""),"CHECK REQUIRED FIELDS",IF(OR(NOT(ISNUMBER(E472)),E472&gt;TODAY(),NOT(ISNUMBER(F472)),F472&lt;=0),"CHECK INPUTS",IF(I472="","OPEN — ADD INVOICE",IF(OR(G472="",H472=""),"CHECK INVOICE DATA",IF(OR(NOT(ISNUMBER(H472)),H472&gt;TODAY(),NOT(ISNUMBER(I472)),I472&lt;=0,I472&gt;F472,AND(J472&lt;&gt;"",OR(NOT(ISNUMBER(J472)),J472&lt;0,J472&gt;I472)),AND(L472&lt;&gt;"",OR(NOT(ISNUMBER(L472)),L472&lt;H472))),"CHECK INPUTS",IF(N472="PAID","COMPLETE","OPEN"))))))))</x:f>
      </x:c>
    </x:row>
    <x:row r="473">
      <x:c r="A473" s="730"/>
      <x:c r="B473" s="730"/>
      <x:c r="C473" s="730"/>
      <x:c r="D473" s="730"/>
      <x:c r="E473" s="731"/>
      <x:c r="F473" s="767"/>
      <x:c r="G473" s="767"/>
      <x:c r="H473" s="731"/>
      <x:c r="I473" s="767"/>
      <x:c r="J473" s="767"/>
      <x:c r="K473" s="771" t="str">
        <x:f>IF(I473="","",IF(OR(NOT(ISNUMBER(I473)),I473&lt;=0,AND(J473&lt;&gt;"",NOT(ISNUMBER(J473))),J473&lt;0),"CHECK VALUES",ROUND(MAX(I473-IF(J473="",0,J473),0),2)))</x:f>
      </x:c>
      <x:c r="L473" s="731"/>
      <x:c r="M473" s="776" t="str">
        <x:f>IF(N473="OVERDUE",MAX(TODAY()-L473,0),"")</x:f>
      </x:c>
      <x:c r="N473" s="741" t="str">
        <x:f>IF(A473="","",IF(OR(B473="",C473="",D473="",E473="",F473="",NOT(ISNUMBER(E473)),E473&gt;TODAY(),NOT(ISNUMBER(F473)),F473&lt;=0),"CHECK ORDER DATA",IF(I473="","NOT INVOICED",IF(OR(G473="",H473=""),"CHECK INVOICE DATA",IF(OR(NOT(ISNUMBER(H473)),H473&gt;TODAY(),NOT(ISNUMBER(I473)),I473&lt;=0,I473&gt;F473,AND(J473&lt;&gt;"",NOT(ISNUMBER(J473))),J473&lt;0),"CHECK VALUES",IF(J473&gt;I473,"OVERPAID / CHECK",IF(K473=0,"PAID",IF(L473="","DUE DATE NOT SET",IF(OR(NOT(ISNUMBER(L473)),L473&lt;H473),"CHECK DUE DATE",IF(TODAY()&gt;L473,"OVERDUE","PENDING"))))))))))</x:f>
      </x:c>
      <x:c r="O473" s="730"/>
      <x:c r="P473" s="730"/>
      <x:c r="Q473" s="751" t="str">
        <x:f>IF(A473="","",IF(COUNTIF($A$5:$A$504,A473)&gt;1,"DUPLICATE PO ID",IF(OR(B473="",C473="",D473="",E473="",F473=""),"CHECK REQUIRED FIELDS",IF(OR(NOT(ISNUMBER(E473)),E473&gt;TODAY(),NOT(ISNUMBER(F473)),F473&lt;=0),"CHECK INPUTS",IF(I473="","OPEN — ADD INVOICE",IF(OR(G473="",H473=""),"CHECK INVOICE DATA",IF(OR(NOT(ISNUMBER(H473)),H473&gt;TODAY(),NOT(ISNUMBER(I473)),I473&lt;=0,I473&gt;F473,AND(J473&lt;&gt;"",OR(NOT(ISNUMBER(J473)),J473&lt;0,J473&gt;I473)),AND(L473&lt;&gt;"",OR(NOT(ISNUMBER(L473)),L473&lt;H473))),"CHECK INPUTS",IF(N473="PAID","COMPLETE","OPEN"))))))))</x:f>
      </x:c>
    </x:row>
    <x:row r="474">
      <x:c r="A474" s="730"/>
      <x:c r="B474" s="730"/>
      <x:c r="C474" s="730"/>
      <x:c r="D474" s="730"/>
      <x:c r="E474" s="731"/>
      <x:c r="F474" s="767"/>
      <x:c r="G474" s="767"/>
      <x:c r="H474" s="731"/>
      <x:c r="I474" s="767"/>
      <x:c r="J474" s="767"/>
      <x:c r="K474" s="771" t="str">
        <x:f>IF(I474="","",IF(OR(NOT(ISNUMBER(I474)),I474&lt;=0,AND(J474&lt;&gt;"",NOT(ISNUMBER(J474))),J474&lt;0),"CHECK VALUES",ROUND(MAX(I474-IF(J474="",0,J474),0),2)))</x:f>
      </x:c>
      <x:c r="L474" s="731"/>
      <x:c r="M474" s="776" t="str">
        <x:f>IF(N474="OVERDUE",MAX(TODAY()-L474,0),"")</x:f>
      </x:c>
      <x:c r="N474" s="741" t="str">
        <x:f>IF(A474="","",IF(OR(B474="",C474="",D474="",E474="",F474="",NOT(ISNUMBER(E474)),E474&gt;TODAY(),NOT(ISNUMBER(F474)),F474&lt;=0),"CHECK ORDER DATA",IF(I474="","NOT INVOICED",IF(OR(G474="",H474=""),"CHECK INVOICE DATA",IF(OR(NOT(ISNUMBER(H474)),H474&gt;TODAY(),NOT(ISNUMBER(I474)),I474&lt;=0,I474&gt;F474,AND(J474&lt;&gt;"",NOT(ISNUMBER(J474))),J474&lt;0),"CHECK VALUES",IF(J474&gt;I474,"OVERPAID / CHECK",IF(K474=0,"PAID",IF(L474="","DUE DATE NOT SET",IF(OR(NOT(ISNUMBER(L474)),L474&lt;H474),"CHECK DUE DATE",IF(TODAY()&gt;L474,"OVERDUE","PENDING"))))))))))</x:f>
      </x:c>
      <x:c r="O474" s="730"/>
      <x:c r="P474" s="730"/>
      <x:c r="Q474" s="751" t="str">
        <x:f>IF(A474="","",IF(COUNTIF($A$5:$A$504,A474)&gt;1,"DUPLICATE PO ID",IF(OR(B474="",C474="",D474="",E474="",F474=""),"CHECK REQUIRED FIELDS",IF(OR(NOT(ISNUMBER(E474)),E474&gt;TODAY(),NOT(ISNUMBER(F474)),F474&lt;=0),"CHECK INPUTS",IF(I474="","OPEN — ADD INVOICE",IF(OR(G474="",H474=""),"CHECK INVOICE DATA",IF(OR(NOT(ISNUMBER(H474)),H474&gt;TODAY(),NOT(ISNUMBER(I474)),I474&lt;=0,I474&gt;F474,AND(J474&lt;&gt;"",OR(NOT(ISNUMBER(J474)),J474&lt;0,J474&gt;I474)),AND(L474&lt;&gt;"",OR(NOT(ISNUMBER(L474)),L474&lt;H474))),"CHECK INPUTS",IF(N474="PAID","COMPLETE","OPEN"))))))))</x:f>
      </x:c>
    </x:row>
    <x:row r="475">
      <x:c r="A475" s="730"/>
      <x:c r="B475" s="730"/>
      <x:c r="C475" s="730"/>
      <x:c r="D475" s="730"/>
      <x:c r="E475" s="731"/>
      <x:c r="F475" s="767"/>
      <x:c r="G475" s="767"/>
      <x:c r="H475" s="731"/>
      <x:c r="I475" s="767"/>
      <x:c r="J475" s="767"/>
      <x:c r="K475" s="771" t="str">
        <x:f>IF(I475="","",IF(OR(NOT(ISNUMBER(I475)),I475&lt;=0,AND(J475&lt;&gt;"",NOT(ISNUMBER(J475))),J475&lt;0),"CHECK VALUES",ROUND(MAX(I475-IF(J475="",0,J475),0),2)))</x:f>
      </x:c>
      <x:c r="L475" s="731"/>
      <x:c r="M475" s="776" t="str">
        <x:f>IF(N475="OVERDUE",MAX(TODAY()-L475,0),"")</x:f>
      </x:c>
      <x:c r="N475" s="741" t="str">
        <x:f>IF(A475="","",IF(OR(B475="",C475="",D475="",E475="",F475="",NOT(ISNUMBER(E475)),E475&gt;TODAY(),NOT(ISNUMBER(F475)),F475&lt;=0),"CHECK ORDER DATA",IF(I475="","NOT INVOICED",IF(OR(G475="",H475=""),"CHECK INVOICE DATA",IF(OR(NOT(ISNUMBER(H475)),H475&gt;TODAY(),NOT(ISNUMBER(I475)),I475&lt;=0,I475&gt;F475,AND(J475&lt;&gt;"",NOT(ISNUMBER(J475))),J475&lt;0),"CHECK VALUES",IF(J475&gt;I475,"OVERPAID / CHECK",IF(K475=0,"PAID",IF(L475="","DUE DATE NOT SET",IF(OR(NOT(ISNUMBER(L475)),L475&lt;H475),"CHECK DUE DATE",IF(TODAY()&gt;L475,"OVERDUE","PENDING"))))))))))</x:f>
      </x:c>
      <x:c r="O475" s="730"/>
      <x:c r="P475" s="730"/>
      <x:c r="Q475" s="751" t="str">
        <x:f>IF(A475="","",IF(COUNTIF($A$5:$A$504,A475)&gt;1,"DUPLICATE PO ID",IF(OR(B475="",C475="",D475="",E475="",F475=""),"CHECK REQUIRED FIELDS",IF(OR(NOT(ISNUMBER(E475)),E475&gt;TODAY(),NOT(ISNUMBER(F475)),F475&lt;=0),"CHECK INPUTS",IF(I475="","OPEN — ADD INVOICE",IF(OR(G475="",H475=""),"CHECK INVOICE DATA",IF(OR(NOT(ISNUMBER(H475)),H475&gt;TODAY(),NOT(ISNUMBER(I475)),I475&lt;=0,I475&gt;F475,AND(J475&lt;&gt;"",OR(NOT(ISNUMBER(J475)),J475&lt;0,J475&gt;I475)),AND(L475&lt;&gt;"",OR(NOT(ISNUMBER(L475)),L475&lt;H475))),"CHECK INPUTS",IF(N475="PAID","COMPLETE","OPEN"))))))))</x:f>
      </x:c>
    </x:row>
    <x:row r="476">
      <x:c r="A476" s="730"/>
      <x:c r="B476" s="730"/>
      <x:c r="C476" s="730"/>
      <x:c r="D476" s="730"/>
      <x:c r="E476" s="731"/>
      <x:c r="F476" s="767"/>
      <x:c r="G476" s="767"/>
      <x:c r="H476" s="731"/>
      <x:c r="I476" s="767"/>
      <x:c r="J476" s="767"/>
      <x:c r="K476" s="771" t="str">
        <x:f>IF(I476="","",IF(OR(NOT(ISNUMBER(I476)),I476&lt;=0,AND(J476&lt;&gt;"",NOT(ISNUMBER(J476))),J476&lt;0),"CHECK VALUES",ROUND(MAX(I476-IF(J476="",0,J476),0),2)))</x:f>
      </x:c>
      <x:c r="L476" s="731"/>
      <x:c r="M476" s="776" t="str">
        <x:f>IF(N476="OVERDUE",MAX(TODAY()-L476,0),"")</x:f>
      </x:c>
      <x:c r="N476" s="741" t="str">
        <x:f>IF(A476="","",IF(OR(B476="",C476="",D476="",E476="",F476="",NOT(ISNUMBER(E476)),E476&gt;TODAY(),NOT(ISNUMBER(F476)),F476&lt;=0),"CHECK ORDER DATA",IF(I476="","NOT INVOICED",IF(OR(G476="",H476=""),"CHECK INVOICE DATA",IF(OR(NOT(ISNUMBER(H476)),H476&gt;TODAY(),NOT(ISNUMBER(I476)),I476&lt;=0,I476&gt;F476,AND(J476&lt;&gt;"",NOT(ISNUMBER(J476))),J476&lt;0),"CHECK VALUES",IF(J476&gt;I476,"OVERPAID / CHECK",IF(K476=0,"PAID",IF(L476="","DUE DATE NOT SET",IF(OR(NOT(ISNUMBER(L476)),L476&lt;H476),"CHECK DUE DATE",IF(TODAY()&gt;L476,"OVERDUE","PENDING"))))))))))</x:f>
      </x:c>
      <x:c r="O476" s="730"/>
      <x:c r="P476" s="730"/>
      <x:c r="Q476" s="751" t="str">
        <x:f>IF(A476="","",IF(COUNTIF($A$5:$A$504,A476)&gt;1,"DUPLICATE PO ID",IF(OR(B476="",C476="",D476="",E476="",F476=""),"CHECK REQUIRED FIELDS",IF(OR(NOT(ISNUMBER(E476)),E476&gt;TODAY(),NOT(ISNUMBER(F476)),F476&lt;=0),"CHECK INPUTS",IF(I476="","OPEN — ADD INVOICE",IF(OR(G476="",H476=""),"CHECK INVOICE DATA",IF(OR(NOT(ISNUMBER(H476)),H476&gt;TODAY(),NOT(ISNUMBER(I476)),I476&lt;=0,I476&gt;F476,AND(J476&lt;&gt;"",OR(NOT(ISNUMBER(J476)),J476&lt;0,J476&gt;I476)),AND(L476&lt;&gt;"",OR(NOT(ISNUMBER(L476)),L476&lt;H476))),"CHECK INPUTS",IF(N476="PAID","COMPLETE","OPEN"))))))))</x:f>
      </x:c>
    </x:row>
    <x:row r="477">
      <x:c r="A477" s="730"/>
      <x:c r="B477" s="730"/>
      <x:c r="C477" s="730"/>
      <x:c r="D477" s="730"/>
      <x:c r="E477" s="731"/>
      <x:c r="F477" s="767"/>
      <x:c r="G477" s="767"/>
      <x:c r="H477" s="731"/>
      <x:c r="I477" s="767"/>
      <x:c r="J477" s="767"/>
      <x:c r="K477" s="771" t="str">
        <x:f>IF(I477="","",IF(OR(NOT(ISNUMBER(I477)),I477&lt;=0,AND(J477&lt;&gt;"",NOT(ISNUMBER(J477))),J477&lt;0),"CHECK VALUES",ROUND(MAX(I477-IF(J477="",0,J477),0),2)))</x:f>
      </x:c>
      <x:c r="L477" s="731"/>
      <x:c r="M477" s="776" t="str">
        <x:f>IF(N477="OVERDUE",MAX(TODAY()-L477,0),"")</x:f>
      </x:c>
      <x:c r="N477" s="741" t="str">
        <x:f>IF(A477="","",IF(OR(B477="",C477="",D477="",E477="",F477="",NOT(ISNUMBER(E477)),E477&gt;TODAY(),NOT(ISNUMBER(F477)),F477&lt;=0),"CHECK ORDER DATA",IF(I477="","NOT INVOICED",IF(OR(G477="",H477=""),"CHECK INVOICE DATA",IF(OR(NOT(ISNUMBER(H477)),H477&gt;TODAY(),NOT(ISNUMBER(I477)),I477&lt;=0,I477&gt;F477,AND(J477&lt;&gt;"",NOT(ISNUMBER(J477))),J477&lt;0),"CHECK VALUES",IF(J477&gt;I477,"OVERPAID / CHECK",IF(K477=0,"PAID",IF(L477="","DUE DATE NOT SET",IF(OR(NOT(ISNUMBER(L477)),L477&lt;H477),"CHECK DUE DATE",IF(TODAY()&gt;L477,"OVERDUE","PENDING"))))))))))</x:f>
      </x:c>
      <x:c r="O477" s="730"/>
      <x:c r="P477" s="730"/>
      <x:c r="Q477" s="751" t="str">
        <x:f>IF(A477="","",IF(COUNTIF($A$5:$A$504,A477)&gt;1,"DUPLICATE PO ID",IF(OR(B477="",C477="",D477="",E477="",F477=""),"CHECK REQUIRED FIELDS",IF(OR(NOT(ISNUMBER(E477)),E477&gt;TODAY(),NOT(ISNUMBER(F477)),F477&lt;=0),"CHECK INPUTS",IF(I477="","OPEN — ADD INVOICE",IF(OR(G477="",H477=""),"CHECK INVOICE DATA",IF(OR(NOT(ISNUMBER(H477)),H477&gt;TODAY(),NOT(ISNUMBER(I477)),I477&lt;=0,I477&gt;F477,AND(J477&lt;&gt;"",OR(NOT(ISNUMBER(J477)),J477&lt;0,J477&gt;I477)),AND(L477&lt;&gt;"",OR(NOT(ISNUMBER(L477)),L477&lt;H477))),"CHECK INPUTS",IF(N477="PAID","COMPLETE","OPEN"))))))))</x:f>
      </x:c>
    </x:row>
    <x:row r="478">
      <x:c r="A478" s="730"/>
      <x:c r="B478" s="730"/>
      <x:c r="C478" s="730"/>
      <x:c r="D478" s="730"/>
      <x:c r="E478" s="731"/>
      <x:c r="F478" s="767"/>
      <x:c r="G478" s="767"/>
      <x:c r="H478" s="731"/>
      <x:c r="I478" s="767"/>
      <x:c r="J478" s="767"/>
      <x:c r="K478" s="771" t="str">
        <x:f>IF(I478="","",IF(OR(NOT(ISNUMBER(I478)),I478&lt;=0,AND(J478&lt;&gt;"",NOT(ISNUMBER(J478))),J478&lt;0),"CHECK VALUES",ROUND(MAX(I478-IF(J478="",0,J478),0),2)))</x:f>
      </x:c>
      <x:c r="L478" s="731"/>
      <x:c r="M478" s="776" t="str">
        <x:f>IF(N478="OVERDUE",MAX(TODAY()-L478,0),"")</x:f>
      </x:c>
      <x:c r="N478" s="741" t="str">
        <x:f>IF(A478="","",IF(OR(B478="",C478="",D478="",E478="",F478="",NOT(ISNUMBER(E478)),E478&gt;TODAY(),NOT(ISNUMBER(F478)),F478&lt;=0),"CHECK ORDER DATA",IF(I478="","NOT INVOICED",IF(OR(G478="",H478=""),"CHECK INVOICE DATA",IF(OR(NOT(ISNUMBER(H478)),H478&gt;TODAY(),NOT(ISNUMBER(I478)),I478&lt;=0,I478&gt;F478,AND(J478&lt;&gt;"",NOT(ISNUMBER(J478))),J478&lt;0),"CHECK VALUES",IF(J478&gt;I478,"OVERPAID / CHECK",IF(K478=0,"PAID",IF(L478="","DUE DATE NOT SET",IF(OR(NOT(ISNUMBER(L478)),L478&lt;H478),"CHECK DUE DATE",IF(TODAY()&gt;L478,"OVERDUE","PENDING"))))))))))</x:f>
      </x:c>
      <x:c r="O478" s="730"/>
      <x:c r="P478" s="730"/>
      <x:c r="Q478" s="751" t="str">
        <x:f>IF(A478="","",IF(COUNTIF($A$5:$A$504,A478)&gt;1,"DUPLICATE PO ID",IF(OR(B478="",C478="",D478="",E478="",F478=""),"CHECK REQUIRED FIELDS",IF(OR(NOT(ISNUMBER(E478)),E478&gt;TODAY(),NOT(ISNUMBER(F478)),F478&lt;=0),"CHECK INPUTS",IF(I478="","OPEN — ADD INVOICE",IF(OR(G478="",H478=""),"CHECK INVOICE DATA",IF(OR(NOT(ISNUMBER(H478)),H478&gt;TODAY(),NOT(ISNUMBER(I478)),I478&lt;=0,I478&gt;F478,AND(J478&lt;&gt;"",OR(NOT(ISNUMBER(J478)),J478&lt;0,J478&gt;I478)),AND(L478&lt;&gt;"",OR(NOT(ISNUMBER(L478)),L478&lt;H478))),"CHECK INPUTS",IF(N478="PAID","COMPLETE","OPEN"))))))))</x:f>
      </x:c>
    </x:row>
    <x:row r="479">
      <x:c r="A479" s="730"/>
      <x:c r="B479" s="730"/>
      <x:c r="C479" s="730"/>
      <x:c r="D479" s="730"/>
      <x:c r="E479" s="731"/>
      <x:c r="F479" s="767"/>
      <x:c r="G479" s="767"/>
      <x:c r="H479" s="731"/>
      <x:c r="I479" s="767"/>
      <x:c r="J479" s="767"/>
      <x:c r="K479" s="771" t="str">
        <x:f>IF(I479="","",IF(OR(NOT(ISNUMBER(I479)),I479&lt;=0,AND(J479&lt;&gt;"",NOT(ISNUMBER(J479))),J479&lt;0),"CHECK VALUES",ROUND(MAX(I479-IF(J479="",0,J479),0),2)))</x:f>
      </x:c>
      <x:c r="L479" s="731"/>
      <x:c r="M479" s="776" t="str">
        <x:f>IF(N479="OVERDUE",MAX(TODAY()-L479,0),"")</x:f>
      </x:c>
      <x:c r="N479" s="741" t="str">
        <x:f>IF(A479="","",IF(OR(B479="",C479="",D479="",E479="",F479="",NOT(ISNUMBER(E479)),E479&gt;TODAY(),NOT(ISNUMBER(F479)),F479&lt;=0),"CHECK ORDER DATA",IF(I479="","NOT INVOICED",IF(OR(G479="",H479=""),"CHECK INVOICE DATA",IF(OR(NOT(ISNUMBER(H479)),H479&gt;TODAY(),NOT(ISNUMBER(I479)),I479&lt;=0,I479&gt;F479,AND(J479&lt;&gt;"",NOT(ISNUMBER(J479))),J479&lt;0),"CHECK VALUES",IF(J479&gt;I479,"OVERPAID / CHECK",IF(K479=0,"PAID",IF(L479="","DUE DATE NOT SET",IF(OR(NOT(ISNUMBER(L479)),L479&lt;H479),"CHECK DUE DATE",IF(TODAY()&gt;L479,"OVERDUE","PENDING"))))))))))</x:f>
      </x:c>
      <x:c r="O479" s="730"/>
      <x:c r="P479" s="730"/>
      <x:c r="Q479" s="751" t="str">
        <x:f>IF(A479="","",IF(COUNTIF($A$5:$A$504,A479)&gt;1,"DUPLICATE PO ID",IF(OR(B479="",C479="",D479="",E479="",F479=""),"CHECK REQUIRED FIELDS",IF(OR(NOT(ISNUMBER(E479)),E479&gt;TODAY(),NOT(ISNUMBER(F479)),F479&lt;=0),"CHECK INPUTS",IF(I479="","OPEN — ADD INVOICE",IF(OR(G479="",H479=""),"CHECK INVOICE DATA",IF(OR(NOT(ISNUMBER(H479)),H479&gt;TODAY(),NOT(ISNUMBER(I479)),I479&lt;=0,I479&gt;F479,AND(J479&lt;&gt;"",OR(NOT(ISNUMBER(J479)),J479&lt;0,J479&gt;I479)),AND(L479&lt;&gt;"",OR(NOT(ISNUMBER(L479)),L479&lt;H479))),"CHECK INPUTS",IF(N479="PAID","COMPLETE","OPEN"))))))))</x:f>
      </x:c>
    </x:row>
    <x:row r="480">
      <x:c r="A480" s="730"/>
      <x:c r="B480" s="730"/>
      <x:c r="C480" s="730"/>
      <x:c r="D480" s="730"/>
      <x:c r="E480" s="731"/>
      <x:c r="F480" s="767"/>
      <x:c r="G480" s="767"/>
      <x:c r="H480" s="731"/>
      <x:c r="I480" s="767"/>
      <x:c r="J480" s="767"/>
      <x:c r="K480" s="771" t="str">
        <x:f>IF(I480="","",IF(OR(NOT(ISNUMBER(I480)),I480&lt;=0,AND(J480&lt;&gt;"",NOT(ISNUMBER(J480))),J480&lt;0),"CHECK VALUES",ROUND(MAX(I480-IF(J480="",0,J480),0),2)))</x:f>
      </x:c>
      <x:c r="L480" s="731"/>
      <x:c r="M480" s="776" t="str">
        <x:f>IF(N480="OVERDUE",MAX(TODAY()-L480,0),"")</x:f>
      </x:c>
      <x:c r="N480" s="741" t="str">
        <x:f>IF(A480="","",IF(OR(B480="",C480="",D480="",E480="",F480="",NOT(ISNUMBER(E480)),E480&gt;TODAY(),NOT(ISNUMBER(F480)),F480&lt;=0),"CHECK ORDER DATA",IF(I480="","NOT INVOICED",IF(OR(G480="",H480=""),"CHECK INVOICE DATA",IF(OR(NOT(ISNUMBER(H480)),H480&gt;TODAY(),NOT(ISNUMBER(I480)),I480&lt;=0,I480&gt;F480,AND(J480&lt;&gt;"",NOT(ISNUMBER(J480))),J480&lt;0),"CHECK VALUES",IF(J480&gt;I480,"OVERPAID / CHECK",IF(K480=0,"PAID",IF(L480="","DUE DATE NOT SET",IF(OR(NOT(ISNUMBER(L480)),L480&lt;H480),"CHECK DUE DATE",IF(TODAY()&gt;L480,"OVERDUE","PENDING"))))))))))</x:f>
      </x:c>
      <x:c r="O480" s="730"/>
      <x:c r="P480" s="730"/>
      <x:c r="Q480" s="751" t="str">
        <x:f>IF(A480="","",IF(COUNTIF($A$5:$A$504,A480)&gt;1,"DUPLICATE PO ID",IF(OR(B480="",C480="",D480="",E480="",F480=""),"CHECK REQUIRED FIELDS",IF(OR(NOT(ISNUMBER(E480)),E480&gt;TODAY(),NOT(ISNUMBER(F480)),F480&lt;=0),"CHECK INPUTS",IF(I480="","OPEN — ADD INVOICE",IF(OR(G480="",H480=""),"CHECK INVOICE DATA",IF(OR(NOT(ISNUMBER(H480)),H480&gt;TODAY(),NOT(ISNUMBER(I480)),I480&lt;=0,I480&gt;F480,AND(J480&lt;&gt;"",OR(NOT(ISNUMBER(J480)),J480&lt;0,J480&gt;I480)),AND(L480&lt;&gt;"",OR(NOT(ISNUMBER(L480)),L480&lt;H480))),"CHECK INPUTS",IF(N480="PAID","COMPLETE","OPEN"))))))))</x:f>
      </x:c>
    </x:row>
    <x:row r="481">
      <x:c r="A481" s="730"/>
      <x:c r="B481" s="730"/>
      <x:c r="C481" s="730"/>
      <x:c r="D481" s="730"/>
      <x:c r="E481" s="731"/>
      <x:c r="F481" s="767"/>
      <x:c r="G481" s="767"/>
      <x:c r="H481" s="731"/>
      <x:c r="I481" s="767"/>
      <x:c r="J481" s="767"/>
      <x:c r="K481" s="771" t="str">
        <x:f>IF(I481="","",IF(OR(NOT(ISNUMBER(I481)),I481&lt;=0,AND(J481&lt;&gt;"",NOT(ISNUMBER(J481))),J481&lt;0),"CHECK VALUES",ROUND(MAX(I481-IF(J481="",0,J481),0),2)))</x:f>
      </x:c>
      <x:c r="L481" s="731"/>
      <x:c r="M481" s="776" t="str">
        <x:f>IF(N481="OVERDUE",MAX(TODAY()-L481,0),"")</x:f>
      </x:c>
      <x:c r="N481" s="741" t="str">
        <x:f>IF(A481="","",IF(OR(B481="",C481="",D481="",E481="",F481="",NOT(ISNUMBER(E481)),E481&gt;TODAY(),NOT(ISNUMBER(F481)),F481&lt;=0),"CHECK ORDER DATA",IF(I481="","NOT INVOICED",IF(OR(G481="",H481=""),"CHECK INVOICE DATA",IF(OR(NOT(ISNUMBER(H481)),H481&gt;TODAY(),NOT(ISNUMBER(I481)),I481&lt;=0,I481&gt;F481,AND(J481&lt;&gt;"",NOT(ISNUMBER(J481))),J481&lt;0),"CHECK VALUES",IF(J481&gt;I481,"OVERPAID / CHECK",IF(K481=0,"PAID",IF(L481="","DUE DATE NOT SET",IF(OR(NOT(ISNUMBER(L481)),L481&lt;H481),"CHECK DUE DATE",IF(TODAY()&gt;L481,"OVERDUE","PENDING"))))))))))</x:f>
      </x:c>
      <x:c r="O481" s="730"/>
      <x:c r="P481" s="730"/>
      <x:c r="Q481" s="751" t="str">
        <x:f>IF(A481="","",IF(COUNTIF($A$5:$A$504,A481)&gt;1,"DUPLICATE PO ID",IF(OR(B481="",C481="",D481="",E481="",F481=""),"CHECK REQUIRED FIELDS",IF(OR(NOT(ISNUMBER(E481)),E481&gt;TODAY(),NOT(ISNUMBER(F481)),F481&lt;=0),"CHECK INPUTS",IF(I481="","OPEN — ADD INVOICE",IF(OR(G481="",H481=""),"CHECK INVOICE DATA",IF(OR(NOT(ISNUMBER(H481)),H481&gt;TODAY(),NOT(ISNUMBER(I481)),I481&lt;=0,I481&gt;F481,AND(J481&lt;&gt;"",OR(NOT(ISNUMBER(J481)),J481&lt;0,J481&gt;I481)),AND(L481&lt;&gt;"",OR(NOT(ISNUMBER(L481)),L481&lt;H481))),"CHECK INPUTS",IF(N481="PAID","COMPLETE","OPEN"))))))))</x:f>
      </x:c>
    </x:row>
    <x:row r="482">
      <x:c r="A482" s="730"/>
      <x:c r="B482" s="730"/>
      <x:c r="C482" s="730"/>
      <x:c r="D482" s="730"/>
      <x:c r="E482" s="731"/>
      <x:c r="F482" s="767"/>
      <x:c r="G482" s="767"/>
      <x:c r="H482" s="731"/>
      <x:c r="I482" s="767"/>
      <x:c r="J482" s="767"/>
      <x:c r="K482" s="771" t="str">
        <x:f>IF(I482="","",IF(OR(NOT(ISNUMBER(I482)),I482&lt;=0,AND(J482&lt;&gt;"",NOT(ISNUMBER(J482))),J482&lt;0),"CHECK VALUES",ROUND(MAX(I482-IF(J482="",0,J482),0),2)))</x:f>
      </x:c>
      <x:c r="L482" s="731"/>
      <x:c r="M482" s="776" t="str">
        <x:f>IF(N482="OVERDUE",MAX(TODAY()-L482,0),"")</x:f>
      </x:c>
      <x:c r="N482" s="741" t="str">
        <x:f>IF(A482="","",IF(OR(B482="",C482="",D482="",E482="",F482="",NOT(ISNUMBER(E482)),E482&gt;TODAY(),NOT(ISNUMBER(F482)),F482&lt;=0),"CHECK ORDER DATA",IF(I482="","NOT INVOICED",IF(OR(G482="",H482=""),"CHECK INVOICE DATA",IF(OR(NOT(ISNUMBER(H482)),H482&gt;TODAY(),NOT(ISNUMBER(I482)),I482&lt;=0,I482&gt;F482,AND(J482&lt;&gt;"",NOT(ISNUMBER(J482))),J482&lt;0),"CHECK VALUES",IF(J482&gt;I482,"OVERPAID / CHECK",IF(K482=0,"PAID",IF(L482="","DUE DATE NOT SET",IF(OR(NOT(ISNUMBER(L482)),L482&lt;H482),"CHECK DUE DATE",IF(TODAY()&gt;L482,"OVERDUE","PENDING"))))))))))</x:f>
      </x:c>
      <x:c r="O482" s="730"/>
      <x:c r="P482" s="730"/>
      <x:c r="Q482" s="751" t="str">
        <x:f>IF(A482="","",IF(COUNTIF($A$5:$A$504,A482)&gt;1,"DUPLICATE PO ID",IF(OR(B482="",C482="",D482="",E482="",F482=""),"CHECK REQUIRED FIELDS",IF(OR(NOT(ISNUMBER(E482)),E482&gt;TODAY(),NOT(ISNUMBER(F482)),F482&lt;=0),"CHECK INPUTS",IF(I482="","OPEN — ADD INVOICE",IF(OR(G482="",H482=""),"CHECK INVOICE DATA",IF(OR(NOT(ISNUMBER(H482)),H482&gt;TODAY(),NOT(ISNUMBER(I482)),I482&lt;=0,I482&gt;F482,AND(J482&lt;&gt;"",OR(NOT(ISNUMBER(J482)),J482&lt;0,J482&gt;I482)),AND(L482&lt;&gt;"",OR(NOT(ISNUMBER(L482)),L482&lt;H482))),"CHECK INPUTS",IF(N482="PAID","COMPLETE","OPEN"))))))))</x:f>
      </x:c>
    </x:row>
    <x:row r="483">
      <x:c r="A483" s="730"/>
      <x:c r="B483" s="730"/>
      <x:c r="C483" s="730"/>
      <x:c r="D483" s="730"/>
      <x:c r="E483" s="731"/>
      <x:c r="F483" s="767"/>
      <x:c r="G483" s="767"/>
      <x:c r="H483" s="731"/>
      <x:c r="I483" s="767"/>
      <x:c r="J483" s="767"/>
      <x:c r="K483" s="771" t="str">
        <x:f>IF(I483="","",IF(OR(NOT(ISNUMBER(I483)),I483&lt;=0,AND(J483&lt;&gt;"",NOT(ISNUMBER(J483))),J483&lt;0),"CHECK VALUES",ROUND(MAX(I483-IF(J483="",0,J483),0),2)))</x:f>
      </x:c>
      <x:c r="L483" s="731"/>
      <x:c r="M483" s="776" t="str">
        <x:f>IF(N483="OVERDUE",MAX(TODAY()-L483,0),"")</x:f>
      </x:c>
      <x:c r="N483" s="741" t="str">
        <x:f>IF(A483="","",IF(OR(B483="",C483="",D483="",E483="",F483="",NOT(ISNUMBER(E483)),E483&gt;TODAY(),NOT(ISNUMBER(F483)),F483&lt;=0),"CHECK ORDER DATA",IF(I483="","NOT INVOICED",IF(OR(G483="",H483=""),"CHECK INVOICE DATA",IF(OR(NOT(ISNUMBER(H483)),H483&gt;TODAY(),NOT(ISNUMBER(I483)),I483&lt;=0,I483&gt;F483,AND(J483&lt;&gt;"",NOT(ISNUMBER(J483))),J483&lt;0),"CHECK VALUES",IF(J483&gt;I483,"OVERPAID / CHECK",IF(K483=0,"PAID",IF(L483="","DUE DATE NOT SET",IF(OR(NOT(ISNUMBER(L483)),L483&lt;H483),"CHECK DUE DATE",IF(TODAY()&gt;L483,"OVERDUE","PENDING"))))))))))</x:f>
      </x:c>
      <x:c r="O483" s="730"/>
      <x:c r="P483" s="730"/>
      <x:c r="Q483" s="751" t="str">
        <x:f>IF(A483="","",IF(COUNTIF($A$5:$A$504,A483)&gt;1,"DUPLICATE PO ID",IF(OR(B483="",C483="",D483="",E483="",F483=""),"CHECK REQUIRED FIELDS",IF(OR(NOT(ISNUMBER(E483)),E483&gt;TODAY(),NOT(ISNUMBER(F483)),F483&lt;=0),"CHECK INPUTS",IF(I483="","OPEN — ADD INVOICE",IF(OR(G483="",H483=""),"CHECK INVOICE DATA",IF(OR(NOT(ISNUMBER(H483)),H483&gt;TODAY(),NOT(ISNUMBER(I483)),I483&lt;=0,I483&gt;F483,AND(J483&lt;&gt;"",OR(NOT(ISNUMBER(J483)),J483&lt;0,J483&gt;I483)),AND(L483&lt;&gt;"",OR(NOT(ISNUMBER(L483)),L483&lt;H483))),"CHECK INPUTS",IF(N483="PAID","COMPLETE","OPEN"))))))))</x:f>
      </x:c>
    </x:row>
    <x:row r="484">
      <x:c r="A484" s="730"/>
      <x:c r="B484" s="730"/>
      <x:c r="C484" s="730"/>
      <x:c r="D484" s="730"/>
      <x:c r="E484" s="731"/>
      <x:c r="F484" s="767"/>
      <x:c r="G484" s="767"/>
      <x:c r="H484" s="731"/>
      <x:c r="I484" s="767"/>
      <x:c r="J484" s="767"/>
      <x:c r="K484" s="771" t="str">
        <x:f>IF(I484="","",IF(OR(NOT(ISNUMBER(I484)),I484&lt;=0,AND(J484&lt;&gt;"",NOT(ISNUMBER(J484))),J484&lt;0),"CHECK VALUES",ROUND(MAX(I484-IF(J484="",0,J484),0),2)))</x:f>
      </x:c>
      <x:c r="L484" s="731"/>
      <x:c r="M484" s="776" t="str">
        <x:f>IF(N484="OVERDUE",MAX(TODAY()-L484,0),"")</x:f>
      </x:c>
      <x:c r="N484" s="741" t="str">
        <x:f>IF(A484="","",IF(OR(B484="",C484="",D484="",E484="",F484="",NOT(ISNUMBER(E484)),E484&gt;TODAY(),NOT(ISNUMBER(F484)),F484&lt;=0),"CHECK ORDER DATA",IF(I484="","NOT INVOICED",IF(OR(G484="",H484=""),"CHECK INVOICE DATA",IF(OR(NOT(ISNUMBER(H484)),H484&gt;TODAY(),NOT(ISNUMBER(I484)),I484&lt;=0,I484&gt;F484,AND(J484&lt;&gt;"",NOT(ISNUMBER(J484))),J484&lt;0),"CHECK VALUES",IF(J484&gt;I484,"OVERPAID / CHECK",IF(K484=0,"PAID",IF(L484="","DUE DATE NOT SET",IF(OR(NOT(ISNUMBER(L484)),L484&lt;H484),"CHECK DUE DATE",IF(TODAY()&gt;L484,"OVERDUE","PENDING"))))))))))</x:f>
      </x:c>
      <x:c r="O484" s="730"/>
      <x:c r="P484" s="730"/>
      <x:c r="Q484" s="751" t="str">
        <x:f>IF(A484="","",IF(COUNTIF($A$5:$A$504,A484)&gt;1,"DUPLICATE PO ID",IF(OR(B484="",C484="",D484="",E484="",F484=""),"CHECK REQUIRED FIELDS",IF(OR(NOT(ISNUMBER(E484)),E484&gt;TODAY(),NOT(ISNUMBER(F484)),F484&lt;=0),"CHECK INPUTS",IF(I484="","OPEN — ADD INVOICE",IF(OR(G484="",H484=""),"CHECK INVOICE DATA",IF(OR(NOT(ISNUMBER(H484)),H484&gt;TODAY(),NOT(ISNUMBER(I484)),I484&lt;=0,I484&gt;F484,AND(J484&lt;&gt;"",OR(NOT(ISNUMBER(J484)),J484&lt;0,J484&gt;I484)),AND(L484&lt;&gt;"",OR(NOT(ISNUMBER(L484)),L484&lt;H484))),"CHECK INPUTS",IF(N484="PAID","COMPLETE","OPEN"))))))))</x:f>
      </x:c>
    </x:row>
    <x:row r="485">
      <x:c r="A485" s="730"/>
      <x:c r="B485" s="730"/>
      <x:c r="C485" s="730"/>
      <x:c r="D485" s="730"/>
      <x:c r="E485" s="731"/>
      <x:c r="F485" s="767"/>
      <x:c r="G485" s="767"/>
      <x:c r="H485" s="731"/>
      <x:c r="I485" s="767"/>
      <x:c r="J485" s="767"/>
      <x:c r="K485" s="771" t="str">
        <x:f>IF(I485="","",IF(OR(NOT(ISNUMBER(I485)),I485&lt;=0,AND(J485&lt;&gt;"",NOT(ISNUMBER(J485))),J485&lt;0),"CHECK VALUES",ROUND(MAX(I485-IF(J485="",0,J485),0),2)))</x:f>
      </x:c>
      <x:c r="L485" s="731"/>
      <x:c r="M485" s="776" t="str">
        <x:f>IF(N485="OVERDUE",MAX(TODAY()-L485,0),"")</x:f>
      </x:c>
      <x:c r="N485" s="741" t="str">
        <x:f>IF(A485="","",IF(OR(B485="",C485="",D485="",E485="",F485="",NOT(ISNUMBER(E485)),E485&gt;TODAY(),NOT(ISNUMBER(F485)),F485&lt;=0),"CHECK ORDER DATA",IF(I485="","NOT INVOICED",IF(OR(G485="",H485=""),"CHECK INVOICE DATA",IF(OR(NOT(ISNUMBER(H485)),H485&gt;TODAY(),NOT(ISNUMBER(I485)),I485&lt;=0,I485&gt;F485,AND(J485&lt;&gt;"",NOT(ISNUMBER(J485))),J485&lt;0),"CHECK VALUES",IF(J485&gt;I485,"OVERPAID / CHECK",IF(K485=0,"PAID",IF(L485="","DUE DATE NOT SET",IF(OR(NOT(ISNUMBER(L485)),L485&lt;H485),"CHECK DUE DATE",IF(TODAY()&gt;L485,"OVERDUE","PENDING"))))))))))</x:f>
      </x:c>
      <x:c r="O485" s="730"/>
      <x:c r="P485" s="730"/>
      <x:c r="Q485" s="751" t="str">
        <x:f>IF(A485="","",IF(COUNTIF($A$5:$A$504,A485)&gt;1,"DUPLICATE PO ID",IF(OR(B485="",C485="",D485="",E485="",F485=""),"CHECK REQUIRED FIELDS",IF(OR(NOT(ISNUMBER(E485)),E485&gt;TODAY(),NOT(ISNUMBER(F485)),F485&lt;=0),"CHECK INPUTS",IF(I485="","OPEN — ADD INVOICE",IF(OR(G485="",H485=""),"CHECK INVOICE DATA",IF(OR(NOT(ISNUMBER(H485)),H485&gt;TODAY(),NOT(ISNUMBER(I485)),I485&lt;=0,I485&gt;F485,AND(J485&lt;&gt;"",OR(NOT(ISNUMBER(J485)),J485&lt;0,J485&gt;I485)),AND(L485&lt;&gt;"",OR(NOT(ISNUMBER(L485)),L485&lt;H485))),"CHECK INPUTS",IF(N485="PAID","COMPLETE","OPEN"))))))))</x:f>
      </x:c>
    </x:row>
    <x:row r="486">
      <x:c r="A486" s="730"/>
      <x:c r="B486" s="730"/>
      <x:c r="C486" s="730"/>
      <x:c r="D486" s="730"/>
      <x:c r="E486" s="731"/>
      <x:c r="F486" s="767"/>
      <x:c r="G486" s="767"/>
      <x:c r="H486" s="731"/>
      <x:c r="I486" s="767"/>
      <x:c r="J486" s="767"/>
      <x:c r="K486" s="771" t="str">
        <x:f>IF(I486="","",IF(OR(NOT(ISNUMBER(I486)),I486&lt;=0,AND(J486&lt;&gt;"",NOT(ISNUMBER(J486))),J486&lt;0),"CHECK VALUES",ROUND(MAX(I486-IF(J486="",0,J486),0),2)))</x:f>
      </x:c>
      <x:c r="L486" s="731"/>
      <x:c r="M486" s="776" t="str">
        <x:f>IF(N486="OVERDUE",MAX(TODAY()-L486,0),"")</x:f>
      </x:c>
      <x:c r="N486" s="741" t="str">
        <x:f>IF(A486="","",IF(OR(B486="",C486="",D486="",E486="",F486="",NOT(ISNUMBER(E486)),E486&gt;TODAY(),NOT(ISNUMBER(F486)),F486&lt;=0),"CHECK ORDER DATA",IF(I486="","NOT INVOICED",IF(OR(G486="",H486=""),"CHECK INVOICE DATA",IF(OR(NOT(ISNUMBER(H486)),H486&gt;TODAY(),NOT(ISNUMBER(I486)),I486&lt;=0,I486&gt;F486,AND(J486&lt;&gt;"",NOT(ISNUMBER(J486))),J486&lt;0),"CHECK VALUES",IF(J486&gt;I486,"OVERPAID / CHECK",IF(K486=0,"PAID",IF(L486="","DUE DATE NOT SET",IF(OR(NOT(ISNUMBER(L486)),L486&lt;H486),"CHECK DUE DATE",IF(TODAY()&gt;L486,"OVERDUE","PENDING"))))))))))</x:f>
      </x:c>
      <x:c r="O486" s="730"/>
      <x:c r="P486" s="730"/>
      <x:c r="Q486" s="751" t="str">
        <x:f>IF(A486="","",IF(COUNTIF($A$5:$A$504,A486)&gt;1,"DUPLICATE PO ID",IF(OR(B486="",C486="",D486="",E486="",F486=""),"CHECK REQUIRED FIELDS",IF(OR(NOT(ISNUMBER(E486)),E486&gt;TODAY(),NOT(ISNUMBER(F486)),F486&lt;=0),"CHECK INPUTS",IF(I486="","OPEN — ADD INVOICE",IF(OR(G486="",H486=""),"CHECK INVOICE DATA",IF(OR(NOT(ISNUMBER(H486)),H486&gt;TODAY(),NOT(ISNUMBER(I486)),I486&lt;=0,I486&gt;F486,AND(J486&lt;&gt;"",OR(NOT(ISNUMBER(J486)),J486&lt;0,J486&gt;I486)),AND(L486&lt;&gt;"",OR(NOT(ISNUMBER(L486)),L486&lt;H486))),"CHECK INPUTS",IF(N486="PAID","COMPLETE","OPEN"))))))))</x:f>
      </x:c>
    </x:row>
    <x:row r="487">
      <x:c r="A487" s="730"/>
      <x:c r="B487" s="730"/>
      <x:c r="C487" s="730"/>
      <x:c r="D487" s="730"/>
      <x:c r="E487" s="731"/>
      <x:c r="F487" s="767"/>
      <x:c r="G487" s="767"/>
      <x:c r="H487" s="731"/>
      <x:c r="I487" s="767"/>
      <x:c r="J487" s="767"/>
      <x:c r="K487" s="771" t="str">
        <x:f>IF(I487="","",IF(OR(NOT(ISNUMBER(I487)),I487&lt;=0,AND(J487&lt;&gt;"",NOT(ISNUMBER(J487))),J487&lt;0),"CHECK VALUES",ROUND(MAX(I487-IF(J487="",0,J487),0),2)))</x:f>
      </x:c>
      <x:c r="L487" s="731"/>
      <x:c r="M487" s="776" t="str">
        <x:f>IF(N487="OVERDUE",MAX(TODAY()-L487,0),"")</x:f>
      </x:c>
      <x:c r="N487" s="741" t="str">
        <x:f>IF(A487="","",IF(OR(B487="",C487="",D487="",E487="",F487="",NOT(ISNUMBER(E487)),E487&gt;TODAY(),NOT(ISNUMBER(F487)),F487&lt;=0),"CHECK ORDER DATA",IF(I487="","NOT INVOICED",IF(OR(G487="",H487=""),"CHECK INVOICE DATA",IF(OR(NOT(ISNUMBER(H487)),H487&gt;TODAY(),NOT(ISNUMBER(I487)),I487&lt;=0,I487&gt;F487,AND(J487&lt;&gt;"",NOT(ISNUMBER(J487))),J487&lt;0),"CHECK VALUES",IF(J487&gt;I487,"OVERPAID / CHECK",IF(K487=0,"PAID",IF(L487="","DUE DATE NOT SET",IF(OR(NOT(ISNUMBER(L487)),L487&lt;H487),"CHECK DUE DATE",IF(TODAY()&gt;L487,"OVERDUE","PENDING"))))))))))</x:f>
      </x:c>
      <x:c r="O487" s="730"/>
      <x:c r="P487" s="730"/>
      <x:c r="Q487" s="751" t="str">
        <x:f>IF(A487="","",IF(COUNTIF($A$5:$A$504,A487)&gt;1,"DUPLICATE PO ID",IF(OR(B487="",C487="",D487="",E487="",F487=""),"CHECK REQUIRED FIELDS",IF(OR(NOT(ISNUMBER(E487)),E487&gt;TODAY(),NOT(ISNUMBER(F487)),F487&lt;=0),"CHECK INPUTS",IF(I487="","OPEN — ADD INVOICE",IF(OR(G487="",H487=""),"CHECK INVOICE DATA",IF(OR(NOT(ISNUMBER(H487)),H487&gt;TODAY(),NOT(ISNUMBER(I487)),I487&lt;=0,I487&gt;F487,AND(J487&lt;&gt;"",OR(NOT(ISNUMBER(J487)),J487&lt;0,J487&gt;I487)),AND(L487&lt;&gt;"",OR(NOT(ISNUMBER(L487)),L487&lt;H487))),"CHECK INPUTS",IF(N487="PAID","COMPLETE","OPEN"))))))))</x:f>
      </x:c>
    </x:row>
    <x:row r="488">
      <x:c r="A488" s="730"/>
      <x:c r="B488" s="730"/>
      <x:c r="C488" s="730"/>
      <x:c r="D488" s="730"/>
      <x:c r="E488" s="731"/>
      <x:c r="F488" s="767"/>
      <x:c r="G488" s="767"/>
      <x:c r="H488" s="731"/>
      <x:c r="I488" s="767"/>
      <x:c r="J488" s="767"/>
      <x:c r="K488" s="771" t="str">
        <x:f>IF(I488="","",IF(OR(NOT(ISNUMBER(I488)),I488&lt;=0,AND(J488&lt;&gt;"",NOT(ISNUMBER(J488))),J488&lt;0),"CHECK VALUES",ROUND(MAX(I488-IF(J488="",0,J488),0),2)))</x:f>
      </x:c>
      <x:c r="L488" s="731"/>
      <x:c r="M488" s="776" t="str">
        <x:f>IF(N488="OVERDUE",MAX(TODAY()-L488,0),"")</x:f>
      </x:c>
      <x:c r="N488" s="741" t="str">
        <x:f>IF(A488="","",IF(OR(B488="",C488="",D488="",E488="",F488="",NOT(ISNUMBER(E488)),E488&gt;TODAY(),NOT(ISNUMBER(F488)),F488&lt;=0),"CHECK ORDER DATA",IF(I488="","NOT INVOICED",IF(OR(G488="",H488=""),"CHECK INVOICE DATA",IF(OR(NOT(ISNUMBER(H488)),H488&gt;TODAY(),NOT(ISNUMBER(I488)),I488&lt;=0,I488&gt;F488,AND(J488&lt;&gt;"",NOT(ISNUMBER(J488))),J488&lt;0),"CHECK VALUES",IF(J488&gt;I488,"OVERPAID / CHECK",IF(K488=0,"PAID",IF(L488="","DUE DATE NOT SET",IF(OR(NOT(ISNUMBER(L488)),L488&lt;H488),"CHECK DUE DATE",IF(TODAY()&gt;L488,"OVERDUE","PENDING"))))))))))</x:f>
      </x:c>
      <x:c r="O488" s="730"/>
      <x:c r="P488" s="730"/>
      <x:c r="Q488" s="751" t="str">
        <x:f>IF(A488="","",IF(COUNTIF($A$5:$A$504,A488)&gt;1,"DUPLICATE PO ID",IF(OR(B488="",C488="",D488="",E488="",F488=""),"CHECK REQUIRED FIELDS",IF(OR(NOT(ISNUMBER(E488)),E488&gt;TODAY(),NOT(ISNUMBER(F488)),F488&lt;=0),"CHECK INPUTS",IF(I488="","OPEN — ADD INVOICE",IF(OR(G488="",H488=""),"CHECK INVOICE DATA",IF(OR(NOT(ISNUMBER(H488)),H488&gt;TODAY(),NOT(ISNUMBER(I488)),I488&lt;=0,I488&gt;F488,AND(J488&lt;&gt;"",OR(NOT(ISNUMBER(J488)),J488&lt;0,J488&gt;I488)),AND(L488&lt;&gt;"",OR(NOT(ISNUMBER(L488)),L488&lt;H488))),"CHECK INPUTS",IF(N488="PAID","COMPLETE","OPEN"))))))))</x:f>
      </x:c>
    </x:row>
    <x:row r="489">
      <x:c r="A489" s="730"/>
      <x:c r="B489" s="730"/>
      <x:c r="C489" s="730"/>
      <x:c r="D489" s="730"/>
      <x:c r="E489" s="731"/>
      <x:c r="F489" s="767"/>
      <x:c r="G489" s="767"/>
      <x:c r="H489" s="731"/>
      <x:c r="I489" s="767"/>
      <x:c r="J489" s="767"/>
      <x:c r="K489" s="771" t="str">
        <x:f>IF(I489="","",IF(OR(NOT(ISNUMBER(I489)),I489&lt;=0,AND(J489&lt;&gt;"",NOT(ISNUMBER(J489))),J489&lt;0),"CHECK VALUES",ROUND(MAX(I489-IF(J489="",0,J489),0),2)))</x:f>
      </x:c>
      <x:c r="L489" s="731"/>
      <x:c r="M489" s="776" t="str">
        <x:f>IF(N489="OVERDUE",MAX(TODAY()-L489,0),"")</x:f>
      </x:c>
      <x:c r="N489" s="741" t="str">
        <x:f>IF(A489="","",IF(OR(B489="",C489="",D489="",E489="",F489="",NOT(ISNUMBER(E489)),E489&gt;TODAY(),NOT(ISNUMBER(F489)),F489&lt;=0),"CHECK ORDER DATA",IF(I489="","NOT INVOICED",IF(OR(G489="",H489=""),"CHECK INVOICE DATA",IF(OR(NOT(ISNUMBER(H489)),H489&gt;TODAY(),NOT(ISNUMBER(I489)),I489&lt;=0,I489&gt;F489,AND(J489&lt;&gt;"",NOT(ISNUMBER(J489))),J489&lt;0),"CHECK VALUES",IF(J489&gt;I489,"OVERPAID / CHECK",IF(K489=0,"PAID",IF(L489="","DUE DATE NOT SET",IF(OR(NOT(ISNUMBER(L489)),L489&lt;H489),"CHECK DUE DATE",IF(TODAY()&gt;L489,"OVERDUE","PENDING"))))))))))</x:f>
      </x:c>
      <x:c r="O489" s="730"/>
      <x:c r="P489" s="730"/>
      <x:c r="Q489" s="751" t="str">
        <x:f>IF(A489="","",IF(COUNTIF($A$5:$A$504,A489)&gt;1,"DUPLICATE PO ID",IF(OR(B489="",C489="",D489="",E489="",F489=""),"CHECK REQUIRED FIELDS",IF(OR(NOT(ISNUMBER(E489)),E489&gt;TODAY(),NOT(ISNUMBER(F489)),F489&lt;=0),"CHECK INPUTS",IF(I489="","OPEN — ADD INVOICE",IF(OR(G489="",H489=""),"CHECK INVOICE DATA",IF(OR(NOT(ISNUMBER(H489)),H489&gt;TODAY(),NOT(ISNUMBER(I489)),I489&lt;=0,I489&gt;F489,AND(J489&lt;&gt;"",OR(NOT(ISNUMBER(J489)),J489&lt;0,J489&gt;I489)),AND(L489&lt;&gt;"",OR(NOT(ISNUMBER(L489)),L489&lt;H489))),"CHECK INPUTS",IF(N489="PAID","COMPLETE","OPEN"))))))))</x:f>
      </x:c>
    </x:row>
    <x:row r="490">
      <x:c r="A490" s="730"/>
      <x:c r="B490" s="730"/>
      <x:c r="C490" s="730"/>
      <x:c r="D490" s="730"/>
      <x:c r="E490" s="731"/>
      <x:c r="F490" s="767"/>
      <x:c r="G490" s="767"/>
      <x:c r="H490" s="731"/>
      <x:c r="I490" s="767"/>
      <x:c r="J490" s="767"/>
      <x:c r="K490" s="771" t="str">
        <x:f>IF(I490="","",IF(OR(NOT(ISNUMBER(I490)),I490&lt;=0,AND(J490&lt;&gt;"",NOT(ISNUMBER(J490))),J490&lt;0),"CHECK VALUES",ROUND(MAX(I490-IF(J490="",0,J490),0),2)))</x:f>
      </x:c>
      <x:c r="L490" s="731"/>
      <x:c r="M490" s="776" t="str">
        <x:f>IF(N490="OVERDUE",MAX(TODAY()-L490,0),"")</x:f>
      </x:c>
      <x:c r="N490" s="741" t="str">
        <x:f>IF(A490="","",IF(OR(B490="",C490="",D490="",E490="",F490="",NOT(ISNUMBER(E490)),E490&gt;TODAY(),NOT(ISNUMBER(F490)),F490&lt;=0),"CHECK ORDER DATA",IF(I490="","NOT INVOICED",IF(OR(G490="",H490=""),"CHECK INVOICE DATA",IF(OR(NOT(ISNUMBER(H490)),H490&gt;TODAY(),NOT(ISNUMBER(I490)),I490&lt;=0,I490&gt;F490,AND(J490&lt;&gt;"",NOT(ISNUMBER(J490))),J490&lt;0),"CHECK VALUES",IF(J490&gt;I490,"OVERPAID / CHECK",IF(K490=0,"PAID",IF(L490="","DUE DATE NOT SET",IF(OR(NOT(ISNUMBER(L490)),L490&lt;H490),"CHECK DUE DATE",IF(TODAY()&gt;L490,"OVERDUE","PENDING"))))))))))</x:f>
      </x:c>
      <x:c r="O490" s="730"/>
      <x:c r="P490" s="730"/>
      <x:c r="Q490" s="751" t="str">
        <x:f>IF(A490="","",IF(COUNTIF($A$5:$A$504,A490)&gt;1,"DUPLICATE PO ID",IF(OR(B490="",C490="",D490="",E490="",F490=""),"CHECK REQUIRED FIELDS",IF(OR(NOT(ISNUMBER(E490)),E490&gt;TODAY(),NOT(ISNUMBER(F490)),F490&lt;=0),"CHECK INPUTS",IF(I490="","OPEN — ADD INVOICE",IF(OR(G490="",H490=""),"CHECK INVOICE DATA",IF(OR(NOT(ISNUMBER(H490)),H490&gt;TODAY(),NOT(ISNUMBER(I490)),I490&lt;=0,I490&gt;F490,AND(J490&lt;&gt;"",OR(NOT(ISNUMBER(J490)),J490&lt;0,J490&gt;I490)),AND(L490&lt;&gt;"",OR(NOT(ISNUMBER(L490)),L490&lt;H490))),"CHECK INPUTS",IF(N490="PAID","COMPLETE","OPEN"))))))))</x:f>
      </x:c>
    </x:row>
    <x:row r="491">
      <x:c r="A491" s="730"/>
      <x:c r="B491" s="730"/>
      <x:c r="C491" s="730"/>
      <x:c r="D491" s="730"/>
      <x:c r="E491" s="731"/>
      <x:c r="F491" s="767"/>
      <x:c r="G491" s="767"/>
      <x:c r="H491" s="731"/>
      <x:c r="I491" s="767"/>
      <x:c r="J491" s="767"/>
      <x:c r="K491" s="771" t="str">
        <x:f>IF(I491="","",IF(OR(NOT(ISNUMBER(I491)),I491&lt;=0,AND(J491&lt;&gt;"",NOT(ISNUMBER(J491))),J491&lt;0),"CHECK VALUES",ROUND(MAX(I491-IF(J491="",0,J491),0),2)))</x:f>
      </x:c>
      <x:c r="L491" s="731"/>
      <x:c r="M491" s="776" t="str">
        <x:f>IF(N491="OVERDUE",MAX(TODAY()-L491,0),"")</x:f>
      </x:c>
      <x:c r="N491" s="741" t="str">
        <x:f>IF(A491="","",IF(OR(B491="",C491="",D491="",E491="",F491="",NOT(ISNUMBER(E491)),E491&gt;TODAY(),NOT(ISNUMBER(F491)),F491&lt;=0),"CHECK ORDER DATA",IF(I491="","NOT INVOICED",IF(OR(G491="",H491=""),"CHECK INVOICE DATA",IF(OR(NOT(ISNUMBER(H491)),H491&gt;TODAY(),NOT(ISNUMBER(I491)),I491&lt;=0,I491&gt;F491,AND(J491&lt;&gt;"",NOT(ISNUMBER(J491))),J491&lt;0),"CHECK VALUES",IF(J491&gt;I491,"OVERPAID / CHECK",IF(K491=0,"PAID",IF(L491="","DUE DATE NOT SET",IF(OR(NOT(ISNUMBER(L491)),L491&lt;H491),"CHECK DUE DATE",IF(TODAY()&gt;L491,"OVERDUE","PENDING"))))))))))</x:f>
      </x:c>
      <x:c r="O491" s="730"/>
      <x:c r="P491" s="730"/>
      <x:c r="Q491" s="751" t="str">
        <x:f>IF(A491="","",IF(COUNTIF($A$5:$A$504,A491)&gt;1,"DUPLICATE PO ID",IF(OR(B491="",C491="",D491="",E491="",F491=""),"CHECK REQUIRED FIELDS",IF(OR(NOT(ISNUMBER(E491)),E491&gt;TODAY(),NOT(ISNUMBER(F491)),F491&lt;=0),"CHECK INPUTS",IF(I491="","OPEN — ADD INVOICE",IF(OR(G491="",H491=""),"CHECK INVOICE DATA",IF(OR(NOT(ISNUMBER(H491)),H491&gt;TODAY(),NOT(ISNUMBER(I491)),I491&lt;=0,I491&gt;F491,AND(J491&lt;&gt;"",OR(NOT(ISNUMBER(J491)),J491&lt;0,J491&gt;I491)),AND(L491&lt;&gt;"",OR(NOT(ISNUMBER(L491)),L491&lt;H491))),"CHECK INPUTS",IF(N491="PAID","COMPLETE","OPEN"))))))))</x:f>
      </x:c>
    </x:row>
    <x:row r="492">
      <x:c r="A492" s="730"/>
      <x:c r="B492" s="730"/>
      <x:c r="C492" s="730"/>
      <x:c r="D492" s="730"/>
      <x:c r="E492" s="731"/>
      <x:c r="F492" s="767"/>
      <x:c r="G492" s="767"/>
      <x:c r="H492" s="731"/>
      <x:c r="I492" s="767"/>
      <x:c r="J492" s="767"/>
      <x:c r="K492" s="771" t="str">
        <x:f>IF(I492="","",IF(OR(NOT(ISNUMBER(I492)),I492&lt;=0,AND(J492&lt;&gt;"",NOT(ISNUMBER(J492))),J492&lt;0),"CHECK VALUES",ROUND(MAX(I492-IF(J492="",0,J492),0),2)))</x:f>
      </x:c>
      <x:c r="L492" s="731"/>
      <x:c r="M492" s="776" t="str">
        <x:f>IF(N492="OVERDUE",MAX(TODAY()-L492,0),"")</x:f>
      </x:c>
      <x:c r="N492" s="741" t="str">
        <x:f>IF(A492="","",IF(OR(B492="",C492="",D492="",E492="",F492="",NOT(ISNUMBER(E492)),E492&gt;TODAY(),NOT(ISNUMBER(F492)),F492&lt;=0),"CHECK ORDER DATA",IF(I492="","NOT INVOICED",IF(OR(G492="",H492=""),"CHECK INVOICE DATA",IF(OR(NOT(ISNUMBER(H492)),H492&gt;TODAY(),NOT(ISNUMBER(I492)),I492&lt;=0,I492&gt;F492,AND(J492&lt;&gt;"",NOT(ISNUMBER(J492))),J492&lt;0),"CHECK VALUES",IF(J492&gt;I492,"OVERPAID / CHECK",IF(K492=0,"PAID",IF(L492="","DUE DATE NOT SET",IF(OR(NOT(ISNUMBER(L492)),L492&lt;H492),"CHECK DUE DATE",IF(TODAY()&gt;L492,"OVERDUE","PENDING"))))))))))</x:f>
      </x:c>
      <x:c r="O492" s="730"/>
      <x:c r="P492" s="730"/>
      <x:c r="Q492" s="751" t="str">
        <x:f>IF(A492="","",IF(COUNTIF($A$5:$A$504,A492)&gt;1,"DUPLICATE PO ID",IF(OR(B492="",C492="",D492="",E492="",F492=""),"CHECK REQUIRED FIELDS",IF(OR(NOT(ISNUMBER(E492)),E492&gt;TODAY(),NOT(ISNUMBER(F492)),F492&lt;=0),"CHECK INPUTS",IF(I492="","OPEN — ADD INVOICE",IF(OR(G492="",H492=""),"CHECK INVOICE DATA",IF(OR(NOT(ISNUMBER(H492)),H492&gt;TODAY(),NOT(ISNUMBER(I492)),I492&lt;=0,I492&gt;F492,AND(J492&lt;&gt;"",OR(NOT(ISNUMBER(J492)),J492&lt;0,J492&gt;I492)),AND(L492&lt;&gt;"",OR(NOT(ISNUMBER(L492)),L492&lt;H492))),"CHECK INPUTS",IF(N492="PAID","COMPLETE","OPEN"))))))))</x:f>
      </x:c>
    </x:row>
    <x:row r="493">
      <x:c r="A493" s="730"/>
      <x:c r="B493" s="730"/>
      <x:c r="C493" s="730"/>
      <x:c r="D493" s="730"/>
      <x:c r="E493" s="731"/>
      <x:c r="F493" s="767"/>
      <x:c r="G493" s="767"/>
      <x:c r="H493" s="731"/>
      <x:c r="I493" s="767"/>
      <x:c r="J493" s="767"/>
      <x:c r="K493" s="771" t="str">
        <x:f>IF(I493="","",IF(OR(NOT(ISNUMBER(I493)),I493&lt;=0,AND(J493&lt;&gt;"",NOT(ISNUMBER(J493))),J493&lt;0),"CHECK VALUES",ROUND(MAX(I493-IF(J493="",0,J493),0),2)))</x:f>
      </x:c>
      <x:c r="L493" s="731"/>
      <x:c r="M493" s="776" t="str">
        <x:f>IF(N493="OVERDUE",MAX(TODAY()-L493,0),"")</x:f>
      </x:c>
      <x:c r="N493" s="741" t="str">
        <x:f>IF(A493="","",IF(OR(B493="",C493="",D493="",E493="",F493="",NOT(ISNUMBER(E493)),E493&gt;TODAY(),NOT(ISNUMBER(F493)),F493&lt;=0),"CHECK ORDER DATA",IF(I493="","NOT INVOICED",IF(OR(G493="",H493=""),"CHECK INVOICE DATA",IF(OR(NOT(ISNUMBER(H493)),H493&gt;TODAY(),NOT(ISNUMBER(I493)),I493&lt;=0,I493&gt;F493,AND(J493&lt;&gt;"",NOT(ISNUMBER(J493))),J493&lt;0),"CHECK VALUES",IF(J493&gt;I493,"OVERPAID / CHECK",IF(K493=0,"PAID",IF(L493="","DUE DATE NOT SET",IF(OR(NOT(ISNUMBER(L493)),L493&lt;H493),"CHECK DUE DATE",IF(TODAY()&gt;L493,"OVERDUE","PENDING"))))))))))</x:f>
      </x:c>
      <x:c r="O493" s="730"/>
      <x:c r="P493" s="730"/>
      <x:c r="Q493" s="751" t="str">
        <x:f>IF(A493="","",IF(COUNTIF($A$5:$A$504,A493)&gt;1,"DUPLICATE PO ID",IF(OR(B493="",C493="",D493="",E493="",F493=""),"CHECK REQUIRED FIELDS",IF(OR(NOT(ISNUMBER(E493)),E493&gt;TODAY(),NOT(ISNUMBER(F493)),F493&lt;=0),"CHECK INPUTS",IF(I493="","OPEN — ADD INVOICE",IF(OR(G493="",H493=""),"CHECK INVOICE DATA",IF(OR(NOT(ISNUMBER(H493)),H493&gt;TODAY(),NOT(ISNUMBER(I493)),I493&lt;=0,I493&gt;F493,AND(J493&lt;&gt;"",OR(NOT(ISNUMBER(J493)),J493&lt;0,J493&gt;I493)),AND(L493&lt;&gt;"",OR(NOT(ISNUMBER(L493)),L493&lt;H493))),"CHECK INPUTS",IF(N493="PAID","COMPLETE","OPEN"))))))))</x:f>
      </x:c>
    </x:row>
    <x:row r="494">
      <x:c r="A494" s="730"/>
      <x:c r="B494" s="730"/>
      <x:c r="C494" s="730"/>
      <x:c r="D494" s="730"/>
      <x:c r="E494" s="731"/>
      <x:c r="F494" s="767"/>
      <x:c r="G494" s="767"/>
      <x:c r="H494" s="731"/>
      <x:c r="I494" s="767"/>
      <x:c r="J494" s="767"/>
      <x:c r="K494" s="771" t="str">
        <x:f>IF(I494="","",IF(OR(NOT(ISNUMBER(I494)),I494&lt;=0,AND(J494&lt;&gt;"",NOT(ISNUMBER(J494))),J494&lt;0),"CHECK VALUES",ROUND(MAX(I494-IF(J494="",0,J494),0),2)))</x:f>
      </x:c>
      <x:c r="L494" s="731"/>
      <x:c r="M494" s="776" t="str">
        <x:f>IF(N494="OVERDUE",MAX(TODAY()-L494,0),"")</x:f>
      </x:c>
      <x:c r="N494" s="741" t="str">
        <x:f>IF(A494="","",IF(OR(B494="",C494="",D494="",E494="",F494="",NOT(ISNUMBER(E494)),E494&gt;TODAY(),NOT(ISNUMBER(F494)),F494&lt;=0),"CHECK ORDER DATA",IF(I494="","NOT INVOICED",IF(OR(G494="",H494=""),"CHECK INVOICE DATA",IF(OR(NOT(ISNUMBER(H494)),H494&gt;TODAY(),NOT(ISNUMBER(I494)),I494&lt;=0,I494&gt;F494,AND(J494&lt;&gt;"",NOT(ISNUMBER(J494))),J494&lt;0),"CHECK VALUES",IF(J494&gt;I494,"OVERPAID / CHECK",IF(K494=0,"PAID",IF(L494="","DUE DATE NOT SET",IF(OR(NOT(ISNUMBER(L494)),L494&lt;H494),"CHECK DUE DATE",IF(TODAY()&gt;L494,"OVERDUE","PENDING"))))))))))</x:f>
      </x:c>
      <x:c r="O494" s="730"/>
      <x:c r="P494" s="730"/>
      <x:c r="Q494" s="751" t="str">
        <x:f>IF(A494="","",IF(COUNTIF($A$5:$A$504,A494)&gt;1,"DUPLICATE PO ID",IF(OR(B494="",C494="",D494="",E494="",F494=""),"CHECK REQUIRED FIELDS",IF(OR(NOT(ISNUMBER(E494)),E494&gt;TODAY(),NOT(ISNUMBER(F494)),F494&lt;=0),"CHECK INPUTS",IF(I494="","OPEN — ADD INVOICE",IF(OR(G494="",H494=""),"CHECK INVOICE DATA",IF(OR(NOT(ISNUMBER(H494)),H494&gt;TODAY(),NOT(ISNUMBER(I494)),I494&lt;=0,I494&gt;F494,AND(J494&lt;&gt;"",OR(NOT(ISNUMBER(J494)),J494&lt;0,J494&gt;I494)),AND(L494&lt;&gt;"",OR(NOT(ISNUMBER(L494)),L494&lt;H494))),"CHECK INPUTS",IF(N494="PAID","COMPLETE","OPEN"))))))))</x:f>
      </x:c>
    </x:row>
    <x:row r="495">
      <x:c r="A495" s="730"/>
      <x:c r="B495" s="730"/>
      <x:c r="C495" s="730"/>
      <x:c r="D495" s="730"/>
      <x:c r="E495" s="731"/>
      <x:c r="F495" s="767"/>
      <x:c r="G495" s="767"/>
      <x:c r="H495" s="731"/>
      <x:c r="I495" s="767"/>
      <x:c r="J495" s="767"/>
      <x:c r="K495" s="771" t="str">
        <x:f>IF(I495="","",IF(OR(NOT(ISNUMBER(I495)),I495&lt;=0,AND(J495&lt;&gt;"",NOT(ISNUMBER(J495))),J495&lt;0),"CHECK VALUES",ROUND(MAX(I495-IF(J495="",0,J495),0),2)))</x:f>
      </x:c>
      <x:c r="L495" s="731"/>
      <x:c r="M495" s="776" t="str">
        <x:f>IF(N495="OVERDUE",MAX(TODAY()-L495,0),"")</x:f>
      </x:c>
      <x:c r="N495" s="741" t="str">
        <x:f>IF(A495="","",IF(OR(B495="",C495="",D495="",E495="",F495="",NOT(ISNUMBER(E495)),E495&gt;TODAY(),NOT(ISNUMBER(F495)),F495&lt;=0),"CHECK ORDER DATA",IF(I495="","NOT INVOICED",IF(OR(G495="",H495=""),"CHECK INVOICE DATA",IF(OR(NOT(ISNUMBER(H495)),H495&gt;TODAY(),NOT(ISNUMBER(I495)),I495&lt;=0,I495&gt;F495,AND(J495&lt;&gt;"",NOT(ISNUMBER(J495))),J495&lt;0),"CHECK VALUES",IF(J495&gt;I495,"OVERPAID / CHECK",IF(K495=0,"PAID",IF(L495="","DUE DATE NOT SET",IF(OR(NOT(ISNUMBER(L495)),L495&lt;H495),"CHECK DUE DATE",IF(TODAY()&gt;L495,"OVERDUE","PENDING"))))))))))</x:f>
      </x:c>
      <x:c r="O495" s="730"/>
      <x:c r="P495" s="730"/>
      <x:c r="Q495" s="751" t="str">
        <x:f>IF(A495="","",IF(COUNTIF($A$5:$A$504,A495)&gt;1,"DUPLICATE PO ID",IF(OR(B495="",C495="",D495="",E495="",F495=""),"CHECK REQUIRED FIELDS",IF(OR(NOT(ISNUMBER(E495)),E495&gt;TODAY(),NOT(ISNUMBER(F495)),F495&lt;=0),"CHECK INPUTS",IF(I495="","OPEN — ADD INVOICE",IF(OR(G495="",H495=""),"CHECK INVOICE DATA",IF(OR(NOT(ISNUMBER(H495)),H495&gt;TODAY(),NOT(ISNUMBER(I495)),I495&lt;=0,I495&gt;F495,AND(J495&lt;&gt;"",OR(NOT(ISNUMBER(J495)),J495&lt;0,J495&gt;I495)),AND(L495&lt;&gt;"",OR(NOT(ISNUMBER(L495)),L495&lt;H495))),"CHECK INPUTS",IF(N495="PAID","COMPLETE","OPEN"))))))))</x:f>
      </x:c>
    </x:row>
    <x:row r="496">
      <x:c r="A496" s="730"/>
      <x:c r="B496" s="730"/>
      <x:c r="C496" s="730"/>
      <x:c r="D496" s="730"/>
      <x:c r="E496" s="731"/>
      <x:c r="F496" s="767"/>
      <x:c r="G496" s="767"/>
      <x:c r="H496" s="731"/>
      <x:c r="I496" s="767"/>
      <x:c r="J496" s="767"/>
      <x:c r="K496" s="771" t="str">
        <x:f>IF(I496="","",IF(OR(NOT(ISNUMBER(I496)),I496&lt;=0,AND(J496&lt;&gt;"",NOT(ISNUMBER(J496))),J496&lt;0),"CHECK VALUES",ROUND(MAX(I496-IF(J496="",0,J496),0),2)))</x:f>
      </x:c>
      <x:c r="L496" s="731"/>
      <x:c r="M496" s="776" t="str">
        <x:f>IF(N496="OVERDUE",MAX(TODAY()-L496,0),"")</x:f>
      </x:c>
      <x:c r="N496" s="741" t="str">
        <x:f>IF(A496="","",IF(OR(B496="",C496="",D496="",E496="",F496="",NOT(ISNUMBER(E496)),E496&gt;TODAY(),NOT(ISNUMBER(F496)),F496&lt;=0),"CHECK ORDER DATA",IF(I496="","NOT INVOICED",IF(OR(G496="",H496=""),"CHECK INVOICE DATA",IF(OR(NOT(ISNUMBER(H496)),H496&gt;TODAY(),NOT(ISNUMBER(I496)),I496&lt;=0,I496&gt;F496,AND(J496&lt;&gt;"",NOT(ISNUMBER(J496))),J496&lt;0),"CHECK VALUES",IF(J496&gt;I496,"OVERPAID / CHECK",IF(K496=0,"PAID",IF(L496="","DUE DATE NOT SET",IF(OR(NOT(ISNUMBER(L496)),L496&lt;H496),"CHECK DUE DATE",IF(TODAY()&gt;L496,"OVERDUE","PENDING"))))))))))</x:f>
      </x:c>
      <x:c r="O496" s="730"/>
      <x:c r="P496" s="730"/>
      <x:c r="Q496" s="751" t="str">
        <x:f>IF(A496="","",IF(COUNTIF($A$5:$A$504,A496)&gt;1,"DUPLICATE PO ID",IF(OR(B496="",C496="",D496="",E496="",F496=""),"CHECK REQUIRED FIELDS",IF(OR(NOT(ISNUMBER(E496)),E496&gt;TODAY(),NOT(ISNUMBER(F496)),F496&lt;=0),"CHECK INPUTS",IF(I496="","OPEN — ADD INVOICE",IF(OR(G496="",H496=""),"CHECK INVOICE DATA",IF(OR(NOT(ISNUMBER(H496)),H496&gt;TODAY(),NOT(ISNUMBER(I496)),I496&lt;=0,I496&gt;F496,AND(J496&lt;&gt;"",OR(NOT(ISNUMBER(J496)),J496&lt;0,J496&gt;I496)),AND(L496&lt;&gt;"",OR(NOT(ISNUMBER(L496)),L496&lt;H496))),"CHECK INPUTS",IF(N496="PAID","COMPLETE","OPEN"))))))))</x:f>
      </x:c>
    </x:row>
    <x:row r="497">
      <x:c r="A497" s="730"/>
      <x:c r="B497" s="730"/>
      <x:c r="C497" s="730"/>
      <x:c r="D497" s="730"/>
      <x:c r="E497" s="731"/>
      <x:c r="F497" s="767"/>
      <x:c r="G497" s="767"/>
      <x:c r="H497" s="731"/>
      <x:c r="I497" s="767"/>
      <x:c r="J497" s="767"/>
      <x:c r="K497" s="771" t="str">
        <x:f>IF(I497="","",IF(OR(NOT(ISNUMBER(I497)),I497&lt;=0,AND(J497&lt;&gt;"",NOT(ISNUMBER(J497))),J497&lt;0),"CHECK VALUES",ROUND(MAX(I497-IF(J497="",0,J497),0),2)))</x:f>
      </x:c>
      <x:c r="L497" s="731"/>
      <x:c r="M497" s="776" t="str">
        <x:f>IF(N497="OVERDUE",MAX(TODAY()-L497,0),"")</x:f>
      </x:c>
      <x:c r="N497" s="741" t="str">
        <x:f>IF(A497="","",IF(OR(B497="",C497="",D497="",E497="",F497="",NOT(ISNUMBER(E497)),E497&gt;TODAY(),NOT(ISNUMBER(F497)),F497&lt;=0),"CHECK ORDER DATA",IF(I497="","NOT INVOICED",IF(OR(G497="",H497=""),"CHECK INVOICE DATA",IF(OR(NOT(ISNUMBER(H497)),H497&gt;TODAY(),NOT(ISNUMBER(I497)),I497&lt;=0,I497&gt;F497,AND(J497&lt;&gt;"",NOT(ISNUMBER(J497))),J497&lt;0),"CHECK VALUES",IF(J497&gt;I497,"OVERPAID / CHECK",IF(K497=0,"PAID",IF(L497="","DUE DATE NOT SET",IF(OR(NOT(ISNUMBER(L497)),L497&lt;H497),"CHECK DUE DATE",IF(TODAY()&gt;L497,"OVERDUE","PENDING"))))))))))</x:f>
      </x:c>
      <x:c r="O497" s="730"/>
      <x:c r="P497" s="730"/>
      <x:c r="Q497" s="751" t="str">
        <x:f>IF(A497="","",IF(COUNTIF($A$5:$A$504,A497)&gt;1,"DUPLICATE PO ID",IF(OR(B497="",C497="",D497="",E497="",F497=""),"CHECK REQUIRED FIELDS",IF(OR(NOT(ISNUMBER(E497)),E497&gt;TODAY(),NOT(ISNUMBER(F497)),F497&lt;=0),"CHECK INPUTS",IF(I497="","OPEN — ADD INVOICE",IF(OR(G497="",H497=""),"CHECK INVOICE DATA",IF(OR(NOT(ISNUMBER(H497)),H497&gt;TODAY(),NOT(ISNUMBER(I497)),I497&lt;=0,I497&gt;F497,AND(J497&lt;&gt;"",OR(NOT(ISNUMBER(J497)),J497&lt;0,J497&gt;I497)),AND(L497&lt;&gt;"",OR(NOT(ISNUMBER(L497)),L497&lt;H497))),"CHECK INPUTS",IF(N497="PAID","COMPLETE","OPEN"))))))))</x:f>
      </x:c>
    </x:row>
    <x:row r="498">
      <x:c r="A498" s="730"/>
      <x:c r="B498" s="730"/>
      <x:c r="C498" s="730"/>
      <x:c r="D498" s="730"/>
      <x:c r="E498" s="731"/>
      <x:c r="F498" s="767"/>
      <x:c r="G498" s="767"/>
      <x:c r="H498" s="731"/>
      <x:c r="I498" s="767"/>
      <x:c r="J498" s="767"/>
      <x:c r="K498" s="771" t="str">
        <x:f>IF(I498="","",IF(OR(NOT(ISNUMBER(I498)),I498&lt;=0,AND(J498&lt;&gt;"",NOT(ISNUMBER(J498))),J498&lt;0),"CHECK VALUES",ROUND(MAX(I498-IF(J498="",0,J498),0),2)))</x:f>
      </x:c>
      <x:c r="L498" s="731"/>
      <x:c r="M498" s="776" t="str">
        <x:f>IF(N498="OVERDUE",MAX(TODAY()-L498,0),"")</x:f>
      </x:c>
      <x:c r="N498" s="741" t="str">
        <x:f>IF(A498="","",IF(OR(B498="",C498="",D498="",E498="",F498="",NOT(ISNUMBER(E498)),E498&gt;TODAY(),NOT(ISNUMBER(F498)),F498&lt;=0),"CHECK ORDER DATA",IF(I498="","NOT INVOICED",IF(OR(G498="",H498=""),"CHECK INVOICE DATA",IF(OR(NOT(ISNUMBER(H498)),H498&gt;TODAY(),NOT(ISNUMBER(I498)),I498&lt;=0,I498&gt;F498,AND(J498&lt;&gt;"",NOT(ISNUMBER(J498))),J498&lt;0),"CHECK VALUES",IF(J498&gt;I498,"OVERPAID / CHECK",IF(K498=0,"PAID",IF(L498="","DUE DATE NOT SET",IF(OR(NOT(ISNUMBER(L498)),L498&lt;H498),"CHECK DUE DATE",IF(TODAY()&gt;L498,"OVERDUE","PENDING"))))))))))</x:f>
      </x:c>
      <x:c r="O498" s="730"/>
      <x:c r="P498" s="730"/>
      <x:c r="Q498" s="751" t="str">
        <x:f>IF(A498="","",IF(COUNTIF($A$5:$A$504,A498)&gt;1,"DUPLICATE PO ID",IF(OR(B498="",C498="",D498="",E498="",F498=""),"CHECK REQUIRED FIELDS",IF(OR(NOT(ISNUMBER(E498)),E498&gt;TODAY(),NOT(ISNUMBER(F498)),F498&lt;=0),"CHECK INPUTS",IF(I498="","OPEN — ADD INVOICE",IF(OR(G498="",H498=""),"CHECK INVOICE DATA",IF(OR(NOT(ISNUMBER(H498)),H498&gt;TODAY(),NOT(ISNUMBER(I498)),I498&lt;=0,I498&gt;F498,AND(J498&lt;&gt;"",OR(NOT(ISNUMBER(J498)),J498&lt;0,J498&gt;I498)),AND(L498&lt;&gt;"",OR(NOT(ISNUMBER(L498)),L498&lt;H498))),"CHECK INPUTS",IF(N498="PAID","COMPLETE","OPEN"))))))))</x:f>
      </x:c>
    </x:row>
    <x:row r="499">
      <x:c r="A499" s="730"/>
      <x:c r="B499" s="730"/>
      <x:c r="C499" s="730"/>
      <x:c r="D499" s="730"/>
      <x:c r="E499" s="731"/>
      <x:c r="F499" s="767"/>
      <x:c r="G499" s="767"/>
      <x:c r="H499" s="731"/>
      <x:c r="I499" s="767"/>
      <x:c r="J499" s="767"/>
      <x:c r="K499" s="771" t="str">
        <x:f>IF(I499="","",IF(OR(NOT(ISNUMBER(I499)),I499&lt;=0,AND(J499&lt;&gt;"",NOT(ISNUMBER(J499))),J499&lt;0),"CHECK VALUES",ROUND(MAX(I499-IF(J499="",0,J499),0),2)))</x:f>
      </x:c>
      <x:c r="L499" s="731"/>
      <x:c r="M499" s="776" t="str">
        <x:f>IF(N499="OVERDUE",MAX(TODAY()-L499,0),"")</x:f>
      </x:c>
      <x:c r="N499" s="741" t="str">
        <x:f>IF(A499="","",IF(OR(B499="",C499="",D499="",E499="",F499="",NOT(ISNUMBER(E499)),E499&gt;TODAY(),NOT(ISNUMBER(F499)),F499&lt;=0),"CHECK ORDER DATA",IF(I499="","NOT INVOICED",IF(OR(G499="",H499=""),"CHECK INVOICE DATA",IF(OR(NOT(ISNUMBER(H499)),H499&gt;TODAY(),NOT(ISNUMBER(I499)),I499&lt;=0,I499&gt;F499,AND(J499&lt;&gt;"",NOT(ISNUMBER(J499))),J499&lt;0),"CHECK VALUES",IF(J499&gt;I499,"OVERPAID / CHECK",IF(K499=0,"PAID",IF(L499="","DUE DATE NOT SET",IF(OR(NOT(ISNUMBER(L499)),L499&lt;H499),"CHECK DUE DATE",IF(TODAY()&gt;L499,"OVERDUE","PENDING"))))))))))</x:f>
      </x:c>
      <x:c r="O499" s="730"/>
      <x:c r="P499" s="730"/>
      <x:c r="Q499" s="751" t="str">
        <x:f>IF(A499="","",IF(COUNTIF($A$5:$A$504,A499)&gt;1,"DUPLICATE PO ID",IF(OR(B499="",C499="",D499="",E499="",F499=""),"CHECK REQUIRED FIELDS",IF(OR(NOT(ISNUMBER(E499)),E499&gt;TODAY(),NOT(ISNUMBER(F499)),F499&lt;=0),"CHECK INPUTS",IF(I499="","OPEN — ADD INVOICE",IF(OR(G499="",H499=""),"CHECK INVOICE DATA",IF(OR(NOT(ISNUMBER(H499)),H499&gt;TODAY(),NOT(ISNUMBER(I499)),I499&lt;=0,I499&gt;F499,AND(J499&lt;&gt;"",OR(NOT(ISNUMBER(J499)),J499&lt;0,J499&gt;I499)),AND(L499&lt;&gt;"",OR(NOT(ISNUMBER(L499)),L499&lt;H499))),"CHECK INPUTS",IF(N499="PAID","COMPLETE","OPEN"))))))))</x:f>
      </x:c>
    </x:row>
    <x:row r="500">
      <x:c r="A500" s="730"/>
      <x:c r="B500" s="730"/>
      <x:c r="C500" s="730"/>
      <x:c r="D500" s="730"/>
      <x:c r="E500" s="731"/>
      <x:c r="F500" s="767"/>
      <x:c r="G500" s="767"/>
      <x:c r="H500" s="731"/>
      <x:c r="I500" s="767"/>
      <x:c r="J500" s="767"/>
      <x:c r="K500" s="771" t="str">
        <x:f>IF(I500="","",IF(OR(NOT(ISNUMBER(I500)),I500&lt;=0,AND(J500&lt;&gt;"",NOT(ISNUMBER(J500))),J500&lt;0),"CHECK VALUES",ROUND(MAX(I500-IF(J500="",0,J500),0),2)))</x:f>
      </x:c>
      <x:c r="L500" s="731"/>
      <x:c r="M500" s="776" t="str">
        <x:f>IF(N500="OVERDUE",MAX(TODAY()-L500,0),"")</x:f>
      </x:c>
      <x:c r="N500" s="741" t="str">
        <x:f>IF(A500="","",IF(OR(B500="",C500="",D500="",E500="",F500="",NOT(ISNUMBER(E500)),E500&gt;TODAY(),NOT(ISNUMBER(F500)),F500&lt;=0),"CHECK ORDER DATA",IF(I500="","NOT INVOICED",IF(OR(G500="",H500=""),"CHECK INVOICE DATA",IF(OR(NOT(ISNUMBER(H500)),H500&gt;TODAY(),NOT(ISNUMBER(I500)),I500&lt;=0,I500&gt;F500,AND(J500&lt;&gt;"",NOT(ISNUMBER(J500))),J500&lt;0),"CHECK VALUES",IF(J500&gt;I500,"OVERPAID / CHECK",IF(K500=0,"PAID",IF(L500="","DUE DATE NOT SET",IF(OR(NOT(ISNUMBER(L500)),L500&lt;H500),"CHECK DUE DATE",IF(TODAY()&gt;L500,"OVERDUE","PENDING"))))))))))</x:f>
      </x:c>
      <x:c r="O500" s="730"/>
      <x:c r="P500" s="730"/>
      <x:c r="Q500" s="751" t="str">
        <x:f>IF(A500="","",IF(COUNTIF($A$5:$A$504,A500)&gt;1,"DUPLICATE PO ID",IF(OR(B500="",C500="",D500="",E500="",F500=""),"CHECK REQUIRED FIELDS",IF(OR(NOT(ISNUMBER(E500)),E500&gt;TODAY(),NOT(ISNUMBER(F500)),F500&lt;=0),"CHECK INPUTS",IF(I500="","OPEN — ADD INVOICE",IF(OR(G500="",H500=""),"CHECK INVOICE DATA",IF(OR(NOT(ISNUMBER(H500)),H500&gt;TODAY(),NOT(ISNUMBER(I500)),I500&lt;=0,I500&gt;F500,AND(J500&lt;&gt;"",OR(NOT(ISNUMBER(J500)),J500&lt;0,J500&gt;I500)),AND(L500&lt;&gt;"",OR(NOT(ISNUMBER(L500)),L500&lt;H500))),"CHECK INPUTS",IF(N500="PAID","COMPLETE","OPEN"))))))))</x:f>
      </x:c>
    </x:row>
    <x:row r="501">
      <x:c r="A501" s="730"/>
      <x:c r="B501" s="730"/>
      <x:c r="C501" s="730"/>
      <x:c r="D501" s="730"/>
      <x:c r="E501" s="731"/>
      <x:c r="F501" s="767"/>
      <x:c r="G501" s="767"/>
      <x:c r="H501" s="731"/>
      <x:c r="I501" s="767"/>
      <x:c r="J501" s="767"/>
      <x:c r="K501" s="771" t="str">
        <x:f>IF(I501="","",IF(OR(NOT(ISNUMBER(I501)),I501&lt;=0,AND(J501&lt;&gt;"",NOT(ISNUMBER(J501))),J501&lt;0),"CHECK VALUES",ROUND(MAX(I501-IF(J501="",0,J501),0),2)))</x:f>
      </x:c>
      <x:c r="L501" s="731"/>
      <x:c r="M501" s="776" t="str">
        <x:f>IF(N501="OVERDUE",MAX(TODAY()-L501,0),"")</x:f>
      </x:c>
      <x:c r="N501" s="741" t="str">
        <x:f>IF(A501="","",IF(OR(B501="",C501="",D501="",E501="",F501="",NOT(ISNUMBER(E501)),E501&gt;TODAY(),NOT(ISNUMBER(F501)),F501&lt;=0),"CHECK ORDER DATA",IF(I501="","NOT INVOICED",IF(OR(G501="",H501=""),"CHECK INVOICE DATA",IF(OR(NOT(ISNUMBER(H501)),H501&gt;TODAY(),NOT(ISNUMBER(I501)),I501&lt;=0,I501&gt;F501,AND(J501&lt;&gt;"",NOT(ISNUMBER(J501))),J501&lt;0),"CHECK VALUES",IF(J501&gt;I501,"OVERPAID / CHECK",IF(K501=0,"PAID",IF(L501="","DUE DATE NOT SET",IF(OR(NOT(ISNUMBER(L501)),L501&lt;H501),"CHECK DUE DATE",IF(TODAY()&gt;L501,"OVERDUE","PENDING"))))))))))</x:f>
      </x:c>
      <x:c r="O501" s="730"/>
      <x:c r="P501" s="730"/>
      <x:c r="Q501" s="751" t="str">
        <x:f>IF(A501="","",IF(COUNTIF($A$5:$A$504,A501)&gt;1,"DUPLICATE PO ID",IF(OR(B501="",C501="",D501="",E501="",F501=""),"CHECK REQUIRED FIELDS",IF(OR(NOT(ISNUMBER(E501)),E501&gt;TODAY(),NOT(ISNUMBER(F501)),F501&lt;=0),"CHECK INPUTS",IF(I501="","OPEN — ADD INVOICE",IF(OR(G501="",H501=""),"CHECK INVOICE DATA",IF(OR(NOT(ISNUMBER(H501)),H501&gt;TODAY(),NOT(ISNUMBER(I501)),I501&lt;=0,I501&gt;F501,AND(J501&lt;&gt;"",OR(NOT(ISNUMBER(J501)),J501&lt;0,J501&gt;I501)),AND(L501&lt;&gt;"",OR(NOT(ISNUMBER(L501)),L501&lt;H501))),"CHECK INPUTS",IF(N501="PAID","COMPLETE","OPEN"))))))))</x:f>
      </x:c>
    </x:row>
    <x:row r="502">
      <x:c r="A502" s="730"/>
      <x:c r="B502" s="730"/>
      <x:c r="C502" s="730"/>
      <x:c r="D502" s="730"/>
      <x:c r="E502" s="731"/>
      <x:c r="F502" s="767"/>
      <x:c r="G502" s="767"/>
      <x:c r="H502" s="731"/>
      <x:c r="I502" s="767"/>
      <x:c r="J502" s="767"/>
      <x:c r="K502" s="771" t="str">
        <x:f>IF(I502="","",IF(OR(NOT(ISNUMBER(I502)),I502&lt;=0,AND(J502&lt;&gt;"",NOT(ISNUMBER(J502))),J502&lt;0),"CHECK VALUES",ROUND(MAX(I502-IF(J502="",0,J502),0),2)))</x:f>
      </x:c>
      <x:c r="L502" s="731"/>
      <x:c r="M502" s="776" t="str">
        <x:f>IF(N502="OVERDUE",MAX(TODAY()-L502,0),"")</x:f>
      </x:c>
      <x:c r="N502" s="741" t="str">
        <x:f>IF(A502="","",IF(OR(B502="",C502="",D502="",E502="",F502="",NOT(ISNUMBER(E502)),E502&gt;TODAY(),NOT(ISNUMBER(F502)),F502&lt;=0),"CHECK ORDER DATA",IF(I502="","NOT INVOICED",IF(OR(G502="",H502=""),"CHECK INVOICE DATA",IF(OR(NOT(ISNUMBER(H502)),H502&gt;TODAY(),NOT(ISNUMBER(I502)),I502&lt;=0,I502&gt;F502,AND(J502&lt;&gt;"",NOT(ISNUMBER(J502))),J502&lt;0),"CHECK VALUES",IF(J502&gt;I502,"OVERPAID / CHECK",IF(K502=0,"PAID",IF(L502="","DUE DATE NOT SET",IF(OR(NOT(ISNUMBER(L502)),L502&lt;H502),"CHECK DUE DATE",IF(TODAY()&gt;L502,"OVERDUE","PENDING"))))))))))</x:f>
      </x:c>
      <x:c r="O502" s="730"/>
      <x:c r="P502" s="730"/>
      <x:c r="Q502" s="751" t="str">
        <x:f>IF(A502="","",IF(COUNTIF($A$5:$A$504,A502)&gt;1,"DUPLICATE PO ID",IF(OR(B502="",C502="",D502="",E502="",F502=""),"CHECK REQUIRED FIELDS",IF(OR(NOT(ISNUMBER(E502)),E502&gt;TODAY(),NOT(ISNUMBER(F502)),F502&lt;=0),"CHECK INPUTS",IF(I502="","OPEN — ADD INVOICE",IF(OR(G502="",H502=""),"CHECK INVOICE DATA",IF(OR(NOT(ISNUMBER(H502)),H502&gt;TODAY(),NOT(ISNUMBER(I502)),I502&lt;=0,I502&gt;F502,AND(J502&lt;&gt;"",OR(NOT(ISNUMBER(J502)),J502&lt;0,J502&gt;I502)),AND(L502&lt;&gt;"",OR(NOT(ISNUMBER(L502)),L502&lt;H502))),"CHECK INPUTS",IF(N502="PAID","COMPLETE","OPEN"))))))))</x:f>
      </x:c>
    </x:row>
    <x:row r="503">
      <x:c r="A503" s="730"/>
      <x:c r="B503" s="730"/>
      <x:c r="C503" s="730"/>
      <x:c r="D503" s="730"/>
      <x:c r="E503" s="731"/>
      <x:c r="F503" s="767"/>
      <x:c r="G503" s="767"/>
      <x:c r="H503" s="731"/>
      <x:c r="I503" s="767"/>
      <x:c r="J503" s="767"/>
      <x:c r="K503" s="771" t="str">
        <x:f>IF(I503="","",IF(OR(NOT(ISNUMBER(I503)),I503&lt;=0,AND(J503&lt;&gt;"",NOT(ISNUMBER(J503))),J503&lt;0),"CHECK VALUES",ROUND(MAX(I503-IF(J503="",0,J503),0),2)))</x:f>
      </x:c>
      <x:c r="L503" s="731"/>
      <x:c r="M503" s="776" t="str">
        <x:f>IF(N503="OVERDUE",MAX(TODAY()-L503,0),"")</x:f>
      </x:c>
      <x:c r="N503" s="741" t="str">
        <x:f>IF(A503="","",IF(OR(B503="",C503="",D503="",E503="",F503="",NOT(ISNUMBER(E503)),E503&gt;TODAY(),NOT(ISNUMBER(F503)),F503&lt;=0),"CHECK ORDER DATA",IF(I503="","NOT INVOICED",IF(OR(G503="",H503=""),"CHECK INVOICE DATA",IF(OR(NOT(ISNUMBER(H503)),H503&gt;TODAY(),NOT(ISNUMBER(I503)),I503&lt;=0,I503&gt;F503,AND(J503&lt;&gt;"",NOT(ISNUMBER(J503))),J503&lt;0),"CHECK VALUES",IF(J503&gt;I503,"OVERPAID / CHECK",IF(K503=0,"PAID",IF(L503="","DUE DATE NOT SET",IF(OR(NOT(ISNUMBER(L503)),L503&lt;H503),"CHECK DUE DATE",IF(TODAY()&gt;L503,"OVERDUE","PENDING"))))))))))</x:f>
      </x:c>
      <x:c r="O503" s="730"/>
      <x:c r="P503" s="730"/>
      <x:c r="Q503" s="751" t="str">
        <x:f>IF(A503="","",IF(COUNTIF($A$5:$A$504,A503)&gt;1,"DUPLICATE PO ID",IF(OR(B503="",C503="",D503="",E503="",F503=""),"CHECK REQUIRED FIELDS",IF(OR(NOT(ISNUMBER(E503)),E503&gt;TODAY(),NOT(ISNUMBER(F503)),F503&lt;=0),"CHECK INPUTS",IF(I503="","OPEN — ADD INVOICE",IF(OR(G503="",H503=""),"CHECK INVOICE DATA",IF(OR(NOT(ISNUMBER(H503)),H503&gt;TODAY(),NOT(ISNUMBER(I503)),I503&lt;=0,I503&gt;F503,AND(J503&lt;&gt;"",OR(NOT(ISNUMBER(J503)),J503&lt;0,J503&gt;I503)),AND(L503&lt;&gt;"",OR(NOT(ISNUMBER(L503)),L503&lt;H503))),"CHECK INPUTS",IF(N503="PAID","COMPLETE","OPEN"))))))))</x:f>
      </x:c>
    </x:row>
    <x:row r="504">
      <x:c r="A504" s="730"/>
      <x:c r="B504" s="730"/>
      <x:c r="C504" s="730"/>
      <x:c r="D504" s="730"/>
      <x:c r="E504" s="731"/>
      <x:c r="F504" s="767"/>
      <x:c r="G504" s="767"/>
      <x:c r="H504" s="731"/>
      <x:c r="I504" s="767"/>
      <x:c r="J504" s="767"/>
      <x:c r="K504" s="771" t="str">
        <x:f>IF(I504="","",IF(OR(NOT(ISNUMBER(I504)),I504&lt;=0,AND(J504&lt;&gt;"",NOT(ISNUMBER(J504))),J504&lt;0),"CHECK VALUES",ROUND(MAX(I504-IF(J504="",0,J504),0),2)))</x:f>
      </x:c>
      <x:c r="L504" s="731"/>
      <x:c r="M504" s="776" t="str">
        <x:f>IF(N504="OVERDUE",MAX(TODAY()-L504,0),"")</x:f>
      </x:c>
      <x:c r="N504" s="741" t="str">
        <x:f>IF(A504="","",IF(OR(B504="",C504="",D504="",E504="",F504="",NOT(ISNUMBER(E504)),E504&gt;TODAY(),NOT(ISNUMBER(F504)),F504&lt;=0),"CHECK ORDER DATA",IF(I504="","NOT INVOICED",IF(OR(G504="",H504=""),"CHECK INVOICE DATA",IF(OR(NOT(ISNUMBER(H504)),H504&gt;TODAY(),NOT(ISNUMBER(I504)),I504&lt;=0,I504&gt;F504,AND(J504&lt;&gt;"",NOT(ISNUMBER(J504))),J504&lt;0),"CHECK VALUES",IF(J504&gt;I504,"OVERPAID / CHECK",IF(K504=0,"PAID",IF(L504="","DUE DATE NOT SET",IF(OR(NOT(ISNUMBER(L504)),L504&lt;H504),"CHECK DUE DATE",IF(TODAY()&gt;L504,"OVERDUE","PENDING"))))))))))</x:f>
      </x:c>
      <x:c r="O504" s="730"/>
      <x:c r="P504" s="730"/>
      <x:c r="Q504" s="751" t="str">
        <x:f>IF(A504="","",IF(COUNTIF($A$5:$A$504,A504)&gt;1,"DUPLICATE PO ID",IF(OR(B504="",C504="",D504="",E504="",F504=""),"CHECK REQUIRED FIELDS",IF(OR(NOT(ISNUMBER(E504)),E504&gt;TODAY(),NOT(ISNUMBER(F504)),F504&lt;=0),"CHECK INPUTS",IF(I504="","OPEN — ADD INVOICE",IF(OR(G504="",H504=""),"CHECK INVOICE DATA",IF(OR(NOT(ISNUMBER(H504)),H504&gt;TODAY(),NOT(ISNUMBER(I504)),I504&lt;=0,I504&gt;F504,AND(J504&lt;&gt;"",OR(NOT(ISNUMBER(J504)),J504&lt;0,J504&gt;I504)),AND(L504&lt;&gt;"",OR(NOT(ISNUMBER(L504)),L504&lt;H504))),"CHECK INPUTS",IF(N504="PAID","COMPLETE","OPEN"))))))))</x:f>
      </x:c>
    </x:row>
  </x:sheetData>
  <x:mergeCells>
    <x:mergeCell ref="A1:Q1"/>
    <x:mergeCell ref="A2:Q2"/>
    <x:mergeCell ref="A3:C3"/>
    <x:mergeCell ref="D3:F3"/>
    <x:mergeCell ref="G3:I3"/>
    <x:mergeCell ref="J3:L3"/>
    <x:mergeCell ref="M3:Q3"/>
  </x:mergeCells>
  <x:conditionalFormatting sqref="N5:N504">
    <x:cfRule type="expression" dxfId="6" priority="1">
      <x:formula>N5="OVERDUE"</x:formula>
    </x:cfRule>
    <x:cfRule type="expression" dxfId="7" priority="2">
      <x:formula>N5="PAID"</x:formula>
    </x:cfRule>
    <x:cfRule type="expression" dxfId="45" priority="10">
      <x:formula>OR(ISNUMBER(SEARCH("CHECK",N5)),N5="OVERDUE",N5="DUE DATE NOT SET")</x:formula>
    </x:cfRule>
    <x:cfRule type="expression" dxfId="59" priority="12">
      <x:formula>N5="OVERDUE"</x:formula>
    </x:cfRule>
    <x:cfRule type="expression" dxfId="60" priority="13">
      <x:formula>N5="PAID"</x:formula>
    </x:cfRule>
  </x:conditionalFormatting>
  <x:conditionalFormatting sqref="K5:K504">
    <x:cfRule type="dataBar" priority="3">
      <x:dataBar>
        <x:cfvo type="min"/>
        <x:cfvo type="max"/>
        <x:color rgb="FFA02B93"/>
      </x:dataBar>
      <x:extLst>
        <x:ext xmlns:x14="http://schemas.microsoft.com/office/spreadsheetml/2009/9/main" uri="{B025F937-C7B1-47D3-B67F-A62EFF666E3E}">
          <x14:id>{254EAC68-1D85-07E9-FF1C-CF4DAE4D67A4}</x14:id>
        </x:ext>
      </x:extLst>
    </x:cfRule>
  </x:conditionalFormatting>
  <x:conditionalFormatting sqref="M5:M504">
    <x:cfRule type="expression" dxfId="12" priority="4">
      <x:formula>M5&gt;7</x:formula>
    </x:cfRule>
  </x:conditionalFormatting>
  <x:conditionalFormatting sqref="A5:A504">
    <x:cfRule type="expression" dxfId="40" priority="5">
      <x:formula>AND(A5&lt;&gt;"",COUNTIF($A$5:$A$504,A5)&gt;1)</x:formula>
    </x:cfRule>
    <x:cfRule type="duplicateValues" dxfId="58" priority="11"/>
  </x:conditionalFormatting>
  <x:conditionalFormatting sqref="B5:B504">
    <x:cfRule type="expression" dxfId="41" priority="6">
      <x:formula>AND(B5&lt;&gt;"",COUNTIF('RFQ Tracker'!$A$5:$A$504,B5)=0)</x:formula>
    </x:cfRule>
  </x:conditionalFormatting>
  <x:conditionalFormatting sqref="C5:C504">
    <x:cfRule type="expression" dxfId="42" priority="7">
      <x:formula>AND(C5&lt;&gt;"",COUNTIF(Quotations!$A$5:$A$504,C5)=0)</x:formula>
    </x:cfRule>
  </x:conditionalFormatting>
  <x:conditionalFormatting sqref="G5:G504">
    <x:cfRule type="expression" dxfId="43" priority="8">
      <x:formula>AND(G5&lt;&gt;"",COUNTIF($G$5:$G$504,G5)&gt;1)</x:formula>
    </x:cfRule>
  </x:conditionalFormatting>
  <x:conditionalFormatting sqref="L5:L504">
    <x:cfRule type="expression" dxfId="44" priority="9">
      <x:formula>AND(L5&lt;&gt;"",H5&lt;&gt;"",L5&lt;H5)</x:formula>
    </x:cfRule>
  </x:conditionalFormatting>
  <x:conditionalFormatting sqref="Q5:Q504">
    <x:cfRule type="expression" dxfId="61" priority="14">
      <x:formula>Q5="COMPLETE"</x:formula>
    </x:cfRule>
    <x:cfRule type="expression" dxfId="62" priority="15">
      <x:formula>AND(Q5&lt;&gt;"",Q5&lt;&gt;"COMPLETE",Q5&lt;&gt;"OPEN")</x:formula>
    </x:cfRule>
  </x:conditionalFormatting>
  <x:dataValidations count="15">
    <x:dataValidation type="list" errorStyle="stop" showErrorMessage="1" errorTitle="Invalid dispatch status" error="Choose a dispatch status from Setup." sqref="O5:O504">
      <x:formula1>Setup!$H$4:$H$8</x:formula1>
    </x:dataValidation>
    <x:dataValidation type="decimal" errorStyle="stop" operator="greaterThan" showErrorMessage="1" errorTitle="Invalid PO value" error="PO value must be greater than zero." sqref="F5:F504">
      <x:formula1>0</x:formula1>
    </x:dataValidation>
    <x:dataValidation type="decimal" errorStyle="stop" operator="greaterThan" showErrorMessage="1" errorTitle="Invalid invoice value" error="Invoice value must be greater than zero." sqref="I5:I504">
      <x:formula1>0</x:formula1>
    </x:dataValidation>
    <x:dataValidation type="decimal" errorStyle="stop" operator="greaterThanOrEqual" showErrorMessage="1" errorTitle="Invalid amount received" error="Amount received cannot be negative." sqref="J5:J504">
      <x:formula1>0</x:formula1>
    </x:dataValidation>
    <x:dataValidation type="date" errorStyle="stop" operator="between" showErrorMessage="1" errorTitle="Invalid date" error="Enter a valid date." sqref="E5:E504">
      <x:formula1>DATE(2015,1,1)</x:formula1>
      <x:formula2>DATE(2100,12,31)</x:formula2>
    </x:dataValidation>
    <x:dataValidation type="date" errorStyle="stop" operator="between" showErrorMessage="1" errorTitle="Invalid date" error="Enter a valid date." sqref="H5:H504">
      <x:formula1>DATE(2015,1,1)</x:formula1>
      <x:formula2>DATE(2100,12,31)</x:formula2>
    </x:dataValidation>
    <x:dataValidation type="date" errorStyle="stop" operator="between" showErrorMessage="1" errorTitle="Invalid date" error="Enter a valid date." sqref="L5:L504">
      <x:formula1>DATE(2015,1,1)</x:formula1>
      <x:formula2>DATE(2100,12,31)</x:formula2>
    </x:dataValidation>
    <x:dataValidation type="custom" errorStyle="stop" showErrorMessage="1" errorTitle="Calculated cell" error="This cell updates automatically. Enter data only in yellow cells." sqref="A3">
      <x:formula1>FALSE</x:formula1>
    </x:dataValidation>
    <x:dataValidation type="custom" errorStyle="stop" showErrorMessage="1" errorTitle="Calculated cell" error="This cell updates automatically. Enter data only in yellow cells." sqref="D3">
      <x:formula1>FALSE</x:formula1>
    </x:dataValidation>
    <x:dataValidation type="custom" errorStyle="stop" showErrorMessage="1" errorTitle="Calculated cell" error="This cell updates automatically. Enter data only in yellow cells." sqref="G3">
      <x:formula1>FALSE</x:formula1>
    </x:dataValidation>
    <x:dataValidation type="custom" errorStyle="stop" showErrorMessage="1" errorTitle="Calculated cell" error="This cell updates automatically. Enter data only in yellow cells." sqref="J3">
      <x:formula1>FALSE</x:formula1>
    </x:dataValidation>
    <x:dataValidation type="custom" errorStyle="stop" showErrorMessage="1" errorTitle="Calculated cell" error="This cell updates automatically. Enter data only in yellow cells." sqref="K5:K504">
      <x:formula1>FALSE</x:formula1>
    </x:dataValidation>
    <x:dataValidation type="custom" errorStyle="stop" showErrorMessage="1" errorTitle="Calculated cell" error="This cell updates automatically. Enter data only in yellow cells." sqref="M10:M504">
      <x:formula1>FALSE</x:formula1>
    </x:dataValidation>
    <x:dataValidation type="custom" errorStyle="stop" showErrorMessage="1" errorTitle="Calculated cell" error="This cell updates automatically. Enter data only in yellow cells." sqref="N5:N504">
      <x:formula1>FALSE</x:formula1>
    </x:dataValidation>
    <x:dataValidation type="custom" errorStyle="stop" showErrorMessage="1" errorTitle="Calculated cell" error="This cell updates automatically. Enter data only in yellow cells." sqref="Q5:Q504">
      <x:formula1>FALSE</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3" id="{254EAC68-1D85-07E9-FF1C-CF4DAE4D67A4}">
            <x14:dataBar gradient="1">
              <x14:cfvo type="min"/>
              <x14:cfvo type="max"/>
              <x14:fillColor rgb="FFA02B93"/>
            </x14:dataBar>
          </x14:cfRule>
          <xm:sqref>K5:K504</xm:sqref>
        </x14:conditionalFormatting>
      </x14:conditionalFormattings>
    </x:ext>
  </x:extLst>
</x:worksheet>
</file>

<file path=xl/worksheets/sheet5.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16" hidden="0" customWidth="1"/>
    <x:col min="2" max="2" width="16" hidden="0" customWidth="1"/>
    <x:col min="3" max="3" width="12" hidden="0" customWidth="1"/>
    <x:col min="4" max="4" width="16" hidden="0" customWidth="1"/>
    <x:col min="5" max="5" width="12" hidden="0" customWidth="1"/>
    <x:col min="6" max="6" width="14" hidden="0" customWidth="1"/>
    <x:col min="7" max="7" width="22" hidden="0" customWidth="1"/>
    <x:col min="8" max="8" width="16" hidden="0" customWidth="1"/>
    <x:col min="10" max="10" width="26" hidden="0" customWidth="1"/>
    <x:col min="11" max="11" width="18" hidden="0" customWidth="1"/>
    <x:col min="13" max="13" width="22" hidden="0" customWidth="1"/>
    <x:col min="14" max="14" width="58" hidden="0" customWidth="1"/>
    <x:col min="16" max="16" width="18" hidden="0" customWidth="1"/>
    <x:col min="17" max="17" width="16" hidden="0" customWidth="1"/>
    <x:col min="19" max="19" width="16" hidden="0" customWidth="1"/>
    <x:col min="20" max="20" width="15" hidden="0" customWidth="1"/>
    <x:col min="21" max="21" width="16" hidden="0" customWidth="1"/>
    <x:col min="22" max="22" width="28" hidden="0" customWidth="1"/>
  </x:cols>
  <x:sheetData>
    <x:row r="1" ht="30" customHeight="1">
      <x:c r="A1" s="5" t="str">
        <x:v>RFQFlow AI — Setup &amp; Dropdown Lists</x:v>
      </x:c>
      <x:c r="B1" s="5"/>
      <x:c r="C1" s="5"/>
      <x:c r="D1" s="5"/>
      <x:c r="E1" s="5"/>
      <x:c r="F1" s="5"/>
      <x:c r="G1" s="5"/>
      <x:c r="H1" s="5"/>
    </x:row>
    <x:row r="2">
      <x:c r="A2" s="30"/>
      <x:c r="B2" s="30"/>
      <x:c r="C2" s="30"/>
      <x:c r="D2" s="30"/>
      <x:c r="E2" s="30"/>
      <x:c r="F2" s="30"/>
      <x:c r="G2" s="30"/>
      <x:c r="H2" s="30"/>
      <x:c r="I2" s="30"/>
      <x:c r="J2" s="30"/>
      <x:c r="K2" s="30"/>
      <x:c r="L2" s="30"/>
      <x:c r="M2" s="30"/>
      <x:c r="N2" s="30"/>
      <x:c r="O2" s="30"/>
      <x:c r="P2" s="30"/>
      <x:c r="Q2" s="30"/>
      <x:c r="R2" s="30"/>
      <x:c r="S2" s="30"/>
      <x:c r="T2" s="30"/>
      <x:c r="U2" s="30"/>
      <x:c r="V2" s="30"/>
    </x:row>
    <x:row r="3" ht="30" customHeight="1">
      <x:c r="A3" s="495" t="str">
        <x:v>Source</x:v>
      </x:c>
      <x:c r="B3" s="495" t="str">
        <x:v>Owner</x:v>
      </x:c>
      <x:c r="C3" s="495" t="str">
        <x:v>Priority</x:v>
      </x:c>
      <x:c r="D3" s="495" t="str">
        <x:v>Stage</x:v>
      </x:c>
      <x:c r="E3" s="495" t="str">
        <x:v>Unit</x:v>
      </x:c>
      <x:c r="F3" s="495" t="str">
        <x:v>Quote Status</x:v>
      </x:c>
      <x:c r="G3" s="495" t="str">
        <x:v>Lost Reason</x:v>
      </x:c>
      <x:c r="H3" s="495" t="str">
        <x:v>Dispatch Status</x:v>
      </x:c>
      <x:c r="J3" s="495" t="str">
        <x:v>Setting</x:v>
      </x:c>
      <x:c r="K3" s="495" t="str">
        <x:v>Value</x:v>
      </x:c>
      <x:c r="M3" s="495" t="str">
        <x:v>AI Scenario</x:v>
      </x:c>
      <x:c r="N3" s="495" t="str">
        <x:v>Instruction</x:v>
      </x:c>
      <x:c r="P3" s="495" t="str">
        <x:v>Approval Status</x:v>
      </x:c>
      <x:c r="Q3" s="495" t="str">
        <x:v>Trial Status</x:v>
      </x:c>
      <x:c r="S3" s="495" t="str">
        <x:v>Stage</x:v>
      </x:c>
      <x:c r="T3" s="495" t="str">
        <x:v>Follow-Up Days</x:v>
      </x:c>
      <x:c r="U3" s="495" t="str">
        <x:v>Stage</x:v>
      </x:c>
      <x:c r="V3" s="495" t="str">
        <x:v>Default Action</x:v>
      </x:c>
    </x:row>
    <x:row r="4">
      <x:c r="A4" s="459" t="str">
        <x:v>IndiaMART</x:v>
      </x:c>
      <x:c r="B4" s="459" t="str">
        <x:v>Owner</x:v>
      </x:c>
      <x:c r="C4" s="459" t="str">
        <x:v>Hot</x:v>
      </x:c>
      <x:c r="D4" s="459" t="str">
        <x:v>NEW</x:v>
      </x:c>
      <x:c r="E4" s="459" t="str">
        <x:v>Nos</x:v>
      </x:c>
      <x:c r="F4" s="459" t="str">
        <x:v>Draft</x:v>
      </x:c>
      <x:c r="G4" s="459" t="str">
        <x:v>Price</x:v>
      </x:c>
      <x:c r="H4" s="459" t="str">
        <x:v>Not Started</x:v>
      </x:c>
      <x:c r="J4" s="459" t="str">
        <x:v>Company Name</x:v>
      </x:c>
      <x:c r="K4" s="496" t="str">
        <x:v>Your Company</x:v>
      </x:c>
      <x:c r="M4" t="str">
        <x:v>RFQ Qualification</x:v>
      </x:c>
      <x:c r="N4" s="30" t="str">
        <x:v>Analyze the enquiry, extract requirements, identify missing technical/commercial details, list qualification questions, and recommend the next action.</x:v>
      </x:c>
      <x:c r="P4" t="str">
        <x:v>Pending</x:v>
      </x:c>
      <x:c r="Q4" t="str">
        <x:v>Not Required</x:v>
      </x:c>
      <x:c r="S4" t="str">
        <x:v>NEW</x:v>
      </x:c>
      <x:c r="T4" t="n">
        <x:v>1</x:v>
      </x:c>
      <x:c r="U4" t="str">
        <x:v>NEW</x:v>
      </x:c>
      <x:c r="V4" t="str">
        <x:v>Contact buyer</x:v>
      </x:c>
    </x:row>
    <x:row r="5">
      <x:c r="A5" s="459" t="str">
        <x:v>TradeIndia</x:v>
      </x:c>
      <x:c r="B5" s="459" t="str">
        <x:v>Salesperson 1</x:v>
      </x:c>
      <x:c r="C5" s="459" t="str">
        <x:v>Warm</x:v>
      </x:c>
      <x:c r="D5" s="459" t="str">
        <x:v>CONTACTED</x:v>
      </x:c>
      <x:c r="E5" s="459" t="str">
        <x:v>Pcs</x:v>
      </x:c>
      <x:c r="F5" s="459" t="str">
        <x:v>Sent</x:v>
      </x:c>
      <x:c r="G5" s="459" t="str">
        <x:v>No Response</x:v>
      </x:c>
      <x:c r="H5" s="459" t="str">
        <x:v>In Production</x:v>
      </x:c>
      <x:c r="J5" s="459" t="str">
        <x:v>Default GST %</x:v>
      </x:c>
      <x:c r="K5" s="501" t="n">
        <x:v>0.18</x:v>
      </x:c>
      <x:c r="M5" t="str">
        <x:v>First Response</x:v>
      </x:c>
      <x:c r="N5" s="30" t="str">
        <x:v>Draft a fast, professional first response that acknowledges the enquiry, confirms the requirement, and asks only the most important missing questions.</x:v>
      </x:c>
      <x:c r="P5" t="str">
        <x:v>Submitted</x:v>
      </x:c>
      <x:c r="Q5" t="str">
        <x:v>Pending</x:v>
      </x:c>
      <x:c r="S5" t="str">
        <x:v>CONTACTED</x:v>
      </x:c>
      <x:c r="T5" t="n">
        <x:v>1</x:v>
      </x:c>
      <x:c r="U5" t="str">
        <x:v>CONTACTED</x:v>
      </x:c>
      <x:c r="V5" t="str">
        <x:v>Qualify requirement</x:v>
      </x:c>
    </x:row>
    <x:row r="6">
      <x:c r="A6" s="459" t="str">
        <x:v>Website</x:v>
      </x:c>
      <x:c r="B6" s="459" t="str">
        <x:v>Salesperson 2</x:v>
      </x:c>
      <x:c r="C6" s="459" t="str">
        <x:v>Cold</x:v>
      </x:c>
      <x:c r="D6" s="459" t="str">
        <x:v>QUALIFIED</x:v>
      </x:c>
      <x:c r="E6" s="459" t="str">
        <x:v>Kg</x:v>
      </x:c>
      <x:c r="F6" s="459" t="str">
        <x:v>Revised</x:v>
      </x:c>
      <x:c r="G6" s="459" t="str">
        <x:v>Competitor</x:v>
      </x:c>
      <x:c r="H6" s="459" t="str">
        <x:v>Ready</x:v>
      </x:c>
      <x:c r="J6" s="459" t="str">
        <x:v>Default Quote Validity Days</x:v>
      </x:c>
      <x:c r="K6" s="502" t="n">
        <x:v>15</x:v>
      </x:c>
      <x:c r="M6" t="str">
        <x:v>Quote Follow-Up</x:v>
      </x:c>
      <x:c r="N6" s="30" t="str">
        <x:v>Draft a polite follow-up that confirms the quotation was reviewed and asks a low-friction question to move the deal forward.</x:v>
      </x:c>
      <x:c r="P6" t="str">
        <x:v>Changes Required</x:v>
      </x:c>
      <x:c r="Q6" t="str">
        <x:v>Scheduled</x:v>
      </x:c>
      <x:c r="S6" t="str">
        <x:v>QUALIFIED</x:v>
      </x:c>
      <x:c r="T6" t="n">
        <x:v>1</x:v>
      </x:c>
      <x:c r="U6" t="str">
        <x:v>QUALIFIED</x:v>
      </x:c>
      <x:c r="V6" t="str">
        <x:v>Prepare quotation</x:v>
      </x:c>
    </x:row>
    <x:row r="7">
      <x:c r="A7" s="459" t="str">
        <x:v>Referral</x:v>
      </x:c>
      <x:c r="B7" s="459" t="str">
        <x:v>Salesperson 3</x:v>
      </x:c>
      <x:c r="C7" s="459"/>
      <x:c r="D7" s="459" t="str">
        <x:v>QUOTED</x:v>
      </x:c>
      <x:c r="E7" s="459" t="str">
        <x:v>Ton</x:v>
      </x:c>
      <x:c r="F7" s="459" t="str">
        <x:v>Accepted</x:v>
      </x:c>
      <x:c r="G7" s="459" t="str">
        <x:v>Delivery Time</x:v>
      </x:c>
      <x:c r="H7" s="459" t="str">
        <x:v>Dispatched</x:v>
      </x:c>
      <x:c r="J7" s="459" t="str">
        <x:v>Default payment due days</x:v>
      </x:c>
      <x:c r="K7" s="502" t="n">
        <x:v>30</x:v>
      </x:c>
      <x:c r="M7" t="str">
        <x:v>Price Negotiation</x:v>
      </x:c>
      <x:c r="N7" s="30" t="str">
        <x:v>Respond to the buyer's price objection without immediately discounting. Protect margin, reinforce value, and offer conditional concessions only when appropriate.</x:v>
      </x:c>
      <x:c r="P7" t="str">
        <x:v>Approved</x:v>
      </x:c>
      <x:c r="Q7" t="str">
        <x:v>Passed</x:v>
      </x:c>
      <x:c r="S7" t="str">
        <x:v>QUOTED</x:v>
      </x:c>
      <x:c r="T7" t="n">
        <x:v>3</x:v>
      </x:c>
      <x:c r="U7" t="str">
        <x:v>QUOTED</x:v>
      </x:c>
      <x:c r="V7" t="str">
        <x:v>Confirm quote review</x:v>
      </x:c>
    </x:row>
    <x:row r="8">
      <x:c r="A8" s="459" t="str">
        <x:v>WhatsApp</x:v>
      </x:c>
      <x:c r="B8" s="459"/>
      <x:c r="C8" s="459"/>
      <x:c r="D8" s="459" t="str">
        <x:v>NEGOTIATION</x:v>
      </x:c>
      <x:c r="E8" s="459" t="str">
        <x:v>Meter</x:v>
      </x:c>
      <x:c r="F8" s="459" t="str">
        <x:v>Rejected</x:v>
      </x:c>
      <x:c r="G8" s="459" t="str">
        <x:v>MOQ</x:v>
      </x:c>
      <x:c r="H8" s="459" t="str">
        <x:v>Delivered</x:v>
      </x:c>
      <x:c r="J8" s="459"/>
      <x:c r="K8" s="459"/>
      <x:c r="M8" t="str">
        <x:v>Competitor Price</x:v>
      </x:c>
      <x:c r="N8" s="30" t="str">
        <x:v>Handle a lower competitor quote professionally. Clarify whether specifications, taxes, freight, warranty, delivery and payment terms are comparable before proposing a response.</x:v>
      </x:c>
      <x:c r="P8" t="str">
        <x:v>Rejected</x:v>
      </x:c>
      <x:c r="Q8" t="str">
        <x:v>Failed</x:v>
      </x:c>
      <x:c r="S8" t="str">
        <x:v>NEGOTIATION</x:v>
      </x:c>
      <x:c r="T8" t="n">
        <x:v>2</x:v>
      </x:c>
      <x:c r="U8" t="str">
        <x:v>NEGOTIATION</x:v>
      </x:c>
      <x:c r="V8" t="str">
        <x:v>Handle objection / close</x:v>
      </x:c>
    </x:row>
    <x:row r="9">
      <x:c r="A9" s="459" t="str">
        <x:v>Phone</x:v>
      </x:c>
      <x:c r="B9" s="459"/>
      <x:c r="C9" s="459"/>
      <x:c r="D9" s="459" t="str">
        <x:v>PO WON</x:v>
      </x:c>
      <x:c r="E9" s="459" t="str">
        <x:v>Litre</x:v>
      </x:c>
      <x:c r="F9" s="459" t="str">
        <x:v>Expired</x:v>
      </x:c>
      <x:c r="G9" s="459" t="str">
        <x:v>Credit Terms</x:v>
      </x:c>
      <x:c r="H9" s="459"/>
      <x:c r="J9" s="463"/>
      <x:c r="K9" s="459"/>
      <x:c r="M9" t="str">
        <x:v>Credit Terms</x:v>
      </x:c>
      <x:c r="N9" s="30" t="str">
        <x:v>Respond to a request for credit terms while protecting cash flow. Suggest staged payment or safer alternatives if needed.</x:v>
      </x:c>
    </x:row>
    <x:row r="10">
      <x:c r="A10" s="459" t="str">
        <x:v>Email</x:v>
      </x:c>
      <x:c r="B10" s="459"/>
      <x:c r="C10" s="459"/>
      <x:c r="D10" s="459" t="str">
        <x:v>LOST</x:v>
      </x:c>
      <x:c r="E10" s="459" t="str">
        <x:v>Set</x:v>
      </x:c>
      <x:c r="F10" s="459"/>
      <x:c r="G10" s="459" t="str">
        <x:v>Requirement Cancelled</x:v>
      </x:c>
      <x:c r="H10" s="459"/>
      <x:c r="J10" s="463"/>
      <x:c r="K10" s="459"/>
      <x:c r="M10" t="str">
        <x:v>Payment Reminder</x:v>
      </x:c>
      <x:c r="N10" s="30" t="str">
        <x:v>Write a firm but professional payment reminder using invoice amount, due date and agreed terms. Avoid aggressive or threatening language.</x:v>
      </x:c>
    </x:row>
    <x:row r="11">
      <x:c r="A11" s="459" t="str">
        <x:v>Other</x:v>
      </x:c>
      <x:c r="B11" s="459"/>
      <x:c r="C11" s="459"/>
      <x:c r="D11" s="459" t="str">
        <x:v>CANCELLED</x:v>
      </x:c>
      <x:c r="E11" s="459" t="str">
        <x:v>Box</x:v>
      </x:c>
      <x:c r="F11" s="459"/>
      <x:c r="G11" s="459" t="str">
        <x:v>Buyer Cancelled</x:v>
      </x:c>
      <x:c r="H11" s="459"/>
      <x:c r="J11" s="463"/>
      <x:c r="K11" s="459"/>
      <x:c r="M11" t="str">
        <x:v>Lost Deal Revival</x:v>
      </x:c>
      <x:c r="N11" s="30" t="str">
        <x:v>Reopen a stalled or lost enquiry with a concise message focused on changed requirement, revised quantity, timing or a useful reason to reply.</x:v>
      </x:c>
    </x:row>
    <x:row r="12">
      <x:c r="A12" s="459"/>
      <x:c r="B12" s="459"/>
      <x:c r="C12" s="459"/>
      <x:c r="D12" s="459"/>
      <x:c r="E12" s="459" t="str">
        <x:v>Lot</x:v>
      </x:c>
      <x:c r="F12" s="459"/>
      <x:c r="G12" s="459"/>
      <x:c r="H12" s="459"/>
      <x:c r="J12" s="463"/>
      <x:c r="K12" s="459"/>
    </x:row>
    <x:row r="13">
      <x:c r="J13" s="463"/>
      <x:c r="K13" s="459"/>
    </x:row>
    <x:row r="14">
      <x:c r="J14" s="463"/>
      <x:c r="K14" s="459"/>
    </x:row>
    <x:row r="16">
      <x:c r="A16" s="395" t="str">
        <x:v>SETUP TIP: You only need to edit the lists/settings you actually use. For most buyers, the essential setup is Company Name, GST %, Owner names and follow-up days. Leave the rest unchanged unless your workflow needs different dropdown options.</x:v>
      </x:c>
      <x:c r="B16" s="395"/>
      <x:c r="C16" s="395"/>
      <x:c r="D16" s="395"/>
      <x:c r="E16" s="395"/>
      <x:c r="F16" s="395"/>
      <x:c r="G16" s="395"/>
      <x:c r="H16" s="395"/>
      <x:c r="I16" s="395"/>
      <x:c r="J16" s="395"/>
      <x:c r="K16" s="395"/>
    </x:row>
    <x:row r="17">
      <x:c r="A17" s="395"/>
      <x:c r="B17" s="395"/>
      <x:c r="C17" s="395"/>
      <x:c r="D17" s="395"/>
      <x:c r="E17" s="395"/>
      <x:c r="F17" s="395"/>
      <x:c r="G17" s="395"/>
      <x:c r="H17" s="395"/>
      <x:c r="I17" s="395"/>
      <x:c r="J17" s="395"/>
      <x:c r="K17" s="395"/>
    </x:row>
    <x:row r="18">
      <x:c r="A18" s="395"/>
      <x:c r="B18" s="395"/>
      <x:c r="C18" s="395"/>
      <x:c r="D18" s="395"/>
      <x:c r="E18" s="395"/>
      <x:c r="F18" s="395"/>
      <x:c r="G18" s="395"/>
      <x:c r="H18" s="395"/>
      <x:c r="I18" s="395"/>
      <x:c r="J18" s="395"/>
      <x:c r="K18" s="395"/>
    </x:row>
  </x:sheetData>
  <x:mergeCells>
    <x:mergeCell ref="A1:H1"/>
    <x:mergeCell ref="A16:K18"/>
  </x:mergeCells>
  <x:dataValidations count="2">
    <x:dataValidation type="decimal" errorStyle="stop" operator="between" showErrorMessage="1" errorTitle="Invalid GST rate" error="Enter GST as a percentage from 0% to 100%." sqref="K5">
      <x:formula1>0</x:formula1>
      <x:formula2>1</x:formula2>
    </x:dataValidation>
    <x:dataValidation type="whole" errorStyle="stop" operator="between" showErrorMessage="1" errorTitle="Invalid day count" error="Enter a whole number from 0 to 365." sqref="K6:K7">
      <x:formula1>0</x:formula1>
      <x:formula2>365</x:formula2>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6" hidden="0" customWidth="1"/>
    <x:col min="2" max="2" width="17" hidden="0" customWidth="1"/>
    <x:col min="3" max="3" width="17" hidden="0" customWidth="1"/>
    <x:col min="4" max="4" width="14" hidden="0" customWidth="1"/>
    <x:col min="5" max="5" width="14" hidden="0" customWidth="1"/>
    <x:col min="6" max="6" width="14" hidden="0" customWidth="1"/>
    <x:col min="7" max="7" width="14" hidden="0" customWidth="1"/>
    <x:col min="8" max="8" width="14" hidden="0" customWidth="1"/>
  </x:cols>
  <x:sheetData>
    <x:row r="1" ht="34" customHeight="1">
      <x:c r="A1" s="519" t="str">
        <x:v>START HERE — RFQFlow AI</x:v>
      </x:c>
      <x:c r="B1" s="519"/>
      <x:c r="C1" s="519"/>
      <x:c r="D1" s="519"/>
      <x:c r="E1" s="519"/>
      <x:c r="F1" s="519"/>
      <x:c r="G1" s="519"/>
      <x:c r="H1" s="519"/>
    </x:row>
    <x:row r="2" ht="30" customHeight="1">
      <x:c r="A2" s="522" t="str">
        <x:v>A simple sales workspace for RFQs, quotations, follow-ups, orders, invoices and payments.</x:v>
      </x:c>
      <x:c r="B2" s="522"/>
      <x:c r="C2" s="522"/>
      <x:c r="D2" s="522"/>
      <x:c r="E2" s="522"/>
      <x:c r="F2" s="522"/>
      <x:c r="G2" s="522"/>
      <x:c r="H2" s="522"/>
    </x:row>
    <x:row r="3">
      <x:c r="A3"/>
      <x:c r="B3"/>
      <x:c r="C3"/>
      <x:c r="D3"/>
      <x:c r="E3"/>
      <x:c r="F3"/>
      <x:c r="G3"/>
      <x:c r="H3"/>
    </x:row>
    <x:row r="4" ht="28" customHeight="1">
      <x:c r="A4" s="663" t="str">
        <x:f>IFERROR(HYPERLINK("#'Dashboard'!A1","HOME"),"HOME")</x:f>
        <x:v>HOME</x:v>
      </x:c>
      <x:c r="B4" s="664"/>
      <x:c r="C4" s="663" t="str">
        <x:f>IFERROR(HYPERLINK("#'RFQ Tracker'!A1","RFQ TRACKER"),"RFQ TRACKER")</x:f>
        <x:v>RFQ TRACKER</x:v>
      </x:c>
      <x:c r="D4" s="664"/>
      <x:c r="E4" s="663" t="str">
        <x:f>IFERROR(HYPERLINK("#'Quote Builder'!A1","QUOTE BUILDER"),"QUOTE BUILDER")</x:f>
        <x:v>QUOTE BUILDER</x:v>
      </x:c>
      <x:c r="F4" s="664"/>
      <x:c r="G4" s="663" t="str">
        <x:f>IFERROR(HYPERLINK("#'Orders &amp; Payments'!A1","ORDERS &amp; PAYMENTS"),"ORDERS &amp; PAYMENTS")</x:f>
        <x:v>ORDERS &amp; PAYMENTS</x:v>
      </x:c>
      <x:c r="H4" s="664"/>
    </x:row>
    <x:row r="5">
      <x:c r="A5"/>
      <x:c r="B5"/>
      <x:c r="C5"/>
      <x:c r="D5"/>
      <x:c r="E5"/>
      <x:c r="F5"/>
      <x:c r="G5"/>
      <x:c r="H5"/>
    </x:row>
    <x:row r="6">
      <x:c r="A6" s="668" t="str">
        <x:v>WHAT RFQFLOW AI DOES
Keeps every buyer enquiry, quote revision, follow-up, negotiation, PO, invoice and payment in one clear workflow.</x:v>
      </x:c>
      <x:c r="B6" s="669"/>
      <x:c r="C6" s="669"/>
      <x:c r="D6" s="669"/>
      <x:c r="E6" s="669"/>
      <x:c r="F6" s="669"/>
      <x:c r="G6" s="669"/>
      <x:c r="H6" s="670"/>
    </x:row>
    <x:row r="7">
      <x:c r="A7" s="671"/>
      <x:c r="B7" s="672"/>
      <x:c r="C7" s="672"/>
      <x:c r="D7" s="672"/>
      <x:c r="E7" s="672"/>
      <x:c r="F7" s="672"/>
      <x:c r="G7" s="672"/>
      <x:c r="H7" s="673"/>
    </x:row>
    <x:row r="8">
      <x:c r="A8"/>
      <x:c r="B8"/>
      <x:c r="C8"/>
      <x:c r="D8"/>
      <x:c r="E8"/>
      <x:c r="F8"/>
      <x:c r="G8"/>
      <x:c r="H8"/>
    </x:row>
    <x:row r="9" ht="24" customHeight="1">
      <x:c r="A9" s="547" t="str">
        <x:v>QUICK START — 8 STEPS</x:v>
      </x:c>
      <x:c r="B9" s="547"/>
      <x:c r="C9" s="547"/>
      <x:c r="D9" s="547"/>
      <x:c r="E9" s="547"/>
      <x:c r="F9" s="547"/>
      <x:c r="G9" s="547"/>
      <x:c r="H9" s="547"/>
    </x:row>
    <x:row r="10" ht="27" customHeight="1">
      <x:c r="A10" s="677" t="str">
        <x:v>Step 1</x:v>
      </x:c>
      <x:c r="B10" s="678" t="str">
        <x:v>Add a new RFQ</x:v>
      </x:c>
      <x:c r="C10" s="678" t="str">
        <x:v>Add a new RFQ</x:v>
      </x:c>
      <x:c r="D10" s="679" t="str">
        <x:v>Open RFQ Tracker and use the first blank yellow row.</x:v>
      </x:c>
      <x:c r="E10" s="679" t="str">
        <x:v>Open RFQ Tracker and use the first blank yellow row.</x:v>
      </x:c>
      <x:c r="F10" s="679" t="str">
        <x:v>Open RFQ Tracker and use the first blank yellow row.</x:v>
      </x:c>
      <x:c r="G10" s="679" t="str">
        <x:v>Open RFQ Tracker and use the first blank yellow row.</x:v>
      </x:c>
      <x:c r="H10" s="679" t="str">
        <x:v>Open RFQ Tracker and use the first blank yellow row.</x:v>
      </x:c>
    </x:row>
    <x:row r="11" ht="27" customHeight="1">
      <x:c r="A11" s="677" t="str">
        <x:v>Step 2</x:v>
      </x:c>
      <x:c r="B11" s="678" t="str">
        <x:v>Enter buyer and product details</x:v>
      </x:c>
      <x:c r="C11" s="678" t="str">
        <x:v>Enter buyer and product details</x:v>
      </x:c>
      <x:c r="D11" s="679" t="str">
        <x:v>Add buyer/company, phone or email, product, quantity and owner.</x:v>
      </x:c>
      <x:c r="E11" s="679" t="str">
        <x:v>Add buyer/company, phone or email, product, quantity and owner.</x:v>
      </x:c>
      <x:c r="F11" s="679" t="str">
        <x:v>Add buyer/company, phone or email, product, quantity and owner.</x:v>
      </x:c>
      <x:c r="G11" s="679" t="str">
        <x:v>Add buyer/company, phone or email, product, quantity and owner.</x:v>
      </x:c>
      <x:c r="H11" s="679" t="str">
        <x:v>Add buyer/company, phone or email, product, quantity and owner.</x:v>
      </x:c>
    </x:row>
    <x:row r="12" ht="27" customHeight="1">
      <x:c r="A12" s="677" t="str">
        <x:v>Step 3</x:v>
      </x:c>
      <x:c r="B12" s="678" t="str">
        <x:v>Prepare or update the quotation</x:v>
      </x:c>
      <x:c r="C12" s="678" t="str">
        <x:v>Prepare or update the quotation</x:v>
      </x:c>
      <x:c r="D12" s="679" t="str">
        <x:v>Use Quote Builder, then add each sent or revised quote in Quotations.</x:v>
      </x:c>
      <x:c r="E12" s="679" t="str">
        <x:v>Use Quote Builder, then add each sent or revised quote in Quotations.</x:v>
      </x:c>
      <x:c r="F12" s="679" t="str">
        <x:v>Use Quote Builder, then add each sent or revised quote in Quotations.</x:v>
      </x:c>
      <x:c r="G12" s="679" t="str">
        <x:v>Use Quote Builder, then add each sent or revised quote in Quotations.</x:v>
      </x:c>
      <x:c r="H12" s="679" t="str">
        <x:v>Use Quote Builder, then add each sent or revised quote in Quotations.</x:v>
      </x:c>
    </x:row>
    <x:row r="13" ht="27" customHeight="1">
      <x:c r="A13" s="677" t="str">
        <x:v>Step 4</x:v>
      </x:c>
      <x:c r="B13" s="678" t="str">
        <x:v>Set the next follow-up</x:v>
      </x:c>
      <x:c r="C13" s="678" t="str">
        <x:v>Set the next follow-up</x:v>
      </x:c>
      <x:c r="D13" s="679" t="str">
        <x:v>Enter a date or let the blue suggested date guide you.</x:v>
      </x:c>
      <x:c r="E13" s="679" t="str">
        <x:v>Enter a date or let the blue suggested date guide you.</x:v>
      </x:c>
      <x:c r="F13" s="679" t="str">
        <x:v>Enter a date or let the blue suggested date guide you.</x:v>
      </x:c>
      <x:c r="G13" s="679" t="str">
        <x:v>Enter a date or let the blue suggested date guide you.</x:v>
      </x:c>
      <x:c r="H13" s="679" t="str">
        <x:v>Enter a date or let the blue suggested date guide you.</x:v>
      </x:c>
    </x:row>
    <x:row r="14" ht="27" customHeight="1">
      <x:c r="A14" s="677" t="str">
        <x:v>Step 5</x:v>
      </x:c>
      <x:c r="B14" s="678" t="str">
        <x:v>Update the deal stage</x:v>
      </x:c>
      <x:c r="C14" s="678" t="str">
        <x:v>Update the deal stage</x:v>
      </x:c>
      <x:c r="D14" s="679" t="str">
        <x:v>Choose the current stage from the dropdown.</x:v>
      </x:c>
      <x:c r="E14" s="679" t="str">
        <x:v>Choose the current stage from the dropdown.</x:v>
      </x:c>
      <x:c r="F14" s="679" t="str">
        <x:v>Choose the current stage from the dropdown.</x:v>
      </x:c>
      <x:c r="G14" s="679" t="str">
        <x:v>Choose the current stage from the dropdown.</x:v>
      </x:c>
      <x:c r="H14" s="679" t="str">
        <x:v>Choose the current stage from the dropdown.</x:v>
      </x:c>
    </x:row>
    <x:row r="15" ht="27" customHeight="1">
      <x:c r="A15" s="677" t="str">
        <x:v>Step 6</x:v>
      </x:c>
      <x:c r="B15" s="678" t="str">
        <x:v>Record the PO</x:v>
      </x:c>
      <x:c r="C15" s="678" t="str">
        <x:v>Record the PO</x:v>
      </x:c>
      <x:c r="D15" s="679" t="str">
        <x:v>When won, add the PO in Orders &amp; Payments.</x:v>
      </x:c>
      <x:c r="E15" s="679" t="str">
        <x:v>When won, add the PO in Orders &amp; Payments.</x:v>
      </x:c>
      <x:c r="F15" s="679" t="str">
        <x:v>When won, add the PO in Orders &amp; Payments.</x:v>
      </x:c>
      <x:c r="G15" s="679" t="str">
        <x:v>When won, add the PO in Orders &amp; Payments.</x:v>
      </x:c>
      <x:c r="H15" s="679" t="str">
        <x:v>When won, add the PO in Orders &amp; Payments.</x:v>
      </x:c>
    </x:row>
    <x:row r="16" ht="27" customHeight="1">
      <x:c r="A16" s="677" t="str">
        <x:v>Step 7</x:v>
      </x:c>
      <x:c r="B16" s="678" t="str">
        <x:v>Record the invoice</x:v>
      </x:c>
      <x:c r="C16" s="678" t="str">
        <x:v>Record the invoice</x:v>
      </x:c>
      <x:c r="D16" s="679" t="str">
        <x:v>Add invoice number, date, value and due date.</x:v>
      </x:c>
      <x:c r="E16" s="679" t="str">
        <x:v>Add invoice number, date, value and due date.</x:v>
      </x:c>
      <x:c r="F16" s="679" t="str">
        <x:v>Add invoice number, date, value and due date.</x:v>
      </x:c>
      <x:c r="G16" s="679" t="str">
        <x:v>Add invoice number, date, value and due date.</x:v>
      </x:c>
      <x:c r="H16" s="679" t="str">
        <x:v>Add invoice number, date, value and due date.</x:v>
      </x:c>
    </x:row>
    <x:row r="17" ht="27" customHeight="1">
      <x:c r="A17" s="677" t="str">
        <x:v>Step 8</x:v>
      </x:c>
      <x:c r="B17" s="678" t="str">
        <x:v>Track payment</x:v>
      </x:c>
      <x:c r="C17" s="678" t="str">
        <x:v>Track payment</x:v>
      </x:c>
      <x:c r="D17" s="679" t="str">
        <x:v>Update Amount Received until the status becomes PAID.</x:v>
      </x:c>
      <x:c r="E17" s="679" t="str">
        <x:v>Update Amount Received until the status becomes PAID.</x:v>
      </x:c>
      <x:c r="F17" s="679" t="str">
        <x:v>Update Amount Received until the status becomes PAID.</x:v>
      </x:c>
      <x:c r="G17" s="679" t="str">
        <x:v>Update Amount Received until the status becomes PAID.</x:v>
      </x:c>
      <x:c r="H17" s="679" t="str">
        <x:v>Update Amount Received until the status becomes PAID.</x:v>
      </x:c>
    </x:row>
    <x:row r="18">
      <x:c r="A18"/>
      <x:c r="B18"/>
      <x:c r="C18"/>
      <x:c r="D18"/>
      <x:c r="E18"/>
      <x:c r="F18"/>
      <x:c r="G18"/>
      <x:c r="H18"/>
    </x:row>
    <x:row r="19" ht="24" customHeight="1">
      <x:c r="A19" s="547" t="str">
        <x:v>COLOURS YOU WILL SEE</x:v>
      </x:c>
      <x:c r="B19" s="547"/>
      <x:c r="C19" s="547"/>
      <x:c r="D19" s="547"/>
      <x:c r="E19" s="547"/>
      <x:c r="F19" s="547"/>
      <x:c r="G19" s="547"/>
      <x:c r="H19" s="547"/>
    </x:row>
    <x:row r="20">
      <x:c r="A20" s="648" t="str">
        <x:v>YELLOW
Type or choose here</x:v>
      </x:c>
      <x:c r="B20" s="649"/>
      <x:c r="C20" s="657" t="str">
        <x:v>BLUE
Calculated automatically</x:v>
      </x:c>
      <x:c r="D20" s="658"/>
      <x:c r="E20" s="684" t="str">
        <x:v>RED / AMBER
Action or correction needed</x:v>
      </x:c>
      <x:c r="F20" s="685"/>
      <x:c r="G20" s="692" t="str">
        <x:v>GREEN
Won, complete or paid</x:v>
      </x:c>
      <x:c r="H20" s="693"/>
    </x:row>
    <x:row r="21">
      <x:c r="A21" s="652"/>
      <x:c r="B21" s="653"/>
      <x:c r="C21" s="661"/>
      <x:c r="D21" s="662"/>
      <x:c r="E21" s="686"/>
      <x:c r="F21" s="687"/>
      <x:c r="G21" s="694"/>
      <x:c r="H21" s="695"/>
    </x:row>
    <x:row r="22">
      <x:c r="A22"/>
      <x:c r="B22"/>
      <x:c r="C22"/>
      <x:c r="D22"/>
      <x:c r="E22"/>
      <x:c r="F22"/>
      <x:c r="G22"/>
      <x:c r="H22"/>
    </x:row>
    <x:row r="23" ht="24" customHeight="1">
      <x:c r="A23" s="547" t="str">
        <x:v>IMPORTANT DROPDOWNS</x:v>
      </x:c>
      <x:c r="B23" s="547"/>
      <x:c r="C23" s="547"/>
      <x:c r="D23" s="547"/>
      <x:c r="E23" s="547"/>
      <x:c r="F23" s="547"/>
      <x:c r="G23" s="547"/>
      <x:c r="H23" s="547"/>
    </x:row>
    <x:row r="24">
      <x:c r="A24" s="699" t="str">
        <x:v>Stage</x:v>
      </x:c>
      <x:c r="B24" s="679" t="str">
        <x:v>NEW → CONTACTED → QUALIFIED → QUOTED → NEGOTIATION → PO WON / LOST / CANCELLED</x:v>
      </x:c>
      <x:c r="C24" s="679"/>
      <x:c r="D24" s="679"/>
      <x:c r="E24" s="679"/>
      <x:c r="F24" s="679"/>
      <x:c r="G24" s="679"/>
      <x:c r="H24" s="679"/>
    </x:row>
    <x:row r="25">
      <x:c r="A25" s="699" t="str">
        <x:v>Priority</x:v>
      </x:c>
      <x:c r="B25" s="679" t="str">
        <x:v>Hot, Warm or Cold</x:v>
      </x:c>
      <x:c r="C25" s="679"/>
      <x:c r="D25" s="679"/>
      <x:c r="E25" s="679"/>
      <x:c r="F25" s="679"/>
      <x:c r="G25" s="679"/>
      <x:c r="H25" s="679"/>
    </x:row>
    <x:row r="26">
      <x:c r="A26" s="699" t="str">
        <x:v>Quote Status</x:v>
      </x:c>
      <x:c r="B26" s="679" t="str">
        <x:v>Draft, Sent, Revised, Accepted, Rejected or Expired</x:v>
      </x:c>
      <x:c r="C26" s="679"/>
      <x:c r="D26" s="679"/>
      <x:c r="E26" s="679"/>
      <x:c r="F26" s="679"/>
      <x:c r="G26" s="679"/>
      <x:c r="H26" s="679"/>
    </x:row>
    <x:row r="27">
      <x:c r="A27" s="699" t="str">
        <x:v>Dispatch / Reason</x:v>
      </x:c>
      <x:c r="B27" s="679" t="str">
        <x:v>Choose the closest option; use Other only when necessary.</x:v>
      </x:c>
      <x:c r="C27" s="679"/>
      <x:c r="D27" s="679"/>
      <x:c r="E27" s="679"/>
      <x:c r="F27" s="679"/>
      <x:c r="G27" s="679"/>
      <x:c r="H27" s="679"/>
    </x:row>
    <x:row r="28">
      <x:c r="A28"/>
      <x:c r="B28"/>
      <x:c r="C28"/>
      <x:c r="D28"/>
      <x:c r="E28"/>
      <x:c r="F28"/>
      <x:c r="G28"/>
      <x:c r="H28"/>
    </x:row>
    <x:row r="29" ht="28" customHeight="1">
      <x:c r="A29" s="795" t="str">
        <x:v>Do not edit blue/formula cells. Excel blocks normal typing there. Use yellow input cells and dropdowns.
The SAMPLE / DEMO row can be deleted or replaced.</x:v>
      </x:c>
      <x:c r="B29" s="796"/>
      <x:c r="C29" s="796"/>
      <x:c r="D29" s="796"/>
      <x:c r="E29" s="796"/>
      <x:c r="F29" s="796"/>
      <x:c r="G29" s="796"/>
      <x:c r="H29" s="797"/>
    </x:row>
    <x:row r="30" ht="28" customHeight="1">
      <x:c r="A30" s="798"/>
      <x:c r="B30" s="799"/>
      <x:c r="C30" s="799"/>
      <x:c r="D30" s="799"/>
      <x:c r="E30" s="799"/>
      <x:c r="F30" s="799"/>
      <x:c r="G30" s="799"/>
      <x:c r="H30" s="800"/>
    </x:row>
    <x:row r="31">
      <x:c r="A31"/>
      <x:c r="B31"/>
      <x:c r="C31"/>
      <x:c r="D31"/>
      <x:c r="E31"/>
      <x:c r="F31"/>
      <x:c r="G31"/>
      <x:c r="H31"/>
    </x:row>
    <x:row r="32">
      <x:c r="A32"/>
      <x:c r="B32"/>
      <x:c r="C32"/>
      <x:c r="D32"/>
      <x:c r="E32"/>
      <x:c r="F32"/>
      <x:c r="G32"/>
      <x:c r="H32"/>
    </x:row>
    <x:row r="33">
      <x:c r="A33"/>
      <x:c r="B33"/>
      <x:c r="C33"/>
      <x:c r="D33"/>
      <x:c r="E33"/>
      <x:c r="F33"/>
      <x:c r="G33"/>
      <x:c r="H33"/>
    </x:row>
    <x:row r="34">
      <x:c r="A34"/>
      <x:c r="B34"/>
      <x:c r="C34"/>
      <x:c r="D34"/>
      <x:c r="E34"/>
      <x:c r="F34"/>
      <x:c r="G34"/>
      <x:c r="H34"/>
    </x:row>
    <x:row r="35">
      <x:c r="A35"/>
      <x:c r="B35"/>
      <x:c r="C35"/>
      <x:c r="D35"/>
      <x:c r="E35"/>
      <x:c r="F35"/>
      <x:c r="G35"/>
      <x:c r="H35"/>
    </x:row>
    <x:row r="36">
      <x:c r="A36"/>
      <x:c r="B36"/>
      <x:c r="C36"/>
      <x:c r="D36"/>
      <x:c r="E36"/>
      <x:c r="F36"/>
      <x:c r="G36"/>
      <x:c r="H36"/>
    </x:row>
    <x:row r="37">
      <x:c r="A37"/>
      <x:c r="B37"/>
      <x:c r="C37"/>
      <x:c r="D37"/>
      <x:c r="E37"/>
      <x:c r="F37"/>
      <x:c r="G37"/>
      <x:c r="H37"/>
    </x:row>
    <x:row r="38">
      <x:c r="A38"/>
      <x:c r="B38"/>
      <x:c r="C38"/>
      <x:c r="D38"/>
      <x:c r="E38"/>
      <x:c r="F38"/>
      <x:c r="G38"/>
      <x:c r="H38"/>
    </x:row>
    <x:row r="39">
      <x:c r="A39"/>
      <x:c r="B39"/>
      <x:c r="C39"/>
      <x:c r="D39"/>
      <x:c r="E39"/>
      <x:c r="F39"/>
      <x:c r="G39"/>
      <x:c r="H39"/>
    </x:row>
    <x:row r="40">
      <x:c r="A40"/>
      <x:c r="B40"/>
      <x:c r="C40"/>
      <x:c r="D40"/>
      <x:c r="E40"/>
      <x:c r="F40"/>
      <x:c r="G40"/>
      <x:c r="H40"/>
    </x:row>
    <x:row r="41">
      <x:c r="A41"/>
      <x:c r="B41"/>
      <x:c r="C41"/>
      <x:c r="D41"/>
      <x:c r="E41"/>
      <x:c r="F41"/>
      <x:c r="G41"/>
      <x:c r="H41"/>
    </x:row>
    <x:row r="42">
      <x:c r="A42"/>
      <x:c r="B42"/>
      <x:c r="C42"/>
      <x:c r="D42"/>
      <x:c r="E42"/>
      <x:c r="F42"/>
      <x:c r="G42"/>
      <x:c r="H42"/>
    </x:row>
    <x:row r="43">
      <x:c r="A43"/>
      <x:c r="B43"/>
      <x:c r="C43"/>
      <x:c r="D43"/>
      <x:c r="E43"/>
      <x:c r="F43"/>
      <x:c r="G43"/>
      <x:c r="H43"/>
    </x:row>
    <x:row r="44">
      <x:c r="A44"/>
      <x:c r="B44"/>
      <x:c r="C44"/>
      <x:c r="D44"/>
      <x:c r="E44"/>
      <x:c r="F44"/>
      <x:c r="G44"/>
      <x:c r="H44"/>
    </x:row>
    <x:row r="45">
      <x:c r="A45"/>
      <x:c r="B45"/>
      <x:c r="C45"/>
      <x:c r="D45"/>
      <x:c r="E45"/>
      <x:c r="F45"/>
      <x:c r="G45"/>
      <x:c r="H45"/>
    </x:row>
    <x:row r="46">
      <x:c r="A46"/>
      <x:c r="B46"/>
      <x:c r="C46"/>
      <x:c r="D46"/>
      <x:c r="E46"/>
      <x:c r="F46"/>
      <x:c r="G46"/>
      <x:c r="H46"/>
    </x:row>
    <x:row r="47">
      <x:c r="A47"/>
      <x:c r="B47"/>
      <x:c r="C47"/>
      <x:c r="D47"/>
      <x:c r="E47"/>
      <x:c r="F47"/>
      <x:c r="G47"/>
      <x:c r="H47"/>
    </x:row>
    <x:row r="48">
      <x:c r="A48"/>
      <x:c r="B48"/>
      <x:c r="C48"/>
      <x:c r="D48"/>
      <x:c r="E48"/>
      <x:c r="F48"/>
      <x:c r="G48"/>
      <x:c r="H48"/>
    </x:row>
    <x:row r="49">
      <x:c r="A49"/>
      <x:c r="B49"/>
      <x:c r="C49"/>
      <x:c r="D49"/>
      <x:c r="E49"/>
      <x:c r="F49"/>
      <x:c r="G49"/>
      <x:c r="H49"/>
    </x:row>
    <x:row r="50">
      <x:c r="A50"/>
      <x:c r="B50"/>
      <x:c r="C50"/>
      <x:c r="D50"/>
      <x:c r="E50"/>
      <x:c r="F50"/>
      <x:c r="G50"/>
      <x:c r="H50"/>
    </x:row>
    <x:row r="51">
      <x:c r="A51"/>
      <x:c r="B51"/>
      <x:c r="C51"/>
      <x:c r="D51"/>
      <x:c r="E51"/>
      <x:c r="F51"/>
      <x:c r="G51"/>
      <x:c r="H51"/>
    </x:row>
    <x:row r="52">
      <x:c r="A52"/>
      <x:c r="B52"/>
      <x:c r="C52"/>
      <x:c r="D52"/>
      <x:c r="E52"/>
      <x:c r="F52"/>
      <x:c r="G52"/>
      <x:c r="H52"/>
    </x:row>
  </x:sheetData>
  <x:mergeCells>
    <x:mergeCell ref="A1:H1"/>
    <x:mergeCell ref="A2:H2"/>
    <x:mergeCell ref="A4:B4"/>
    <x:mergeCell ref="C4:D4"/>
    <x:mergeCell ref="E4:F4"/>
    <x:mergeCell ref="G4:H4"/>
    <x:mergeCell ref="A6:H7"/>
    <x:mergeCell ref="A9:H9"/>
    <x:mergeCell ref="B10:C10"/>
    <x:mergeCell ref="D10:H10"/>
    <x:mergeCell ref="B11:C11"/>
    <x:mergeCell ref="D11:H11"/>
    <x:mergeCell ref="B12:C12"/>
    <x:mergeCell ref="D12:H12"/>
    <x:mergeCell ref="B13:C13"/>
    <x:mergeCell ref="D13:H13"/>
    <x:mergeCell ref="B14:C14"/>
    <x:mergeCell ref="D14:H14"/>
    <x:mergeCell ref="B15:C15"/>
    <x:mergeCell ref="D15:H15"/>
    <x:mergeCell ref="B16:C16"/>
    <x:mergeCell ref="D16:H16"/>
    <x:mergeCell ref="B17:C17"/>
    <x:mergeCell ref="D17:H17"/>
    <x:mergeCell ref="A19:H19"/>
    <x:mergeCell ref="A20:B21"/>
    <x:mergeCell ref="C20:D21"/>
    <x:mergeCell ref="E20:F21"/>
    <x:mergeCell ref="G20:H21"/>
    <x:mergeCell ref="A23:H23"/>
    <x:mergeCell ref="B24:H24"/>
    <x:mergeCell ref="B25:H25"/>
    <x:mergeCell ref="B26:H26"/>
    <x:mergeCell ref="B27:H27"/>
    <x:mergeCell ref="A29:H30"/>
  </x:mergeCells>
  <x:conditionalFormatting sqref="F19:F23">
    <x:cfRule type="expression" dxfId="23" priority="1">
      <x:formula>F19="YES"</x:formula>
    </x:cfRule>
  </x:conditionalFormatting>
  <x:conditionalFormatting sqref="F24:F25">
    <x:cfRule type="expression" dxfId="24" priority="2">
      <x:formula>F24="OPTIONAL"</x:formula>
    </x:cfRule>
  </x:conditionalFormatting>
  <x:dataValidations count="4">
    <x:dataValidation type="custom" errorStyle="stop" showErrorMessage="1" errorTitle="Calculated cell" error="This cell updates automatically. Enter data only in yellow cells." sqref="A4">
      <x:formula1>FALSE</x:formula1>
    </x:dataValidation>
    <x:dataValidation type="custom" errorStyle="stop" showErrorMessage="1" errorTitle="Calculated cell" error="This cell updates automatically. Enter data only in yellow cells." sqref="C4">
      <x:formula1>FALSE</x:formula1>
    </x:dataValidation>
    <x:dataValidation type="custom" errorStyle="stop" showErrorMessage="1" errorTitle="Calculated cell" error="This cell updates automatically. Enter data only in yellow cells." sqref="E4">
      <x:formula1>FALSE</x:formula1>
    </x:dataValidation>
    <x:dataValidation type="custom" errorStyle="stop" showErrorMessage="1" errorTitle="Calculated cell" error="This cell updates automatically. Enter data only in yellow cells." sqref="G4">
      <x:formula1>FALSE</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0" hidden="0" customWidth="1"/>
    <x:col min="2" max="2" width="34" hidden="0" customWidth="1"/>
    <x:col min="3" max="3" width="13" hidden="0" customWidth="1"/>
    <x:col min="4" max="4" width="9" hidden="0" customWidth="1"/>
    <x:col min="5" max="5" width="22" hidden="0" customWidth="1"/>
    <x:col min="6" max="6" width="26" hidden="0" customWidth="1"/>
    <x:col min="7" max="7" width="18" hidden="0" customWidth="1"/>
    <x:col min="8" max="8" width="19" hidden="0" customWidth="1"/>
    <x:col min="10" max="10" width="28" hidden="0" customWidth="1"/>
    <x:col min="11" max="11" width="20" hidden="0" customWidth="1"/>
    <x:col min="12" max="12" width="12" hidden="0" customWidth="1"/>
    <x:col min="13" max="13" width="12" hidden="0" customWidth="1"/>
  </x:cols>
  <x:sheetData>
    <x:row r="1" ht="34" customHeight="1">
      <x:c r="A1" s="710" t="str">
        <x:v>RFQFlow AI — Quote Builder</x:v>
      </x:c>
      <x:c r="B1" s="710"/>
      <x:c r="C1" s="710"/>
      <x:c r="D1" s="710"/>
      <x:c r="E1" s="710"/>
      <x:c r="F1" s="710"/>
      <x:c r="G1" s="710"/>
      <x:c r="H1" s="710"/>
      <x:c r="I1" s="519"/>
      <x:c r="J1" s="519"/>
      <x:c r="K1" s="519"/>
      <x:c r="L1" s="519"/>
      <x:c r="M1" s="519"/>
    </x:row>
    <x:row r="2" ht="30" customHeight="1">
      <x:c r="A2" s="716" t="str">
        <x:v>Prepare the buyer quote in the YELLOW cells. BLUE cells calculate automatically. The commercial check on the right stays internal.</x:v>
      </x:c>
      <x:c r="B2" s="716"/>
      <x:c r="C2" s="716"/>
      <x:c r="D2" s="716"/>
      <x:c r="E2" s="716"/>
      <x:c r="F2" s="716"/>
      <x:c r="G2" s="716"/>
      <x:c r="H2" s="716"/>
      <x:c r="I2" s="522"/>
      <x:c r="J2" s="522"/>
      <x:c r="K2" s="522"/>
      <x:c r="L2" s="522"/>
      <x:c r="M2" s="522"/>
    </x:row>
    <x:row r="3">
      <x:c r="A3" s="92" t="str">
        <x:v>Seller / Company</x:v>
      </x:c>
      <x:c r="B3" s="498" t="str">
        <x:f>Setup!$K$4</x:f>
        <x:v>Your Company</x:v>
      </x:c>
      <x:c r="C3" s="459"/>
      <x:c r="D3" s="459"/>
      <x:c r="E3" s="92" t="str">
        <x:v>GSTIN / Tax ID</x:v>
      </x:c>
      <x:c r="F3" s="480" t="str"/>
      <x:c r="G3" s="459"/>
      <x:c r="H3" s="459"/>
      <x:c r="J3" s="185" t="str">
        <x:v>INTERNAL COMMERCIAL CHECK — DO NOT SEND TO BUYER</x:v>
      </x:c>
      <x:c r="K3" s="185"/>
      <x:c r="L3" s="185"/>
      <x:c r="M3" s="185"/>
    </x:row>
    <x:row r="4">
      <x:c r="A4" s="92" t="str">
        <x:v>Quotation No</x:v>
      </x:c>
      <x:c r="B4" s="480" t="str">
        <x:v>QTN-DEMO-001</x:v>
      </x:c>
      <x:c r="C4" s="459"/>
      <x:c r="D4" s="459"/>
      <x:c r="E4" s="92" t="str">
        <x:v>Quote Validity Days</x:v>
      </x:c>
      <x:c r="F4" s="498" t="n">
        <x:f>Setup!$K$6</x:f>
        <x:v>15</x:v>
      </x:c>
      <x:c r="G4" s="459"/>
      <x:c r="H4" s="459"/>
      <x:c r="J4" s="173" t="str">
        <x:v>Expected Order Value</x:v>
      </x:c>
      <x:c r="K4" s="508" t="n">
        <x:f>IF(G28="","",G28)</x:f>
        <x:v>241900</x:v>
      </x:c>
    </x:row>
    <x:row r="5">
      <x:c r="A5" s="92" t="str">
        <x:v>Quotation Date</x:v>
      </x:c>
      <x:c r="B5" s="778" t="n">
        <x:v>46268</x:v>
      </x:c>
      <x:c r="C5" s="459"/>
      <x:c r="D5" s="459"/>
      <x:c r="E5" s="92" t="str">
        <x:v>Valid Until</x:v>
      </x:c>
      <x:c r="F5" s="778" t="n">
        <x:f>IF(OR(B5="",F4=""),"",B5+F4)</x:f>
        <x:v>46283</x:v>
      </x:c>
      <x:c r="G5" s="377"/>
      <x:c r="H5" s="377"/>
      <x:c r="J5" s="173" t="str">
        <x:v>Minimum Acceptable Value</x:v>
      </x:c>
      <x:c r="K5" s="781" t="n">
        <x:v>225000</x:v>
      </x:c>
    </x:row>
    <x:row r="6">
      <x:c r="A6" s="92" t="str">
        <x:v>Buyer Name</x:v>
      </x:c>
      <x:c r="B6" s="480" t="str">
        <x:v>Rahul Verma</x:v>
      </x:c>
      <x:c r="C6" s="459"/>
      <x:c r="D6" s="459"/>
      <x:c r="E6" s="92" t="str">
        <x:v>Payment Terms</x:v>
      </x:c>
      <x:c r="F6" s="480" t="str">
        <x:v>50% advance, balance before dispatch</x:v>
      </x:c>
      <x:c r="G6" s="459"/>
      <x:c r="H6" s="459"/>
      <x:c r="J6" s="173" t="str">
        <x:v>Difference vs Minimum</x:v>
      </x:c>
      <x:c r="K6" s="508" t="n">
        <x:f>IF(OR(NOT(ISNUMBER(K4)),K5=""),"",IF(NOT(ISNUMBER(K5)),"CHECK INPUTS",K4-K5))</x:f>
        <x:v>16900</x:v>
      </x:c>
    </x:row>
    <x:row r="7">
      <x:c r="A7" s="92" t="str">
        <x:v>Buyer Company</x:v>
      </x:c>
      <x:c r="B7" s="480" t="str">
        <x:v>Orion Components Pvt Ltd</x:v>
      </x:c>
      <x:c r="C7" s="459"/>
      <x:c r="D7" s="459"/>
      <x:c r="E7" s="92" t="str">
        <x:v>Delivery Terms</x:v>
      </x:c>
      <x:c r="F7" s="480" t="str">
        <x:v>Ex-works / as agreed</x:v>
      </x:c>
      <x:c r="G7" s="459"/>
      <x:c r="H7" s="459"/>
      <x:c r="J7" s="173" t="str">
        <x:v>Gross Margin % (optional)</x:v>
      </x:c>
      <x:c r="K7" s="780" t="n">
        <x:v>0.28</x:v>
      </x:c>
    </x:row>
    <x:row r="8">
      <x:c r="A8" s="92" t="str">
        <x:v>Buyer Phone / Email</x:v>
      </x:c>
      <x:c r="B8" s="480" t="str">
        <x:v>9876501001 / rahul.verma@orioncomponents.example</x:v>
      </x:c>
      <x:c r="C8" s="459"/>
      <x:c r="D8" s="459"/>
      <x:c r="E8" s="92" t="str">
        <x:v>Freight</x:v>
      </x:c>
      <x:c r="F8" s="480" t="str">
        <x:v>Extra / as agreed</x:v>
      </x:c>
      <x:c r="G8" s="459"/>
      <x:c r="H8" s="459"/>
      <x:c r="J8" s="173" t="str">
        <x:v>Expected Gross Margin</x:v>
      </x:c>
      <x:c r="K8" s="508" t="n">
        <x:f>IF(OR(NOT(ISNUMBER(K4)),K7=""),"",IF(NOT(ISNUMBER(K7)),"CHECK INPUTS",IF(OR(K7&lt;0,K7&gt;1),"CHECK INPUTS",K4*K7)))</x:f>
        <x:v>67732</x:v>
      </x:c>
    </x:row>
    <x:row r="9">
      <x:c r="A9" s="92" t="str">
        <x:v>RFQ Reference</x:v>
      </x:c>
      <x:c r="B9" s="480" t="str">
        <x:v>RFQ-DEMO-001</x:v>
      </x:c>
      <x:c r="C9" s="459"/>
      <x:c r="D9" s="459"/>
      <x:c r="E9" s="92" t="str">
        <x:v>Prepared By</x:v>
      </x:c>
      <x:c r="F9" s="480" t="str">
        <x:v>Owner</x:v>
      </x:c>
      <x:c r="G9" s="459"/>
      <x:c r="H9" s="459"/>
      <x:c r="J9" s="173" t="str">
        <x:v>Commercial Status</x:v>
      </x:c>
      <x:c r="K9" s="377" t="str">
        <x:f>IF(K4="","ADD QUOTE ITEMS",IF(NOT(ISNUMBER(K4)),"CHECK INPUTS",IF(K4&lt;=0,"CHECK INPUTS",IF(K5="","SET MINIMUM",IF(NOT(ISNUMBER(K5)),"CHECK INPUTS",IF(K4&gt;=K5,"OK","BELOW MINIMUM"))))))</x:f>
        <x:v>OK</x:v>
      </x:c>
    </x:row>
    <x:row r="10" ht="28" customHeight="1">
      <x:c r="A10" s="663" t="str">
        <x:f>IFERROR(HYPERLINK("#'Dashboard'!A1","HOME"),"HOME")</x:f>
        <x:v>HOME</x:v>
      </x:c>
      <x:c r="B10" s="664"/>
      <x:c r="C10" s="663" t="str">
        <x:f>IFERROR(HYPERLINK("#'RFQ Tracker'!A1","RFQ TRACKER"),"RFQ TRACKER")</x:f>
        <x:v>RFQ TRACKER</x:v>
      </x:c>
      <x:c r="D10" s="664"/>
      <x:c r="E10" s="663" t="str">
        <x:f>IFERROR(HYPERLINK("#'Quotations'!A1","QUOTE REGISTER"),"QUOTE REGISTER")</x:f>
        <x:v>QUOTE REGISTER</x:v>
      </x:c>
      <x:c r="F10" s="664"/>
      <x:c r="G10" s="663" t="str">
        <x:f>IFERROR(HYPERLINK("#'Orders &amp; Payments'!A1","ORDERS"),"ORDERS")</x:f>
        <x:v>ORDERS</x:v>
      </x:c>
      <x:c r="H10" s="664"/>
      <x:c r="I10" s="759" t="str">
        <x:v>SAMPLE / DEMO values can be replaced.</x:v>
      </x:c>
      <x:c r="J10" s="759"/>
      <x:c r="K10" s="759"/>
      <x:c r="L10" s="759"/>
      <x:c r="M10" s="759"/>
    </x:row>
    <x:row r="11">
      <x:c r="A11" s="111" t="str">
        <x:v>Line</x:v>
      </x:c>
      <x:c r="B11" s="112" t="str">
        <x:v>Description / Specification</x:v>
      </x:c>
      <x:c r="C11" s="112" t="str">
        <x:v>HSN/SAC</x:v>
      </x:c>
      <x:c r="D11" s="112" t="str">
        <x:v>Qty</x:v>
      </x:c>
      <x:c r="E11" s="112" t="str">
        <x:v>Unit</x:v>
      </x:c>
      <x:c r="F11" s="112" t="str">
        <x:v>Unit Price</x:v>
      </x:c>
      <x:c r="G11" s="112" t="str">
        <x:v>Discount %</x:v>
      </x:c>
      <x:c r="H11" s="113" t="str">
        <x:v>Line Total (ex GST)</x:v>
      </x:c>
    </x:row>
    <x:row r="12">
      <x:c r="A12" s="114" t="n">
        <x:v>1</x:v>
      </x:c>
      <x:c r="B12" s="459" t="str">
        <x:v>Industrial control panel enclosure</x:v>
      </x:c>
      <x:c r="C12" s="459" t="str">
        <x:v>8538</x:v>
      </x:c>
      <x:c r="D12" s="459" t="n">
        <x:v>20</x:v>
      </x:c>
      <x:c r="E12" s="459" t="str">
        <x:v>Nos</x:v>
      </x:c>
      <x:c r="F12" s="781" t="n">
        <x:v>10000</x:v>
      </x:c>
      <x:c r="G12" s="483" t="n">
        <x:v>0</x:v>
      </x:c>
      <x:c r="H12" s="508" t="n">
        <x:f>IF(OR(D12="",F12=""),"",IF(OR(NOT(ISNUMBER(D12)),NOT(ISNUMBER(F12)),AND(G12&lt;&gt;"",NOT(ISNUMBER(G12)))),"CHECK INPUTS",IF(OR(D12&lt;=0,F12&lt;=0,G12&lt;0,G12&gt;1),"CHECK INPUTS",ROUND(D12*F12*(1-IF(G12="",0,G12)),2))))</x:f>
        <x:v>200000</x:v>
      </x:c>
    </x:row>
    <x:row r="13">
      <x:c r="A13" s="114" t="n">
        <x:v>2</x:v>
      </x:c>
      <x:c r="B13" s="459"/>
      <x:c r="C13" s="459"/>
      <x:c r="D13" s="459"/>
      <x:c r="E13" s="459"/>
      <x:c r="F13" s="781"/>
      <x:c r="G13" s="483"/>
      <x:c r="H13" s="508" t="str">
        <x:f>IF(OR(D13="",F13=""),"",IF(OR(NOT(ISNUMBER(D13)),NOT(ISNUMBER(F13)),AND(G13&lt;&gt;"",NOT(ISNUMBER(G13)))),"CHECK INPUTS",IF(OR(D13&lt;=0,F13&lt;=0,G13&lt;0,G13&gt;1),"CHECK INPUTS",ROUND(D13*F13*(1-IF(G13="",0,G13)),2))))</x:f>
      </x:c>
    </x:row>
    <x:row r="14">
      <x:c r="A14" s="114" t="n">
        <x:v>3</x:v>
      </x:c>
      <x:c r="B14" s="459"/>
      <x:c r="C14" s="459"/>
      <x:c r="D14" s="459"/>
      <x:c r="E14" s="459"/>
      <x:c r="F14" s="781"/>
      <x:c r="G14" s="483"/>
      <x:c r="H14" s="508" t="str">
        <x:f>IF(OR(D14="",F14=""),"",IF(OR(NOT(ISNUMBER(D14)),NOT(ISNUMBER(F14)),AND(G14&lt;&gt;"",NOT(ISNUMBER(G14)))),"CHECK INPUTS",IF(OR(D14&lt;=0,F14&lt;=0,G14&lt;0,G14&gt;1),"CHECK INPUTS",ROUND(D14*F14*(1-IF(G14="",0,G14)),2))))</x:f>
      </x:c>
    </x:row>
    <x:row r="15">
      <x:c r="A15" s="114" t="n">
        <x:v>4</x:v>
      </x:c>
      <x:c r="B15" s="459"/>
      <x:c r="C15" s="459"/>
      <x:c r="D15" s="459"/>
      <x:c r="E15" s="459"/>
      <x:c r="F15" s="781"/>
      <x:c r="G15" s="483"/>
      <x:c r="H15" s="508" t="str">
        <x:f>IF(OR(D15="",F15=""),"",IF(OR(NOT(ISNUMBER(D15)),NOT(ISNUMBER(F15)),AND(G15&lt;&gt;"",NOT(ISNUMBER(G15)))),"CHECK INPUTS",IF(OR(D15&lt;=0,F15&lt;=0,G15&lt;0,G15&gt;1),"CHECK INPUTS",ROUND(D15*F15*(1-IF(G15="",0,G15)),2))))</x:f>
      </x:c>
    </x:row>
    <x:row r="16">
      <x:c r="A16" s="114" t="n">
        <x:v>5</x:v>
      </x:c>
      <x:c r="B16" s="459"/>
      <x:c r="C16" s="459"/>
      <x:c r="D16" s="459"/>
      <x:c r="E16" s="459"/>
      <x:c r="F16" s="781"/>
      <x:c r="G16" s="483"/>
      <x:c r="H16" s="508" t="str">
        <x:f>IF(OR(D16="",F16=""),"",IF(OR(NOT(ISNUMBER(D16)),NOT(ISNUMBER(F16)),AND(G16&lt;&gt;"",NOT(ISNUMBER(G16)))),"CHECK INPUTS",IF(OR(D16&lt;=0,F16&lt;=0,G16&lt;0,G16&gt;1),"CHECK INPUTS",ROUND(D16*F16*(1-IF(G16="",0,G16)),2))))</x:f>
      </x:c>
    </x:row>
    <x:row r="17">
      <x:c r="A17" s="114" t="n">
        <x:v>6</x:v>
      </x:c>
      <x:c r="B17" s="459"/>
      <x:c r="C17" s="459"/>
      <x:c r="D17" s="459"/>
      <x:c r="E17" s="459"/>
      <x:c r="F17" s="781"/>
      <x:c r="G17" s="483"/>
      <x:c r="H17" s="508" t="str">
        <x:f>IF(OR(D17="",F17=""),"",IF(OR(NOT(ISNUMBER(D17)),NOT(ISNUMBER(F17)),AND(G17&lt;&gt;"",NOT(ISNUMBER(G17)))),"CHECK INPUTS",IF(OR(D17&lt;=0,F17&lt;=0,G17&lt;0,G17&gt;1),"CHECK INPUTS",ROUND(D17*F17*(1-IF(G17="",0,G17)),2))))</x:f>
      </x:c>
    </x:row>
    <x:row r="18">
      <x:c r="A18" s="114" t="n">
        <x:v>7</x:v>
      </x:c>
      <x:c r="B18" s="459"/>
      <x:c r="C18" s="459"/>
      <x:c r="D18" s="459"/>
      <x:c r="E18" s="459"/>
      <x:c r="F18" s="781"/>
      <x:c r="G18" s="483"/>
      <x:c r="H18" s="508" t="str">
        <x:f>IF(OR(D18="",F18=""),"",IF(OR(NOT(ISNUMBER(D18)),NOT(ISNUMBER(F18)),AND(G18&lt;&gt;"",NOT(ISNUMBER(G18)))),"CHECK INPUTS",IF(OR(D18&lt;=0,F18&lt;=0,G18&lt;0,G18&gt;1),"CHECK INPUTS",ROUND(D18*F18*(1-IF(G18="",0,G18)),2))))</x:f>
      </x:c>
    </x:row>
    <x:row r="19">
      <x:c r="A19" s="114" t="n">
        <x:v>8</x:v>
      </x:c>
      <x:c r="B19" s="459"/>
      <x:c r="C19" s="459"/>
      <x:c r="D19" s="459"/>
      <x:c r="E19" s="459"/>
      <x:c r="F19" s="781"/>
      <x:c r="G19" s="483"/>
      <x:c r="H19" s="508" t="str">
        <x:f>IF(OR(D19="",F19=""),"",IF(OR(NOT(ISNUMBER(D19)),NOT(ISNUMBER(F19)),AND(G19&lt;&gt;"",NOT(ISNUMBER(G19)))),"CHECK INPUTS",IF(OR(D19&lt;=0,F19&lt;=0,G19&lt;0,G19&gt;1),"CHECK INPUTS",ROUND(D19*F19*(1-IF(G19="",0,G19)),2))))</x:f>
      </x:c>
    </x:row>
    <x:row r="20">
      <x:c r="A20" s="114" t="n">
        <x:v>9</x:v>
      </x:c>
      <x:c r="B20" s="459"/>
      <x:c r="C20" s="459"/>
      <x:c r="D20" s="459"/>
      <x:c r="E20" s="459"/>
      <x:c r="F20" s="781"/>
      <x:c r="G20" s="483"/>
      <x:c r="H20" s="508" t="str">
        <x:f>IF(OR(D20="",F20=""),"",IF(OR(NOT(ISNUMBER(D20)),NOT(ISNUMBER(F20)),AND(G20&lt;&gt;"",NOT(ISNUMBER(G20)))),"CHECK INPUTS",IF(OR(D20&lt;=0,F20&lt;=0,G20&lt;0,G20&gt;1),"CHECK INPUTS",ROUND(D20*F20*(1-IF(G20="",0,G20)),2))))</x:f>
      </x:c>
    </x:row>
    <x:row r="21">
      <x:c r="A21" s="119" t="n">
        <x:v>10</x:v>
      </x:c>
      <x:c r="B21" s="459"/>
      <x:c r="C21" s="459"/>
      <x:c r="D21" s="459"/>
      <x:c r="E21" s="459"/>
      <x:c r="F21" s="781"/>
      <x:c r="G21" s="483"/>
      <x:c r="H21" s="508" t="str">
        <x:f>IF(OR(D21="",F21=""),"",IF(OR(NOT(ISNUMBER(D21)),NOT(ISNUMBER(F21)),AND(G21&lt;&gt;"",NOT(ISNUMBER(G21)))),"CHECK INPUTS",IF(OR(D21&lt;=0,F21&lt;=0,G21&lt;0,G21&gt;1),"CHECK INPUTS",ROUND(D21*F21*(1-IF(G21="",0,G21)),2))))</x:f>
      </x:c>
    </x:row>
    <x:row r="23">
      <x:c r="F23" s="92" t="str">
        <x:v>Subtotal</x:v>
      </x:c>
      <x:c r="G23" s="508" t="n">
        <x:f>IF(COUNTIF(H12:H21,"CHECK INPUTS")&gt;0,"CHECK INPUTS",IF(COUNT(H12:H21)=0,"",ROUND(SUM(H12:H21),2)))</x:f>
        <x:v>200000</x:v>
      </x:c>
    </x:row>
    <x:row r="24">
      <x:c r="A24" s="102" t="str">
        <x:v>Commercial Notes
• Prices and taxes are subject to final confirmation.
• Verify HSN/SAC and GST before issue.
• Delivery begins after agreed commercial/technical approval.
• Mention RFQFlow reference in internal tracking.</x:v>
      </x:c>
      <x:c r="B24" s="102"/>
      <x:c r="C24" s="102"/>
      <x:c r="D24" s="102"/>
      <x:c r="F24" s="92" t="str">
        <x:v>Freight / Packing</x:v>
      </x:c>
      <x:c r="G24" s="781" t="n">
        <x:v>5000</x:v>
      </x:c>
    </x:row>
    <x:row r="25">
      <x:c r="A25" s="102"/>
      <x:c r="B25" s="102"/>
      <x:c r="C25" s="102"/>
      <x:c r="D25" s="102"/>
      <x:c r="F25" s="92" t="str">
        <x:v>Other Charges</x:v>
      </x:c>
      <x:c r="G25" s="781" t="n">
        <x:v>0</x:v>
      </x:c>
    </x:row>
    <x:row r="26">
      <x:c r="A26" s="102"/>
      <x:c r="B26" s="102"/>
      <x:c r="C26" s="102"/>
      <x:c r="D26" s="102"/>
      <x:c r="F26" s="92" t="str">
        <x:v>Discount / Adjustment</x:v>
      </x:c>
      <x:c r="G26" s="781" t="n">
        <x:v>0</x:v>
      </x:c>
    </x:row>
    <x:row r="27">
      <x:c r="A27" s="102"/>
      <x:c r="B27" s="102"/>
      <x:c r="C27" s="102"/>
      <x:c r="D27" s="102"/>
      <x:c r="F27" s="92" t="str">
        <x:v>GST %</x:v>
      </x:c>
      <x:c r="G27" s="779" t="n">
        <x:v>0.18</x:v>
      </x:c>
    </x:row>
    <x:row r="28">
      <x:c r="A28" s="102"/>
      <x:c r="B28" s="102"/>
      <x:c r="C28" s="102"/>
      <x:c r="D28" s="102"/>
      <x:c r="F28" s="109" t="str">
        <x:v>Grand Total</x:v>
      </x:c>
      <x:c r="G28" s="782" t="n">
        <x:f>IF(G23="","",IF(NOT(ISNUMBER(G23)),"CHECK INPUTS",IF(OR(AND(G24&lt;&gt;"",NOT(ISNUMBER(G24))),AND(G25&lt;&gt;"",NOT(ISNUMBER(G25))),AND(G26&lt;&gt;"",NOT(ISNUMBER(G26))),NOT(ISNUMBER(G27))),"CHECK INPUTS",IF(OR(G24&lt;0,G25&lt;0,G26&lt;0,G27&lt;0,G27&gt;1,G26&gt;G23+IF(G24="",0,G24)+IF(G25="",0,G25)),"CHECK INPUTS",ROUND((G23+IF(G24="",0,G24)+IF(G25="",0,G25)-IF(G26="",0,G26))*(1+G27),2)))))</x:f>
        <x:v>241900</x:v>
      </x:c>
    </x:row>
  </x:sheetData>
  <x:mergeCells>
    <x:mergeCell ref="A24:D28"/>
    <x:mergeCell ref="B3:D3"/>
    <x:mergeCell ref="F3:H3"/>
    <x:mergeCell ref="B4:D4"/>
    <x:mergeCell ref="F4:H4"/>
    <x:mergeCell ref="B5:D5"/>
    <x:mergeCell ref="F5:H5"/>
    <x:mergeCell ref="B6:D6"/>
    <x:mergeCell ref="F6:H6"/>
    <x:mergeCell ref="B7:D7"/>
    <x:mergeCell ref="F7:H7"/>
    <x:mergeCell ref="B8:D8"/>
    <x:mergeCell ref="F8:H8"/>
    <x:mergeCell ref="B9:D9"/>
    <x:mergeCell ref="F9:H9"/>
    <x:mergeCell ref="J3:M3"/>
    <x:mergeCell ref="A1:M1"/>
    <x:mergeCell ref="A2:M2"/>
    <x:mergeCell ref="A10:B10"/>
    <x:mergeCell ref="C10:D10"/>
    <x:mergeCell ref="E10:F10"/>
    <x:mergeCell ref="G10:H10"/>
    <x:mergeCell ref="I10:M10"/>
  </x:mergeCells>
  <x:conditionalFormatting sqref="K9:K9">
    <x:cfRule type="expression" dxfId="15" priority="1">
      <x:formula>K9="BELOW MINIMUM"</x:formula>
    </x:cfRule>
    <x:cfRule type="expression" dxfId="16" priority="2">
      <x:formula>K9="OK"</x:formula>
    </x:cfRule>
    <x:cfRule type="expression" dxfId="33" priority="5">
      <x:formula>OR(K9="CHECK INPUTS",K9="BELOW MINIMUM")</x:formula>
    </x:cfRule>
  </x:conditionalFormatting>
  <x:conditionalFormatting sqref="H12:H21">
    <x:cfRule type="expression" dxfId="31" priority="3">
      <x:formula>H12="CHECK INPUTS"</x:formula>
    </x:cfRule>
  </x:conditionalFormatting>
  <x:conditionalFormatting sqref="G28:G28">
    <x:cfRule type="expression" dxfId="32" priority="4">
      <x:formula>G28="CHECK INPUTS"</x:formula>
    </x:cfRule>
  </x:conditionalFormatting>
  <x:dataValidations count="22">
    <x:dataValidation type="date" errorStyle="stop" operator="between" showErrorMessage="1" errorTitle="Invalid quotation date" error="Enter a valid date." sqref="B5">
      <x:formula1>DATE(2015,1,1)</x:formula1>
      <x:formula2>DATE(2100,12,31)</x:formula2>
    </x:dataValidation>
    <x:dataValidation type="whole" errorStyle="stop" operator="between" showErrorMessage="1" errorTitle="Invalid validity" error="Enter 1 to 365 days." sqref="F4">
      <x:formula1>1</x:formula1>
      <x:formula2>365</x:formula2>
    </x:dataValidation>
    <x:dataValidation type="decimal" errorStyle="stop" operator="greaterThan" showErrorMessage="1" errorTitle="Invalid quantity" error="Quantity must be greater than zero." sqref="D12:D21">
      <x:formula1>0</x:formula1>
    </x:dataValidation>
    <x:dataValidation type="list" errorStyle="stop" showErrorMessage="1" errorTitle="Invalid unit" error="Choose a unit from Setup." sqref="E12:E21">
      <x:formula1>Setup!$E$4:$E$12</x:formula1>
    </x:dataValidation>
    <x:dataValidation type="decimal" errorStyle="stop" operator="greaterThan" showErrorMessage="1" errorTitle="Invalid unit price" error="Unit price cannot be negative." sqref="F12:F21">
      <x:formula1>0</x:formula1>
    </x:dataValidation>
    <x:dataValidation type="decimal" errorStyle="stop" operator="between" showErrorMessage="1" errorTitle="Invalid discount" error="Enter a discount from 0% to 100%." sqref="G12:G21">
      <x:formula1>0</x:formula1>
      <x:formula2>1</x:formula2>
    </x:dataValidation>
    <x:dataValidation type="decimal" errorStyle="stop" operator="greaterThanOrEqual" showErrorMessage="1" errorTitle="Invalid charge" error="Charges and adjustments cannot be negative." sqref="G24:G26">
      <x:formula1>0</x:formula1>
    </x:dataValidation>
    <x:dataValidation type="decimal" errorStyle="stop" operator="between" showErrorMessage="1" errorTitle="Invalid GST rate" error="Enter GST from 0% to 100%." sqref="G27">
      <x:formula1>0</x:formula1>
      <x:formula2>1</x:formula2>
    </x:dataValidation>
    <x:dataValidation type="decimal" errorStyle="stop" operator="greaterThanOrEqual" showErrorMessage="1" errorTitle="Invalid minimum" error="Minimum acceptable value cannot be negative." sqref="K5">
      <x:formula1>0</x:formula1>
    </x:dataValidation>
    <x:dataValidation type="decimal" errorStyle="stop" operator="between" showErrorMessage="1" errorTitle="Invalid margin" error="Enter gross margin from 0% to 100%." sqref="K7">
      <x:formula1>0</x:formula1>
      <x:formula2>1</x:formula2>
    </x:dataValidation>
    <x:dataValidation type="custom" errorStyle="stop" showErrorMessage="1" errorTitle="Calculated cell" error="This cell updates automatically. Enter data only in yellow cells." sqref="A10">
      <x:formula1>FALSE</x:formula1>
    </x:dataValidation>
    <x:dataValidation type="custom" errorStyle="stop" showErrorMessage="1" errorTitle="Calculated cell" error="This cell updates automatically. Enter data only in yellow cells." sqref="B3">
      <x:formula1>FALSE</x:formula1>
    </x:dataValidation>
    <x:dataValidation type="custom" errorStyle="stop" showErrorMessage="1" errorTitle="Calculated cell" error="This cell updates automatically. Enter data only in yellow cells." sqref="C10">
      <x:formula1>FALSE</x:formula1>
    </x:dataValidation>
    <x:dataValidation type="custom" errorStyle="stop" showErrorMessage="1" errorTitle="Calculated cell" error="This cell updates automatically. Enter data only in yellow cells." sqref="E10">
      <x:formula1>FALSE</x:formula1>
    </x:dataValidation>
    <x:dataValidation type="custom" errorStyle="stop" showErrorMessage="1" errorTitle="Calculated cell" error="This cell updates automatically. Enter data only in yellow cells." sqref="F4:F5">
      <x:formula1>FALSE</x:formula1>
    </x:dataValidation>
    <x:dataValidation type="custom" errorStyle="stop" showErrorMessage="1" errorTitle="Calculated cell" error="This cell updates automatically. Enter data only in yellow cells." sqref="G10">
      <x:formula1>FALSE</x:formula1>
    </x:dataValidation>
    <x:dataValidation type="custom" errorStyle="stop" showErrorMessage="1" errorTitle="Calculated cell" error="This cell updates automatically. Enter data only in yellow cells." sqref="G23">
      <x:formula1>FALSE</x:formula1>
    </x:dataValidation>
    <x:dataValidation type="custom" errorStyle="stop" showErrorMessage="1" errorTitle="Calculated cell" error="This cell updates automatically. Enter data only in yellow cells." sqref="G28">
      <x:formula1>FALSE</x:formula1>
    </x:dataValidation>
    <x:dataValidation type="custom" errorStyle="stop" showErrorMessage="1" errorTitle="Calculated cell" error="This cell updates automatically. Enter data only in yellow cells." sqref="H12:H21">
      <x:formula1>FALSE</x:formula1>
    </x:dataValidation>
    <x:dataValidation type="custom" errorStyle="stop" showErrorMessage="1" errorTitle="Calculated cell" error="This cell updates automatically. Enter data only in yellow cells." sqref="K4">
      <x:formula1>FALSE</x:formula1>
    </x:dataValidation>
    <x:dataValidation type="custom" errorStyle="stop" showErrorMessage="1" errorTitle="Calculated cell" error="This cell updates automatically. Enter data only in yellow cells." sqref="K6">
      <x:formula1>FALSE</x:formula1>
    </x:dataValidation>
    <x:dataValidation type="custom" errorStyle="stop" showErrorMessage="1" errorTitle="Calculated cell" error="This cell updates automatically. Enter data only in yellow cells." sqref="K8:K9">
      <x:formula1>FALSE</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pane xSplit="2" ySplit="3" topLeftCell="C4" activePane="bottomRight" state="frozen"/>
    </x:sheetView>
  </x:sheetViews>
  <x:sheetFormatPr defaultRowHeight="15"/>
  <x:cols>
    <x:col min="1" max="1" width="12" hidden="0" customWidth="1"/>
    <x:col min="2" max="2" width="12" hidden="0" customWidth="1"/>
    <x:col min="3" max="3" width="24" hidden="0" customWidth="1"/>
    <x:col min="4" max="4" width="28" hidden="0" customWidth="1"/>
    <x:col min="5" max="5" width="13" hidden="0" customWidth="1"/>
    <x:col min="6" max="6" width="14" hidden="0" customWidth="1"/>
    <x:col min="7" max="7" width="22" hidden="0" customWidth="1"/>
    <x:col min="8" max="8" width="15" hidden="0" customWidth="1"/>
    <x:col min="9" max="9" width="14" hidden="0" customWidth="1"/>
    <x:col min="10" max="10" width="17" hidden="0" customWidth="1"/>
    <x:col min="11" max="11" width="14" hidden="0" customWidth="1"/>
    <x:col min="12" max="12" width="28" hidden="0" customWidth="1"/>
    <x:col min="13" max="13" width="14" hidden="0" customWidth="1"/>
    <x:col min="14" max="14" width="15" hidden="0" customWidth="1"/>
    <x:col min="15" max="15" width="11" hidden="0" customWidth="1"/>
    <x:col min="16" max="16" width="34" hidden="0" customWidth="1"/>
    <x:col min="17" max="17" width="22" hidden="0" customWidth="1"/>
  </x:cols>
  <x:sheetData>
    <x:row r="1" ht="32" customHeight="1">
      <x:c r="A1" s="87" t="str">
        <x:v>RFQFlow AI — Samples, Drawings &amp; Technical Approvals</x:v>
      </x:c>
      <x:c r="B1" s="87"/>
      <x:c r="C1" s="87"/>
      <x:c r="D1" s="87"/>
      <x:c r="E1" s="87"/>
      <x:c r="F1" s="87"/>
      <x:c r="G1" s="87"/>
      <x:c r="H1" s="87"/>
      <x:c r="I1" s="87"/>
      <x:c r="J1" s="87"/>
      <x:c r="K1" s="87"/>
      <x:c r="L1" s="87"/>
      <x:c r="M1" s="87"/>
      <x:c r="N1" s="87"/>
      <x:c r="O1" s="87"/>
      <x:c r="P1" s="87"/>
    </x:row>
    <x:row r="2">
      <x:c r="A2" s="479" t="str">
        <x:v>OPTIONAL: use this only when your sales process includes samples, drawings or technical approvals. YELLOW = input | BLUE = automatic age.</x:v>
      </x:c>
      <x:c r="B2" s="479"/>
      <x:c r="C2" s="479"/>
      <x:c r="D2" s="479"/>
      <x:c r="E2" s="479"/>
      <x:c r="F2" s="479"/>
      <x:c r="G2" s="479"/>
      <x:c r="H2" s="479"/>
      <x:c r="I2" s="479"/>
      <x:c r="J2" s="479"/>
      <x:c r="K2" s="479"/>
      <x:c r="L2" s="479"/>
      <x:c r="M2" s="479"/>
      <x:c r="N2" s="479"/>
      <x:c r="O2" s="479"/>
      <x:c r="P2" s="479"/>
    </x:row>
    <x:row r="3" ht="36" customHeight="1">
      <x:c r="A3" s="84" t="str">
        <x:v>Sample ID</x:v>
      </x:c>
      <x:c r="B3" s="84" t="str">
        <x:v>RFQ ID</x:v>
      </x:c>
      <x:c r="C3" s="84" t="str">
        <x:v>Buyer / Company</x:v>
      </x:c>
      <x:c r="D3" s="84" t="str">
        <x:v>Product</x:v>
      </x:c>
      <x:c r="E3" s="84" t="str">
        <x:v>Requested Date</x:v>
      </x:c>
      <x:c r="F3" s="84" t="str">
        <x:v>Sample Sent Date</x:v>
      </x:c>
      <x:c r="G3" s="84" t="str">
        <x:v>Courier / Tracking</x:v>
      </x:c>
      <x:c r="H3" s="84" t="str">
        <x:v>Drawing Required?</x:v>
      </x:c>
      <x:c r="I3" s="84" t="str">
        <x:v>Drawing Sent Date</x:v>
      </x:c>
      <x:c r="J3" s="84" t="str">
        <x:v>Approval Status</x:v>
      </x:c>
      <x:c r="K3" s="84" t="str">
        <x:v>Trial Status</x:v>
      </x:c>
      <x:c r="L3" s="84" t="str">
        <x:v>Buyer Feedback</x:v>
      </x:c>
      <x:c r="M3" s="84" t="str">
        <x:v>Next Action Date</x:v>
      </x:c>
      <x:c r="N3" s="84" t="str">
        <x:v>Owner</x:v>
      </x:c>
      <x:c r="O3" s="84" t="str">
        <x:v>Age (Days)</x:v>
      </x:c>
      <x:c r="P3" s="84" t="str">
        <x:v>Notes</x:v>
      </x:c>
    </x:row>
    <x:row r="4">
      <x:c r="A4" s="459"/>
      <x:c r="B4" s="459"/>
      <x:c r="C4" s="459"/>
      <x:c r="D4" s="459"/>
      <x:c r="E4" s="487"/>
      <x:c r="F4" s="487"/>
      <x:c r="G4" s="459"/>
      <x:c r="H4" s="459"/>
      <x:c r="I4" s="487"/>
      <x:c r="J4" s="459"/>
      <x:c r="K4" s="459"/>
      <x:c r="L4" s="459"/>
      <x:c r="M4" s="487"/>
      <x:c r="N4" s="459"/>
      <x:c r="O4" s="377" t="str">
        <x:f>IF(E4="","",TODAY()-E4)</x:f>
      </x:c>
      <x:c r="P4" s="459"/>
      <x:c r="Q4" s="722" t="str">
        <x:v>Record Check</x:v>
      </x:c>
    </x:row>
    <x:row r="5">
      <x:c r="A5" s="459"/>
      <x:c r="B5" s="459"/>
      <x:c r="C5" s="459"/>
      <x:c r="D5" s="459"/>
      <x:c r="E5" s="487"/>
      <x:c r="F5" s="487"/>
      <x:c r="G5" s="459"/>
      <x:c r="H5" s="459"/>
      <x:c r="I5" s="487"/>
      <x:c r="J5" s="459"/>
      <x:c r="K5" s="459"/>
      <x:c r="L5" s="459"/>
      <x:c r="M5" s="487"/>
      <x:c r="N5" s="459"/>
      <x:c r="O5" s="377" t="str">
        <x:f>IF(E5="","",TODAY()-E5)</x:f>
      </x:c>
      <x:c r="P5" s="459"/>
      <x:c r="Q5" s="747" t="str">
        <x:f>IF(A5="","",IF(COUNTIF($A$5:$A$503,A5)&gt;1,"DUPLICATE SAMPLE ID",IF(OR(B5="",C5="",D5="",E5="",H5="",J5="",K5="",N5=""),"CHECK REQUIRED FIELDS",IF(OR(NOT(ISNUMBER(E5)),E5&gt;TODAY(),AND(F5&lt;&gt;"",OR(NOT(ISNUMBER(F5)),F5&lt;E5,F5&gt;TODAY())),AND(I5&lt;&gt;"",OR(NOT(ISNUMBER(I5)),I5&lt;E5,I5&gt;TODAY())),AND(M5&lt;&gt;"",NOT(ISNUMBER(M5))),AND(H5="YES",I5="")),"CHECK INPUTS","COMPLETE"))))</x:f>
      </x:c>
    </x:row>
    <x:row r="6">
      <x:c r="A6" s="459"/>
      <x:c r="B6" s="459"/>
      <x:c r="C6" s="459"/>
      <x:c r="D6" s="459"/>
      <x:c r="E6" s="487"/>
      <x:c r="F6" s="487"/>
      <x:c r="G6" s="459"/>
      <x:c r="H6" s="459"/>
      <x:c r="I6" s="487"/>
      <x:c r="J6" s="459"/>
      <x:c r="K6" s="459"/>
      <x:c r="L6" s="459"/>
      <x:c r="M6" s="487"/>
      <x:c r="N6" s="459"/>
      <x:c r="O6" s="377" t="str">
        <x:f>IF(E6="","",TODAY()-E6)</x:f>
      </x:c>
      <x:c r="P6" s="459"/>
      <x:c r="Q6" s="747" t="str">
        <x:f>IF(A6="","",IF(COUNTIF($A$5:$A$503,A6)&gt;1,"DUPLICATE SAMPLE ID",IF(OR(B6="",C6="",D6="",E6="",H6="",J6="",K6="",N6=""),"CHECK REQUIRED FIELDS",IF(OR(NOT(ISNUMBER(E6)),E6&gt;TODAY(),AND(F6&lt;&gt;"",OR(NOT(ISNUMBER(F6)),F6&lt;E6,F6&gt;TODAY())),AND(I6&lt;&gt;"",OR(NOT(ISNUMBER(I6)),I6&lt;E6,I6&gt;TODAY())),AND(M6&lt;&gt;"",NOT(ISNUMBER(M6))),AND(H6="YES",I6="")),"CHECK INPUTS","COMPLETE"))))</x:f>
      </x:c>
    </x:row>
    <x:row r="7">
      <x:c r="A7" s="459"/>
      <x:c r="B7" s="459"/>
      <x:c r="C7" s="459"/>
      <x:c r="D7" s="459"/>
      <x:c r="E7" s="487"/>
      <x:c r="F7" s="487"/>
      <x:c r="G7" s="459"/>
      <x:c r="H7" s="459"/>
      <x:c r="I7" s="487"/>
      <x:c r="J7" s="459"/>
      <x:c r="K7" s="459"/>
      <x:c r="L7" s="459"/>
      <x:c r="M7" s="487"/>
      <x:c r="N7" s="459"/>
      <x:c r="O7" s="377" t="str">
        <x:f>IF(E7="","",TODAY()-E7)</x:f>
      </x:c>
      <x:c r="P7" s="459"/>
      <x:c r="Q7" s="747" t="str">
        <x:f>IF(A7="","",IF(COUNTIF($A$5:$A$503,A7)&gt;1,"DUPLICATE SAMPLE ID",IF(OR(B7="",C7="",D7="",E7="",H7="",J7="",K7="",N7=""),"CHECK REQUIRED FIELDS",IF(OR(NOT(ISNUMBER(E7)),E7&gt;TODAY(),AND(F7&lt;&gt;"",OR(NOT(ISNUMBER(F7)),F7&lt;E7,F7&gt;TODAY())),AND(I7&lt;&gt;"",OR(NOT(ISNUMBER(I7)),I7&lt;E7,I7&gt;TODAY())),AND(M7&lt;&gt;"",NOT(ISNUMBER(M7))),AND(H7="YES",I7="")),"CHECK INPUTS","COMPLETE"))))</x:f>
      </x:c>
    </x:row>
    <x:row r="8">
      <x:c r="A8" s="459"/>
      <x:c r="B8" s="459"/>
      <x:c r="C8" s="459"/>
      <x:c r="D8" s="459"/>
      <x:c r="E8" s="487"/>
      <x:c r="F8" s="487"/>
      <x:c r="G8" s="459"/>
      <x:c r="H8" s="459"/>
      <x:c r="I8" s="487"/>
      <x:c r="J8" s="459"/>
      <x:c r="K8" s="459"/>
      <x:c r="L8" s="459"/>
      <x:c r="M8" s="487"/>
      <x:c r="N8" s="459"/>
      <x:c r="O8" s="377" t="str">
        <x:f>IF(E8="","",TODAY()-E8)</x:f>
      </x:c>
      <x:c r="P8" s="459"/>
      <x:c r="Q8" s="747" t="str">
        <x:f>IF(A8="","",IF(COUNTIF($A$5:$A$503,A8)&gt;1,"DUPLICATE SAMPLE ID",IF(OR(B8="",C8="",D8="",E8="",H8="",J8="",K8="",N8=""),"CHECK REQUIRED FIELDS",IF(OR(NOT(ISNUMBER(E8)),E8&gt;TODAY(),AND(F8&lt;&gt;"",OR(NOT(ISNUMBER(F8)),F8&lt;E8,F8&gt;TODAY())),AND(I8&lt;&gt;"",OR(NOT(ISNUMBER(I8)),I8&lt;E8,I8&gt;TODAY())),AND(M8&lt;&gt;"",NOT(ISNUMBER(M8))),AND(H8="YES",I8="")),"CHECK INPUTS","COMPLETE"))))</x:f>
      </x:c>
    </x:row>
    <x:row r="9">
      <x:c r="A9" s="459"/>
      <x:c r="B9" s="459"/>
      <x:c r="C9" s="459"/>
      <x:c r="D9" s="459"/>
      <x:c r="E9" s="487"/>
      <x:c r="F9" s="487"/>
      <x:c r="G9" s="459"/>
      <x:c r="H9" s="459"/>
      <x:c r="I9" s="487"/>
      <x:c r="J9" s="459"/>
      <x:c r="K9" s="459"/>
      <x:c r="L9" s="459"/>
      <x:c r="M9" s="487"/>
      <x:c r="N9" s="459"/>
      <x:c r="O9" s="377" t="str">
        <x:f>IF(E9="","",TODAY()-E9)</x:f>
      </x:c>
      <x:c r="P9" s="459"/>
      <x:c r="Q9" s="747" t="str">
        <x:f>IF(A9="","",IF(COUNTIF($A$5:$A$503,A9)&gt;1,"DUPLICATE SAMPLE ID",IF(OR(B9="",C9="",D9="",E9="",H9="",J9="",K9="",N9=""),"CHECK REQUIRED FIELDS",IF(OR(NOT(ISNUMBER(E9)),E9&gt;TODAY(),AND(F9&lt;&gt;"",OR(NOT(ISNUMBER(F9)),F9&lt;E9,F9&gt;TODAY())),AND(I9&lt;&gt;"",OR(NOT(ISNUMBER(I9)),I9&lt;E9,I9&gt;TODAY())),AND(M9&lt;&gt;"",NOT(ISNUMBER(M9))),AND(H9="YES",I9="")),"CHECK INPUTS","COMPLETE"))))</x:f>
      </x:c>
    </x:row>
    <x:row r="10">
      <x:c r="A10" s="459"/>
      <x:c r="B10" s="459"/>
      <x:c r="C10" s="459"/>
      <x:c r="D10" s="459"/>
      <x:c r="E10" s="487"/>
      <x:c r="F10" s="487"/>
      <x:c r="G10" s="459"/>
      <x:c r="H10" s="459"/>
      <x:c r="I10" s="487"/>
      <x:c r="J10" s="459"/>
      <x:c r="K10" s="459"/>
      <x:c r="L10" s="459"/>
      <x:c r="M10" s="487"/>
      <x:c r="N10" s="459"/>
      <x:c r="O10" s="377" t="str">
        <x:f>IF(E10="","",TODAY()-E10)</x:f>
      </x:c>
      <x:c r="P10" s="459"/>
      <x:c r="Q10" s="747" t="str">
        <x:f>IF(A10="","",IF(COUNTIF($A$5:$A$503,A10)&gt;1,"DUPLICATE SAMPLE ID",IF(OR(B10="",C10="",D10="",E10="",H10="",J10="",K10="",N10=""),"CHECK REQUIRED FIELDS",IF(OR(NOT(ISNUMBER(E10)),E10&gt;TODAY(),AND(F10&lt;&gt;"",OR(NOT(ISNUMBER(F10)),F10&lt;E10,F10&gt;TODAY())),AND(I10&lt;&gt;"",OR(NOT(ISNUMBER(I10)),I10&lt;E10,I10&gt;TODAY())),AND(M10&lt;&gt;"",NOT(ISNUMBER(M10))),AND(H10="YES",I10="")),"CHECK INPUTS","COMPLETE"))))</x:f>
      </x:c>
    </x:row>
    <x:row r="11">
      <x:c r="A11" s="459"/>
      <x:c r="B11" s="459"/>
      <x:c r="C11" s="459"/>
      <x:c r="D11" s="459"/>
      <x:c r="E11" s="487"/>
      <x:c r="F11" s="487"/>
      <x:c r="G11" s="459"/>
      <x:c r="H11" s="459"/>
      <x:c r="I11" s="487"/>
      <x:c r="J11" s="459"/>
      <x:c r="K11" s="459"/>
      <x:c r="L11" s="459"/>
      <x:c r="M11" s="487"/>
      <x:c r="N11" s="459"/>
      <x:c r="O11" s="377" t="str">
        <x:f>IF(E11="","",TODAY()-E11)</x:f>
      </x:c>
      <x:c r="P11" s="459"/>
      <x:c r="Q11" s="747" t="str">
        <x:f>IF(A11="","",IF(COUNTIF($A$5:$A$503,A11)&gt;1,"DUPLICATE SAMPLE ID",IF(OR(B11="",C11="",D11="",E11="",H11="",J11="",K11="",N11=""),"CHECK REQUIRED FIELDS",IF(OR(NOT(ISNUMBER(E11)),E11&gt;TODAY(),AND(F11&lt;&gt;"",OR(NOT(ISNUMBER(F11)),F11&lt;E11,F11&gt;TODAY())),AND(I11&lt;&gt;"",OR(NOT(ISNUMBER(I11)),I11&lt;E11,I11&gt;TODAY())),AND(M11&lt;&gt;"",NOT(ISNUMBER(M11))),AND(H11="YES",I11="")),"CHECK INPUTS","COMPLETE"))))</x:f>
      </x:c>
    </x:row>
    <x:row r="12">
      <x:c r="A12" s="459"/>
      <x:c r="B12" s="459"/>
      <x:c r="C12" s="459"/>
      <x:c r="D12" s="459"/>
      <x:c r="E12" s="487"/>
      <x:c r="F12" s="487"/>
      <x:c r="G12" s="459"/>
      <x:c r="H12" s="459"/>
      <x:c r="I12" s="487"/>
      <x:c r="J12" s="459"/>
      <x:c r="K12" s="459"/>
      <x:c r="L12" s="459"/>
      <x:c r="M12" s="487"/>
      <x:c r="N12" s="459"/>
      <x:c r="O12" s="377" t="str">
        <x:f>IF(E12="","",TODAY()-E12)</x:f>
      </x:c>
      <x:c r="P12" s="459"/>
      <x:c r="Q12" s="747" t="str">
        <x:f>IF(A12="","",IF(COUNTIF($A$5:$A$503,A12)&gt;1,"DUPLICATE SAMPLE ID",IF(OR(B12="",C12="",D12="",E12="",H12="",J12="",K12="",N12=""),"CHECK REQUIRED FIELDS",IF(OR(NOT(ISNUMBER(E12)),E12&gt;TODAY(),AND(F12&lt;&gt;"",OR(NOT(ISNUMBER(F12)),F12&lt;E12,F12&gt;TODAY())),AND(I12&lt;&gt;"",OR(NOT(ISNUMBER(I12)),I12&lt;E12,I12&gt;TODAY())),AND(M12&lt;&gt;"",NOT(ISNUMBER(M12))),AND(H12="YES",I12="")),"CHECK INPUTS","COMPLETE"))))</x:f>
      </x:c>
    </x:row>
    <x:row r="13">
      <x:c r="A13" s="459"/>
      <x:c r="B13" s="459"/>
      <x:c r="C13" s="459"/>
      <x:c r="D13" s="459"/>
      <x:c r="E13" s="487"/>
      <x:c r="F13" s="487"/>
      <x:c r="G13" s="459"/>
      <x:c r="H13" s="459"/>
      <x:c r="I13" s="487"/>
      <x:c r="J13" s="459"/>
      <x:c r="K13" s="459"/>
      <x:c r="L13" s="459"/>
      <x:c r="M13" s="487"/>
      <x:c r="N13" s="459"/>
      <x:c r="O13" s="377" t="str">
        <x:f>IF(E13="","",TODAY()-E13)</x:f>
      </x:c>
      <x:c r="P13" s="459"/>
      <x:c r="Q13" s="747" t="str">
        <x:f>IF(A13="","",IF(COUNTIF($A$5:$A$503,A13)&gt;1,"DUPLICATE SAMPLE ID",IF(OR(B13="",C13="",D13="",E13="",H13="",J13="",K13="",N13=""),"CHECK REQUIRED FIELDS",IF(OR(NOT(ISNUMBER(E13)),E13&gt;TODAY(),AND(F13&lt;&gt;"",OR(NOT(ISNUMBER(F13)),F13&lt;E13,F13&gt;TODAY())),AND(I13&lt;&gt;"",OR(NOT(ISNUMBER(I13)),I13&lt;E13,I13&gt;TODAY())),AND(M13&lt;&gt;"",NOT(ISNUMBER(M13))),AND(H13="YES",I13="")),"CHECK INPUTS","COMPLETE"))))</x:f>
      </x:c>
    </x:row>
    <x:row r="14">
      <x:c r="A14" s="459"/>
      <x:c r="B14" s="459"/>
      <x:c r="C14" s="459"/>
      <x:c r="D14" s="459"/>
      <x:c r="E14" s="487"/>
      <x:c r="F14" s="487"/>
      <x:c r="G14" s="459"/>
      <x:c r="H14" s="459"/>
      <x:c r="I14" s="487"/>
      <x:c r="J14" s="459"/>
      <x:c r="K14" s="459"/>
      <x:c r="L14" s="459"/>
      <x:c r="M14" s="487"/>
      <x:c r="N14" s="459"/>
      <x:c r="O14" s="377" t="str">
        <x:f>IF(E14="","",TODAY()-E14)</x:f>
      </x:c>
      <x:c r="P14" s="459"/>
      <x:c r="Q14" s="747" t="str">
        <x:f>IF(A14="","",IF(COUNTIF($A$5:$A$503,A14)&gt;1,"DUPLICATE SAMPLE ID",IF(OR(B14="",C14="",D14="",E14="",H14="",J14="",K14="",N14=""),"CHECK REQUIRED FIELDS",IF(OR(NOT(ISNUMBER(E14)),E14&gt;TODAY(),AND(F14&lt;&gt;"",OR(NOT(ISNUMBER(F14)),F14&lt;E14,F14&gt;TODAY())),AND(I14&lt;&gt;"",OR(NOT(ISNUMBER(I14)),I14&lt;E14,I14&gt;TODAY())),AND(M14&lt;&gt;"",NOT(ISNUMBER(M14))),AND(H14="YES",I14="")),"CHECK INPUTS","COMPLETE"))))</x:f>
      </x:c>
    </x:row>
    <x:row r="15">
      <x:c r="A15" s="459"/>
      <x:c r="B15" s="459"/>
      <x:c r="C15" s="459"/>
      <x:c r="D15" s="459"/>
      <x:c r="E15" s="487"/>
      <x:c r="F15" s="487"/>
      <x:c r="G15" s="459"/>
      <x:c r="H15" s="459"/>
      <x:c r="I15" s="487"/>
      <x:c r="J15" s="459"/>
      <x:c r="K15" s="459"/>
      <x:c r="L15" s="459"/>
      <x:c r="M15" s="487"/>
      <x:c r="N15" s="459"/>
      <x:c r="O15" s="377" t="str">
        <x:f>IF(E15="","",TODAY()-E15)</x:f>
      </x:c>
      <x:c r="P15" s="459"/>
      <x:c r="Q15" s="747" t="str">
        <x:f>IF(A15="","",IF(COUNTIF($A$5:$A$503,A15)&gt;1,"DUPLICATE SAMPLE ID",IF(OR(B15="",C15="",D15="",E15="",H15="",J15="",K15="",N15=""),"CHECK REQUIRED FIELDS",IF(OR(NOT(ISNUMBER(E15)),E15&gt;TODAY(),AND(F15&lt;&gt;"",OR(NOT(ISNUMBER(F15)),F15&lt;E15,F15&gt;TODAY())),AND(I15&lt;&gt;"",OR(NOT(ISNUMBER(I15)),I15&lt;E15,I15&gt;TODAY())),AND(M15&lt;&gt;"",NOT(ISNUMBER(M15))),AND(H15="YES",I15="")),"CHECK INPUTS","COMPLETE"))))</x:f>
      </x:c>
    </x:row>
    <x:row r="16">
      <x:c r="A16" s="459"/>
      <x:c r="B16" s="459"/>
      <x:c r="C16" s="459"/>
      <x:c r="D16" s="459"/>
      <x:c r="E16" s="487"/>
      <x:c r="F16" s="487"/>
      <x:c r="G16" s="459"/>
      <x:c r="H16" s="459"/>
      <x:c r="I16" s="487"/>
      <x:c r="J16" s="459"/>
      <x:c r="K16" s="459"/>
      <x:c r="L16" s="459"/>
      <x:c r="M16" s="487"/>
      <x:c r="N16" s="459"/>
      <x:c r="O16" s="377" t="str">
        <x:f>IF(E16="","",TODAY()-E16)</x:f>
      </x:c>
      <x:c r="P16" s="459"/>
      <x:c r="Q16" s="747" t="str">
        <x:f>IF(A16="","",IF(COUNTIF($A$5:$A$503,A16)&gt;1,"DUPLICATE SAMPLE ID",IF(OR(B16="",C16="",D16="",E16="",H16="",J16="",K16="",N16=""),"CHECK REQUIRED FIELDS",IF(OR(NOT(ISNUMBER(E16)),E16&gt;TODAY(),AND(F16&lt;&gt;"",OR(NOT(ISNUMBER(F16)),F16&lt;E16,F16&gt;TODAY())),AND(I16&lt;&gt;"",OR(NOT(ISNUMBER(I16)),I16&lt;E16,I16&gt;TODAY())),AND(M16&lt;&gt;"",NOT(ISNUMBER(M16))),AND(H16="YES",I16="")),"CHECK INPUTS","COMPLETE"))))</x:f>
      </x:c>
    </x:row>
    <x:row r="17">
      <x:c r="A17" s="459"/>
      <x:c r="B17" s="459"/>
      <x:c r="C17" s="459"/>
      <x:c r="D17" s="459"/>
      <x:c r="E17" s="487"/>
      <x:c r="F17" s="487"/>
      <x:c r="G17" s="459"/>
      <x:c r="H17" s="459"/>
      <x:c r="I17" s="487"/>
      <x:c r="J17" s="459"/>
      <x:c r="K17" s="459"/>
      <x:c r="L17" s="459"/>
      <x:c r="M17" s="487"/>
      <x:c r="N17" s="459"/>
      <x:c r="O17" s="377" t="str">
        <x:f>IF(E17="","",TODAY()-E17)</x:f>
      </x:c>
      <x:c r="P17" s="459"/>
      <x:c r="Q17" s="747" t="str">
        <x:f>IF(A17="","",IF(COUNTIF($A$5:$A$503,A17)&gt;1,"DUPLICATE SAMPLE ID",IF(OR(B17="",C17="",D17="",E17="",H17="",J17="",K17="",N17=""),"CHECK REQUIRED FIELDS",IF(OR(NOT(ISNUMBER(E17)),E17&gt;TODAY(),AND(F17&lt;&gt;"",OR(NOT(ISNUMBER(F17)),F17&lt;E17,F17&gt;TODAY())),AND(I17&lt;&gt;"",OR(NOT(ISNUMBER(I17)),I17&lt;E17,I17&gt;TODAY())),AND(M17&lt;&gt;"",NOT(ISNUMBER(M17))),AND(H17="YES",I17="")),"CHECK INPUTS","COMPLETE"))))</x:f>
      </x:c>
    </x:row>
    <x:row r="18">
      <x:c r="A18" s="459"/>
      <x:c r="B18" s="459"/>
      <x:c r="C18" s="459"/>
      <x:c r="D18" s="459"/>
      <x:c r="E18" s="487"/>
      <x:c r="F18" s="487"/>
      <x:c r="G18" s="459"/>
      <x:c r="H18" s="459"/>
      <x:c r="I18" s="487"/>
      <x:c r="J18" s="459"/>
      <x:c r="K18" s="459"/>
      <x:c r="L18" s="459"/>
      <x:c r="M18" s="487"/>
      <x:c r="N18" s="459"/>
      <x:c r="O18" s="377" t="str">
        <x:f>IF(E18="","",TODAY()-E18)</x:f>
      </x:c>
      <x:c r="P18" s="459"/>
      <x:c r="Q18" s="747" t="str">
        <x:f>IF(A18="","",IF(COUNTIF($A$5:$A$503,A18)&gt;1,"DUPLICATE SAMPLE ID",IF(OR(B18="",C18="",D18="",E18="",H18="",J18="",K18="",N18=""),"CHECK REQUIRED FIELDS",IF(OR(NOT(ISNUMBER(E18)),E18&gt;TODAY(),AND(F18&lt;&gt;"",OR(NOT(ISNUMBER(F18)),F18&lt;E18,F18&gt;TODAY())),AND(I18&lt;&gt;"",OR(NOT(ISNUMBER(I18)),I18&lt;E18,I18&gt;TODAY())),AND(M18&lt;&gt;"",NOT(ISNUMBER(M18))),AND(H18="YES",I18="")),"CHECK INPUTS","COMPLETE"))))</x:f>
      </x:c>
    </x:row>
    <x:row r="19">
      <x:c r="A19" s="459"/>
      <x:c r="B19" s="459"/>
      <x:c r="C19" s="459"/>
      <x:c r="D19" s="459"/>
      <x:c r="E19" s="487"/>
      <x:c r="F19" s="487"/>
      <x:c r="G19" s="459"/>
      <x:c r="H19" s="459"/>
      <x:c r="I19" s="487"/>
      <x:c r="J19" s="459"/>
      <x:c r="K19" s="459"/>
      <x:c r="L19" s="459"/>
      <x:c r="M19" s="487"/>
      <x:c r="N19" s="459"/>
      <x:c r="O19" s="377" t="str">
        <x:f>IF(E19="","",TODAY()-E19)</x:f>
      </x:c>
      <x:c r="P19" s="459"/>
      <x:c r="Q19" s="747" t="str">
        <x:f>IF(A19="","",IF(COUNTIF($A$5:$A$503,A19)&gt;1,"DUPLICATE SAMPLE ID",IF(OR(B19="",C19="",D19="",E19="",H19="",J19="",K19="",N19=""),"CHECK REQUIRED FIELDS",IF(OR(NOT(ISNUMBER(E19)),E19&gt;TODAY(),AND(F19&lt;&gt;"",OR(NOT(ISNUMBER(F19)),F19&lt;E19,F19&gt;TODAY())),AND(I19&lt;&gt;"",OR(NOT(ISNUMBER(I19)),I19&lt;E19,I19&gt;TODAY())),AND(M19&lt;&gt;"",NOT(ISNUMBER(M19))),AND(H19="YES",I19="")),"CHECK INPUTS","COMPLETE"))))</x:f>
      </x:c>
    </x:row>
    <x:row r="20">
      <x:c r="A20" s="459"/>
      <x:c r="B20" s="459"/>
      <x:c r="C20" s="459"/>
      <x:c r="D20" s="459"/>
      <x:c r="E20" s="487"/>
      <x:c r="F20" s="487"/>
      <x:c r="G20" s="459"/>
      <x:c r="H20" s="459"/>
      <x:c r="I20" s="487"/>
      <x:c r="J20" s="459"/>
      <x:c r="K20" s="459"/>
      <x:c r="L20" s="459"/>
      <x:c r="M20" s="487"/>
      <x:c r="N20" s="459"/>
      <x:c r="O20" s="377" t="str">
        <x:f>IF(E20="","",TODAY()-E20)</x:f>
      </x:c>
      <x:c r="P20" s="459"/>
      <x:c r="Q20" s="747" t="str">
        <x:f>IF(A20="","",IF(COUNTIF($A$5:$A$503,A20)&gt;1,"DUPLICATE SAMPLE ID",IF(OR(B20="",C20="",D20="",E20="",H20="",J20="",K20="",N20=""),"CHECK REQUIRED FIELDS",IF(OR(NOT(ISNUMBER(E20)),E20&gt;TODAY(),AND(F20&lt;&gt;"",OR(NOT(ISNUMBER(F20)),F20&lt;E20,F20&gt;TODAY())),AND(I20&lt;&gt;"",OR(NOT(ISNUMBER(I20)),I20&lt;E20,I20&gt;TODAY())),AND(M20&lt;&gt;"",NOT(ISNUMBER(M20))),AND(H20="YES",I20="")),"CHECK INPUTS","COMPLETE"))))</x:f>
      </x:c>
    </x:row>
    <x:row r="21">
      <x:c r="A21" s="459"/>
      <x:c r="B21" s="459"/>
      <x:c r="C21" s="459"/>
      <x:c r="D21" s="459"/>
      <x:c r="E21" s="487"/>
      <x:c r="F21" s="487"/>
      <x:c r="G21" s="459"/>
      <x:c r="H21" s="459"/>
      <x:c r="I21" s="487"/>
      <x:c r="J21" s="459"/>
      <x:c r="K21" s="459"/>
      <x:c r="L21" s="459"/>
      <x:c r="M21" s="487"/>
      <x:c r="N21" s="459"/>
      <x:c r="O21" s="377" t="str">
        <x:f>IF(E21="","",TODAY()-E21)</x:f>
      </x:c>
      <x:c r="P21" s="459"/>
      <x:c r="Q21" s="747" t="str">
        <x:f>IF(A21="","",IF(COUNTIF($A$5:$A$503,A21)&gt;1,"DUPLICATE SAMPLE ID",IF(OR(B21="",C21="",D21="",E21="",H21="",J21="",K21="",N21=""),"CHECK REQUIRED FIELDS",IF(OR(NOT(ISNUMBER(E21)),E21&gt;TODAY(),AND(F21&lt;&gt;"",OR(NOT(ISNUMBER(F21)),F21&lt;E21,F21&gt;TODAY())),AND(I21&lt;&gt;"",OR(NOT(ISNUMBER(I21)),I21&lt;E21,I21&gt;TODAY())),AND(M21&lt;&gt;"",NOT(ISNUMBER(M21))),AND(H21="YES",I21="")),"CHECK INPUTS","COMPLETE"))))</x:f>
      </x:c>
    </x:row>
    <x:row r="22">
      <x:c r="A22" s="459"/>
      <x:c r="B22" s="459"/>
      <x:c r="C22" s="459"/>
      <x:c r="D22" s="459"/>
      <x:c r="E22" s="487"/>
      <x:c r="F22" s="487"/>
      <x:c r="G22" s="459"/>
      <x:c r="H22" s="459"/>
      <x:c r="I22" s="487"/>
      <x:c r="J22" s="459"/>
      <x:c r="K22" s="459"/>
      <x:c r="L22" s="459"/>
      <x:c r="M22" s="487"/>
      <x:c r="N22" s="459"/>
      <x:c r="O22" s="377" t="str">
        <x:f>IF(E22="","",TODAY()-E22)</x:f>
      </x:c>
      <x:c r="P22" s="459"/>
      <x:c r="Q22" s="747" t="str">
        <x:f>IF(A22="","",IF(COUNTIF($A$5:$A$503,A22)&gt;1,"DUPLICATE SAMPLE ID",IF(OR(B22="",C22="",D22="",E22="",H22="",J22="",K22="",N22=""),"CHECK REQUIRED FIELDS",IF(OR(NOT(ISNUMBER(E22)),E22&gt;TODAY(),AND(F22&lt;&gt;"",OR(NOT(ISNUMBER(F22)),F22&lt;E22,F22&gt;TODAY())),AND(I22&lt;&gt;"",OR(NOT(ISNUMBER(I22)),I22&lt;E22,I22&gt;TODAY())),AND(M22&lt;&gt;"",NOT(ISNUMBER(M22))),AND(H22="YES",I22="")),"CHECK INPUTS","COMPLETE"))))</x:f>
      </x:c>
    </x:row>
    <x:row r="23">
      <x:c r="A23" s="459"/>
      <x:c r="B23" s="459"/>
      <x:c r="C23" s="459"/>
      <x:c r="D23" s="459"/>
      <x:c r="E23" s="487"/>
      <x:c r="F23" s="487"/>
      <x:c r="G23" s="459"/>
      <x:c r="H23" s="459"/>
      <x:c r="I23" s="487"/>
      <x:c r="J23" s="459"/>
      <x:c r="K23" s="459"/>
      <x:c r="L23" s="459"/>
      <x:c r="M23" s="487"/>
      <x:c r="N23" s="459"/>
      <x:c r="O23" s="377" t="str">
        <x:f>IF(E23="","",TODAY()-E23)</x:f>
      </x:c>
      <x:c r="P23" s="459"/>
      <x:c r="Q23" s="747" t="str">
        <x:f>IF(A23="","",IF(COUNTIF($A$5:$A$503,A23)&gt;1,"DUPLICATE SAMPLE ID",IF(OR(B23="",C23="",D23="",E23="",H23="",J23="",K23="",N23=""),"CHECK REQUIRED FIELDS",IF(OR(NOT(ISNUMBER(E23)),E23&gt;TODAY(),AND(F23&lt;&gt;"",OR(NOT(ISNUMBER(F23)),F23&lt;E23,F23&gt;TODAY())),AND(I23&lt;&gt;"",OR(NOT(ISNUMBER(I23)),I23&lt;E23,I23&gt;TODAY())),AND(M23&lt;&gt;"",NOT(ISNUMBER(M23))),AND(H23="YES",I23="")),"CHECK INPUTS","COMPLETE"))))</x:f>
      </x:c>
    </x:row>
    <x:row r="24">
      <x:c r="A24" s="459"/>
      <x:c r="B24" s="459"/>
      <x:c r="C24" s="459"/>
      <x:c r="D24" s="459"/>
      <x:c r="E24" s="487"/>
      <x:c r="F24" s="487"/>
      <x:c r="G24" s="459"/>
      <x:c r="H24" s="459"/>
      <x:c r="I24" s="487"/>
      <x:c r="J24" s="459"/>
      <x:c r="K24" s="459"/>
      <x:c r="L24" s="459"/>
      <x:c r="M24" s="487"/>
      <x:c r="N24" s="459"/>
      <x:c r="O24" s="377" t="str">
        <x:f>IF(E24="","",TODAY()-E24)</x:f>
      </x:c>
      <x:c r="P24" s="459"/>
      <x:c r="Q24" s="747" t="str">
        <x:f>IF(A24="","",IF(COUNTIF($A$5:$A$503,A24)&gt;1,"DUPLICATE SAMPLE ID",IF(OR(B24="",C24="",D24="",E24="",H24="",J24="",K24="",N24=""),"CHECK REQUIRED FIELDS",IF(OR(NOT(ISNUMBER(E24)),E24&gt;TODAY(),AND(F24&lt;&gt;"",OR(NOT(ISNUMBER(F24)),F24&lt;E24,F24&gt;TODAY())),AND(I24&lt;&gt;"",OR(NOT(ISNUMBER(I24)),I24&lt;E24,I24&gt;TODAY())),AND(M24&lt;&gt;"",NOT(ISNUMBER(M24))),AND(H24="YES",I24="")),"CHECK INPUTS","COMPLETE"))))</x:f>
      </x:c>
    </x:row>
    <x:row r="25">
      <x:c r="A25" s="459"/>
      <x:c r="B25" s="459"/>
      <x:c r="C25" s="459"/>
      <x:c r="D25" s="459"/>
      <x:c r="E25" s="487"/>
      <x:c r="F25" s="487"/>
      <x:c r="G25" s="459"/>
      <x:c r="H25" s="459"/>
      <x:c r="I25" s="487"/>
      <x:c r="J25" s="459"/>
      <x:c r="K25" s="459"/>
      <x:c r="L25" s="459"/>
      <x:c r="M25" s="487"/>
      <x:c r="N25" s="459"/>
      <x:c r="O25" s="377" t="str">
        <x:f>IF(E25="","",TODAY()-E25)</x:f>
      </x:c>
      <x:c r="P25" s="459"/>
      <x:c r="Q25" s="747" t="str">
        <x:f>IF(A25="","",IF(COUNTIF($A$5:$A$503,A25)&gt;1,"DUPLICATE SAMPLE ID",IF(OR(B25="",C25="",D25="",E25="",H25="",J25="",K25="",N25=""),"CHECK REQUIRED FIELDS",IF(OR(NOT(ISNUMBER(E25)),E25&gt;TODAY(),AND(F25&lt;&gt;"",OR(NOT(ISNUMBER(F25)),F25&lt;E25,F25&gt;TODAY())),AND(I25&lt;&gt;"",OR(NOT(ISNUMBER(I25)),I25&lt;E25,I25&gt;TODAY())),AND(M25&lt;&gt;"",NOT(ISNUMBER(M25))),AND(H25="YES",I25="")),"CHECK INPUTS","COMPLETE"))))</x:f>
      </x:c>
    </x:row>
    <x:row r="26">
      <x:c r="A26" s="459"/>
      <x:c r="B26" s="459"/>
      <x:c r="C26" s="459"/>
      <x:c r="D26" s="459"/>
      <x:c r="E26" s="487"/>
      <x:c r="F26" s="487"/>
      <x:c r="G26" s="459"/>
      <x:c r="H26" s="459"/>
      <x:c r="I26" s="487"/>
      <x:c r="J26" s="459"/>
      <x:c r="K26" s="459"/>
      <x:c r="L26" s="459"/>
      <x:c r="M26" s="487"/>
      <x:c r="N26" s="459"/>
      <x:c r="O26" s="377" t="str">
        <x:f>IF(E26="","",TODAY()-E26)</x:f>
      </x:c>
      <x:c r="P26" s="459"/>
      <x:c r="Q26" s="747" t="str">
        <x:f>IF(A26="","",IF(COUNTIF($A$5:$A$503,A26)&gt;1,"DUPLICATE SAMPLE ID",IF(OR(B26="",C26="",D26="",E26="",H26="",J26="",K26="",N26=""),"CHECK REQUIRED FIELDS",IF(OR(NOT(ISNUMBER(E26)),E26&gt;TODAY(),AND(F26&lt;&gt;"",OR(NOT(ISNUMBER(F26)),F26&lt;E26,F26&gt;TODAY())),AND(I26&lt;&gt;"",OR(NOT(ISNUMBER(I26)),I26&lt;E26,I26&gt;TODAY())),AND(M26&lt;&gt;"",NOT(ISNUMBER(M26))),AND(H26="YES",I26="")),"CHECK INPUTS","COMPLETE"))))</x:f>
      </x:c>
    </x:row>
    <x:row r="27">
      <x:c r="A27" s="459"/>
      <x:c r="B27" s="459"/>
      <x:c r="C27" s="459"/>
      <x:c r="D27" s="459"/>
      <x:c r="E27" s="487"/>
      <x:c r="F27" s="487"/>
      <x:c r="G27" s="459"/>
      <x:c r="H27" s="459"/>
      <x:c r="I27" s="487"/>
      <x:c r="J27" s="459"/>
      <x:c r="K27" s="459"/>
      <x:c r="L27" s="459"/>
      <x:c r="M27" s="487"/>
      <x:c r="N27" s="459"/>
      <x:c r="O27" s="377" t="str">
        <x:f>IF(E27="","",TODAY()-E27)</x:f>
      </x:c>
      <x:c r="P27" s="459"/>
      <x:c r="Q27" s="747" t="str">
        <x:f>IF(A27="","",IF(COUNTIF($A$5:$A$503,A27)&gt;1,"DUPLICATE SAMPLE ID",IF(OR(B27="",C27="",D27="",E27="",H27="",J27="",K27="",N27=""),"CHECK REQUIRED FIELDS",IF(OR(NOT(ISNUMBER(E27)),E27&gt;TODAY(),AND(F27&lt;&gt;"",OR(NOT(ISNUMBER(F27)),F27&lt;E27,F27&gt;TODAY())),AND(I27&lt;&gt;"",OR(NOT(ISNUMBER(I27)),I27&lt;E27,I27&gt;TODAY())),AND(M27&lt;&gt;"",NOT(ISNUMBER(M27))),AND(H27="YES",I27="")),"CHECK INPUTS","COMPLETE"))))</x:f>
      </x:c>
    </x:row>
    <x:row r="28">
      <x:c r="A28" s="459"/>
      <x:c r="B28" s="459"/>
      <x:c r="C28" s="459"/>
      <x:c r="D28" s="459"/>
      <x:c r="E28" s="487"/>
      <x:c r="F28" s="487"/>
      <x:c r="G28" s="459"/>
      <x:c r="H28" s="459"/>
      <x:c r="I28" s="487"/>
      <x:c r="J28" s="459"/>
      <x:c r="K28" s="459"/>
      <x:c r="L28" s="459"/>
      <x:c r="M28" s="487"/>
      <x:c r="N28" s="459"/>
      <x:c r="O28" s="377" t="str">
        <x:f>IF(E28="","",TODAY()-E28)</x:f>
      </x:c>
      <x:c r="P28" s="459"/>
      <x:c r="Q28" s="747" t="str">
        <x:f>IF(A28="","",IF(COUNTIF($A$5:$A$503,A28)&gt;1,"DUPLICATE SAMPLE ID",IF(OR(B28="",C28="",D28="",E28="",H28="",J28="",K28="",N28=""),"CHECK REQUIRED FIELDS",IF(OR(NOT(ISNUMBER(E28)),E28&gt;TODAY(),AND(F28&lt;&gt;"",OR(NOT(ISNUMBER(F28)),F28&lt;E28,F28&gt;TODAY())),AND(I28&lt;&gt;"",OR(NOT(ISNUMBER(I28)),I28&lt;E28,I28&gt;TODAY())),AND(M28&lt;&gt;"",NOT(ISNUMBER(M28))),AND(H28="YES",I28="")),"CHECK INPUTS","COMPLETE"))))</x:f>
      </x:c>
    </x:row>
    <x:row r="29">
      <x:c r="A29" s="459"/>
      <x:c r="B29" s="459"/>
      <x:c r="C29" s="459"/>
      <x:c r="D29" s="459"/>
      <x:c r="E29" s="487"/>
      <x:c r="F29" s="487"/>
      <x:c r="G29" s="459"/>
      <x:c r="H29" s="459"/>
      <x:c r="I29" s="487"/>
      <x:c r="J29" s="459"/>
      <x:c r="K29" s="459"/>
      <x:c r="L29" s="459"/>
      <x:c r="M29" s="487"/>
      <x:c r="N29" s="459"/>
      <x:c r="O29" s="377" t="str">
        <x:f>IF(E29="","",TODAY()-E29)</x:f>
      </x:c>
      <x:c r="P29" s="459"/>
      <x:c r="Q29" s="747" t="str">
        <x:f>IF(A29="","",IF(COUNTIF($A$5:$A$503,A29)&gt;1,"DUPLICATE SAMPLE ID",IF(OR(B29="",C29="",D29="",E29="",H29="",J29="",K29="",N29=""),"CHECK REQUIRED FIELDS",IF(OR(NOT(ISNUMBER(E29)),E29&gt;TODAY(),AND(F29&lt;&gt;"",OR(NOT(ISNUMBER(F29)),F29&lt;E29,F29&gt;TODAY())),AND(I29&lt;&gt;"",OR(NOT(ISNUMBER(I29)),I29&lt;E29,I29&gt;TODAY())),AND(M29&lt;&gt;"",NOT(ISNUMBER(M29))),AND(H29="YES",I29="")),"CHECK INPUTS","COMPLETE"))))</x:f>
      </x:c>
    </x:row>
    <x:row r="30">
      <x:c r="A30" s="459"/>
      <x:c r="B30" s="459"/>
      <x:c r="C30" s="459"/>
      <x:c r="D30" s="459"/>
      <x:c r="E30" s="487"/>
      <x:c r="F30" s="487"/>
      <x:c r="G30" s="459"/>
      <x:c r="H30" s="459"/>
      <x:c r="I30" s="487"/>
      <x:c r="J30" s="459"/>
      <x:c r="K30" s="459"/>
      <x:c r="L30" s="459"/>
      <x:c r="M30" s="487"/>
      <x:c r="N30" s="459"/>
      <x:c r="O30" s="377" t="str">
        <x:f>IF(E30="","",TODAY()-E30)</x:f>
      </x:c>
      <x:c r="P30" s="459"/>
      <x:c r="Q30" s="747" t="str">
        <x:f>IF(A30="","",IF(COUNTIF($A$5:$A$503,A30)&gt;1,"DUPLICATE SAMPLE ID",IF(OR(B30="",C30="",D30="",E30="",H30="",J30="",K30="",N30=""),"CHECK REQUIRED FIELDS",IF(OR(NOT(ISNUMBER(E30)),E30&gt;TODAY(),AND(F30&lt;&gt;"",OR(NOT(ISNUMBER(F30)),F30&lt;E30,F30&gt;TODAY())),AND(I30&lt;&gt;"",OR(NOT(ISNUMBER(I30)),I30&lt;E30,I30&gt;TODAY())),AND(M30&lt;&gt;"",NOT(ISNUMBER(M30))),AND(H30="YES",I30="")),"CHECK INPUTS","COMPLETE"))))</x:f>
      </x:c>
    </x:row>
    <x:row r="31">
      <x:c r="A31" s="459"/>
      <x:c r="B31" s="459"/>
      <x:c r="C31" s="459"/>
      <x:c r="D31" s="459"/>
      <x:c r="E31" s="487"/>
      <x:c r="F31" s="487"/>
      <x:c r="G31" s="459"/>
      <x:c r="H31" s="459"/>
      <x:c r="I31" s="487"/>
      <x:c r="J31" s="459"/>
      <x:c r="K31" s="459"/>
      <x:c r="L31" s="459"/>
      <x:c r="M31" s="487"/>
      <x:c r="N31" s="459"/>
      <x:c r="O31" s="377" t="str">
        <x:f>IF(E31="","",TODAY()-E31)</x:f>
      </x:c>
      <x:c r="P31" s="459"/>
      <x:c r="Q31" s="747" t="str">
        <x:f>IF(A31="","",IF(COUNTIF($A$5:$A$503,A31)&gt;1,"DUPLICATE SAMPLE ID",IF(OR(B31="",C31="",D31="",E31="",H31="",J31="",K31="",N31=""),"CHECK REQUIRED FIELDS",IF(OR(NOT(ISNUMBER(E31)),E31&gt;TODAY(),AND(F31&lt;&gt;"",OR(NOT(ISNUMBER(F31)),F31&lt;E31,F31&gt;TODAY())),AND(I31&lt;&gt;"",OR(NOT(ISNUMBER(I31)),I31&lt;E31,I31&gt;TODAY())),AND(M31&lt;&gt;"",NOT(ISNUMBER(M31))),AND(H31="YES",I31="")),"CHECK INPUTS","COMPLETE"))))</x:f>
      </x:c>
    </x:row>
    <x:row r="32">
      <x:c r="A32" s="459"/>
      <x:c r="B32" s="459"/>
      <x:c r="C32" s="459"/>
      <x:c r="D32" s="459"/>
      <x:c r="E32" s="487"/>
      <x:c r="F32" s="487"/>
      <x:c r="G32" s="459"/>
      <x:c r="H32" s="459"/>
      <x:c r="I32" s="487"/>
      <x:c r="J32" s="459"/>
      <x:c r="K32" s="459"/>
      <x:c r="L32" s="459"/>
      <x:c r="M32" s="487"/>
      <x:c r="N32" s="459"/>
      <x:c r="O32" s="377" t="str">
        <x:f>IF(E32="","",TODAY()-E32)</x:f>
      </x:c>
      <x:c r="P32" s="459"/>
      <x:c r="Q32" s="747" t="str">
        <x:f>IF(A32="","",IF(COUNTIF($A$5:$A$503,A32)&gt;1,"DUPLICATE SAMPLE ID",IF(OR(B32="",C32="",D32="",E32="",H32="",J32="",K32="",N32=""),"CHECK REQUIRED FIELDS",IF(OR(NOT(ISNUMBER(E32)),E32&gt;TODAY(),AND(F32&lt;&gt;"",OR(NOT(ISNUMBER(F32)),F32&lt;E32,F32&gt;TODAY())),AND(I32&lt;&gt;"",OR(NOT(ISNUMBER(I32)),I32&lt;E32,I32&gt;TODAY())),AND(M32&lt;&gt;"",NOT(ISNUMBER(M32))),AND(H32="YES",I32="")),"CHECK INPUTS","COMPLETE"))))</x:f>
      </x:c>
    </x:row>
    <x:row r="33">
      <x:c r="A33" s="459"/>
      <x:c r="B33" s="459"/>
      <x:c r="C33" s="459"/>
      <x:c r="D33" s="459"/>
      <x:c r="E33" s="487"/>
      <x:c r="F33" s="487"/>
      <x:c r="G33" s="459"/>
      <x:c r="H33" s="459"/>
      <x:c r="I33" s="487"/>
      <x:c r="J33" s="459"/>
      <x:c r="K33" s="459"/>
      <x:c r="L33" s="459"/>
      <x:c r="M33" s="487"/>
      <x:c r="N33" s="459"/>
      <x:c r="O33" s="377" t="str">
        <x:f>IF(E33="","",TODAY()-E33)</x:f>
      </x:c>
      <x:c r="P33" s="459"/>
      <x:c r="Q33" s="747" t="str">
        <x:f>IF(A33="","",IF(COUNTIF($A$5:$A$503,A33)&gt;1,"DUPLICATE SAMPLE ID",IF(OR(B33="",C33="",D33="",E33="",H33="",J33="",K33="",N33=""),"CHECK REQUIRED FIELDS",IF(OR(NOT(ISNUMBER(E33)),E33&gt;TODAY(),AND(F33&lt;&gt;"",OR(NOT(ISNUMBER(F33)),F33&lt;E33,F33&gt;TODAY())),AND(I33&lt;&gt;"",OR(NOT(ISNUMBER(I33)),I33&lt;E33,I33&gt;TODAY())),AND(M33&lt;&gt;"",NOT(ISNUMBER(M33))),AND(H33="YES",I33="")),"CHECK INPUTS","COMPLETE"))))</x:f>
      </x:c>
    </x:row>
    <x:row r="34">
      <x:c r="A34" s="459"/>
      <x:c r="B34" s="459"/>
      <x:c r="C34" s="459"/>
      <x:c r="D34" s="459"/>
      <x:c r="E34" s="487"/>
      <x:c r="F34" s="487"/>
      <x:c r="G34" s="459"/>
      <x:c r="H34" s="459"/>
      <x:c r="I34" s="487"/>
      <x:c r="J34" s="459"/>
      <x:c r="K34" s="459"/>
      <x:c r="L34" s="459"/>
      <x:c r="M34" s="487"/>
      <x:c r="N34" s="459"/>
      <x:c r="O34" s="377" t="str">
        <x:f>IF(E34="","",TODAY()-E34)</x:f>
      </x:c>
      <x:c r="P34" s="459"/>
      <x:c r="Q34" s="747" t="str">
        <x:f>IF(A34="","",IF(COUNTIF($A$5:$A$503,A34)&gt;1,"DUPLICATE SAMPLE ID",IF(OR(B34="",C34="",D34="",E34="",H34="",J34="",K34="",N34=""),"CHECK REQUIRED FIELDS",IF(OR(NOT(ISNUMBER(E34)),E34&gt;TODAY(),AND(F34&lt;&gt;"",OR(NOT(ISNUMBER(F34)),F34&lt;E34,F34&gt;TODAY())),AND(I34&lt;&gt;"",OR(NOT(ISNUMBER(I34)),I34&lt;E34,I34&gt;TODAY())),AND(M34&lt;&gt;"",NOT(ISNUMBER(M34))),AND(H34="YES",I34="")),"CHECK INPUTS","COMPLETE"))))</x:f>
      </x:c>
    </x:row>
    <x:row r="35">
      <x:c r="A35" s="459"/>
      <x:c r="B35" s="459"/>
      <x:c r="C35" s="459"/>
      <x:c r="D35" s="459"/>
      <x:c r="E35" s="487"/>
      <x:c r="F35" s="487"/>
      <x:c r="G35" s="459"/>
      <x:c r="H35" s="459"/>
      <x:c r="I35" s="487"/>
      <x:c r="J35" s="459"/>
      <x:c r="K35" s="459"/>
      <x:c r="L35" s="459"/>
      <x:c r="M35" s="487"/>
      <x:c r="N35" s="459"/>
      <x:c r="O35" s="377" t="str">
        <x:f>IF(E35="","",TODAY()-E35)</x:f>
      </x:c>
      <x:c r="P35" s="459"/>
      <x:c r="Q35" s="747" t="str">
        <x:f>IF(A35="","",IF(COUNTIF($A$5:$A$503,A35)&gt;1,"DUPLICATE SAMPLE ID",IF(OR(B35="",C35="",D35="",E35="",H35="",J35="",K35="",N35=""),"CHECK REQUIRED FIELDS",IF(OR(NOT(ISNUMBER(E35)),E35&gt;TODAY(),AND(F35&lt;&gt;"",OR(NOT(ISNUMBER(F35)),F35&lt;E35,F35&gt;TODAY())),AND(I35&lt;&gt;"",OR(NOT(ISNUMBER(I35)),I35&lt;E35,I35&gt;TODAY())),AND(M35&lt;&gt;"",NOT(ISNUMBER(M35))),AND(H35="YES",I35="")),"CHECK INPUTS","COMPLETE"))))</x:f>
      </x:c>
    </x:row>
    <x:row r="36">
      <x:c r="A36" s="459"/>
      <x:c r="B36" s="459"/>
      <x:c r="C36" s="459"/>
      <x:c r="D36" s="459"/>
      <x:c r="E36" s="487"/>
      <x:c r="F36" s="487"/>
      <x:c r="G36" s="459"/>
      <x:c r="H36" s="459"/>
      <x:c r="I36" s="487"/>
      <x:c r="J36" s="459"/>
      <x:c r="K36" s="459"/>
      <x:c r="L36" s="459"/>
      <x:c r="M36" s="487"/>
      <x:c r="N36" s="459"/>
      <x:c r="O36" s="377" t="str">
        <x:f>IF(E36="","",TODAY()-E36)</x:f>
      </x:c>
      <x:c r="P36" s="459"/>
      <x:c r="Q36" s="747" t="str">
        <x:f>IF(A36="","",IF(COUNTIF($A$5:$A$503,A36)&gt;1,"DUPLICATE SAMPLE ID",IF(OR(B36="",C36="",D36="",E36="",H36="",J36="",K36="",N36=""),"CHECK REQUIRED FIELDS",IF(OR(NOT(ISNUMBER(E36)),E36&gt;TODAY(),AND(F36&lt;&gt;"",OR(NOT(ISNUMBER(F36)),F36&lt;E36,F36&gt;TODAY())),AND(I36&lt;&gt;"",OR(NOT(ISNUMBER(I36)),I36&lt;E36,I36&gt;TODAY())),AND(M36&lt;&gt;"",NOT(ISNUMBER(M36))),AND(H36="YES",I36="")),"CHECK INPUTS","COMPLETE"))))</x:f>
      </x:c>
    </x:row>
    <x:row r="37">
      <x:c r="A37" s="459"/>
      <x:c r="B37" s="459"/>
      <x:c r="C37" s="459"/>
      <x:c r="D37" s="459"/>
      <x:c r="E37" s="487"/>
      <x:c r="F37" s="487"/>
      <x:c r="G37" s="459"/>
      <x:c r="H37" s="459"/>
      <x:c r="I37" s="487"/>
      <x:c r="J37" s="459"/>
      <x:c r="K37" s="459"/>
      <x:c r="L37" s="459"/>
      <x:c r="M37" s="487"/>
      <x:c r="N37" s="459"/>
      <x:c r="O37" s="377" t="str">
        <x:f>IF(E37="","",TODAY()-E37)</x:f>
      </x:c>
      <x:c r="P37" s="459"/>
      <x:c r="Q37" s="747" t="str">
        <x:f>IF(A37="","",IF(COUNTIF($A$5:$A$503,A37)&gt;1,"DUPLICATE SAMPLE ID",IF(OR(B37="",C37="",D37="",E37="",H37="",J37="",K37="",N37=""),"CHECK REQUIRED FIELDS",IF(OR(NOT(ISNUMBER(E37)),E37&gt;TODAY(),AND(F37&lt;&gt;"",OR(NOT(ISNUMBER(F37)),F37&lt;E37,F37&gt;TODAY())),AND(I37&lt;&gt;"",OR(NOT(ISNUMBER(I37)),I37&lt;E37,I37&gt;TODAY())),AND(M37&lt;&gt;"",NOT(ISNUMBER(M37))),AND(H37="YES",I37="")),"CHECK INPUTS","COMPLETE"))))</x:f>
      </x:c>
    </x:row>
    <x:row r="38">
      <x:c r="A38" s="459"/>
      <x:c r="B38" s="459"/>
      <x:c r="C38" s="459"/>
      <x:c r="D38" s="459"/>
      <x:c r="E38" s="487"/>
      <x:c r="F38" s="487"/>
      <x:c r="G38" s="459"/>
      <x:c r="H38" s="459"/>
      <x:c r="I38" s="487"/>
      <x:c r="J38" s="459"/>
      <x:c r="K38" s="459"/>
      <x:c r="L38" s="459"/>
      <x:c r="M38" s="487"/>
      <x:c r="N38" s="459"/>
      <x:c r="O38" s="377" t="str">
        <x:f>IF(E38="","",TODAY()-E38)</x:f>
      </x:c>
      <x:c r="P38" s="459"/>
      <x:c r="Q38" s="747" t="str">
        <x:f>IF(A38="","",IF(COUNTIF($A$5:$A$503,A38)&gt;1,"DUPLICATE SAMPLE ID",IF(OR(B38="",C38="",D38="",E38="",H38="",J38="",K38="",N38=""),"CHECK REQUIRED FIELDS",IF(OR(NOT(ISNUMBER(E38)),E38&gt;TODAY(),AND(F38&lt;&gt;"",OR(NOT(ISNUMBER(F38)),F38&lt;E38,F38&gt;TODAY())),AND(I38&lt;&gt;"",OR(NOT(ISNUMBER(I38)),I38&lt;E38,I38&gt;TODAY())),AND(M38&lt;&gt;"",NOT(ISNUMBER(M38))),AND(H38="YES",I38="")),"CHECK INPUTS","COMPLETE"))))</x:f>
      </x:c>
    </x:row>
    <x:row r="39">
      <x:c r="A39" s="459"/>
      <x:c r="B39" s="459"/>
      <x:c r="C39" s="459"/>
      <x:c r="D39" s="459"/>
      <x:c r="E39" s="487"/>
      <x:c r="F39" s="487"/>
      <x:c r="G39" s="459"/>
      <x:c r="H39" s="459"/>
      <x:c r="I39" s="487"/>
      <x:c r="J39" s="459"/>
      <x:c r="K39" s="459"/>
      <x:c r="L39" s="459"/>
      <x:c r="M39" s="487"/>
      <x:c r="N39" s="459"/>
      <x:c r="O39" s="377" t="str">
        <x:f>IF(E39="","",TODAY()-E39)</x:f>
      </x:c>
      <x:c r="P39" s="459"/>
      <x:c r="Q39" s="747" t="str">
        <x:f>IF(A39="","",IF(COUNTIF($A$5:$A$503,A39)&gt;1,"DUPLICATE SAMPLE ID",IF(OR(B39="",C39="",D39="",E39="",H39="",J39="",K39="",N39=""),"CHECK REQUIRED FIELDS",IF(OR(NOT(ISNUMBER(E39)),E39&gt;TODAY(),AND(F39&lt;&gt;"",OR(NOT(ISNUMBER(F39)),F39&lt;E39,F39&gt;TODAY())),AND(I39&lt;&gt;"",OR(NOT(ISNUMBER(I39)),I39&lt;E39,I39&gt;TODAY())),AND(M39&lt;&gt;"",NOT(ISNUMBER(M39))),AND(H39="YES",I39="")),"CHECK INPUTS","COMPLETE"))))</x:f>
      </x:c>
    </x:row>
    <x:row r="40">
      <x:c r="A40" s="459"/>
      <x:c r="B40" s="459"/>
      <x:c r="C40" s="459"/>
      <x:c r="D40" s="459"/>
      <x:c r="E40" s="487"/>
      <x:c r="F40" s="487"/>
      <x:c r="G40" s="459"/>
      <x:c r="H40" s="459"/>
      <x:c r="I40" s="487"/>
      <x:c r="J40" s="459"/>
      <x:c r="K40" s="459"/>
      <x:c r="L40" s="459"/>
      <x:c r="M40" s="487"/>
      <x:c r="N40" s="459"/>
      <x:c r="O40" s="377" t="str">
        <x:f>IF(E40="","",TODAY()-E40)</x:f>
      </x:c>
      <x:c r="P40" s="459"/>
      <x:c r="Q40" s="747" t="str">
        <x:f>IF(A40="","",IF(COUNTIF($A$5:$A$503,A40)&gt;1,"DUPLICATE SAMPLE ID",IF(OR(B40="",C40="",D40="",E40="",H40="",J40="",K40="",N40=""),"CHECK REQUIRED FIELDS",IF(OR(NOT(ISNUMBER(E40)),E40&gt;TODAY(),AND(F40&lt;&gt;"",OR(NOT(ISNUMBER(F40)),F40&lt;E40,F40&gt;TODAY())),AND(I40&lt;&gt;"",OR(NOT(ISNUMBER(I40)),I40&lt;E40,I40&gt;TODAY())),AND(M40&lt;&gt;"",NOT(ISNUMBER(M40))),AND(H40="YES",I40="")),"CHECK INPUTS","COMPLETE"))))</x:f>
      </x:c>
    </x:row>
    <x:row r="41">
      <x:c r="A41" s="459"/>
      <x:c r="B41" s="459"/>
      <x:c r="C41" s="459"/>
      <x:c r="D41" s="459"/>
      <x:c r="E41" s="487"/>
      <x:c r="F41" s="487"/>
      <x:c r="G41" s="459"/>
      <x:c r="H41" s="459"/>
      <x:c r="I41" s="487"/>
      <x:c r="J41" s="459"/>
      <x:c r="K41" s="459"/>
      <x:c r="L41" s="459"/>
      <x:c r="M41" s="487"/>
      <x:c r="N41" s="459"/>
      <x:c r="O41" s="377" t="str">
        <x:f>IF(E41="","",TODAY()-E41)</x:f>
      </x:c>
      <x:c r="P41" s="459"/>
      <x:c r="Q41" s="747" t="str">
        <x:f>IF(A41="","",IF(COUNTIF($A$5:$A$503,A41)&gt;1,"DUPLICATE SAMPLE ID",IF(OR(B41="",C41="",D41="",E41="",H41="",J41="",K41="",N41=""),"CHECK REQUIRED FIELDS",IF(OR(NOT(ISNUMBER(E41)),E41&gt;TODAY(),AND(F41&lt;&gt;"",OR(NOT(ISNUMBER(F41)),F41&lt;E41,F41&gt;TODAY())),AND(I41&lt;&gt;"",OR(NOT(ISNUMBER(I41)),I41&lt;E41,I41&gt;TODAY())),AND(M41&lt;&gt;"",NOT(ISNUMBER(M41))),AND(H41="YES",I41="")),"CHECK INPUTS","COMPLETE"))))</x:f>
      </x:c>
    </x:row>
    <x:row r="42">
      <x:c r="A42" s="459"/>
      <x:c r="B42" s="459"/>
      <x:c r="C42" s="459"/>
      <x:c r="D42" s="459"/>
      <x:c r="E42" s="487"/>
      <x:c r="F42" s="487"/>
      <x:c r="G42" s="459"/>
      <x:c r="H42" s="459"/>
      <x:c r="I42" s="487"/>
      <x:c r="J42" s="459"/>
      <x:c r="K42" s="459"/>
      <x:c r="L42" s="459"/>
      <x:c r="M42" s="487"/>
      <x:c r="N42" s="459"/>
      <x:c r="O42" s="377" t="str">
        <x:f>IF(E42="","",TODAY()-E42)</x:f>
      </x:c>
      <x:c r="P42" s="459"/>
      <x:c r="Q42" s="747" t="str">
        <x:f>IF(A42="","",IF(COUNTIF($A$5:$A$503,A42)&gt;1,"DUPLICATE SAMPLE ID",IF(OR(B42="",C42="",D42="",E42="",H42="",J42="",K42="",N42=""),"CHECK REQUIRED FIELDS",IF(OR(NOT(ISNUMBER(E42)),E42&gt;TODAY(),AND(F42&lt;&gt;"",OR(NOT(ISNUMBER(F42)),F42&lt;E42,F42&gt;TODAY())),AND(I42&lt;&gt;"",OR(NOT(ISNUMBER(I42)),I42&lt;E42,I42&gt;TODAY())),AND(M42&lt;&gt;"",NOT(ISNUMBER(M42))),AND(H42="YES",I42="")),"CHECK INPUTS","COMPLETE"))))</x:f>
      </x:c>
    </x:row>
    <x:row r="43">
      <x:c r="A43" s="459"/>
      <x:c r="B43" s="459"/>
      <x:c r="C43" s="459"/>
      <x:c r="D43" s="459"/>
      <x:c r="E43" s="487"/>
      <x:c r="F43" s="487"/>
      <x:c r="G43" s="459"/>
      <x:c r="H43" s="459"/>
      <x:c r="I43" s="487"/>
      <x:c r="J43" s="459"/>
      <x:c r="K43" s="459"/>
      <x:c r="L43" s="459"/>
      <x:c r="M43" s="487"/>
      <x:c r="N43" s="459"/>
      <x:c r="O43" s="377" t="str">
        <x:f>IF(E43="","",TODAY()-E43)</x:f>
      </x:c>
      <x:c r="P43" s="459"/>
      <x:c r="Q43" s="747" t="str">
        <x:f>IF(A43="","",IF(COUNTIF($A$5:$A$503,A43)&gt;1,"DUPLICATE SAMPLE ID",IF(OR(B43="",C43="",D43="",E43="",H43="",J43="",K43="",N43=""),"CHECK REQUIRED FIELDS",IF(OR(NOT(ISNUMBER(E43)),E43&gt;TODAY(),AND(F43&lt;&gt;"",OR(NOT(ISNUMBER(F43)),F43&lt;E43,F43&gt;TODAY())),AND(I43&lt;&gt;"",OR(NOT(ISNUMBER(I43)),I43&lt;E43,I43&gt;TODAY())),AND(M43&lt;&gt;"",NOT(ISNUMBER(M43))),AND(H43="YES",I43="")),"CHECK INPUTS","COMPLETE"))))</x:f>
      </x:c>
    </x:row>
    <x:row r="44">
      <x:c r="A44" s="459"/>
      <x:c r="B44" s="459"/>
      <x:c r="C44" s="459"/>
      <x:c r="D44" s="459"/>
      <x:c r="E44" s="487"/>
      <x:c r="F44" s="487"/>
      <x:c r="G44" s="459"/>
      <x:c r="H44" s="459"/>
      <x:c r="I44" s="487"/>
      <x:c r="J44" s="459"/>
      <x:c r="K44" s="459"/>
      <x:c r="L44" s="459"/>
      <x:c r="M44" s="487"/>
      <x:c r="N44" s="459"/>
      <x:c r="O44" s="377" t="str">
        <x:f>IF(E44="","",TODAY()-E44)</x:f>
      </x:c>
      <x:c r="P44" s="459"/>
      <x:c r="Q44" s="747" t="str">
        <x:f>IF(A44="","",IF(COUNTIF($A$5:$A$503,A44)&gt;1,"DUPLICATE SAMPLE ID",IF(OR(B44="",C44="",D44="",E44="",H44="",J44="",K44="",N44=""),"CHECK REQUIRED FIELDS",IF(OR(NOT(ISNUMBER(E44)),E44&gt;TODAY(),AND(F44&lt;&gt;"",OR(NOT(ISNUMBER(F44)),F44&lt;E44,F44&gt;TODAY())),AND(I44&lt;&gt;"",OR(NOT(ISNUMBER(I44)),I44&lt;E44,I44&gt;TODAY())),AND(M44&lt;&gt;"",NOT(ISNUMBER(M44))),AND(H44="YES",I44="")),"CHECK INPUTS","COMPLETE"))))</x:f>
      </x:c>
    </x:row>
    <x:row r="45">
      <x:c r="A45" s="459"/>
      <x:c r="B45" s="459"/>
      <x:c r="C45" s="459"/>
      <x:c r="D45" s="459"/>
      <x:c r="E45" s="487"/>
      <x:c r="F45" s="487"/>
      <x:c r="G45" s="459"/>
      <x:c r="H45" s="459"/>
      <x:c r="I45" s="487"/>
      <x:c r="J45" s="459"/>
      <x:c r="K45" s="459"/>
      <x:c r="L45" s="459"/>
      <x:c r="M45" s="487"/>
      <x:c r="N45" s="459"/>
      <x:c r="O45" s="377" t="str">
        <x:f>IF(E45="","",TODAY()-E45)</x:f>
      </x:c>
      <x:c r="P45" s="459"/>
      <x:c r="Q45" s="747" t="str">
        <x:f>IF(A45="","",IF(COUNTIF($A$5:$A$503,A45)&gt;1,"DUPLICATE SAMPLE ID",IF(OR(B45="",C45="",D45="",E45="",H45="",J45="",K45="",N45=""),"CHECK REQUIRED FIELDS",IF(OR(NOT(ISNUMBER(E45)),E45&gt;TODAY(),AND(F45&lt;&gt;"",OR(NOT(ISNUMBER(F45)),F45&lt;E45,F45&gt;TODAY())),AND(I45&lt;&gt;"",OR(NOT(ISNUMBER(I45)),I45&lt;E45,I45&gt;TODAY())),AND(M45&lt;&gt;"",NOT(ISNUMBER(M45))),AND(H45="YES",I45="")),"CHECK INPUTS","COMPLETE"))))</x:f>
      </x:c>
    </x:row>
    <x:row r="46">
      <x:c r="A46" s="459"/>
      <x:c r="B46" s="459"/>
      <x:c r="C46" s="459"/>
      <x:c r="D46" s="459"/>
      <x:c r="E46" s="487"/>
      <x:c r="F46" s="487"/>
      <x:c r="G46" s="459"/>
      <x:c r="H46" s="459"/>
      <x:c r="I46" s="487"/>
      <x:c r="J46" s="459"/>
      <x:c r="K46" s="459"/>
      <x:c r="L46" s="459"/>
      <x:c r="M46" s="487"/>
      <x:c r="N46" s="459"/>
      <x:c r="O46" s="377" t="str">
        <x:f>IF(E46="","",TODAY()-E46)</x:f>
      </x:c>
      <x:c r="P46" s="459"/>
      <x:c r="Q46" s="747" t="str">
        <x:f>IF(A46="","",IF(COUNTIF($A$5:$A$503,A46)&gt;1,"DUPLICATE SAMPLE ID",IF(OR(B46="",C46="",D46="",E46="",H46="",J46="",K46="",N46=""),"CHECK REQUIRED FIELDS",IF(OR(NOT(ISNUMBER(E46)),E46&gt;TODAY(),AND(F46&lt;&gt;"",OR(NOT(ISNUMBER(F46)),F46&lt;E46,F46&gt;TODAY())),AND(I46&lt;&gt;"",OR(NOT(ISNUMBER(I46)),I46&lt;E46,I46&gt;TODAY())),AND(M46&lt;&gt;"",NOT(ISNUMBER(M46))),AND(H46="YES",I46="")),"CHECK INPUTS","COMPLETE"))))</x:f>
      </x:c>
    </x:row>
    <x:row r="47">
      <x:c r="A47" s="459"/>
      <x:c r="B47" s="459"/>
      <x:c r="C47" s="459"/>
      <x:c r="D47" s="459"/>
      <x:c r="E47" s="487"/>
      <x:c r="F47" s="487"/>
      <x:c r="G47" s="459"/>
      <x:c r="H47" s="459"/>
      <x:c r="I47" s="487"/>
      <x:c r="J47" s="459"/>
      <x:c r="K47" s="459"/>
      <x:c r="L47" s="459"/>
      <x:c r="M47" s="487"/>
      <x:c r="N47" s="459"/>
      <x:c r="O47" s="377" t="str">
        <x:f>IF(E47="","",TODAY()-E47)</x:f>
      </x:c>
      <x:c r="P47" s="459"/>
      <x:c r="Q47" s="747" t="str">
        <x:f>IF(A47="","",IF(COUNTIF($A$5:$A$503,A47)&gt;1,"DUPLICATE SAMPLE ID",IF(OR(B47="",C47="",D47="",E47="",H47="",J47="",K47="",N47=""),"CHECK REQUIRED FIELDS",IF(OR(NOT(ISNUMBER(E47)),E47&gt;TODAY(),AND(F47&lt;&gt;"",OR(NOT(ISNUMBER(F47)),F47&lt;E47,F47&gt;TODAY())),AND(I47&lt;&gt;"",OR(NOT(ISNUMBER(I47)),I47&lt;E47,I47&gt;TODAY())),AND(M47&lt;&gt;"",NOT(ISNUMBER(M47))),AND(H47="YES",I47="")),"CHECK INPUTS","COMPLETE"))))</x:f>
      </x:c>
    </x:row>
    <x:row r="48">
      <x:c r="A48" s="459"/>
      <x:c r="B48" s="459"/>
      <x:c r="C48" s="459"/>
      <x:c r="D48" s="459"/>
      <x:c r="E48" s="487"/>
      <x:c r="F48" s="487"/>
      <x:c r="G48" s="459"/>
      <x:c r="H48" s="459"/>
      <x:c r="I48" s="487"/>
      <x:c r="J48" s="459"/>
      <x:c r="K48" s="459"/>
      <x:c r="L48" s="459"/>
      <x:c r="M48" s="487"/>
      <x:c r="N48" s="459"/>
      <x:c r="O48" s="377" t="str">
        <x:f>IF(E48="","",TODAY()-E48)</x:f>
      </x:c>
      <x:c r="P48" s="459"/>
      <x:c r="Q48" s="747" t="str">
        <x:f>IF(A48="","",IF(COUNTIF($A$5:$A$503,A48)&gt;1,"DUPLICATE SAMPLE ID",IF(OR(B48="",C48="",D48="",E48="",H48="",J48="",K48="",N48=""),"CHECK REQUIRED FIELDS",IF(OR(NOT(ISNUMBER(E48)),E48&gt;TODAY(),AND(F48&lt;&gt;"",OR(NOT(ISNUMBER(F48)),F48&lt;E48,F48&gt;TODAY())),AND(I48&lt;&gt;"",OR(NOT(ISNUMBER(I48)),I48&lt;E48,I48&gt;TODAY())),AND(M48&lt;&gt;"",NOT(ISNUMBER(M48))),AND(H48="YES",I48="")),"CHECK INPUTS","COMPLETE"))))</x:f>
      </x:c>
    </x:row>
    <x:row r="49">
      <x:c r="A49" s="459"/>
      <x:c r="B49" s="459"/>
      <x:c r="C49" s="459"/>
      <x:c r="D49" s="459"/>
      <x:c r="E49" s="487"/>
      <x:c r="F49" s="487"/>
      <x:c r="G49" s="459"/>
      <x:c r="H49" s="459"/>
      <x:c r="I49" s="487"/>
      <x:c r="J49" s="459"/>
      <x:c r="K49" s="459"/>
      <x:c r="L49" s="459"/>
      <x:c r="M49" s="487"/>
      <x:c r="N49" s="459"/>
      <x:c r="O49" s="377" t="str">
        <x:f>IF(E49="","",TODAY()-E49)</x:f>
      </x:c>
      <x:c r="P49" s="459"/>
      <x:c r="Q49" s="747" t="str">
        <x:f>IF(A49="","",IF(COUNTIF($A$5:$A$503,A49)&gt;1,"DUPLICATE SAMPLE ID",IF(OR(B49="",C49="",D49="",E49="",H49="",J49="",K49="",N49=""),"CHECK REQUIRED FIELDS",IF(OR(NOT(ISNUMBER(E49)),E49&gt;TODAY(),AND(F49&lt;&gt;"",OR(NOT(ISNUMBER(F49)),F49&lt;E49,F49&gt;TODAY())),AND(I49&lt;&gt;"",OR(NOT(ISNUMBER(I49)),I49&lt;E49,I49&gt;TODAY())),AND(M49&lt;&gt;"",NOT(ISNUMBER(M49))),AND(H49="YES",I49="")),"CHECK INPUTS","COMPLETE"))))</x:f>
      </x:c>
    </x:row>
    <x:row r="50">
      <x:c r="A50" s="459"/>
      <x:c r="B50" s="459"/>
      <x:c r="C50" s="459"/>
      <x:c r="D50" s="459"/>
      <x:c r="E50" s="487"/>
      <x:c r="F50" s="487"/>
      <x:c r="G50" s="459"/>
      <x:c r="H50" s="459"/>
      <x:c r="I50" s="487"/>
      <x:c r="J50" s="459"/>
      <x:c r="K50" s="459"/>
      <x:c r="L50" s="459"/>
      <x:c r="M50" s="487"/>
      <x:c r="N50" s="459"/>
      <x:c r="O50" s="377" t="str">
        <x:f>IF(E50="","",TODAY()-E50)</x:f>
      </x:c>
      <x:c r="P50" s="459"/>
      <x:c r="Q50" s="747" t="str">
        <x:f>IF(A50="","",IF(COUNTIF($A$5:$A$503,A50)&gt;1,"DUPLICATE SAMPLE ID",IF(OR(B50="",C50="",D50="",E50="",H50="",J50="",K50="",N50=""),"CHECK REQUIRED FIELDS",IF(OR(NOT(ISNUMBER(E50)),E50&gt;TODAY(),AND(F50&lt;&gt;"",OR(NOT(ISNUMBER(F50)),F50&lt;E50,F50&gt;TODAY())),AND(I50&lt;&gt;"",OR(NOT(ISNUMBER(I50)),I50&lt;E50,I50&gt;TODAY())),AND(M50&lt;&gt;"",NOT(ISNUMBER(M50))),AND(H50="YES",I50="")),"CHECK INPUTS","COMPLETE"))))</x:f>
      </x:c>
    </x:row>
    <x:row r="51">
      <x:c r="A51" s="459"/>
      <x:c r="B51" s="459"/>
      <x:c r="C51" s="459"/>
      <x:c r="D51" s="459"/>
      <x:c r="E51" s="487"/>
      <x:c r="F51" s="487"/>
      <x:c r="G51" s="459"/>
      <x:c r="H51" s="459"/>
      <x:c r="I51" s="487"/>
      <x:c r="J51" s="459"/>
      <x:c r="K51" s="459"/>
      <x:c r="L51" s="459"/>
      <x:c r="M51" s="487"/>
      <x:c r="N51" s="459"/>
      <x:c r="O51" s="377" t="str">
        <x:f>IF(E51="","",TODAY()-E51)</x:f>
      </x:c>
      <x:c r="P51" s="459"/>
      <x:c r="Q51" s="747" t="str">
        <x:f>IF(A51="","",IF(COUNTIF($A$5:$A$503,A51)&gt;1,"DUPLICATE SAMPLE ID",IF(OR(B51="",C51="",D51="",E51="",H51="",J51="",K51="",N51=""),"CHECK REQUIRED FIELDS",IF(OR(NOT(ISNUMBER(E51)),E51&gt;TODAY(),AND(F51&lt;&gt;"",OR(NOT(ISNUMBER(F51)),F51&lt;E51,F51&gt;TODAY())),AND(I51&lt;&gt;"",OR(NOT(ISNUMBER(I51)),I51&lt;E51,I51&gt;TODAY())),AND(M51&lt;&gt;"",NOT(ISNUMBER(M51))),AND(H51="YES",I51="")),"CHECK INPUTS","COMPLETE"))))</x:f>
      </x:c>
    </x:row>
    <x:row r="52">
      <x:c r="A52" s="459"/>
      <x:c r="B52" s="459"/>
      <x:c r="C52" s="459"/>
      <x:c r="D52" s="459"/>
      <x:c r="E52" s="487"/>
      <x:c r="F52" s="487"/>
      <x:c r="G52" s="459"/>
      <x:c r="H52" s="459"/>
      <x:c r="I52" s="487"/>
      <x:c r="J52" s="459"/>
      <x:c r="K52" s="459"/>
      <x:c r="L52" s="459"/>
      <x:c r="M52" s="487"/>
      <x:c r="N52" s="459"/>
      <x:c r="O52" s="377" t="str">
        <x:f>IF(E52="","",TODAY()-E52)</x:f>
      </x:c>
      <x:c r="P52" s="459"/>
      <x:c r="Q52" s="747" t="str">
        <x:f>IF(A52="","",IF(COUNTIF($A$5:$A$503,A52)&gt;1,"DUPLICATE SAMPLE ID",IF(OR(B52="",C52="",D52="",E52="",H52="",J52="",K52="",N52=""),"CHECK REQUIRED FIELDS",IF(OR(NOT(ISNUMBER(E52)),E52&gt;TODAY(),AND(F52&lt;&gt;"",OR(NOT(ISNUMBER(F52)),F52&lt;E52,F52&gt;TODAY())),AND(I52&lt;&gt;"",OR(NOT(ISNUMBER(I52)),I52&lt;E52,I52&gt;TODAY())),AND(M52&lt;&gt;"",NOT(ISNUMBER(M52))),AND(H52="YES",I52="")),"CHECK INPUTS","COMPLETE"))))</x:f>
      </x:c>
    </x:row>
    <x:row r="53">
      <x:c r="A53" s="459"/>
      <x:c r="B53" s="459"/>
      <x:c r="C53" s="459"/>
      <x:c r="D53" s="459"/>
      <x:c r="E53" s="487"/>
      <x:c r="F53" s="487"/>
      <x:c r="G53" s="459"/>
      <x:c r="H53" s="459"/>
      <x:c r="I53" s="487"/>
      <x:c r="J53" s="459"/>
      <x:c r="K53" s="459"/>
      <x:c r="L53" s="459"/>
      <x:c r="M53" s="487"/>
      <x:c r="N53" s="459"/>
      <x:c r="O53" s="377" t="str">
        <x:f>IF(E53="","",TODAY()-E53)</x:f>
      </x:c>
      <x:c r="P53" s="459"/>
      <x:c r="Q53" s="747" t="str">
        <x:f>IF(A53="","",IF(COUNTIF($A$5:$A$503,A53)&gt;1,"DUPLICATE SAMPLE ID",IF(OR(B53="",C53="",D53="",E53="",H53="",J53="",K53="",N53=""),"CHECK REQUIRED FIELDS",IF(OR(NOT(ISNUMBER(E53)),E53&gt;TODAY(),AND(F53&lt;&gt;"",OR(NOT(ISNUMBER(F53)),F53&lt;E53,F53&gt;TODAY())),AND(I53&lt;&gt;"",OR(NOT(ISNUMBER(I53)),I53&lt;E53,I53&gt;TODAY())),AND(M53&lt;&gt;"",NOT(ISNUMBER(M53))),AND(H53="YES",I53="")),"CHECK INPUTS","COMPLETE"))))</x:f>
      </x:c>
    </x:row>
    <x:row r="54">
      <x:c r="A54" s="459"/>
      <x:c r="B54" s="459"/>
      <x:c r="C54" s="459"/>
      <x:c r="D54" s="459"/>
      <x:c r="E54" s="487"/>
      <x:c r="F54" s="487"/>
      <x:c r="G54" s="459"/>
      <x:c r="H54" s="459"/>
      <x:c r="I54" s="487"/>
      <x:c r="J54" s="459"/>
      <x:c r="K54" s="459"/>
      <x:c r="L54" s="459"/>
      <x:c r="M54" s="487"/>
      <x:c r="N54" s="459"/>
      <x:c r="O54" s="377" t="str">
        <x:f>IF(E54="","",TODAY()-E54)</x:f>
      </x:c>
      <x:c r="P54" s="459"/>
      <x:c r="Q54" s="747" t="str">
        <x:f>IF(A54="","",IF(COUNTIF($A$5:$A$503,A54)&gt;1,"DUPLICATE SAMPLE ID",IF(OR(B54="",C54="",D54="",E54="",H54="",J54="",K54="",N54=""),"CHECK REQUIRED FIELDS",IF(OR(NOT(ISNUMBER(E54)),E54&gt;TODAY(),AND(F54&lt;&gt;"",OR(NOT(ISNUMBER(F54)),F54&lt;E54,F54&gt;TODAY())),AND(I54&lt;&gt;"",OR(NOT(ISNUMBER(I54)),I54&lt;E54,I54&gt;TODAY())),AND(M54&lt;&gt;"",NOT(ISNUMBER(M54))),AND(H54="YES",I54="")),"CHECK INPUTS","COMPLETE"))))</x:f>
      </x:c>
    </x:row>
    <x:row r="55">
      <x:c r="A55" s="459"/>
      <x:c r="B55" s="459"/>
      <x:c r="C55" s="459"/>
      <x:c r="D55" s="459"/>
      <x:c r="E55" s="487"/>
      <x:c r="F55" s="487"/>
      <x:c r="G55" s="459"/>
      <x:c r="H55" s="459"/>
      <x:c r="I55" s="487"/>
      <x:c r="J55" s="459"/>
      <x:c r="K55" s="459"/>
      <x:c r="L55" s="459"/>
      <x:c r="M55" s="487"/>
      <x:c r="N55" s="459"/>
      <x:c r="O55" s="377" t="str">
        <x:f>IF(E55="","",TODAY()-E55)</x:f>
      </x:c>
      <x:c r="P55" s="459"/>
      <x:c r="Q55" s="747" t="str">
        <x:f>IF(A55="","",IF(COUNTIF($A$5:$A$503,A55)&gt;1,"DUPLICATE SAMPLE ID",IF(OR(B55="",C55="",D55="",E55="",H55="",J55="",K55="",N55=""),"CHECK REQUIRED FIELDS",IF(OR(NOT(ISNUMBER(E55)),E55&gt;TODAY(),AND(F55&lt;&gt;"",OR(NOT(ISNUMBER(F55)),F55&lt;E55,F55&gt;TODAY())),AND(I55&lt;&gt;"",OR(NOT(ISNUMBER(I55)),I55&lt;E55,I55&gt;TODAY())),AND(M55&lt;&gt;"",NOT(ISNUMBER(M55))),AND(H55="YES",I55="")),"CHECK INPUTS","COMPLETE"))))</x:f>
      </x:c>
    </x:row>
    <x:row r="56">
      <x:c r="A56" s="459"/>
      <x:c r="B56" s="459"/>
      <x:c r="C56" s="459"/>
      <x:c r="D56" s="459"/>
      <x:c r="E56" s="487"/>
      <x:c r="F56" s="487"/>
      <x:c r="G56" s="459"/>
      <x:c r="H56" s="459"/>
      <x:c r="I56" s="487"/>
      <x:c r="J56" s="459"/>
      <x:c r="K56" s="459"/>
      <x:c r="L56" s="459"/>
      <x:c r="M56" s="487"/>
      <x:c r="N56" s="459"/>
      <x:c r="O56" s="377" t="str">
        <x:f>IF(E56="","",TODAY()-E56)</x:f>
      </x:c>
      <x:c r="P56" s="459"/>
      <x:c r="Q56" s="747" t="str">
        <x:f>IF(A56="","",IF(COUNTIF($A$5:$A$503,A56)&gt;1,"DUPLICATE SAMPLE ID",IF(OR(B56="",C56="",D56="",E56="",H56="",J56="",K56="",N56=""),"CHECK REQUIRED FIELDS",IF(OR(NOT(ISNUMBER(E56)),E56&gt;TODAY(),AND(F56&lt;&gt;"",OR(NOT(ISNUMBER(F56)),F56&lt;E56,F56&gt;TODAY())),AND(I56&lt;&gt;"",OR(NOT(ISNUMBER(I56)),I56&lt;E56,I56&gt;TODAY())),AND(M56&lt;&gt;"",NOT(ISNUMBER(M56))),AND(H56="YES",I56="")),"CHECK INPUTS","COMPLETE"))))</x:f>
      </x:c>
    </x:row>
    <x:row r="57">
      <x:c r="A57" s="459"/>
      <x:c r="B57" s="459"/>
      <x:c r="C57" s="459"/>
      <x:c r="D57" s="459"/>
      <x:c r="E57" s="487"/>
      <x:c r="F57" s="487"/>
      <x:c r="G57" s="459"/>
      <x:c r="H57" s="459"/>
      <x:c r="I57" s="487"/>
      <x:c r="J57" s="459"/>
      <x:c r="K57" s="459"/>
      <x:c r="L57" s="459"/>
      <x:c r="M57" s="487"/>
      <x:c r="N57" s="459"/>
      <x:c r="O57" s="377" t="str">
        <x:f>IF(E57="","",TODAY()-E57)</x:f>
      </x:c>
      <x:c r="P57" s="459"/>
      <x:c r="Q57" s="747" t="str">
        <x:f>IF(A57="","",IF(COUNTIF($A$5:$A$503,A57)&gt;1,"DUPLICATE SAMPLE ID",IF(OR(B57="",C57="",D57="",E57="",H57="",J57="",K57="",N57=""),"CHECK REQUIRED FIELDS",IF(OR(NOT(ISNUMBER(E57)),E57&gt;TODAY(),AND(F57&lt;&gt;"",OR(NOT(ISNUMBER(F57)),F57&lt;E57,F57&gt;TODAY())),AND(I57&lt;&gt;"",OR(NOT(ISNUMBER(I57)),I57&lt;E57,I57&gt;TODAY())),AND(M57&lt;&gt;"",NOT(ISNUMBER(M57))),AND(H57="YES",I57="")),"CHECK INPUTS","COMPLETE"))))</x:f>
      </x:c>
    </x:row>
    <x:row r="58">
      <x:c r="A58" s="459"/>
      <x:c r="B58" s="459"/>
      <x:c r="C58" s="459"/>
      <x:c r="D58" s="459"/>
      <x:c r="E58" s="487"/>
      <x:c r="F58" s="487"/>
      <x:c r="G58" s="459"/>
      <x:c r="H58" s="459"/>
      <x:c r="I58" s="487"/>
      <x:c r="J58" s="459"/>
      <x:c r="K58" s="459"/>
      <x:c r="L58" s="459"/>
      <x:c r="M58" s="487"/>
      <x:c r="N58" s="459"/>
      <x:c r="O58" s="377" t="str">
        <x:f>IF(E58="","",TODAY()-E58)</x:f>
      </x:c>
      <x:c r="P58" s="459"/>
      <x:c r="Q58" s="747" t="str">
        <x:f>IF(A58="","",IF(COUNTIF($A$5:$A$503,A58)&gt;1,"DUPLICATE SAMPLE ID",IF(OR(B58="",C58="",D58="",E58="",H58="",J58="",K58="",N58=""),"CHECK REQUIRED FIELDS",IF(OR(NOT(ISNUMBER(E58)),E58&gt;TODAY(),AND(F58&lt;&gt;"",OR(NOT(ISNUMBER(F58)),F58&lt;E58,F58&gt;TODAY())),AND(I58&lt;&gt;"",OR(NOT(ISNUMBER(I58)),I58&lt;E58,I58&gt;TODAY())),AND(M58&lt;&gt;"",NOT(ISNUMBER(M58))),AND(H58="YES",I58="")),"CHECK INPUTS","COMPLETE"))))</x:f>
      </x:c>
    </x:row>
    <x:row r="59">
      <x:c r="A59" s="459"/>
      <x:c r="B59" s="459"/>
      <x:c r="C59" s="459"/>
      <x:c r="D59" s="459"/>
      <x:c r="E59" s="487"/>
      <x:c r="F59" s="487"/>
      <x:c r="G59" s="459"/>
      <x:c r="H59" s="459"/>
      <x:c r="I59" s="487"/>
      <x:c r="J59" s="459"/>
      <x:c r="K59" s="459"/>
      <x:c r="L59" s="459"/>
      <x:c r="M59" s="487"/>
      <x:c r="N59" s="459"/>
      <x:c r="O59" s="377" t="str">
        <x:f>IF(E59="","",TODAY()-E59)</x:f>
      </x:c>
      <x:c r="P59" s="459"/>
      <x:c r="Q59" s="747" t="str">
        <x:f>IF(A59="","",IF(COUNTIF($A$5:$A$503,A59)&gt;1,"DUPLICATE SAMPLE ID",IF(OR(B59="",C59="",D59="",E59="",H59="",J59="",K59="",N59=""),"CHECK REQUIRED FIELDS",IF(OR(NOT(ISNUMBER(E59)),E59&gt;TODAY(),AND(F59&lt;&gt;"",OR(NOT(ISNUMBER(F59)),F59&lt;E59,F59&gt;TODAY())),AND(I59&lt;&gt;"",OR(NOT(ISNUMBER(I59)),I59&lt;E59,I59&gt;TODAY())),AND(M59&lt;&gt;"",NOT(ISNUMBER(M59))),AND(H59="YES",I59="")),"CHECK INPUTS","COMPLETE"))))</x:f>
      </x:c>
    </x:row>
    <x:row r="60">
      <x:c r="A60" s="459"/>
      <x:c r="B60" s="459"/>
      <x:c r="C60" s="459"/>
      <x:c r="D60" s="459"/>
      <x:c r="E60" s="487"/>
      <x:c r="F60" s="487"/>
      <x:c r="G60" s="459"/>
      <x:c r="H60" s="459"/>
      <x:c r="I60" s="487"/>
      <x:c r="J60" s="459"/>
      <x:c r="K60" s="459"/>
      <x:c r="L60" s="459"/>
      <x:c r="M60" s="487"/>
      <x:c r="N60" s="459"/>
      <x:c r="O60" s="377" t="str">
        <x:f>IF(E60="","",TODAY()-E60)</x:f>
      </x:c>
      <x:c r="P60" s="459"/>
      <x:c r="Q60" s="747" t="str">
        <x:f>IF(A60="","",IF(COUNTIF($A$5:$A$503,A60)&gt;1,"DUPLICATE SAMPLE ID",IF(OR(B60="",C60="",D60="",E60="",H60="",J60="",K60="",N60=""),"CHECK REQUIRED FIELDS",IF(OR(NOT(ISNUMBER(E60)),E60&gt;TODAY(),AND(F60&lt;&gt;"",OR(NOT(ISNUMBER(F60)),F60&lt;E60,F60&gt;TODAY())),AND(I60&lt;&gt;"",OR(NOT(ISNUMBER(I60)),I60&lt;E60,I60&gt;TODAY())),AND(M60&lt;&gt;"",NOT(ISNUMBER(M60))),AND(H60="YES",I60="")),"CHECK INPUTS","COMPLETE"))))</x:f>
      </x:c>
    </x:row>
    <x:row r="61">
      <x:c r="A61" s="459"/>
      <x:c r="B61" s="459"/>
      <x:c r="C61" s="459"/>
      <x:c r="D61" s="459"/>
      <x:c r="E61" s="487"/>
      <x:c r="F61" s="487"/>
      <x:c r="G61" s="459"/>
      <x:c r="H61" s="459"/>
      <x:c r="I61" s="487"/>
      <x:c r="J61" s="459"/>
      <x:c r="K61" s="459"/>
      <x:c r="L61" s="459"/>
      <x:c r="M61" s="487"/>
      <x:c r="N61" s="459"/>
      <x:c r="O61" s="377" t="str">
        <x:f>IF(E61="","",TODAY()-E61)</x:f>
      </x:c>
      <x:c r="P61" s="459"/>
      <x:c r="Q61" s="747" t="str">
        <x:f>IF(A61="","",IF(COUNTIF($A$5:$A$503,A61)&gt;1,"DUPLICATE SAMPLE ID",IF(OR(B61="",C61="",D61="",E61="",H61="",J61="",K61="",N61=""),"CHECK REQUIRED FIELDS",IF(OR(NOT(ISNUMBER(E61)),E61&gt;TODAY(),AND(F61&lt;&gt;"",OR(NOT(ISNUMBER(F61)),F61&lt;E61,F61&gt;TODAY())),AND(I61&lt;&gt;"",OR(NOT(ISNUMBER(I61)),I61&lt;E61,I61&gt;TODAY())),AND(M61&lt;&gt;"",NOT(ISNUMBER(M61))),AND(H61="YES",I61="")),"CHECK INPUTS","COMPLETE"))))</x:f>
      </x:c>
    </x:row>
    <x:row r="62">
      <x:c r="A62" s="459"/>
      <x:c r="B62" s="459"/>
      <x:c r="C62" s="459"/>
      <x:c r="D62" s="459"/>
      <x:c r="E62" s="487"/>
      <x:c r="F62" s="487"/>
      <x:c r="G62" s="459"/>
      <x:c r="H62" s="459"/>
      <x:c r="I62" s="487"/>
      <x:c r="J62" s="459"/>
      <x:c r="K62" s="459"/>
      <x:c r="L62" s="459"/>
      <x:c r="M62" s="487"/>
      <x:c r="N62" s="459"/>
      <x:c r="O62" s="377" t="str">
        <x:f>IF(E62="","",TODAY()-E62)</x:f>
      </x:c>
      <x:c r="P62" s="459"/>
      <x:c r="Q62" s="747" t="str">
        <x:f>IF(A62="","",IF(COUNTIF($A$5:$A$503,A62)&gt;1,"DUPLICATE SAMPLE ID",IF(OR(B62="",C62="",D62="",E62="",H62="",J62="",K62="",N62=""),"CHECK REQUIRED FIELDS",IF(OR(NOT(ISNUMBER(E62)),E62&gt;TODAY(),AND(F62&lt;&gt;"",OR(NOT(ISNUMBER(F62)),F62&lt;E62,F62&gt;TODAY())),AND(I62&lt;&gt;"",OR(NOT(ISNUMBER(I62)),I62&lt;E62,I62&gt;TODAY())),AND(M62&lt;&gt;"",NOT(ISNUMBER(M62))),AND(H62="YES",I62="")),"CHECK INPUTS","COMPLETE"))))</x:f>
      </x:c>
    </x:row>
    <x:row r="63">
      <x:c r="A63" s="459"/>
      <x:c r="B63" s="459"/>
      <x:c r="C63" s="459"/>
      <x:c r="D63" s="459"/>
      <x:c r="E63" s="487"/>
      <x:c r="F63" s="487"/>
      <x:c r="G63" s="459"/>
      <x:c r="H63" s="459"/>
      <x:c r="I63" s="487"/>
      <x:c r="J63" s="459"/>
      <x:c r="K63" s="459"/>
      <x:c r="L63" s="459"/>
      <x:c r="M63" s="487"/>
      <x:c r="N63" s="459"/>
      <x:c r="O63" s="377" t="str">
        <x:f>IF(E63="","",TODAY()-E63)</x:f>
      </x:c>
      <x:c r="P63" s="459"/>
      <x:c r="Q63" s="747" t="str">
        <x:f>IF(A63="","",IF(COUNTIF($A$5:$A$503,A63)&gt;1,"DUPLICATE SAMPLE ID",IF(OR(B63="",C63="",D63="",E63="",H63="",J63="",K63="",N63=""),"CHECK REQUIRED FIELDS",IF(OR(NOT(ISNUMBER(E63)),E63&gt;TODAY(),AND(F63&lt;&gt;"",OR(NOT(ISNUMBER(F63)),F63&lt;E63,F63&gt;TODAY())),AND(I63&lt;&gt;"",OR(NOT(ISNUMBER(I63)),I63&lt;E63,I63&gt;TODAY())),AND(M63&lt;&gt;"",NOT(ISNUMBER(M63))),AND(H63="YES",I63="")),"CHECK INPUTS","COMPLETE"))))</x:f>
      </x:c>
    </x:row>
    <x:row r="64">
      <x:c r="A64" s="459"/>
      <x:c r="B64" s="459"/>
      <x:c r="C64" s="459"/>
      <x:c r="D64" s="459"/>
      <x:c r="E64" s="487"/>
      <x:c r="F64" s="487"/>
      <x:c r="G64" s="459"/>
      <x:c r="H64" s="459"/>
      <x:c r="I64" s="487"/>
      <x:c r="J64" s="459"/>
      <x:c r="K64" s="459"/>
      <x:c r="L64" s="459"/>
      <x:c r="M64" s="487"/>
      <x:c r="N64" s="459"/>
      <x:c r="O64" s="377" t="str">
        <x:f>IF(E64="","",TODAY()-E64)</x:f>
      </x:c>
      <x:c r="P64" s="459"/>
      <x:c r="Q64" s="747" t="str">
        <x:f>IF(A64="","",IF(COUNTIF($A$5:$A$503,A64)&gt;1,"DUPLICATE SAMPLE ID",IF(OR(B64="",C64="",D64="",E64="",H64="",J64="",K64="",N64=""),"CHECK REQUIRED FIELDS",IF(OR(NOT(ISNUMBER(E64)),E64&gt;TODAY(),AND(F64&lt;&gt;"",OR(NOT(ISNUMBER(F64)),F64&lt;E64,F64&gt;TODAY())),AND(I64&lt;&gt;"",OR(NOT(ISNUMBER(I64)),I64&lt;E64,I64&gt;TODAY())),AND(M64&lt;&gt;"",NOT(ISNUMBER(M64))),AND(H64="YES",I64="")),"CHECK INPUTS","COMPLETE"))))</x:f>
      </x:c>
    </x:row>
    <x:row r="65">
      <x:c r="A65" s="459"/>
      <x:c r="B65" s="459"/>
      <x:c r="C65" s="459"/>
      <x:c r="D65" s="459"/>
      <x:c r="E65" s="487"/>
      <x:c r="F65" s="487"/>
      <x:c r="G65" s="459"/>
      <x:c r="H65" s="459"/>
      <x:c r="I65" s="487"/>
      <x:c r="J65" s="459"/>
      <x:c r="K65" s="459"/>
      <x:c r="L65" s="459"/>
      <x:c r="M65" s="487"/>
      <x:c r="N65" s="459"/>
      <x:c r="O65" s="377" t="str">
        <x:f>IF(E65="","",TODAY()-E65)</x:f>
      </x:c>
      <x:c r="P65" s="459"/>
      <x:c r="Q65" s="747" t="str">
        <x:f>IF(A65="","",IF(COUNTIF($A$5:$A$503,A65)&gt;1,"DUPLICATE SAMPLE ID",IF(OR(B65="",C65="",D65="",E65="",H65="",J65="",K65="",N65=""),"CHECK REQUIRED FIELDS",IF(OR(NOT(ISNUMBER(E65)),E65&gt;TODAY(),AND(F65&lt;&gt;"",OR(NOT(ISNUMBER(F65)),F65&lt;E65,F65&gt;TODAY())),AND(I65&lt;&gt;"",OR(NOT(ISNUMBER(I65)),I65&lt;E65,I65&gt;TODAY())),AND(M65&lt;&gt;"",NOT(ISNUMBER(M65))),AND(H65="YES",I65="")),"CHECK INPUTS","COMPLETE"))))</x:f>
      </x:c>
    </x:row>
    <x:row r="66">
      <x:c r="A66" s="459"/>
      <x:c r="B66" s="459"/>
      <x:c r="C66" s="459"/>
      <x:c r="D66" s="459"/>
      <x:c r="E66" s="487"/>
      <x:c r="F66" s="487"/>
      <x:c r="G66" s="459"/>
      <x:c r="H66" s="459"/>
      <x:c r="I66" s="487"/>
      <x:c r="J66" s="459"/>
      <x:c r="K66" s="459"/>
      <x:c r="L66" s="459"/>
      <x:c r="M66" s="487"/>
      <x:c r="N66" s="459"/>
      <x:c r="O66" s="377" t="str">
        <x:f>IF(E66="","",TODAY()-E66)</x:f>
      </x:c>
      <x:c r="P66" s="459"/>
      <x:c r="Q66" s="747" t="str">
        <x:f>IF(A66="","",IF(COUNTIF($A$5:$A$503,A66)&gt;1,"DUPLICATE SAMPLE ID",IF(OR(B66="",C66="",D66="",E66="",H66="",J66="",K66="",N66=""),"CHECK REQUIRED FIELDS",IF(OR(NOT(ISNUMBER(E66)),E66&gt;TODAY(),AND(F66&lt;&gt;"",OR(NOT(ISNUMBER(F66)),F66&lt;E66,F66&gt;TODAY())),AND(I66&lt;&gt;"",OR(NOT(ISNUMBER(I66)),I66&lt;E66,I66&gt;TODAY())),AND(M66&lt;&gt;"",NOT(ISNUMBER(M66))),AND(H66="YES",I66="")),"CHECK INPUTS","COMPLETE"))))</x:f>
      </x:c>
    </x:row>
    <x:row r="67">
      <x:c r="A67" s="459"/>
      <x:c r="B67" s="459"/>
      <x:c r="C67" s="459"/>
      <x:c r="D67" s="459"/>
      <x:c r="E67" s="487"/>
      <x:c r="F67" s="487"/>
      <x:c r="G67" s="459"/>
      <x:c r="H67" s="459"/>
      <x:c r="I67" s="487"/>
      <x:c r="J67" s="459"/>
      <x:c r="K67" s="459"/>
      <x:c r="L67" s="459"/>
      <x:c r="M67" s="487"/>
      <x:c r="N67" s="459"/>
      <x:c r="O67" s="377" t="str">
        <x:f>IF(E67="","",TODAY()-E67)</x:f>
      </x:c>
      <x:c r="P67" s="459"/>
      <x:c r="Q67" s="747" t="str">
        <x:f>IF(A67="","",IF(COUNTIF($A$5:$A$503,A67)&gt;1,"DUPLICATE SAMPLE ID",IF(OR(B67="",C67="",D67="",E67="",H67="",J67="",K67="",N67=""),"CHECK REQUIRED FIELDS",IF(OR(NOT(ISNUMBER(E67)),E67&gt;TODAY(),AND(F67&lt;&gt;"",OR(NOT(ISNUMBER(F67)),F67&lt;E67,F67&gt;TODAY())),AND(I67&lt;&gt;"",OR(NOT(ISNUMBER(I67)),I67&lt;E67,I67&gt;TODAY())),AND(M67&lt;&gt;"",NOT(ISNUMBER(M67))),AND(H67="YES",I67="")),"CHECK INPUTS","COMPLETE"))))</x:f>
      </x:c>
    </x:row>
    <x:row r="68">
      <x:c r="A68" s="459"/>
      <x:c r="B68" s="459"/>
      <x:c r="C68" s="459"/>
      <x:c r="D68" s="459"/>
      <x:c r="E68" s="487"/>
      <x:c r="F68" s="487"/>
      <x:c r="G68" s="459"/>
      <x:c r="H68" s="459"/>
      <x:c r="I68" s="487"/>
      <x:c r="J68" s="459"/>
      <x:c r="K68" s="459"/>
      <x:c r="L68" s="459"/>
      <x:c r="M68" s="487"/>
      <x:c r="N68" s="459"/>
      <x:c r="O68" s="377" t="str">
        <x:f>IF(E68="","",TODAY()-E68)</x:f>
      </x:c>
      <x:c r="P68" s="459"/>
      <x:c r="Q68" s="747" t="str">
        <x:f>IF(A68="","",IF(COUNTIF($A$5:$A$503,A68)&gt;1,"DUPLICATE SAMPLE ID",IF(OR(B68="",C68="",D68="",E68="",H68="",J68="",K68="",N68=""),"CHECK REQUIRED FIELDS",IF(OR(NOT(ISNUMBER(E68)),E68&gt;TODAY(),AND(F68&lt;&gt;"",OR(NOT(ISNUMBER(F68)),F68&lt;E68,F68&gt;TODAY())),AND(I68&lt;&gt;"",OR(NOT(ISNUMBER(I68)),I68&lt;E68,I68&gt;TODAY())),AND(M68&lt;&gt;"",NOT(ISNUMBER(M68))),AND(H68="YES",I68="")),"CHECK INPUTS","COMPLETE"))))</x:f>
      </x:c>
    </x:row>
    <x:row r="69">
      <x:c r="A69" s="459"/>
      <x:c r="B69" s="459"/>
      <x:c r="C69" s="459"/>
      <x:c r="D69" s="459"/>
      <x:c r="E69" s="487"/>
      <x:c r="F69" s="487"/>
      <x:c r="G69" s="459"/>
      <x:c r="H69" s="459"/>
      <x:c r="I69" s="487"/>
      <x:c r="J69" s="459"/>
      <x:c r="K69" s="459"/>
      <x:c r="L69" s="459"/>
      <x:c r="M69" s="487"/>
      <x:c r="N69" s="459"/>
      <x:c r="O69" s="377" t="str">
        <x:f>IF(E69="","",TODAY()-E69)</x:f>
      </x:c>
      <x:c r="P69" s="459"/>
      <x:c r="Q69" s="747" t="str">
        <x:f>IF(A69="","",IF(COUNTIF($A$5:$A$503,A69)&gt;1,"DUPLICATE SAMPLE ID",IF(OR(B69="",C69="",D69="",E69="",H69="",J69="",K69="",N69=""),"CHECK REQUIRED FIELDS",IF(OR(NOT(ISNUMBER(E69)),E69&gt;TODAY(),AND(F69&lt;&gt;"",OR(NOT(ISNUMBER(F69)),F69&lt;E69,F69&gt;TODAY())),AND(I69&lt;&gt;"",OR(NOT(ISNUMBER(I69)),I69&lt;E69,I69&gt;TODAY())),AND(M69&lt;&gt;"",NOT(ISNUMBER(M69))),AND(H69="YES",I69="")),"CHECK INPUTS","COMPLETE"))))</x:f>
      </x:c>
    </x:row>
    <x:row r="70">
      <x:c r="A70" s="459"/>
      <x:c r="B70" s="459"/>
      <x:c r="C70" s="459"/>
      <x:c r="D70" s="459"/>
      <x:c r="E70" s="487"/>
      <x:c r="F70" s="487"/>
      <x:c r="G70" s="459"/>
      <x:c r="H70" s="459"/>
      <x:c r="I70" s="487"/>
      <x:c r="J70" s="459"/>
      <x:c r="K70" s="459"/>
      <x:c r="L70" s="459"/>
      <x:c r="M70" s="487"/>
      <x:c r="N70" s="459"/>
      <x:c r="O70" s="377" t="str">
        <x:f>IF(E70="","",TODAY()-E70)</x:f>
      </x:c>
      <x:c r="P70" s="459"/>
      <x:c r="Q70" s="747" t="str">
        <x:f>IF(A70="","",IF(COUNTIF($A$5:$A$503,A70)&gt;1,"DUPLICATE SAMPLE ID",IF(OR(B70="",C70="",D70="",E70="",H70="",J70="",K70="",N70=""),"CHECK REQUIRED FIELDS",IF(OR(NOT(ISNUMBER(E70)),E70&gt;TODAY(),AND(F70&lt;&gt;"",OR(NOT(ISNUMBER(F70)),F70&lt;E70,F70&gt;TODAY())),AND(I70&lt;&gt;"",OR(NOT(ISNUMBER(I70)),I70&lt;E70,I70&gt;TODAY())),AND(M70&lt;&gt;"",NOT(ISNUMBER(M70))),AND(H70="YES",I70="")),"CHECK INPUTS","COMPLETE"))))</x:f>
      </x:c>
    </x:row>
    <x:row r="71">
      <x:c r="A71" s="459"/>
      <x:c r="B71" s="459"/>
      <x:c r="C71" s="459"/>
      <x:c r="D71" s="459"/>
      <x:c r="E71" s="487"/>
      <x:c r="F71" s="487"/>
      <x:c r="G71" s="459"/>
      <x:c r="H71" s="459"/>
      <x:c r="I71" s="487"/>
      <x:c r="J71" s="459"/>
      <x:c r="K71" s="459"/>
      <x:c r="L71" s="459"/>
      <x:c r="M71" s="487"/>
      <x:c r="N71" s="459"/>
      <x:c r="O71" s="377" t="str">
        <x:f>IF(E71="","",TODAY()-E71)</x:f>
      </x:c>
      <x:c r="P71" s="459"/>
      <x:c r="Q71" s="747" t="str">
        <x:f>IF(A71="","",IF(COUNTIF($A$5:$A$503,A71)&gt;1,"DUPLICATE SAMPLE ID",IF(OR(B71="",C71="",D71="",E71="",H71="",J71="",K71="",N71=""),"CHECK REQUIRED FIELDS",IF(OR(NOT(ISNUMBER(E71)),E71&gt;TODAY(),AND(F71&lt;&gt;"",OR(NOT(ISNUMBER(F71)),F71&lt;E71,F71&gt;TODAY())),AND(I71&lt;&gt;"",OR(NOT(ISNUMBER(I71)),I71&lt;E71,I71&gt;TODAY())),AND(M71&lt;&gt;"",NOT(ISNUMBER(M71))),AND(H71="YES",I71="")),"CHECK INPUTS","COMPLETE"))))</x:f>
      </x:c>
    </x:row>
    <x:row r="72">
      <x:c r="A72" s="459"/>
      <x:c r="B72" s="459"/>
      <x:c r="C72" s="459"/>
      <x:c r="D72" s="459"/>
      <x:c r="E72" s="487"/>
      <x:c r="F72" s="487"/>
      <x:c r="G72" s="459"/>
      <x:c r="H72" s="459"/>
      <x:c r="I72" s="487"/>
      <x:c r="J72" s="459"/>
      <x:c r="K72" s="459"/>
      <x:c r="L72" s="459"/>
      <x:c r="M72" s="487"/>
      <x:c r="N72" s="459"/>
      <x:c r="O72" s="377" t="str">
        <x:f>IF(E72="","",TODAY()-E72)</x:f>
      </x:c>
      <x:c r="P72" s="459"/>
      <x:c r="Q72" s="747" t="str">
        <x:f>IF(A72="","",IF(COUNTIF($A$5:$A$503,A72)&gt;1,"DUPLICATE SAMPLE ID",IF(OR(B72="",C72="",D72="",E72="",H72="",J72="",K72="",N72=""),"CHECK REQUIRED FIELDS",IF(OR(NOT(ISNUMBER(E72)),E72&gt;TODAY(),AND(F72&lt;&gt;"",OR(NOT(ISNUMBER(F72)),F72&lt;E72,F72&gt;TODAY())),AND(I72&lt;&gt;"",OR(NOT(ISNUMBER(I72)),I72&lt;E72,I72&gt;TODAY())),AND(M72&lt;&gt;"",NOT(ISNUMBER(M72))),AND(H72="YES",I72="")),"CHECK INPUTS","COMPLETE"))))</x:f>
      </x:c>
    </x:row>
    <x:row r="73">
      <x:c r="A73" s="459"/>
      <x:c r="B73" s="459"/>
      <x:c r="C73" s="459"/>
      <x:c r="D73" s="459"/>
      <x:c r="E73" s="487"/>
      <x:c r="F73" s="487"/>
      <x:c r="G73" s="459"/>
      <x:c r="H73" s="459"/>
      <x:c r="I73" s="487"/>
      <x:c r="J73" s="459"/>
      <x:c r="K73" s="459"/>
      <x:c r="L73" s="459"/>
      <x:c r="M73" s="487"/>
      <x:c r="N73" s="459"/>
      <x:c r="O73" s="377" t="str">
        <x:f>IF(E73="","",TODAY()-E73)</x:f>
      </x:c>
      <x:c r="P73" s="459"/>
      <x:c r="Q73" s="747" t="str">
        <x:f>IF(A73="","",IF(COUNTIF($A$5:$A$503,A73)&gt;1,"DUPLICATE SAMPLE ID",IF(OR(B73="",C73="",D73="",E73="",H73="",J73="",K73="",N73=""),"CHECK REQUIRED FIELDS",IF(OR(NOT(ISNUMBER(E73)),E73&gt;TODAY(),AND(F73&lt;&gt;"",OR(NOT(ISNUMBER(F73)),F73&lt;E73,F73&gt;TODAY())),AND(I73&lt;&gt;"",OR(NOT(ISNUMBER(I73)),I73&lt;E73,I73&gt;TODAY())),AND(M73&lt;&gt;"",NOT(ISNUMBER(M73))),AND(H73="YES",I73="")),"CHECK INPUTS","COMPLETE"))))</x:f>
      </x:c>
    </x:row>
    <x:row r="74">
      <x:c r="A74" s="459"/>
      <x:c r="B74" s="459"/>
      <x:c r="C74" s="459"/>
      <x:c r="D74" s="459"/>
      <x:c r="E74" s="487"/>
      <x:c r="F74" s="487"/>
      <x:c r="G74" s="459"/>
      <x:c r="H74" s="459"/>
      <x:c r="I74" s="487"/>
      <x:c r="J74" s="459"/>
      <x:c r="K74" s="459"/>
      <x:c r="L74" s="459"/>
      <x:c r="M74" s="487"/>
      <x:c r="N74" s="459"/>
      <x:c r="O74" s="377" t="str">
        <x:f>IF(E74="","",TODAY()-E74)</x:f>
      </x:c>
      <x:c r="P74" s="459"/>
      <x:c r="Q74" s="747" t="str">
        <x:f>IF(A74="","",IF(COUNTIF($A$5:$A$503,A74)&gt;1,"DUPLICATE SAMPLE ID",IF(OR(B74="",C74="",D74="",E74="",H74="",J74="",K74="",N74=""),"CHECK REQUIRED FIELDS",IF(OR(NOT(ISNUMBER(E74)),E74&gt;TODAY(),AND(F74&lt;&gt;"",OR(NOT(ISNUMBER(F74)),F74&lt;E74,F74&gt;TODAY())),AND(I74&lt;&gt;"",OR(NOT(ISNUMBER(I74)),I74&lt;E74,I74&gt;TODAY())),AND(M74&lt;&gt;"",NOT(ISNUMBER(M74))),AND(H74="YES",I74="")),"CHECK INPUTS","COMPLETE"))))</x:f>
      </x:c>
    </x:row>
    <x:row r="75">
      <x:c r="A75" s="459"/>
      <x:c r="B75" s="459"/>
      <x:c r="C75" s="459"/>
      <x:c r="D75" s="459"/>
      <x:c r="E75" s="487"/>
      <x:c r="F75" s="487"/>
      <x:c r="G75" s="459"/>
      <x:c r="H75" s="459"/>
      <x:c r="I75" s="487"/>
      <x:c r="J75" s="459"/>
      <x:c r="K75" s="459"/>
      <x:c r="L75" s="459"/>
      <x:c r="M75" s="487"/>
      <x:c r="N75" s="459"/>
      <x:c r="O75" s="377" t="str">
        <x:f>IF(E75="","",TODAY()-E75)</x:f>
      </x:c>
      <x:c r="P75" s="459"/>
      <x:c r="Q75" s="747" t="str">
        <x:f>IF(A75="","",IF(COUNTIF($A$5:$A$503,A75)&gt;1,"DUPLICATE SAMPLE ID",IF(OR(B75="",C75="",D75="",E75="",H75="",J75="",K75="",N75=""),"CHECK REQUIRED FIELDS",IF(OR(NOT(ISNUMBER(E75)),E75&gt;TODAY(),AND(F75&lt;&gt;"",OR(NOT(ISNUMBER(F75)),F75&lt;E75,F75&gt;TODAY())),AND(I75&lt;&gt;"",OR(NOT(ISNUMBER(I75)),I75&lt;E75,I75&gt;TODAY())),AND(M75&lt;&gt;"",NOT(ISNUMBER(M75))),AND(H75="YES",I75="")),"CHECK INPUTS","COMPLETE"))))</x:f>
      </x:c>
    </x:row>
    <x:row r="76">
      <x:c r="A76" s="459"/>
      <x:c r="B76" s="459"/>
      <x:c r="C76" s="459"/>
      <x:c r="D76" s="459"/>
      <x:c r="E76" s="487"/>
      <x:c r="F76" s="487"/>
      <x:c r="G76" s="459"/>
      <x:c r="H76" s="459"/>
      <x:c r="I76" s="487"/>
      <x:c r="J76" s="459"/>
      <x:c r="K76" s="459"/>
      <x:c r="L76" s="459"/>
      <x:c r="M76" s="487"/>
      <x:c r="N76" s="459"/>
      <x:c r="O76" s="377" t="str">
        <x:f>IF(E76="","",TODAY()-E76)</x:f>
      </x:c>
      <x:c r="P76" s="459"/>
      <x:c r="Q76" s="747" t="str">
        <x:f>IF(A76="","",IF(COUNTIF($A$5:$A$503,A76)&gt;1,"DUPLICATE SAMPLE ID",IF(OR(B76="",C76="",D76="",E76="",H76="",J76="",K76="",N76=""),"CHECK REQUIRED FIELDS",IF(OR(NOT(ISNUMBER(E76)),E76&gt;TODAY(),AND(F76&lt;&gt;"",OR(NOT(ISNUMBER(F76)),F76&lt;E76,F76&gt;TODAY())),AND(I76&lt;&gt;"",OR(NOT(ISNUMBER(I76)),I76&lt;E76,I76&gt;TODAY())),AND(M76&lt;&gt;"",NOT(ISNUMBER(M76))),AND(H76="YES",I76="")),"CHECK INPUTS","COMPLETE"))))</x:f>
      </x:c>
    </x:row>
    <x:row r="77">
      <x:c r="A77" s="459"/>
      <x:c r="B77" s="459"/>
      <x:c r="C77" s="459"/>
      <x:c r="D77" s="459"/>
      <x:c r="E77" s="487"/>
      <x:c r="F77" s="487"/>
      <x:c r="G77" s="459"/>
      <x:c r="H77" s="459"/>
      <x:c r="I77" s="487"/>
      <x:c r="J77" s="459"/>
      <x:c r="K77" s="459"/>
      <x:c r="L77" s="459"/>
      <x:c r="M77" s="487"/>
      <x:c r="N77" s="459"/>
      <x:c r="O77" s="377" t="str">
        <x:f>IF(E77="","",TODAY()-E77)</x:f>
      </x:c>
      <x:c r="P77" s="459"/>
      <x:c r="Q77" s="747" t="str">
        <x:f>IF(A77="","",IF(COUNTIF($A$5:$A$503,A77)&gt;1,"DUPLICATE SAMPLE ID",IF(OR(B77="",C77="",D77="",E77="",H77="",J77="",K77="",N77=""),"CHECK REQUIRED FIELDS",IF(OR(NOT(ISNUMBER(E77)),E77&gt;TODAY(),AND(F77&lt;&gt;"",OR(NOT(ISNUMBER(F77)),F77&lt;E77,F77&gt;TODAY())),AND(I77&lt;&gt;"",OR(NOT(ISNUMBER(I77)),I77&lt;E77,I77&gt;TODAY())),AND(M77&lt;&gt;"",NOT(ISNUMBER(M77))),AND(H77="YES",I77="")),"CHECK INPUTS","COMPLETE"))))</x:f>
      </x:c>
    </x:row>
    <x:row r="78">
      <x:c r="A78" s="459"/>
      <x:c r="B78" s="459"/>
      <x:c r="C78" s="459"/>
      <x:c r="D78" s="459"/>
      <x:c r="E78" s="487"/>
      <x:c r="F78" s="487"/>
      <x:c r="G78" s="459"/>
      <x:c r="H78" s="459"/>
      <x:c r="I78" s="487"/>
      <x:c r="J78" s="459"/>
      <x:c r="K78" s="459"/>
      <x:c r="L78" s="459"/>
      <x:c r="M78" s="487"/>
      <x:c r="N78" s="459"/>
      <x:c r="O78" s="377" t="str">
        <x:f>IF(E78="","",TODAY()-E78)</x:f>
      </x:c>
      <x:c r="P78" s="459"/>
      <x:c r="Q78" s="747" t="str">
        <x:f>IF(A78="","",IF(COUNTIF($A$5:$A$503,A78)&gt;1,"DUPLICATE SAMPLE ID",IF(OR(B78="",C78="",D78="",E78="",H78="",J78="",K78="",N78=""),"CHECK REQUIRED FIELDS",IF(OR(NOT(ISNUMBER(E78)),E78&gt;TODAY(),AND(F78&lt;&gt;"",OR(NOT(ISNUMBER(F78)),F78&lt;E78,F78&gt;TODAY())),AND(I78&lt;&gt;"",OR(NOT(ISNUMBER(I78)),I78&lt;E78,I78&gt;TODAY())),AND(M78&lt;&gt;"",NOT(ISNUMBER(M78))),AND(H78="YES",I78="")),"CHECK INPUTS","COMPLETE"))))</x:f>
      </x:c>
    </x:row>
    <x:row r="79">
      <x:c r="A79" s="459"/>
      <x:c r="B79" s="459"/>
      <x:c r="C79" s="459"/>
      <x:c r="D79" s="459"/>
      <x:c r="E79" s="487"/>
      <x:c r="F79" s="487"/>
      <x:c r="G79" s="459"/>
      <x:c r="H79" s="459"/>
      <x:c r="I79" s="487"/>
      <x:c r="J79" s="459"/>
      <x:c r="K79" s="459"/>
      <x:c r="L79" s="459"/>
      <x:c r="M79" s="487"/>
      <x:c r="N79" s="459"/>
      <x:c r="O79" s="377" t="str">
        <x:f>IF(E79="","",TODAY()-E79)</x:f>
      </x:c>
      <x:c r="P79" s="459"/>
      <x:c r="Q79" s="747" t="str">
        <x:f>IF(A79="","",IF(COUNTIF($A$5:$A$503,A79)&gt;1,"DUPLICATE SAMPLE ID",IF(OR(B79="",C79="",D79="",E79="",H79="",J79="",K79="",N79=""),"CHECK REQUIRED FIELDS",IF(OR(NOT(ISNUMBER(E79)),E79&gt;TODAY(),AND(F79&lt;&gt;"",OR(NOT(ISNUMBER(F79)),F79&lt;E79,F79&gt;TODAY())),AND(I79&lt;&gt;"",OR(NOT(ISNUMBER(I79)),I79&lt;E79,I79&gt;TODAY())),AND(M79&lt;&gt;"",NOT(ISNUMBER(M79))),AND(H79="YES",I79="")),"CHECK INPUTS","COMPLETE"))))</x:f>
      </x:c>
    </x:row>
    <x:row r="80">
      <x:c r="A80" s="459"/>
      <x:c r="B80" s="459"/>
      <x:c r="C80" s="459"/>
      <x:c r="D80" s="459"/>
      <x:c r="E80" s="487"/>
      <x:c r="F80" s="487"/>
      <x:c r="G80" s="459"/>
      <x:c r="H80" s="459"/>
      <x:c r="I80" s="487"/>
      <x:c r="J80" s="459"/>
      <x:c r="K80" s="459"/>
      <x:c r="L80" s="459"/>
      <x:c r="M80" s="487"/>
      <x:c r="N80" s="459"/>
      <x:c r="O80" s="377" t="str">
        <x:f>IF(E80="","",TODAY()-E80)</x:f>
      </x:c>
      <x:c r="P80" s="459"/>
      <x:c r="Q80" s="747" t="str">
        <x:f>IF(A80="","",IF(COUNTIF($A$5:$A$503,A80)&gt;1,"DUPLICATE SAMPLE ID",IF(OR(B80="",C80="",D80="",E80="",H80="",J80="",K80="",N80=""),"CHECK REQUIRED FIELDS",IF(OR(NOT(ISNUMBER(E80)),E80&gt;TODAY(),AND(F80&lt;&gt;"",OR(NOT(ISNUMBER(F80)),F80&lt;E80,F80&gt;TODAY())),AND(I80&lt;&gt;"",OR(NOT(ISNUMBER(I80)),I80&lt;E80,I80&gt;TODAY())),AND(M80&lt;&gt;"",NOT(ISNUMBER(M80))),AND(H80="YES",I80="")),"CHECK INPUTS","COMPLETE"))))</x:f>
      </x:c>
    </x:row>
    <x:row r="81">
      <x:c r="A81" s="459"/>
      <x:c r="B81" s="459"/>
      <x:c r="C81" s="459"/>
      <x:c r="D81" s="459"/>
      <x:c r="E81" s="487"/>
      <x:c r="F81" s="487"/>
      <x:c r="G81" s="459"/>
      <x:c r="H81" s="459"/>
      <x:c r="I81" s="487"/>
      <x:c r="J81" s="459"/>
      <x:c r="K81" s="459"/>
      <x:c r="L81" s="459"/>
      <x:c r="M81" s="487"/>
      <x:c r="N81" s="459"/>
      <x:c r="O81" s="377" t="str">
        <x:f>IF(E81="","",TODAY()-E81)</x:f>
      </x:c>
      <x:c r="P81" s="459"/>
      <x:c r="Q81" s="747" t="str">
        <x:f>IF(A81="","",IF(COUNTIF($A$5:$A$503,A81)&gt;1,"DUPLICATE SAMPLE ID",IF(OR(B81="",C81="",D81="",E81="",H81="",J81="",K81="",N81=""),"CHECK REQUIRED FIELDS",IF(OR(NOT(ISNUMBER(E81)),E81&gt;TODAY(),AND(F81&lt;&gt;"",OR(NOT(ISNUMBER(F81)),F81&lt;E81,F81&gt;TODAY())),AND(I81&lt;&gt;"",OR(NOT(ISNUMBER(I81)),I81&lt;E81,I81&gt;TODAY())),AND(M81&lt;&gt;"",NOT(ISNUMBER(M81))),AND(H81="YES",I81="")),"CHECK INPUTS","COMPLETE"))))</x:f>
      </x:c>
    </x:row>
    <x:row r="82">
      <x:c r="A82" s="459"/>
      <x:c r="B82" s="459"/>
      <x:c r="C82" s="459"/>
      <x:c r="D82" s="459"/>
      <x:c r="E82" s="487"/>
      <x:c r="F82" s="487"/>
      <x:c r="G82" s="459"/>
      <x:c r="H82" s="459"/>
      <x:c r="I82" s="487"/>
      <x:c r="J82" s="459"/>
      <x:c r="K82" s="459"/>
      <x:c r="L82" s="459"/>
      <x:c r="M82" s="487"/>
      <x:c r="N82" s="459"/>
      <x:c r="O82" s="377" t="str">
        <x:f>IF(E82="","",TODAY()-E82)</x:f>
      </x:c>
      <x:c r="P82" s="459"/>
      <x:c r="Q82" s="747" t="str">
        <x:f>IF(A82="","",IF(COUNTIF($A$5:$A$503,A82)&gt;1,"DUPLICATE SAMPLE ID",IF(OR(B82="",C82="",D82="",E82="",H82="",J82="",K82="",N82=""),"CHECK REQUIRED FIELDS",IF(OR(NOT(ISNUMBER(E82)),E82&gt;TODAY(),AND(F82&lt;&gt;"",OR(NOT(ISNUMBER(F82)),F82&lt;E82,F82&gt;TODAY())),AND(I82&lt;&gt;"",OR(NOT(ISNUMBER(I82)),I82&lt;E82,I82&gt;TODAY())),AND(M82&lt;&gt;"",NOT(ISNUMBER(M82))),AND(H82="YES",I82="")),"CHECK INPUTS","COMPLETE"))))</x:f>
      </x:c>
    </x:row>
    <x:row r="83">
      <x:c r="A83" s="459"/>
      <x:c r="B83" s="459"/>
      <x:c r="C83" s="459"/>
      <x:c r="D83" s="459"/>
      <x:c r="E83" s="487"/>
      <x:c r="F83" s="487"/>
      <x:c r="G83" s="459"/>
      <x:c r="H83" s="459"/>
      <x:c r="I83" s="487"/>
      <x:c r="J83" s="459"/>
      <x:c r="K83" s="459"/>
      <x:c r="L83" s="459"/>
      <x:c r="M83" s="487"/>
      <x:c r="N83" s="459"/>
      <x:c r="O83" s="377" t="str">
        <x:f>IF(E83="","",TODAY()-E83)</x:f>
      </x:c>
      <x:c r="P83" s="459"/>
      <x:c r="Q83" s="747" t="str">
        <x:f>IF(A83="","",IF(COUNTIF($A$5:$A$503,A83)&gt;1,"DUPLICATE SAMPLE ID",IF(OR(B83="",C83="",D83="",E83="",H83="",J83="",K83="",N83=""),"CHECK REQUIRED FIELDS",IF(OR(NOT(ISNUMBER(E83)),E83&gt;TODAY(),AND(F83&lt;&gt;"",OR(NOT(ISNUMBER(F83)),F83&lt;E83,F83&gt;TODAY())),AND(I83&lt;&gt;"",OR(NOT(ISNUMBER(I83)),I83&lt;E83,I83&gt;TODAY())),AND(M83&lt;&gt;"",NOT(ISNUMBER(M83))),AND(H83="YES",I83="")),"CHECK INPUTS","COMPLETE"))))</x:f>
      </x:c>
    </x:row>
    <x:row r="84">
      <x:c r="A84" s="459"/>
      <x:c r="B84" s="459"/>
      <x:c r="C84" s="459"/>
      <x:c r="D84" s="459"/>
      <x:c r="E84" s="487"/>
      <x:c r="F84" s="487"/>
      <x:c r="G84" s="459"/>
      <x:c r="H84" s="459"/>
      <x:c r="I84" s="487"/>
      <x:c r="J84" s="459"/>
      <x:c r="K84" s="459"/>
      <x:c r="L84" s="459"/>
      <x:c r="M84" s="487"/>
      <x:c r="N84" s="459"/>
      <x:c r="O84" s="377" t="str">
        <x:f>IF(E84="","",TODAY()-E84)</x:f>
      </x:c>
      <x:c r="P84" s="459"/>
      <x:c r="Q84" s="747" t="str">
        <x:f>IF(A84="","",IF(COUNTIF($A$5:$A$503,A84)&gt;1,"DUPLICATE SAMPLE ID",IF(OR(B84="",C84="",D84="",E84="",H84="",J84="",K84="",N84=""),"CHECK REQUIRED FIELDS",IF(OR(NOT(ISNUMBER(E84)),E84&gt;TODAY(),AND(F84&lt;&gt;"",OR(NOT(ISNUMBER(F84)),F84&lt;E84,F84&gt;TODAY())),AND(I84&lt;&gt;"",OR(NOT(ISNUMBER(I84)),I84&lt;E84,I84&gt;TODAY())),AND(M84&lt;&gt;"",NOT(ISNUMBER(M84))),AND(H84="YES",I84="")),"CHECK INPUTS","COMPLETE"))))</x:f>
      </x:c>
    </x:row>
    <x:row r="85">
      <x:c r="A85" s="459"/>
      <x:c r="B85" s="459"/>
      <x:c r="C85" s="459"/>
      <x:c r="D85" s="459"/>
      <x:c r="E85" s="487"/>
      <x:c r="F85" s="487"/>
      <x:c r="G85" s="459"/>
      <x:c r="H85" s="459"/>
      <x:c r="I85" s="487"/>
      <x:c r="J85" s="459"/>
      <x:c r="K85" s="459"/>
      <x:c r="L85" s="459"/>
      <x:c r="M85" s="487"/>
      <x:c r="N85" s="459"/>
      <x:c r="O85" s="377" t="str">
        <x:f>IF(E85="","",TODAY()-E85)</x:f>
      </x:c>
      <x:c r="P85" s="459"/>
      <x:c r="Q85" s="747" t="str">
        <x:f>IF(A85="","",IF(COUNTIF($A$5:$A$503,A85)&gt;1,"DUPLICATE SAMPLE ID",IF(OR(B85="",C85="",D85="",E85="",H85="",J85="",K85="",N85=""),"CHECK REQUIRED FIELDS",IF(OR(NOT(ISNUMBER(E85)),E85&gt;TODAY(),AND(F85&lt;&gt;"",OR(NOT(ISNUMBER(F85)),F85&lt;E85,F85&gt;TODAY())),AND(I85&lt;&gt;"",OR(NOT(ISNUMBER(I85)),I85&lt;E85,I85&gt;TODAY())),AND(M85&lt;&gt;"",NOT(ISNUMBER(M85))),AND(H85="YES",I85="")),"CHECK INPUTS","COMPLETE"))))</x:f>
      </x:c>
    </x:row>
    <x:row r="86">
      <x:c r="A86" s="459"/>
      <x:c r="B86" s="459"/>
      <x:c r="C86" s="459"/>
      <x:c r="D86" s="459"/>
      <x:c r="E86" s="487"/>
      <x:c r="F86" s="487"/>
      <x:c r="G86" s="459"/>
      <x:c r="H86" s="459"/>
      <x:c r="I86" s="487"/>
      <x:c r="J86" s="459"/>
      <x:c r="K86" s="459"/>
      <x:c r="L86" s="459"/>
      <x:c r="M86" s="487"/>
      <x:c r="N86" s="459"/>
      <x:c r="O86" s="377" t="str">
        <x:f>IF(E86="","",TODAY()-E86)</x:f>
      </x:c>
      <x:c r="P86" s="459"/>
      <x:c r="Q86" s="747" t="str">
        <x:f>IF(A86="","",IF(COUNTIF($A$5:$A$503,A86)&gt;1,"DUPLICATE SAMPLE ID",IF(OR(B86="",C86="",D86="",E86="",H86="",J86="",K86="",N86=""),"CHECK REQUIRED FIELDS",IF(OR(NOT(ISNUMBER(E86)),E86&gt;TODAY(),AND(F86&lt;&gt;"",OR(NOT(ISNUMBER(F86)),F86&lt;E86,F86&gt;TODAY())),AND(I86&lt;&gt;"",OR(NOT(ISNUMBER(I86)),I86&lt;E86,I86&gt;TODAY())),AND(M86&lt;&gt;"",NOT(ISNUMBER(M86))),AND(H86="YES",I86="")),"CHECK INPUTS","COMPLETE"))))</x:f>
      </x:c>
    </x:row>
    <x:row r="87">
      <x:c r="A87" s="459"/>
      <x:c r="B87" s="459"/>
      <x:c r="C87" s="459"/>
      <x:c r="D87" s="459"/>
      <x:c r="E87" s="487"/>
      <x:c r="F87" s="487"/>
      <x:c r="G87" s="459"/>
      <x:c r="H87" s="459"/>
      <x:c r="I87" s="487"/>
      <x:c r="J87" s="459"/>
      <x:c r="K87" s="459"/>
      <x:c r="L87" s="459"/>
      <x:c r="M87" s="487"/>
      <x:c r="N87" s="459"/>
      <x:c r="O87" s="377" t="str">
        <x:f>IF(E87="","",TODAY()-E87)</x:f>
      </x:c>
      <x:c r="P87" s="459"/>
      <x:c r="Q87" s="747" t="str">
        <x:f>IF(A87="","",IF(COUNTIF($A$5:$A$503,A87)&gt;1,"DUPLICATE SAMPLE ID",IF(OR(B87="",C87="",D87="",E87="",H87="",J87="",K87="",N87=""),"CHECK REQUIRED FIELDS",IF(OR(NOT(ISNUMBER(E87)),E87&gt;TODAY(),AND(F87&lt;&gt;"",OR(NOT(ISNUMBER(F87)),F87&lt;E87,F87&gt;TODAY())),AND(I87&lt;&gt;"",OR(NOT(ISNUMBER(I87)),I87&lt;E87,I87&gt;TODAY())),AND(M87&lt;&gt;"",NOT(ISNUMBER(M87))),AND(H87="YES",I87="")),"CHECK INPUTS","COMPLETE"))))</x:f>
      </x:c>
    </x:row>
    <x:row r="88">
      <x:c r="A88" s="459"/>
      <x:c r="B88" s="459"/>
      <x:c r="C88" s="459"/>
      <x:c r="D88" s="459"/>
      <x:c r="E88" s="487"/>
      <x:c r="F88" s="487"/>
      <x:c r="G88" s="459"/>
      <x:c r="H88" s="459"/>
      <x:c r="I88" s="487"/>
      <x:c r="J88" s="459"/>
      <x:c r="K88" s="459"/>
      <x:c r="L88" s="459"/>
      <x:c r="M88" s="487"/>
      <x:c r="N88" s="459"/>
      <x:c r="O88" s="377" t="str">
        <x:f>IF(E88="","",TODAY()-E88)</x:f>
      </x:c>
      <x:c r="P88" s="459"/>
      <x:c r="Q88" s="747" t="str">
        <x:f>IF(A88="","",IF(COUNTIF($A$5:$A$503,A88)&gt;1,"DUPLICATE SAMPLE ID",IF(OR(B88="",C88="",D88="",E88="",H88="",J88="",K88="",N88=""),"CHECK REQUIRED FIELDS",IF(OR(NOT(ISNUMBER(E88)),E88&gt;TODAY(),AND(F88&lt;&gt;"",OR(NOT(ISNUMBER(F88)),F88&lt;E88,F88&gt;TODAY())),AND(I88&lt;&gt;"",OR(NOT(ISNUMBER(I88)),I88&lt;E88,I88&gt;TODAY())),AND(M88&lt;&gt;"",NOT(ISNUMBER(M88))),AND(H88="YES",I88="")),"CHECK INPUTS","COMPLETE"))))</x:f>
      </x:c>
    </x:row>
    <x:row r="89">
      <x:c r="A89" s="459"/>
      <x:c r="B89" s="459"/>
      <x:c r="C89" s="459"/>
      <x:c r="D89" s="459"/>
      <x:c r="E89" s="487"/>
      <x:c r="F89" s="487"/>
      <x:c r="G89" s="459"/>
      <x:c r="H89" s="459"/>
      <x:c r="I89" s="487"/>
      <x:c r="J89" s="459"/>
      <x:c r="K89" s="459"/>
      <x:c r="L89" s="459"/>
      <x:c r="M89" s="487"/>
      <x:c r="N89" s="459"/>
      <x:c r="O89" s="377" t="str">
        <x:f>IF(E89="","",TODAY()-E89)</x:f>
      </x:c>
      <x:c r="P89" s="459"/>
      <x:c r="Q89" s="747" t="str">
        <x:f>IF(A89="","",IF(COUNTIF($A$5:$A$503,A89)&gt;1,"DUPLICATE SAMPLE ID",IF(OR(B89="",C89="",D89="",E89="",H89="",J89="",K89="",N89=""),"CHECK REQUIRED FIELDS",IF(OR(NOT(ISNUMBER(E89)),E89&gt;TODAY(),AND(F89&lt;&gt;"",OR(NOT(ISNUMBER(F89)),F89&lt;E89,F89&gt;TODAY())),AND(I89&lt;&gt;"",OR(NOT(ISNUMBER(I89)),I89&lt;E89,I89&gt;TODAY())),AND(M89&lt;&gt;"",NOT(ISNUMBER(M89))),AND(H89="YES",I89="")),"CHECK INPUTS","COMPLETE"))))</x:f>
      </x:c>
    </x:row>
    <x:row r="90">
      <x:c r="A90" s="459"/>
      <x:c r="B90" s="459"/>
      <x:c r="C90" s="459"/>
      <x:c r="D90" s="459"/>
      <x:c r="E90" s="487"/>
      <x:c r="F90" s="487"/>
      <x:c r="G90" s="459"/>
      <x:c r="H90" s="459"/>
      <x:c r="I90" s="487"/>
      <x:c r="J90" s="459"/>
      <x:c r="K90" s="459"/>
      <x:c r="L90" s="459"/>
      <x:c r="M90" s="487"/>
      <x:c r="N90" s="459"/>
      <x:c r="O90" s="377" t="str">
        <x:f>IF(E90="","",TODAY()-E90)</x:f>
      </x:c>
      <x:c r="P90" s="459"/>
      <x:c r="Q90" s="747" t="str">
        <x:f>IF(A90="","",IF(COUNTIF($A$5:$A$503,A90)&gt;1,"DUPLICATE SAMPLE ID",IF(OR(B90="",C90="",D90="",E90="",H90="",J90="",K90="",N90=""),"CHECK REQUIRED FIELDS",IF(OR(NOT(ISNUMBER(E90)),E90&gt;TODAY(),AND(F90&lt;&gt;"",OR(NOT(ISNUMBER(F90)),F90&lt;E90,F90&gt;TODAY())),AND(I90&lt;&gt;"",OR(NOT(ISNUMBER(I90)),I90&lt;E90,I90&gt;TODAY())),AND(M90&lt;&gt;"",NOT(ISNUMBER(M90))),AND(H90="YES",I90="")),"CHECK INPUTS","COMPLETE"))))</x:f>
      </x:c>
    </x:row>
    <x:row r="91">
      <x:c r="A91" s="459"/>
      <x:c r="B91" s="459"/>
      <x:c r="C91" s="459"/>
      <x:c r="D91" s="459"/>
      <x:c r="E91" s="487"/>
      <x:c r="F91" s="487"/>
      <x:c r="G91" s="459"/>
      <x:c r="H91" s="459"/>
      <x:c r="I91" s="487"/>
      <x:c r="J91" s="459"/>
      <x:c r="K91" s="459"/>
      <x:c r="L91" s="459"/>
      <x:c r="M91" s="487"/>
      <x:c r="N91" s="459"/>
      <x:c r="O91" s="377" t="str">
        <x:f>IF(E91="","",TODAY()-E91)</x:f>
      </x:c>
      <x:c r="P91" s="459"/>
      <x:c r="Q91" s="747" t="str">
        <x:f>IF(A91="","",IF(COUNTIF($A$5:$A$503,A91)&gt;1,"DUPLICATE SAMPLE ID",IF(OR(B91="",C91="",D91="",E91="",H91="",J91="",K91="",N91=""),"CHECK REQUIRED FIELDS",IF(OR(NOT(ISNUMBER(E91)),E91&gt;TODAY(),AND(F91&lt;&gt;"",OR(NOT(ISNUMBER(F91)),F91&lt;E91,F91&gt;TODAY())),AND(I91&lt;&gt;"",OR(NOT(ISNUMBER(I91)),I91&lt;E91,I91&gt;TODAY())),AND(M91&lt;&gt;"",NOT(ISNUMBER(M91))),AND(H91="YES",I91="")),"CHECK INPUTS","COMPLETE"))))</x:f>
      </x:c>
    </x:row>
    <x:row r="92">
      <x:c r="A92" s="459"/>
      <x:c r="B92" s="459"/>
      <x:c r="C92" s="459"/>
      <x:c r="D92" s="459"/>
      <x:c r="E92" s="487"/>
      <x:c r="F92" s="487"/>
      <x:c r="G92" s="459"/>
      <x:c r="H92" s="459"/>
      <x:c r="I92" s="487"/>
      <x:c r="J92" s="459"/>
      <x:c r="K92" s="459"/>
      <x:c r="L92" s="459"/>
      <x:c r="M92" s="487"/>
      <x:c r="N92" s="459"/>
      <x:c r="O92" s="377" t="str">
        <x:f>IF(E92="","",TODAY()-E92)</x:f>
      </x:c>
      <x:c r="P92" s="459"/>
      <x:c r="Q92" s="747" t="str">
        <x:f>IF(A92="","",IF(COUNTIF($A$5:$A$503,A92)&gt;1,"DUPLICATE SAMPLE ID",IF(OR(B92="",C92="",D92="",E92="",H92="",J92="",K92="",N92=""),"CHECK REQUIRED FIELDS",IF(OR(NOT(ISNUMBER(E92)),E92&gt;TODAY(),AND(F92&lt;&gt;"",OR(NOT(ISNUMBER(F92)),F92&lt;E92,F92&gt;TODAY())),AND(I92&lt;&gt;"",OR(NOT(ISNUMBER(I92)),I92&lt;E92,I92&gt;TODAY())),AND(M92&lt;&gt;"",NOT(ISNUMBER(M92))),AND(H92="YES",I92="")),"CHECK INPUTS","COMPLETE"))))</x:f>
      </x:c>
    </x:row>
    <x:row r="93">
      <x:c r="A93" s="459"/>
      <x:c r="B93" s="459"/>
      <x:c r="C93" s="459"/>
      <x:c r="D93" s="459"/>
      <x:c r="E93" s="487"/>
      <x:c r="F93" s="487"/>
      <x:c r="G93" s="459"/>
      <x:c r="H93" s="459"/>
      <x:c r="I93" s="487"/>
      <x:c r="J93" s="459"/>
      <x:c r="K93" s="459"/>
      <x:c r="L93" s="459"/>
      <x:c r="M93" s="487"/>
      <x:c r="N93" s="459"/>
      <x:c r="O93" s="377" t="str">
        <x:f>IF(E93="","",TODAY()-E93)</x:f>
      </x:c>
      <x:c r="P93" s="459"/>
      <x:c r="Q93" s="747" t="str">
        <x:f>IF(A93="","",IF(COUNTIF($A$5:$A$503,A93)&gt;1,"DUPLICATE SAMPLE ID",IF(OR(B93="",C93="",D93="",E93="",H93="",J93="",K93="",N93=""),"CHECK REQUIRED FIELDS",IF(OR(NOT(ISNUMBER(E93)),E93&gt;TODAY(),AND(F93&lt;&gt;"",OR(NOT(ISNUMBER(F93)),F93&lt;E93,F93&gt;TODAY())),AND(I93&lt;&gt;"",OR(NOT(ISNUMBER(I93)),I93&lt;E93,I93&gt;TODAY())),AND(M93&lt;&gt;"",NOT(ISNUMBER(M93))),AND(H93="YES",I93="")),"CHECK INPUTS","COMPLETE"))))</x:f>
      </x:c>
    </x:row>
    <x:row r="94">
      <x:c r="A94" s="459"/>
      <x:c r="B94" s="459"/>
      <x:c r="C94" s="459"/>
      <x:c r="D94" s="459"/>
      <x:c r="E94" s="487"/>
      <x:c r="F94" s="487"/>
      <x:c r="G94" s="459"/>
      <x:c r="H94" s="459"/>
      <x:c r="I94" s="487"/>
      <x:c r="J94" s="459"/>
      <x:c r="K94" s="459"/>
      <x:c r="L94" s="459"/>
      <x:c r="M94" s="487"/>
      <x:c r="N94" s="459"/>
      <x:c r="O94" s="377" t="str">
        <x:f>IF(E94="","",TODAY()-E94)</x:f>
      </x:c>
      <x:c r="P94" s="459"/>
      <x:c r="Q94" s="747" t="str">
        <x:f>IF(A94="","",IF(COUNTIF($A$5:$A$503,A94)&gt;1,"DUPLICATE SAMPLE ID",IF(OR(B94="",C94="",D94="",E94="",H94="",J94="",K94="",N94=""),"CHECK REQUIRED FIELDS",IF(OR(NOT(ISNUMBER(E94)),E94&gt;TODAY(),AND(F94&lt;&gt;"",OR(NOT(ISNUMBER(F94)),F94&lt;E94,F94&gt;TODAY())),AND(I94&lt;&gt;"",OR(NOT(ISNUMBER(I94)),I94&lt;E94,I94&gt;TODAY())),AND(M94&lt;&gt;"",NOT(ISNUMBER(M94))),AND(H94="YES",I94="")),"CHECK INPUTS","COMPLETE"))))</x:f>
      </x:c>
    </x:row>
    <x:row r="95">
      <x:c r="A95" s="459"/>
      <x:c r="B95" s="459"/>
      <x:c r="C95" s="459"/>
      <x:c r="D95" s="459"/>
      <x:c r="E95" s="487"/>
      <x:c r="F95" s="487"/>
      <x:c r="G95" s="459"/>
      <x:c r="H95" s="459"/>
      <x:c r="I95" s="487"/>
      <x:c r="J95" s="459"/>
      <x:c r="K95" s="459"/>
      <x:c r="L95" s="459"/>
      <x:c r="M95" s="487"/>
      <x:c r="N95" s="459"/>
      <x:c r="O95" s="377" t="str">
        <x:f>IF(E95="","",TODAY()-E95)</x:f>
      </x:c>
      <x:c r="P95" s="459"/>
      <x:c r="Q95" s="747" t="str">
        <x:f>IF(A95="","",IF(COUNTIF($A$5:$A$503,A95)&gt;1,"DUPLICATE SAMPLE ID",IF(OR(B95="",C95="",D95="",E95="",H95="",J95="",K95="",N95=""),"CHECK REQUIRED FIELDS",IF(OR(NOT(ISNUMBER(E95)),E95&gt;TODAY(),AND(F95&lt;&gt;"",OR(NOT(ISNUMBER(F95)),F95&lt;E95,F95&gt;TODAY())),AND(I95&lt;&gt;"",OR(NOT(ISNUMBER(I95)),I95&lt;E95,I95&gt;TODAY())),AND(M95&lt;&gt;"",NOT(ISNUMBER(M95))),AND(H95="YES",I95="")),"CHECK INPUTS","COMPLETE"))))</x:f>
      </x:c>
    </x:row>
    <x:row r="96">
      <x:c r="A96" s="459"/>
      <x:c r="B96" s="459"/>
      <x:c r="C96" s="459"/>
      <x:c r="D96" s="459"/>
      <x:c r="E96" s="487"/>
      <x:c r="F96" s="487"/>
      <x:c r="G96" s="459"/>
      <x:c r="H96" s="459"/>
      <x:c r="I96" s="487"/>
      <x:c r="J96" s="459"/>
      <x:c r="K96" s="459"/>
      <x:c r="L96" s="459"/>
      <x:c r="M96" s="487"/>
      <x:c r="N96" s="459"/>
      <x:c r="O96" s="377" t="str">
        <x:f>IF(E96="","",TODAY()-E96)</x:f>
      </x:c>
      <x:c r="P96" s="459"/>
      <x:c r="Q96" s="747" t="str">
        <x:f>IF(A96="","",IF(COUNTIF($A$5:$A$503,A96)&gt;1,"DUPLICATE SAMPLE ID",IF(OR(B96="",C96="",D96="",E96="",H96="",J96="",K96="",N96=""),"CHECK REQUIRED FIELDS",IF(OR(NOT(ISNUMBER(E96)),E96&gt;TODAY(),AND(F96&lt;&gt;"",OR(NOT(ISNUMBER(F96)),F96&lt;E96,F96&gt;TODAY())),AND(I96&lt;&gt;"",OR(NOT(ISNUMBER(I96)),I96&lt;E96,I96&gt;TODAY())),AND(M96&lt;&gt;"",NOT(ISNUMBER(M96))),AND(H96="YES",I96="")),"CHECK INPUTS","COMPLETE"))))</x:f>
      </x:c>
    </x:row>
    <x:row r="97">
      <x:c r="A97" s="459"/>
      <x:c r="B97" s="459"/>
      <x:c r="C97" s="459"/>
      <x:c r="D97" s="459"/>
      <x:c r="E97" s="487"/>
      <x:c r="F97" s="487"/>
      <x:c r="G97" s="459"/>
      <x:c r="H97" s="459"/>
      <x:c r="I97" s="487"/>
      <x:c r="J97" s="459"/>
      <x:c r="K97" s="459"/>
      <x:c r="L97" s="459"/>
      <x:c r="M97" s="487"/>
      <x:c r="N97" s="459"/>
      <x:c r="O97" s="377" t="str">
        <x:f>IF(E97="","",TODAY()-E97)</x:f>
      </x:c>
      <x:c r="P97" s="459"/>
      <x:c r="Q97" s="747" t="str">
        <x:f>IF(A97="","",IF(COUNTIF($A$5:$A$503,A97)&gt;1,"DUPLICATE SAMPLE ID",IF(OR(B97="",C97="",D97="",E97="",H97="",J97="",K97="",N97=""),"CHECK REQUIRED FIELDS",IF(OR(NOT(ISNUMBER(E97)),E97&gt;TODAY(),AND(F97&lt;&gt;"",OR(NOT(ISNUMBER(F97)),F97&lt;E97,F97&gt;TODAY())),AND(I97&lt;&gt;"",OR(NOT(ISNUMBER(I97)),I97&lt;E97,I97&gt;TODAY())),AND(M97&lt;&gt;"",NOT(ISNUMBER(M97))),AND(H97="YES",I97="")),"CHECK INPUTS","COMPLETE"))))</x:f>
      </x:c>
    </x:row>
    <x:row r="98">
      <x:c r="A98" s="459"/>
      <x:c r="B98" s="459"/>
      <x:c r="C98" s="459"/>
      <x:c r="D98" s="459"/>
      <x:c r="E98" s="487"/>
      <x:c r="F98" s="487"/>
      <x:c r="G98" s="459"/>
      <x:c r="H98" s="459"/>
      <x:c r="I98" s="487"/>
      <x:c r="J98" s="459"/>
      <x:c r="K98" s="459"/>
      <x:c r="L98" s="459"/>
      <x:c r="M98" s="487"/>
      <x:c r="N98" s="459"/>
      <x:c r="O98" s="377" t="str">
        <x:f>IF(E98="","",TODAY()-E98)</x:f>
      </x:c>
      <x:c r="P98" s="459"/>
      <x:c r="Q98" s="747" t="str">
        <x:f>IF(A98="","",IF(COUNTIF($A$5:$A$503,A98)&gt;1,"DUPLICATE SAMPLE ID",IF(OR(B98="",C98="",D98="",E98="",H98="",J98="",K98="",N98=""),"CHECK REQUIRED FIELDS",IF(OR(NOT(ISNUMBER(E98)),E98&gt;TODAY(),AND(F98&lt;&gt;"",OR(NOT(ISNUMBER(F98)),F98&lt;E98,F98&gt;TODAY())),AND(I98&lt;&gt;"",OR(NOT(ISNUMBER(I98)),I98&lt;E98,I98&gt;TODAY())),AND(M98&lt;&gt;"",NOT(ISNUMBER(M98))),AND(H98="YES",I98="")),"CHECK INPUTS","COMPLETE"))))</x:f>
      </x:c>
    </x:row>
    <x:row r="99">
      <x:c r="A99" s="459"/>
      <x:c r="B99" s="459"/>
      <x:c r="C99" s="459"/>
      <x:c r="D99" s="459"/>
      <x:c r="E99" s="487"/>
      <x:c r="F99" s="487"/>
      <x:c r="G99" s="459"/>
      <x:c r="H99" s="459"/>
      <x:c r="I99" s="487"/>
      <x:c r="J99" s="459"/>
      <x:c r="K99" s="459"/>
      <x:c r="L99" s="459"/>
      <x:c r="M99" s="487"/>
      <x:c r="N99" s="459"/>
      <x:c r="O99" s="377" t="str">
        <x:f>IF(E99="","",TODAY()-E99)</x:f>
      </x:c>
      <x:c r="P99" s="459"/>
      <x:c r="Q99" s="747" t="str">
        <x:f>IF(A99="","",IF(COUNTIF($A$5:$A$503,A99)&gt;1,"DUPLICATE SAMPLE ID",IF(OR(B99="",C99="",D99="",E99="",H99="",J99="",K99="",N99=""),"CHECK REQUIRED FIELDS",IF(OR(NOT(ISNUMBER(E99)),E99&gt;TODAY(),AND(F99&lt;&gt;"",OR(NOT(ISNUMBER(F99)),F99&lt;E99,F99&gt;TODAY())),AND(I99&lt;&gt;"",OR(NOT(ISNUMBER(I99)),I99&lt;E99,I99&gt;TODAY())),AND(M99&lt;&gt;"",NOT(ISNUMBER(M99))),AND(H99="YES",I99="")),"CHECK INPUTS","COMPLETE"))))</x:f>
      </x:c>
    </x:row>
    <x:row r="100">
      <x:c r="A100" s="459"/>
      <x:c r="B100" s="459"/>
      <x:c r="C100" s="459"/>
      <x:c r="D100" s="459"/>
      <x:c r="E100" s="487"/>
      <x:c r="F100" s="487"/>
      <x:c r="G100" s="459"/>
      <x:c r="H100" s="459"/>
      <x:c r="I100" s="487"/>
      <x:c r="J100" s="459"/>
      <x:c r="K100" s="459"/>
      <x:c r="L100" s="459"/>
      <x:c r="M100" s="487"/>
      <x:c r="N100" s="459"/>
      <x:c r="O100" s="377" t="str">
        <x:f>IF(E100="","",TODAY()-E100)</x:f>
      </x:c>
      <x:c r="P100" s="459"/>
      <x:c r="Q100" s="747" t="str">
        <x:f>IF(A100="","",IF(COUNTIF($A$5:$A$503,A100)&gt;1,"DUPLICATE SAMPLE ID",IF(OR(B100="",C100="",D100="",E100="",H100="",J100="",K100="",N100=""),"CHECK REQUIRED FIELDS",IF(OR(NOT(ISNUMBER(E100)),E100&gt;TODAY(),AND(F100&lt;&gt;"",OR(NOT(ISNUMBER(F100)),F100&lt;E100,F100&gt;TODAY())),AND(I100&lt;&gt;"",OR(NOT(ISNUMBER(I100)),I100&lt;E100,I100&gt;TODAY())),AND(M100&lt;&gt;"",NOT(ISNUMBER(M100))),AND(H100="YES",I100="")),"CHECK INPUTS","COMPLETE"))))</x:f>
      </x:c>
    </x:row>
    <x:row r="101">
      <x:c r="A101" s="459"/>
      <x:c r="B101" s="459"/>
      <x:c r="C101" s="459"/>
      <x:c r="D101" s="459"/>
      <x:c r="E101" s="487"/>
      <x:c r="F101" s="487"/>
      <x:c r="G101" s="459"/>
      <x:c r="H101" s="459"/>
      <x:c r="I101" s="487"/>
      <x:c r="J101" s="459"/>
      <x:c r="K101" s="459"/>
      <x:c r="L101" s="459"/>
      <x:c r="M101" s="487"/>
      <x:c r="N101" s="459"/>
      <x:c r="O101" s="377" t="str">
        <x:f>IF(E101="","",TODAY()-E101)</x:f>
      </x:c>
      <x:c r="P101" s="459"/>
      <x:c r="Q101" s="747" t="str">
        <x:f>IF(A101="","",IF(COUNTIF($A$5:$A$503,A101)&gt;1,"DUPLICATE SAMPLE ID",IF(OR(B101="",C101="",D101="",E101="",H101="",J101="",K101="",N101=""),"CHECK REQUIRED FIELDS",IF(OR(NOT(ISNUMBER(E101)),E101&gt;TODAY(),AND(F101&lt;&gt;"",OR(NOT(ISNUMBER(F101)),F101&lt;E101,F101&gt;TODAY())),AND(I101&lt;&gt;"",OR(NOT(ISNUMBER(I101)),I101&lt;E101,I101&gt;TODAY())),AND(M101&lt;&gt;"",NOT(ISNUMBER(M101))),AND(H101="YES",I101="")),"CHECK INPUTS","COMPLETE"))))</x:f>
      </x:c>
    </x:row>
    <x:row r="102">
      <x:c r="A102" s="459"/>
      <x:c r="B102" s="459"/>
      <x:c r="C102" s="459"/>
      <x:c r="D102" s="459"/>
      <x:c r="E102" s="487"/>
      <x:c r="F102" s="487"/>
      <x:c r="G102" s="459"/>
      <x:c r="H102" s="459"/>
      <x:c r="I102" s="487"/>
      <x:c r="J102" s="459"/>
      <x:c r="K102" s="459"/>
      <x:c r="L102" s="459"/>
      <x:c r="M102" s="487"/>
      <x:c r="N102" s="459"/>
      <x:c r="O102" s="377" t="str">
        <x:f>IF(E102="","",TODAY()-E102)</x:f>
      </x:c>
      <x:c r="P102" s="459"/>
      <x:c r="Q102" s="747" t="str">
        <x:f>IF(A102="","",IF(COUNTIF($A$5:$A$503,A102)&gt;1,"DUPLICATE SAMPLE ID",IF(OR(B102="",C102="",D102="",E102="",H102="",J102="",K102="",N102=""),"CHECK REQUIRED FIELDS",IF(OR(NOT(ISNUMBER(E102)),E102&gt;TODAY(),AND(F102&lt;&gt;"",OR(NOT(ISNUMBER(F102)),F102&lt;E102,F102&gt;TODAY())),AND(I102&lt;&gt;"",OR(NOT(ISNUMBER(I102)),I102&lt;E102,I102&gt;TODAY())),AND(M102&lt;&gt;"",NOT(ISNUMBER(M102))),AND(H102="YES",I102="")),"CHECK INPUTS","COMPLETE"))))</x:f>
      </x:c>
    </x:row>
    <x:row r="103">
      <x:c r="A103" s="459"/>
      <x:c r="B103" s="459"/>
      <x:c r="C103" s="459"/>
      <x:c r="D103" s="459"/>
      <x:c r="E103" s="487"/>
      <x:c r="F103" s="487"/>
      <x:c r="G103" s="459"/>
      <x:c r="H103" s="459"/>
      <x:c r="I103" s="487"/>
      <x:c r="J103" s="459"/>
      <x:c r="K103" s="459"/>
      <x:c r="L103" s="459"/>
      <x:c r="M103" s="487"/>
      <x:c r="N103" s="459"/>
      <x:c r="O103" s="377" t="str">
        <x:f>IF(E103="","",TODAY()-E103)</x:f>
      </x:c>
      <x:c r="P103" s="459"/>
      <x:c r="Q103" s="747" t="str">
        <x:f>IF(A103="","",IF(COUNTIF($A$5:$A$503,A103)&gt;1,"DUPLICATE SAMPLE ID",IF(OR(B103="",C103="",D103="",E103="",H103="",J103="",K103="",N103=""),"CHECK REQUIRED FIELDS",IF(OR(NOT(ISNUMBER(E103)),E103&gt;TODAY(),AND(F103&lt;&gt;"",OR(NOT(ISNUMBER(F103)),F103&lt;E103,F103&gt;TODAY())),AND(I103&lt;&gt;"",OR(NOT(ISNUMBER(I103)),I103&lt;E103,I103&gt;TODAY())),AND(M103&lt;&gt;"",NOT(ISNUMBER(M103))),AND(H103="YES",I103="")),"CHECK INPUTS","COMPLETE"))))</x:f>
      </x:c>
    </x:row>
    <x:row r="104">
      <x:c r="A104" s="459"/>
      <x:c r="B104" s="459"/>
      <x:c r="C104" s="459"/>
      <x:c r="D104" s="459"/>
      <x:c r="E104" s="487"/>
      <x:c r="F104" s="487"/>
      <x:c r="G104" s="459"/>
      <x:c r="H104" s="459"/>
      <x:c r="I104" s="487"/>
      <x:c r="J104" s="459"/>
      <x:c r="K104" s="459"/>
      <x:c r="L104" s="459"/>
      <x:c r="M104" s="487"/>
      <x:c r="N104" s="459"/>
      <x:c r="O104" s="377" t="str">
        <x:f>IF(E104="","",TODAY()-E104)</x:f>
      </x:c>
      <x:c r="P104" s="459"/>
      <x:c r="Q104" s="747" t="str">
        <x:f>IF(A104="","",IF(COUNTIF($A$5:$A$503,A104)&gt;1,"DUPLICATE SAMPLE ID",IF(OR(B104="",C104="",D104="",E104="",H104="",J104="",K104="",N104=""),"CHECK REQUIRED FIELDS",IF(OR(NOT(ISNUMBER(E104)),E104&gt;TODAY(),AND(F104&lt;&gt;"",OR(NOT(ISNUMBER(F104)),F104&lt;E104,F104&gt;TODAY())),AND(I104&lt;&gt;"",OR(NOT(ISNUMBER(I104)),I104&lt;E104,I104&gt;TODAY())),AND(M104&lt;&gt;"",NOT(ISNUMBER(M104))),AND(H104="YES",I104="")),"CHECK INPUTS","COMPLETE"))))</x:f>
      </x:c>
    </x:row>
    <x:row r="105">
      <x:c r="A105" s="459"/>
      <x:c r="B105" s="459"/>
      <x:c r="C105" s="459"/>
      <x:c r="D105" s="459"/>
      <x:c r="E105" s="487"/>
      <x:c r="F105" s="487"/>
      <x:c r="G105" s="459"/>
      <x:c r="H105" s="459"/>
      <x:c r="I105" s="487"/>
      <x:c r="J105" s="459"/>
      <x:c r="K105" s="459"/>
      <x:c r="L105" s="459"/>
      <x:c r="M105" s="487"/>
      <x:c r="N105" s="459"/>
      <x:c r="O105" s="377" t="str">
        <x:f>IF(E105="","",TODAY()-E105)</x:f>
      </x:c>
      <x:c r="P105" s="459"/>
      <x:c r="Q105" s="747" t="str">
        <x:f>IF(A105="","",IF(COUNTIF($A$5:$A$503,A105)&gt;1,"DUPLICATE SAMPLE ID",IF(OR(B105="",C105="",D105="",E105="",H105="",J105="",K105="",N105=""),"CHECK REQUIRED FIELDS",IF(OR(NOT(ISNUMBER(E105)),E105&gt;TODAY(),AND(F105&lt;&gt;"",OR(NOT(ISNUMBER(F105)),F105&lt;E105,F105&gt;TODAY())),AND(I105&lt;&gt;"",OR(NOT(ISNUMBER(I105)),I105&lt;E105,I105&gt;TODAY())),AND(M105&lt;&gt;"",NOT(ISNUMBER(M105))),AND(H105="YES",I105="")),"CHECK INPUTS","COMPLETE"))))</x:f>
      </x:c>
    </x:row>
    <x:row r="106">
      <x:c r="A106" s="459"/>
      <x:c r="B106" s="459"/>
      <x:c r="C106" s="459"/>
      <x:c r="D106" s="459"/>
      <x:c r="E106" s="487"/>
      <x:c r="F106" s="487"/>
      <x:c r="G106" s="459"/>
      <x:c r="H106" s="459"/>
      <x:c r="I106" s="487"/>
      <x:c r="J106" s="459"/>
      <x:c r="K106" s="459"/>
      <x:c r="L106" s="459"/>
      <x:c r="M106" s="487"/>
      <x:c r="N106" s="459"/>
      <x:c r="O106" s="377" t="str">
        <x:f>IF(E106="","",TODAY()-E106)</x:f>
      </x:c>
      <x:c r="P106" s="459"/>
      <x:c r="Q106" s="747" t="str">
        <x:f>IF(A106="","",IF(COUNTIF($A$5:$A$503,A106)&gt;1,"DUPLICATE SAMPLE ID",IF(OR(B106="",C106="",D106="",E106="",H106="",J106="",K106="",N106=""),"CHECK REQUIRED FIELDS",IF(OR(NOT(ISNUMBER(E106)),E106&gt;TODAY(),AND(F106&lt;&gt;"",OR(NOT(ISNUMBER(F106)),F106&lt;E106,F106&gt;TODAY())),AND(I106&lt;&gt;"",OR(NOT(ISNUMBER(I106)),I106&lt;E106,I106&gt;TODAY())),AND(M106&lt;&gt;"",NOT(ISNUMBER(M106))),AND(H106="YES",I106="")),"CHECK INPUTS","COMPLETE"))))</x:f>
      </x:c>
    </x:row>
    <x:row r="107">
      <x:c r="A107" s="459"/>
      <x:c r="B107" s="459"/>
      <x:c r="C107" s="459"/>
      <x:c r="D107" s="459"/>
      <x:c r="E107" s="487"/>
      <x:c r="F107" s="487"/>
      <x:c r="G107" s="459"/>
      <x:c r="H107" s="459"/>
      <x:c r="I107" s="487"/>
      <x:c r="J107" s="459"/>
      <x:c r="K107" s="459"/>
      <x:c r="L107" s="459"/>
      <x:c r="M107" s="487"/>
      <x:c r="N107" s="459"/>
      <x:c r="O107" s="377" t="str">
        <x:f>IF(E107="","",TODAY()-E107)</x:f>
      </x:c>
      <x:c r="P107" s="459"/>
      <x:c r="Q107" s="747" t="str">
        <x:f>IF(A107="","",IF(COUNTIF($A$5:$A$503,A107)&gt;1,"DUPLICATE SAMPLE ID",IF(OR(B107="",C107="",D107="",E107="",H107="",J107="",K107="",N107=""),"CHECK REQUIRED FIELDS",IF(OR(NOT(ISNUMBER(E107)),E107&gt;TODAY(),AND(F107&lt;&gt;"",OR(NOT(ISNUMBER(F107)),F107&lt;E107,F107&gt;TODAY())),AND(I107&lt;&gt;"",OR(NOT(ISNUMBER(I107)),I107&lt;E107,I107&gt;TODAY())),AND(M107&lt;&gt;"",NOT(ISNUMBER(M107))),AND(H107="YES",I107="")),"CHECK INPUTS","COMPLETE"))))</x:f>
      </x:c>
    </x:row>
    <x:row r="108">
      <x:c r="A108" s="459"/>
      <x:c r="B108" s="459"/>
      <x:c r="C108" s="459"/>
      <x:c r="D108" s="459"/>
      <x:c r="E108" s="487"/>
      <x:c r="F108" s="487"/>
      <x:c r="G108" s="459"/>
      <x:c r="H108" s="459"/>
      <x:c r="I108" s="487"/>
      <x:c r="J108" s="459"/>
      <x:c r="K108" s="459"/>
      <x:c r="L108" s="459"/>
      <x:c r="M108" s="487"/>
      <x:c r="N108" s="459"/>
      <x:c r="O108" s="377" t="str">
        <x:f>IF(E108="","",TODAY()-E108)</x:f>
      </x:c>
      <x:c r="P108" s="459"/>
      <x:c r="Q108" s="747" t="str">
        <x:f>IF(A108="","",IF(COUNTIF($A$5:$A$503,A108)&gt;1,"DUPLICATE SAMPLE ID",IF(OR(B108="",C108="",D108="",E108="",H108="",J108="",K108="",N108=""),"CHECK REQUIRED FIELDS",IF(OR(NOT(ISNUMBER(E108)),E108&gt;TODAY(),AND(F108&lt;&gt;"",OR(NOT(ISNUMBER(F108)),F108&lt;E108,F108&gt;TODAY())),AND(I108&lt;&gt;"",OR(NOT(ISNUMBER(I108)),I108&lt;E108,I108&gt;TODAY())),AND(M108&lt;&gt;"",NOT(ISNUMBER(M108))),AND(H108="YES",I108="")),"CHECK INPUTS","COMPLETE"))))</x:f>
      </x:c>
    </x:row>
    <x:row r="109">
      <x:c r="A109" s="459"/>
      <x:c r="B109" s="459"/>
      <x:c r="C109" s="459"/>
      <x:c r="D109" s="459"/>
      <x:c r="E109" s="487"/>
      <x:c r="F109" s="487"/>
      <x:c r="G109" s="459"/>
      <x:c r="H109" s="459"/>
      <x:c r="I109" s="487"/>
      <x:c r="J109" s="459"/>
      <x:c r="K109" s="459"/>
      <x:c r="L109" s="459"/>
      <x:c r="M109" s="487"/>
      <x:c r="N109" s="459"/>
      <x:c r="O109" s="377" t="str">
        <x:f>IF(E109="","",TODAY()-E109)</x:f>
      </x:c>
      <x:c r="P109" s="459"/>
      <x:c r="Q109" s="747" t="str">
        <x:f>IF(A109="","",IF(COUNTIF($A$5:$A$503,A109)&gt;1,"DUPLICATE SAMPLE ID",IF(OR(B109="",C109="",D109="",E109="",H109="",J109="",K109="",N109=""),"CHECK REQUIRED FIELDS",IF(OR(NOT(ISNUMBER(E109)),E109&gt;TODAY(),AND(F109&lt;&gt;"",OR(NOT(ISNUMBER(F109)),F109&lt;E109,F109&gt;TODAY())),AND(I109&lt;&gt;"",OR(NOT(ISNUMBER(I109)),I109&lt;E109,I109&gt;TODAY())),AND(M109&lt;&gt;"",NOT(ISNUMBER(M109))),AND(H109="YES",I109="")),"CHECK INPUTS","COMPLETE"))))</x:f>
      </x:c>
    </x:row>
    <x:row r="110">
      <x:c r="A110" s="459"/>
      <x:c r="B110" s="459"/>
      <x:c r="C110" s="459"/>
      <x:c r="D110" s="459"/>
      <x:c r="E110" s="487"/>
      <x:c r="F110" s="487"/>
      <x:c r="G110" s="459"/>
      <x:c r="H110" s="459"/>
      <x:c r="I110" s="487"/>
      <x:c r="J110" s="459"/>
      <x:c r="K110" s="459"/>
      <x:c r="L110" s="459"/>
      <x:c r="M110" s="487"/>
      <x:c r="N110" s="459"/>
      <x:c r="O110" s="377" t="str">
        <x:f>IF(E110="","",TODAY()-E110)</x:f>
      </x:c>
      <x:c r="P110" s="459"/>
      <x:c r="Q110" s="747" t="str">
        <x:f>IF(A110="","",IF(COUNTIF($A$5:$A$503,A110)&gt;1,"DUPLICATE SAMPLE ID",IF(OR(B110="",C110="",D110="",E110="",H110="",J110="",K110="",N110=""),"CHECK REQUIRED FIELDS",IF(OR(NOT(ISNUMBER(E110)),E110&gt;TODAY(),AND(F110&lt;&gt;"",OR(NOT(ISNUMBER(F110)),F110&lt;E110,F110&gt;TODAY())),AND(I110&lt;&gt;"",OR(NOT(ISNUMBER(I110)),I110&lt;E110,I110&gt;TODAY())),AND(M110&lt;&gt;"",NOT(ISNUMBER(M110))),AND(H110="YES",I110="")),"CHECK INPUTS","COMPLETE"))))</x:f>
      </x:c>
    </x:row>
    <x:row r="111">
      <x:c r="A111" s="459"/>
      <x:c r="B111" s="459"/>
      <x:c r="C111" s="459"/>
      <x:c r="D111" s="459"/>
      <x:c r="E111" s="487"/>
      <x:c r="F111" s="487"/>
      <x:c r="G111" s="459"/>
      <x:c r="H111" s="459"/>
      <x:c r="I111" s="487"/>
      <x:c r="J111" s="459"/>
      <x:c r="K111" s="459"/>
      <x:c r="L111" s="459"/>
      <x:c r="M111" s="487"/>
      <x:c r="N111" s="459"/>
      <x:c r="O111" s="377" t="str">
        <x:f>IF(E111="","",TODAY()-E111)</x:f>
      </x:c>
      <x:c r="P111" s="459"/>
      <x:c r="Q111" s="747" t="str">
        <x:f>IF(A111="","",IF(COUNTIF($A$5:$A$503,A111)&gt;1,"DUPLICATE SAMPLE ID",IF(OR(B111="",C111="",D111="",E111="",H111="",J111="",K111="",N111=""),"CHECK REQUIRED FIELDS",IF(OR(NOT(ISNUMBER(E111)),E111&gt;TODAY(),AND(F111&lt;&gt;"",OR(NOT(ISNUMBER(F111)),F111&lt;E111,F111&gt;TODAY())),AND(I111&lt;&gt;"",OR(NOT(ISNUMBER(I111)),I111&lt;E111,I111&gt;TODAY())),AND(M111&lt;&gt;"",NOT(ISNUMBER(M111))),AND(H111="YES",I111="")),"CHECK INPUTS","COMPLETE"))))</x:f>
      </x:c>
    </x:row>
    <x:row r="112">
      <x:c r="A112" s="459"/>
      <x:c r="B112" s="459"/>
      <x:c r="C112" s="459"/>
      <x:c r="D112" s="459"/>
      <x:c r="E112" s="487"/>
      <x:c r="F112" s="487"/>
      <x:c r="G112" s="459"/>
      <x:c r="H112" s="459"/>
      <x:c r="I112" s="487"/>
      <x:c r="J112" s="459"/>
      <x:c r="K112" s="459"/>
      <x:c r="L112" s="459"/>
      <x:c r="M112" s="487"/>
      <x:c r="N112" s="459"/>
      <x:c r="O112" s="377" t="str">
        <x:f>IF(E112="","",TODAY()-E112)</x:f>
      </x:c>
      <x:c r="P112" s="459"/>
      <x:c r="Q112" s="747" t="str">
        <x:f>IF(A112="","",IF(COUNTIF($A$5:$A$503,A112)&gt;1,"DUPLICATE SAMPLE ID",IF(OR(B112="",C112="",D112="",E112="",H112="",J112="",K112="",N112=""),"CHECK REQUIRED FIELDS",IF(OR(NOT(ISNUMBER(E112)),E112&gt;TODAY(),AND(F112&lt;&gt;"",OR(NOT(ISNUMBER(F112)),F112&lt;E112,F112&gt;TODAY())),AND(I112&lt;&gt;"",OR(NOT(ISNUMBER(I112)),I112&lt;E112,I112&gt;TODAY())),AND(M112&lt;&gt;"",NOT(ISNUMBER(M112))),AND(H112="YES",I112="")),"CHECK INPUTS","COMPLETE"))))</x:f>
      </x:c>
    </x:row>
    <x:row r="113">
      <x:c r="A113" s="459"/>
      <x:c r="B113" s="459"/>
      <x:c r="C113" s="459"/>
      <x:c r="D113" s="459"/>
      <x:c r="E113" s="487"/>
      <x:c r="F113" s="487"/>
      <x:c r="G113" s="459"/>
      <x:c r="H113" s="459"/>
      <x:c r="I113" s="487"/>
      <x:c r="J113" s="459"/>
      <x:c r="K113" s="459"/>
      <x:c r="L113" s="459"/>
      <x:c r="M113" s="487"/>
      <x:c r="N113" s="459"/>
      <x:c r="O113" s="377" t="str">
        <x:f>IF(E113="","",TODAY()-E113)</x:f>
      </x:c>
      <x:c r="P113" s="459"/>
      <x:c r="Q113" s="747" t="str">
        <x:f>IF(A113="","",IF(COUNTIF($A$5:$A$503,A113)&gt;1,"DUPLICATE SAMPLE ID",IF(OR(B113="",C113="",D113="",E113="",H113="",J113="",K113="",N113=""),"CHECK REQUIRED FIELDS",IF(OR(NOT(ISNUMBER(E113)),E113&gt;TODAY(),AND(F113&lt;&gt;"",OR(NOT(ISNUMBER(F113)),F113&lt;E113,F113&gt;TODAY())),AND(I113&lt;&gt;"",OR(NOT(ISNUMBER(I113)),I113&lt;E113,I113&gt;TODAY())),AND(M113&lt;&gt;"",NOT(ISNUMBER(M113))),AND(H113="YES",I113="")),"CHECK INPUTS","COMPLETE"))))</x:f>
      </x:c>
    </x:row>
    <x:row r="114">
      <x:c r="A114" s="459"/>
      <x:c r="B114" s="459"/>
      <x:c r="C114" s="459"/>
      <x:c r="D114" s="459"/>
      <x:c r="E114" s="487"/>
      <x:c r="F114" s="487"/>
      <x:c r="G114" s="459"/>
      <x:c r="H114" s="459"/>
      <x:c r="I114" s="487"/>
      <x:c r="J114" s="459"/>
      <x:c r="K114" s="459"/>
      <x:c r="L114" s="459"/>
      <x:c r="M114" s="487"/>
      <x:c r="N114" s="459"/>
      <x:c r="O114" s="377" t="str">
        <x:f>IF(E114="","",TODAY()-E114)</x:f>
      </x:c>
      <x:c r="P114" s="459"/>
      <x:c r="Q114" s="747" t="str">
        <x:f>IF(A114="","",IF(COUNTIF($A$5:$A$503,A114)&gt;1,"DUPLICATE SAMPLE ID",IF(OR(B114="",C114="",D114="",E114="",H114="",J114="",K114="",N114=""),"CHECK REQUIRED FIELDS",IF(OR(NOT(ISNUMBER(E114)),E114&gt;TODAY(),AND(F114&lt;&gt;"",OR(NOT(ISNUMBER(F114)),F114&lt;E114,F114&gt;TODAY())),AND(I114&lt;&gt;"",OR(NOT(ISNUMBER(I114)),I114&lt;E114,I114&gt;TODAY())),AND(M114&lt;&gt;"",NOT(ISNUMBER(M114))),AND(H114="YES",I114="")),"CHECK INPUTS","COMPLETE"))))</x:f>
      </x:c>
    </x:row>
    <x:row r="115">
      <x:c r="A115" s="459"/>
      <x:c r="B115" s="459"/>
      <x:c r="C115" s="459"/>
      <x:c r="D115" s="459"/>
      <x:c r="E115" s="487"/>
      <x:c r="F115" s="487"/>
      <x:c r="G115" s="459"/>
      <x:c r="H115" s="459"/>
      <x:c r="I115" s="487"/>
      <x:c r="J115" s="459"/>
      <x:c r="K115" s="459"/>
      <x:c r="L115" s="459"/>
      <x:c r="M115" s="487"/>
      <x:c r="N115" s="459"/>
      <x:c r="O115" s="377" t="str">
        <x:f>IF(E115="","",TODAY()-E115)</x:f>
      </x:c>
      <x:c r="P115" s="459"/>
      <x:c r="Q115" s="747" t="str">
        <x:f>IF(A115="","",IF(COUNTIF($A$5:$A$503,A115)&gt;1,"DUPLICATE SAMPLE ID",IF(OR(B115="",C115="",D115="",E115="",H115="",J115="",K115="",N115=""),"CHECK REQUIRED FIELDS",IF(OR(NOT(ISNUMBER(E115)),E115&gt;TODAY(),AND(F115&lt;&gt;"",OR(NOT(ISNUMBER(F115)),F115&lt;E115,F115&gt;TODAY())),AND(I115&lt;&gt;"",OR(NOT(ISNUMBER(I115)),I115&lt;E115,I115&gt;TODAY())),AND(M115&lt;&gt;"",NOT(ISNUMBER(M115))),AND(H115="YES",I115="")),"CHECK INPUTS","COMPLETE"))))</x:f>
      </x:c>
    </x:row>
    <x:row r="116">
      <x:c r="A116" s="459"/>
      <x:c r="B116" s="459"/>
      <x:c r="C116" s="459"/>
      <x:c r="D116" s="459"/>
      <x:c r="E116" s="487"/>
      <x:c r="F116" s="487"/>
      <x:c r="G116" s="459"/>
      <x:c r="H116" s="459"/>
      <x:c r="I116" s="487"/>
      <x:c r="J116" s="459"/>
      <x:c r="K116" s="459"/>
      <x:c r="L116" s="459"/>
      <x:c r="M116" s="487"/>
      <x:c r="N116" s="459"/>
      <x:c r="O116" s="377" t="str">
        <x:f>IF(E116="","",TODAY()-E116)</x:f>
      </x:c>
      <x:c r="P116" s="459"/>
      <x:c r="Q116" s="747" t="str">
        <x:f>IF(A116="","",IF(COUNTIF($A$5:$A$503,A116)&gt;1,"DUPLICATE SAMPLE ID",IF(OR(B116="",C116="",D116="",E116="",H116="",J116="",K116="",N116=""),"CHECK REQUIRED FIELDS",IF(OR(NOT(ISNUMBER(E116)),E116&gt;TODAY(),AND(F116&lt;&gt;"",OR(NOT(ISNUMBER(F116)),F116&lt;E116,F116&gt;TODAY())),AND(I116&lt;&gt;"",OR(NOT(ISNUMBER(I116)),I116&lt;E116,I116&gt;TODAY())),AND(M116&lt;&gt;"",NOT(ISNUMBER(M116))),AND(H116="YES",I116="")),"CHECK INPUTS","COMPLETE"))))</x:f>
      </x:c>
    </x:row>
    <x:row r="117">
      <x:c r="A117" s="459"/>
      <x:c r="B117" s="459"/>
      <x:c r="C117" s="459"/>
      <x:c r="D117" s="459"/>
      <x:c r="E117" s="487"/>
      <x:c r="F117" s="487"/>
      <x:c r="G117" s="459"/>
      <x:c r="H117" s="459"/>
      <x:c r="I117" s="487"/>
      <x:c r="J117" s="459"/>
      <x:c r="K117" s="459"/>
      <x:c r="L117" s="459"/>
      <x:c r="M117" s="487"/>
      <x:c r="N117" s="459"/>
      <x:c r="O117" s="377" t="str">
        <x:f>IF(E117="","",TODAY()-E117)</x:f>
      </x:c>
      <x:c r="P117" s="459"/>
      <x:c r="Q117" s="747" t="str">
        <x:f>IF(A117="","",IF(COUNTIF($A$5:$A$503,A117)&gt;1,"DUPLICATE SAMPLE ID",IF(OR(B117="",C117="",D117="",E117="",H117="",J117="",K117="",N117=""),"CHECK REQUIRED FIELDS",IF(OR(NOT(ISNUMBER(E117)),E117&gt;TODAY(),AND(F117&lt;&gt;"",OR(NOT(ISNUMBER(F117)),F117&lt;E117,F117&gt;TODAY())),AND(I117&lt;&gt;"",OR(NOT(ISNUMBER(I117)),I117&lt;E117,I117&gt;TODAY())),AND(M117&lt;&gt;"",NOT(ISNUMBER(M117))),AND(H117="YES",I117="")),"CHECK INPUTS","COMPLETE"))))</x:f>
      </x:c>
    </x:row>
    <x:row r="118">
      <x:c r="A118" s="459"/>
      <x:c r="B118" s="459"/>
      <x:c r="C118" s="459"/>
      <x:c r="D118" s="459"/>
      <x:c r="E118" s="487"/>
      <x:c r="F118" s="487"/>
      <x:c r="G118" s="459"/>
      <x:c r="H118" s="459"/>
      <x:c r="I118" s="487"/>
      <x:c r="J118" s="459"/>
      <x:c r="K118" s="459"/>
      <x:c r="L118" s="459"/>
      <x:c r="M118" s="487"/>
      <x:c r="N118" s="459"/>
      <x:c r="O118" s="377" t="str">
        <x:f>IF(E118="","",TODAY()-E118)</x:f>
      </x:c>
      <x:c r="P118" s="459"/>
      <x:c r="Q118" s="747" t="str">
        <x:f>IF(A118="","",IF(COUNTIF($A$5:$A$503,A118)&gt;1,"DUPLICATE SAMPLE ID",IF(OR(B118="",C118="",D118="",E118="",H118="",J118="",K118="",N118=""),"CHECK REQUIRED FIELDS",IF(OR(NOT(ISNUMBER(E118)),E118&gt;TODAY(),AND(F118&lt;&gt;"",OR(NOT(ISNUMBER(F118)),F118&lt;E118,F118&gt;TODAY())),AND(I118&lt;&gt;"",OR(NOT(ISNUMBER(I118)),I118&lt;E118,I118&gt;TODAY())),AND(M118&lt;&gt;"",NOT(ISNUMBER(M118))),AND(H118="YES",I118="")),"CHECK INPUTS","COMPLETE"))))</x:f>
      </x:c>
    </x:row>
    <x:row r="119">
      <x:c r="A119" s="459"/>
      <x:c r="B119" s="459"/>
      <x:c r="C119" s="459"/>
      <x:c r="D119" s="459"/>
      <x:c r="E119" s="487"/>
      <x:c r="F119" s="487"/>
      <x:c r="G119" s="459"/>
      <x:c r="H119" s="459"/>
      <x:c r="I119" s="487"/>
      <x:c r="J119" s="459"/>
      <x:c r="K119" s="459"/>
      <x:c r="L119" s="459"/>
      <x:c r="M119" s="487"/>
      <x:c r="N119" s="459"/>
      <x:c r="O119" s="377" t="str">
        <x:f>IF(E119="","",TODAY()-E119)</x:f>
      </x:c>
      <x:c r="P119" s="459"/>
      <x:c r="Q119" s="747" t="str">
        <x:f>IF(A119="","",IF(COUNTIF($A$5:$A$503,A119)&gt;1,"DUPLICATE SAMPLE ID",IF(OR(B119="",C119="",D119="",E119="",H119="",J119="",K119="",N119=""),"CHECK REQUIRED FIELDS",IF(OR(NOT(ISNUMBER(E119)),E119&gt;TODAY(),AND(F119&lt;&gt;"",OR(NOT(ISNUMBER(F119)),F119&lt;E119,F119&gt;TODAY())),AND(I119&lt;&gt;"",OR(NOT(ISNUMBER(I119)),I119&lt;E119,I119&gt;TODAY())),AND(M119&lt;&gt;"",NOT(ISNUMBER(M119))),AND(H119="YES",I119="")),"CHECK INPUTS","COMPLETE"))))</x:f>
      </x:c>
    </x:row>
    <x:row r="120">
      <x:c r="A120" s="459"/>
      <x:c r="B120" s="459"/>
      <x:c r="C120" s="459"/>
      <x:c r="D120" s="459"/>
      <x:c r="E120" s="487"/>
      <x:c r="F120" s="487"/>
      <x:c r="G120" s="459"/>
      <x:c r="H120" s="459"/>
      <x:c r="I120" s="487"/>
      <x:c r="J120" s="459"/>
      <x:c r="K120" s="459"/>
      <x:c r="L120" s="459"/>
      <x:c r="M120" s="487"/>
      <x:c r="N120" s="459"/>
      <x:c r="O120" s="377" t="str">
        <x:f>IF(E120="","",TODAY()-E120)</x:f>
      </x:c>
      <x:c r="P120" s="459"/>
      <x:c r="Q120" s="747" t="str">
        <x:f>IF(A120="","",IF(COUNTIF($A$5:$A$503,A120)&gt;1,"DUPLICATE SAMPLE ID",IF(OR(B120="",C120="",D120="",E120="",H120="",J120="",K120="",N120=""),"CHECK REQUIRED FIELDS",IF(OR(NOT(ISNUMBER(E120)),E120&gt;TODAY(),AND(F120&lt;&gt;"",OR(NOT(ISNUMBER(F120)),F120&lt;E120,F120&gt;TODAY())),AND(I120&lt;&gt;"",OR(NOT(ISNUMBER(I120)),I120&lt;E120,I120&gt;TODAY())),AND(M120&lt;&gt;"",NOT(ISNUMBER(M120))),AND(H120="YES",I120="")),"CHECK INPUTS","COMPLETE"))))</x:f>
      </x:c>
    </x:row>
    <x:row r="121">
      <x:c r="A121" s="459"/>
      <x:c r="B121" s="459"/>
      <x:c r="C121" s="459"/>
      <x:c r="D121" s="459"/>
      <x:c r="E121" s="487"/>
      <x:c r="F121" s="487"/>
      <x:c r="G121" s="459"/>
      <x:c r="H121" s="459"/>
      <x:c r="I121" s="487"/>
      <x:c r="J121" s="459"/>
      <x:c r="K121" s="459"/>
      <x:c r="L121" s="459"/>
      <x:c r="M121" s="487"/>
      <x:c r="N121" s="459"/>
      <x:c r="O121" s="377" t="str">
        <x:f>IF(E121="","",TODAY()-E121)</x:f>
      </x:c>
      <x:c r="P121" s="459"/>
      <x:c r="Q121" s="747" t="str">
        <x:f>IF(A121="","",IF(COUNTIF($A$5:$A$503,A121)&gt;1,"DUPLICATE SAMPLE ID",IF(OR(B121="",C121="",D121="",E121="",H121="",J121="",K121="",N121=""),"CHECK REQUIRED FIELDS",IF(OR(NOT(ISNUMBER(E121)),E121&gt;TODAY(),AND(F121&lt;&gt;"",OR(NOT(ISNUMBER(F121)),F121&lt;E121,F121&gt;TODAY())),AND(I121&lt;&gt;"",OR(NOT(ISNUMBER(I121)),I121&lt;E121,I121&gt;TODAY())),AND(M121&lt;&gt;"",NOT(ISNUMBER(M121))),AND(H121="YES",I121="")),"CHECK INPUTS","COMPLETE"))))</x:f>
      </x:c>
    </x:row>
    <x:row r="122">
      <x:c r="A122" s="459"/>
      <x:c r="B122" s="459"/>
      <x:c r="C122" s="459"/>
      <x:c r="D122" s="459"/>
      <x:c r="E122" s="487"/>
      <x:c r="F122" s="487"/>
      <x:c r="G122" s="459"/>
      <x:c r="H122" s="459"/>
      <x:c r="I122" s="487"/>
      <x:c r="J122" s="459"/>
      <x:c r="K122" s="459"/>
      <x:c r="L122" s="459"/>
      <x:c r="M122" s="487"/>
      <x:c r="N122" s="459"/>
      <x:c r="O122" s="377" t="str">
        <x:f>IF(E122="","",TODAY()-E122)</x:f>
      </x:c>
      <x:c r="P122" s="459"/>
      <x:c r="Q122" s="747" t="str">
        <x:f>IF(A122="","",IF(COUNTIF($A$5:$A$503,A122)&gt;1,"DUPLICATE SAMPLE ID",IF(OR(B122="",C122="",D122="",E122="",H122="",J122="",K122="",N122=""),"CHECK REQUIRED FIELDS",IF(OR(NOT(ISNUMBER(E122)),E122&gt;TODAY(),AND(F122&lt;&gt;"",OR(NOT(ISNUMBER(F122)),F122&lt;E122,F122&gt;TODAY())),AND(I122&lt;&gt;"",OR(NOT(ISNUMBER(I122)),I122&lt;E122,I122&gt;TODAY())),AND(M122&lt;&gt;"",NOT(ISNUMBER(M122))),AND(H122="YES",I122="")),"CHECK INPUTS","COMPLETE"))))</x:f>
      </x:c>
    </x:row>
    <x:row r="123">
      <x:c r="A123" s="459"/>
      <x:c r="B123" s="459"/>
      <x:c r="C123" s="459"/>
      <x:c r="D123" s="459"/>
      <x:c r="E123" s="487"/>
      <x:c r="F123" s="487"/>
      <x:c r="G123" s="459"/>
      <x:c r="H123" s="459"/>
      <x:c r="I123" s="487"/>
      <x:c r="J123" s="459"/>
      <x:c r="K123" s="459"/>
      <x:c r="L123" s="459"/>
      <x:c r="M123" s="487"/>
      <x:c r="N123" s="459"/>
      <x:c r="O123" s="377" t="str">
        <x:f>IF(E123="","",TODAY()-E123)</x:f>
      </x:c>
      <x:c r="P123" s="459"/>
      <x:c r="Q123" s="747" t="str">
        <x:f>IF(A123="","",IF(COUNTIF($A$5:$A$503,A123)&gt;1,"DUPLICATE SAMPLE ID",IF(OR(B123="",C123="",D123="",E123="",H123="",J123="",K123="",N123=""),"CHECK REQUIRED FIELDS",IF(OR(NOT(ISNUMBER(E123)),E123&gt;TODAY(),AND(F123&lt;&gt;"",OR(NOT(ISNUMBER(F123)),F123&lt;E123,F123&gt;TODAY())),AND(I123&lt;&gt;"",OR(NOT(ISNUMBER(I123)),I123&lt;E123,I123&gt;TODAY())),AND(M123&lt;&gt;"",NOT(ISNUMBER(M123))),AND(H123="YES",I123="")),"CHECK INPUTS","COMPLETE"))))</x:f>
      </x:c>
    </x:row>
    <x:row r="124">
      <x:c r="A124" s="459"/>
      <x:c r="B124" s="459"/>
      <x:c r="C124" s="459"/>
      <x:c r="D124" s="459"/>
      <x:c r="E124" s="487"/>
      <x:c r="F124" s="487"/>
      <x:c r="G124" s="459"/>
      <x:c r="H124" s="459"/>
      <x:c r="I124" s="487"/>
      <x:c r="J124" s="459"/>
      <x:c r="K124" s="459"/>
      <x:c r="L124" s="459"/>
      <x:c r="M124" s="487"/>
      <x:c r="N124" s="459"/>
      <x:c r="O124" s="377" t="str">
        <x:f>IF(E124="","",TODAY()-E124)</x:f>
      </x:c>
      <x:c r="P124" s="459"/>
      <x:c r="Q124" s="747" t="str">
        <x:f>IF(A124="","",IF(COUNTIF($A$5:$A$503,A124)&gt;1,"DUPLICATE SAMPLE ID",IF(OR(B124="",C124="",D124="",E124="",H124="",J124="",K124="",N124=""),"CHECK REQUIRED FIELDS",IF(OR(NOT(ISNUMBER(E124)),E124&gt;TODAY(),AND(F124&lt;&gt;"",OR(NOT(ISNUMBER(F124)),F124&lt;E124,F124&gt;TODAY())),AND(I124&lt;&gt;"",OR(NOT(ISNUMBER(I124)),I124&lt;E124,I124&gt;TODAY())),AND(M124&lt;&gt;"",NOT(ISNUMBER(M124))),AND(H124="YES",I124="")),"CHECK INPUTS","COMPLETE"))))</x:f>
      </x:c>
    </x:row>
    <x:row r="125">
      <x:c r="A125" s="459"/>
      <x:c r="B125" s="459"/>
      <x:c r="C125" s="459"/>
      <x:c r="D125" s="459"/>
      <x:c r="E125" s="487"/>
      <x:c r="F125" s="487"/>
      <x:c r="G125" s="459"/>
      <x:c r="H125" s="459"/>
      <x:c r="I125" s="487"/>
      <x:c r="J125" s="459"/>
      <x:c r="K125" s="459"/>
      <x:c r="L125" s="459"/>
      <x:c r="M125" s="487"/>
      <x:c r="N125" s="459"/>
      <x:c r="O125" s="377" t="str">
        <x:f>IF(E125="","",TODAY()-E125)</x:f>
      </x:c>
      <x:c r="P125" s="459"/>
      <x:c r="Q125" s="747" t="str">
        <x:f>IF(A125="","",IF(COUNTIF($A$5:$A$503,A125)&gt;1,"DUPLICATE SAMPLE ID",IF(OR(B125="",C125="",D125="",E125="",H125="",J125="",K125="",N125=""),"CHECK REQUIRED FIELDS",IF(OR(NOT(ISNUMBER(E125)),E125&gt;TODAY(),AND(F125&lt;&gt;"",OR(NOT(ISNUMBER(F125)),F125&lt;E125,F125&gt;TODAY())),AND(I125&lt;&gt;"",OR(NOT(ISNUMBER(I125)),I125&lt;E125,I125&gt;TODAY())),AND(M125&lt;&gt;"",NOT(ISNUMBER(M125))),AND(H125="YES",I125="")),"CHECK INPUTS","COMPLETE"))))</x:f>
      </x:c>
    </x:row>
    <x:row r="126">
      <x:c r="A126" s="459"/>
      <x:c r="B126" s="459"/>
      <x:c r="C126" s="459"/>
      <x:c r="D126" s="459"/>
      <x:c r="E126" s="487"/>
      <x:c r="F126" s="487"/>
      <x:c r="G126" s="459"/>
      <x:c r="H126" s="459"/>
      <x:c r="I126" s="487"/>
      <x:c r="J126" s="459"/>
      <x:c r="K126" s="459"/>
      <x:c r="L126" s="459"/>
      <x:c r="M126" s="487"/>
      <x:c r="N126" s="459"/>
      <x:c r="O126" s="377" t="str">
        <x:f>IF(E126="","",TODAY()-E126)</x:f>
      </x:c>
      <x:c r="P126" s="459"/>
      <x:c r="Q126" s="747" t="str">
        <x:f>IF(A126="","",IF(COUNTIF($A$5:$A$503,A126)&gt;1,"DUPLICATE SAMPLE ID",IF(OR(B126="",C126="",D126="",E126="",H126="",J126="",K126="",N126=""),"CHECK REQUIRED FIELDS",IF(OR(NOT(ISNUMBER(E126)),E126&gt;TODAY(),AND(F126&lt;&gt;"",OR(NOT(ISNUMBER(F126)),F126&lt;E126,F126&gt;TODAY())),AND(I126&lt;&gt;"",OR(NOT(ISNUMBER(I126)),I126&lt;E126,I126&gt;TODAY())),AND(M126&lt;&gt;"",NOT(ISNUMBER(M126))),AND(H126="YES",I126="")),"CHECK INPUTS","COMPLETE"))))</x:f>
      </x:c>
    </x:row>
    <x:row r="127">
      <x:c r="A127" s="459"/>
      <x:c r="B127" s="459"/>
      <x:c r="C127" s="459"/>
      <x:c r="D127" s="459"/>
      <x:c r="E127" s="487"/>
      <x:c r="F127" s="487"/>
      <x:c r="G127" s="459"/>
      <x:c r="H127" s="459"/>
      <x:c r="I127" s="487"/>
      <x:c r="J127" s="459"/>
      <x:c r="K127" s="459"/>
      <x:c r="L127" s="459"/>
      <x:c r="M127" s="487"/>
      <x:c r="N127" s="459"/>
      <x:c r="O127" s="377" t="str">
        <x:f>IF(E127="","",TODAY()-E127)</x:f>
      </x:c>
      <x:c r="P127" s="459"/>
      <x:c r="Q127" s="747" t="str">
        <x:f>IF(A127="","",IF(COUNTIF($A$5:$A$503,A127)&gt;1,"DUPLICATE SAMPLE ID",IF(OR(B127="",C127="",D127="",E127="",H127="",J127="",K127="",N127=""),"CHECK REQUIRED FIELDS",IF(OR(NOT(ISNUMBER(E127)),E127&gt;TODAY(),AND(F127&lt;&gt;"",OR(NOT(ISNUMBER(F127)),F127&lt;E127,F127&gt;TODAY())),AND(I127&lt;&gt;"",OR(NOT(ISNUMBER(I127)),I127&lt;E127,I127&gt;TODAY())),AND(M127&lt;&gt;"",NOT(ISNUMBER(M127))),AND(H127="YES",I127="")),"CHECK INPUTS","COMPLETE"))))</x:f>
      </x:c>
    </x:row>
    <x:row r="128">
      <x:c r="A128" s="459"/>
      <x:c r="B128" s="459"/>
      <x:c r="C128" s="459"/>
      <x:c r="D128" s="459"/>
      <x:c r="E128" s="487"/>
      <x:c r="F128" s="487"/>
      <x:c r="G128" s="459"/>
      <x:c r="H128" s="459"/>
      <x:c r="I128" s="487"/>
      <x:c r="J128" s="459"/>
      <x:c r="K128" s="459"/>
      <x:c r="L128" s="459"/>
      <x:c r="M128" s="487"/>
      <x:c r="N128" s="459"/>
      <x:c r="O128" s="377" t="str">
        <x:f>IF(E128="","",TODAY()-E128)</x:f>
      </x:c>
      <x:c r="P128" s="459"/>
      <x:c r="Q128" s="747" t="str">
        <x:f>IF(A128="","",IF(COUNTIF($A$5:$A$503,A128)&gt;1,"DUPLICATE SAMPLE ID",IF(OR(B128="",C128="",D128="",E128="",H128="",J128="",K128="",N128=""),"CHECK REQUIRED FIELDS",IF(OR(NOT(ISNUMBER(E128)),E128&gt;TODAY(),AND(F128&lt;&gt;"",OR(NOT(ISNUMBER(F128)),F128&lt;E128,F128&gt;TODAY())),AND(I128&lt;&gt;"",OR(NOT(ISNUMBER(I128)),I128&lt;E128,I128&gt;TODAY())),AND(M128&lt;&gt;"",NOT(ISNUMBER(M128))),AND(H128="YES",I128="")),"CHECK INPUTS","COMPLETE"))))</x:f>
      </x:c>
    </x:row>
    <x:row r="129">
      <x:c r="A129" s="459"/>
      <x:c r="B129" s="459"/>
      <x:c r="C129" s="459"/>
      <x:c r="D129" s="459"/>
      <x:c r="E129" s="487"/>
      <x:c r="F129" s="487"/>
      <x:c r="G129" s="459"/>
      <x:c r="H129" s="459"/>
      <x:c r="I129" s="487"/>
      <x:c r="J129" s="459"/>
      <x:c r="K129" s="459"/>
      <x:c r="L129" s="459"/>
      <x:c r="M129" s="487"/>
      <x:c r="N129" s="459"/>
      <x:c r="O129" s="377" t="str">
        <x:f>IF(E129="","",TODAY()-E129)</x:f>
      </x:c>
      <x:c r="P129" s="459"/>
      <x:c r="Q129" s="747" t="str">
        <x:f>IF(A129="","",IF(COUNTIF($A$5:$A$503,A129)&gt;1,"DUPLICATE SAMPLE ID",IF(OR(B129="",C129="",D129="",E129="",H129="",J129="",K129="",N129=""),"CHECK REQUIRED FIELDS",IF(OR(NOT(ISNUMBER(E129)),E129&gt;TODAY(),AND(F129&lt;&gt;"",OR(NOT(ISNUMBER(F129)),F129&lt;E129,F129&gt;TODAY())),AND(I129&lt;&gt;"",OR(NOT(ISNUMBER(I129)),I129&lt;E129,I129&gt;TODAY())),AND(M129&lt;&gt;"",NOT(ISNUMBER(M129))),AND(H129="YES",I129="")),"CHECK INPUTS","COMPLETE"))))</x:f>
      </x:c>
    </x:row>
    <x:row r="130">
      <x:c r="A130" s="459"/>
      <x:c r="B130" s="459"/>
      <x:c r="C130" s="459"/>
      <x:c r="D130" s="459"/>
      <x:c r="E130" s="487"/>
      <x:c r="F130" s="487"/>
      <x:c r="G130" s="459"/>
      <x:c r="H130" s="459"/>
      <x:c r="I130" s="487"/>
      <x:c r="J130" s="459"/>
      <x:c r="K130" s="459"/>
      <x:c r="L130" s="459"/>
      <x:c r="M130" s="487"/>
      <x:c r="N130" s="459"/>
      <x:c r="O130" s="377" t="str">
        <x:f>IF(E130="","",TODAY()-E130)</x:f>
      </x:c>
      <x:c r="P130" s="459"/>
      <x:c r="Q130" s="747" t="str">
        <x:f>IF(A130="","",IF(COUNTIF($A$5:$A$503,A130)&gt;1,"DUPLICATE SAMPLE ID",IF(OR(B130="",C130="",D130="",E130="",H130="",J130="",K130="",N130=""),"CHECK REQUIRED FIELDS",IF(OR(NOT(ISNUMBER(E130)),E130&gt;TODAY(),AND(F130&lt;&gt;"",OR(NOT(ISNUMBER(F130)),F130&lt;E130,F130&gt;TODAY())),AND(I130&lt;&gt;"",OR(NOT(ISNUMBER(I130)),I130&lt;E130,I130&gt;TODAY())),AND(M130&lt;&gt;"",NOT(ISNUMBER(M130))),AND(H130="YES",I130="")),"CHECK INPUTS","COMPLETE"))))</x:f>
      </x:c>
    </x:row>
    <x:row r="131">
      <x:c r="A131" s="459"/>
      <x:c r="B131" s="459"/>
      <x:c r="C131" s="459"/>
      <x:c r="D131" s="459"/>
      <x:c r="E131" s="487"/>
      <x:c r="F131" s="487"/>
      <x:c r="G131" s="459"/>
      <x:c r="H131" s="459"/>
      <x:c r="I131" s="487"/>
      <x:c r="J131" s="459"/>
      <x:c r="K131" s="459"/>
      <x:c r="L131" s="459"/>
      <x:c r="M131" s="487"/>
      <x:c r="N131" s="459"/>
      <x:c r="O131" s="377" t="str">
        <x:f>IF(E131="","",TODAY()-E131)</x:f>
      </x:c>
      <x:c r="P131" s="459"/>
      <x:c r="Q131" s="747" t="str">
        <x:f>IF(A131="","",IF(COUNTIF($A$5:$A$503,A131)&gt;1,"DUPLICATE SAMPLE ID",IF(OR(B131="",C131="",D131="",E131="",H131="",J131="",K131="",N131=""),"CHECK REQUIRED FIELDS",IF(OR(NOT(ISNUMBER(E131)),E131&gt;TODAY(),AND(F131&lt;&gt;"",OR(NOT(ISNUMBER(F131)),F131&lt;E131,F131&gt;TODAY())),AND(I131&lt;&gt;"",OR(NOT(ISNUMBER(I131)),I131&lt;E131,I131&gt;TODAY())),AND(M131&lt;&gt;"",NOT(ISNUMBER(M131))),AND(H131="YES",I131="")),"CHECK INPUTS","COMPLETE"))))</x:f>
      </x:c>
    </x:row>
    <x:row r="132">
      <x:c r="A132" s="459"/>
      <x:c r="B132" s="459"/>
      <x:c r="C132" s="459"/>
      <x:c r="D132" s="459"/>
      <x:c r="E132" s="487"/>
      <x:c r="F132" s="487"/>
      <x:c r="G132" s="459"/>
      <x:c r="H132" s="459"/>
      <x:c r="I132" s="487"/>
      <x:c r="J132" s="459"/>
      <x:c r="K132" s="459"/>
      <x:c r="L132" s="459"/>
      <x:c r="M132" s="487"/>
      <x:c r="N132" s="459"/>
      <x:c r="O132" s="377" t="str">
        <x:f>IF(E132="","",TODAY()-E132)</x:f>
      </x:c>
      <x:c r="P132" s="459"/>
      <x:c r="Q132" s="747" t="str">
        <x:f>IF(A132="","",IF(COUNTIF($A$5:$A$503,A132)&gt;1,"DUPLICATE SAMPLE ID",IF(OR(B132="",C132="",D132="",E132="",H132="",J132="",K132="",N132=""),"CHECK REQUIRED FIELDS",IF(OR(NOT(ISNUMBER(E132)),E132&gt;TODAY(),AND(F132&lt;&gt;"",OR(NOT(ISNUMBER(F132)),F132&lt;E132,F132&gt;TODAY())),AND(I132&lt;&gt;"",OR(NOT(ISNUMBER(I132)),I132&lt;E132,I132&gt;TODAY())),AND(M132&lt;&gt;"",NOT(ISNUMBER(M132))),AND(H132="YES",I132="")),"CHECK INPUTS","COMPLETE"))))</x:f>
      </x:c>
    </x:row>
    <x:row r="133">
      <x:c r="A133" s="459"/>
      <x:c r="B133" s="459"/>
      <x:c r="C133" s="459"/>
      <x:c r="D133" s="459"/>
      <x:c r="E133" s="487"/>
      <x:c r="F133" s="487"/>
      <x:c r="G133" s="459"/>
      <x:c r="H133" s="459"/>
      <x:c r="I133" s="487"/>
      <x:c r="J133" s="459"/>
      <x:c r="K133" s="459"/>
      <x:c r="L133" s="459"/>
      <x:c r="M133" s="487"/>
      <x:c r="N133" s="459"/>
      <x:c r="O133" s="377" t="str">
        <x:f>IF(E133="","",TODAY()-E133)</x:f>
      </x:c>
      <x:c r="P133" s="459"/>
      <x:c r="Q133" s="747" t="str">
        <x:f>IF(A133="","",IF(COUNTIF($A$5:$A$503,A133)&gt;1,"DUPLICATE SAMPLE ID",IF(OR(B133="",C133="",D133="",E133="",H133="",J133="",K133="",N133=""),"CHECK REQUIRED FIELDS",IF(OR(NOT(ISNUMBER(E133)),E133&gt;TODAY(),AND(F133&lt;&gt;"",OR(NOT(ISNUMBER(F133)),F133&lt;E133,F133&gt;TODAY())),AND(I133&lt;&gt;"",OR(NOT(ISNUMBER(I133)),I133&lt;E133,I133&gt;TODAY())),AND(M133&lt;&gt;"",NOT(ISNUMBER(M133))),AND(H133="YES",I133="")),"CHECK INPUTS","COMPLETE"))))</x:f>
      </x:c>
    </x:row>
    <x:row r="134">
      <x:c r="A134" s="459"/>
      <x:c r="B134" s="459"/>
      <x:c r="C134" s="459"/>
      <x:c r="D134" s="459"/>
      <x:c r="E134" s="487"/>
      <x:c r="F134" s="487"/>
      <x:c r="G134" s="459"/>
      <x:c r="H134" s="459"/>
      <x:c r="I134" s="487"/>
      <x:c r="J134" s="459"/>
      <x:c r="K134" s="459"/>
      <x:c r="L134" s="459"/>
      <x:c r="M134" s="487"/>
      <x:c r="N134" s="459"/>
      <x:c r="O134" s="377" t="str">
        <x:f>IF(E134="","",TODAY()-E134)</x:f>
      </x:c>
      <x:c r="P134" s="459"/>
      <x:c r="Q134" s="747" t="str">
        <x:f>IF(A134="","",IF(COUNTIF($A$5:$A$503,A134)&gt;1,"DUPLICATE SAMPLE ID",IF(OR(B134="",C134="",D134="",E134="",H134="",J134="",K134="",N134=""),"CHECK REQUIRED FIELDS",IF(OR(NOT(ISNUMBER(E134)),E134&gt;TODAY(),AND(F134&lt;&gt;"",OR(NOT(ISNUMBER(F134)),F134&lt;E134,F134&gt;TODAY())),AND(I134&lt;&gt;"",OR(NOT(ISNUMBER(I134)),I134&lt;E134,I134&gt;TODAY())),AND(M134&lt;&gt;"",NOT(ISNUMBER(M134))),AND(H134="YES",I134="")),"CHECK INPUTS","COMPLETE"))))</x:f>
      </x:c>
    </x:row>
    <x:row r="135">
      <x:c r="A135" s="459"/>
      <x:c r="B135" s="459"/>
      <x:c r="C135" s="459"/>
      <x:c r="D135" s="459"/>
      <x:c r="E135" s="487"/>
      <x:c r="F135" s="487"/>
      <x:c r="G135" s="459"/>
      <x:c r="H135" s="459"/>
      <x:c r="I135" s="487"/>
      <x:c r="J135" s="459"/>
      <x:c r="K135" s="459"/>
      <x:c r="L135" s="459"/>
      <x:c r="M135" s="487"/>
      <x:c r="N135" s="459"/>
      <x:c r="O135" s="377" t="str">
        <x:f>IF(E135="","",TODAY()-E135)</x:f>
      </x:c>
      <x:c r="P135" s="459"/>
      <x:c r="Q135" s="747" t="str">
        <x:f>IF(A135="","",IF(COUNTIF($A$5:$A$503,A135)&gt;1,"DUPLICATE SAMPLE ID",IF(OR(B135="",C135="",D135="",E135="",H135="",J135="",K135="",N135=""),"CHECK REQUIRED FIELDS",IF(OR(NOT(ISNUMBER(E135)),E135&gt;TODAY(),AND(F135&lt;&gt;"",OR(NOT(ISNUMBER(F135)),F135&lt;E135,F135&gt;TODAY())),AND(I135&lt;&gt;"",OR(NOT(ISNUMBER(I135)),I135&lt;E135,I135&gt;TODAY())),AND(M135&lt;&gt;"",NOT(ISNUMBER(M135))),AND(H135="YES",I135="")),"CHECK INPUTS","COMPLETE"))))</x:f>
      </x:c>
    </x:row>
    <x:row r="136">
      <x:c r="A136" s="459"/>
      <x:c r="B136" s="459"/>
      <x:c r="C136" s="459"/>
      <x:c r="D136" s="459"/>
      <x:c r="E136" s="487"/>
      <x:c r="F136" s="487"/>
      <x:c r="G136" s="459"/>
      <x:c r="H136" s="459"/>
      <x:c r="I136" s="487"/>
      <x:c r="J136" s="459"/>
      <x:c r="K136" s="459"/>
      <x:c r="L136" s="459"/>
      <x:c r="M136" s="487"/>
      <x:c r="N136" s="459"/>
      <x:c r="O136" s="377" t="str">
        <x:f>IF(E136="","",TODAY()-E136)</x:f>
      </x:c>
      <x:c r="P136" s="459"/>
      <x:c r="Q136" s="747" t="str">
        <x:f>IF(A136="","",IF(COUNTIF($A$5:$A$503,A136)&gt;1,"DUPLICATE SAMPLE ID",IF(OR(B136="",C136="",D136="",E136="",H136="",J136="",K136="",N136=""),"CHECK REQUIRED FIELDS",IF(OR(NOT(ISNUMBER(E136)),E136&gt;TODAY(),AND(F136&lt;&gt;"",OR(NOT(ISNUMBER(F136)),F136&lt;E136,F136&gt;TODAY())),AND(I136&lt;&gt;"",OR(NOT(ISNUMBER(I136)),I136&lt;E136,I136&gt;TODAY())),AND(M136&lt;&gt;"",NOT(ISNUMBER(M136))),AND(H136="YES",I136="")),"CHECK INPUTS","COMPLETE"))))</x:f>
      </x:c>
    </x:row>
    <x:row r="137">
      <x:c r="A137" s="459"/>
      <x:c r="B137" s="459"/>
      <x:c r="C137" s="459"/>
      <x:c r="D137" s="459"/>
      <x:c r="E137" s="487"/>
      <x:c r="F137" s="487"/>
      <x:c r="G137" s="459"/>
      <x:c r="H137" s="459"/>
      <x:c r="I137" s="487"/>
      <x:c r="J137" s="459"/>
      <x:c r="K137" s="459"/>
      <x:c r="L137" s="459"/>
      <x:c r="M137" s="487"/>
      <x:c r="N137" s="459"/>
      <x:c r="O137" s="377" t="str">
        <x:f>IF(E137="","",TODAY()-E137)</x:f>
      </x:c>
      <x:c r="P137" s="459"/>
      <x:c r="Q137" s="747" t="str">
        <x:f>IF(A137="","",IF(COUNTIF($A$5:$A$503,A137)&gt;1,"DUPLICATE SAMPLE ID",IF(OR(B137="",C137="",D137="",E137="",H137="",J137="",K137="",N137=""),"CHECK REQUIRED FIELDS",IF(OR(NOT(ISNUMBER(E137)),E137&gt;TODAY(),AND(F137&lt;&gt;"",OR(NOT(ISNUMBER(F137)),F137&lt;E137,F137&gt;TODAY())),AND(I137&lt;&gt;"",OR(NOT(ISNUMBER(I137)),I137&lt;E137,I137&gt;TODAY())),AND(M137&lt;&gt;"",NOT(ISNUMBER(M137))),AND(H137="YES",I137="")),"CHECK INPUTS","COMPLETE"))))</x:f>
      </x:c>
    </x:row>
    <x:row r="138">
      <x:c r="A138" s="459"/>
      <x:c r="B138" s="459"/>
      <x:c r="C138" s="459"/>
      <x:c r="D138" s="459"/>
      <x:c r="E138" s="487"/>
      <x:c r="F138" s="487"/>
      <x:c r="G138" s="459"/>
      <x:c r="H138" s="459"/>
      <x:c r="I138" s="487"/>
      <x:c r="J138" s="459"/>
      <x:c r="K138" s="459"/>
      <x:c r="L138" s="459"/>
      <x:c r="M138" s="487"/>
      <x:c r="N138" s="459"/>
      <x:c r="O138" s="377" t="str">
        <x:f>IF(E138="","",TODAY()-E138)</x:f>
      </x:c>
      <x:c r="P138" s="459"/>
      <x:c r="Q138" s="747" t="str">
        <x:f>IF(A138="","",IF(COUNTIF($A$5:$A$503,A138)&gt;1,"DUPLICATE SAMPLE ID",IF(OR(B138="",C138="",D138="",E138="",H138="",J138="",K138="",N138=""),"CHECK REQUIRED FIELDS",IF(OR(NOT(ISNUMBER(E138)),E138&gt;TODAY(),AND(F138&lt;&gt;"",OR(NOT(ISNUMBER(F138)),F138&lt;E138,F138&gt;TODAY())),AND(I138&lt;&gt;"",OR(NOT(ISNUMBER(I138)),I138&lt;E138,I138&gt;TODAY())),AND(M138&lt;&gt;"",NOT(ISNUMBER(M138))),AND(H138="YES",I138="")),"CHECK INPUTS","COMPLETE"))))</x:f>
      </x:c>
    </x:row>
    <x:row r="139">
      <x:c r="A139" s="459"/>
      <x:c r="B139" s="459"/>
      <x:c r="C139" s="459"/>
      <x:c r="D139" s="459"/>
      <x:c r="E139" s="487"/>
      <x:c r="F139" s="487"/>
      <x:c r="G139" s="459"/>
      <x:c r="H139" s="459"/>
      <x:c r="I139" s="487"/>
      <x:c r="J139" s="459"/>
      <x:c r="K139" s="459"/>
      <x:c r="L139" s="459"/>
      <x:c r="M139" s="487"/>
      <x:c r="N139" s="459"/>
      <x:c r="O139" s="377" t="str">
        <x:f>IF(E139="","",TODAY()-E139)</x:f>
      </x:c>
      <x:c r="P139" s="459"/>
      <x:c r="Q139" s="747" t="str">
        <x:f>IF(A139="","",IF(COUNTIF($A$5:$A$503,A139)&gt;1,"DUPLICATE SAMPLE ID",IF(OR(B139="",C139="",D139="",E139="",H139="",J139="",K139="",N139=""),"CHECK REQUIRED FIELDS",IF(OR(NOT(ISNUMBER(E139)),E139&gt;TODAY(),AND(F139&lt;&gt;"",OR(NOT(ISNUMBER(F139)),F139&lt;E139,F139&gt;TODAY())),AND(I139&lt;&gt;"",OR(NOT(ISNUMBER(I139)),I139&lt;E139,I139&gt;TODAY())),AND(M139&lt;&gt;"",NOT(ISNUMBER(M139))),AND(H139="YES",I139="")),"CHECK INPUTS","COMPLETE"))))</x:f>
      </x:c>
    </x:row>
    <x:row r="140">
      <x:c r="A140" s="459"/>
      <x:c r="B140" s="459"/>
      <x:c r="C140" s="459"/>
      <x:c r="D140" s="459"/>
      <x:c r="E140" s="487"/>
      <x:c r="F140" s="487"/>
      <x:c r="G140" s="459"/>
      <x:c r="H140" s="459"/>
      <x:c r="I140" s="487"/>
      <x:c r="J140" s="459"/>
      <x:c r="K140" s="459"/>
      <x:c r="L140" s="459"/>
      <x:c r="M140" s="487"/>
      <x:c r="N140" s="459"/>
      <x:c r="O140" s="377" t="str">
        <x:f>IF(E140="","",TODAY()-E140)</x:f>
      </x:c>
      <x:c r="P140" s="459"/>
      <x:c r="Q140" s="747" t="str">
        <x:f>IF(A140="","",IF(COUNTIF($A$5:$A$503,A140)&gt;1,"DUPLICATE SAMPLE ID",IF(OR(B140="",C140="",D140="",E140="",H140="",J140="",K140="",N140=""),"CHECK REQUIRED FIELDS",IF(OR(NOT(ISNUMBER(E140)),E140&gt;TODAY(),AND(F140&lt;&gt;"",OR(NOT(ISNUMBER(F140)),F140&lt;E140,F140&gt;TODAY())),AND(I140&lt;&gt;"",OR(NOT(ISNUMBER(I140)),I140&lt;E140,I140&gt;TODAY())),AND(M140&lt;&gt;"",NOT(ISNUMBER(M140))),AND(H140="YES",I140="")),"CHECK INPUTS","COMPLETE"))))</x:f>
      </x:c>
    </x:row>
    <x:row r="141">
      <x:c r="A141" s="459"/>
      <x:c r="B141" s="459"/>
      <x:c r="C141" s="459"/>
      <x:c r="D141" s="459"/>
      <x:c r="E141" s="487"/>
      <x:c r="F141" s="487"/>
      <x:c r="G141" s="459"/>
      <x:c r="H141" s="459"/>
      <x:c r="I141" s="487"/>
      <x:c r="J141" s="459"/>
      <x:c r="K141" s="459"/>
      <x:c r="L141" s="459"/>
      <x:c r="M141" s="487"/>
      <x:c r="N141" s="459"/>
      <x:c r="O141" s="377" t="str">
        <x:f>IF(E141="","",TODAY()-E141)</x:f>
      </x:c>
      <x:c r="P141" s="459"/>
      <x:c r="Q141" s="747" t="str">
        <x:f>IF(A141="","",IF(COUNTIF($A$5:$A$503,A141)&gt;1,"DUPLICATE SAMPLE ID",IF(OR(B141="",C141="",D141="",E141="",H141="",J141="",K141="",N141=""),"CHECK REQUIRED FIELDS",IF(OR(NOT(ISNUMBER(E141)),E141&gt;TODAY(),AND(F141&lt;&gt;"",OR(NOT(ISNUMBER(F141)),F141&lt;E141,F141&gt;TODAY())),AND(I141&lt;&gt;"",OR(NOT(ISNUMBER(I141)),I141&lt;E141,I141&gt;TODAY())),AND(M141&lt;&gt;"",NOT(ISNUMBER(M141))),AND(H141="YES",I141="")),"CHECK INPUTS","COMPLETE"))))</x:f>
      </x:c>
    </x:row>
    <x:row r="142">
      <x:c r="A142" s="459"/>
      <x:c r="B142" s="459"/>
      <x:c r="C142" s="459"/>
      <x:c r="D142" s="459"/>
      <x:c r="E142" s="487"/>
      <x:c r="F142" s="487"/>
      <x:c r="G142" s="459"/>
      <x:c r="H142" s="459"/>
      <x:c r="I142" s="487"/>
      <x:c r="J142" s="459"/>
      <x:c r="K142" s="459"/>
      <x:c r="L142" s="459"/>
      <x:c r="M142" s="487"/>
      <x:c r="N142" s="459"/>
      <x:c r="O142" s="377" t="str">
        <x:f>IF(E142="","",TODAY()-E142)</x:f>
      </x:c>
      <x:c r="P142" s="459"/>
      <x:c r="Q142" s="747" t="str">
        <x:f>IF(A142="","",IF(COUNTIF($A$5:$A$503,A142)&gt;1,"DUPLICATE SAMPLE ID",IF(OR(B142="",C142="",D142="",E142="",H142="",J142="",K142="",N142=""),"CHECK REQUIRED FIELDS",IF(OR(NOT(ISNUMBER(E142)),E142&gt;TODAY(),AND(F142&lt;&gt;"",OR(NOT(ISNUMBER(F142)),F142&lt;E142,F142&gt;TODAY())),AND(I142&lt;&gt;"",OR(NOT(ISNUMBER(I142)),I142&lt;E142,I142&gt;TODAY())),AND(M142&lt;&gt;"",NOT(ISNUMBER(M142))),AND(H142="YES",I142="")),"CHECK INPUTS","COMPLETE"))))</x:f>
      </x:c>
    </x:row>
    <x:row r="143">
      <x:c r="A143" s="459"/>
      <x:c r="B143" s="459"/>
      <x:c r="C143" s="459"/>
      <x:c r="D143" s="459"/>
      <x:c r="E143" s="487"/>
      <x:c r="F143" s="487"/>
      <x:c r="G143" s="459"/>
      <x:c r="H143" s="459"/>
      <x:c r="I143" s="487"/>
      <x:c r="J143" s="459"/>
      <x:c r="K143" s="459"/>
      <x:c r="L143" s="459"/>
      <x:c r="M143" s="487"/>
      <x:c r="N143" s="459"/>
      <x:c r="O143" s="377" t="str">
        <x:f>IF(E143="","",TODAY()-E143)</x:f>
      </x:c>
      <x:c r="P143" s="459"/>
      <x:c r="Q143" s="747" t="str">
        <x:f>IF(A143="","",IF(COUNTIF($A$5:$A$503,A143)&gt;1,"DUPLICATE SAMPLE ID",IF(OR(B143="",C143="",D143="",E143="",H143="",J143="",K143="",N143=""),"CHECK REQUIRED FIELDS",IF(OR(NOT(ISNUMBER(E143)),E143&gt;TODAY(),AND(F143&lt;&gt;"",OR(NOT(ISNUMBER(F143)),F143&lt;E143,F143&gt;TODAY())),AND(I143&lt;&gt;"",OR(NOT(ISNUMBER(I143)),I143&lt;E143,I143&gt;TODAY())),AND(M143&lt;&gt;"",NOT(ISNUMBER(M143))),AND(H143="YES",I143="")),"CHECK INPUTS","COMPLETE"))))</x:f>
      </x:c>
    </x:row>
    <x:row r="144">
      <x:c r="A144" s="459"/>
      <x:c r="B144" s="459"/>
      <x:c r="C144" s="459"/>
      <x:c r="D144" s="459"/>
      <x:c r="E144" s="487"/>
      <x:c r="F144" s="487"/>
      <x:c r="G144" s="459"/>
      <x:c r="H144" s="459"/>
      <x:c r="I144" s="487"/>
      <x:c r="J144" s="459"/>
      <x:c r="K144" s="459"/>
      <x:c r="L144" s="459"/>
      <x:c r="M144" s="487"/>
      <x:c r="N144" s="459"/>
      <x:c r="O144" s="377" t="str">
        <x:f>IF(E144="","",TODAY()-E144)</x:f>
      </x:c>
      <x:c r="P144" s="459"/>
      <x:c r="Q144" s="747" t="str">
        <x:f>IF(A144="","",IF(COUNTIF($A$5:$A$503,A144)&gt;1,"DUPLICATE SAMPLE ID",IF(OR(B144="",C144="",D144="",E144="",H144="",J144="",K144="",N144=""),"CHECK REQUIRED FIELDS",IF(OR(NOT(ISNUMBER(E144)),E144&gt;TODAY(),AND(F144&lt;&gt;"",OR(NOT(ISNUMBER(F144)),F144&lt;E144,F144&gt;TODAY())),AND(I144&lt;&gt;"",OR(NOT(ISNUMBER(I144)),I144&lt;E144,I144&gt;TODAY())),AND(M144&lt;&gt;"",NOT(ISNUMBER(M144))),AND(H144="YES",I144="")),"CHECK INPUTS","COMPLETE"))))</x:f>
      </x:c>
    </x:row>
    <x:row r="145">
      <x:c r="A145" s="459"/>
      <x:c r="B145" s="459"/>
      <x:c r="C145" s="459"/>
      <x:c r="D145" s="459"/>
      <x:c r="E145" s="487"/>
      <x:c r="F145" s="487"/>
      <x:c r="G145" s="459"/>
      <x:c r="H145" s="459"/>
      <x:c r="I145" s="487"/>
      <x:c r="J145" s="459"/>
      <x:c r="K145" s="459"/>
      <x:c r="L145" s="459"/>
      <x:c r="M145" s="487"/>
      <x:c r="N145" s="459"/>
      <x:c r="O145" s="377" t="str">
        <x:f>IF(E145="","",TODAY()-E145)</x:f>
      </x:c>
      <x:c r="P145" s="459"/>
      <x:c r="Q145" s="747" t="str">
        <x:f>IF(A145="","",IF(COUNTIF($A$5:$A$503,A145)&gt;1,"DUPLICATE SAMPLE ID",IF(OR(B145="",C145="",D145="",E145="",H145="",J145="",K145="",N145=""),"CHECK REQUIRED FIELDS",IF(OR(NOT(ISNUMBER(E145)),E145&gt;TODAY(),AND(F145&lt;&gt;"",OR(NOT(ISNUMBER(F145)),F145&lt;E145,F145&gt;TODAY())),AND(I145&lt;&gt;"",OR(NOT(ISNUMBER(I145)),I145&lt;E145,I145&gt;TODAY())),AND(M145&lt;&gt;"",NOT(ISNUMBER(M145))),AND(H145="YES",I145="")),"CHECK INPUTS","COMPLETE"))))</x:f>
      </x:c>
    </x:row>
    <x:row r="146">
      <x:c r="A146" s="459"/>
      <x:c r="B146" s="459"/>
      <x:c r="C146" s="459"/>
      <x:c r="D146" s="459"/>
      <x:c r="E146" s="487"/>
      <x:c r="F146" s="487"/>
      <x:c r="G146" s="459"/>
      <x:c r="H146" s="459"/>
      <x:c r="I146" s="487"/>
      <x:c r="J146" s="459"/>
      <x:c r="K146" s="459"/>
      <x:c r="L146" s="459"/>
      <x:c r="M146" s="487"/>
      <x:c r="N146" s="459"/>
      <x:c r="O146" s="377" t="str">
        <x:f>IF(E146="","",TODAY()-E146)</x:f>
      </x:c>
      <x:c r="P146" s="459"/>
      <x:c r="Q146" s="747" t="str">
        <x:f>IF(A146="","",IF(COUNTIF($A$5:$A$503,A146)&gt;1,"DUPLICATE SAMPLE ID",IF(OR(B146="",C146="",D146="",E146="",H146="",J146="",K146="",N146=""),"CHECK REQUIRED FIELDS",IF(OR(NOT(ISNUMBER(E146)),E146&gt;TODAY(),AND(F146&lt;&gt;"",OR(NOT(ISNUMBER(F146)),F146&lt;E146,F146&gt;TODAY())),AND(I146&lt;&gt;"",OR(NOT(ISNUMBER(I146)),I146&lt;E146,I146&gt;TODAY())),AND(M146&lt;&gt;"",NOT(ISNUMBER(M146))),AND(H146="YES",I146="")),"CHECK INPUTS","COMPLETE"))))</x:f>
      </x:c>
    </x:row>
    <x:row r="147">
      <x:c r="A147" s="459"/>
      <x:c r="B147" s="459"/>
      <x:c r="C147" s="459"/>
      <x:c r="D147" s="459"/>
      <x:c r="E147" s="487"/>
      <x:c r="F147" s="487"/>
      <x:c r="G147" s="459"/>
      <x:c r="H147" s="459"/>
      <x:c r="I147" s="487"/>
      <x:c r="J147" s="459"/>
      <x:c r="K147" s="459"/>
      <x:c r="L147" s="459"/>
      <x:c r="M147" s="487"/>
      <x:c r="N147" s="459"/>
      <x:c r="O147" s="377" t="str">
        <x:f>IF(E147="","",TODAY()-E147)</x:f>
      </x:c>
      <x:c r="P147" s="459"/>
      <x:c r="Q147" s="747" t="str">
        <x:f>IF(A147="","",IF(COUNTIF($A$5:$A$503,A147)&gt;1,"DUPLICATE SAMPLE ID",IF(OR(B147="",C147="",D147="",E147="",H147="",J147="",K147="",N147=""),"CHECK REQUIRED FIELDS",IF(OR(NOT(ISNUMBER(E147)),E147&gt;TODAY(),AND(F147&lt;&gt;"",OR(NOT(ISNUMBER(F147)),F147&lt;E147,F147&gt;TODAY())),AND(I147&lt;&gt;"",OR(NOT(ISNUMBER(I147)),I147&lt;E147,I147&gt;TODAY())),AND(M147&lt;&gt;"",NOT(ISNUMBER(M147))),AND(H147="YES",I147="")),"CHECK INPUTS","COMPLETE"))))</x:f>
      </x:c>
    </x:row>
    <x:row r="148">
      <x:c r="A148" s="459"/>
      <x:c r="B148" s="459"/>
      <x:c r="C148" s="459"/>
      <x:c r="D148" s="459"/>
      <x:c r="E148" s="487"/>
      <x:c r="F148" s="487"/>
      <x:c r="G148" s="459"/>
      <x:c r="H148" s="459"/>
      <x:c r="I148" s="487"/>
      <x:c r="J148" s="459"/>
      <x:c r="K148" s="459"/>
      <x:c r="L148" s="459"/>
      <x:c r="M148" s="487"/>
      <x:c r="N148" s="459"/>
      <x:c r="O148" s="377" t="str">
        <x:f>IF(E148="","",TODAY()-E148)</x:f>
      </x:c>
      <x:c r="P148" s="459"/>
      <x:c r="Q148" s="747" t="str">
        <x:f>IF(A148="","",IF(COUNTIF($A$5:$A$503,A148)&gt;1,"DUPLICATE SAMPLE ID",IF(OR(B148="",C148="",D148="",E148="",H148="",J148="",K148="",N148=""),"CHECK REQUIRED FIELDS",IF(OR(NOT(ISNUMBER(E148)),E148&gt;TODAY(),AND(F148&lt;&gt;"",OR(NOT(ISNUMBER(F148)),F148&lt;E148,F148&gt;TODAY())),AND(I148&lt;&gt;"",OR(NOT(ISNUMBER(I148)),I148&lt;E148,I148&gt;TODAY())),AND(M148&lt;&gt;"",NOT(ISNUMBER(M148))),AND(H148="YES",I148="")),"CHECK INPUTS","COMPLETE"))))</x:f>
      </x:c>
    </x:row>
    <x:row r="149">
      <x:c r="A149" s="459"/>
      <x:c r="B149" s="459"/>
      <x:c r="C149" s="459"/>
      <x:c r="D149" s="459"/>
      <x:c r="E149" s="487"/>
      <x:c r="F149" s="487"/>
      <x:c r="G149" s="459"/>
      <x:c r="H149" s="459"/>
      <x:c r="I149" s="487"/>
      <x:c r="J149" s="459"/>
      <x:c r="K149" s="459"/>
      <x:c r="L149" s="459"/>
      <x:c r="M149" s="487"/>
      <x:c r="N149" s="459"/>
      <x:c r="O149" s="377" t="str">
        <x:f>IF(E149="","",TODAY()-E149)</x:f>
      </x:c>
      <x:c r="P149" s="459"/>
      <x:c r="Q149" s="747" t="str">
        <x:f>IF(A149="","",IF(COUNTIF($A$5:$A$503,A149)&gt;1,"DUPLICATE SAMPLE ID",IF(OR(B149="",C149="",D149="",E149="",H149="",J149="",K149="",N149=""),"CHECK REQUIRED FIELDS",IF(OR(NOT(ISNUMBER(E149)),E149&gt;TODAY(),AND(F149&lt;&gt;"",OR(NOT(ISNUMBER(F149)),F149&lt;E149,F149&gt;TODAY())),AND(I149&lt;&gt;"",OR(NOT(ISNUMBER(I149)),I149&lt;E149,I149&gt;TODAY())),AND(M149&lt;&gt;"",NOT(ISNUMBER(M149))),AND(H149="YES",I149="")),"CHECK INPUTS","COMPLETE"))))</x:f>
      </x:c>
    </x:row>
    <x:row r="150">
      <x:c r="A150" s="459"/>
      <x:c r="B150" s="459"/>
      <x:c r="C150" s="459"/>
      <x:c r="D150" s="459"/>
      <x:c r="E150" s="487"/>
      <x:c r="F150" s="487"/>
      <x:c r="G150" s="459"/>
      <x:c r="H150" s="459"/>
      <x:c r="I150" s="487"/>
      <x:c r="J150" s="459"/>
      <x:c r="K150" s="459"/>
      <x:c r="L150" s="459"/>
      <x:c r="M150" s="487"/>
      <x:c r="N150" s="459"/>
      <x:c r="O150" s="377" t="str">
        <x:f>IF(E150="","",TODAY()-E150)</x:f>
      </x:c>
      <x:c r="P150" s="459"/>
      <x:c r="Q150" s="747" t="str">
        <x:f>IF(A150="","",IF(COUNTIF($A$5:$A$503,A150)&gt;1,"DUPLICATE SAMPLE ID",IF(OR(B150="",C150="",D150="",E150="",H150="",J150="",K150="",N150=""),"CHECK REQUIRED FIELDS",IF(OR(NOT(ISNUMBER(E150)),E150&gt;TODAY(),AND(F150&lt;&gt;"",OR(NOT(ISNUMBER(F150)),F150&lt;E150,F150&gt;TODAY())),AND(I150&lt;&gt;"",OR(NOT(ISNUMBER(I150)),I150&lt;E150,I150&gt;TODAY())),AND(M150&lt;&gt;"",NOT(ISNUMBER(M150))),AND(H150="YES",I150="")),"CHECK INPUTS","COMPLETE"))))</x:f>
      </x:c>
    </x:row>
    <x:row r="151">
      <x:c r="A151" s="459"/>
      <x:c r="B151" s="459"/>
      <x:c r="C151" s="459"/>
      <x:c r="D151" s="459"/>
      <x:c r="E151" s="487"/>
      <x:c r="F151" s="487"/>
      <x:c r="G151" s="459"/>
      <x:c r="H151" s="459"/>
      <x:c r="I151" s="487"/>
      <x:c r="J151" s="459"/>
      <x:c r="K151" s="459"/>
      <x:c r="L151" s="459"/>
      <x:c r="M151" s="487"/>
      <x:c r="N151" s="459"/>
      <x:c r="O151" s="377" t="str">
        <x:f>IF(E151="","",TODAY()-E151)</x:f>
      </x:c>
      <x:c r="P151" s="459"/>
      <x:c r="Q151" s="747" t="str">
        <x:f>IF(A151="","",IF(COUNTIF($A$5:$A$503,A151)&gt;1,"DUPLICATE SAMPLE ID",IF(OR(B151="",C151="",D151="",E151="",H151="",J151="",K151="",N151=""),"CHECK REQUIRED FIELDS",IF(OR(NOT(ISNUMBER(E151)),E151&gt;TODAY(),AND(F151&lt;&gt;"",OR(NOT(ISNUMBER(F151)),F151&lt;E151,F151&gt;TODAY())),AND(I151&lt;&gt;"",OR(NOT(ISNUMBER(I151)),I151&lt;E151,I151&gt;TODAY())),AND(M151&lt;&gt;"",NOT(ISNUMBER(M151))),AND(H151="YES",I151="")),"CHECK INPUTS","COMPLETE"))))</x:f>
      </x:c>
    </x:row>
    <x:row r="152">
      <x:c r="A152" s="459"/>
      <x:c r="B152" s="459"/>
      <x:c r="C152" s="459"/>
      <x:c r="D152" s="459"/>
      <x:c r="E152" s="487"/>
      <x:c r="F152" s="487"/>
      <x:c r="G152" s="459"/>
      <x:c r="H152" s="459"/>
      <x:c r="I152" s="487"/>
      <x:c r="J152" s="459"/>
      <x:c r="K152" s="459"/>
      <x:c r="L152" s="459"/>
      <x:c r="M152" s="487"/>
      <x:c r="N152" s="459"/>
      <x:c r="O152" s="377" t="str">
        <x:f>IF(E152="","",TODAY()-E152)</x:f>
      </x:c>
      <x:c r="P152" s="459"/>
      <x:c r="Q152" s="747" t="str">
        <x:f>IF(A152="","",IF(COUNTIF($A$5:$A$503,A152)&gt;1,"DUPLICATE SAMPLE ID",IF(OR(B152="",C152="",D152="",E152="",H152="",J152="",K152="",N152=""),"CHECK REQUIRED FIELDS",IF(OR(NOT(ISNUMBER(E152)),E152&gt;TODAY(),AND(F152&lt;&gt;"",OR(NOT(ISNUMBER(F152)),F152&lt;E152,F152&gt;TODAY())),AND(I152&lt;&gt;"",OR(NOT(ISNUMBER(I152)),I152&lt;E152,I152&gt;TODAY())),AND(M152&lt;&gt;"",NOT(ISNUMBER(M152))),AND(H152="YES",I152="")),"CHECK INPUTS","COMPLETE"))))</x:f>
      </x:c>
    </x:row>
    <x:row r="153">
      <x:c r="A153" s="459"/>
      <x:c r="B153" s="459"/>
      <x:c r="C153" s="459"/>
      <x:c r="D153" s="459"/>
      <x:c r="E153" s="487"/>
      <x:c r="F153" s="487"/>
      <x:c r="G153" s="459"/>
      <x:c r="H153" s="459"/>
      <x:c r="I153" s="487"/>
      <x:c r="J153" s="459"/>
      <x:c r="K153" s="459"/>
      <x:c r="L153" s="459"/>
      <x:c r="M153" s="487"/>
      <x:c r="N153" s="459"/>
      <x:c r="O153" s="377" t="str">
        <x:f>IF(E153="","",TODAY()-E153)</x:f>
      </x:c>
      <x:c r="P153" s="459"/>
      <x:c r="Q153" s="747" t="str">
        <x:f>IF(A153="","",IF(COUNTIF($A$5:$A$503,A153)&gt;1,"DUPLICATE SAMPLE ID",IF(OR(B153="",C153="",D153="",E153="",H153="",J153="",K153="",N153=""),"CHECK REQUIRED FIELDS",IF(OR(NOT(ISNUMBER(E153)),E153&gt;TODAY(),AND(F153&lt;&gt;"",OR(NOT(ISNUMBER(F153)),F153&lt;E153,F153&gt;TODAY())),AND(I153&lt;&gt;"",OR(NOT(ISNUMBER(I153)),I153&lt;E153,I153&gt;TODAY())),AND(M153&lt;&gt;"",NOT(ISNUMBER(M153))),AND(H153="YES",I153="")),"CHECK INPUTS","COMPLETE"))))</x:f>
      </x:c>
    </x:row>
    <x:row r="154">
      <x:c r="A154" s="459"/>
      <x:c r="B154" s="459"/>
      <x:c r="C154" s="459"/>
      <x:c r="D154" s="459"/>
      <x:c r="E154" s="487"/>
      <x:c r="F154" s="487"/>
      <x:c r="G154" s="459"/>
      <x:c r="H154" s="459"/>
      <x:c r="I154" s="487"/>
      <x:c r="J154" s="459"/>
      <x:c r="K154" s="459"/>
      <x:c r="L154" s="459"/>
      <x:c r="M154" s="487"/>
      <x:c r="N154" s="459"/>
      <x:c r="O154" s="377" t="str">
        <x:f>IF(E154="","",TODAY()-E154)</x:f>
      </x:c>
      <x:c r="P154" s="459"/>
      <x:c r="Q154" s="747" t="str">
        <x:f>IF(A154="","",IF(COUNTIF($A$5:$A$503,A154)&gt;1,"DUPLICATE SAMPLE ID",IF(OR(B154="",C154="",D154="",E154="",H154="",J154="",K154="",N154=""),"CHECK REQUIRED FIELDS",IF(OR(NOT(ISNUMBER(E154)),E154&gt;TODAY(),AND(F154&lt;&gt;"",OR(NOT(ISNUMBER(F154)),F154&lt;E154,F154&gt;TODAY())),AND(I154&lt;&gt;"",OR(NOT(ISNUMBER(I154)),I154&lt;E154,I154&gt;TODAY())),AND(M154&lt;&gt;"",NOT(ISNUMBER(M154))),AND(H154="YES",I154="")),"CHECK INPUTS","COMPLETE"))))</x:f>
      </x:c>
    </x:row>
    <x:row r="155">
      <x:c r="A155" s="459"/>
      <x:c r="B155" s="459"/>
      <x:c r="C155" s="459"/>
      <x:c r="D155" s="459"/>
      <x:c r="E155" s="487"/>
      <x:c r="F155" s="487"/>
      <x:c r="G155" s="459"/>
      <x:c r="H155" s="459"/>
      <x:c r="I155" s="487"/>
      <x:c r="J155" s="459"/>
      <x:c r="K155" s="459"/>
      <x:c r="L155" s="459"/>
      <x:c r="M155" s="487"/>
      <x:c r="N155" s="459"/>
      <x:c r="O155" s="377" t="str">
        <x:f>IF(E155="","",TODAY()-E155)</x:f>
      </x:c>
      <x:c r="P155" s="459"/>
      <x:c r="Q155" s="747" t="str">
        <x:f>IF(A155="","",IF(COUNTIF($A$5:$A$503,A155)&gt;1,"DUPLICATE SAMPLE ID",IF(OR(B155="",C155="",D155="",E155="",H155="",J155="",K155="",N155=""),"CHECK REQUIRED FIELDS",IF(OR(NOT(ISNUMBER(E155)),E155&gt;TODAY(),AND(F155&lt;&gt;"",OR(NOT(ISNUMBER(F155)),F155&lt;E155,F155&gt;TODAY())),AND(I155&lt;&gt;"",OR(NOT(ISNUMBER(I155)),I155&lt;E155,I155&gt;TODAY())),AND(M155&lt;&gt;"",NOT(ISNUMBER(M155))),AND(H155="YES",I155="")),"CHECK INPUTS","COMPLETE"))))</x:f>
      </x:c>
    </x:row>
    <x:row r="156">
      <x:c r="A156" s="459"/>
      <x:c r="B156" s="459"/>
      <x:c r="C156" s="459"/>
      <x:c r="D156" s="459"/>
      <x:c r="E156" s="487"/>
      <x:c r="F156" s="487"/>
      <x:c r="G156" s="459"/>
      <x:c r="H156" s="459"/>
      <x:c r="I156" s="487"/>
      <x:c r="J156" s="459"/>
      <x:c r="K156" s="459"/>
      <x:c r="L156" s="459"/>
      <x:c r="M156" s="487"/>
      <x:c r="N156" s="459"/>
      <x:c r="O156" s="377" t="str">
        <x:f>IF(E156="","",TODAY()-E156)</x:f>
      </x:c>
      <x:c r="P156" s="459"/>
      <x:c r="Q156" s="747" t="str">
        <x:f>IF(A156="","",IF(COUNTIF($A$5:$A$503,A156)&gt;1,"DUPLICATE SAMPLE ID",IF(OR(B156="",C156="",D156="",E156="",H156="",J156="",K156="",N156=""),"CHECK REQUIRED FIELDS",IF(OR(NOT(ISNUMBER(E156)),E156&gt;TODAY(),AND(F156&lt;&gt;"",OR(NOT(ISNUMBER(F156)),F156&lt;E156,F156&gt;TODAY())),AND(I156&lt;&gt;"",OR(NOT(ISNUMBER(I156)),I156&lt;E156,I156&gt;TODAY())),AND(M156&lt;&gt;"",NOT(ISNUMBER(M156))),AND(H156="YES",I156="")),"CHECK INPUTS","COMPLETE"))))</x:f>
      </x:c>
    </x:row>
    <x:row r="157">
      <x:c r="A157" s="459"/>
      <x:c r="B157" s="459"/>
      <x:c r="C157" s="459"/>
      <x:c r="D157" s="459"/>
      <x:c r="E157" s="487"/>
      <x:c r="F157" s="487"/>
      <x:c r="G157" s="459"/>
      <x:c r="H157" s="459"/>
      <x:c r="I157" s="487"/>
      <x:c r="J157" s="459"/>
      <x:c r="K157" s="459"/>
      <x:c r="L157" s="459"/>
      <x:c r="M157" s="487"/>
      <x:c r="N157" s="459"/>
      <x:c r="O157" s="377" t="str">
        <x:f>IF(E157="","",TODAY()-E157)</x:f>
      </x:c>
      <x:c r="P157" s="459"/>
      <x:c r="Q157" s="747" t="str">
        <x:f>IF(A157="","",IF(COUNTIF($A$5:$A$503,A157)&gt;1,"DUPLICATE SAMPLE ID",IF(OR(B157="",C157="",D157="",E157="",H157="",J157="",K157="",N157=""),"CHECK REQUIRED FIELDS",IF(OR(NOT(ISNUMBER(E157)),E157&gt;TODAY(),AND(F157&lt;&gt;"",OR(NOT(ISNUMBER(F157)),F157&lt;E157,F157&gt;TODAY())),AND(I157&lt;&gt;"",OR(NOT(ISNUMBER(I157)),I157&lt;E157,I157&gt;TODAY())),AND(M157&lt;&gt;"",NOT(ISNUMBER(M157))),AND(H157="YES",I157="")),"CHECK INPUTS","COMPLETE"))))</x:f>
      </x:c>
    </x:row>
    <x:row r="158">
      <x:c r="A158" s="459"/>
      <x:c r="B158" s="459"/>
      <x:c r="C158" s="459"/>
      <x:c r="D158" s="459"/>
      <x:c r="E158" s="487"/>
      <x:c r="F158" s="487"/>
      <x:c r="G158" s="459"/>
      <x:c r="H158" s="459"/>
      <x:c r="I158" s="487"/>
      <x:c r="J158" s="459"/>
      <x:c r="K158" s="459"/>
      <x:c r="L158" s="459"/>
      <x:c r="M158" s="487"/>
      <x:c r="N158" s="459"/>
      <x:c r="O158" s="377" t="str">
        <x:f>IF(E158="","",TODAY()-E158)</x:f>
      </x:c>
      <x:c r="P158" s="459"/>
      <x:c r="Q158" s="747" t="str">
        <x:f>IF(A158="","",IF(COUNTIF($A$5:$A$503,A158)&gt;1,"DUPLICATE SAMPLE ID",IF(OR(B158="",C158="",D158="",E158="",H158="",J158="",K158="",N158=""),"CHECK REQUIRED FIELDS",IF(OR(NOT(ISNUMBER(E158)),E158&gt;TODAY(),AND(F158&lt;&gt;"",OR(NOT(ISNUMBER(F158)),F158&lt;E158,F158&gt;TODAY())),AND(I158&lt;&gt;"",OR(NOT(ISNUMBER(I158)),I158&lt;E158,I158&gt;TODAY())),AND(M158&lt;&gt;"",NOT(ISNUMBER(M158))),AND(H158="YES",I158="")),"CHECK INPUTS","COMPLETE"))))</x:f>
      </x:c>
    </x:row>
    <x:row r="159">
      <x:c r="A159" s="459"/>
      <x:c r="B159" s="459"/>
      <x:c r="C159" s="459"/>
      <x:c r="D159" s="459"/>
      <x:c r="E159" s="487"/>
      <x:c r="F159" s="487"/>
      <x:c r="G159" s="459"/>
      <x:c r="H159" s="459"/>
      <x:c r="I159" s="487"/>
      <x:c r="J159" s="459"/>
      <x:c r="K159" s="459"/>
      <x:c r="L159" s="459"/>
      <x:c r="M159" s="487"/>
      <x:c r="N159" s="459"/>
      <x:c r="O159" s="377" t="str">
        <x:f>IF(E159="","",TODAY()-E159)</x:f>
      </x:c>
      <x:c r="P159" s="459"/>
      <x:c r="Q159" s="747" t="str">
        <x:f>IF(A159="","",IF(COUNTIF($A$5:$A$503,A159)&gt;1,"DUPLICATE SAMPLE ID",IF(OR(B159="",C159="",D159="",E159="",H159="",J159="",K159="",N159=""),"CHECK REQUIRED FIELDS",IF(OR(NOT(ISNUMBER(E159)),E159&gt;TODAY(),AND(F159&lt;&gt;"",OR(NOT(ISNUMBER(F159)),F159&lt;E159,F159&gt;TODAY())),AND(I159&lt;&gt;"",OR(NOT(ISNUMBER(I159)),I159&lt;E159,I159&gt;TODAY())),AND(M159&lt;&gt;"",NOT(ISNUMBER(M159))),AND(H159="YES",I159="")),"CHECK INPUTS","COMPLETE"))))</x:f>
      </x:c>
    </x:row>
    <x:row r="160">
      <x:c r="A160" s="459"/>
      <x:c r="B160" s="459"/>
      <x:c r="C160" s="459"/>
      <x:c r="D160" s="459"/>
      <x:c r="E160" s="487"/>
      <x:c r="F160" s="487"/>
      <x:c r="G160" s="459"/>
      <x:c r="H160" s="459"/>
      <x:c r="I160" s="487"/>
      <x:c r="J160" s="459"/>
      <x:c r="K160" s="459"/>
      <x:c r="L160" s="459"/>
      <x:c r="M160" s="487"/>
      <x:c r="N160" s="459"/>
      <x:c r="O160" s="377" t="str">
        <x:f>IF(E160="","",TODAY()-E160)</x:f>
      </x:c>
      <x:c r="P160" s="459"/>
      <x:c r="Q160" s="747" t="str">
        <x:f>IF(A160="","",IF(COUNTIF($A$5:$A$503,A160)&gt;1,"DUPLICATE SAMPLE ID",IF(OR(B160="",C160="",D160="",E160="",H160="",J160="",K160="",N160=""),"CHECK REQUIRED FIELDS",IF(OR(NOT(ISNUMBER(E160)),E160&gt;TODAY(),AND(F160&lt;&gt;"",OR(NOT(ISNUMBER(F160)),F160&lt;E160,F160&gt;TODAY())),AND(I160&lt;&gt;"",OR(NOT(ISNUMBER(I160)),I160&lt;E160,I160&gt;TODAY())),AND(M160&lt;&gt;"",NOT(ISNUMBER(M160))),AND(H160="YES",I160="")),"CHECK INPUTS","COMPLETE"))))</x:f>
      </x:c>
    </x:row>
    <x:row r="161">
      <x:c r="A161" s="459"/>
      <x:c r="B161" s="459"/>
      <x:c r="C161" s="459"/>
      <x:c r="D161" s="459"/>
      <x:c r="E161" s="487"/>
      <x:c r="F161" s="487"/>
      <x:c r="G161" s="459"/>
      <x:c r="H161" s="459"/>
      <x:c r="I161" s="487"/>
      <x:c r="J161" s="459"/>
      <x:c r="K161" s="459"/>
      <x:c r="L161" s="459"/>
      <x:c r="M161" s="487"/>
      <x:c r="N161" s="459"/>
      <x:c r="O161" s="377" t="str">
        <x:f>IF(E161="","",TODAY()-E161)</x:f>
      </x:c>
      <x:c r="P161" s="459"/>
      <x:c r="Q161" s="747" t="str">
        <x:f>IF(A161="","",IF(COUNTIF($A$5:$A$503,A161)&gt;1,"DUPLICATE SAMPLE ID",IF(OR(B161="",C161="",D161="",E161="",H161="",J161="",K161="",N161=""),"CHECK REQUIRED FIELDS",IF(OR(NOT(ISNUMBER(E161)),E161&gt;TODAY(),AND(F161&lt;&gt;"",OR(NOT(ISNUMBER(F161)),F161&lt;E161,F161&gt;TODAY())),AND(I161&lt;&gt;"",OR(NOT(ISNUMBER(I161)),I161&lt;E161,I161&gt;TODAY())),AND(M161&lt;&gt;"",NOT(ISNUMBER(M161))),AND(H161="YES",I161="")),"CHECK INPUTS","COMPLETE"))))</x:f>
      </x:c>
    </x:row>
    <x:row r="162">
      <x:c r="A162" s="459"/>
      <x:c r="B162" s="459"/>
      <x:c r="C162" s="459"/>
      <x:c r="D162" s="459"/>
      <x:c r="E162" s="487"/>
      <x:c r="F162" s="487"/>
      <x:c r="G162" s="459"/>
      <x:c r="H162" s="459"/>
      <x:c r="I162" s="487"/>
      <x:c r="J162" s="459"/>
      <x:c r="K162" s="459"/>
      <x:c r="L162" s="459"/>
      <x:c r="M162" s="487"/>
      <x:c r="N162" s="459"/>
      <x:c r="O162" s="377" t="str">
        <x:f>IF(E162="","",TODAY()-E162)</x:f>
      </x:c>
      <x:c r="P162" s="459"/>
      <x:c r="Q162" s="747" t="str">
        <x:f>IF(A162="","",IF(COUNTIF($A$5:$A$503,A162)&gt;1,"DUPLICATE SAMPLE ID",IF(OR(B162="",C162="",D162="",E162="",H162="",J162="",K162="",N162=""),"CHECK REQUIRED FIELDS",IF(OR(NOT(ISNUMBER(E162)),E162&gt;TODAY(),AND(F162&lt;&gt;"",OR(NOT(ISNUMBER(F162)),F162&lt;E162,F162&gt;TODAY())),AND(I162&lt;&gt;"",OR(NOT(ISNUMBER(I162)),I162&lt;E162,I162&gt;TODAY())),AND(M162&lt;&gt;"",NOT(ISNUMBER(M162))),AND(H162="YES",I162="")),"CHECK INPUTS","COMPLETE"))))</x:f>
      </x:c>
    </x:row>
    <x:row r="163">
      <x:c r="A163" s="459"/>
      <x:c r="B163" s="459"/>
      <x:c r="C163" s="459"/>
      <x:c r="D163" s="459"/>
      <x:c r="E163" s="487"/>
      <x:c r="F163" s="487"/>
      <x:c r="G163" s="459"/>
      <x:c r="H163" s="459"/>
      <x:c r="I163" s="487"/>
      <x:c r="J163" s="459"/>
      <x:c r="K163" s="459"/>
      <x:c r="L163" s="459"/>
      <x:c r="M163" s="487"/>
      <x:c r="N163" s="459"/>
      <x:c r="O163" s="377" t="str">
        <x:f>IF(E163="","",TODAY()-E163)</x:f>
      </x:c>
      <x:c r="P163" s="459"/>
      <x:c r="Q163" s="747" t="str">
        <x:f>IF(A163="","",IF(COUNTIF($A$5:$A$503,A163)&gt;1,"DUPLICATE SAMPLE ID",IF(OR(B163="",C163="",D163="",E163="",H163="",J163="",K163="",N163=""),"CHECK REQUIRED FIELDS",IF(OR(NOT(ISNUMBER(E163)),E163&gt;TODAY(),AND(F163&lt;&gt;"",OR(NOT(ISNUMBER(F163)),F163&lt;E163,F163&gt;TODAY())),AND(I163&lt;&gt;"",OR(NOT(ISNUMBER(I163)),I163&lt;E163,I163&gt;TODAY())),AND(M163&lt;&gt;"",NOT(ISNUMBER(M163))),AND(H163="YES",I163="")),"CHECK INPUTS","COMPLETE"))))</x:f>
      </x:c>
    </x:row>
    <x:row r="164">
      <x:c r="A164" s="459"/>
      <x:c r="B164" s="459"/>
      <x:c r="C164" s="459"/>
      <x:c r="D164" s="459"/>
      <x:c r="E164" s="487"/>
      <x:c r="F164" s="487"/>
      <x:c r="G164" s="459"/>
      <x:c r="H164" s="459"/>
      <x:c r="I164" s="487"/>
      <x:c r="J164" s="459"/>
      <x:c r="K164" s="459"/>
      <x:c r="L164" s="459"/>
      <x:c r="M164" s="487"/>
      <x:c r="N164" s="459"/>
      <x:c r="O164" s="377" t="str">
        <x:f>IF(E164="","",TODAY()-E164)</x:f>
      </x:c>
      <x:c r="P164" s="459"/>
      <x:c r="Q164" s="747" t="str">
        <x:f>IF(A164="","",IF(COUNTIF($A$5:$A$503,A164)&gt;1,"DUPLICATE SAMPLE ID",IF(OR(B164="",C164="",D164="",E164="",H164="",J164="",K164="",N164=""),"CHECK REQUIRED FIELDS",IF(OR(NOT(ISNUMBER(E164)),E164&gt;TODAY(),AND(F164&lt;&gt;"",OR(NOT(ISNUMBER(F164)),F164&lt;E164,F164&gt;TODAY())),AND(I164&lt;&gt;"",OR(NOT(ISNUMBER(I164)),I164&lt;E164,I164&gt;TODAY())),AND(M164&lt;&gt;"",NOT(ISNUMBER(M164))),AND(H164="YES",I164="")),"CHECK INPUTS","COMPLETE"))))</x:f>
      </x:c>
    </x:row>
    <x:row r="165">
      <x:c r="A165" s="459"/>
      <x:c r="B165" s="459"/>
      <x:c r="C165" s="459"/>
      <x:c r="D165" s="459"/>
      <x:c r="E165" s="487"/>
      <x:c r="F165" s="487"/>
      <x:c r="G165" s="459"/>
      <x:c r="H165" s="459"/>
      <x:c r="I165" s="487"/>
      <x:c r="J165" s="459"/>
      <x:c r="K165" s="459"/>
      <x:c r="L165" s="459"/>
      <x:c r="M165" s="487"/>
      <x:c r="N165" s="459"/>
      <x:c r="O165" s="377" t="str">
        <x:f>IF(E165="","",TODAY()-E165)</x:f>
      </x:c>
      <x:c r="P165" s="459"/>
      <x:c r="Q165" s="747" t="str">
        <x:f>IF(A165="","",IF(COUNTIF($A$5:$A$503,A165)&gt;1,"DUPLICATE SAMPLE ID",IF(OR(B165="",C165="",D165="",E165="",H165="",J165="",K165="",N165=""),"CHECK REQUIRED FIELDS",IF(OR(NOT(ISNUMBER(E165)),E165&gt;TODAY(),AND(F165&lt;&gt;"",OR(NOT(ISNUMBER(F165)),F165&lt;E165,F165&gt;TODAY())),AND(I165&lt;&gt;"",OR(NOT(ISNUMBER(I165)),I165&lt;E165,I165&gt;TODAY())),AND(M165&lt;&gt;"",NOT(ISNUMBER(M165))),AND(H165="YES",I165="")),"CHECK INPUTS","COMPLETE"))))</x:f>
      </x:c>
    </x:row>
    <x:row r="166">
      <x:c r="A166" s="459"/>
      <x:c r="B166" s="459"/>
      <x:c r="C166" s="459"/>
      <x:c r="D166" s="459"/>
      <x:c r="E166" s="487"/>
      <x:c r="F166" s="487"/>
      <x:c r="G166" s="459"/>
      <x:c r="H166" s="459"/>
      <x:c r="I166" s="487"/>
      <x:c r="J166" s="459"/>
      <x:c r="K166" s="459"/>
      <x:c r="L166" s="459"/>
      <x:c r="M166" s="487"/>
      <x:c r="N166" s="459"/>
      <x:c r="O166" s="377" t="str">
        <x:f>IF(E166="","",TODAY()-E166)</x:f>
      </x:c>
      <x:c r="P166" s="459"/>
      <x:c r="Q166" s="747" t="str">
        <x:f>IF(A166="","",IF(COUNTIF($A$5:$A$503,A166)&gt;1,"DUPLICATE SAMPLE ID",IF(OR(B166="",C166="",D166="",E166="",H166="",J166="",K166="",N166=""),"CHECK REQUIRED FIELDS",IF(OR(NOT(ISNUMBER(E166)),E166&gt;TODAY(),AND(F166&lt;&gt;"",OR(NOT(ISNUMBER(F166)),F166&lt;E166,F166&gt;TODAY())),AND(I166&lt;&gt;"",OR(NOT(ISNUMBER(I166)),I166&lt;E166,I166&gt;TODAY())),AND(M166&lt;&gt;"",NOT(ISNUMBER(M166))),AND(H166="YES",I166="")),"CHECK INPUTS","COMPLETE"))))</x:f>
      </x:c>
    </x:row>
    <x:row r="167">
      <x:c r="A167" s="459"/>
      <x:c r="B167" s="459"/>
      <x:c r="C167" s="459"/>
      <x:c r="D167" s="459"/>
      <x:c r="E167" s="487"/>
      <x:c r="F167" s="487"/>
      <x:c r="G167" s="459"/>
      <x:c r="H167" s="459"/>
      <x:c r="I167" s="487"/>
      <x:c r="J167" s="459"/>
      <x:c r="K167" s="459"/>
      <x:c r="L167" s="459"/>
      <x:c r="M167" s="487"/>
      <x:c r="N167" s="459"/>
      <x:c r="O167" s="377" t="str">
        <x:f>IF(E167="","",TODAY()-E167)</x:f>
      </x:c>
      <x:c r="P167" s="459"/>
      <x:c r="Q167" s="747" t="str">
        <x:f>IF(A167="","",IF(COUNTIF($A$5:$A$503,A167)&gt;1,"DUPLICATE SAMPLE ID",IF(OR(B167="",C167="",D167="",E167="",H167="",J167="",K167="",N167=""),"CHECK REQUIRED FIELDS",IF(OR(NOT(ISNUMBER(E167)),E167&gt;TODAY(),AND(F167&lt;&gt;"",OR(NOT(ISNUMBER(F167)),F167&lt;E167,F167&gt;TODAY())),AND(I167&lt;&gt;"",OR(NOT(ISNUMBER(I167)),I167&lt;E167,I167&gt;TODAY())),AND(M167&lt;&gt;"",NOT(ISNUMBER(M167))),AND(H167="YES",I167="")),"CHECK INPUTS","COMPLETE"))))</x:f>
      </x:c>
    </x:row>
    <x:row r="168">
      <x:c r="A168" s="459"/>
      <x:c r="B168" s="459"/>
      <x:c r="C168" s="459"/>
      <x:c r="D168" s="459"/>
      <x:c r="E168" s="487"/>
      <x:c r="F168" s="487"/>
      <x:c r="G168" s="459"/>
      <x:c r="H168" s="459"/>
      <x:c r="I168" s="487"/>
      <x:c r="J168" s="459"/>
      <x:c r="K168" s="459"/>
      <x:c r="L168" s="459"/>
      <x:c r="M168" s="487"/>
      <x:c r="N168" s="459"/>
      <x:c r="O168" s="377" t="str">
        <x:f>IF(E168="","",TODAY()-E168)</x:f>
      </x:c>
      <x:c r="P168" s="459"/>
      <x:c r="Q168" s="747" t="str">
        <x:f>IF(A168="","",IF(COUNTIF($A$5:$A$503,A168)&gt;1,"DUPLICATE SAMPLE ID",IF(OR(B168="",C168="",D168="",E168="",H168="",J168="",K168="",N168=""),"CHECK REQUIRED FIELDS",IF(OR(NOT(ISNUMBER(E168)),E168&gt;TODAY(),AND(F168&lt;&gt;"",OR(NOT(ISNUMBER(F168)),F168&lt;E168,F168&gt;TODAY())),AND(I168&lt;&gt;"",OR(NOT(ISNUMBER(I168)),I168&lt;E168,I168&gt;TODAY())),AND(M168&lt;&gt;"",NOT(ISNUMBER(M168))),AND(H168="YES",I168="")),"CHECK INPUTS","COMPLETE"))))</x:f>
      </x:c>
    </x:row>
    <x:row r="169">
      <x:c r="A169" s="459"/>
      <x:c r="B169" s="459"/>
      <x:c r="C169" s="459"/>
      <x:c r="D169" s="459"/>
      <x:c r="E169" s="487"/>
      <x:c r="F169" s="487"/>
      <x:c r="G169" s="459"/>
      <x:c r="H169" s="459"/>
      <x:c r="I169" s="487"/>
      <x:c r="J169" s="459"/>
      <x:c r="K169" s="459"/>
      <x:c r="L169" s="459"/>
      <x:c r="M169" s="487"/>
      <x:c r="N169" s="459"/>
      <x:c r="O169" s="377" t="str">
        <x:f>IF(E169="","",TODAY()-E169)</x:f>
      </x:c>
      <x:c r="P169" s="459"/>
      <x:c r="Q169" s="747" t="str">
        <x:f>IF(A169="","",IF(COUNTIF($A$5:$A$503,A169)&gt;1,"DUPLICATE SAMPLE ID",IF(OR(B169="",C169="",D169="",E169="",H169="",J169="",K169="",N169=""),"CHECK REQUIRED FIELDS",IF(OR(NOT(ISNUMBER(E169)),E169&gt;TODAY(),AND(F169&lt;&gt;"",OR(NOT(ISNUMBER(F169)),F169&lt;E169,F169&gt;TODAY())),AND(I169&lt;&gt;"",OR(NOT(ISNUMBER(I169)),I169&lt;E169,I169&gt;TODAY())),AND(M169&lt;&gt;"",NOT(ISNUMBER(M169))),AND(H169="YES",I169="")),"CHECK INPUTS","COMPLETE"))))</x:f>
      </x:c>
    </x:row>
    <x:row r="170">
      <x:c r="A170" s="459"/>
      <x:c r="B170" s="459"/>
      <x:c r="C170" s="459"/>
      <x:c r="D170" s="459"/>
      <x:c r="E170" s="487"/>
      <x:c r="F170" s="487"/>
      <x:c r="G170" s="459"/>
      <x:c r="H170" s="459"/>
      <x:c r="I170" s="487"/>
      <x:c r="J170" s="459"/>
      <x:c r="K170" s="459"/>
      <x:c r="L170" s="459"/>
      <x:c r="M170" s="487"/>
      <x:c r="N170" s="459"/>
      <x:c r="O170" s="377" t="str">
        <x:f>IF(E170="","",TODAY()-E170)</x:f>
      </x:c>
      <x:c r="P170" s="459"/>
      <x:c r="Q170" s="747" t="str">
        <x:f>IF(A170="","",IF(COUNTIF($A$5:$A$503,A170)&gt;1,"DUPLICATE SAMPLE ID",IF(OR(B170="",C170="",D170="",E170="",H170="",J170="",K170="",N170=""),"CHECK REQUIRED FIELDS",IF(OR(NOT(ISNUMBER(E170)),E170&gt;TODAY(),AND(F170&lt;&gt;"",OR(NOT(ISNUMBER(F170)),F170&lt;E170,F170&gt;TODAY())),AND(I170&lt;&gt;"",OR(NOT(ISNUMBER(I170)),I170&lt;E170,I170&gt;TODAY())),AND(M170&lt;&gt;"",NOT(ISNUMBER(M170))),AND(H170="YES",I170="")),"CHECK INPUTS","COMPLETE"))))</x:f>
      </x:c>
    </x:row>
    <x:row r="171">
      <x:c r="A171" s="459"/>
      <x:c r="B171" s="459"/>
      <x:c r="C171" s="459"/>
      <x:c r="D171" s="459"/>
      <x:c r="E171" s="487"/>
      <x:c r="F171" s="487"/>
      <x:c r="G171" s="459"/>
      <x:c r="H171" s="459"/>
      <x:c r="I171" s="487"/>
      <x:c r="J171" s="459"/>
      <x:c r="K171" s="459"/>
      <x:c r="L171" s="459"/>
      <x:c r="M171" s="487"/>
      <x:c r="N171" s="459"/>
      <x:c r="O171" s="377" t="str">
        <x:f>IF(E171="","",TODAY()-E171)</x:f>
      </x:c>
      <x:c r="P171" s="459"/>
      <x:c r="Q171" s="747" t="str">
        <x:f>IF(A171="","",IF(COUNTIF($A$5:$A$503,A171)&gt;1,"DUPLICATE SAMPLE ID",IF(OR(B171="",C171="",D171="",E171="",H171="",J171="",K171="",N171=""),"CHECK REQUIRED FIELDS",IF(OR(NOT(ISNUMBER(E171)),E171&gt;TODAY(),AND(F171&lt;&gt;"",OR(NOT(ISNUMBER(F171)),F171&lt;E171,F171&gt;TODAY())),AND(I171&lt;&gt;"",OR(NOT(ISNUMBER(I171)),I171&lt;E171,I171&gt;TODAY())),AND(M171&lt;&gt;"",NOT(ISNUMBER(M171))),AND(H171="YES",I171="")),"CHECK INPUTS","COMPLETE"))))</x:f>
      </x:c>
    </x:row>
    <x:row r="172">
      <x:c r="A172" s="459"/>
      <x:c r="B172" s="459"/>
      <x:c r="C172" s="459"/>
      <x:c r="D172" s="459"/>
      <x:c r="E172" s="487"/>
      <x:c r="F172" s="487"/>
      <x:c r="G172" s="459"/>
      <x:c r="H172" s="459"/>
      <x:c r="I172" s="487"/>
      <x:c r="J172" s="459"/>
      <x:c r="K172" s="459"/>
      <x:c r="L172" s="459"/>
      <x:c r="M172" s="487"/>
      <x:c r="N172" s="459"/>
      <x:c r="O172" s="377" t="str">
        <x:f>IF(E172="","",TODAY()-E172)</x:f>
      </x:c>
      <x:c r="P172" s="459"/>
      <x:c r="Q172" s="747" t="str">
        <x:f>IF(A172="","",IF(COUNTIF($A$5:$A$503,A172)&gt;1,"DUPLICATE SAMPLE ID",IF(OR(B172="",C172="",D172="",E172="",H172="",J172="",K172="",N172=""),"CHECK REQUIRED FIELDS",IF(OR(NOT(ISNUMBER(E172)),E172&gt;TODAY(),AND(F172&lt;&gt;"",OR(NOT(ISNUMBER(F172)),F172&lt;E172,F172&gt;TODAY())),AND(I172&lt;&gt;"",OR(NOT(ISNUMBER(I172)),I172&lt;E172,I172&gt;TODAY())),AND(M172&lt;&gt;"",NOT(ISNUMBER(M172))),AND(H172="YES",I172="")),"CHECK INPUTS","COMPLETE"))))</x:f>
      </x:c>
    </x:row>
    <x:row r="173">
      <x:c r="A173" s="459"/>
      <x:c r="B173" s="459"/>
      <x:c r="C173" s="459"/>
      <x:c r="D173" s="459"/>
      <x:c r="E173" s="487"/>
      <x:c r="F173" s="487"/>
      <x:c r="G173" s="459"/>
      <x:c r="H173" s="459"/>
      <x:c r="I173" s="487"/>
      <x:c r="J173" s="459"/>
      <x:c r="K173" s="459"/>
      <x:c r="L173" s="459"/>
      <x:c r="M173" s="487"/>
      <x:c r="N173" s="459"/>
      <x:c r="O173" s="377" t="str">
        <x:f>IF(E173="","",TODAY()-E173)</x:f>
      </x:c>
      <x:c r="P173" s="459"/>
      <x:c r="Q173" s="747" t="str">
        <x:f>IF(A173="","",IF(COUNTIF($A$5:$A$503,A173)&gt;1,"DUPLICATE SAMPLE ID",IF(OR(B173="",C173="",D173="",E173="",H173="",J173="",K173="",N173=""),"CHECK REQUIRED FIELDS",IF(OR(NOT(ISNUMBER(E173)),E173&gt;TODAY(),AND(F173&lt;&gt;"",OR(NOT(ISNUMBER(F173)),F173&lt;E173,F173&gt;TODAY())),AND(I173&lt;&gt;"",OR(NOT(ISNUMBER(I173)),I173&lt;E173,I173&gt;TODAY())),AND(M173&lt;&gt;"",NOT(ISNUMBER(M173))),AND(H173="YES",I173="")),"CHECK INPUTS","COMPLETE"))))</x:f>
      </x:c>
    </x:row>
    <x:row r="174">
      <x:c r="A174" s="459"/>
      <x:c r="B174" s="459"/>
      <x:c r="C174" s="459"/>
      <x:c r="D174" s="459"/>
      <x:c r="E174" s="487"/>
      <x:c r="F174" s="487"/>
      <x:c r="G174" s="459"/>
      <x:c r="H174" s="459"/>
      <x:c r="I174" s="487"/>
      <x:c r="J174" s="459"/>
      <x:c r="K174" s="459"/>
      <x:c r="L174" s="459"/>
      <x:c r="M174" s="487"/>
      <x:c r="N174" s="459"/>
      <x:c r="O174" s="377" t="str">
        <x:f>IF(E174="","",TODAY()-E174)</x:f>
      </x:c>
      <x:c r="P174" s="459"/>
      <x:c r="Q174" s="747" t="str">
        <x:f>IF(A174="","",IF(COUNTIF($A$5:$A$503,A174)&gt;1,"DUPLICATE SAMPLE ID",IF(OR(B174="",C174="",D174="",E174="",H174="",J174="",K174="",N174=""),"CHECK REQUIRED FIELDS",IF(OR(NOT(ISNUMBER(E174)),E174&gt;TODAY(),AND(F174&lt;&gt;"",OR(NOT(ISNUMBER(F174)),F174&lt;E174,F174&gt;TODAY())),AND(I174&lt;&gt;"",OR(NOT(ISNUMBER(I174)),I174&lt;E174,I174&gt;TODAY())),AND(M174&lt;&gt;"",NOT(ISNUMBER(M174))),AND(H174="YES",I174="")),"CHECK INPUTS","COMPLETE"))))</x:f>
      </x:c>
    </x:row>
    <x:row r="175">
      <x:c r="A175" s="459"/>
      <x:c r="B175" s="459"/>
      <x:c r="C175" s="459"/>
      <x:c r="D175" s="459"/>
      <x:c r="E175" s="487"/>
      <x:c r="F175" s="487"/>
      <x:c r="G175" s="459"/>
      <x:c r="H175" s="459"/>
      <x:c r="I175" s="487"/>
      <x:c r="J175" s="459"/>
      <x:c r="K175" s="459"/>
      <x:c r="L175" s="459"/>
      <x:c r="M175" s="487"/>
      <x:c r="N175" s="459"/>
      <x:c r="O175" s="377" t="str">
        <x:f>IF(E175="","",TODAY()-E175)</x:f>
      </x:c>
      <x:c r="P175" s="459"/>
      <x:c r="Q175" s="747" t="str">
        <x:f>IF(A175="","",IF(COUNTIF($A$5:$A$503,A175)&gt;1,"DUPLICATE SAMPLE ID",IF(OR(B175="",C175="",D175="",E175="",H175="",J175="",K175="",N175=""),"CHECK REQUIRED FIELDS",IF(OR(NOT(ISNUMBER(E175)),E175&gt;TODAY(),AND(F175&lt;&gt;"",OR(NOT(ISNUMBER(F175)),F175&lt;E175,F175&gt;TODAY())),AND(I175&lt;&gt;"",OR(NOT(ISNUMBER(I175)),I175&lt;E175,I175&gt;TODAY())),AND(M175&lt;&gt;"",NOT(ISNUMBER(M175))),AND(H175="YES",I175="")),"CHECK INPUTS","COMPLETE"))))</x:f>
      </x:c>
    </x:row>
    <x:row r="176">
      <x:c r="A176" s="459"/>
      <x:c r="B176" s="459"/>
      <x:c r="C176" s="459"/>
      <x:c r="D176" s="459"/>
      <x:c r="E176" s="487"/>
      <x:c r="F176" s="487"/>
      <x:c r="G176" s="459"/>
      <x:c r="H176" s="459"/>
      <x:c r="I176" s="487"/>
      <x:c r="J176" s="459"/>
      <x:c r="K176" s="459"/>
      <x:c r="L176" s="459"/>
      <x:c r="M176" s="487"/>
      <x:c r="N176" s="459"/>
      <x:c r="O176" s="377" t="str">
        <x:f>IF(E176="","",TODAY()-E176)</x:f>
      </x:c>
      <x:c r="P176" s="459"/>
      <x:c r="Q176" s="747" t="str">
        <x:f>IF(A176="","",IF(COUNTIF($A$5:$A$503,A176)&gt;1,"DUPLICATE SAMPLE ID",IF(OR(B176="",C176="",D176="",E176="",H176="",J176="",K176="",N176=""),"CHECK REQUIRED FIELDS",IF(OR(NOT(ISNUMBER(E176)),E176&gt;TODAY(),AND(F176&lt;&gt;"",OR(NOT(ISNUMBER(F176)),F176&lt;E176,F176&gt;TODAY())),AND(I176&lt;&gt;"",OR(NOT(ISNUMBER(I176)),I176&lt;E176,I176&gt;TODAY())),AND(M176&lt;&gt;"",NOT(ISNUMBER(M176))),AND(H176="YES",I176="")),"CHECK INPUTS","COMPLETE"))))</x:f>
      </x:c>
    </x:row>
    <x:row r="177">
      <x:c r="A177" s="459"/>
      <x:c r="B177" s="459"/>
      <x:c r="C177" s="459"/>
      <x:c r="D177" s="459"/>
      <x:c r="E177" s="487"/>
      <x:c r="F177" s="487"/>
      <x:c r="G177" s="459"/>
      <x:c r="H177" s="459"/>
      <x:c r="I177" s="487"/>
      <x:c r="J177" s="459"/>
      <x:c r="K177" s="459"/>
      <x:c r="L177" s="459"/>
      <x:c r="M177" s="487"/>
      <x:c r="N177" s="459"/>
      <x:c r="O177" s="377" t="str">
        <x:f>IF(E177="","",TODAY()-E177)</x:f>
      </x:c>
      <x:c r="P177" s="459"/>
      <x:c r="Q177" s="747" t="str">
        <x:f>IF(A177="","",IF(COUNTIF($A$5:$A$503,A177)&gt;1,"DUPLICATE SAMPLE ID",IF(OR(B177="",C177="",D177="",E177="",H177="",J177="",K177="",N177=""),"CHECK REQUIRED FIELDS",IF(OR(NOT(ISNUMBER(E177)),E177&gt;TODAY(),AND(F177&lt;&gt;"",OR(NOT(ISNUMBER(F177)),F177&lt;E177,F177&gt;TODAY())),AND(I177&lt;&gt;"",OR(NOT(ISNUMBER(I177)),I177&lt;E177,I177&gt;TODAY())),AND(M177&lt;&gt;"",NOT(ISNUMBER(M177))),AND(H177="YES",I177="")),"CHECK INPUTS","COMPLETE"))))</x:f>
      </x:c>
    </x:row>
    <x:row r="178">
      <x:c r="A178" s="459"/>
      <x:c r="B178" s="459"/>
      <x:c r="C178" s="459"/>
      <x:c r="D178" s="459"/>
      <x:c r="E178" s="487"/>
      <x:c r="F178" s="487"/>
      <x:c r="G178" s="459"/>
      <x:c r="H178" s="459"/>
      <x:c r="I178" s="487"/>
      <x:c r="J178" s="459"/>
      <x:c r="K178" s="459"/>
      <x:c r="L178" s="459"/>
      <x:c r="M178" s="487"/>
      <x:c r="N178" s="459"/>
      <x:c r="O178" s="377" t="str">
        <x:f>IF(E178="","",TODAY()-E178)</x:f>
      </x:c>
      <x:c r="P178" s="459"/>
      <x:c r="Q178" s="747" t="str">
        <x:f>IF(A178="","",IF(COUNTIF($A$5:$A$503,A178)&gt;1,"DUPLICATE SAMPLE ID",IF(OR(B178="",C178="",D178="",E178="",H178="",J178="",K178="",N178=""),"CHECK REQUIRED FIELDS",IF(OR(NOT(ISNUMBER(E178)),E178&gt;TODAY(),AND(F178&lt;&gt;"",OR(NOT(ISNUMBER(F178)),F178&lt;E178,F178&gt;TODAY())),AND(I178&lt;&gt;"",OR(NOT(ISNUMBER(I178)),I178&lt;E178,I178&gt;TODAY())),AND(M178&lt;&gt;"",NOT(ISNUMBER(M178))),AND(H178="YES",I178="")),"CHECK INPUTS","COMPLETE"))))</x:f>
      </x:c>
    </x:row>
    <x:row r="179">
      <x:c r="A179" s="459"/>
      <x:c r="B179" s="459"/>
      <x:c r="C179" s="459"/>
      <x:c r="D179" s="459"/>
      <x:c r="E179" s="487"/>
      <x:c r="F179" s="487"/>
      <x:c r="G179" s="459"/>
      <x:c r="H179" s="459"/>
      <x:c r="I179" s="487"/>
      <x:c r="J179" s="459"/>
      <x:c r="K179" s="459"/>
      <x:c r="L179" s="459"/>
      <x:c r="M179" s="487"/>
      <x:c r="N179" s="459"/>
      <x:c r="O179" s="377" t="str">
        <x:f>IF(E179="","",TODAY()-E179)</x:f>
      </x:c>
      <x:c r="P179" s="459"/>
      <x:c r="Q179" s="747" t="str">
        <x:f>IF(A179="","",IF(COUNTIF($A$5:$A$503,A179)&gt;1,"DUPLICATE SAMPLE ID",IF(OR(B179="",C179="",D179="",E179="",H179="",J179="",K179="",N179=""),"CHECK REQUIRED FIELDS",IF(OR(NOT(ISNUMBER(E179)),E179&gt;TODAY(),AND(F179&lt;&gt;"",OR(NOT(ISNUMBER(F179)),F179&lt;E179,F179&gt;TODAY())),AND(I179&lt;&gt;"",OR(NOT(ISNUMBER(I179)),I179&lt;E179,I179&gt;TODAY())),AND(M179&lt;&gt;"",NOT(ISNUMBER(M179))),AND(H179="YES",I179="")),"CHECK INPUTS","COMPLETE"))))</x:f>
      </x:c>
    </x:row>
    <x:row r="180">
      <x:c r="A180" s="459"/>
      <x:c r="B180" s="459"/>
      <x:c r="C180" s="459"/>
      <x:c r="D180" s="459"/>
      <x:c r="E180" s="487"/>
      <x:c r="F180" s="487"/>
      <x:c r="G180" s="459"/>
      <x:c r="H180" s="459"/>
      <x:c r="I180" s="487"/>
      <x:c r="J180" s="459"/>
      <x:c r="K180" s="459"/>
      <x:c r="L180" s="459"/>
      <x:c r="M180" s="487"/>
      <x:c r="N180" s="459"/>
      <x:c r="O180" s="377" t="str">
        <x:f>IF(E180="","",TODAY()-E180)</x:f>
      </x:c>
      <x:c r="P180" s="459"/>
      <x:c r="Q180" s="747" t="str">
        <x:f>IF(A180="","",IF(COUNTIF($A$5:$A$503,A180)&gt;1,"DUPLICATE SAMPLE ID",IF(OR(B180="",C180="",D180="",E180="",H180="",J180="",K180="",N180=""),"CHECK REQUIRED FIELDS",IF(OR(NOT(ISNUMBER(E180)),E180&gt;TODAY(),AND(F180&lt;&gt;"",OR(NOT(ISNUMBER(F180)),F180&lt;E180,F180&gt;TODAY())),AND(I180&lt;&gt;"",OR(NOT(ISNUMBER(I180)),I180&lt;E180,I180&gt;TODAY())),AND(M180&lt;&gt;"",NOT(ISNUMBER(M180))),AND(H180="YES",I180="")),"CHECK INPUTS","COMPLETE"))))</x:f>
      </x:c>
    </x:row>
    <x:row r="181">
      <x:c r="A181" s="459"/>
      <x:c r="B181" s="459"/>
      <x:c r="C181" s="459"/>
      <x:c r="D181" s="459"/>
      <x:c r="E181" s="487"/>
      <x:c r="F181" s="487"/>
      <x:c r="G181" s="459"/>
      <x:c r="H181" s="459"/>
      <x:c r="I181" s="487"/>
      <x:c r="J181" s="459"/>
      <x:c r="K181" s="459"/>
      <x:c r="L181" s="459"/>
      <x:c r="M181" s="487"/>
      <x:c r="N181" s="459"/>
      <x:c r="O181" s="377" t="str">
        <x:f>IF(E181="","",TODAY()-E181)</x:f>
      </x:c>
      <x:c r="P181" s="459"/>
      <x:c r="Q181" s="747" t="str">
        <x:f>IF(A181="","",IF(COUNTIF($A$5:$A$503,A181)&gt;1,"DUPLICATE SAMPLE ID",IF(OR(B181="",C181="",D181="",E181="",H181="",J181="",K181="",N181=""),"CHECK REQUIRED FIELDS",IF(OR(NOT(ISNUMBER(E181)),E181&gt;TODAY(),AND(F181&lt;&gt;"",OR(NOT(ISNUMBER(F181)),F181&lt;E181,F181&gt;TODAY())),AND(I181&lt;&gt;"",OR(NOT(ISNUMBER(I181)),I181&lt;E181,I181&gt;TODAY())),AND(M181&lt;&gt;"",NOT(ISNUMBER(M181))),AND(H181="YES",I181="")),"CHECK INPUTS","COMPLETE"))))</x:f>
      </x:c>
    </x:row>
    <x:row r="182">
      <x:c r="A182" s="459"/>
      <x:c r="B182" s="459"/>
      <x:c r="C182" s="459"/>
      <x:c r="D182" s="459"/>
      <x:c r="E182" s="487"/>
      <x:c r="F182" s="487"/>
      <x:c r="G182" s="459"/>
      <x:c r="H182" s="459"/>
      <x:c r="I182" s="487"/>
      <x:c r="J182" s="459"/>
      <x:c r="K182" s="459"/>
      <x:c r="L182" s="459"/>
      <x:c r="M182" s="487"/>
      <x:c r="N182" s="459"/>
      <x:c r="O182" s="377" t="str">
        <x:f>IF(E182="","",TODAY()-E182)</x:f>
      </x:c>
      <x:c r="P182" s="459"/>
      <x:c r="Q182" s="747" t="str">
        <x:f>IF(A182="","",IF(COUNTIF($A$5:$A$503,A182)&gt;1,"DUPLICATE SAMPLE ID",IF(OR(B182="",C182="",D182="",E182="",H182="",J182="",K182="",N182=""),"CHECK REQUIRED FIELDS",IF(OR(NOT(ISNUMBER(E182)),E182&gt;TODAY(),AND(F182&lt;&gt;"",OR(NOT(ISNUMBER(F182)),F182&lt;E182,F182&gt;TODAY())),AND(I182&lt;&gt;"",OR(NOT(ISNUMBER(I182)),I182&lt;E182,I182&gt;TODAY())),AND(M182&lt;&gt;"",NOT(ISNUMBER(M182))),AND(H182="YES",I182="")),"CHECK INPUTS","COMPLETE"))))</x:f>
      </x:c>
    </x:row>
    <x:row r="183">
      <x:c r="A183" s="459"/>
      <x:c r="B183" s="459"/>
      <x:c r="C183" s="459"/>
      <x:c r="D183" s="459"/>
      <x:c r="E183" s="487"/>
      <x:c r="F183" s="487"/>
      <x:c r="G183" s="459"/>
      <x:c r="H183" s="459"/>
      <x:c r="I183" s="487"/>
      <x:c r="J183" s="459"/>
      <x:c r="K183" s="459"/>
      <x:c r="L183" s="459"/>
      <x:c r="M183" s="487"/>
      <x:c r="N183" s="459"/>
      <x:c r="O183" s="377" t="str">
        <x:f>IF(E183="","",TODAY()-E183)</x:f>
      </x:c>
      <x:c r="P183" s="459"/>
      <x:c r="Q183" s="747" t="str">
        <x:f>IF(A183="","",IF(COUNTIF($A$5:$A$503,A183)&gt;1,"DUPLICATE SAMPLE ID",IF(OR(B183="",C183="",D183="",E183="",H183="",J183="",K183="",N183=""),"CHECK REQUIRED FIELDS",IF(OR(NOT(ISNUMBER(E183)),E183&gt;TODAY(),AND(F183&lt;&gt;"",OR(NOT(ISNUMBER(F183)),F183&lt;E183,F183&gt;TODAY())),AND(I183&lt;&gt;"",OR(NOT(ISNUMBER(I183)),I183&lt;E183,I183&gt;TODAY())),AND(M183&lt;&gt;"",NOT(ISNUMBER(M183))),AND(H183="YES",I183="")),"CHECK INPUTS","COMPLETE"))))</x:f>
      </x:c>
    </x:row>
    <x:row r="184">
      <x:c r="A184" s="459"/>
      <x:c r="B184" s="459"/>
      <x:c r="C184" s="459"/>
      <x:c r="D184" s="459"/>
      <x:c r="E184" s="487"/>
      <x:c r="F184" s="487"/>
      <x:c r="G184" s="459"/>
      <x:c r="H184" s="459"/>
      <x:c r="I184" s="487"/>
      <x:c r="J184" s="459"/>
      <x:c r="K184" s="459"/>
      <x:c r="L184" s="459"/>
      <x:c r="M184" s="487"/>
      <x:c r="N184" s="459"/>
      <x:c r="O184" s="377" t="str">
        <x:f>IF(E184="","",TODAY()-E184)</x:f>
      </x:c>
      <x:c r="P184" s="459"/>
      <x:c r="Q184" s="747" t="str">
        <x:f>IF(A184="","",IF(COUNTIF($A$5:$A$503,A184)&gt;1,"DUPLICATE SAMPLE ID",IF(OR(B184="",C184="",D184="",E184="",H184="",J184="",K184="",N184=""),"CHECK REQUIRED FIELDS",IF(OR(NOT(ISNUMBER(E184)),E184&gt;TODAY(),AND(F184&lt;&gt;"",OR(NOT(ISNUMBER(F184)),F184&lt;E184,F184&gt;TODAY())),AND(I184&lt;&gt;"",OR(NOT(ISNUMBER(I184)),I184&lt;E184,I184&gt;TODAY())),AND(M184&lt;&gt;"",NOT(ISNUMBER(M184))),AND(H184="YES",I184="")),"CHECK INPUTS","COMPLETE"))))</x:f>
      </x:c>
    </x:row>
    <x:row r="185">
      <x:c r="A185" s="459"/>
      <x:c r="B185" s="459"/>
      <x:c r="C185" s="459"/>
      <x:c r="D185" s="459"/>
      <x:c r="E185" s="487"/>
      <x:c r="F185" s="487"/>
      <x:c r="G185" s="459"/>
      <x:c r="H185" s="459"/>
      <x:c r="I185" s="487"/>
      <x:c r="J185" s="459"/>
      <x:c r="K185" s="459"/>
      <x:c r="L185" s="459"/>
      <x:c r="M185" s="487"/>
      <x:c r="N185" s="459"/>
      <x:c r="O185" s="377" t="str">
        <x:f>IF(E185="","",TODAY()-E185)</x:f>
      </x:c>
      <x:c r="P185" s="459"/>
      <x:c r="Q185" s="747" t="str">
        <x:f>IF(A185="","",IF(COUNTIF($A$5:$A$503,A185)&gt;1,"DUPLICATE SAMPLE ID",IF(OR(B185="",C185="",D185="",E185="",H185="",J185="",K185="",N185=""),"CHECK REQUIRED FIELDS",IF(OR(NOT(ISNUMBER(E185)),E185&gt;TODAY(),AND(F185&lt;&gt;"",OR(NOT(ISNUMBER(F185)),F185&lt;E185,F185&gt;TODAY())),AND(I185&lt;&gt;"",OR(NOT(ISNUMBER(I185)),I185&lt;E185,I185&gt;TODAY())),AND(M185&lt;&gt;"",NOT(ISNUMBER(M185))),AND(H185="YES",I185="")),"CHECK INPUTS","COMPLETE"))))</x:f>
      </x:c>
    </x:row>
    <x:row r="186">
      <x:c r="A186" s="459"/>
      <x:c r="B186" s="459"/>
      <x:c r="C186" s="459"/>
      <x:c r="D186" s="459"/>
      <x:c r="E186" s="487"/>
      <x:c r="F186" s="487"/>
      <x:c r="G186" s="459"/>
      <x:c r="H186" s="459"/>
      <x:c r="I186" s="487"/>
      <x:c r="J186" s="459"/>
      <x:c r="K186" s="459"/>
      <x:c r="L186" s="459"/>
      <x:c r="M186" s="487"/>
      <x:c r="N186" s="459"/>
      <x:c r="O186" s="377" t="str">
        <x:f>IF(E186="","",TODAY()-E186)</x:f>
      </x:c>
      <x:c r="P186" s="459"/>
      <x:c r="Q186" s="747" t="str">
        <x:f>IF(A186="","",IF(COUNTIF($A$5:$A$503,A186)&gt;1,"DUPLICATE SAMPLE ID",IF(OR(B186="",C186="",D186="",E186="",H186="",J186="",K186="",N186=""),"CHECK REQUIRED FIELDS",IF(OR(NOT(ISNUMBER(E186)),E186&gt;TODAY(),AND(F186&lt;&gt;"",OR(NOT(ISNUMBER(F186)),F186&lt;E186,F186&gt;TODAY())),AND(I186&lt;&gt;"",OR(NOT(ISNUMBER(I186)),I186&lt;E186,I186&gt;TODAY())),AND(M186&lt;&gt;"",NOT(ISNUMBER(M186))),AND(H186="YES",I186="")),"CHECK INPUTS","COMPLETE"))))</x:f>
      </x:c>
    </x:row>
    <x:row r="187">
      <x:c r="A187" s="459"/>
      <x:c r="B187" s="459"/>
      <x:c r="C187" s="459"/>
      <x:c r="D187" s="459"/>
      <x:c r="E187" s="487"/>
      <x:c r="F187" s="487"/>
      <x:c r="G187" s="459"/>
      <x:c r="H187" s="459"/>
      <x:c r="I187" s="487"/>
      <x:c r="J187" s="459"/>
      <x:c r="K187" s="459"/>
      <x:c r="L187" s="459"/>
      <x:c r="M187" s="487"/>
      <x:c r="N187" s="459"/>
      <x:c r="O187" s="377" t="str">
        <x:f>IF(E187="","",TODAY()-E187)</x:f>
      </x:c>
      <x:c r="P187" s="459"/>
      <x:c r="Q187" s="747" t="str">
        <x:f>IF(A187="","",IF(COUNTIF($A$5:$A$503,A187)&gt;1,"DUPLICATE SAMPLE ID",IF(OR(B187="",C187="",D187="",E187="",H187="",J187="",K187="",N187=""),"CHECK REQUIRED FIELDS",IF(OR(NOT(ISNUMBER(E187)),E187&gt;TODAY(),AND(F187&lt;&gt;"",OR(NOT(ISNUMBER(F187)),F187&lt;E187,F187&gt;TODAY())),AND(I187&lt;&gt;"",OR(NOT(ISNUMBER(I187)),I187&lt;E187,I187&gt;TODAY())),AND(M187&lt;&gt;"",NOT(ISNUMBER(M187))),AND(H187="YES",I187="")),"CHECK INPUTS","COMPLETE"))))</x:f>
      </x:c>
    </x:row>
    <x:row r="188">
      <x:c r="A188" s="459"/>
      <x:c r="B188" s="459"/>
      <x:c r="C188" s="459"/>
      <x:c r="D188" s="459"/>
      <x:c r="E188" s="487"/>
      <x:c r="F188" s="487"/>
      <x:c r="G188" s="459"/>
      <x:c r="H188" s="459"/>
      <x:c r="I188" s="487"/>
      <x:c r="J188" s="459"/>
      <x:c r="K188" s="459"/>
      <x:c r="L188" s="459"/>
      <x:c r="M188" s="487"/>
      <x:c r="N188" s="459"/>
      <x:c r="O188" s="377" t="str">
        <x:f>IF(E188="","",TODAY()-E188)</x:f>
      </x:c>
      <x:c r="P188" s="459"/>
      <x:c r="Q188" s="747" t="str">
        <x:f>IF(A188="","",IF(COUNTIF($A$5:$A$503,A188)&gt;1,"DUPLICATE SAMPLE ID",IF(OR(B188="",C188="",D188="",E188="",H188="",J188="",K188="",N188=""),"CHECK REQUIRED FIELDS",IF(OR(NOT(ISNUMBER(E188)),E188&gt;TODAY(),AND(F188&lt;&gt;"",OR(NOT(ISNUMBER(F188)),F188&lt;E188,F188&gt;TODAY())),AND(I188&lt;&gt;"",OR(NOT(ISNUMBER(I188)),I188&lt;E188,I188&gt;TODAY())),AND(M188&lt;&gt;"",NOT(ISNUMBER(M188))),AND(H188="YES",I188="")),"CHECK INPUTS","COMPLETE"))))</x:f>
      </x:c>
    </x:row>
    <x:row r="189">
      <x:c r="A189" s="459"/>
      <x:c r="B189" s="459"/>
      <x:c r="C189" s="459"/>
      <x:c r="D189" s="459"/>
      <x:c r="E189" s="487"/>
      <x:c r="F189" s="487"/>
      <x:c r="G189" s="459"/>
      <x:c r="H189" s="459"/>
      <x:c r="I189" s="487"/>
      <x:c r="J189" s="459"/>
      <x:c r="K189" s="459"/>
      <x:c r="L189" s="459"/>
      <x:c r="M189" s="487"/>
      <x:c r="N189" s="459"/>
      <x:c r="O189" s="377" t="str">
        <x:f>IF(E189="","",TODAY()-E189)</x:f>
      </x:c>
      <x:c r="P189" s="459"/>
      <x:c r="Q189" s="747" t="str">
        <x:f>IF(A189="","",IF(COUNTIF($A$5:$A$503,A189)&gt;1,"DUPLICATE SAMPLE ID",IF(OR(B189="",C189="",D189="",E189="",H189="",J189="",K189="",N189=""),"CHECK REQUIRED FIELDS",IF(OR(NOT(ISNUMBER(E189)),E189&gt;TODAY(),AND(F189&lt;&gt;"",OR(NOT(ISNUMBER(F189)),F189&lt;E189,F189&gt;TODAY())),AND(I189&lt;&gt;"",OR(NOT(ISNUMBER(I189)),I189&lt;E189,I189&gt;TODAY())),AND(M189&lt;&gt;"",NOT(ISNUMBER(M189))),AND(H189="YES",I189="")),"CHECK INPUTS","COMPLETE"))))</x:f>
      </x:c>
    </x:row>
    <x:row r="190">
      <x:c r="A190" s="459"/>
      <x:c r="B190" s="459"/>
      <x:c r="C190" s="459"/>
      <x:c r="D190" s="459"/>
      <x:c r="E190" s="487"/>
      <x:c r="F190" s="487"/>
      <x:c r="G190" s="459"/>
      <x:c r="H190" s="459"/>
      <x:c r="I190" s="487"/>
      <x:c r="J190" s="459"/>
      <x:c r="K190" s="459"/>
      <x:c r="L190" s="459"/>
      <x:c r="M190" s="487"/>
      <x:c r="N190" s="459"/>
      <x:c r="O190" s="377" t="str">
        <x:f>IF(E190="","",TODAY()-E190)</x:f>
      </x:c>
      <x:c r="P190" s="459"/>
      <x:c r="Q190" s="747" t="str">
        <x:f>IF(A190="","",IF(COUNTIF($A$5:$A$503,A190)&gt;1,"DUPLICATE SAMPLE ID",IF(OR(B190="",C190="",D190="",E190="",H190="",J190="",K190="",N190=""),"CHECK REQUIRED FIELDS",IF(OR(NOT(ISNUMBER(E190)),E190&gt;TODAY(),AND(F190&lt;&gt;"",OR(NOT(ISNUMBER(F190)),F190&lt;E190,F190&gt;TODAY())),AND(I190&lt;&gt;"",OR(NOT(ISNUMBER(I190)),I190&lt;E190,I190&gt;TODAY())),AND(M190&lt;&gt;"",NOT(ISNUMBER(M190))),AND(H190="YES",I190="")),"CHECK INPUTS","COMPLETE"))))</x:f>
      </x:c>
    </x:row>
    <x:row r="191">
      <x:c r="A191" s="459"/>
      <x:c r="B191" s="459"/>
      <x:c r="C191" s="459"/>
      <x:c r="D191" s="459"/>
      <x:c r="E191" s="487"/>
      <x:c r="F191" s="487"/>
      <x:c r="G191" s="459"/>
      <x:c r="H191" s="459"/>
      <x:c r="I191" s="487"/>
      <x:c r="J191" s="459"/>
      <x:c r="K191" s="459"/>
      <x:c r="L191" s="459"/>
      <x:c r="M191" s="487"/>
      <x:c r="N191" s="459"/>
      <x:c r="O191" s="377" t="str">
        <x:f>IF(E191="","",TODAY()-E191)</x:f>
      </x:c>
      <x:c r="P191" s="459"/>
      <x:c r="Q191" s="747" t="str">
        <x:f>IF(A191="","",IF(COUNTIF($A$5:$A$503,A191)&gt;1,"DUPLICATE SAMPLE ID",IF(OR(B191="",C191="",D191="",E191="",H191="",J191="",K191="",N191=""),"CHECK REQUIRED FIELDS",IF(OR(NOT(ISNUMBER(E191)),E191&gt;TODAY(),AND(F191&lt;&gt;"",OR(NOT(ISNUMBER(F191)),F191&lt;E191,F191&gt;TODAY())),AND(I191&lt;&gt;"",OR(NOT(ISNUMBER(I191)),I191&lt;E191,I191&gt;TODAY())),AND(M191&lt;&gt;"",NOT(ISNUMBER(M191))),AND(H191="YES",I191="")),"CHECK INPUTS","COMPLETE"))))</x:f>
      </x:c>
    </x:row>
    <x:row r="192">
      <x:c r="A192" s="459"/>
      <x:c r="B192" s="459"/>
      <x:c r="C192" s="459"/>
      <x:c r="D192" s="459"/>
      <x:c r="E192" s="487"/>
      <x:c r="F192" s="487"/>
      <x:c r="G192" s="459"/>
      <x:c r="H192" s="459"/>
      <x:c r="I192" s="487"/>
      <x:c r="J192" s="459"/>
      <x:c r="K192" s="459"/>
      <x:c r="L192" s="459"/>
      <x:c r="M192" s="487"/>
      <x:c r="N192" s="459"/>
      <x:c r="O192" s="377" t="str">
        <x:f>IF(E192="","",TODAY()-E192)</x:f>
      </x:c>
      <x:c r="P192" s="459"/>
      <x:c r="Q192" s="747" t="str">
        <x:f>IF(A192="","",IF(COUNTIF($A$5:$A$503,A192)&gt;1,"DUPLICATE SAMPLE ID",IF(OR(B192="",C192="",D192="",E192="",H192="",J192="",K192="",N192=""),"CHECK REQUIRED FIELDS",IF(OR(NOT(ISNUMBER(E192)),E192&gt;TODAY(),AND(F192&lt;&gt;"",OR(NOT(ISNUMBER(F192)),F192&lt;E192,F192&gt;TODAY())),AND(I192&lt;&gt;"",OR(NOT(ISNUMBER(I192)),I192&lt;E192,I192&gt;TODAY())),AND(M192&lt;&gt;"",NOT(ISNUMBER(M192))),AND(H192="YES",I192="")),"CHECK INPUTS","COMPLETE"))))</x:f>
      </x:c>
    </x:row>
    <x:row r="193">
      <x:c r="A193" s="459"/>
      <x:c r="B193" s="459"/>
      <x:c r="C193" s="459"/>
      <x:c r="D193" s="459"/>
      <x:c r="E193" s="487"/>
      <x:c r="F193" s="487"/>
      <x:c r="G193" s="459"/>
      <x:c r="H193" s="459"/>
      <x:c r="I193" s="487"/>
      <x:c r="J193" s="459"/>
      <x:c r="K193" s="459"/>
      <x:c r="L193" s="459"/>
      <x:c r="M193" s="487"/>
      <x:c r="N193" s="459"/>
      <x:c r="O193" s="377" t="str">
        <x:f>IF(E193="","",TODAY()-E193)</x:f>
      </x:c>
      <x:c r="P193" s="459"/>
      <x:c r="Q193" s="747" t="str">
        <x:f>IF(A193="","",IF(COUNTIF($A$5:$A$503,A193)&gt;1,"DUPLICATE SAMPLE ID",IF(OR(B193="",C193="",D193="",E193="",H193="",J193="",K193="",N193=""),"CHECK REQUIRED FIELDS",IF(OR(NOT(ISNUMBER(E193)),E193&gt;TODAY(),AND(F193&lt;&gt;"",OR(NOT(ISNUMBER(F193)),F193&lt;E193,F193&gt;TODAY())),AND(I193&lt;&gt;"",OR(NOT(ISNUMBER(I193)),I193&lt;E193,I193&gt;TODAY())),AND(M193&lt;&gt;"",NOT(ISNUMBER(M193))),AND(H193="YES",I193="")),"CHECK INPUTS","COMPLETE"))))</x:f>
      </x:c>
    </x:row>
    <x:row r="194">
      <x:c r="A194" s="459"/>
      <x:c r="B194" s="459"/>
      <x:c r="C194" s="459"/>
      <x:c r="D194" s="459"/>
      <x:c r="E194" s="487"/>
      <x:c r="F194" s="487"/>
      <x:c r="G194" s="459"/>
      <x:c r="H194" s="459"/>
      <x:c r="I194" s="487"/>
      <x:c r="J194" s="459"/>
      <x:c r="K194" s="459"/>
      <x:c r="L194" s="459"/>
      <x:c r="M194" s="487"/>
      <x:c r="N194" s="459"/>
      <x:c r="O194" s="377" t="str">
        <x:f>IF(E194="","",TODAY()-E194)</x:f>
      </x:c>
      <x:c r="P194" s="459"/>
      <x:c r="Q194" s="747" t="str">
        <x:f>IF(A194="","",IF(COUNTIF($A$5:$A$503,A194)&gt;1,"DUPLICATE SAMPLE ID",IF(OR(B194="",C194="",D194="",E194="",H194="",J194="",K194="",N194=""),"CHECK REQUIRED FIELDS",IF(OR(NOT(ISNUMBER(E194)),E194&gt;TODAY(),AND(F194&lt;&gt;"",OR(NOT(ISNUMBER(F194)),F194&lt;E194,F194&gt;TODAY())),AND(I194&lt;&gt;"",OR(NOT(ISNUMBER(I194)),I194&lt;E194,I194&gt;TODAY())),AND(M194&lt;&gt;"",NOT(ISNUMBER(M194))),AND(H194="YES",I194="")),"CHECK INPUTS","COMPLETE"))))</x:f>
      </x:c>
    </x:row>
    <x:row r="195">
      <x:c r="A195" s="459"/>
      <x:c r="B195" s="459"/>
      <x:c r="C195" s="459"/>
      <x:c r="D195" s="459"/>
      <x:c r="E195" s="487"/>
      <x:c r="F195" s="487"/>
      <x:c r="G195" s="459"/>
      <x:c r="H195" s="459"/>
      <x:c r="I195" s="487"/>
      <x:c r="J195" s="459"/>
      <x:c r="K195" s="459"/>
      <x:c r="L195" s="459"/>
      <x:c r="M195" s="487"/>
      <x:c r="N195" s="459"/>
      <x:c r="O195" s="377" t="str">
        <x:f>IF(E195="","",TODAY()-E195)</x:f>
      </x:c>
      <x:c r="P195" s="459"/>
      <x:c r="Q195" s="747" t="str">
        <x:f>IF(A195="","",IF(COUNTIF($A$5:$A$503,A195)&gt;1,"DUPLICATE SAMPLE ID",IF(OR(B195="",C195="",D195="",E195="",H195="",J195="",K195="",N195=""),"CHECK REQUIRED FIELDS",IF(OR(NOT(ISNUMBER(E195)),E195&gt;TODAY(),AND(F195&lt;&gt;"",OR(NOT(ISNUMBER(F195)),F195&lt;E195,F195&gt;TODAY())),AND(I195&lt;&gt;"",OR(NOT(ISNUMBER(I195)),I195&lt;E195,I195&gt;TODAY())),AND(M195&lt;&gt;"",NOT(ISNUMBER(M195))),AND(H195="YES",I195="")),"CHECK INPUTS","COMPLETE"))))</x:f>
      </x:c>
    </x:row>
    <x:row r="196">
      <x:c r="A196" s="459"/>
      <x:c r="B196" s="459"/>
      <x:c r="C196" s="459"/>
      <x:c r="D196" s="459"/>
      <x:c r="E196" s="487"/>
      <x:c r="F196" s="487"/>
      <x:c r="G196" s="459"/>
      <x:c r="H196" s="459"/>
      <x:c r="I196" s="487"/>
      <x:c r="J196" s="459"/>
      <x:c r="K196" s="459"/>
      <x:c r="L196" s="459"/>
      <x:c r="M196" s="487"/>
      <x:c r="N196" s="459"/>
      <x:c r="O196" s="377" t="str">
        <x:f>IF(E196="","",TODAY()-E196)</x:f>
      </x:c>
      <x:c r="P196" s="459"/>
      <x:c r="Q196" s="747" t="str">
        <x:f>IF(A196="","",IF(COUNTIF($A$5:$A$503,A196)&gt;1,"DUPLICATE SAMPLE ID",IF(OR(B196="",C196="",D196="",E196="",H196="",J196="",K196="",N196=""),"CHECK REQUIRED FIELDS",IF(OR(NOT(ISNUMBER(E196)),E196&gt;TODAY(),AND(F196&lt;&gt;"",OR(NOT(ISNUMBER(F196)),F196&lt;E196,F196&gt;TODAY())),AND(I196&lt;&gt;"",OR(NOT(ISNUMBER(I196)),I196&lt;E196,I196&gt;TODAY())),AND(M196&lt;&gt;"",NOT(ISNUMBER(M196))),AND(H196="YES",I196="")),"CHECK INPUTS","COMPLETE"))))</x:f>
      </x:c>
    </x:row>
    <x:row r="197">
      <x:c r="A197" s="459"/>
      <x:c r="B197" s="459"/>
      <x:c r="C197" s="459"/>
      <x:c r="D197" s="459"/>
      <x:c r="E197" s="487"/>
      <x:c r="F197" s="487"/>
      <x:c r="G197" s="459"/>
      <x:c r="H197" s="459"/>
      <x:c r="I197" s="487"/>
      <x:c r="J197" s="459"/>
      <x:c r="K197" s="459"/>
      <x:c r="L197" s="459"/>
      <x:c r="M197" s="487"/>
      <x:c r="N197" s="459"/>
      <x:c r="O197" s="377" t="str">
        <x:f>IF(E197="","",TODAY()-E197)</x:f>
      </x:c>
      <x:c r="P197" s="459"/>
      <x:c r="Q197" s="747" t="str">
        <x:f>IF(A197="","",IF(COUNTIF($A$5:$A$503,A197)&gt;1,"DUPLICATE SAMPLE ID",IF(OR(B197="",C197="",D197="",E197="",H197="",J197="",K197="",N197=""),"CHECK REQUIRED FIELDS",IF(OR(NOT(ISNUMBER(E197)),E197&gt;TODAY(),AND(F197&lt;&gt;"",OR(NOT(ISNUMBER(F197)),F197&lt;E197,F197&gt;TODAY())),AND(I197&lt;&gt;"",OR(NOT(ISNUMBER(I197)),I197&lt;E197,I197&gt;TODAY())),AND(M197&lt;&gt;"",NOT(ISNUMBER(M197))),AND(H197="YES",I197="")),"CHECK INPUTS","COMPLETE"))))</x:f>
      </x:c>
    </x:row>
    <x:row r="198">
      <x:c r="A198" s="459"/>
      <x:c r="B198" s="459"/>
      <x:c r="C198" s="459"/>
      <x:c r="D198" s="459"/>
      <x:c r="E198" s="487"/>
      <x:c r="F198" s="487"/>
      <x:c r="G198" s="459"/>
      <x:c r="H198" s="459"/>
      <x:c r="I198" s="487"/>
      <x:c r="J198" s="459"/>
      <x:c r="K198" s="459"/>
      <x:c r="L198" s="459"/>
      <x:c r="M198" s="487"/>
      <x:c r="N198" s="459"/>
      <x:c r="O198" s="377" t="str">
        <x:f>IF(E198="","",TODAY()-E198)</x:f>
      </x:c>
      <x:c r="P198" s="459"/>
      <x:c r="Q198" s="747" t="str">
        <x:f>IF(A198="","",IF(COUNTIF($A$5:$A$503,A198)&gt;1,"DUPLICATE SAMPLE ID",IF(OR(B198="",C198="",D198="",E198="",H198="",J198="",K198="",N198=""),"CHECK REQUIRED FIELDS",IF(OR(NOT(ISNUMBER(E198)),E198&gt;TODAY(),AND(F198&lt;&gt;"",OR(NOT(ISNUMBER(F198)),F198&lt;E198,F198&gt;TODAY())),AND(I198&lt;&gt;"",OR(NOT(ISNUMBER(I198)),I198&lt;E198,I198&gt;TODAY())),AND(M198&lt;&gt;"",NOT(ISNUMBER(M198))),AND(H198="YES",I198="")),"CHECK INPUTS","COMPLETE"))))</x:f>
      </x:c>
    </x:row>
    <x:row r="199">
      <x:c r="A199" s="459"/>
      <x:c r="B199" s="459"/>
      <x:c r="C199" s="459"/>
      <x:c r="D199" s="459"/>
      <x:c r="E199" s="487"/>
      <x:c r="F199" s="487"/>
      <x:c r="G199" s="459"/>
      <x:c r="H199" s="459"/>
      <x:c r="I199" s="487"/>
      <x:c r="J199" s="459"/>
      <x:c r="K199" s="459"/>
      <x:c r="L199" s="459"/>
      <x:c r="M199" s="487"/>
      <x:c r="N199" s="459"/>
      <x:c r="O199" s="377" t="str">
        <x:f>IF(E199="","",TODAY()-E199)</x:f>
      </x:c>
      <x:c r="P199" s="459"/>
      <x:c r="Q199" s="747" t="str">
        <x:f>IF(A199="","",IF(COUNTIF($A$5:$A$503,A199)&gt;1,"DUPLICATE SAMPLE ID",IF(OR(B199="",C199="",D199="",E199="",H199="",J199="",K199="",N199=""),"CHECK REQUIRED FIELDS",IF(OR(NOT(ISNUMBER(E199)),E199&gt;TODAY(),AND(F199&lt;&gt;"",OR(NOT(ISNUMBER(F199)),F199&lt;E199,F199&gt;TODAY())),AND(I199&lt;&gt;"",OR(NOT(ISNUMBER(I199)),I199&lt;E199,I199&gt;TODAY())),AND(M199&lt;&gt;"",NOT(ISNUMBER(M199))),AND(H199="YES",I199="")),"CHECK INPUTS","COMPLETE"))))</x:f>
      </x:c>
    </x:row>
    <x:row r="200">
      <x:c r="A200" s="459"/>
      <x:c r="B200" s="459"/>
      <x:c r="C200" s="459"/>
      <x:c r="D200" s="459"/>
      <x:c r="E200" s="487"/>
      <x:c r="F200" s="487"/>
      <x:c r="G200" s="459"/>
      <x:c r="H200" s="459"/>
      <x:c r="I200" s="487"/>
      <x:c r="J200" s="459"/>
      <x:c r="K200" s="459"/>
      <x:c r="L200" s="459"/>
      <x:c r="M200" s="487"/>
      <x:c r="N200" s="459"/>
      <x:c r="O200" s="377" t="str">
        <x:f>IF(E200="","",TODAY()-E200)</x:f>
      </x:c>
      <x:c r="P200" s="459"/>
      <x:c r="Q200" s="747" t="str">
        <x:f>IF(A200="","",IF(COUNTIF($A$5:$A$503,A200)&gt;1,"DUPLICATE SAMPLE ID",IF(OR(B200="",C200="",D200="",E200="",H200="",J200="",K200="",N200=""),"CHECK REQUIRED FIELDS",IF(OR(NOT(ISNUMBER(E200)),E200&gt;TODAY(),AND(F200&lt;&gt;"",OR(NOT(ISNUMBER(F200)),F200&lt;E200,F200&gt;TODAY())),AND(I200&lt;&gt;"",OR(NOT(ISNUMBER(I200)),I200&lt;E200,I200&gt;TODAY())),AND(M200&lt;&gt;"",NOT(ISNUMBER(M200))),AND(H200="YES",I200="")),"CHECK INPUTS","COMPLETE"))))</x:f>
      </x:c>
    </x:row>
    <x:row r="201">
      <x:c r="A201" s="459"/>
      <x:c r="B201" s="459"/>
      <x:c r="C201" s="459"/>
      <x:c r="D201" s="459"/>
      <x:c r="E201" s="487"/>
      <x:c r="F201" s="487"/>
      <x:c r="G201" s="459"/>
      <x:c r="H201" s="459"/>
      <x:c r="I201" s="487"/>
      <x:c r="J201" s="459"/>
      <x:c r="K201" s="459"/>
      <x:c r="L201" s="459"/>
      <x:c r="M201" s="487"/>
      <x:c r="N201" s="459"/>
      <x:c r="O201" s="377" t="str">
        <x:f>IF(E201="","",TODAY()-E201)</x:f>
      </x:c>
      <x:c r="P201" s="459"/>
      <x:c r="Q201" s="747" t="str">
        <x:f>IF(A201="","",IF(COUNTIF($A$5:$A$503,A201)&gt;1,"DUPLICATE SAMPLE ID",IF(OR(B201="",C201="",D201="",E201="",H201="",J201="",K201="",N201=""),"CHECK REQUIRED FIELDS",IF(OR(NOT(ISNUMBER(E201)),E201&gt;TODAY(),AND(F201&lt;&gt;"",OR(NOT(ISNUMBER(F201)),F201&lt;E201,F201&gt;TODAY())),AND(I201&lt;&gt;"",OR(NOT(ISNUMBER(I201)),I201&lt;E201,I201&gt;TODAY())),AND(M201&lt;&gt;"",NOT(ISNUMBER(M201))),AND(H201="YES",I201="")),"CHECK INPUTS","COMPLETE"))))</x:f>
      </x:c>
    </x:row>
    <x:row r="202">
      <x:c r="A202" s="459"/>
      <x:c r="B202" s="459"/>
      <x:c r="C202" s="459"/>
      <x:c r="D202" s="459"/>
      <x:c r="E202" s="487"/>
      <x:c r="F202" s="487"/>
      <x:c r="G202" s="459"/>
      <x:c r="H202" s="459"/>
      <x:c r="I202" s="487"/>
      <x:c r="J202" s="459"/>
      <x:c r="K202" s="459"/>
      <x:c r="L202" s="459"/>
      <x:c r="M202" s="487"/>
      <x:c r="N202" s="459"/>
      <x:c r="O202" s="377" t="str">
        <x:f>IF(E202="","",TODAY()-E202)</x:f>
      </x:c>
      <x:c r="P202" s="459"/>
      <x:c r="Q202" s="747" t="str">
        <x:f>IF(A202="","",IF(COUNTIF($A$5:$A$503,A202)&gt;1,"DUPLICATE SAMPLE ID",IF(OR(B202="",C202="",D202="",E202="",H202="",J202="",K202="",N202=""),"CHECK REQUIRED FIELDS",IF(OR(NOT(ISNUMBER(E202)),E202&gt;TODAY(),AND(F202&lt;&gt;"",OR(NOT(ISNUMBER(F202)),F202&lt;E202,F202&gt;TODAY())),AND(I202&lt;&gt;"",OR(NOT(ISNUMBER(I202)),I202&lt;E202,I202&gt;TODAY())),AND(M202&lt;&gt;"",NOT(ISNUMBER(M202))),AND(H202="YES",I202="")),"CHECK INPUTS","COMPLETE"))))</x:f>
      </x:c>
    </x:row>
    <x:row r="203">
      <x:c r="A203" s="459"/>
      <x:c r="B203" s="459"/>
      <x:c r="C203" s="459"/>
      <x:c r="D203" s="459"/>
      <x:c r="E203" s="487"/>
      <x:c r="F203" s="487"/>
      <x:c r="G203" s="459"/>
      <x:c r="H203" s="459"/>
      <x:c r="I203" s="487"/>
      <x:c r="J203" s="459"/>
      <x:c r="K203" s="459"/>
      <x:c r="L203" s="459"/>
      <x:c r="M203" s="487"/>
      <x:c r="N203" s="459"/>
      <x:c r="O203" s="377" t="str">
        <x:f>IF(E203="","",TODAY()-E203)</x:f>
      </x:c>
      <x:c r="P203" s="459"/>
      <x:c r="Q203" s="747" t="str">
        <x:f>IF(A203="","",IF(COUNTIF($A$5:$A$503,A203)&gt;1,"DUPLICATE SAMPLE ID",IF(OR(B203="",C203="",D203="",E203="",H203="",J203="",K203="",N203=""),"CHECK REQUIRED FIELDS",IF(OR(NOT(ISNUMBER(E203)),E203&gt;TODAY(),AND(F203&lt;&gt;"",OR(NOT(ISNUMBER(F203)),F203&lt;E203,F203&gt;TODAY())),AND(I203&lt;&gt;"",OR(NOT(ISNUMBER(I203)),I203&lt;E203,I203&gt;TODAY())),AND(M203&lt;&gt;"",NOT(ISNUMBER(M203))),AND(H203="YES",I203="")),"CHECK INPUTS","COMPLETE"))))</x:f>
      </x:c>
    </x:row>
    <x:row r="204">
      <x:c r="A204" s="459"/>
      <x:c r="B204" s="459"/>
      <x:c r="C204" s="459"/>
      <x:c r="D204" s="459"/>
      <x:c r="E204" s="487"/>
      <x:c r="F204" s="487"/>
      <x:c r="G204" s="459"/>
      <x:c r="H204" s="459"/>
      <x:c r="I204" s="487"/>
      <x:c r="J204" s="459"/>
      <x:c r="K204" s="459"/>
      <x:c r="L204" s="459"/>
      <x:c r="M204" s="487"/>
      <x:c r="N204" s="459"/>
      <x:c r="O204" s="377" t="str">
        <x:f>IF(E204="","",TODAY()-E204)</x:f>
      </x:c>
      <x:c r="P204" s="459"/>
      <x:c r="Q204" s="747" t="str">
        <x:f>IF(A204="","",IF(COUNTIF($A$5:$A$503,A204)&gt;1,"DUPLICATE SAMPLE ID",IF(OR(B204="",C204="",D204="",E204="",H204="",J204="",K204="",N204=""),"CHECK REQUIRED FIELDS",IF(OR(NOT(ISNUMBER(E204)),E204&gt;TODAY(),AND(F204&lt;&gt;"",OR(NOT(ISNUMBER(F204)),F204&lt;E204,F204&gt;TODAY())),AND(I204&lt;&gt;"",OR(NOT(ISNUMBER(I204)),I204&lt;E204,I204&gt;TODAY())),AND(M204&lt;&gt;"",NOT(ISNUMBER(M204))),AND(H204="YES",I204="")),"CHECK INPUTS","COMPLETE"))))</x:f>
      </x:c>
    </x:row>
    <x:row r="205">
      <x:c r="A205" s="459"/>
      <x:c r="B205" s="459"/>
      <x:c r="C205" s="459"/>
      <x:c r="D205" s="459"/>
      <x:c r="E205" s="487"/>
      <x:c r="F205" s="487"/>
      <x:c r="G205" s="459"/>
      <x:c r="H205" s="459"/>
      <x:c r="I205" s="487"/>
      <x:c r="J205" s="459"/>
      <x:c r="K205" s="459"/>
      <x:c r="L205" s="459"/>
      <x:c r="M205" s="487"/>
      <x:c r="N205" s="459"/>
      <x:c r="O205" s="377" t="str">
        <x:f>IF(E205="","",TODAY()-E205)</x:f>
      </x:c>
      <x:c r="P205" s="459"/>
      <x:c r="Q205" s="747" t="str">
        <x:f>IF(A205="","",IF(COUNTIF($A$5:$A$503,A205)&gt;1,"DUPLICATE SAMPLE ID",IF(OR(B205="",C205="",D205="",E205="",H205="",J205="",K205="",N205=""),"CHECK REQUIRED FIELDS",IF(OR(NOT(ISNUMBER(E205)),E205&gt;TODAY(),AND(F205&lt;&gt;"",OR(NOT(ISNUMBER(F205)),F205&lt;E205,F205&gt;TODAY())),AND(I205&lt;&gt;"",OR(NOT(ISNUMBER(I205)),I205&lt;E205,I205&gt;TODAY())),AND(M205&lt;&gt;"",NOT(ISNUMBER(M205))),AND(H205="YES",I205="")),"CHECK INPUTS","COMPLETE"))))</x:f>
      </x:c>
    </x:row>
    <x:row r="206">
      <x:c r="A206" s="459"/>
      <x:c r="B206" s="459"/>
      <x:c r="C206" s="459"/>
      <x:c r="D206" s="459"/>
      <x:c r="E206" s="487"/>
      <x:c r="F206" s="487"/>
      <x:c r="G206" s="459"/>
      <x:c r="H206" s="459"/>
      <x:c r="I206" s="487"/>
      <x:c r="J206" s="459"/>
      <x:c r="K206" s="459"/>
      <x:c r="L206" s="459"/>
      <x:c r="M206" s="487"/>
      <x:c r="N206" s="459"/>
      <x:c r="O206" s="377" t="str">
        <x:f>IF(E206="","",TODAY()-E206)</x:f>
      </x:c>
      <x:c r="P206" s="459"/>
      <x:c r="Q206" s="747" t="str">
        <x:f>IF(A206="","",IF(COUNTIF($A$5:$A$503,A206)&gt;1,"DUPLICATE SAMPLE ID",IF(OR(B206="",C206="",D206="",E206="",H206="",J206="",K206="",N206=""),"CHECK REQUIRED FIELDS",IF(OR(NOT(ISNUMBER(E206)),E206&gt;TODAY(),AND(F206&lt;&gt;"",OR(NOT(ISNUMBER(F206)),F206&lt;E206,F206&gt;TODAY())),AND(I206&lt;&gt;"",OR(NOT(ISNUMBER(I206)),I206&lt;E206,I206&gt;TODAY())),AND(M206&lt;&gt;"",NOT(ISNUMBER(M206))),AND(H206="YES",I206="")),"CHECK INPUTS","COMPLETE"))))</x:f>
      </x:c>
    </x:row>
    <x:row r="207">
      <x:c r="A207" s="459"/>
      <x:c r="B207" s="459"/>
      <x:c r="C207" s="459"/>
      <x:c r="D207" s="459"/>
      <x:c r="E207" s="487"/>
      <x:c r="F207" s="487"/>
      <x:c r="G207" s="459"/>
      <x:c r="H207" s="459"/>
      <x:c r="I207" s="487"/>
      <x:c r="J207" s="459"/>
      <x:c r="K207" s="459"/>
      <x:c r="L207" s="459"/>
      <x:c r="M207" s="487"/>
      <x:c r="N207" s="459"/>
      <x:c r="O207" s="377" t="str">
        <x:f>IF(E207="","",TODAY()-E207)</x:f>
      </x:c>
      <x:c r="P207" s="459"/>
      <x:c r="Q207" s="747" t="str">
        <x:f>IF(A207="","",IF(COUNTIF($A$5:$A$503,A207)&gt;1,"DUPLICATE SAMPLE ID",IF(OR(B207="",C207="",D207="",E207="",H207="",J207="",K207="",N207=""),"CHECK REQUIRED FIELDS",IF(OR(NOT(ISNUMBER(E207)),E207&gt;TODAY(),AND(F207&lt;&gt;"",OR(NOT(ISNUMBER(F207)),F207&lt;E207,F207&gt;TODAY())),AND(I207&lt;&gt;"",OR(NOT(ISNUMBER(I207)),I207&lt;E207,I207&gt;TODAY())),AND(M207&lt;&gt;"",NOT(ISNUMBER(M207))),AND(H207="YES",I207="")),"CHECK INPUTS","COMPLETE"))))</x:f>
      </x:c>
    </x:row>
    <x:row r="208">
      <x:c r="A208" s="459"/>
      <x:c r="B208" s="459"/>
      <x:c r="C208" s="459"/>
      <x:c r="D208" s="459"/>
      <x:c r="E208" s="487"/>
      <x:c r="F208" s="487"/>
      <x:c r="G208" s="459"/>
      <x:c r="H208" s="459"/>
      <x:c r="I208" s="487"/>
      <x:c r="J208" s="459"/>
      <x:c r="K208" s="459"/>
      <x:c r="L208" s="459"/>
      <x:c r="M208" s="487"/>
      <x:c r="N208" s="459"/>
      <x:c r="O208" s="377" t="str">
        <x:f>IF(E208="","",TODAY()-E208)</x:f>
      </x:c>
      <x:c r="P208" s="459"/>
      <x:c r="Q208" s="747" t="str">
        <x:f>IF(A208="","",IF(COUNTIF($A$5:$A$503,A208)&gt;1,"DUPLICATE SAMPLE ID",IF(OR(B208="",C208="",D208="",E208="",H208="",J208="",K208="",N208=""),"CHECK REQUIRED FIELDS",IF(OR(NOT(ISNUMBER(E208)),E208&gt;TODAY(),AND(F208&lt;&gt;"",OR(NOT(ISNUMBER(F208)),F208&lt;E208,F208&gt;TODAY())),AND(I208&lt;&gt;"",OR(NOT(ISNUMBER(I208)),I208&lt;E208,I208&gt;TODAY())),AND(M208&lt;&gt;"",NOT(ISNUMBER(M208))),AND(H208="YES",I208="")),"CHECK INPUTS","COMPLETE"))))</x:f>
      </x:c>
    </x:row>
    <x:row r="209">
      <x:c r="A209" s="459"/>
      <x:c r="B209" s="459"/>
      <x:c r="C209" s="459"/>
      <x:c r="D209" s="459"/>
      <x:c r="E209" s="487"/>
      <x:c r="F209" s="487"/>
      <x:c r="G209" s="459"/>
      <x:c r="H209" s="459"/>
      <x:c r="I209" s="487"/>
      <x:c r="J209" s="459"/>
      <x:c r="K209" s="459"/>
      <x:c r="L209" s="459"/>
      <x:c r="M209" s="487"/>
      <x:c r="N209" s="459"/>
      <x:c r="O209" s="377" t="str">
        <x:f>IF(E209="","",TODAY()-E209)</x:f>
      </x:c>
      <x:c r="P209" s="459"/>
      <x:c r="Q209" s="747" t="str">
        <x:f>IF(A209="","",IF(COUNTIF($A$5:$A$503,A209)&gt;1,"DUPLICATE SAMPLE ID",IF(OR(B209="",C209="",D209="",E209="",H209="",J209="",K209="",N209=""),"CHECK REQUIRED FIELDS",IF(OR(NOT(ISNUMBER(E209)),E209&gt;TODAY(),AND(F209&lt;&gt;"",OR(NOT(ISNUMBER(F209)),F209&lt;E209,F209&gt;TODAY())),AND(I209&lt;&gt;"",OR(NOT(ISNUMBER(I209)),I209&lt;E209,I209&gt;TODAY())),AND(M209&lt;&gt;"",NOT(ISNUMBER(M209))),AND(H209="YES",I209="")),"CHECK INPUTS","COMPLETE"))))</x:f>
      </x:c>
    </x:row>
    <x:row r="210">
      <x:c r="A210" s="459"/>
      <x:c r="B210" s="459"/>
      <x:c r="C210" s="459"/>
      <x:c r="D210" s="459"/>
      <x:c r="E210" s="487"/>
      <x:c r="F210" s="487"/>
      <x:c r="G210" s="459"/>
      <x:c r="H210" s="459"/>
      <x:c r="I210" s="487"/>
      <x:c r="J210" s="459"/>
      <x:c r="K210" s="459"/>
      <x:c r="L210" s="459"/>
      <x:c r="M210" s="487"/>
      <x:c r="N210" s="459"/>
      <x:c r="O210" s="377" t="str">
        <x:f>IF(E210="","",TODAY()-E210)</x:f>
      </x:c>
      <x:c r="P210" s="459"/>
      <x:c r="Q210" s="747" t="str">
        <x:f>IF(A210="","",IF(COUNTIF($A$5:$A$503,A210)&gt;1,"DUPLICATE SAMPLE ID",IF(OR(B210="",C210="",D210="",E210="",H210="",J210="",K210="",N210=""),"CHECK REQUIRED FIELDS",IF(OR(NOT(ISNUMBER(E210)),E210&gt;TODAY(),AND(F210&lt;&gt;"",OR(NOT(ISNUMBER(F210)),F210&lt;E210,F210&gt;TODAY())),AND(I210&lt;&gt;"",OR(NOT(ISNUMBER(I210)),I210&lt;E210,I210&gt;TODAY())),AND(M210&lt;&gt;"",NOT(ISNUMBER(M210))),AND(H210="YES",I210="")),"CHECK INPUTS","COMPLETE"))))</x:f>
      </x:c>
    </x:row>
    <x:row r="211">
      <x:c r="A211" s="459"/>
      <x:c r="B211" s="459"/>
      <x:c r="C211" s="459"/>
      <x:c r="D211" s="459"/>
      <x:c r="E211" s="487"/>
      <x:c r="F211" s="487"/>
      <x:c r="G211" s="459"/>
      <x:c r="H211" s="459"/>
      <x:c r="I211" s="487"/>
      <x:c r="J211" s="459"/>
      <x:c r="K211" s="459"/>
      <x:c r="L211" s="459"/>
      <x:c r="M211" s="487"/>
      <x:c r="N211" s="459"/>
      <x:c r="O211" s="377" t="str">
        <x:f>IF(E211="","",TODAY()-E211)</x:f>
      </x:c>
      <x:c r="P211" s="459"/>
      <x:c r="Q211" s="747" t="str">
        <x:f>IF(A211="","",IF(COUNTIF($A$5:$A$503,A211)&gt;1,"DUPLICATE SAMPLE ID",IF(OR(B211="",C211="",D211="",E211="",H211="",J211="",K211="",N211=""),"CHECK REQUIRED FIELDS",IF(OR(NOT(ISNUMBER(E211)),E211&gt;TODAY(),AND(F211&lt;&gt;"",OR(NOT(ISNUMBER(F211)),F211&lt;E211,F211&gt;TODAY())),AND(I211&lt;&gt;"",OR(NOT(ISNUMBER(I211)),I211&lt;E211,I211&gt;TODAY())),AND(M211&lt;&gt;"",NOT(ISNUMBER(M211))),AND(H211="YES",I211="")),"CHECK INPUTS","COMPLETE"))))</x:f>
      </x:c>
    </x:row>
    <x:row r="212">
      <x:c r="A212" s="459"/>
      <x:c r="B212" s="459"/>
      <x:c r="C212" s="459"/>
      <x:c r="D212" s="459"/>
      <x:c r="E212" s="487"/>
      <x:c r="F212" s="487"/>
      <x:c r="G212" s="459"/>
      <x:c r="H212" s="459"/>
      <x:c r="I212" s="487"/>
      <x:c r="J212" s="459"/>
      <x:c r="K212" s="459"/>
      <x:c r="L212" s="459"/>
      <x:c r="M212" s="487"/>
      <x:c r="N212" s="459"/>
      <x:c r="O212" s="377" t="str">
        <x:f>IF(E212="","",TODAY()-E212)</x:f>
      </x:c>
      <x:c r="P212" s="459"/>
      <x:c r="Q212" s="747" t="str">
        <x:f>IF(A212="","",IF(COUNTIF($A$5:$A$503,A212)&gt;1,"DUPLICATE SAMPLE ID",IF(OR(B212="",C212="",D212="",E212="",H212="",J212="",K212="",N212=""),"CHECK REQUIRED FIELDS",IF(OR(NOT(ISNUMBER(E212)),E212&gt;TODAY(),AND(F212&lt;&gt;"",OR(NOT(ISNUMBER(F212)),F212&lt;E212,F212&gt;TODAY())),AND(I212&lt;&gt;"",OR(NOT(ISNUMBER(I212)),I212&lt;E212,I212&gt;TODAY())),AND(M212&lt;&gt;"",NOT(ISNUMBER(M212))),AND(H212="YES",I212="")),"CHECK INPUTS","COMPLETE"))))</x:f>
      </x:c>
    </x:row>
    <x:row r="213">
      <x:c r="A213" s="459"/>
      <x:c r="B213" s="459"/>
      <x:c r="C213" s="459"/>
      <x:c r="D213" s="459"/>
      <x:c r="E213" s="487"/>
      <x:c r="F213" s="487"/>
      <x:c r="G213" s="459"/>
      <x:c r="H213" s="459"/>
      <x:c r="I213" s="487"/>
      <x:c r="J213" s="459"/>
      <x:c r="K213" s="459"/>
      <x:c r="L213" s="459"/>
      <x:c r="M213" s="487"/>
      <x:c r="N213" s="459"/>
      <x:c r="O213" s="377" t="str">
        <x:f>IF(E213="","",TODAY()-E213)</x:f>
      </x:c>
      <x:c r="P213" s="459"/>
      <x:c r="Q213" s="747" t="str">
        <x:f>IF(A213="","",IF(COUNTIF($A$5:$A$503,A213)&gt;1,"DUPLICATE SAMPLE ID",IF(OR(B213="",C213="",D213="",E213="",H213="",J213="",K213="",N213=""),"CHECK REQUIRED FIELDS",IF(OR(NOT(ISNUMBER(E213)),E213&gt;TODAY(),AND(F213&lt;&gt;"",OR(NOT(ISNUMBER(F213)),F213&lt;E213,F213&gt;TODAY())),AND(I213&lt;&gt;"",OR(NOT(ISNUMBER(I213)),I213&lt;E213,I213&gt;TODAY())),AND(M213&lt;&gt;"",NOT(ISNUMBER(M213))),AND(H213="YES",I213="")),"CHECK INPUTS","COMPLETE"))))</x:f>
      </x:c>
    </x:row>
    <x:row r="214">
      <x:c r="A214" s="459"/>
      <x:c r="B214" s="459"/>
      <x:c r="C214" s="459"/>
      <x:c r="D214" s="459"/>
      <x:c r="E214" s="487"/>
      <x:c r="F214" s="487"/>
      <x:c r="G214" s="459"/>
      <x:c r="H214" s="459"/>
      <x:c r="I214" s="487"/>
      <x:c r="J214" s="459"/>
      <x:c r="K214" s="459"/>
      <x:c r="L214" s="459"/>
      <x:c r="M214" s="487"/>
      <x:c r="N214" s="459"/>
      <x:c r="O214" s="377" t="str">
        <x:f>IF(E214="","",TODAY()-E214)</x:f>
      </x:c>
      <x:c r="P214" s="459"/>
      <x:c r="Q214" s="747" t="str">
        <x:f>IF(A214="","",IF(COUNTIF($A$5:$A$503,A214)&gt;1,"DUPLICATE SAMPLE ID",IF(OR(B214="",C214="",D214="",E214="",H214="",J214="",K214="",N214=""),"CHECK REQUIRED FIELDS",IF(OR(NOT(ISNUMBER(E214)),E214&gt;TODAY(),AND(F214&lt;&gt;"",OR(NOT(ISNUMBER(F214)),F214&lt;E214,F214&gt;TODAY())),AND(I214&lt;&gt;"",OR(NOT(ISNUMBER(I214)),I214&lt;E214,I214&gt;TODAY())),AND(M214&lt;&gt;"",NOT(ISNUMBER(M214))),AND(H214="YES",I214="")),"CHECK INPUTS","COMPLETE"))))</x:f>
      </x:c>
    </x:row>
    <x:row r="215">
      <x:c r="A215" s="459"/>
      <x:c r="B215" s="459"/>
      <x:c r="C215" s="459"/>
      <x:c r="D215" s="459"/>
      <x:c r="E215" s="487"/>
      <x:c r="F215" s="487"/>
      <x:c r="G215" s="459"/>
      <x:c r="H215" s="459"/>
      <x:c r="I215" s="487"/>
      <x:c r="J215" s="459"/>
      <x:c r="K215" s="459"/>
      <x:c r="L215" s="459"/>
      <x:c r="M215" s="487"/>
      <x:c r="N215" s="459"/>
      <x:c r="O215" s="377" t="str">
        <x:f>IF(E215="","",TODAY()-E215)</x:f>
      </x:c>
      <x:c r="P215" s="459"/>
      <x:c r="Q215" s="747" t="str">
        <x:f>IF(A215="","",IF(COUNTIF($A$5:$A$503,A215)&gt;1,"DUPLICATE SAMPLE ID",IF(OR(B215="",C215="",D215="",E215="",H215="",J215="",K215="",N215=""),"CHECK REQUIRED FIELDS",IF(OR(NOT(ISNUMBER(E215)),E215&gt;TODAY(),AND(F215&lt;&gt;"",OR(NOT(ISNUMBER(F215)),F215&lt;E215,F215&gt;TODAY())),AND(I215&lt;&gt;"",OR(NOT(ISNUMBER(I215)),I215&lt;E215,I215&gt;TODAY())),AND(M215&lt;&gt;"",NOT(ISNUMBER(M215))),AND(H215="YES",I215="")),"CHECK INPUTS","COMPLETE"))))</x:f>
      </x:c>
    </x:row>
    <x:row r="216">
      <x:c r="A216" s="459"/>
      <x:c r="B216" s="459"/>
      <x:c r="C216" s="459"/>
      <x:c r="D216" s="459"/>
      <x:c r="E216" s="487"/>
      <x:c r="F216" s="487"/>
      <x:c r="G216" s="459"/>
      <x:c r="H216" s="459"/>
      <x:c r="I216" s="487"/>
      <x:c r="J216" s="459"/>
      <x:c r="K216" s="459"/>
      <x:c r="L216" s="459"/>
      <x:c r="M216" s="487"/>
      <x:c r="N216" s="459"/>
      <x:c r="O216" s="377" t="str">
        <x:f>IF(E216="","",TODAY()-E216)</x:f>
      </x:c>
      <x:c r="P216" s="459"/>
      <x:c r="Q216" s="747" t="str">
        <x:f>IF(A216="","",IF(COUNTIF($A$5:$A$503,A216)&gt;1,"DUPLICATE SAMPLE ID",IF(OR(B216="",C216="",D216="",E216="",H216="",J216="",K216="",N216=""),"CHECK REQUIRED FIELDS",IF(OR(NOT(ISNUMBER(E216)),E216&gt;TODAY(),AND(F216&lt;&gt;"",OR(NOT(ISNUMBER(F216)),F216&lt;E216,F216&gt;TODAY())),AND(I216&lt;&gt;"",OR(NOT(ISNUMBER(I216)),I216&lt;E216,I216&gt;TODAY())),AND(M216&lt;&gt;"",NOT(ISNUMBER(M216))),AND(H216="YES",I216="")),"CHECK INPUTS","COMPLETE"))))</x:f>
      </x:c>
    </x:row>
    <x:row r="217">
      <x:c r="A217" s="459"/>
      <x:c r="B217" s="459"/>
      <x:c r="C217" s="459"/>
      <x:c r="D217" s="459"/>
      <x:c r="E217" s="487"/>
      <x:c r="F217" s="487"/>
      <x:c r="G217" s="459"/>
      <x:c r="H217" s="459"/>
      <x:c r="I217" s="487"/>
      <x:c r="J217" s="459"/>
      <x:c r="K217" s="459"/>
      <x:c r="L217" s="459"/>
      <x:c r="M217" s="487"/>
      <x:c r="N217" s="459"/>
      <x:c r="O217" s="377" t="str">
        <x:f>IF(E217="","",TODAY()-E217)</x:f>
      </x:c>
      <x:c r="P217" s="459"/>
      <x:c r="Q217" s="747" t="str">
        <x:f>IF(A217="","",IF(COUNTIF($A$5:$A$503,A217)&gt;1,"DUPLICATE SAMPLE ID",IF(OR(B217="",C217="",D217="",E217="",H217="",J217="",K217="",N217=""),"CHECK REQUIRED FIELDS",IF(OR(NOT(ISNUMBER(E217)),E217&gt;TODAY(),AND(F217&lt;&gt;"",OR(NOT(ISNUMBER(F217)),F217&lt;E217,F217&gt;TODAY())),AND(I217&lt;&gt;"",OR(NOT(ISNUMBER(I217)),I217&lt;E217,I217&gt;TODAY())),AND(M217&lt;&gt;"",NOT(ISNUMBER(M217))),AND(H217="YES",I217="")),"CHECK INPUTS","COMPLETE"))))</x:f>
      </x:c>
    </x:row>
    <x:row r="218">
      <x:c r="A218" s="459"/>
      <x:c r="B218" s="459"/>
      <x:c r="C218" s="459"/>
      <x:c r="D218" s="459"/>
      <x:c r="E218" s="487"/>
      <x:c r="F218" s="487"/>
      <x:c r="G218" s="459"/>
      <x:c r="H218" s="459"/>
      <x:c r="I218" s="487"/>
      <x:c r="J218" s="459"/>
      <x:c r="K218" s="459"/>
      <x:c r="L218" s="459"/>
      <x:c r="M218" s="487"/>
      <x:c r="N218" s="459"/>
      <x:c r="O218" s="377" t="str">
        <x:f>IF(E218="","",TODAY()-E218)</x:f>
      </x:c>
      <x:c r="P218" s="459"/>
      <x:c r="Q218" s="747" t="str">
        <x:f>IF(A218="","",IF(COUNTIF($A$5:$A$503,A218)&gt;1,"DUPLICATE SAMPLE ID",IF(OR(B218="",C218="",D218="",E218="",H218="",J218="",K218="",N218=""),"CHECK REQUIRED FIELDS",IF(OR(NOT(ISNUMBER(E218)),E218&gt;TODAY(),AND(F218&lt;&gt;"",OR(NOT(ISNUMBER(F218)),F218&lt;E218,F218&gt;TODAY())),AND(I218&lt;&gt;"",OR(NOT(ISNUMBER(I218)),I218&lt;E218,I218&gt;TODAY())),AND(M218&lt;&gt;"",NOT(ISNUMBER(M218))),AND(H218="YES",I218="")),"CHECK INPUTS","COMPLETE"))))</x:f>
      </x:c>
    </x:row>
    <x:row r="219">
      <x:c r="A219" s="459"/>
      <x:c r="B219" s="459"/>
      <x:c r="C219" s="459"/>
      <x:c r="D219" s="459"/>
      <x:c r="E219" s="487"/>
      <x:c r="F219" s="487"/>
      <x:c r="G219" s="459"/>
      <x:c r="H219" s="459"/>
      <x:c r="I219" s="487"/>
      <x:c r="J219" s="459"/>
      <x:c r="K219" s="459"/>
      <x:c r="L219" s="459"/>
      <x:c r="M219" s="487"/>
      <x:c r="N219" s="459"/>
      <x:c r="O219" s="377" t="str">
        <x:f>IF(E219="","",TODAY()-E219)</x:f>
      </x:c>
      <x:c r="P219" s="459"/>
      <x:c r="Q219" s="747" t="str">
        <x:f>IF(A219="","",IF(COUNTIF($A$5:$A$503,A219)&gt;1,"DUPLICATE SAMPLE ID",IF(OR(B219="",C219="",D219="",E219="",H219="",J219="",K219="",N219=""),"CHECK REQUIRED FIELDS",IF(OR(NOT(ISNUMBER(E219)),E219&gt;TODAY(),AND(F219&lt;&gt;"",OR(NOT(ISNUMBER(F219)),F219&lt;E219,F219&gt;TODAY())),AND(I219&lt;&gt;"",OR(NOT(ISNUMBER(I219)),I219&lt;E219,I219&gt;TODAY())),AND(M219&lt;&gt;"",NOT(ISNUMBER(M219))),AND(H219="YES",I219="")),"CHECK INPUTS","COMPLETE"))))</x:f>
      </x:c>
    </x:row>
    <x:row r="220">
      <x:c r="A220" s="459"/>
      <x:c r="B220" s="459"/>
      <x:c r="C220" s="459"/>
      <x:c r="D220" s="459"/>
      <x:c r="E220" s="487"/>
      <x:c r="F220" s="487"/>
      <x:c r="G220" s="459"/>
      <x:c r="H220" s="459"/>
      <x:c r="I220" s="487"/>
      <x:c r="J220" s="459"/>
      <x:c r="K220" s="459"/>
      <x:c r="L220" s="459"/>
      <x:c r="M220" s="487"/>
      <x:c r="N220" s="459"/>
      <x:c r="O220" s="377" t="str">
        <x:f>IF(E220="","",TODAY()-E220)</x:f>
      </x:c>
      <x:c r="P220" s="459"/>
      <x:c r="Q220" s="747" t="str">
        <x:f>IF(A220="","",IF(COUNTIF($A$5:$A$503,A220)&gt;1,"DUPLICATE SAMPLE ID",IF(OR(B220="",C220="",D220="",E220="",H220="",J220="",K220="",N220=""),"CHECK REQUIRED FIELDS",IF(OR(NOT(ISNUMBER(E220)),E220&gt;TODAY(),AND(F220&lt;&gt;"",OR(NOT(ISNUMBER(F220)),F220&lt;E220,F220&gt;TODAY())),AND(I220&lt;&gt;"",OR(NOT(ISNUMBER(I220)),I220&lt;E220,I220&gt;TODAY())),AND(M220&lt;&gt;"",NOT(ISNUMBER(M220))),AND(H220="YES",I220="")),"CHECK INPUTS","COMPLETE"))))</x:f>
      </x:c>
    </x:row>
    <x:row r="221">
      <x:c r="A221" s="459"/>
      <x:c r="B221" s="459"/>
      <x:c r="C221" s="459"/>
      <x:c r="D221" s="459"/>
      <x:c r="E221" s="487"/>
      <x:c r="F221" s="487"/>
      <x:c r="G221" s="459"/>
      <x:c r="H221" s="459"/>
      <x:c r="I221" s="487"/>
      <x:c r="J221" s="459"/>
      <x:c r="K221" s="459"/>
      <x:c r="L221" s="459"/>
      <x:c r="M221" s="487"/>
      <x:c r="N221" s="459"/>
      <x:c r="O221" s="377" t="str">
        <x:f>IF(E221="","",TODAY()-E221)</x:f>
      </x:c>
      <x:c r="P221" s="459"/>
      <x:c r="Q221" s="747" t="str">
        <x:f>IF(A221="","",IF(COUNTIF($A$5:$A$503,A221)&gt;1,"DUPLICATE SAMPLE ID",IF(OR(B221="",C221="",D221="",E221="",H221="",J221="",K221="",N221=""),"CHECK REQUIRED FIELDS",IF(OR(NOT(ISNUMBER(E221)),E221&gt;TODAY(),AND(F221&lt;&gt;"",OR(NOT(ISNUMBER(F221)),F221&lt;E221,F221&gt;TODAY())),AND(I221&lt;&gt;"",OR(NOT(ISNUMBER(I221)),I221&lt;E221,I221&gt;TODAY())),AND(M221&lt;&gt;"",NOT(ISNUMBER(M221))),AND(H221="YES",I221="")),"CHECK INPUTS","COMPLETE"))))</x:f>
      </x:c>
    </x:row>
    <x:row r="222">
      <x:c r="A222" s="459"/>
      <x:c r="B222" s="459"/>
      <x:c r="C222" s="459"/>
      <x:c r="D222" s="459"/>
      <x:c r="E222" s="487"/>
      <x:c r="F222" s="487"/>
      <x:c r="G222" s="459"/>
      <x:c r="H222" s="459"/>
      <x:c r="I222" s="487"/>
      <x:c r="J222" s="459"/>
      <x:c r="K222" s="459"/>
      <x:c r="L222" s="459"/>
      <x:c r="M222" s="487"/>
      <x:c r="N222" s="459"/>
      <x:c r="O222" s="377" t="str">
        <x:f>IF(E222="","",TODAY()-E222)</x:f>
      </x:c>
      <x:c r="P222" s="459"/>
      <x:c r="Q222" s="747" t="str">
        <x:f>IF(A222="","",IF(COUNTIF($A$5:$A$503,A222)&gt;1,"DUPLICATE SAMPLE ID",IF(OR(B222="",C222="",D222="",E222="",H222="",J222="",K222="",N222=""),"CHECK REQUIRED FIELDS",IF(OR(NOT(ISNUMBER(E222)),E222&gt;TODAY(),AND(F222&lt;&gt;"",OR(NOT(ISNUMBER(F222)),F222&lt;E222,F222&gt;TODAY())),AND(I222&lt;&gt;"",OR(NOT(ISNUMBER(I222)),I222&lt;E222,I222&gt;TODAY())),AND(M222&lt;&gt;"",NOT(ISNUMBER(M222))),AND(H222="YES",I222="")),"CHECK INPUTS","COMPLETE"))))</x:f>
      </x:c>
    </x:row>
    <x:row r="223">
      <x:c r="A223" s="459"/>
      <x:c r="B223" s="459"/>
      <x:c r="C223" s="459"/>
      <x:c r="D223" s="459"/>
      <x:c r="E223" s="487"/>
      <x:c r="F223" s="487"/>
      <x:c r="G223" s="459"/>
      <x:c r="H223" s="459"/>
      <x:c r="I223" s="487"/>
      <x:c r="J223" s="459"/>
      <x:c r="K223" s="459"/>
      <x:c r="L223" s="459"/>
      <x:c r="M223" s="487"/>
      <x:c r="N223" s="459"/>
      <x:c r="O223" s="377" t="str">
        <x:f>IF(E223="","",TODAY()-E223)</x:f>
      </x:c>
      <x:c r="P223" s="459"/>
      <x:c r="Q223" s="747" t="str">
        <x:f>IF(A223="","",IF(COUNTIF($A$5:$A$503,A223)&gt;1,"DUPLICATE SAMPLE ID",IF(OR(B223="",C223="",D223="",E223="",H223="",J223="",K223="",N223=""),"CHECK REQUIRED FIELDS",IF(OR(NOT(ISNUMBER(E223)),E223&gt;TODAY(),AND(F223&lt;&gt;"",OR(NOT(ISNUMBER(F223)),F223&lt;E223,F223&gt;TODAY())),AND(I223&lt;&gt;"",OR(NOT(ISNUMBER(I223)),I223&lt;E223,I223&gt;TODAY())),AND(M223&lt;&gt;"",NOT(ISNUMBER(M223))),AND(H223="YES",I223="")),"CHECK INPUTS","COMPLETE"))))</x:f>
      </x:c>
    </x:row>
    <x:row r="224">
      <x:c r="A224" s="459"/>
      <x:c r="B224" s="459"/>
      <x:c r="C224" s="459"/>
      <x:c r="D224" s="459"/>
      <x:c r="E224" s="487"/>
      <x:c r="F224" s="487"/>
      <x:c r="G224" s="459"/>
      <x:c r="H224" s="459"/>
      <x:c r="I224" s="487"/>
      <x:c r="J224" s="459"/>
      <x:c r="K224" s="459"/>
      <x:c r="L224" s="459"/>
      <x:c r="M224" s="487"/>
      <x:c r="N224" s="459"/>
      <x:c r="O224" s="377" t="str">
        <x:f>IF(E224="","",TODAY()-E224)</x:f>
      </x:c>
      <x:c r="P224" s="459"/>
      <x:c r="Q224" s="747" t="str">
        <x:f>IF(A224="","",IF(COUNTIF($A$5:$A$503,A224)&gt;1,"DUPLICATE SAMPLE ID",IF(OR(B224="",C224="",D224="",E224="",H224="",J224="",K224="",N224=""),"CHECK REQUIRED FIELDS",IF(OR(NOT(ISNUMBER(E224)),E224&gt;TODAY(),AND(F224&lt;&gt;"",OR(NOT(ISNUMBER(F224)),F224&lt;E224,F224&gt;TODAY())),AND(I224&lt;&gt;"",OR(NOT(ISNUMBER(I224)),I224&lt;E224,I224&gt;TODAY())),AND(M224&lt;&gt;"",NOT(ISNUMBER(M224))),AND(H224="YES",I224="")),"CHECK INPUTS","COMPLETE"))))</x:f>
      </x:c>
    </x:row>
    <x:row r="225">
      <x:c r="A225" s="459"/>
      <x:c r="B225" s="459"/>
      <x:c r="C225" s="459"/>
      <x:c r="D225" s="459"/>
      <x:c r="E225" s="487"/>
      <x:c r="F225" s="487"/>
      <x:c r="G225" s="459"/>
      <x:c r="H225" s="459"/>
      <x:c r="I225" s="487"/>
      <x:c r="J225" s="459"/>
      <x:c r="K225" s="459"/>
      <x:c r="L225" s="459"/>
      <x:c r="M225" s="487"/>
      <x:c r="N225" s="459"/>
      <x:c r="O225" s="377" t="str">
        <x:f>IF(E225="","",TODAY()-E225)</x:f>
      </x:c>
      <x:c r="P225" s="459"/>
      <x:c r="Q225" s="747" t="str">
        <x:f>IF(A225="","",IF(COUNTIF($A$5:$A$503,A225)&gt;1,"DUPLICATE SAMPLE ID",IF(OR(B225="",C225="",D225="",E225="",H225="",J225="",K225="",N225=""),"CHECK REQUIRED FIELDS",IF(OR(NOT(ISNUMBER(E225)),E225&gt;TODAY(),AND(F225&lt;&gt;"",OR(NOT(ISNUMBER(F225)),F225&lt;E225,F225&gt;TODAY())),AND(I225&lt;&gt;"",OR(NOT(ISNUMBER(I225)),I225&lt;E225,I225&gt;TODAY())),AND(M225&lt;&gt;"",NOT(ISNUMBER(M225))),AND(H225="YES",I225="")),"CHECK INPUTS","COMPLETE"))))</x:f>
      </x:c>
    </x:row>
    <x:row r="226">
      <x:c r="A226" s="459"/>
      <x:c r="B226" s="459"/>
      <x:c r="C226" s="459"/>
      <x:c r="D226" s="459"/>
      <x:c r="E226" s="487"/>
      <x:c r="F226" s="487"/>
      <x:c r="G226" s="459"/>
      <x:c r="H226" s="459"/>
      <x:c r="I226" s="487"/>
      <x:c r="J226" s="459"/>
      <x:c r="K226" s="459"/>
      <x:c r="L226" s="459"/>
      <x:c r="M226" s="487"/>
      <x:c r="N226" s="459"/>
      <x:c r="O226" s="377" t="str">
        <x:f>IF(E226="","",TODAY()-E226)</x:f>
      </x:c>
      <x:c r="P226" s="459"/>
      <x:c r="Q226" s="747" t="str">
        <x:f>IF(A226="","",IF(COUNTIF($A$5:$A$503,A226)&gt;1,"DUPLICATE SAMPLE ID",IF(OR(B226="",C226="",D226="",E226="",H226="",J226="",K226="",N226=""),"CHECK REQUIRED FIELDS",IF(OR(NOT(ISNUMBER(E226)),E226&gt;TODAY(),AND(F226&lt;&gt;"",OR(NOT(ISNUMBER(F226)),F226&lt;E226,F226&gt;TODAY())),AND(I226&lt;&gt;"",OR(NOT(ISNUMBER(I226)),I226&lt;E226,I226&gt;TODAY())),AND(M226&lt;&gt;"",NOT(ISNUMBER(M226))),AND(H226="YES",I226="")),"CHECK INPUTS","COMPLETE"))))</x:f>
      </x:c>
    </x:row>
    <x:row r="227">
      <x:c r="A227" s="459"/>
      <x:c r="B227" s="459"/>
      <x:c r="C227" s="459"/>
      <x:c r="D227" s="459"/>
      <x:c r="E227" s="487"/>
      <x:c r="F227" s="487"/>
      <x:c r="G227" s="459"/>
      <x:c r="H227" s="459"/>
      <x:c r="I227" s="487"/>
      <x:c r="J227" s="459"/>
      <x:c r="K227" s="459"/>
      <x:c r="L227" s="459"/>
      <x:c r="M227" s="487"/>
      <x:c r="N227" s="459"/>
      <x:c r="O227" s="377" t="str">
        <x:f>IF(E227="","",TODAY()-E227)</x:f>
      </x:c>
      <x:c r="P227" s="459"/>
      <x:c r="Q227" s="747" t="str">
        <x:f>IF(A227="","",IF(COUNTIF($A$5:$A$503,A227)&gt;1,"DUPLICATE SAMPLE ID",IF(OR(B227="",C227="",D227="",E227="",H227="",J227="",K227="",N227=""),"CHECK REQUIRED FIELDS",IF(OR(NOT(ISNUMBER(E227)),E227&gt;TODAY(),AND(F227&lt;&gt;"",OR(NOT(ISNUMBER(F227)),F227&lt;E227,F227&gt;TODAY())),AND(I227&lt;&gt;"",OR(NOT(ISNUMBER(I227)),I227&lt;E227,I227&gt;TODAY())),AND(M227&lt;&gt;"",NOT(ISNUMBER(M227))),AND(H227="YES",I227="")),"CHECK INPUTS","COMPLETE"))))</x:f>
      </x:c>
    </x:row>
    <x:row r="228">
      <x:c r="A228" s="459"/>
      <x:c r="B228" s="459"/>
      <x:c r="C228" s="459"/>
      <x:c r="D228" s="459"/>
      <x:c r="E228" s="487"/>
      <x:c r="F228" s="487"/>
      <x:c r="G228" s="459"/>
      <x:c r="H228" s="459"/>
      <x:c r="I228" s="487"/>
      <x:c r="J228" s="459"/>
      <x:c r="K228" s="459"/>
      <x:c r="L228" s="459"/>
      <x:c r="M228" s="487"/>
      <x:c r="N228" s="459"/>
      <x:c r="O228" s="377" t="str">
        <x:f>IF(E228="","",TODAY()-E228)</x:f>
      </x:c>
      <x:c r="P228" s="459"/>
      <x:c r="Q228" s="747" t="str">
        <x:f>IF(A228="","",IF(COUNTIF($A$5:$A$503,A228)&gt;1,"DUPLICATE SAMPLE ID",IF(OR(B228="",C228="",D228="",E228="",H228="",J228="",K228="",N228=""),"CHECK REQUIRED FIELDS",IF(OR(NOT(ISNUMBER(E228)),E228&gt;TODAY(),AND(F228&lt;&gt;"",OR(NOT(ISNUMBER(F228)),F228&lt;E228,F228&gt;TODAY())),AND(I228&lt;&gt;"",OR(NOT(ISNUMBER(I228)),I228&lt;E228,I228&gt;TODAY())),AND(M228&lt;&gt;"",NOT(ISNUMBER(M228))),AND(H228="YES",I228="")),"CHECK INPUTS","COMPLETE"))))</x:f>
      </x:c>
    </x:row>
    <x:row r="229">
      <x:c r="A229" s="459"/>
      <x:c r="B229" s="459"/>
      <x:c r="C229" s="459"/>
      <x:c r="D229" s="459"/>
      <x:c r="E229" s="487"/>
      <x:c r="F229" s="487"/>
      <x:c r="G229" s="459"/>
      <x:c r="H229" s="459"/>
      <x:c r="I229" s="487"/>
      <x:c r="J229" s="459"/>
      <x:c r="K229" s="459"/>
      <x:c r="L229" s="459"/>
      <x:c r="M229" s="487"/>
      <x:c r="N229" s="459"/>
      <x:c r="O229" s="377" t="str">
        <x:f>IF(E229="","",TODAY()-E229)</x:f>
      </x:c>
      <x:c r="P229" s="459"/>
      <x:c r="Q229" s="747" t="str">
        <x:f>IF(A229="","",IF(COUNTIF($A$5:$A$503,A229)&gt;1,"DUPLICATE SAMPLE ID",IF(OR(B229="",C229="",D229="",E229="",H229="",J229="",K229="",N229=""),"CHECK REQUIRED FIELDS",IF(OR(NOT(ISNUMBER(E229)),E229&gt;TODAY(),AND(F229&lt;&gt;"",OR(NOT(ISNUMBER(F229)),F229&lt;E229,F229&gt;TODAY())),AND(I229&lt;&gt;"",OR(NOT(ISNUMBER(I229)),I229&lt;E229,I229&gt;TODAY())),AND(M229&lt;&gt;"",NOT(ISNUMBER(M229))),AND(H229="YES",I229="")),"CHECK INPUTS","COMPLETE"))))</x:f>
      </x:c>
    </x:row>
    <x:row r="230">
      <x:c r="A230" s="459"/>
      <x:c r="B230" s="459"/>
      <x:c r="C230" s="459"/>
      <x:c r="D230" s="459"/>
      <x:c r="E230" s="487"/>
      <x:c r="F230" s="487"/>
      <x:c r="G230" s="459"/>
      <x:c r="H230" s="459"/>
      <x:c r="I230" s="487"/>
      <x:c r="J230" s="459"/>
      <x:c r="K230" s="459"/>
      <x:c r="L230" s="459"/>
      <x:c r="M230" s="487"/>
      <x:c r="N230" s="459"/>
      <x:c r="O230" s="377" t="str">
        <x:f>IF(E230="","",TODAY()-E230)</x:f>
      </x:c>
      <x:c r="P230" s="459"/>
      <x:c r="Q230" s="747" t="str">
        <x:f>IF(A230="","",IF(COUNTIF($A$5:$A$503,A230)&gt;1,"DUPLICATE SAMPLE ID",IF(OR(B230="",C230="",D230="",E230="",H230="",J230="",K230="",N230=""),"CHECK REQUIRED FIELDS",IF(OR(NOT(ISNUMBER(E230)),E230&gt;TODAY(),AND(F230&lt;&gt;"",OR(NOT(ISNUMBER(F230)),F230&lt;E230,F230&gt;TODAY())),AND(I230&lt;&gt;"",OR(NOT(ISNUMBER(I230)),I230&lt;E230,I230&gt;TODAY())),AND(M230&lt;&gt;"",NOT(ISNUMBER(M230))),AND(H230="YES",I230="")),"CHECK INPUTS","COMPLETE"))))</x:f>
      </x:c>
    </x:row>
    <x:row r="231">
      <x:c r="A231" s="459"/>
      <x:c r="B231" s="459"/>
      <x:c r="C231" s="459"/>
      <x:c r="D231" s="459"/>
      <x:c r="E231" s="487"/>
      <x:c r="F231" s="487"/>
      <x:c r="G231" s="459"/>
      <x:c r="H231" s="459"/>
      <x:c r="I231" s="487"/>
      <x:c r="J231" s="459"/>
      <x:c r="K231" s="459"/>
      <x:c r="L231" s="459"/>
      <x:c r="M231" s="487"/>
      <x:c r="N231" s="459"/>
      <x:c r="O231" s="377" t="str">
        <x:f>IF(E231="","",TODAY()-E231)</x:f>
      </x:c>
      <x:c r="P231" s="459"/>
      <x:c r="Q231" s="747" t="str">
        <x:f>IF(A231="","",IF(COUNTIF($A$5:$A$503,A231)&gt;1,"DUPLICATE SAMPLE ID",IF(OR(B231="",C231="",D231="",E231="",H231="",J231="",K231="",N231=""),"CHECK REQUIRED FIELDS",IF(OR(NOT(ISNUMBER(E231)),E231&gt;TODAY(),AND(F231&lt;&gt;"",OR(NOT(ISNUMBER(F231)),F231&lt;E231,F231&gt;TODAY())),AND(I231&lt;&gt;"",OR(NOT(ISNUMBER(I231)),I231&lt;E231,I231&gt;TODAY())),AND(M231&lt;&gt;"",NOT(ISNUMBER(M231))),AND(H231="YES",I231="")),"CHECK INPUTS","COMPLETE"))))</x:f>
      </x:c>
    </x:row>
    <x:row r="232">
      <x:c r="A232" s="459"/>
      <x:c r="B232" s="459"/>
      <x:c r="C232" s="459"/>
      <x:c r="D232" s="459"/>
      <x:c r="E232" s="487"/>
      <x:c r="F232" s="487"/>
      <x:c r="G232" s="459"/>
      <x:c r="H232" s="459"/>
      <x:c r="I232" s="487"/>
      <x:c r="J232" s="459"/>
      <x:c r="K232" s="459"/>
      <x:c r="L232" s="459"/>
      <x:c r="M232" s="487"/>
      <x:c r="N232" s="459"/>
      <x:c r="O232" s="377" t="str">
        <x:f>IF(E232="","",TODAY()-E232)</x:f>
      </x:c>
      <x:c r="P232" s="459"/>
      <x:c r="Q232" s="747" t="str">
        <x:f>IF(A232="","",IF(COUNTIF($A$5:$A$503,A232)&gt;1,"DUPLICATE SAMPLE ID",IF(OR(B232="",C232="",D232="",E232="",H232="",J232="",K232="",N232=""),"CHECK REQUIRED FIELDS",IF(OR(NOT(ISNUMBER(E232)),E232&gt;TODAY(),AND(F232&lt;&gt;"",OR(NOT(ISNUMBER(F232)),F232&lt;E232,F232&gt;TODAY())),AND(I232&lt;&gt;"",OR(NOT(ISNUMBER(I232)),I232&lt;E232,I232&gt;TODAY())),AND(M232&lt;&gt;"",NOT(ISNUMBER(M232))),AND(H232="YES",I232="")),"CHECK INPUTS","COMPLETE"))))</x:f>
      </x:c>
    </x:row>
    <x:row r="233">
      <x:c r="A233" s="459"/>
      <x:c r="B233" s="459"/>
      <x:c r="C233" s="459"/>
      <x:c r="D233" s="459"/>
      <x:c r="E233" s="487"/>
      <x:c r="F233" s="487"/>
      <x:c r="G233" s="459"/>
      <x:c r="H233" s="459"/>
      <x:c r="I233" s="487"/>
      <x:c r="J233" s="459"/>
      <x:c r="K233" s="459"/>
      <x:c r="L233" s="459"/>
      <x:c r="M233" s="487"/>
      <x:c r="N233" s="459"/>
      <x:c r="O233" s="377" t="str">
        <x:f>IF(E233="","",TODAY()-E233)</x:f>
      </x:c>
      <x:c r="P233" s="459"/>
      <x:c r="Q233" s="747" t="str">
        <x:f>IF(A233="","",IF(COUNTIF($A$5:$A$503,A233)&gt;1,"DUPLICATE SAMPLE ID",IF(OR(B233="",C233="",D233="",E233="",H233="",J233="",K233="",N233=""),"CHECK REQUIRED FIELDS",IF(OR(NOT(ISNUMBER(E233)),E233&gt;TODAY(),AND(F233&lt;&gt;"",OR(NOT(ISNUMBER(F233)),F233&lt;E233,F233&gt;TODAY())),AND(I233&lt;&gt;"",OR(NOT(ISNUMBER(I233)),I233&lt;E233,I233&gt;TODAY())),AND(M233&lt;&gt;"",NOT(ISNUMBER(M233))),AND(H233="YES",I233="")),"CHECK INPUTS","COMPLETE"))))</x:f>
      </x:c>
    </x:row>
    <x:row r="234">
      <x:c r="A234" s="459"/>
      <x:c r="B234" s="459"/>
      <x:c r="C234" s="459"/>
      <x:c r="D234" s="459"/>
      <x:c r="E234" s="487"/>
      <x:c r="F234" s="487"/>
      <x:c r="G234" s="459"/>
      <x:c r="H234" s="459"/>
      <x:c r="I234" s="487"/>
      <x:c r="J234" s="459"/>
      <x:c r="K234" s="459"/>
      <x:c r="L234" s="459"/>
      <x:c r="M234" s="487"/>
      <x:c r="N234" s="459"/>
      <x:c r="O234" s="377" t="str">
        <x:f>IF(E234="","",TODAY()-E234)</x:f>
      </x:c>
      <x:c r="P234" s="459"/>
      <x:c r="Q234" s="747" t="str">
        <x:f>IF(A234="","",IF(COUNTIF($A$5:$A$503,A234)&gt;1,"DUPLICATE SAMPLE ID",IF(OR(B234="",C234="",D234="",E234="",H234="",J234="",K234="",N234=""),"CHECK REQUIRED FIELDS",IF(OR(NOT(ISNUMBER(E234)),E234&gt;TODAY(),AND(F234&lt;&gt;"",OR(NOT(ISNUMBER(F234)),F234&lt;E234,F234&gt;TODAY())),AND(I234&lt;&gt;"",OR(NOT(ISNUMBER(I234)),I234&lt;E234,I234&gt;TODAY())),AND(M234&lt;&gt;"",NOT(ISNUMBER(M234))),AND(H234="YES",I234="")),"CHECK INPUTS","COMPLETE"))))</x:f>
      </x:c>
    </x:row>
    <x:row r="235">
      <x:c r="A235" s="459"/>
      <x:c r="B235" s="459"/>
      <x:c r="C235" s="459"/>
      <x:c r="D235" s="459"/>
      <x:c r="E235" s="487"/>
      <x:c r="F235" s="487"/>
      <x:c r="G235" s="459"/>
      <x:c r="H235" s="459"/>
      <x:c r="I235" s="487"/>
      <x:c r="J235" s="459"/>
      <x:c r="K235" s="459"/>
      <x:c r="L235" s="459"/>
      <x:c r="M235" s="487"/>
      <x:c r="N235" s="459"/>
      <x:c r="O235" s="377" t="str">
        <x:f>IF(E235="","",TODAY()-E235)</x:f>
      </x:c>
      <x:c r="P235" s="459"/>
      <x:c r="Q235" s="747" t="str">
        <x:f>IF(A235="","",IF(COUNTIF($A$5:$A$503,A235)&gt;1,"DUPLICATE SAMPLE ID",IF(OR(B235="",C235="",D235="",E235="",H235="",J235="",K235="",N235=""),"CHECK REQUIRED FIELDS",IF(OR(NOT(ISNUMBER(E235)),E235&gt;TODAY(),AND(F235&lt;&gt;"",OR(NOT(ISNUMBER(F235)),F235&lt;E235,F235&gt;TODAY())),AND(I235&lt;&gt;"",OR(NOT(ISNUMBER(I235)),I235&lt;E235,I235&gt;TODAY())),AND(M235&lt;&gt;"",NOT(ISNUMBER(M235))),AND(H235="YES",I235="")),"CHECK INPUTS","COMPLETE"))))</x:f>
      </x:c>
    </x:row>
    <x:row r="236">
      <x:c r="A236" s="459"/>
      <x:c r="B236" s="459"/>
      <x:c r="C236" s="459"/>
      <x:c r="D236" s="459"/>
      <x:c r="E236" s="487"/>
      <x:c r="F236" s="487"/>
      <x:c r="G236" s="459"/>
      <x:c r="H236" s="459"/>
      <x:c r="I236" s="487"/>
      <x:c r="J236" s="459"/>
      <x:c r="K236" s="459"/>
      <x:c r="L236" s="459"/>
      <x:c r="M236" s="487"/>
      <x:c r="N236" s="459"/>
      <x:c r="O236" s="377" t="str">
        <x:f>IF(E236="","",TODAY()-E236)</x:f>
      </x:c>
      <x:c r="P236" s="459"/>
      <x:c r="Q236" s="747" t="str">
        <x:f>IF(A236="","",IF(COUNTIF($A$5:$A$503,A236)&gt;1,"DUPLICATE SAMPLE ID",IF(OR(B236="",C236="",D236="",E236="",H236="",J236="",K236="",N236=""),"CHECK REQUIRED FIELDS",IF(OR(NOT(ISNUMBER(E236)),E236&gt;TODAY(),AND(F236&lt;&gt;"",OR(NOT(ISNUMBER(F236)),F236&lt;E236,F236&gt;TODAY())),AND(I236&lt;&gt;"",OR(NOT(ISNUMBER(I236)),I236&lt;E236,I236&gt;TODAY())),AND(M236&lt;&gt;"",NOT(ISNUMBER(M236))),AND(H236="YES",I236="")),"CHECK INPUTS","COMPLETE"))))</x:f>
      </x:c>
    </x:row>
    <x:row r="237">
      <x:c r="A237" s="459"/>
      <x:c r="B237" s="459"/>
      <x:c r="C237" s="459"/>
      <x:c r="D237" s="459"/>
      <x:c r="E237" s="487"/>
      <x:c r="F237" s="487"/>
      <x:c r="G237" s="459"/>
      <x:c r="H237" s="459"/>
      <x:c r="I237" s="487"/>
      <x:c r="J237" s="459"/>
      <x:c r="K237" s="459"/>
      <x:c r="L237" s="459"/>
      <x:c r="M237" s="487"/>
      <x:c r="N237" s="459"/>
      <x:c r="O237" s="377" t="str">
        <x:f>IF(E237="","",TODAY()-E237)</x:f>
      </x:c>
      <x:c r="P237" s="459"/>
      <x:c r="Q237" s="747" t="str">
        <x:f>IF(A237="","",IF(COUNTIF($A$5:$A$503,A237)&gt;1,"DUPLICATE SAMPLE ID",IF(OR(B237="",C237="",D237="",E237="",H237="",J237="",K237="",N237=""),"CHECK REQUIRED FIELDS",IF(OR(NOT(ISNUMBER(E237)),E237&gt;TODAY(),AND(F237&lt;&gt;"",OR(NOT(ISNUMBER(F237)),F237&lt;E237,F237&gt;TODAY())),AND(I237&lt;&gt;"",OR(NOT(ISNUMBER(I237)),I237&lt;E237,I237&gt;TODAY())),AND(M237&lt;&gt;"",NOT(ISNUMBER(M237))),AND(H237="YES",I237="")),"CHECK INPUTS","COMPLETE"))))</x:f>
      </x:c>
    </x:row>
    <x:row r="238">
      <x:c r="A238" s="459"/>
      <x:c r="B238" s="459"/>
      <x:c r="C238" s="459"/>
      <x:c r="D238" s="459"/>
      <x:c r="E238" s="487"/>
      <x:c r="F238" s="487"/>
      <x:c r="G238" s="459"/>
      <x:c r="H238" s="459"/>
      <x:c r="I238" s="487"/>
      <x:c r="J238" s="459"/>
      <x:c r="K238" s="459"/>
      <x:c r="L238" s="459"/>
      <x:c r="M238" s="487"/>
      <x:c r="N238" s="459"/>
      <x:c r="O238" s="377" t="str">
        <x:f>IF(E238="","",TODAY()-E238)</x:f>
      </x:c>
      <x:c r="P238" s="459"/>
      <x:c r="Q238" s="747" t="str">
        <x:f>IF(A238="","",IF(COUNTIF($A$5:$A$503,A238)&gt;1,"DUPLICATE SAMPLE ID",IF(OR(B238="",C238="",D238="",E238="",H238="",J238="",K238="",N238=""),"CHECK REQUIRED FIELDS",IF(OR(NOT(ISNUMBER(E238)),E238&gt;TODAY(),AND(F238&lt;&gt;"",OR(NOT(ISNUMBER(F238)),F238&lt;E238,F238&gt;TODAY())),AND(I238&lt;&gt;"",OR(NOT(ISNUMBER(I238)),I238&lt;E238,I238&gt;TODAY())),AND(M238&lt;&gt;"",NOT(ISNUMBER(M238))),AND(H238="YES",I238="")),"CHECK INPUTS","COMPLETE"))))</x:f>
      </x:c>
    </x:row>
    <x:row r="239">
      <x:c r="A239" s="459"/>
      <x:c r="B239" s="459"/>
      <x:c r="C239" s="459"/>
      <x:c r="D239" s="459"/>
      <x:c r="E239" s="487"/>
      <x:c r="F239" s="487"/>
      <x:c r="G239" s="459"/>
      <x:c r="H239" s="459"/>
      <x:c r="I239" s="487"/>
      <x:c r="J239" s="459"/>
      <x:c r="K239" s="459"/>
      <x:c r="L239" s="459"/>
      <x:c r="M239" s="487"/>
      <x:c r="N239" s="459"/>
      <x:c r="O239" s="377" t="str">
        <x:f>IF(E239="","",TODAY()-E239)</x:f>
      </x:c>
      <x:c r="P239" s="459"/>
      <x:c r="Q239" s="747" t="str">
        <x:f>IF(A239="","",IF(COUNTIF($A$5:$A$503,A239)&gt;1,"DUPLICATE SAMPLE ID",IF(OR(B239="",C239="",D239="",E239="",H239="",J239="",K239="",N239=""),"CHECK REQUIRED FIELDS",IF(OR(NOT(ISNUMBER(E239)),E239&gt;TODAY(),AND(F239&lt;&gt;"",OR(NOT(ISNUMBER(F239)),F239&lt;E239,F239&gt;TODAY())),AND(I239&lt;&gt;"",OR(NOT(ISNUMBER(I239)),I239&lt;E239,I239&gt;TODAY())),AND(M239&lt;&gt;"",NOT(ISNUMBER(M239))),AND(H239="YES",I239="")),"CHECK INPUTS","COMPLETE"))))</x:f>
      </x:c>
    </x:row>
    <x:row r="240">
      <x:c r="A240" s="459"/>
      <x:c r="B240" s="459"/>
      <x:c r="C240" s="459"/>
      <x:c r="D240" s="459"/>
      <x:c r="E240" s="487"/>
      <x:c r="F240" s="487"/>
      <x:c r="G240" s="459"/>
      <x:c r="H240" s="459"/>
      <x:c r="I240" s="487"/>
      <x:c r="J240" s="459"/>
      <x:c r="K240" s="459"/>
      <x:c r="L240" s="459"/>
      <x:c r="M240" s="487"/>
      <x:c r="N240" s="459"/>
      <x:c r="O240" s="377" t="str">
        <x:f>IF(E240="","",TODAY()-E240)</x:f>
      </x:c>
      <x:c r="P240" s="459"/>
      <x:c r="Q240" s="747" t="str">
        <x:f>IF(A240="","",IF(COUNTIF($A$5:$A$503,A240)&gt;1,"DUPLICATE SAMPLE ID",IF(OR(B240="",C240="",D240="",E240="",H240="",J240="",K240="",N240=""),"CHECK REQUIRED FIELDS",IF(OR(NOT(ISNUMBER(E240)),E240&gt;TODAY(),AND(F240&lt;&gt;"",OR(NOT(ISNUMBER(F240)),F240&lt;E240,F240&gt;TODAY())),AND(I240&lt;&gt;"",OR(NOT(ISNUMBER(I240)),I240&lt;E240,I240&gt;TODAY())),AND(M240&lt;&gt;"",NOT(ISNUMBER(M240))),AND(H240="YES",I240="")),"CHECK INPUTS","COMPLETE"))))</x:f>
      </x:c>
    </x:row>
    <x:row r="241">
      <x:c r="A241" s="459"/>
      <x:c r="B241" s="459"/>
      <x:c r="C241" s="459"/>
      <x:c r="D241" s="459"/>
      <x:c r="E241" s="487"/>
      <x:c r="F241" s="487"/>
      <x:c r="G241" s="459"/>
      <x:c r="H241" s="459"/>
      <x:c r="I241" s="487"/>
      <x:c r="J241" s="459"/>
      <x:c r="K241" s="459"/>
      <x:c r="L241" s="459"/>
      <x:c r="M241" s="487"/>
      <x:c r="N241" s="459"/>
      <x:c r="O241" s="377" t="str">
        <x:f>IF(E241="","",TODAY()-E241)</x:f>
      </x:c>
      <x:c r="P241" s="459"/>
      <x:c r="Q241" s="747" t="str">
        <x:f>IF(A241="","",IF(COUNTIF($A$5:$A$503,A241)&gt;1,"DUPLICATE SAMPLE ID",IF(OR(B241="",C241="",D241="",E241="",H241="",J241="",K241="",N241=""),"CHECK REQUIRED FIELDS",IF(OR(NOT(ISNUMBER(E241)),E241&gt;TODAY(),AND(F241&lt;&gt;"",OR(NOT(ISNUMBER(F241)),F241&lt;E241,F241&gt;TODAY())),AND(I241&lt;&gt;"",OR(NOT(ISNUMBER(I241)),I241&lt;E241,I241&gt;TODAY())),AND(M241&lt;&gt;"",NOT(ISNUMBER(M241))),AND(H241="YES",I241="")),"CHECK INPUTS","COMPLETE"))))</x:f>
      </x:c>
    </x:row>
    <x:row r="242">
      <x:c r="A242" s="459"/>
      <x:c r="B242" s="459"/>
      <x:c r="C242" s="459"/>
      <x:c r="D242" s="459"/>
      <x:c r="E242" s="487"/>
      <x:c r="F242" s="487"/>
      <x:c r="G242" s="459"/>
      <x:c r="H242" s="459"/>
      <x:c r="I242" s="487"/>
      <x:c r="J242" s="459"/>
      <x:c r="K242" s="459"/>
      <x:c r="L242" s="459"/>
      <x:c r="M242" s="487"/>
      <x:c r="N242" s="459"/>
      <x:c r="O242" s="377" t="str">
        <x:f>IF(E242="","",TODAY()-E242)</x:f>
      </x:c>
      <x:c r="P242" s="459"/>
      <x:c r="Q242" s="747" t="str">
        <x:f>IF(A242="","",IF(COUNTIF($A$5:$A$503,A242)&gt;1,"DUPLICATE SAMPLE ID",IF(OR(B242="",C242="",D242="",E242="",H242="",J242="",K242="",N242=""),"CHECK REQUIRED FIELDS",IF(OR(NOT(ISNUMBER(E242)),E242&gt;TODAY(),AND(F242&lt;&gt;"",OR(NOT(ISNUMBER(F242)),F242&lt;E242,F242&gt;TODAY())),AND(I242&lt;&gt;"",OR(NOT(ISNUMBER(I242)),I242&lt;E242,I242&gt;TODAY())),AND(M242&lt;&gt;"",NOT(ISNUMBER(M242))),AND(H242="YES",I242="")),"CHECK INPUTS","COMPLETE"))))</x:f>
      </x:c>
    </x:row>
    <x:row r="243">
      <x:c r="A243" s="459"/>
      <x:c r="B243" s="459"/>
      <x:c r="C243" s="459"/>
      <x:c r="D243" s="459"/>
      <x:c r="E243" s="487"/>
      <x:c r="F243" s="487"/>
      <x:c r="G243" s="459"/>
      <x:c r="H243" s="459"/>
      <x:c r="I243" s="487"/>
      <x:c r="J243" s="459"/>
      <x:c r="K243" s="459"/>
      <x:c r="L243" s="459"/>
      <x:c r="M243" s="487"/>
      <x:c r="N243" s="459"/>
      <x:c r="O243" s="377" t="str">
        <x:f>IF(E243="","",TODAY()-E243)</x:f>
      </x:c>
      <x:c r="P243" s="459"/>
      <x:c r="Q243" s="747" t="str">
        <x:f>IF(A243="","",IF(COUNTIF($A$5:$A$503,A243)&gt;1,"DUPLICATE SAMPLE ID",IF(OR(B243="",C243="",D243="",E243="",H243="",J243="",K243="",N243=""),"CHECK REQUIRED FIELDS",IF(OR(NOT(ISNUMBER(E243)),E243&gt;TODAY(),AND(F243&lt;&gt;"",OR(NOT(ISNUMBER(F243)),F243&lt;E243,F243&gt;TODAY())),AND(I243&lt;&gt;"",OR(NOT(ISNUMBER(I243)),I243&lt;E243,I243&gt;TODAY())),AND(M243&lt;&gt;"",NOT(ISNUMBER(M243))),AND(H243="YES",I243="")),"CHECK INPUTS","COMPLETE"))))</x:f>
      </x:c>
    </x:row>
    <x:row r="244">
      <x:c r="A244" s="459"/>
      <x:c r="B244" s="459"/>
      <x:c r="C244" s="459"/>
      <x:c r="D244" s="459"/>
      <x:c r="E244" s="487"/>
      <x:c r="F244" s="487"/>
      <x:c r="G244" s="459"/>
      <x:c r="H244" s="459"/>
      <x:c r="I244" s="487"/>
      <x:c r="J244" s="459"/>
      <x:c r="K244" s="459"/>
      <x:c r="L244" s="459"/>
      <x:c r="M244" s="487"/>
      <x:c r="N244" s="459"/>
      <x:c r="O244" s="377" t="str">
        <x:f>IF(E244="","",TODAY()-E244)</x:f>
      </x:c>
      <x:c r="P244" s="459"/>
      <x:c r="Q244" s="747" t="str">
        <x:f>IF(A244="","",IF(COUNTIF($A$5:$A$503,A244)&gt;1,"DUPLICATE SAMPLE ID",IF(OR(B244="",C244="",D244="",E244="",H244="",J244="",K244="",N244=""),"CHECK REQUIRED FIELDS",IF(OR(NOT(ISNUMBER(E244)),E244&gt;TODAY(),AND(F244&lt;&gt;"",OR(NOT(ISNUMBER(F244)),F244&lt;E244,F244&gt;TODAY())),AND(I244&lt;&gt;"",OR(NOT(ISNUMBER(I244)),I244&lt;E244,I244&gt;TODAY())),AND(M244&lt;&gt;"",NOT(ISNUMBER(M244))),AND(H244="YES",I244="")),"CHECK INPUTS","COMPLETE"))))</x:f>
      </x:c>
    </x:row>
    <x:row r="245">
      <x:c r="A245" s="459"/>
      <x:c r="B245" s="459"/>
      <x:c r="C245" s="459"/>
      <x:c r="D245" s="459"/>
      <x:c r="E245" s="487"/>
      <x:c r="F245" s="487"/>
      <x:c r="G245" s="459"/>
      <x:c r="H245" s="459"/>
      <x:c r="I245" s="487"/>
      <x:c r="J245" s="459"/>
      <x:c r="K245" s="459"/>
      <x:c r="L245" s="459"/>
      <x:c r="M245" s="487"/>
      <x:c r="N245" s="459"/>
      <x:c r="O245" s="377" t="str">
        <x:f>IF(E245="","",TODAY()-E245)</x:f>
      </x:c>
      <x:c r="P245" s="459"/>
      <x:c r="Q245" s="747" t="str">
        <x:f>IF(A245="","",IF(COUNTIF($A$5:$A$503,A245)&gt;1,"DUPLICATE SAMPLE ID",IF(OR(B245="",C245="",D245="",E245="",H245="",J245="",K245="",N245=""),"CHECK REQUIRED FIELDS",IF(OR(NOT(ISNUMBER(E245)),E245&gt;TODAY(),AND(F245&lt;&gt;"",OR(NOT(ISNUMBER(F245)),F245&lt;E245,F245&gt;TODAY())),AND(I245&lt;&gt;"",OR(NOT(ISNUMBER(I245)),I245&lt;E245,I245&gt;TODAY())),AND(M245&lt;&gt;"",NOT(ISNUMBER(M245))),AND(H245="YES",I245="")),"CHECK INPUTS","COMPLETE"))))</x:f>
      </x:c>
    </x:row>
    <x:row r="246">
      <x:c r="A246" s="459"/>
      <x:c r="B246" s="459"/>
      <x:c r="C246" s="459"/>
      <x:c r="D246" s="459"/>
      <x:c r="E246" s="487"/>
      <x:c r="F246" s="487"/>
      <x:c r="G246" s="459"/>
      <x:c r="H246" s="459"/>
      <x:c r="I246" s="487"/>
      <x:c r="J246" s="459"/>
      <x:c r="K246" s="459"/>
      <x:c r="L246" s="459"/>
      <x:c r="M246" s="487"/>
      <x:c r="N246" s="459"/>
      <x:c r="O246" s="377" t="str">
        <x:f>IF(E246="","",TODAY()-E246)</x:f>
      </x:c>
      <x:c r="P246" s="459"/>
      <x:c r="Q246" s="747" t="str">
        <x:f>IF(A246="","",IF(COUNTIF($A$5:$A$503,A246)&gt;1,"DUPLICATE SAMPLE ID",IF(OR(B246="",C246="",D246="",E246="",H246="",J246="",K246="",N246=""),"CHECK REQUIRED FIELDS",IF(OR(NOT(ISNUMBER(E246)),E246&gt;TODAY(),AND(F246&lt;&gt;"",OR(NOT(ISNUMBER(F246)),F246&lt;E246,F246&gt;TODAY())),AND(I246&lt;&gt;"",OR(NOT(ISNUMBER(I246)),I246&lt;E246,I246&gt;TODAY())),AND(M246&lt;&gt;"",NOT(ISNUMBER(M246))),AND(H246="YES",I246="")),"CHECK INPUTS","COMPLETE"))))</x:f>
      </x:c>
    </x:row>
    <x:row r="247">
      <x:c r="A247" s="459"/>
      <x:c r="B247" s="459"/>
      <x:c r="C247" s="459"/>
      <x:c r="D247" s="459"/>
      <x:c r="E247" s="487"/>
      <x:c r="F247" s="487"/>
      <x:c r="G247" s="459"/>
      <x:c r="H247" s="459"/>
      <x:c r="I247" s="487"/>
      <x:c r="J247" s="459"/>
      <x:c r="K247" s="459"/>
      <x:c r="L247" s="459"/>
      <x:c r="M247" s="487"/>
      <x:c r="N247" s="459"/>
      <x:c r="O247" s="377" t="str">
        <x:f>IF(E247="","",TODAY()-E247)</x:f>
      </x:c>
      <x:c r="P247" s="459"/>
      <x:c r="Q247" s="747" t="str">
        <x:f>IF(A247="","",IF(COUNTIF($A$5:$A$503,A247)&gt;1,"DUPLICATE SAMPLE ID",IF(OR(B247="",C247="",D247="",E247="",H247="",J247="",K247="",N247=""),"CHECK REQUIRED FIELDS",IF(OR(NOT(ISNUMBER(E247)),E247&gt;TODAY(),AND(F247&lt;&gt;"",OR(NOT(ISNUMBER(F247)),F247&lt;E247,F247&gt;TODAY())),AND(I247&lt;&gt;"",OR(NOT(ISNUMBER(I247)),I247&lt;E247,I247&gt;TODAY())),AND(M247&lt;&gt;"",NOT(ISNUMBER(M247))),AND(H247="YES",I247="")),"CHECK INPUTS","COMPLETE"))))</x:f>
      </x:c>
    </x:row>
    <x:row r="248">
      <x:c r="A248" s="459"/>
      <x:c r="B248" s="459"/>
      <x:c r="C248" s="459"/>
      <x:c r="D248" s="459"/>
      <x:c r="E248" s="487"/>
      <x:c r="F248" s="487"/>
      <x:c r="G248" s="459"/>
      <x:c r="H248" s="459"/>
      <x:c r="I248" s="487"/>
      <x:c r="J248" s="459"/>
      <x:c r="K248" s="459"/>
      <x:c r="L248" s="459"/>
      <x:c r="M248" s="487"/>
      <x:c r="N248" s="459"/>
      <x:c r="O248" s="377" t="str">
        <x:f>IF(E248="","",TODAY()-E248)</x:f>
      </x:c>
      <x:c r="P248" s="459"/>
      <x:c r="Q248" s="747" t="str">
        <x:f>IF(A248="","",IF(COUNTIF($A$5:$A$503,A248)&gt;1,"DUPLICATE SAMPLE ID",IF(OR(B248="",C248="",D248="",E248="",H248="",J248="",K248="",N248=""),"CHECK REQUIRED FIELDS",IF(OR(NOT(ISNUMBER(E248)),E248&gt;TODAY(),AND(F248&lt;&gt;"",OR(NOT(ISNUMBER(F248)),F248&lt;E248,F248&gt;TODAY())),AND(I248&lt;&gt;"",OR(NOT(ISNUMBER(I248)),I248&lt;E248,I248&gt;TODAY())),AND(M248&lt;&gt;"",NOT(ISNUMBER(M248))),AND(H248="YES",I248="")),"CHECK INPUTS","COMPLETE"))))</x:f>
      </x:c>
    </x:row>
    <x:row r="249">
      <x:c r="A249" s="459"/>
      <x:c r="B249" s="459"/>
      <x:c r="C249" s="459"/>
      <x:c r="D249" s="459"/>
      <x:c r="E249" s="487"/>
      <x:c r="F249" s="487"/>
      <x:c r="G249" s="459"/>
      <x:c r="H249" s="459"/>
      <x:c r="I249" s="487"/>
      <x:c r="J249" s="459"/>
      <x:c r="K249" s="459"/>
      <x:c r="L249" s="459"/>
      <x:c r="M249" s="487"/>
      <x:c r="N249" s="459"/>
      <x:c r="O249" s="377" t="str">
        <x:f>IF(E249="","",TODAY()-E249)</x:f>
      </x:c>
      <x:c r="P249" s="459"/>
      <x:c r="Q249" s="747" t="str">
        <x:f>IF(A249="","",IF(COUNTIF($A$5:$A$503,A249)&gt;1,"DUPLICATE SAMPLE ID",IF(OR(B249="",C249="",D249="",E249="",H249="",J249="",K249="",N249=""),"CHECK REQUIRED FIELDS",IF(OR(NOT(ISNUMBER(E249)),E249&gt;TODAY(),AND(F249&lt;&gt;"",OR(NOT(ISNUMBER(F249)),F249&lt;E249,F249&gt;TODAY())),AND(I249&lt;&gt;"",OR(NOT(ISNUMBER(I249)),I249&lt;E249,I249&gt;TODAY())),AND(M249&lt;&gt;"",NOT(ISNUMBER(M249))),AND(H249="YES",I249="")),"CHECK INPUTS","COMPLETE"))))</x:f>
      </x:c>
    </x:row>
    <x:row r="250">
      <x:c r="A250" s="459"/>
      <x:c r="B250" s="459"/>
      <x:c r="C250" s="459"/>
      <x:c r="D250" s="459"/>
      <x:c r="E250" s="487"/>
      <x:c r="F250" s="487"/>
      <x:c r="G250" s="459"/>
      <x:c r="H250" s="459"/>
      <x:c r="I250" s="487"/>
      <x:c r="J250" s="459"/>
      <x:c r="K250" s="459"/>
      <x:c r="L250" s="459"/>
      <x:c r="M250" s="487"/>
      <x:c r="N250" s="459"/>
      <x:c r="O250" s="377" t="str">
        <x:f>IF(E250="","",TODAY()-E250)</x:f>
      </x:c>
      <x:c r="P250" s="459"/>
      <x:c r="Q250" s="747" t="str">
        <x:f>IF(A250="","",IF(COUNTIF($A$5:$A$503,A250)&gt;1,"DUPLICATE SAMPLE ID",IF(OR(B250="",C250="",D250="",E250="",H250="",J250="",K250="",N250=""),"CHECK REQUIRED FIELDS",IF(OR(NOT(ISNUMBER(E250)),E250&gt;TODAY(),AND(F250&lt;&gt;"",OR(NOT(ISNUMBER(F250)),F250&lt;E250,F250&gt;TODAY())),AND(I250&lt;&gt;"",OR(NOT(ISNUMBER(I250)),I250&lt;E250,I250&gt;TODAY())),AND(M250&lt;&gt;"",NOT(ISNUMBER(M250))),AND(H250="YES",I250="")),"CHECK INPUTS","COMPLETE"))))</x:f>
      </x:c>
    </x:row>
    <x:row r="251">
      <x:c r="A251" s="459"/>
      <x:c r="B251" s="459"/>
      <x:c r="C251" s="459"/>
      <x:c r="D251" s="459"/>
      <x:c r="E251" s="487"/>
      <x:c r="F251" s="487"/>
      <x:c r="G251" s="459"/>
      <x:c r="H251" s="459"/>
      <x:c r="I251" s="487"/>
      <x:c r="J251" s="459"/>
      <x:c r="K251" s="459"/>
      <x:c r="L251" s="459"/>
      <x:c r="M251" s="487"/>
      <x:c r="N251" s="459"/>
      <x:c r="O251" s="377" t="str">
        <x:f>IF(E251="","",TODAY()-E251)</x:f>
      </x:c>
      <x:c r="P251" s="459"/>
      <x:c r="Q251" s="747" t="str">
        <x:f>IF(A251="","",IF(COUNTIF($A$5:$A$503,A251)&gt;1,"DUPLICATE SAMPLE ID",IF(OR(B251="",C251="",D251="",E251="",H251="",J251="",K251="",N251=""),"CHECK REQUIRED FIELDS",IF(OR(NOT(ISNUMBER(E251)),E251&gt;TODAY(),AND(F251&lt;&gt;"",OR(NOT(ISNUMBER(F251)),F251&lt;E251,F251&gt;TODAY())),AND(I251&lt;&gt;"",OR(NOT(ISNUMBER(I251)),I251&lt;E251,I251&gt;TODAY())),AND(M251&lt;&gt;"",NOT(ISNUMBER(M251))),AND(H251="YES",I251="")),"CHECK INPUTS","COMPLETE"))))</x:f>
      </x:c>
    </x:row>
    <x:row r="252">
      <x:c r="A252" s="459"/>
      <x:c r="B252" s="459"/>
      <x:c r="C252" s="459"/>
      <x:c r="D252" s="459"/>
      <x:c r="E252" s="487"/>
      <x:c r="F252" s="487"/>
      <x:c r="G252" s="459"/>
      <x:c r="H252" s="459"/>
      <x:c r="I252" s="487"/>
      <x:c r="J252" s="459"/>
      <x:c r="K252" s="459"/>
      <x:c r="L252" s="459"/>
      <x:c r="M252" s="487"/>
      <x:c r="N252" s="459"/>
      <x:c r="O252" s="377" t="str">
        <x:f>IF(E252="","",TODAY()-E252)</x:f>
      </x:c>
      <x:c r="P252" s="459"/>
      <x:c r="Q252" s="747" t="str">
        <x:f>IF(A252="","",IF(COUNTIF($A$5:$A$503,A252)&gt;1,"DUPLICATE SAMPLE ID",IF(OR(B252="",C252="",D252="",E252="",H252="",J252="",K252="",N252=""),"CHECK REQUIRED FIELDS",IF(OR(NOT(ISNUMBER(E252)),E252&gt;TODAY(),AND(F252&lt;&gt;"",OR(NOT(ISNUMBER(F252)),F252&lt;E252,F252&gt;TODAY())),AND(I252&lt;&gt;"",OR(NOT(ISNUMBER(I252)),I252&lt;E252,I252&gt;TODAY())),AND(M252&lt;&gt;"",NOT(ISNUMBER(M252))),AND(H252="YES",I252="")),"CHECK INPUTS","COMPLETE"))))</x:f>
      </x:c>
    </x:row>
    <x:row r="253">
      <x:c r="A253" s="459"/>
      <x:c r="B253" s="459"/>
      <x:c r="C253" s="459"/>
      <x:c r="D253" s="459"/>
      <x:c r="E253" s="487"/>
      <x:c r="F253" s="487"/>
      <x:c r="G253" s="459"/>
      <x:c r="H253" s="459"/>
      <x:c r="I253" s="487"/>
      <x:c r="J253" s="459"/>
      <x:c r="K253" s="459"/>
      <x:c r="L253" s="459"/>
      <x:c r="M253" s="487"/>
      <x:c r="N253" s="459"/>
      <x:c r="O253" s="377" t="str">
        <x:f>IF(E253="","",TODAY()-E253)</x:f>
      </x:c>
      <x:c r="P253" s="459"/>
      <x:c r="Q253" s="747" t="str">
        <x:f>IF(A253="","",IF(COUNTIF($A$5:$A$503,A253)&gt;1,"DUPLICATE SAMPLE ID",IF(OR(B253="",C253="",D253="",E253="",H253="",J253="",K253="",N253=""),"CHECK REQUIRED FIELDS",IF(OR(NOT(ISNUMBER(E253)),E253&gt;TODAY(),AND(F253&lt;&gt;"",OR(NOT(ISNUMBER(F253)),F253&lt;E253,F253&gt;TODAY())),AND(I253&lt;&gt;"",OR(NOT(ISNUMBER(I253)),I253&lt;E253,I253&gt;TODAY())),AND(M253&lt;&gt;"",NOT(ISNUMBER(M253))),AND(H253="YES",I253="")),"CHECK INPUTS","COMPLETE"))))</x:f>
      </x:c>
    </x:row>
    <x:row r="254">
      <x:c r="A254" s="459"/>
      <x:c r="B254" s="459"/>
      <x:c r="C254" s="459"/>
      <x:c r="D254" s="459"/>
      <x:c r="E254" s="487"/>
      <x:c r="F254" s="487"/>
      <x:c r="G254" s="459"/>
      <x:c r="H254" s="459"/>
      <x:c r="I254" s="487"/>
      <x:c r="J254" s="459"/>
      <x:c r="K254" s="459"/>
      <x:c r="L254" s="459"/>
      <x:c r="M254" s="487"/>
      <x:c r="N254" s="459"/>
      <x:c r="O254" s="377" t="str">
        <x:f>IF(E254="","",TODAY()-E254)</x:f>
      </x:c>
      <x:c r="P254" s="459"/>
      <x:c r="Q254" s="747" t="str">
        <x:f>IF(A254="","",IF(COUNTIF($A$5:$A$503,A254)&gt;1,"DUPLICATE SAMPLE ID",IF(OR(B254="",C254="",D254="",E254="",H254="",J254="",K254="",N254=""),"CHECK REQUIRED FIELDS",IF(OR(NOT(ISNUMBER(E254)),E254&gt;TODAY(),AND(F254&lt;&gt;"",OR(NOT(ISNUMBER(F254)),F254&lt;E254,F254&gt;TODAY())),AND(I254&lt;&gt;"",OR(NOT(ISNUMBER(I254)),I254&lt;E254,I254&gt;TODAY())),AND(M254&lt;&gt;"",NOT(ISNUMBER(M254))),AND(H254="YES",I254="")),"CHECK INPUTS","COMPLETE"))))</x:f>
      </x:c>
    </x:row>
    <x:row r="255">
      <x:c r="A255" s="459"/>
      <x:c r="B255" s="459"/>
      <x:c r="C255" s="459"/>
      <x:c r="D255" s="459"/>
      <x:c r="E255" s="487"/>
      <x:c r="F255" s="487"/>
      <x:c r="G255" s="459"/>
      <x:c r="H255" s="459"/>
      <x:c r="I255" s="487"/>
      <x:c r="J255" s="459"/>
      <x:c r="K255" s="459"/>
      <x:c r="L255" s="459"/>
      <x:c r="M255" s="487"/>
      <x:c r="N255" s="459"/>
      <x:c r="O255" s="377" t="str">
        <x:f>IF(E255="","",TODAY()-E255)</x:f>
      </x:c>
      <x:c r="P255" s="459"/>
      <x:c r="Q255" s="747" t="str">
        <x:f>IF(A255="","",IF(COUNTIF($A$5:$A$503,A255)&gt;1,"DUPLICATE SAMPLE ID",IF(OR(B255="",C255="",D255="",E255="",H255="",J255="",K255="",N255=""),"CHECK REQUIRED FIELDS",IF(OR(NOT(ISNUMBER(E255)),E255&gt;TODAY(),AND(F255&lt;&gt;"",OR(NOT(ISNUMBER(F255)),F255&lt;E255,F255&gt;TODAY())),AND(I255&lt;&gt;"",OR(NOT(ISNUMBER(I255)),I255&lt;E255,I255&gt;TODAY())),AND(M255&lt;&gt;"",NOT(ISNUMBER(M255))),AND(H255="YES",I255="")),"CHECK INPUTS","COMPLETE"))))</x:f>
      </x:c>
    </x:row>
    <x:row r="256">
      <x:c r="A256" s="459"/>
      <x:c r="B256" s="459"/>
      <x:c r="C256" s="459"/>
      <x:c r="D256" s="459"/>
      <x:c r="E256" s="487"/>
      <x:c r="F256" s="487"/>
      <x:c r="G256" s="459"/>
      <x:c r="H256" s="459"/>
      <x:c r="I256" s="487"/>
      <x:c r="J256" s="459"/>
      <x:c r="K256" s="459"/>
      <x:c r="L256" s="459"/>
      <x:c r="M256" s="487"/>
      <x:c r="N256" s="459"/>
      <x:c r="O256" s="377" t="str">
        <x:f>IF(E256="","",TODAY()-E256)</x:f>
      </x:c>
      <x:c r="P256" s="459"/>
      <x:c r="Q256" s="747" t="str">
        <x:f>IF(A256="","",IF(COUNTIF($A$5:$A$503,A256)&gt;1,"DUPLICATE SAMPLE ID",IF(OR(B256="",C256="",D256="",E256="",H256="",J256="",K256="",N256=""),"CHECK REQUIRED FIELDS",IF(OR(NOT(ISNUMBER(E256)),E256&gt;TODAY(),AND(F256&lt;&gt;"",OR(NOT(ISNUMBER(F256)),F256&lt;E256,F256&gt;TODAY())),AND(I256&lt;&gt;"",OR(NOT(ISNUMBER(I256)),I256&lt;E256,I256&gt;TODAY())),AND(M256&lt;&gt;"",NOT(ISNUMBER(M256))),AND(H256="YES",I256="")),"CHECK INPUTS","COMPLETE"))))</x:f>
      </x:c>
    </x:row>
    <x:row r="257">
      <x:c r="A257" s="459"/>
      <x:c r="B257" s="459"/>
      <x:c r="C257" s="459"/>
      <x:c r="D257" s="459"/>
      <x:c r="E257" s="487"/>
      <x:c r="F257" s="487"/>
      <x:c r="G257" s="459"/>
      <x:c r="H257" s="459"/>
      <x:c r="I257" s="487"/>
      <x:c r="J257" s="459"/>
      <x:c r="K257" s="459"/>
      <x:c r="L257" s="459"/>
      <x:c r="M257" s="487"/>
      <x:c r="N257" s="459"/>
      <x:c r="O257" s="377" t="str">
        <x:f>IF(E257="","",TODAY()-E257)</x:f>
      </x:c>
      <x:c r="P257" s="459"/>
      <x:c r="Q257" s="747" t="str">
        <x:f>IF(A257="","",IF(COUNTIF($A$5:$A$503,A257)&gt;1,"DUPLICATE SAMPLE ID",IF(OR(B257="",C257="",D257="",E257="",H257="",J257="",K257="",N257=""),"CHECK REQUIRED FIELDS",IF(OR(NOT(ISNUMBER(E257)),E257&gt;TODAY(),AND(F257&lt;&gt;"",OR(NOT(ISNUMBER(F257)),F257&lt;E257,F257&gt;TODAY())),AND(I257&lt;&gt;"",OR(NOT(ISNUMBER(I257)),I257&lt;E257,I257&gt;TODAY())),AND(M257&lt;&gt;"",NOT(ISNUMBER(M257))),AND(H257="YES",I257="")),"CHECK INPUTS","COMPLETE"))))</x:f>
      </x:c>
    </x:row>
    <x:row r="258">
      <x:c r="A258" s="459"/>
      <x:c r="B258" s="459"/>
      <x:c r="C258" s="459"/>
      <x:c r="D258" s="459"/>
      <x:c r="E258" s="487"/>
      <x:c r="F258" s="487"/>
      <x:c r="G258" s="459"/>
      <x:c r="H258" s="459"/>
      <x:c r="I258" s="487"/>
      <x:c r="J258" s="459"/>
      <x:c r="K258" s="459"/>
      <x:c r="L258" s="459"/>
      <x:c r="M258" s="487"/>
      <x:c r="N258" s="459"/>
      <x:c r="O258" s="377" t="str">
        <x:f>IF(E258="","",TODAY()-E258)</x:f>
      </x:c>
      <x:c r="P258" s="459"/>
      <x:c r="Q258" s="747" t="str">
        <x:f>IF(A258="","",IF(COUNTIF($A$5:$A$503,A258)&gt;1,"DUPLICATE SAMPLE ID",IF(OR(B258="",C258="",D258="",E258="",H258="",J258="",K258="",N258=""),"CHECK REQUIRED FIELDS",IF(OR(NOT(ISNUMBER(E258)),E258&gt;TODAY(),AND(F258&lt;&gt;"",OR(NOT(ISNUMBER(F258)),F258&lt;E258,F258&gt;TODAY())),AND(I258&lt;&gt;"",OR(NOT(ISNUMBER(I258)),I258&lt;E258,I258&gt;TODAY())),AND(M258&lt;&gt;"",NOT(ISNUMBER(M258))),AND(H258="YES",I258="")),"CHECK INPUTS","COMPLETE"))))</x:f>
      </x:c>
    </x:row>
    <x:row r="259">
      <x:c r="A259" s="459"/>
      <x:c r="B259" s="459"/>
      <x:c r="C259" s="459"/>
      <x:c r="D259" s="459"/>
      <x:c r="E259" s="487"/>
      <x:c r="F259" s="487"/>
      <x:c r="G259" s="459"/>
      <x:c r="H259" s="459"/>
      <x:c r="I259" s="487"/>
      <x:c r="J259" s="459"/>
      <x:c r="K259" s="459"/>
      <x:c r="L259" s="459"/>
      <x:c r="M259" s="487"/>
      <x:c r="N259" s="459"/>
      <x:c r="O259" s="377" t="str">
        <x:f>IF(E259="","",TODAY()-E259)</x:f>
      </x:c>
      <x:c r="P259" s="459"/>
      <x:c r="Q259" s="747" t="str">
        <x:f>IF(A259="","",IF(COUNTIF($A$5:$A$503,A259)&gt;1,"DUPLICATE SAMPLE ID",IF(OR(B259="",C259="",D259="",E259="",H259="",J259="",K259="",N259=""),"CHECK REQUIRED FIELDS",IF(OR(NOT(ISNUMBER(E259)),E259&gt;TODAY(),AND(F259&lt;&gt;"",OR(NOT(ISNUMBER(F259)),F259&lt;E259,F259&gt;TODAY())),AND(I259&lt;&gt;"",OR(NOT(ISNUMBER(I259)),I259&lt;E259,I259&gt;TODAY())),AND(M259&lt;&gt;"",NOT(ISNUMBER(M259))),AND(H259="YES",I259="")),"CHECK INPUTS","COMPLETE"))))</x:f>
      </x:c>
    </x:row>
    <x:row r="260">
      <x:c r="A260" s="459"/>
      <x:c r="B260" s="459"/>
      <x:c r="C260" s="459"/>
      <x:c r="D260" s="459"/>
      <x:c r="E260" s="487"/>
      <x:c r="F260" s="487"/>
      <x:c r="G260" s="459"/>
      <x:c r="H260" s="459"/>
      <x:c r="I260" s="487"/>
      <x:c r="J260" s="459"/>
      <x:c r="K260" s="459"/>
      <x:c r="L260" s="459"/>
      <x:c r="M260" s="487"/>
      <x:c r="N260" s="459"/>
      <x:c r="O260" s="377" t="str">
        <x:f>IF(E260="","",TODAY()-E260)</x:f>
      </x:c>
      <x:c r="P260" s="459"/>
      <x:c r="Q260" s="747" t="str">
        <x:f>IF(A260="","",IF(COUNTIF($A$5:$A$503,A260)&gt;1,"DUPLICATE SAMPLE ID",IF(OR(B260="",C260="",D260="",E260="",H260="",J260="",K260="",N260=""),"CHECK REQUIRED FIELDS",IF(OR(NOT(ISNUMBER(E260)),E260&gt;TODAY(),AND(F260&lt;&gt;"",OR(NOT(ISNUMBER(F260)),F260&lt;E260,F260&gt;TODAY())),AND(I260&lt;&gt;"",OR(NOT(ISNUMBER(I260)),I260&lt;E260,I260&gt;TODAY())),AND(M260&lt;&gt;"",NOT(ISNUMBER(M260))),AND(H260="YES",I260="")),"CHECK INPUTS","COMPLETE"))))</x:f>
      </x:c>
    </x:row>
    <x:row r="261">
      <x:c r="A261" s="459"/>
      <x:c r="B261" s="459"/>
      <x:c r="C261" s="459"/>
      <x:c r="D261" s="459"/>
      <x:c r="E261" s="487"/>
      <x:c r="F261" s="487"/>
      <x:c r="G261" s="459"/>
      <x:c r="H261" s="459"/>
      <x:c r="I261" s="487"/>
      <x:c r="J261" s="459"/>
      <x:c r="K261" s="459"/>
      <x:c r="L261" s="459"/>
      <x:c r="M261" s="487"/>
      <x:c r="N261" s="459"/>
      <x:c r="O261" s="377" t="str">
        <x:f>IF(E261="","",TODAY()-E261)</x:f>
      </x:c>
      <x:c r="P261" s="459"/>
      <x:c r="Q261" s="747" t="str">
        <x:f>IF(A261="","",IF(COUNTIF($A$5:$A$503,A261)&gt;1,"DUPLICATE SAMPLE ID",IF(OR(B261="",C261="",D261="",E261="",H261="",J261="",K261="",N261=""),"CHECK REQUIRED FIELDS",IF(OR(NOT(ISNUMBER(E261)),E261&gt;TODAY(),AND(F261&lt;&gt;"",OR(NOT(ISNUMBER(F261)),F261&lt;E261,F261&gt;TODAY())),AND(I261&lt;&gt;"",OR(NOT(ISNUMBER(I261)),I261&lt;E261,I261&gt;TODAY())),AND(M261&lt;&gt;"",NOT(ISNUMBER(M261))),AND(H261="YES",I261="")),"CHECK INPUTS","COMPLETE"))))</x:f>
      </x:c>
    </x:row>
    <x:row r="262">
      <x:c r="A262" s="459"/>
      <x:c r="B262" s="459"/>
      <x:c r="C262" s="459"/>
      <x:c r="D262" s="459"/>
      <x:c r="E262" s="487"/>
      <x:c r="F262" s="487"/>
      <x:c r="G262" s="459"/>
      <x:c r="H262" s="459"/>
      <x:c r="I262" s="487"/>
      <x:c r="J262" s="459"/>
      <x:c r="K262" s="459"/>
      <x:c r="L262" s="459"/>
      <x:c r="M262" s="487"/>
      <x:c r="N262" s="459"/>
      <x:c r="O262" s="377" t="str">
        <x:f>IF(E262="","",TODAY()-E262)</x:f>
      </x:c>
      <x:c r="P262" s="459"/>
      <x:c r="Q262" s="747" t="str">
        <x:f>IF(A262="","",IF(COUNTIF($A$5:$A$503,A262)&gt;1,"DUPLICATE SAMPLE ID",IF(OR(B262="",C262="",D262="",E262="",H262="",J262="",K262="",N262=""),"CHECK REQUIRED FIELDS",IF(OR(NOT(ISNUMBER(E262)),E262&gt;TODAY(),AND(F262&lt;&gt;"",OR(NOT(ISNUMBER(F262)),F262&lt;E262,F262&gt;TODAY())),AND(I262&lt;&gt;"",OR(NOT(ISNUMBER(I262)),I262&lt;E262,I262&gt;TODAY())),AND(M262&lt;&gt;"",NOT(ISNUMBER(M262))),AND(H262="YES",I262="")),"CHECK INPUTS","COMPLETE"))))</x:f>
      </x:c>
    </x:row>
    <x:row r="263">
      <x:c r="A263" s="459"/>
      <x:c r="B263" s="459"/>
      <x:c r="C263" s="459"/>
      <x:c r="D263" s="459"/>
      <x:c r="E263" s="487"/>
      <x:c r="F263" s="487"/>
      <x:c r="G263" s="459"/>
      <x:c r="H263" s="459"/>
      <x:c r="I263" s="487"/>
      <x:c r="J263" s="459"/>
      <x:c r="K263" s="459"/>
      <x:c r="L263" s="459"/>
      <x:c r="M263" s="487"/>
      <x:c r="N263" s="459"/>
      <x:c r="O263" s="377" t="str">
        <x:f>IF(E263="","",TODAY()-E263)</x:f>
      </x:c>
      <x:c r="P263" s="459"/>
      <x:c r="Q263" s="747" t="str">
        <x:f>IF(A263="","",IF(COUNTIF($A$5:$A$503,A263)&gt;1,"DUPLICATE SAMPLE ID",IF(OR(B263="",C263="",D263="",E263="",H263="",J263="",K263="",N263=""),"CHECK REQUIRED FIELDS",IF(OR(NOT(ISNUMBER(E263)),E263&gt;TODAY(),AND(F263&lt;&gt;"",OR(NOT(ISNUMBER(F263)),F263&lt;E263,F263&gt;TODAY())),AND(I263&lt;&gt;"",OR(NOT(ISNUMBER(I263)),I263&lt;E263,I263&gt;TODAY())),AND(M263&lt;&gt;"",NOT(ISNUMBER(M263))),AND(H263="YES",I263="")),"CHECK INPUTS","COMPLETE"))))</x:f>
      </x:c>
    </x:row>
    <x:row r="264">
      <x:c r="A264" s="459"/>
      <x:c r="B264" s="459"/>
      <x:c r="C264" s="459"/>
      <x:c r="D264" s="459"/>
      <x:c r="E264" s="487"/>
      <x:c r="F264" s="487"/>
      <x:c r="G264" s="459"/>
      <x:c r="H264" s="459"/>
      <x:c r="I264" s="487"/>
      <x:c r="J264" s="459"/>
      <x:c r="K264" s="459"/>
      <x:c r="L264" s="459"/>
      <x:c r="M264" s="487"/>
      <x:c r="N264" s="459"/>
      <x:c r="O264" s="377" t="str">
        <x:f>IF(E264="","",TODAY()-E264)</x:f>
      </x:c>
      <x:c r="P264" s="459"/>
      <x:c r="Q264" s="747" t="str">
        <x:f>IF(A264="","",IF(COUNTIF($A$5:$A$503,A264)&gt;1,"DUPLICATE SAMPLE ID",IF(OR(B264="",C264="",D264="",E264="",H264="",J264="",K264="",N264=""),"CHECK REQUIRED FIELDS",IF(OR(NOT(ISNUMBER(E264)),E264&gt;TODAY(),AND(F264&lt;&gt;"",OR(NOT(ISNUMBER(F264)),F264&lt;E264,F264&gt;TODAY())),AND(I264&lt;&gt;"",OR(NOT(ISNUMBER(I264)),I264&lt;E264,I264&gt;TODAY())),AND(M264&lt;&gt;"",NOT(ISNUMBER(M264))),AND(H264="YES",I264="")),"CHECK INPUTS","COMPLETE"))))</x:f>
      </x:c>
    </x:row>
    <x:row r="265">
      <x:c r="A265" s="459"/>
      <x:c r="B265" s="459"/>
      <x:c r="C265" s="459"/>
      <x:c r="D265" s="459"/>
      <x:c r="E265" s="487"/>
      <x:c r="F265" s="487"/>
      <x:c r="G265" s="459"/>
      <x:c r="H265" s="459"/>
      <x:c r="I265" s="487"/>
      <x:c r="J265" s="459"/>
      <x:c r="K265" s="459"/>
      <x:c r="L265" s="459"/>
      <x:c r="M265" s="487"/>
      <x:c r="N265" s="459"/>
      <x:c r="O265" s="377" t="str">
        <x:f>IF(E265="","",TODAY()-E265)</x:f>
      </x:c>
      <x:c r="P265" s="459"/>
      <x:c r="Q265" s="747" t="str">
        <x:f>IF(A265="","",IF(COUNTIF($A$5:$A$503,A265)&gt;1,"DUPLICATE SAMPLE ID",IF(OR(B265="",C265="",D265="",E265="",H265="",J265="",K265="",N265=""),"CHECK REQUIRED FIELDS",IF(OR(NOT(ISNUMBER(E265)),E265&gt;TODAY(),AND(F265&lt;&gt;"",OR(NOT(ISNUMBER(F265)),F265&lt;E265,F265&gt;TODAY())),AND(I265&lt;&gt;"",OR(NOT(ISNUMBER(I265)),I265&lt;E265,I265&gt;TODAY())),AND(M265&lt;&gt;"",NOT(ISNUMBER(M265))),AND(H265="YES",I265="")),"CHECK INPUTS","COMPLETE"))))</x:f>
      </x:c>
    </x:row>
    <x:row r="266">
      <x:c r="A266" s="459"/>
      <x:c r="B266" s="459"/>
      <x:c r="C266" s="459"/>
      <x:c r="D266" s="459"/>
      <x:c r="E266" s="487"/>
      <x:c r="F266" s="487"/>
      <x:c r="G266" s="459"/>
      <x:c r="H266" s="459"/>
      <x:c r="I266" s="487"/>
      <x:c r="J266" s="459"/>
      <x:c r="K266" s="459"/>
      <x:c r="L266" s="459"/>
      <x:c r="M266" s="487"/>
      <x:c r="N266" s="459"/>
      <x:c r="O266" s="377" t="str">
        <x:f>IF(E266="","",TODAY()-E266)</x:f>
      </x:c>
      <x:c r="P266" s="459"/>
      <x:c r="Q266" s="747" t="str">
        <x:f>IF(A266="","",IF(COUNTIF($A$5:$A$503,A266)&gt;1,"DUPLICATE SAMPLE ID",IF(OR(B266="",C266="",D266="",E266="",H266="",J266="",K266="",N266=""),"CHECK REQUIRED FIELDS",IF(OR(NOT(ISNUMBER(E266)),E266&gt;TODAY(),AND(F266&lt;&gt;"",OR(NOT(ISNUMBER(F266)),F266&lt;E266,F266&gt;TODAY())),AND(I266&lt;&gt;"",OR(NOT(ISNUMBER(I266)),I266&lt;E266,I266&gt;TODAY())),AND(M266&lt;&gt;"",NOT(ISNUMBER(M266))),AND(H266="YES",I266="")),"CHECK INPUTS","COMPLETE"))))</x:f>
      </x:c>
    </x:row>
    <x:row r="267">
      <x:c r="A267" s="459"/>
      <x:c r="B267" s="459"/>
      <x:c r="C267" s="459"/>
      <x:c r="D267" s="459"/>
      <x:c r="E267" s="487"/>
      <x:c r="F267" s="487"/>
      <x:c r="G267" s="459"/>
      <x:c r="H267" s="459"/>
      <x:c r="I267" s="487"/>
      <x:c r="J267" s="459"/>
      <x:c r="K267" s="459"/>
      <x:c r="L267" s="459"/>
      <x:c r="M267" s="487"/>
      <x:c r="N267" s="459"/>
      <x:c r="O267" s="377" t="str">
        <x:f>IF(E267="","",TODAY()-E267)</x:f>
      </x:c>
      <x:c r="P267" s="459"/>
      <x:c r="Q267" s="747" t="str">
        <x:f>IF(A267="","",IF(COUNTIF($A$5:$A$503,A267)&gt;1,"DUPLICATE SAMPLE ID",IF(OR(B267="",C267="",D267="",E267="",H267="",J267="",K267="",N267=""),"CHECK REQUIRED FIELDS",IF(OR(NOT(ISNUMBER(E267)),E267&gt;TODAY(),AND(F267&lt;&gt;"",OR(NOT(ISNUMBER(F267)),F267&lt;E267,F267&gt;TODAY())),AND(I267&lt;&gt;"",OR(NOT(ISNUMBER(I267)),I267&lt;E267,I267&gt;TODAY())),AND(M267&lt;&gt;"",NOT(ISNUMBER(M267))),AND(H267="YES",I267="")),"CHECK INPUTS","COMPLETE"))))</x:f>
      </x:c>
    </x:row>
    <x:row r="268">
      <x:c r="A268" s="459"/>
      <x:c r="B268" s="459"/>
      <x:c r="C268" s="459"/>
      <x:c r="D268" s="459"/>
      <x:c r="E268" s="487"/>
      <x:c r="F268" s="487"/>
      <x:c r="G268" s="459"/>
      <x:c r="H268" s="459"/>
      <x:c r="I268" s="487"/>
      <x:c r="J268" s="459"/>
      <x:c r="K268" s="459"/>
      <x:c r="L268" s="459"/>
      <x:c r="M268" s="487"/>
      <x:c r="N268" s="459"/>
      <x:c r="O268" s="377" t="str">
        <x:f>IF(E268="","",TODAY()-E268)</x:f>
      </x:c>
      <x:c r="P268" s="459"/>
      <x:c r="Q268" s="747" t="str">
        <x:f>IF(A268="","",IF(COUNTIF($A$5:$A$503,A268)&gt;1,"DUPLICATE SAMPLE ID",IF(OR(B268="",C268="",D268="",E268="",H268="",J268="",K268="",N268=""),"CHECK REQUIRED FIELDS",IF(OR(NOT(ISNUMBER(E268)),E268&gt;TODAY(),AND(F268&lt;&gt;"",OR(NOT(ISNUMBER(F268)),F268&lt;E268,F268&gt;TODAY())),AND(I268&lt;&gt;"",OR(NOT(ISNUMBER(I268)),I268&lt;E268,I268&gt;TODAY())),AND(M268&lt;&gt;"",NOT(ISNUMBER(M268))),AND(H268="YES",I268="")),"CHECK INPUTS","COMPLETE"))))</x:f>
      </x:c>
    </x:row>
    <x:row r="269">
      <x:c r="A269" s="459"/>
      <x:c r="B269" s="459"/>
      <x:c r="C269" s="459"/>
      <x:c r="D269" s="459"/>
      <x:c r="E269" s="487"/>
      <x:c r="F269" s="487"/>
      <x:c r="G269" s="459"/>
      <x:c r="H269" s="459"/>
      <x:c r="I269" s="487"/>
      <x:c r="J269" s="459"/>
      <x:c r="K269" s="459"/>
      <x:c r="L269" s="459"/>
      <x:c r="M269" s="487"/>
      <x:c r="N269" s="459"/>
      <x:c r="O269" s="377" t="str">
        <x:f>IF(E269="","",TODAY()-E269)</x:f>
      </x:c>
      <x:c r="P269" s="459"/>
      <x:c r="Q269" s="747" t="str">
        <x:f>IF(A269="","",IF(COUNTIF($A$5:$A$503,A269)&gt;1,"DUPLICATE SAMPLE ID",IF(OR(B269="",C269="",D269="",E269="",H269="",J269="",K269="",N269=""),"CHECK REQUIRED FIELDS",IF(OR(NOT(ISNUMBER(E269)),E269&gt;TODAY(),AND(F269&lt;&gt;"",OR(NOT(ISNUMBER(F269)),F269&lt;E269,F269&gt;TODAY())),AND(I269&lt;&gt;"",OR(NOT(ISNUMBER(I269)),I269&lt;E269,I269&gt;TODAY())),AND(M269&lt;&gt;"",NOT(ISNUMBER(M269))),AND(H269="YES",I269="")),"CHECK INPUTS","COMPLETE"))))</x:f>
      </x:c>
    </x:row>
    <x:row r="270">
      <x:c r="A270" s="459"/>
      <x:c r="B270" s="459"/>
      <x:c r="C270" s="459"/>
      <x:c r="D270" s="459"/>
      <x:c r="E270" s="487"/>
      <x:c r="F270" s="487"/>
      <x:c r="G270" s="459"/>
      <x:c r="H270" s="459"/>
      <x:c r="I270" s="487"/>
      <x:c r="J270" s="459"/>
      <x:c r="K270" s="459"/>
      <x:c r="L270" s="459"/>
      <x:c r="M270" s="487"/>
      <x:c r="N270" s="459"/>
      <x:c r="O270" s="377" t="str">
        <x:f>IF(E270="","",TODAY()-E270)</x:f>
      </x:c>
      <x:c r="P270" s="459"/>
      <x:c r="Q270" s="747" t="str">
        <x:f>IF(A270="","",IF(COUNTIF($A$5:$A$503,A270)&gt;1,"DUPLICATE SAMPLE ID",IF(OR(B270="",C270="",D270="",E270="",H270="",J270="",K270="",N270=""),"CHECK REQUIRED FIELDS",IF(OR(NOT(ISNUMBER(E270)),E270&gt;TODAY(),AND(F270&lt;&gt;"",OR(NOT(ISNUMBER(F270)),F270&lt;E270,F270&gt;TODAY())),AND(I270&lt;&gt;"",OR(NOT(ISNUMBER(I270)),I270&lt;E270,I270&gt;TODAY())),AND(M270&lt;&gt;"",NOT(ISNUMBER(M270))),AND(H270="YES",I270="")),"CHECK INPUTS","COMPLETE"))))</x:f>
      </x:c>
    </x:row>
    <x:row r="271">
      <x:c r="A271" s="459"/>
      <x:c r="B271" s="459"/>
      <x:c r="C271" s="459"/>
      <x:c r="D271" s="459"/>
      <x:c r="E271" s="487"/>
      <x:c r="F271" s="487"/>
      <x:c r="G271" s="459"/>
      <x:c r="H271" s="459"/>
      <x:c r="I271" s="487"/>
      <x:c r="J271" s="459"/>
      <x:c r="K271" s="459"/>
      <x:c r="L271" s="459"/>
      <x:c r="M271" s="487"/>
      <x:c r="N271" s="459"/>
      <x:c r="O271" s="377" t="str">
        <x:f>IF(E271="","",TODAY()-E271)</x:f>
      </x:c>
      <x:c r="P271" s="459"/>
      <x:c r="Q271" s="747" t="str">
        <x:f>IF(A271="","",IF(COUNTIF($A$5:$A$503,A271)&gt;1,"DUPLICATE SAMPLE ID",IF(OR(B271="",C271="",D271="",E271="",H271="",J271="",K271="",N271=""),"CHECK REQUIRED FIELDS",IF(OR(NOT(ISNUMBER(E271)),E271&gt;TODAY(),AND(F271&lt;&gt;"",OR(NOT(ISNUMBER(F271)),F271&lt;E271,F271&gt;TODAY())),AND(I271&lt;&gt;"",OR(NOT(ISNUMBER(I271)),I271&lt;E271,I271&gt;TODAY())),AND(M271&lt;&gt;"",NOT(ISNUMBER(M271))),AND(H271="YES",I271="")),"CHECK INPUTS","COMPLETE"))))</x:f>
      </x:c>
    </x:row>
    <x:row r="272">
      <x:c r="A272" s="459"/>
      <x:c r="B272" s="459"/>
      <x:c r="C272" s="459"/>
      <x:c r="D272" s="459"/>
      <x:c r="E272" s="487"/>
      <x:c r="F272" s="487"/>
      <x:c r="G272" s="459"/>
      <x:c r="H272" s="459"/>
      <x:c r="I272" s="487"/>
      <x:c r="J272" s="459"/>
      <x:c r="K272" s="459"/>
      <x:c r="L272" s="459"/>
      <x:c r="M272" s="487"/>
      <x:c r="N272" s="459"/>
      <x:c r="O272" s="377" t="str">
        <x:f>IF(E272="","",TODAY()-E272)</x:f>
      </x:c>
      <x:c r="P272" s="459"/>
      <x:c r="Q272" s="747" t="str">
        <x:f>IF(A272="","",IF(COUNTIF($A$5:$A$503,A272)&gt;1,"DUPLICATE SAMPLE ID",IF(OR(B272="",C272="",D272="",E272="",H272="",J272="",K272="",N272=""),"CHECK REQUIRED FIELDS",IF(OR(NOT(ISNUMBER(E272)),E272&gt;TODAY(),AND(F272&lt;&gt;"",OR(NOT(ISNUMBER(F272)),F272&lt;E272,F272&gt;TODAY())),AND(I272&lt;&gt;"",OR(NOT(ISNUMBER(I272)),I272&lt;E272,I272&gt;TODAY())),AND(M272&lt;&gt;"",NOT(ISNUMBER(M272))),AND(H272="YES",I272="")),"CHECK INPUTS","COMPLETE"))))</x:f>
      </x:c>
    </x:row>
    <x:row r="273">
      <x:c r="A273" s="459"/>
      <x:c r="B273" s="459"/>
      <x:c r="C273" s="459"/>
      <x:c r="D273" s="459"/>
      <x:c r="E273" s="487"/>
      <x:c r="F273" s="487"/>
      <x:c r="G273" s="459"/>
      <x:c r="H273" s="459"/>
      <x:c r="I273" s="487"/>
      <x:c r="J273" s="459"/>
      <x:c r="K273" s="459"/>
      <x:c r="L273" s="459"/>
      <x:c r="M273" s="487"/>
      <x:c r="N273" s="459"/>
      <x:c r="O273" s="377" t="str">
        <x:f>IF(E273="","",TODAY()-E273)</x:f>
      </x:c>
      <x:c r="P273" s="459"/>
      <x:c r="Q273" s="747" t="str">
        <x:f>IF(A273="","",IF(COUNTIF($A$5:$A$503,A273)&gt;1,"DUPLICATE SAMPLE ID",IF(OR(B273="",C273="",D273="",E273="",H273="",J273="",K273="",N273=""),"CHECK REQUIRED FIELDS",IF(OR(NOT(ISNUMBER(E273)),E273&gt;TODAY(),AND(F273&lt;&gt;"",OR(NOT(ISNUMBER(F273)),F273&lt;E273,F273&gt;TODAY())),AND(I273&lt;&gt;"",OR(NOT(ISNUMBER(I273)),I273&lt;E273,I273&gt;TODAY())),AND(M273&lt;&gt;"",NOT(ISNUMBER(M273))),AND(H273="YES",I273="")),"CHECK INPUTS","COMPLETE"))))</x:f>
      </x:c>
    </x:row>
    <x:row r="274">
      <x:c r="A274" s="459"/>
      <x:c r="B274" s="459"/>
      <x:c r="C274" s="459"/>
      <x:c r="D274" s="459"/>
      <x:c r="E274" s="487"/>
      <x:c r="F274" s="487"/>
      <x:c r="G274" s="459"/>
      <x:c r="H274" s="459"/>
      <x:c r="I274" s="487"/>
      <x:c r="J274" s="459"/>
      <x:c r="K274" s="459"/>
      <x:c r="L274" s="459"/>
      <x:c r="M274" s="487"/>
      <x:c r="N274" s="459"/>
      <x:c r="O274" s="377" t="str">
        <x:f>IF(E274="","",TODAY()-E274)</x:f>
      </x:c>
      <x:c r="P274" s="459"/>
      <x:c r="Q274" s="747" t="str">
        <x:f>IF(A274="","",IF(COUNTIF($A$5:$A$503,A274)&gt;1,"DUPLICATE SAMPLE ID",IF(OR(B274="",C274="",D274="",E274="",H274="",J274="",K274="",N274=""),"CHECK REQUIRED FIELDS",IF(OR(NOT(ISNUMBER(E274)),E274&gt;TODAY(),AND(F274&lt;&gt;"",OR(NOT(ISNUMBER(F274)),F274&lt;E274,F274&gt;TODAY())),AND(I274&lt;&gt;"",OR(NOT(ISNUMBER(I274)),I274&lt;E274,I274&gt;TODAY())),AND(M274&lt;&gt;"",NOT(ISNUMBER(M274))),AND(H274="YES",I274="")),"CHECK INPUTS","COMPLETE"))))</x:f>
      </x:c>
    </x:row>
    <x:row r="275">
      <x:c r="A275" s="459"/>
      <x:c r="B275" s="459"/>
      <x:c r="C275" s="459"/>
      <x:c r="D275" s="459"/>
      <x:c r="E275" s="487"/>
      <x:c r="F275" s="487"/>
      <x:c r="G275" s="459"/>
      <x:c r="H275" s="459"/>
      <x:c r="I275" s="487"/>
      <x:c r="J275" s="459"/>
      <x:c r="K275" s="459"/>
      <x:c r="L275" s="459"/>
      <x:c r="M275" s="487"/>
      <x:c r="N275" s="459"/>
      <x:c r="O275" s="377" t="str">
        <x:f>IF(E275="","",TODAY()-E275)</x:f>
      </x:c>
      <x:c r="P275" s="459"/>
      <x:c r="Q275" s="747" t="str">
        <x:f>IF(A275="","",IF(COUNTIF($A$5:$A$503,A275)&gt;1,"DUPLICATE SAMPLE ID",IF(OR(B275="",C275="",D275="",E275="",H275="",J275="",K275="",N275=""),"CHECK REQUIRED FIELDS",IF(OR(NOT(ISNUMBER(E275)),E275&gt;TODAY(),AND(F275&lt;&gt;"",OR(NOT(ISNUMBER(F275)),F275&lt;E275,F275&gt;TODAY())),AND(I275&lt;&gt;"",OR(NOT(ISNUMBER(I275)),I275&lt;E275,I275&gt;TODAY())),AND(M275&lt;&gt;"",NOT(ISNUMBER(M275))),AND(H275="YES",I275="")),"CHECK INPUTS","COMPLETE"))))</x:f>
      </x:c>
    </x:row>
    <x:row r="276">
      <x:c r="A276" s="459"/>
      <x:c r="B276" s="459"/>
      <x:c r="C276" s="459"/>
      <x:c r="D276" s="459"/>
      <x:c r="E276" s="487"/>
      <x:c r="F276" s="487"/>
      <x:c r="G276" s="459"/>
      <x:c r="H276" s="459"/>
      <x:c r="I276" s="487"/>
      <x:c r="J276" s="459"/>
      <x:c r="K276" s="459"/>
      <x:c r="L276" s="459"/>
      <x:c r="M276" s="487"/>
      <x:c r="N276" s="459"/>
      <x:c r="O276" s="377" t="str">
        <x:f>IF(E276="","",TODAY()-E276)</x:f>
      </x:c>
      <x:c r="P276" s="459"/>
      <x:c r="Q276" s="747" t="str">
        <x:f>IF(A276="","",IF(COUNTIF($A$5:$A$503,A276)&gt;1,"DUPLICATE SAMPLE ID",IF(OR(B276="",C276="",D276="",E276="",H276="",J276="",K276="",N276=""),"CHECK REQUIRED FIELDS",IF(OR(NOT(ISNUMBER(E276)),E276&gt;TODAY(),AND(F276&lt;&gt;"",OR(NOT(ISNUMBER(F276)),F276&lt;E276,F276&gt;TODAY())),AND(I276&lt;&gt;"",OR(NOT(ISNUMBER(I276)),I276&lt;E276,I276&gt;TODAY())),AND(M276&lt;&gt;"",NOT(ISNUMBER(M276))),AND(H276="YES",I276="")),"CHECK INPUTS","COMPLETE"))))</x:f>
      </x:c>
    </x:row>
    <x:row r="277">
      <x:c r="A277" s="459"/>
      <x:c r="B277" s="459"/>
      <x:c r="C277" s="459"/>
      <x:c r="D277" s="459"/>
      <x:c r="E277" s="487"/>
      <x:c r="F277" s="487"/>
      <x:c r="G277" s="459"/>
      <x:c r="H277" s="459"/>
      <x:c r="I277" s="487"/>
      <x:c r="J277" s="459"/>
      <x:c r="K277" s="459"/>
      <x:c r="L277" s="459"/>
      <x:c r="M277" s="487"/>
      <x:c r="N277" s="459"/>
      <x:c r="O277" s="377" t="str">
        <x:f>IF(E277="","",TODAY()-E277)</x:f>
      </x:c>
      <x:c r="P277" s="459"/>
      <x:c r="Q277" s="747" t="str">
        <x:f>IF(A277="","",IF(COUNTIF($A$5:$A$503,A277)&gt;1,"DUPLICATE SAMPLE ID",IF(OR(B277="",C277="",D277="",E277="",H277="",J277="",K277="",N277=""),"CHECK REQUIRED FIELDS",IF(OR(NOT(ISNUMBER(E277)),E277&gt;TODAY(),AND(F277&lt;&gt;"",OR(NOT(ISNUMBER(F277)),F277&lt;E277,F277&gt;TODAY())),AND(I277&lt;&gt;"",OR(NOT(ISNUMBER(I277)),I277&lt;E277,I277&gt;TODAY())),AND(M277&lt;&gt;"",NOT(ISNUMBER(M277))),AND(H277="YES",I277="")),"CHECK INPUTS","COMPLETE"))))</x:f>
      </x:c>
    </x:row>
    <x:row r="278">
      <x:c r="A278" s="459"/>
      <x:c r="B278" s="459"/>
      <x:c r="C278" s="459"/>
      <x:c r="D278" s="459"/>
      <x:c r="E278" s="487"/>
      <x:c r="F278" s="487"/>
      <x:c r="G278" s="459"/>
      <x:c r="H278" s="459"/>
      <x:c r="I278" s="487"/>
      <x:c r="J278" s="459"/>
      <x:c r="K278" s="459"/>
      <x:c r="L278" s="459"/>
      <x:c r="M278" s="487"/>
      <x:c r="N278" s="459"/>
      <x:c r="O278" s="377" t="str">
        <x:f>IF(E278="","",TODAY()-E278)</x:f>
      </x:c>
      <x:c r="P278" s="459"/>
      <x:c r="Q278" s="747" t="str">
        <x:f>IF(A278="","",IF(COUNTIF($A$5:$A$503,A278)&gt;1,"DUPLICATE SAMPLE ID",IF(OR(B278="",C278="",D278="",E278="",H278="",J278="",K278="",N278=""),"CHECK REQUIRED FIELDS",IF(OR(NOT(ISNUMBER(E278)),E278&gt;TODAY(),AND(F278&lt;&gt;"",OR(NOT(ISNUMBER(F278)),F278&lt;E278,F278&gt;TODAY())),AND(I278&lt;&gt;"",OR(NOT(ISNUMBER(I278)),I278&lt;E278,I278&gt;TODAY())),AND(M278&lt;&gt;"",NOT(ISNUMBER(M278))),AND(H278="YES",I278="")),"CHECK INPUTS","COMPLETE"))))</x:f>
      </x:c>
    </x:row>
    <x:row r="279">
      <x:c r="A279" s="459"/>
      <x:c r="B279" s="459"/>
      <x:c r="C279" s="459"/>
      <x:c r="D279" s="459"/>
      <x:c r="E279" s="487"/>
      <x:c r="F279" s="487"/>
      <x:c r="G279" s="459"/>
      <x:c r="H279" s="459"/>
      <x:c r="I279" s="487"/>
      <x:c r="J279" s="459"/>
      <x:c r="K279" s="459"/>
      <x:c r="L279" s="459"/>
      <x:c r="M279" s="487"/>
      <x:c r="N279" s="459"/>
      <x:c r="O279" s="377" t="str">
        <x:f>IF(E279="","",TODAY()-E279)</x:f>
      </x:c>
      <x:c r="P279" s="459"/>
      <x:c r="Q279" s="747" t="str">
        <x:f>IF(A279="","",IF(COUNTIF($A$5:$A$503,A279)&gt;1,"DUPLICATE SAMPLE ID",IF(OR(B279="",C279="",D279="",E279="",H279="",J279="",K279="",N279=""),"CHECK REQUIRED FIELDS",IF(OR(NOT(ISNUMBER(E279)),E279&gt;TODAY(),AND(F279&lt;&gt;"",OR(NOT(ISNUMBER(F279)),F279&lt;E279,F279&gt;TODAY())),AND(I279&lt;&gt;"",OR(NOT(ISNUMBER(I279)),I279&lt;E279,I279&gt;TODAY())),AND(M279&lt;&gt;"",NOT(ISNUMBER(M279))),AND(H279="YES",I279="")),"CHECK INPUTS","COMPLETE"))))</x:f>
      </x:c>
    </x:row>
    <x:row r="280">
      <x:c r="A280" s="459"/>
      <x:c r="B280" s="459"/>
      <x:c r="C280" s="459"/>
      <x:c r="D280" s="459"/>
      <x:c r="E280" s="487"/>
      <x:c r="F280" s="487"/>
      <x:c r="G280" s="459"/>
      <x:c r="H280" s="459"/>
      <x:c r="I280" s="487"/>
      <x:c r="J280" s="459"/>
      <x:c r="K280" s="459"/>
      <x:c r="L280" s="459"/>
      <x:c r="M280" s="487"/>
      <x:c r="N280" s="459"/>
      <x:c r="O280" s="377" t="str">
        <x:f>IF(E280="","",TODAY()-E280)</x:f>
      </x:c>
      <x:c r="P280" s="459"/>
      <x:c r="Q280" s="747" t="str">
        <x:f>IF(A280="","",IF(COUNTIF($A$5:$A$503,A280)&gt;1,"DUPLICATE SAMPLE ID",IF(OR(B280="",C280="",D280="",E280="",H280="",J280="",K280="",N280=""),"CHECK REQUIRED FIELDS",IF(OR(NOT(ISNUMBER(E280)),E280&gt;TODAY(),AND(F280&lt;&gt;"",OR(NOT(ISNUMBER(F280)),F280&lt;E280,F280&gt;TODAY())),AND(I280&lt;&gt;"",OR(NOT(ISNUMBER(I280)),I280&lt;E280,I280&gt;TODAY())),AND(M280&lt;&gt;"",NOT(ISNUMBER(M280))),AND(H280="YES",I280="")),"CHECK INPUTS","COMPLETE"))))</x:f>
      </x:c>
    </x:row>
    <x:row r="281">
      <x:c r="A281" s="459"/>
      <x:c r="B281" s="459"/>
      <x:c r="C281" s="459"/>
      <x:c r="D281" s="459"/>
      <x:c r="E281" s="487"/>
      <x:c r="F281" s="487"/>
      <x:c r="G281" s="459"/>
      <x:c r="H281" s="459"/>
      <x:c r="I281" s="487"/>
      <x:c r="J281" s="459"/>
      <x:c r="K281" s="459"/>
      <x:c r="L281" s="459"/>
      <x:c r="M281" s="487"/>
      <x:c r="N281" s="459"/>
      <x:c r="O281" s="377" t="str">
        <x:f>IF(E281="","",TODAY()-E281)</x:f>
      </x:c>
      <x:c r="P281" s="459"/>
      <x:c r="Q281" s="747" t="str">
        <x:f>IF(A281="","",IF(COUNTIF($A$5:$A$503,A281)&gt;1,"DUPLICATE SAMPLE ID",IF(OR(B281="",C281="",D281="",E281="",H281="",J281="",K281="",N281=""),"CHECK REQUIRED FIELDS",IF(OR(NOT(ISNUMBER(E281)),E281&gt;TODAY(),AND(F281&lt;&gt;"",OR(NOT(ISNUMBER(F281)),F281&lt;E281,F281&gt;TODAY())),AND(I281&lt;&gt;"",OR(NOT(ISNUMBER(I281)),I281&lt;E281,I281&gt;TODAY())),AND(M281&lt;&gt;"",NOT(ISNUMBER(M281))),AND(H281="YES",I281="")),"CHECK INPUTS","COMPLETE"))))</x:f>
      </x:c>
    </x:row>
    <x:row r="282">
      <x:c r="A282" s="459"/>
      <x:c r="B282" s="459"/>
      <x:c r="C282" s="459"/>
      <x:c r="D282" s="459"/>
      <x:c r="E282" s="487"/>
      <x:c r="F282" s="487"/>
      <x:c r="G282" s="459"/>
      <x:c r="H282" s="459"/>
      <x:c r="I282" s="487"/>
      <x:c r="J282" s="459"/>
      <x:c r="K282" s="459"/>
      <x:c r="L282" s="459"/>
      <x:c r="M282" s="487"/>
      <x:c r="N282" s="459"/>
      <x:c r="O282" s="377" t="str">
        <x:f>IF(E282="","",TODAY()-E282)</x:f>
      </x:c>
      <x:c r="P282" s="459"/>
      <x:c r="Q282" s="747" t="str">
        <x:f>IF(A282="","",IF(COUNTIF($A$5:$A$503,A282)&gt;1,"DUPLICATE SAMPLE ID",IF(OR(B282="",C282="",D282="",E282="",H282="",J282="",K282="",N282=""),"CHECK REQUIRED FIELDS",IF(OR(NOT(ISNUMBER(E282)),E282&gt;TODAY(),AND(F282&lt;&gt;"",OR(NOT(ISNUMBER(F282)),F282&lt;E282,F282&gt;TODAY())),AND(I282&lt;&gt;"",OR(NOT(ISNUMBER(I282)),I282&lt;E282,I282&gt;TODAY())),AND(M282&lt;&gt;"",NOT(ISNUMBER(M282))),AND(H282="YES",I282="")),"CHECK INPUTS","COMPLETE"))))</x:f>
      </x:c>
    </x:row>
    <x:row r="283">
      <x:c r="A283" s="459"/>
      <x:c r="B283" s="459"/>
      <x:c r="C283" s="459"/>
      <x:c r="D283" s="459"/>
      <x:c r="E283" s="487"/>
      <x:c r="F283" s="487"/>
      <x:c r="G283" s="459"/>
      <x:c r="H283" s="459"/>
      <x:c r="I283" s="487"/>
      <x:c r="J283" s="459"/>
      <x:c r="K283" s="459"/>
      <x:c r="L283" s="459"/>
      <x:c r="M283" s="487"/>
      <x:c r="N283" s="459"/>
      <x:c r="O283" s="377" t="str">
        <x:f>IF(E283="","",TODAY()-E283)</x:f>
      </x:c>
      <x:c r="P283" s="459"/>
      <x:c r="Q283" s="747" t="str">
        <x:f>IF(A283="","",IF(COUNTIF($A$5:$A$503,A283)&gt;1,"DUPLICATE SAMPLE ID",IF(OR(B283="",C283="",D283="",E283="",H283="",J283="",K283="",N283=""),"CHECK REQUIRED FIELDS",IF(OR(NOT(ISNUMBER(E283)),E283&gt;TODAY(),AND(F283&lt;&gt;"",OR(NOT(ISNUMBER(F283)),F283&lt;E283,F283&gt;TODAY())),AND(I283&lt;&gt;"",OR(NOT(ISNUMBER(I283)),I283&lt;E283,I283&gt;TODAY())),AND(M283&lt;&gt;"",NOT(ISNUMBER(M283))),AND(H283="YES",I283="")),"CHECK INPUTS","COMPLETE"))))</x:f>
      </x:c>
    </x:row>
    <x:row r="284">
      <x:c r="A284" s="459"/>
      <x:c r="B284" s="459"/>
      <x:c r="C284" s="459"/>
      <x:c r="D284" s="459"/>
      <x:c r="E284" s="487"/>
      <x:c r="F284" s="487"/>
      <x:c r="G284" s="459"/>
      <x:c r="H284" s="459"/>
      <x:c r="I284" s="487"/>
      <x:c r="J284" s="459"/>
      <x:c r="K284" s="459"/>
      <x:c r="L284" s="459"/>
      <x:c r="M284" s="487"/>
      <x:c r="N284" s="459"/>
      <x:c r="O284" s="377" t="str">
        <x:f>IF(E284="","",TODAY()-E284)</x:f>
      </x:c>
      <x:c r="P284" s="459"/>
      <x:c r="Q284" s="747" t="str">
        <x:f>IF(A284="","",IF(COUNTIF($A$5:$A$503,A284)&gt;1,"DUPLICATE SAMPLE ID",IF(OR(B284="",C284="",D284="",E284="",H284="",J284="",K284="",N284=""),"CHECK REQUIRED FIELDS",IF(OR(NOT(ISNUMBER(E284)),E284&gt;TODAY(),AND(F284&lt;&gt;"",OR(NOT(ISNUMBER(F284)),F284&lt;E284,F284&gt;TODAY())),AND(I284&lt;&gt;"",OR(NOT(ISNUMBER(I284)),I284&lt;E284,I284&gt;TODAY())),AND(M284&lt;&gt;"",NOT(ISNUMBER(M284))),AND(H284="YES",I284="")),"CHECK INPUTS","COMPLETE"))))</x:f>
      </x:c>
    </x:row>
    <x:row r="285">
      <x:c r="A285" s="459"/>
      <x:c r="B285" s="459"/>
      <x:c r="C285" s="459"/>
      <x:c r="D285" s="459"/>
      <x:c r="E285" s="487"/>
      <x:c r="F285" s="487"/>
      <x:c r="G285" s="459"/>
      <x:c r="H285" s="459"/>
      <x:c r="I285" s="487"/>
      <x:c r="J285" s="459"/>
      <x:c r="K285" s="459"/>
      <x:c r="L285" s="459"/>
      <x:c r="M285" s="487"/>
      <x:c r="N285" s="459"/>
      <x:c r="O285" s="377" t="str">
        <x:f>IF(E285="","",TODAY()-E285)</x:f>
      </x:c>
      <x:c r="P285" s="459"/>
      <x:c r="Q285" s="747" t="str">
        <x:f>IF(A285="","",IF(COUNTIF($A$5:$A$503,A285)&gt;1,"DUPLICATE SAMPLE ID",IF(OR(B285="",C285="",D285="",E285="",H285="",J285="",K285="",N285=""),"CHECK REQUIRED FIELDS",IF(OR(NOT(ISNUMBER(E285)),E285&gt;TODAY(),AND(F285&lt;&gt;"",OR(NOT(ISNUMBER(F285)),F285&lt;E285,F285&gt;TODAY())),AND(I285&lt;&gt;"",OR(NOT(ISNUMBER(I285)),I285&lt;E285,I285&gt;TODAY())),AND(M285&lt;&gt;"",NOT(ISNUMBER(M285))),AND(H285="YES",I285="")),"CHECK INPUTS","COMPLETE"))))</x:f>
      </x:c>
    </x:row>
    <x:row r="286">
      <x:c r="A286" s="459"/>
      <x:c r="B286" s="459"/>
      <x:c r="C286" s="459"/>
      <x:c r="D286" s="459"/>
      <x:c r="E286" s="487"/>
      <x:c r="F286" s="487"/>
      <x:c r="G286" s="459"/>
      <x:c r="H286" s="459"/>
      <x:c r="I286" s="487"/>
      <x:c r="J286" s="459"/>
      <x:c r="K286" s="459"/>
      <x:c r="L286" s="459"/>
      <x:c r="M286" s="487"/>
      <x:c r="N286" s="459"/>
      <x:c r="O286" s="377" t="str">
        <x:f>IF(E286="","",TODAY()-E286)</x:f>
      </x:c>
      <x:c r="P286" s="459"/>
      <x:c r="Q286" s="747" t="str">
        <x:f>IF(A286="","",IF(COUNTIF($A$5:$A$503,A286)&gt;1,"DUPLICATE SAMPLE ID",IF(OR(B286="",C286="",D286="",E286="",H286="",J286="",K286="",N286=""),"CHECK REQUIRED FIELDS",IF(OR(NOT(ISNUMBER(E286)),E286&gt;TODAY(),AND(F286&lt;&gt;"",OR(NOT(ISNUMBER(F286)),F286&lt;E286,F286&gt;TODAY())),AND(I286&lt;&gt;"",OR(NOT(ISNUMBER(I286)),I286&lt;E286,I286&gt;TODAY())),AND(M286&lt;&gt;"",NOT(ISNUMBER(M286))),AND(H286="YES",I286="")),"CHECK INPUTS","COMPLETE"))))</x:f>
      </x:c>
    </x:row>
    <x:row r="287">
      <x:c r="A287" s="459"/>
      <x:c r="B287" s="459"/>
      <x:c r="C287" s="459"/>
      <x:c r="D287" s="459"/>
      <x:c r="E287" s="487"/>
      <x:c r="F287" s="487"/>
      <x:c r="G287" s="459"/>
      <x:c r="H287" s="459"/>
      <x:c r="I287" s="487"/>
      <x:c r="J287" s="459"/>
      <x:c r="K287" s="459"/>
      <x:c r="L287" s="459"/>
      <x:c r="M287" s="487"/>
      <x:c r="N287" s="459"/>
      <x:c r="O287" s="377" t="str">
        <x:f>IF(E287="","",TODAY()-E287)</x:f>
      </x:c>
      <x:c r="P287" s="459"/>
      <x:c r="Q287" s="747" t="str">
        <x:f>IF(A287="","",IF(COUNTIF($A$5:$A$503,A287)&gt;1,"DUPLICATE SAMPLE ID",IF(OR(B287="",C287="",D287="",E287="",H287="",J287="",K287="",N287=""),"CHECK REQUIRED FIELDS",IF(OR(NOT(ISNUMBER(E287)),E287&gt;TODAY(),AND(F287&lt;&gt;"",OR(NOT(ISNUMBER(F287)),F287&lt;E287,F287&gt;TODAY())),AND(I287&lt;&gt;"",OR(NOT(ISNUMBER(I287)),I287&lt;E287,I287&gt;TODAY())),AND(M287&lt;&gt;"",NOT(ISNUMBER(M287))),AND(H287="YES",I287="")),"CHECK INPUTS","COMPLETE"))))</x:f>
      </x:c>
    </x:row>
    <x:row r="288">
      <x:c r="A288" s="459"/>
      <x:c r="B288" s="459"/>
      <x:c r="C288" s="459"/>
      <x:c r="D288" s="459"/>
      <x:c r="E288" s="487"/>
      <x:c r="F288" s="487"/>
      <x:c r="G288" s="459"/>
      <x:c r="H288" s="459"/>
      <x:c r="I288" s="487"/>
      <x:c r="J288" s="459"/>
      <x:c r="K288" s="459"/>
      <x:c r="L288" s="459"/>
      <x:c r="M288" s="487"/>
      <x:c r="N288" s="459"/>
      <x:c r="O288" s="377" t="str">
        <x:f>IF(E288="","",TODAY()-E288)</x:f>
      </x:c>
      <x:c r="P288" s="459"/>
      <x:c r="Q288" s="747" t="str">
        <x:f>IF(A288="","",IF(COUNTIF($A$5:$A$503,A288)&gt;1,"DUPLICATE SAMPLE ID",IF(OR(B288="",C288="",D288="",E288="",H288="",J288="",K288="",N288=""),"CHECK REQUIRED FIELDS",IF(OR(NOT(ISNUMBER(E288)),E288&gt;TODAY(),AND(F288&lt;&gt;"",OR(NOT(ISNUMBER(F288)),F288&lt;E288,F288&gt;TODAY())),AND(I288&lt;&gt;"",OR(NOT(ISNUMBER(I288)),I288&lt;E288,I288&gt;TODAY())),AND(M288&lt;&gt;"",NOT(ISNUMBER(M288))),AND(H288="YES",I288="")),"CHECK INPUTS","COMPLETE"))))</x:f>
      </x:c>
    </x:row>
    <x:row r="289">
      <x:c r="A289" s="459"/>
      <x:c r="B289" s="459"/>
      <x:c r="C289" s="459"/>
      <x:c r="D289" s="459"/>
      <x:c r="E289" s="487"/>
      <x:c r="F289" s="487"/>
      <x:c r="G289" s="459"/>
      <x:c r="H289" s="459"/>
      <x:c r="I289" s="487"/>
      <x:c r="J289" s="459"/>
      <x:c r="K289" s="459"/>
      <x:c r="L289" s="459"/>
      <x:c r="M289" s="487"/>
      <x:c r="N289" s="459"/>
      <x:c r="O289" s="377" t="str">
        <x:f>IF(E289="","",TODAY()-E289)</x:f>
      </x:c>
      <x:c r="P289" s="459"/>
      <x:c r="Q289" s="747" t="str">
        <x:f>IF(A289="","",IF(COUNTIF($A$5:$A$503,A289)&gt;1,"DUPLICATE SAMPLE ID",IF(OR(B289="",C289="",D289="",E289="",H289="",J289="",K289="",N289=""),"CHECK REQUIRED FIELDS",IF(OR(NOT(ISNUMBER(E289)),E289&gt;TODAY(),AND(F289&lt;&gt;"",OR(NOT(ISNUMBER(F289)),F289&lt;E289,F289&gt;TODAY())),AND(I289&lt;&gt;"",OR(NOT(ISNUMBER(I289)),I289&lt;E289,I289&gt;TODAY())),AND(M289&lt;&gt;"",NOT(ISNUMBER(M289))),AND(H289="YES",I289="")),"CHECK INPUTS","COMPLETE"))))</x:f>
      </x:c>
    </x:row>
    <x:row r="290">
      <x:c r="A290" s="459"/>
      <x:c r="B290" s="459"/>
      <x:c r="C290" s="459"/>
      <x:c r="D290" s="459"/>
      <x:c r="E290" s="487"/>
      <x:c r="F290" s="487"/>
      <x:c r="G290" s="459"/>
      <x:c r="H290" s="459"/>
      <x:c r="I290" s="487"/>
      <x:c r="J290" s="459"/>
      <x:c r="K290" s="459"/>
      <x:c r="L290" s="459"/>
      <x:c r="M290" s="487"/>
      <x:c r="N290" s="459"/>
      <x:c r="O290" s="377" t="str">
        <x:f>IF(E290="","",TODAY()-E290)</x:f>
      </x:c>
      <x:c r="P290" s="459"/>
      <x:c r="Q290" s="747" t="str">
        <x:f>IF(A290="","",IF(COUNTIF($A$5:$A$503,A290)&gt;1,"DUPLICATE SAMPLE ID",IF(OR(B290="",C290="",D290="",E290="",H290="",J290="",K290="",N290=""),"CHECK REQUIRED FIELDS",IF(OR(NOT(ISNUMBER(E290)),E290&gt;TODAY(),AND(F290&lt;&gt;"",OR(NOT(ISNUMBER(F290)),F290&lt;E290,F290&gt;TODAY())),AND(I290&lt;&gt;"",OR(NOT(ISNUMBER(I290)),I290&lt;E290,I290&gt;TODAY())),AND(M290&lt;&gt;"",NOT(ISNUMBER(M290))),AND(H290="YES",I290="")),"CHECK INPUTS","COMPLETE"))))</x:f>
      </x:c>
    </x:row>
    <x:row r="291">
      <x:c r="A291" s="459"/>
      <x:c r="B291" s="459"/>
      <x:c r="C291" s="459"/>
      <x:c r="D291" s="459"/>
      <x:c r="E291" s="487"/>
      <x:c r="F291" s="487"/>
      <x:c r="G291" s="459"/>
      <x:c r="H291" s="459"/>
      <x:c r="I291" s="487"/>
      <x:c r="J291" s="459"/>
      <x:c r="K291" s="459"/>
      <x:c r="L291" s="459"/>
      <x:c r="M291" s="487"/>
      <x:c r="N291" s="459"/>
      <x:c r="O291" s="377" t="str">
        <x:f>IF(E291="","",TODAY()-E291)</x:f>
      </x:c>
      <x:c r="P291" s="459"/>
      <x:c r="Q291" s="747" t="str">
        <x:f>IF(A291="","",IF(COUNTIF($A$5:$A$503,A291)&gt;1,"DUPLICATE SAMPLE ID",IF(OR(B291="",C291="",D291="",E291="",H291="",J291="",K291="",N291=""),"CHECK REQUIRED FIELDS",IF(OR(NOT(ISNUMBER(E291)),E291&gt;TODAY(),AND(F291&lt;&gt;"",OR(NOT(ISNUMBER(F291)),F291&lt;E291,F291&gt;TODAY())),AND(I291&lt;&gt;"",OR(NOT(ISNUMBER(I291)),I291&lt;E291,I291&gt;TODAY())),AND(M291&lt;&gt;"",NOT(ISNUMBER(M291))),AND(H291="YES",I291="")),"CHECK INPUTS","COMPLETE"))))</x:f>
      </x:c>
    </x:row>
    <x:row r="292">
      <x:c r="A292" s="459"/>
      <x:c r="B292" s="459"/>
      <x:c r="C292" s="459"/>
      <x:c r="D292" s="459"/>
      <x:c r="E292" s="487"/>
      <x:c r="F292" s="487"/>
      <x:c r="G292" s="459"/>
      <x:c r="H292" s="459"/>
      <x:c r="I292" s="487"/>
      <x:c r="J292" s="459"/>
      <x:c r="K292" s="459"/>
      <x:c r="L292" s="459"/>
      <x:c r="M292" s="487"/>
      <x:c r="N292" s="459"/>
      <x:c r="O292" s="377" t="str">
        <x:f>IF(E292="","",TODAY()-E292)</x:f>
      </x:c>
      <x:c r="P292" s="459"/>
      <x:c r="Q292" s="747" t="str">
        <x:f>IF(A292="","",IF(COUNTIF($A$5:$A$503,A292)&gt;1,"DUPLICATE SAMPLE ID",IF(OR(B292="",C292="",D292="",E292="",H292="",J292="",K292="",N292=""),"CHECK REQUIRED FIELDS",IF(OR(NOT(ISNUMBER(E292)),E292&gt;TODAY(),AND(F292&lt;&gt;"",OR(NOT(ISNUMBER(F292)),F292&lt;E292,F292&gt;TODAY())),AND(I292&lt;&gt;"",OR(NOT(ISNUMBER(I292)),I292&lt;E292,I292&gt;TODAY())),AND(M292&lt;&gt;"",NOT(ISNUMBER(M292))),AND(H292="YES",I292="")),"CHECK INPUTS","COMPLETE"))))</x:f>
      </x:c>
    </x:row>
    <x:row r="293">
      <x:c r="A293" s="459"/>
      <x:c r="B293" s="459"/>
      <x:c r="C293" s="459"/>
      <x:c r="D293" s="459"/>
      <x:c r="E293" s="487"/>
      <x:c r="F293" s="487"/>
      <x:c r="G293" s="459"/>
      <x:c r="H293" s="459"/>
      <x:c r="I293" s="487"/>
      <x:c r="J293" s="459"/>
      <x:c r="K293" s="459"/>
      <x:c r="L293" s="459"/>
      <x:c r="M293" s="487"/>
      <x:c r="N293" s="459"/>
      <x:c r="O293" s="377" t="str">
        <x:f>IF(E293="","",TODAY()-E293)</x:f>
      </x:c>
      <x:c r="P293" s="459"/>
      <x:c r="Q293" s="747" t="str">
        <x:f>IF(A293="","",IF(COUNTIF($A$5:$A$503,A293)&gt;1,"DUPLICATE SAMPLE ID",IF(OR(B293="",C293="",D293="",E293="",H293="",J293="",K293="",N293=""),"CHECK REQUIRED FIELDS",IF(OR(NOT(ISNUMBER(E293)),E293&gt;TODAY(),AND(F293&lt;&gt;"",OR(NOT(ISNUMBER(F293)),F293&lt;E293,F293&gt;TODAY())),AND(I293&lt;&gt;"",OR(NOT(ISNUMBER(I293)),I293&lt;E293,I293&gt;TODAY())),AND(M293&lt;&gt;"",NOT(ISNUMBER(M293))),AND(H293="YES",I293="")),"CHECK INPUTS","COMPLETE"))))</x:f>
      </x:c>
    </x:row>
    <x:row r="294">
      <x:c r="A294" s="459"/>
      <x:c r="B294" s="459"/>
      <x:c r="C294" s="459"/>
      <x:c r="D294" s="459"/>
      <x:c r="E294" s="487"/>
      <x:c r="F294" s="487"/>
      <x:c r="G294" s="459"/>
      <x:c r="H294" s="459"/>
      <x:c r="I294" s="487"/>
      <x:c r="J294" s="459"/>
      <x:c r="K294" s="459"/>
      <x:c r="L294" s="459"/>
      <x:c r="M294" s="487"/>
      <x:c r="N294" s="459"/>
      <x:c r="O294" s="377" t="str">
        <x:f>IF(E294="","",TODAY()-E294)</x:f>
      </x:c>
      <x:c r="P294" s="459"/>
      <x:c r="Q294" s="747" t="str">
        <x:f>IF(A294="","",IF(COUNTIF($A$5:$A$503,A294)&gt;1,"DUPLICATE SAMPLE ID",IF(OR(B294="",C294="",D294="",E294="",H294="",J294="",K294="",N294=""),"CHECK REQUIRED FIELDS",IF(OR(NOT(ISNUMBER(E294)),E294&gt;TODAY(),AND(F294&lt;&gt;"",OR(NOT(ISNUMBER(F294)),F294&lt;E294,F294&gt;TODAY())),AND(I294&lt;&gt;"",OR(NOT(ISNUMBER(I294)),I294&lt;E294,I294&gt;TODAY())),AND(M294&lt;&gt;"",NOT(ISNUMBER(M294))),AND(H294="YES",I294="")),"CHECK INPUTS","COMPLETE"))))</x:f>
      </x:c>
    </x:row>
    <x:row r="295">
      <x:c r="A295" s="459"/>
      <x:c r="B295" s="459"/>
      <x:c r="C295" s="459"/>
      <x:c r="D295" s="459"/>
      <x:c r="E295" s="487"/>
      <x:c r="F295" s="487"/>
      <x:c r="G295" s="459"/>
      <x:c r="H295" s="459"/>
      <x:c r="I295" s="487"/>
      <x:c r="J295" s="459"/>
      <x:c r="K295" s="459"/>
      <x:c r="L295" s="459"/>
      <x:c r="M295" s="487"/>
      <x:c r="N295" s="459"/>
      <x:c r="O295" s="377" t="str">
        <x:f>IF(E295="","",TODAY()-E295)</x:f>
      </x:c>
      <x:c r="P295" s="459"/>
      <x:c r="Q295" s="747" t="str">
        <x:f>IF(A295="","",IF(COUNTIF($A$5:$A$503,A295)&gt;1,"DUPLICATE SAMPLE ID",IF(OR(B295="",C295="",D295="",E295="",H295="",J295="",K295="",N295=""),"CHECK REQUIRED FIELDS",IF(OR(NOT(ISNUMBER(E295)),E295&gt;TODAY(),AND(F295&lt;&gt;"",OR(NOT(ISNUMBER(F295)),F295&lt;E295,F295&gt;TODAY())),AND(I295&lt;&gt;"",OR(NOT(ISNUMBER(I295)),I295&lt;E295,I295&gt;TODAY())),AND(M295&lt;&gt;"",NOT(ISNUMBER(M295))),AND(H295="YES",I295="")),"CHECK INPUTS","COMPLETE"))))</x:f>
      </x:c>
    </x:row>
    <x:row r="296">
      <x:c r="A296" s="459"/>
      <x:c r="B296" s="459"/>
      <x:c r="C296" s="459"/>
      <x:c r="D296" s="459"/>
      <x:c r="E296" s="487"/>
      <x:c r="F296" s="487"/>
      <x:c r="G296" s="459"/>
      <x:c r="H296" s="459"/>
      <x:c r="I296" s="487"/>
      <x:c r="J296" s="459"/>
      <x:c r="K296" s="459"/>
      <x:c r="L296" s="459"/>
      <x:c r="M296" s="487"/>
      <x:c r="N296" s="459"/>
      <x:c r="O296" s="377" t="str">
        <x:f>IF(E296="","",TODAY()-E296)</x:f>
      </x:c>
      <x:c r="P296" s="459"/>
      <x:c r="Q296" s="747" t="str">
        <x:f>IF(A296="","",IF(COUNTIF($A$5:$A$503,A296)&gt;1,"DUPLICATE SAMPLE ID",IF(OR(B296="",C296="",D296="",E296="",H296="",J296="",K296="",N296=""),"CHECK REQUIRED FIELDS",IF(OR(NOT(ISNUMBER(E296)),E296&gt;TODAY(),AND(F296&lt;&gt;"",OR(NOT(ISNUMBER(F296)),F296&lt;E296,F296&gt;TODAY())),AND(I296&lt;&gt;"",OR(NOT(ISNUMBER(I296)),I296&lt;E296,I296&gt;TODAY())),AND(M296&lt;&gt;"",NOT(ISNUMBER(M296))),AND(H296="YES",I296="")),"CHECK INPUTS","COMPLETE"))))</x:f>
      </x:c>
    </x:row>
    <x:row r="297">
      <x:c r="A297" s="459"/>
      <x:c r="B297" s="459"/>
      <x:c r="C297" s="459"/>
      <x:c r="D297" s="459"/>
      <x:c r="E297" s="487"/>
      <x:c r="F297" s="487"/>
      <x:c r="G297" s="459"/>
      <x:c r="H297" s="459"/>
      <x:c r="I297" s="487"/>
      <x:c r="J297" s="459"/>
      <x:c r="K297" s="459"/>
      <x:c r="L297" s="459"/>
      <x:c r="M297" s="487"/>
      <x:c r="N297" s="459"/>
      <x:c r="O297" s="377" t="str">
        <x:f>IF(E297="","",TODAY()-E297)</x:f>
      </x:c>
      <x:c r="P297" s="459"/>
      <x:c r="Q297" s="747" t="str">
        <x:f>IF(A297="","",IF(COUNTIF($A$5:$A$503,A297)&gt;1,"DUPLICATE SAMPLE ID",IF(OR(B297="",C297="",D297="",E297="",H297="",J297="",K297="",N297=""),"CHECK REQUIRED FIELDS",IF(OR(NOT(ISNUMBER(E297)),E297&gt;TODAY(),AND(F297&lt;&gt;"",OR(NOT(ISNUMBER(F297)),F297&lt;E297,F297&gt;TODAY())),AND(I297&lt;&gt;"",OR(NOT(ISNUMBER(I297)),I297&lt;E297,I297&gt;TODAY())),AND(M297&lt;&gt;"",NOT(ISNUMBER(M297))),AND(H297="YES",I297="")),"CHECK INPUTS","COMPLETE"))))</x:f>
      </x:c>
    </x:row>
    <x:row r="298">
      <x:c r="A298" s="459"/>
      <x:c r="B298" s="459"/>
      <x:c r="C298" s="459"/>
      <x:c r="D298" s="459"/>
      <x:c r="E298" s="487"/>
      <x:c r="F298" s="487"/>
      <x:c r="G298" s="459"/>
      <x:c r="H298" s="459"/>
      <x:c r="I298" s="487"/>
      <x:c r="J298" s="459"/>
      <x:c r="K298" s="459"/>
      <x:c r="L298" s="459"/>
      <x:c r="M298" s="487"/>
      <x:c r="N298" s="459"/>
      <x:c r="O298" s="377" t="str">
        <x:f>IF(E298="","",TODAY()-E298)</x:f>
      </x:c>
      <x:c r="P298" s="459"/>
      <x:c r="Q298" s="747" t="str">
        <x:f>IF(A298="","",IF(COUNTIF($A$5:$A$503,A298)&gt;1,"DUPLICATE SAMPLE ID",IF(OR(B298="",C298="",D298="",E298="",H298="",J298="",K298="",N298=""),"CHECK REQUIRED FIELDS",IF(OR(NOT(ISNUMBER(E298)),E298&gt;TODAY(),AND(F298&lt;&gt;"",OR(NOT(ISNUMBER(F298)),F298&lt;E298,F298&gt;TODAY())),AND(I298&lt;&gt;"",OR(NOT(ISNUMBER(I298)),I298&lt;E298,I298&gt;TODAY())),AND(M298&lt;&gt;"",NOT(ISNUMBER(M298))),AND(H298="YES",I298="")),"CHECK INPUTS","COMPLETE"))))</x:f>
      </x:c>
    </x:row>
    <x:row r="299">
      <x:c r="A299" s="459"/>
      <x:c r="B299" s="459"/>
      <x:c r="C299" s="459"/>
      <x:c r="D299" s="459"/>
      <x:c r="E299" s="487"/>
      <x:c r="F299" s="487"/>
      <x:c r="G299" s="459"/>
      <x:c r="H299" s="459"/>
      <x:c r="I299" s="487"/>
      <x:c r="J299" s="459"/>
      <x:c r="K299" s="459"/>
      <x:c r="L299" s="459"/>
      <x:c r="M299" s="487"/>
      <x:c r="N299" s="459"/>
      <x:c r="O299" s="377" t="str">
        <x:f>IF(E299="","",TODAY()-E299)</x:f>
      </x:c>
      <x:c r="P299" s="459"/>
      <x:c r="Q299" s="747" t="str">
        <x:f>IF(A299="","",IF(COUNTIF($A$5:$A$503,A299)&gt;1,"DUPLICATE SAMPLE ID",IF(OR(B299="",C299="",D299="",E299="",H299="",J299="",K299="",N299=""),"CHECK REQUIRED FIELDS",IF(OR(NOT(ISNUMBER(E299)),E299&gt;TODAY(),AND(F299&lt;&gt;"",OR(NOT(ISNUMBER(F299)),F299&lt;E299,F299&gt;TODAY())),AND(I299&lt;&gt;"",OR(NOT(ISNUMBER(I299)),I299&lt;E299,I299&gt;TODAY())),AND(M299&lt;&gt;"",NOT(ISNUMBER(M299))),AND(H299="YES",I299="")),"CHECK INPUTS","COMPLETE"))))</x:f>
      </x:c>
    </x:row>
    <x:row r="300">
      <x:c r="A300" s="459"/>
      <x:c r="B300" s="459"/>
      <x:c r="C300" s="459"/>
      <x:c r="D300" s="459"/>
      <x:c r="E300" s="487"/>
      <x:c r="F300" s="487"/>
      <x:c r="G300" s="459"/>
      <x:c r="H300" s="459"/>
      <x:c r="I300" s="487"/>
      <x:c r="J300" s="459"/>
      <x:c r="K300" s="459"/>
      <x:c r="L300" s="459"/>
      <x:c r="M300" s="487"/>
      <x:c r="N300" s="459"/>
      <x:c r="O300" s="377" t="str">
        <x:f>IF(E300="","",TODAY()-E300)</x:f>
      </x:c>
      <x:c r="P300" s="459"/>
      <x:c r="Q300" s="747" t="str">
        <x:f>IF(A300="","",IF(COUNTIF($A$5:$A$503,A300)&gt;1,"DUPLICATE SAMPLE ID",IF(OR(B300="",C300="",D300="",E300="",H300="",J300="",K300="",N300=""),"CHECK REQUIRED FIELDS",IF(OR(NOT(ISNUMBER(E300)),E300&gt;TODAY(),AND(F300&lt;&gt;"",OR(NOT(ISNUMBER(F300)),F300&lt;E300,F300&gt;TODAY())),AND(I300&lt;&gt;"",OR(NOT(ISNUMBER(I300)),I300&lt;E300,I300&gt;TODAY())),AND(M300&lt;&gt;"",NOT(ISNUMBER(M300))),AND(H300="YES",I300="")),"CHECK INPUTS","COMPLETE"))))</x:f>
      </x:c>
    </x:row>
    <x:row r="301">
      <x:c r="A301" s="459"/>
      <x:c r="B301" s="459"/>
      <x:c r="C301" s="459"/>
      <x:c r="D301" s="459"/>
      <x:c r="E301" s="487"/>
      <x:c r="F301" s="487"/>
      <x:c r="G301" s="459"/>
      <x:c r="H301" s="459"/>
      <x:c r="I301" s="487"/>
      <x:c r="J301" s="459"/>
      <x:c r="K301" s="459"/>
      <x:c r="L301" s="459"/>
      <x:c r="M301" s="487"/>
      <x:c r="N301" s="459"/>
      <x:c r="O301" s="377" t="str">
        <x:f>IF(E301="","",TODAY()-E301)</x:f>
      </x:c>
      <x:c r="P301" s="459"/>
      <x:c r="Q301" s="747" t="str">
        <x:f>IF(A301="","",IF(COUNTIF($A$5:$A$503,A301)&gt;1,"DUPLICATE SAMPLE ID",IF(OR(B301="",C301="",D301="",E301="",H301="",J301="",K301="",N301=""),"CHECK REQUIRED FIELDS",IF(OR(NOT(ISNUMBER(E301)),E301&gt;TODAY(),AND(F301&lt;&gt;"",OR(NOT(ISNUMBER(F301)),F301&lt;E301,F301&gt;TODAY())),AND(I301&lt;&gt;"",OR(NOT(ISNUMBER(I301)),I301&lt;E301,I301&gt;TODAY())),AND(M301&lt;&gt;"",NOT(ISNUMBER(M301))),AND(H301="YES",I301="")),"CHECK INPUTS","COMPLETE"))))</x:f>
      </x:c>
    </x:row>
    <x:row r="302">
      <x:c r="A302" s="459"/>
      <x:c r="B302" s="459"/>
      <x:c r="C302" s="459"/>
      <x:c r="D302" s="459"/>
      <x:c r="E302" s="487"/>
      <x:c r="F302" s="487"/>
      <x:c r="G302" s="459"/>
      <x:c r="H302" s="459"/>
      <x:c r="I302" s="487"/>
      <x:c r="J302" s="459"/>
      <x:c r="K302" s="459"/>
      <x:c r="L302" s="459"/>
      <x:c r="M302" s="487"/>
      <x:c r="N302" s="459"/>
      <x:c r="O302" s="377" t="str">
        <x:f>IF(E302="","",TODAY()-E302)</x:f>
      </x:c>
      <x:c r="P302" s="459"/>
      <x:c r="Q302" s="747" t="str">
        <x:f>IF(A302="","",IF(COUNTIF($A$5:$A$503,A302)&gt;1,"DUPLICATE SAMPLE ID",IF(OR(B302="",C302="",D302="",E302="",H302="",J302="",K302="",N302=""),"CHECK REQUIRED FIELDS",IF(OR(NOT(ISNUMBER(E302)),E302&gt;TODAY(),AND(F302&lt;&gt;"",OR(NOT(ISNUMBER(F302)),F302&lt;E302,F302&gt;TODAY())),AND(I302&lt;&gt;"",OR(NOT(ISNUMBER(I302)),I302&lt;E302,I302&gt;TODAY())),AND(M302&lt;&gt;"",NOT(ISNUMBER(M302))),AND(H302="YES",I302="")),"CHECK INPUTS","COMPLETE"))))</x:f>
      </x:c>
    </x:row>
    <x:row r="303">
      <x:c r="A303" s="459"/>
      <x:c r="B303" s="459"/>
      <x:c r="C303" s="459"/>
      <x:c r="D303" s="459"/>
      <x:c r="E303" s="487"/>
      <x:c r="F303" s="487"/>
      <x:c r="G303" s="459"/>
      <x:c r="H303" s="459"/>
      <x:c r="I303" s="487"/>
      <x:c r="J303" s="459"/>
      <x:c r="K303" s="459"/>
      <x:c r="L303" s="459"/>
      <x:c r="M303" s="487"/>
      <x:c r="N303" s="459"/>
      <x:c r="O303" s="377" t="str">
        <x:f>IF(E303="","",TODAY()-E303)</x:f>
      </x:c>
      <x:c r="P303" s="459"/>
      <x:c r="Q303" s="747" t="str">
        <x:f>IF(A303="","",IF(COUNTIF($A$5:$A$503,A303)&gt;1,"DUPLICATE SAMPLE ID",IF(OR(B303="",C303="",D303="",E303="",H303="",J303="",K303="",N303=""),"CHECK REQUIRED FIELDS",IF(OR(NOT(ISNUMBER(E303)),E303&gt;TODAY(),AND(F303&lt;&gt;"",OR(NOT(ISNUMBER(F303)),F303&lt;E303,F303&gt;TODAY())),AND(I303&lt;&gt;"",OR(NOT(ISNUMBER(I303)),I303&lt;E303,I303&gt;TODAY())),AND(M303&lt;&gt;"",NOT(ISNUMBER(M303))),AND(H303="YES",I303="")),"CHECK INPUTS","COMPLETE"))))</x:f>
      </x:c>
    </x:row>
    <x:row r="304">
      <x:c r="A304" s="459"/>
      <x:c r="B304" s="459"/>
      <x:c r="C304" s="459"/>
      <x:c r="D304" s="459"/>
      <x:c r="E304" s="487"/>
      <x:c r="F304" s="487"/>
      <x:c r="G304" s="459"/>
      <x:c r="H304" s="459"/>
      <x:c r="I304" s="487"/>
      <x:c r="J304" s="459"/>
      <x:c r="K304" s="459"/>
      <x:c r="L304" s="459"/>
      <x:c r="M304" s="487"/>
      <x:c r="N304" s="459"/>
      <x:c r="O304" s="377" t="str">
        <x:f>IF(E304="","",TODAY()-E304)</x:f>
      </x:c>
      <x:c r="P304" s="459"/>
      <x:c r="Q304" s="747" t="str">
        <x:f>IF(A304="","",IF(COUNTIF($A$5:$A$503,A304)&gt;1,"DUPLICATE SAMPLE ID",IF(OR(B304="",C304="",D304="",E304="",H304="",J304="",K304="",N304=""),"CHECK REQUIRED FIELDS",IF(OR(NOT(ISNUMBER(E304)),E304&gt;TODAY(),AND(F304&lt;&gt;"",OR(NOT(ISNUMBER(F304)),F304&lt;E304,F304&gt;TODAY())),AND(I304&lt;&gt;"",OR(NOT(ISNUMBER(I304)),I304&lt;E304,I304&gt;TODAY())),AND(M304&lt;&gt;"",NOT(ISNUMBER(M304))),AND(H304="YES",I304="")),"CHECK INPUTS","COMPLETE"))))</x:f>
      </x:c>
    </x:row>
    <x:row r="305">
      <x:c r="A305" s="459"/>
      <x:c r="B305" s="459"/>
      <x:c r="C305" s="459"/>
      <x:c r="D305" s="459"/>
      <x:c r="E305" s="487"/>
      <x:c r="F305" s="487"/>
      <x:c r="G305" s="459"/>
      <x:c r="H305" s="459"/>
      <x:c r="I305" s="487"/>
      <x:c r="J305" s="459"/>
      <x:c r="K305" s="459"/>
      <x:c r="L305" s="459"/>
      <x:c r="M305" s="487"/>
      <x:c r="N305" s="459"/>
      <x:c r="O305" s="377" t="str">
        <x:f>IF(E305="","",TODAY()-E305)</x:f>
      </x:c>
      <x:c r="P305" s="459"/>
      <x:c r="Q305" s="747" t="str">
        <x:f>IF(A305="","",IF(COUNTIF($A$5:$A$503,A305)&gt;1,"DUPLICATE SAMPLE ID",IF(OR(B305="",C305="",D305="",E305="",H305="",J305="",K305="",N305=""),"CHECK REQUIRED FIELDS",IF(OR(NOT(ISNUMBER(E305)),E305&gt;TODAY(),AND(F305&lt;&gt;"",OR(NOT(ISNUMBER(F305)),F305&lt;E305,F305&gt;TODAY())),AND(I305&lt;&gt;"",OR(NOT(ISNUMBER(I305)),I305&lt;E305,I305&gt;TODAY())),AND(M305&lt;&gt;"",NOT(ISNUMBER(M305))),AND(H305="YES",I305="")),"CHECK INPUTS","COMPLETE"))))</x:f>
      </x:c>
    </x:row>
    <x:row r="306">
      <x:c r="A306" s="459"/>
      <x:c r="B306" s="459"/>
      <x:c r="C306" s="459"/>
      <x:c r="D306" s="459"/>
      <x:c r="E306" s="487"/>
      <x:c r="F306" s="487"/>
      <x:c r="G306" s="459"/>
      <x:c r="H306" s="459"/>
      <x:c r="I306" s="487"/>
      <x:c r="J306" s="459"/>
      <x:c r="K306" s="459"/>
      <x:c r="L306" s="459"/>
      <x:c r="M306" s="487"/>
      <x:c r="N306" s="459"/>
      <x:c r="O306" s="377" t="str">
        <x:f>IF(E306="","",TODAY()-E306)</x:f>
      </x:c>
      <x:c r="P306" s="459"/>
      <x:c r="Q306" s="747" t="str">
        <x:f>IF(A306="","",IF(COUNTIF($A$5:$A$503,A306)&gt;1,"DUPLICATE SAMPLE ID",IF(OR(B306="",C306="",D306="",E306="",H306="",J306="",K306="",N306=""),"CHECK REQUIRED FIELDS",IF(OR(NOT(ISNUMBER(E306)),E306&gt;TODAY(),AND(F306&lt;&gt;"",OR(NOT(ISNUMBER(F306)),F306&lt;E306,F306&gt;TODAY())),AND(I306&lt;&gt;"",OR(NOT(ISNUMBER(I306)),I306&lt;E306,I306&gt;TODAY())),AND(M306&lt;&gt;"",NOT(ISNUMBER(M306))),AND(H306="YES",I306="")),"CHECK INPUTS","COMPLETE"))))</x:f>
      </x:c>
    </x:row>
    <x:row r="307">
      <x:c r="A307" s="459"/>
      <x:c r="B307" s="459"/>
      <x:c r="C307" s="459"/>
      <x:c r="D307" s="459"/>
      <x:c r="E307" s="487"/>
      <x:c r="F307" s="487"/>
      <x:c r="G307" s="459"/>
      <x:c r="H307" s="459"/>
      <x:c r="I307" s="487"/>
      <x:c r="J307" s="459"/>
      <x:c r="K307" s="459"/>
      <x:c r="L307" s="459"/>
      <x:c r="M307" s="487"/>
      <x:c r="N307" s="459"/>
      <x:c r="O307" s="377" t="str">
        <x:f>IF(E307="","",TODAY()-E307)</x:f>
      </x:c>
      <x:c r="P307" s="459"/>
      <x:c r="Q307" s="747" t="str">
        <x:f>IF(A307="","",IF(COUNTIF($A$5:$A$503,A307)&gt;1,"DUPLICATE SAMPLE ID",IF(OR(B307="",C307="",D307="",E307="",H307="",J307="",K307="",N307=""),"CHECK REQUIRED FIELDS",IF(OR(NOT(ISNUMBER(E307)),E307&gt;TODAY(),AND(F307&lt;&gt;"",OR(NOT(ISNUMBER(F307)),F307&lt;E307,F307&gt;TODAY())),AND(I307&lt;&gt;"",OR(NOT(ISNUMBER(I307)),I307&lt;E307,I307&gt;TODAY())),AND(M307&lt;&gt;"",NOT(ISNUMBER(M307))),AND(H307="YES",I307="")),"CHECK INPUTS","COMPLETE"))))</x:f>
      </x:c>
    </x:row>
    <x:row r="308">
      <x:c r="A308" s="459"/>
      <x:c r="B308" s="459"/>
      <x:c r="C308" s="459"/>
      <x:c r="D308" s="459"/>
      <x:c r="E308" s="487"/>
      <x:c r="F308" s="487"/>
      <x:c r="G308" s="459"/>
      <x:c r="H308" s="459"/>
      <x:c r="I308" s="487"/>
      <x:c r="J308" s="459"/>
      <x:c r="K308" s="459"/>
      <x:c r="L308" s="459"/>
      <x:c r="M308" s="487"/>
      <x:c r="N308" s="459"/>
      <x:c r="O308" s="377" t="str">
        <x:f>IF(E308="","",TODAY()-E308)</x:f>
      </x:c>
      <x:c r="P308" s="459"/>
      <x:c r="Q308" s="747" t="str">
        <x:f>IF(A308="","",IF(COUNTIF($A$5:$A$503,A308)&gt;1,"DUPLICATE SAMPLE ID",IF(OR(B308="",C308="",D308="",E308="",H308="",J308="",K308="",N308=""),"CHECK REQUIRED FIELDS",IF(OR(NOT(ISNUMBER(E308)),E308&gt;TODAY(),AND(F308&lt;&gt;"",OR(NOT(ISNUMBER(F308)),F308&lt;E308,F308&gt;TODAY())),AND(I308&lt;&gt;"",OR(NOT(ISNUMBER(I308)),I308&lt;E308,I308&gt;TODAY())),AND(M308&lt;&gt;"",NOT(ISNUMBER(M308))),AND(H308="YES",I308="")),"CHECK INPUTS","COMPLETE"))))</x:f>
      </x:c>
    </x:row>
    <x:row r="309">
      <x:c r="A309" s="459"/>
      <x:c r="B309" s="459"/>
      <x:c r="C309" s="459"/>
      <x:c r="D309" s="459"/>
      <x:c r="E309" s="487"/>
      <x:c r="F309" s="487"/>
      <x:c r="G309" s="459"/>
      <x:c r="H309" s="459"/>
      <x:c r="I309" s="487"/>
      <x:c r="J309" s="459"/>
      <x:c r="K309" s="459"/>
      <x:c r="L309" s="459"/>
      <x:c r="M309" s="487"/>
      <x:c r="N309" s="459"/>
      <x:c r="O309" s="377" t="str">
        <x:f>IF(E309="","",TODAY()-E309)</x:f>
      </x:c>
      <x:c r="P309" s="459"/>
      <x:c r="Q309" s="747" t="str">
        <x:f>IF(A309="","",IF(COUNTIF($A$5:$A$503,A309)&gt;1,"DUPLICATE SAMPLE ID",IF(OR(B309="",C309="",D309="",E309="",H309="",J309="",K309="",N309=""),"CHECK REQUIRED FIELDS",IF(OR(NOT(ISNUMBER(E309)),E309&gt;TODAY(),AND(F309&lt;&gt;"",OR(NOT(ISNUMBER(F309)),F309&lt;E309,F309&gt;TODAY())),AND(I309&lt;&gt;"",OR(NOT(ISNUMBER(I309)),I309&lt;E309,I309&gt;TODAY())),AND(M309&lt;&gt;"",NOT(ISNUMBER(M309))),AND(H309="YES",I309="")),"CHECK INPUTS","COMPLETE"))))</x:f>
      </x:c>
    </x:row>
    <x:row r="310">
      <x:c r="A310" s="459"/>
      <x:c r="B310" s="459"/>
      <x:c r="C310" s="459"/>
      <x:c r="D310" s="459"/>
      <x:c r="E310" s="487"/>
      <x:c r="F310" s="487"/>
      <x:c r="G310" s="459"/>
      <x:c r="H310" s="459"/>
      <x:c r="I310" s="487"/>
      <x:c r="J310" s="459"/>
      <x:c r="K310" s="459"/>
      <x:c r="L310" s="459"/>
      <x:c r="M310" s="487"/>
      <x:c r="N310" s="459"/>
      <x:c r="O310" s="377" t="str">
        <x:f>IF(E310="","",TODAY()-E310)</x:f>
      </x:c>
      <x:c r="P310" s="459"/>
      <x:c r="Q310" s="747" t="str">
        <x:f>IF(A310="","",IF(COUNTIF($A$5:$A$503,A310)&gt;1,"DUPLICATE SAMPLE ID",IF(OR(B310="",C310="",D310="",E310="",H310="",J310="",K310="",N310=""),"CHECK REQUIRED FIELDS",IF(OR(NOT(ISNUMBER(E310)),E310&gt;TODAY(),AND(F310&lt;&gt;"",OR(NOT(ISNUMBER(F310)),F310&lt;E310,F310&gt;TODAY())),AND(I310&lt;&gt;"",OR(NOT(ISNUMBER(I310)),I310&lt;E310,I310&gt;TODAY())),AND(M310&lt;&gt;"",NOT(ISNUMBER(M310))),AND(H310="YES",I310="")),"CHECK INPUTS","COMPLETE"))))</x:f>
      </x:c>
    </x:row>
    <x:row r="311">
      <x:c r="A311" s="459"/>
      <x:c r="B311" s="459"/>
      <x:c r="C311" s="459"/>
      <x:c r="D311" s="459"/>
      <x:c r="E311" s="487"/>
      <x:c r="F311" s="487"/>
      <x:c r="G311" s="459"/>
      <x:c r="H311" s="459"/>
      <x:c r="I311" s="487"/>
      <x:c r="J311" s="459"/>
      <x:c r="K311" s="459"/>
      <x:c r="L311" s="459"/>
      <x:c r="M311" s="487"/>
      <x:c r="N311" s="459"/>
      <x:c r="O311" s="377" t="str">
        <x:f>IF(E311="","",TODAY()-E311)</x:f>
      </x:c>
      <x:c r="P311" s="459"/>
      <x:c r="Q311" s="747" t="str">
        <x:f>IF(A311="","",IF(COUNTIF($A$5:$A$503,A311)&gt;1,"DUPLICATE SAMPLE ID",IF(OR(B311="",C311="",D311="",E311="",H311="",J311="",K311="",N311=""),"CHECK REQUIRED FIELDS",IF(OR(NOT(ISNUMBER(E311)),E311&gt;TODAY(),AND(F311&lt;&gt;"",OR(NOT(ISNUMBER(F311)),F311&lt;E311,F311&gt;TODAY())),AND(I311&lt;&gt;"",OR(NOT(ISNUMBER(I311)),I311&lt;E311,I311&gt;TODAY())),AND(M311&lt;&gt;"",NOT(ISNUMBER(M311))),AND(H311="YES",I311="")),"CHECK INPUTS","COMPLETE"))))</x:f>
      </x:c>
    </x:row>
    <x:row r="312">
      <x:c r="A312" s="459"/>
      <x:c r="B312" s="459"/>
      <x:c r="C312" s="459"/>
      <x:c r="D312" s="459"/>
      <x:c r="E312" s="487"/>
      <x:c r="F312" s="487"/>
      <x:c r="G312" s="459"/>
      <x:c r="H312" s="459"/>
      <x:c r="I312" s="487"/>
      <x:c r="J312" s="459"/>
      <x:c r="K312" s="459"/>
      <x:c r="L312" s="459"/>
      <x:c r="M312" s="487"/>
      <x:c r="N312" s="459"/>
      <x:c r="O312" s="377" t="str">
        <x:f>IF(E312="","",TODAY()-E312)</x:f>
      </x:c>
      <x:c r="P312" s="459"/>
      <x:c r="Q312" s="747" t="str">
        <x:f>IF(A312="","",IF(COUNTIF($A$5:$A$503,A312)&gt;1,"DUPLICATE SAMPLE ID",IF(OR(B312="",C312="",D312="",E312="",H312="",J312="",K312="",N312=""),"CHECK REQUIRED FIELDS",IF(OR(NOT(ISNUMBER(E312)),E312&gt;TODAY(),AND(F312&lt;&gt;"",OR(NOT(ISNUMBER(F312)),F312&lt;E312,F312&gt;TODAY())),AND(I312&lt;&gt;"",OR(NOT(ISNUMBER(I312)),I312&lt;E312,I312&gt;TODAY())),AND(M312&lt;&gt;"",NOT(ISNUMBER(M312))),AND(H312="YES",I312="")),"CHECK INPUTS","COMPLETE"))))</x:f>
      </x:c>
    </x:row>
    <x:row r="313">
      <x:c r="A313" s="459"/>
      <x:c r="B313" s="459"/>
      <x:c r="C313" s="459"/>
      <x:c r="D313" s="459"/>
      <x:c r="E313" s="487"/>
      <x:c r="F313" s="487"/>
      <x:c r="G313" s="459"/>
      <x:c r="H313" s="459"/>
      <x:c r="I313" s="487"/>
      <x:c r="J313" s="459"/>
      <x:c r="K313" s="459"/>
      <x:c r="L313" s="459"/>
      <x:c r="M313" s="487"/>
      <x:c r="N313" s="459"/>
      <x:c r="O313" s="377" t="str">
        <x:f>IF(E313="","",TODAY()-E313)</x:f>
      </x:c>
      <x:c r="P313" s="459"/>
      <x:c r="Q313" s="747" t="str">
        <x:f>IF(A313="","",IF(COUNTIF($A$5:$A$503,A313)&gt;1,"DUPLICATE SAMPLE ID",IF(OR(B313="",C313="",D313="",E313="",H313="",J313="",K313="",N313=""),"CHECK REQUIRED FIELDS",IF(OR(NOT(ISNUMBER(E313)),E313&gt;TODAY(),AND(F313&lt;&gt;"",OR(NOT(ISNUMBER(F313)),F313&lt;E313,F313&gt;TODAY())),AND(I313&lt;&gt;"",OR(NOT(ISNUMBER(I313)),I313&lt;E313,I313&gt;TODAY())),AND(M313&lt;&gt;"",NOT(ISNUMBER(M313))),AND(H313="YES",I313="")),"CHECK INPUTS","COMPLETE"))))</x:f>
      </x:c>
    </x:row>
    <x:row r="314">
      <x:c r="A314" s="459"/>
      <x:c r="B314" s="459"/>
      <x:c r="C314" s="459"/>
      <x:c r="D314" s="459"/>
      <x:c r="E314" s="487"/>
      <x:c r="F314" s="487"/>
      <x:c r="G314" s="459"/>
      <x:c r="H314" s="459"/>
      <x:c r="I314" s="487"/>
      <x:c r="J314" s="459"/>
      <x:c r="K314" s="459"/>
      <x:c r="L314" s="459"/>
      <x:c r="M314" s="487"/>
      <x:c r="N314" s="459"/>
      <x:c r="O314" s="377" t="str">
        <x:f>IF(E314="","",TODAY()-E314)</x:f>
      </x:c>
      <x:c r="P314" s="459"/>
      <x:c r="Q314" s="747" t="str">
        <x:f>IF(A314="","",IF(COUNTIF($A$5:$A$503,A314)&gt;1,"DUPLICATE SAMPLE ID",IF(OR(B314="",C314="",D314="",E314="",H314="",J314="",K314="",N314=""),"CHECK REQUIRED FIELDS",IF(OR(NOT(ISNUMBER(E314)),E314&gt;TODAY(),AND(F314&lt;&gt;"",OR(NOT(ISNUMBER(F314)),F314&lt;E314,F314&gt;TODAY())),AND(I314&lt;&gt;"",OR(NOT(ISNUMBER(I314)),I314&lt;E314,I314&gt;TODAY())),AND(M314&lt;&gt;"",NOT(ISNUMBER(M314))),AND(H314="YES",I314="")),"CHECK INPUTS","COMPLETE"))))</x:f>
      </x:c>
    </x:row>
    <x:row r="315">
      <x:c r="A315" s="459"/>
      <x:c r="B315" s="459"/>
      <x:c r="C315" s="459"/>
      <x:c r="D315" s="459"/>
      <x:c r="E315" s="487"/>
      <x:c r="F315" s="487"/>
      <x:c r="G315" s="459"/>
      <x:c r="H315" s="459"/>
      <x:c r="I315" s="487"/>
      <x:c r="J315" s="459"/>
      <x:c r="K315" s="459"/>
      <x:c r="L315" s="459"/>
      <x:c r="M315" s="487"/>
      <x:c r="N315" s="459"/>
      <x:c r="O315" s="377" t="str">
        <x:f>IF(E315="","",TODAY()-E315)</x:f>
      </x:c>
      <x:c r="P315" s="459"/>
      <x:c r="Q315" s="747" t="str">
        <x:f>IF(A315="","",IF(COUNTIF($A$5:$A$503,A315)&gt;1,"DUPLICATE SAMPLE ID",IF(OR(B315="",C315="",D315="",E315="",H315="",J315="",K315="",N315=""),"CHECK REQUIRED FIELDS",IF(OR(NOT(ISNUMBER(E315)),E315&gt;TODAY(),AND(F315&lt;&gt;"",OR(NOT(ISNUMBER(F315)),F315&lt;E315,F315&gt;TODAY())),AND(I315&lt;&gt;"",OR(NOT(ISNUMBER(I315)),I315&lt;E315,I315&gt;TODAY())),AND(M315&lt;&gt;"",NOT(ISNUMBER(M315))),AND(H315="YES",I315="")),"CHECK INPUTS","COMPLETE"))))</x:f>
      </x:c>
    </x:row>
    <x:row r="316">
      <x:c r="A316" s="459"/>
      <x:c r="B316" s="459"/>
      <x:c r="C316" s="459"/>
      <x:c r="D316" s="459"/>
      <x:c r="E316" s="487"/>
      <x:c r="F316" s="487"/>
      <x:c r="G316" s="459"/>
      <x:c r="H316" s="459"/>
      <x:c r="I316" s="487"/>
      <x:c r="J316" s="459"/>
      <x:c r="K316" s="459"/>
      <x:c r="L316" s="459"/>
      <x:c r="M316" s="487"/>
      <x:c r="N316" s="459"/>
      <x:c r="O316" s="377" t="str">
        <x:f>IF(E316="","",TODAY()-E316)</x:f>
      </x:c>
      <x:c r="P316" s="459"/>
      <x:c r="Q316" s="747" t="str">
        <x:f>IF(A316="","",IF(COUNTIF($A$5:$A$503,A316)&gt;1,"DUPLICATE SAMPLE ID",IF(OR(B316="",C316="",D316="",E316="",H316="",J316="",K316="",N316=""),"CHECK REQUIRED FIELDS",IF(OR(NOT(ISNUMBER(E316)),E316&gt;TODAY(),AND(F316&lt;&gt;"",OR(NOT(ISNUMBER(F316)),F316&lt;E316,F316&gt;TODAY())),AND(I316&lt;&gt;"",OR(NOT(ISNUMBER(I316)),I316&lt;E316,I316&gt;TODAY())),AND(M316&lt;&gt;"",NOT(ISNUMBER(M316))),AND(H316="YES",I316="")),"CHECK INPUTS","COMPLETE"))))</x:f>
      </x:c>
    </x:row>
    <x:row r="317">
      <x:c r="A317" s="459"/>
      <x:c r="B317" s="459"/>
      <x:c r="C317" s="459"/>
      <x:c r="D317" s="459"/>
      <x:c r="E317" s="487"/>
      <x:c r="F317" s="487"/>
      <x:c r="G317" s="459"/>
      <x:c r="H317" s="459"/>
      <x:c r="I317" s="487"/>
      <x:c r="J317" s="459"/>
      <x:c r="K317" s="459"/>
      <x:c r="L317" s="459"/>
      <x:c r="M317" s="487"/>
      <x:c r="N317" s="459"/>
      <x:c r="O317" s="377" t="str">
        <x:f>IF(E317="","",TODAY()-E317)</x:f>
      </x:c>
      <x:c r="P317" s="459"/>
      <x:c r="Q317" s="747" t="str">
        <x:f>IF(A317="","",IF(COUNTIF($A$5:$A$503,A317)&gt;1,"DUPLICATE SAMPLE ID",IF(OR(B317="",C317="",D317="",E317="",H317="",J317="",K317="",N317=""),"CHECK REQUIRED FIELDS",IF(OR(NOT(ISNUMBER(E317)),E317&gt;TODAY(),AND(F317&lt;&gt;"",OR(NOT(ISNUMBER(F317)),F317&lt;E317,F317&gt;TODAY())),AND(I317&lt;&gt;"",OR(NOT(ISNUMBER(I317)),I317&lt;E317,I317&gt;TODAY())),AND(M317&lt;&gt;"",NOT(ISNUMBER(M317))),AND(H317="YES",I317="")),"CHECK INPUTS","COMPLETE"))))</x:f>
      </x:c>
    </x:row>
    <x:row r="318">
      <x:c r="A318" s="459"/>
      <x:c r="B318" s="459"/>
      <x:c r="C318" s="459"/>
      <x:c r="D318" s="459"/>
      <x:c r="E318" s="487"/>
      <x:c r="F318" s="487"/>
      <x:c r="G318" s="459"/>
      <x:c r="H318" s="459"/>
      <x:c r="I318" s="487"/>
      <x:c r="J318" s="459"/>
      <x:c r="K318" s="459"/>
      <x:c r="L318" s="459"/>
      <x:c r="M318" s="487"/>
      <x:c r="N318" s="459"/>
      <x:c r="O318" s="377" t="str">
        <x:f>IF(E318="","",TODAY()-E318)</x:f>
      </x:c>
      <x:c r="P318" s="459"/>
      <x:c r="Q318" s="747" t="str">
        <x:f>IF(A318="","",IF(COUNTIF($A$5:$A$503,A318)&gt;1,"DUPLICATE SAMPLE ID",IF(OR(B318="",C318="",D318="",E318="",H318="",J318="",K318="",N318=""),"CHECK REQUIRED FIELDS",IF(OR(NOT(ISNUMBER(E318)),E318&gt;TODAY(),AND(F318&lt;&gt;"",OR(NOT(ISNUMBER(F318)),F318&lt;E318,F318&gt;TODAY())),AND(I318&lt;&gt;"",OR(NOT(ISNUMBER(I318)),I318&lt;E318,I318&gt;TODAY())),AND(M318&lt;&gt;"",NOT(ISNUMBER(M318))),AND(H318="YES",I318="")),"CHECK INPUTS","COMPLETE"))))</x:f>
      </x:c>
    </x:row>
    <x:row r="319">
      <x:c r="A319" s="459"/>
      <x:c r="B319" s="459"/>
      <x:c r="C319" s="459"/>
      <x:c r="D319" s="459"/>
      <x:c r="E319" s="487"/>
      <x:c r="F319" s="487"/>
      <x:c r="G319" s="459"/>
      <x:c r="H319" s="459"/>
      <x:c r="I319" s="487"/>
      <x:c r="J319" s="459"/>
      <x:c r="K319" s="459"/>
      <x:c r="L319" s="459"/>
      <x:c r="M319" s="487"/>
      <x:c r="N319" s="459"/>
      <x:c r="O319" s="377" t="str">
        <x:f>IF(E319="","",TODAY()-E319)</x:f>
      </x:c>
      <x:c r="P319" s="459"/>
      <x:c r="Q319" s="747" t="str">
        <x:f>IF(A319="","",IF(COUNTIF($A$5:$A$503,A319)&gt;1,"DUPLICATE SAMPLE ID",IF(OR(B319="",C319="",D319="",E319="",H319="",J319="",K319="",N319=""),"CHECK REQUIRED FIELDS",IF(OR(NOT(ISNUMBER(E319)),E319&gt;TODAY(),AND(F319&lt;&gt;"",OR(NOT(ISNUMBER(F319)),F319&lt;E319,F319&gt;TODAY())),AND(I319&lt;&gt;"",OR(NOT(ISNUMBER(I319)),I319&lt;E319,I319&gt;TODAY())),AND(M319&lt;&gt;"",NOT(ISNUMBER(M319))),AND(H319="YES",I319="")),"CHECK INPUTS","COMPLETE"))))</x:f>
      </x:c>
    </x:row>
    <x:row r="320">
      <x:c r="A320" s="459"/>
      <x:c r="B320" s="459"/>
      <x:c r="C320" s="459"/>
      <x:c r="D320" s="459"/>
      <x:c r="E320" s="487"/>
      <x:c r="F320" s="487"/>
      <x:c r="G320" s="459"/>
      <x:c r="H320" s="459"/>
      <x:c r="I320" s="487"/>
      <x:c r="J320" s="459"/>
      <x:c r="K320" s="459"/>
      <x:c r="L320" s="459"/>
      <x:c r="M320" s="487"/>
      <x:c r="N320" s="459"/>
      <x:c r="O320" s="377" t="str">
        <x:f>IF(E320="","",TODAY()-E320)</x:f>
      </x:c>
      <x:c r="P320" s="459"/>
      <x:c r="Q320" s="747" t="str">
        <x:f>IF(A320="","",IF(COUNTIF($A$5:$A$503,A320)&gt;1,"DUPLICATE SAMPLE ID",IF(OR(B320="",C320="",D320="",E320="",H320="",J320="",K320="",N320=""),"CHECK REQUIRED FIELDS",IF(OR(NOT(ISNUMBER(E320)),E320&gt;TODAY(),AND(F320&lt;&gt;"",OR(NOT(ISNUMBER(F320)),F320&lt;E320,F320&gt;TODAY())),AND(I320&lt;&gt;"",OR(NOT(ISNUMBER(I320)),I320&lt;E320,I320&gt;TODAY())),AND(M320&lt;&gt;"",NOT(ISNUMBER(M320))),AND(H320="YES",I320="")),"CHECK INPUTS","COMPLETE"))))</x:f>
      </x:c>
    </x:row>
    <x:row r="321">
      <x:c r="A321" s="459"/>
      <x:c r="B321" s="459"/>
      <x:c r="C321" s="459"/>
      <x:c r="D321" s="459"/>
      <x:c r="E321" s="487"/>
      <x:c r="F321" s="487"/>
      <x:c r="G321" s="459"/>
      <x:c r="H321" s="459"/>
      <x:c r="I321" s="487"/>
      <x:c r="J321" s="459"/>
      <x:c r="K321" s="459"/>
      <x:c r="L321" s="459"/>
      <x:c r="M321" s="487"/>
      <x:c r="N321" s="459"/>
      <x:c r="O321" s="377" t="str">
        <x:f>IF(E321="","",TODAY()-E321)</x:f>
      </x:c>
      <x:c r="P321" s="459"/>
      <x:c r="Q321" s="747" t="str">
        <x:f>IF(A321="","",IF(COUNTIF($A$5:$A$503,A321)&gt;1,"DUPLICATE SAMPLE ID",IF(OR(B321="",C321="",D321="",E321="",H321="",J321="",K321="",N321=""),"CHECK REQUIRED FIELDS",IF(OR(NOT(ISNUMBER(E321)),E321&gt;TODAY(),AND(F321&lt;&gt;"",OR(NOT(ISNUMBER(F321)),F321&lt;E321,F321&gt;TODAY())),AND(I321&lt;&gt;"",OR(NOT(ISNUMBER(I321)),I321&lt;E321,I321&gt;TODAY())),AND(M321&lt;&gt;"",NOT(ISNUMBER(M321))),AND(H321="YES",I321="")),"CHECK INPUTS","COMPLETE"))))</x:f>
      </x:c>
    </x:row>
    <x:row r="322">
      <x:c r="A322" s="459"/>
      <x:c r="B322" s="459"/>
      <x:c r="C322" s="459"/>
      <x:c r="D322" s="459"/>
      <x:c r="E322" s="487"/>
      <x:c r="F322" s="487"/>
      <x:c r="G322" s="459"/>
      <x:c r="H322" s="459"/>
      <x:c r="I322" s="487"/>
      <x:c r="J322" s="459"/>
      <x:c r="K322" s="459"/>
      <x:c r="L322" s="459"/>
      <x:c r="M322" s="487"/>
      <x:c r="N322" s="459"/>
      <x:c r="O322" s="377" t="str">
        <x:f>IF(E322="","",TODAY()-E322)</x:f>
      </x:c>
      <x:c r="P322" s="459"/>
      <x:c r="Q322" s="747" t="str">
        <x:f>IF(A322="","",IF(COUNTIF($A$5:$A$503,A322)&gt;1,"DUPLICATE SAMPLE ID",IF(OR(B322="",C322="",D322="",E322="",H322="",J322="",K322="",N322=""),"CHECK REQUIRED FIELDS",IF(OR(NOT(ISNUMBER(E322)),E322&gt;TODAY(),AND(F322&lt;&gt;"",OR(NOT(ISNUMBER(F322)),F322&lt;E322,F322&gt;TODAY())),AND(I322&lt;&gt;"",OR(NOT(ISNUMBER(I322)),I322&lt;E322,I322&gt;TODAY())),AND(M322&lt;&gt;"",NOT(ISNUMBER(M322))),AND(H322="YES",I322="")),"CHECK INPUTS","COMPLETE"))))</x:f>
      </x:c>
    </x:row>
    <x:row r="323">
      <x:c r="A323" s="459"/>
      <x:c r="B323" s="459"/>
      <x:c r="C323" s="459"/>
      <x:c r="D323" s="459"/>
      <x:c r="E323" s="487"/>
      <x:c r="F323" s="487"/>
      <x:c r="G323" s="459"/>
      <x:c r="H323" s="459"/>
      <x:c r="I323" s="487"/>
      <x:c r="J323" s="459"/>
      <x:c r="K323" s="459"/>
      <x:c r="L323" s="459"/>
      <x:c r="M323" s="487"/>
      <x:c r="N323" s="459"/>
      <x:c r="O323" s="377" t="str">
        <x:f>IF(E323="","",TODAY()-E323)</x:f>
      </x:c>
      <x:c r="P323" s="459"/>
      <x:c r="Q323" s="747" t="str">
        <x:f>IF(A323="","",IF(COUNTIF($A$5:$A$503,A323)&gt;1,"DUPLICATE SAMPLE ID",IF(OR(B323="",C323="",D323="",E323="",H323="",J323="",K323="",N323=""),"CHECK REQUIRED FIELDS",IF(OR(NOT(ISNUMBER(E323)),E323&gt;TODAY(),AND(F323&lt;&gt;"",OR(NOT(ISNUMBER(F323)),F323&lt;E323,F323&gt;TODAY())),AND(I323&lt;&gt;"",OR(NOT(ISNUMBER(I323)),I323&lt;E323,I323&gt;TODAY())),AND(M323&lt;&gt;"",NOT(ISNUMBER(M323))),AND(H323="YES",I323="")),"CHECK INPUTS","COMPLETE"))))</x:f>
      </x:c>
    </x:row>
    <x:row r="324">
      <x:c r="A324" s="459"/>
      <x:c r="B324" s="459"/>
      <x:c r="C324" s="459"/>
      <x:c r="D324" s="459"/>
      <x:c r="E324" s="487"/>
      <x:c r="F324" s="487"/>
      <x:c r="G324" s="459"/>
      <x:c r="H324" s="459"/>
      <x:c r="I324" s="487"/>
      <x:c r="J324" s="459"/>
      <x:c r="K324" s="459"/>
      <x:c r="L324" s="459"/>
      <x:c r="M324" s="487"/>
      <x:c r="N324" s="459"/>
      <x:c r="O324" s="377" t="str">
        <x:f>IF(E324="","",TODAY()-E324)</x:f>
      </x:c>
      <x:c r="P324" s="459"/>
      <x:c r="Q324" s="747" t="str">
        <x:f>IF(A324="","",IF(COUNTIF($A$5:$A$503,A324)&gt;1,"DUPLICATE SAMPLE ID",IF(OR(B324="",C324="",D324="",E324="",H324="",J324="",K324="",N324=""),"CHECK REQUIRED FIELDS",IF(OR(NOT(ISNUMBER(E324)),E324&gt;TODAY(),AND(F324&lt;&gt;"",OR(NOT(ISNUMBER(F324)),F324&lt;E324,F324&gt;TODAY())),AND(I324&lt;&gt;"",OR(NOT(ISNUMBER(I324)),I324&lt;E324,I324&gt;TODAY())),AND(M324&lt;&gt;"",NOT(ISNUMBER(M324))),AND(H324="YES",I324="")),"CHECK INPUTS","COMPLETE"))))</x:f>
      </x:c>
    </x:row>
    <x:row r="325">
      <x:c r="A325" s="459"/>
      <x:c r="B325" s="459"/>
      <x:c r="C325" s="459"/>
      <x:c r="D325" s="459"/>
      <x:c r="E325" s="487"/>
      <x:c r="F325" s="487"/>
      <x:c r="G325" s="459"/>
      <x:c r="H325" s="459"/>
      <x:c r="I325" s="487"/>
      <x:c r="J325" s="459"/>
      <x:c r="K325" s="459"/>
      <x:c r="L325" s="459"/>
      <x:c r="M325" s="487"/>
      <x:c r="N325" s="459"/>
      <x:c r="O325" s="377" t="str">
        <x:f>IF(E325="","",TODAY()-E325)</x:f>
      </x:c>
      <x:c r="P325" s="459"/>
      <x:c r="Q325" s="747" t="str">
        <x:f>IF(A325="","",IF(COUNTIF($A$5:$A$503,A325)&gt;1,"DUPLICATE SAMPLE ID",IF(OR(B325="",C325="",D325="",E325="",H325="",J325="",K325="",N325=""),"CHECK REQUIRED FIELDS",IF(OR(NOT(ISNUMBER(E325)),E325&gt;TODAY(),AND(F325&lt;&gt;"",OR(NOT(ISNUMBER(F325)),F325&lt;E325,F325&gt;TODAY())),AND(I325&lt;&gt;"",OR(NOT(ISNUMBER(I325)),I325&lt;E325,I325&gt;TODAY())),AND(M325&lt;&gt;"",NOT(ISNUMBER(M325))),AND(H325="YES",I325="")),"CHECK INPUTS","COMPLETE"))))</x:f>
      </x:c>
    </x:row>
    <x:row r="326">
      <x:c r="A326" s="459"/>
      <x:c r="B326" s="459"/>
      <x:c r="C326" s="459"/>
      <x:c r="D326" s="459"/>
      <x:c r="E326" s="487"/>
      <x:c r="F326" s="487"/>
      <x:c r="G326" s="459"/>
      <x:c r="H326" s="459"/>
      <x:c r="I326" s="487"/>
      <x:c r="J326" s="459"/>
      <x:c r="K326" s="459"/>
      <x:c r="L326" s="459"/>
      <x:c r="M326" s="487"/>
      <x:c r="N326" s="459"/>
      <x:c r="O326" s="377" t="str">
        <x:f>IF(E326="","",TODAY()-E326)</x:f>
      </x:c>
      <x:c r="P326" s="459"/>
      <x:c r="Q326" s="747" t="str">
        <x:f>IF(A326="","",IF(COUNTIF($A$5:$A$503,A326)&gt;1,"DUPLICATE SAMPLE ID",IF(OR(B326="",C326="",D326="",E326="",H326="",J326="",K326="",N326=""),"CHECK REQUIRED FIELDS",IF(OR(NOT(ISNUMBER(E326)),E326&gt;TODAY(),AND(F326&lt;&gt;"",OR(NOT(ISNUMBER(F326)),F326&lt;E326,F326&gt;TODAY())),AND(I326&lt;&gt;"",OR(NOT(ISNUMBER(I326)),I326&lt;E326,I326&gt;TODAY())),AND(M326&lt;&gt;"",NOT(ISNUMBER(M326))),AND(H326="YES",I326="")),"CHECK INPUTS","COMPLETE"))))</x:f>
      </x:c>
    </x:row>
    <x:row r="327">
      <x:c r="A327" s="459"/>
      <x:c r="B327" s="459"/>
      <x:c r="C327" s="459"/>
      <x:c r="D327" s="459"/>
      <x:c r="E327" s="487"/>
      <x:c r="F327" s="487"/>
      <x:c r="G327" s="459"/>
      <x:c r="H327" s="459"/>
      <x:c r="I327" s="487"/>
      <x:c r="J327" s="459"/>
      <x:c r="K327" s="459"/>
      <x:c r="L327" s="459"/>
      <x:c r="M327" s="487"/>
      <x:c r="N327" s="459"/>
      <x:c r="O327" s="377" t="str">
        <x:f>IF(E327="","",TODAY()-E327)</x:f>
      </x:c>
      <x:c r="P327" s="459"/>
      <x:c r="Q327" s="747" t="str">
        <x:f>IF(A327="","",IF(COUNTIF($A$5:$A$503,A327)&gt;1,"DUPLICATE SAMPLE ID",IF(OR(B327="",C327="",D327="",E327="",H327="",J327="",K327="",N327=""),"CHECK REQUIRED FIELDS",IF(OR(NOT(ISNUMBER(E327)),E327&gt;TODAY(),AND(F327&lt;&gt;"",OR(NOT(ISNUMBER(F327)),F327&lt;E327,F327&gt;TODAY())),AND(I327&lt;&gt;"",OR(NOT(ISNUMBER(I327)),I327&lt;E327,I327&gt;TODAY())),AND(M327&lt;&gt;"",NOT(ISNUMBER(M327))),AND(H327="YES",I327="")),"CHECK INPUTS","COMPLETE"))))</x:f>
      </x:c>
    </x:row>
    <x:row r="328">
      <x:c r="A328" s="459"/>
      <x:c r="B328" s="459"/>
      <x:c r="C328" s="459"/>
      <x:c r="D328" s="459"/>
      <x:c r="E328" s="487"/>
      <x:c r="F328" s="487"/>
      <x:c r="G328" s="459"/>
      <x:c r="H328" s="459"/>
      <x:c r="I328" s="487"/>
      <x:c r="J328" s="459"/>
      <x:c r="K328" s="459"/>
      <x:c r="L328" s="459"/>
      <x:c r="M328" s="487"/>
      <x:c r="N328" s="459"/>
      <x:c r="O328" s="377" t="str">
        <x:f>IF(E328="","",TODAY()-E328)</x:f>
      </x:c>
      <x:c r="P328" s="459"/>
      <x:c r="Q328" s="747" t="str">
        <x:f>IF(A328="","",IF(COUNTIF($A$5:$A$503,A328)&gt;1,"DUPLICATE SAMPLE ID",IF(OR(B328="",C328="",D328="",E328="",H328="",J328="",K328="",N328=""),"CHECK REQUIRED FIELDS",IF(OR(NOT(ISNUMBER(E328)),E328&gt;TODAY(),AND(F328&lt;&gt;"",OR(NOT(ISNUMBER(F328)),F328&lt;E328,F328&gt;TODAY())),AND(I328&lt;&gt;"",OR(NOT(ISNUMBER(I328)),I328&lt;E328,I328&gt;TODAY())),AND(M328&lt;&gt;"",NOT(ISNUMBER(M328))),AND(H328="YES",I328="")),"CHECK INPUTS","COMPLETE"))))</x:f>
      </x:c>
    </x:row>
    <x:row r="329">
      <x:c r="A329" s="459"/>
      <x:c r="B329" s="459"/>
      <x:c r="C329" s="459"/>
      <x:c r="D329" s="459"/>
      <x:c r="E329" s="487"/>
      <x:c r="F329" s="487"/>
      <x:c r="G329" s="459"/>
      <x:c r="H329" s="459"/>
      <x:c r="I329" s="487"/>
      <x:c r="J329" s="459"/>
      <x:c r="K329" s="459"/>
      <x:c r="L329" s="459"/>
      <x:c r="M329" s="487"/>
      <x:c r="N329" s="459"/>
      <x:c r="O329" s="377" t="str">
        <x:f>IF(E329="","",TODAY()-E329)</x:f>
      </x:c>
      <x:c r="P329" s="459"/>
      <x:c r="Q329" s="747" t="str">
        <x:f>IF(A329="","",IF(COUNTIF($A$5:$A$503,A329)&gt;1,"DUPLICATE SAMPLE ID",IF(OR(B329="",C329="",D329="",E329="",H329="",J329="",K329="",N329=""),"CHECK REQUIRED FIELDS",IF(OR(NOT(ISNUMBER(E329)),E329&gt;TODAY(),AND(F329&lt;&gt;"",OR(NOT(ISNUMBER(F329)),F329&lt;E329,F329&gt;TODAY())),AND(I329&lt;&gt;"",OR(NOT(ISNUMBER(I329)),I329&lt;E329,I329&gt;TODAY())),AND(M329&lt;&gt;"",NOT(ISNUMBER(M329))),AND(H329="YES",I329="")),"CHECK INPUTS","COMPLETE"))))</x:f>
      </x:c>
    </x:row>
    <x:row r="330">
      <x:c r="A330" s="459"/>
      <x:c r="B330" s="459"/>
      <x:c r="C330" s="459"/>
      <x:c r="D330" s="459"/>
      <x:c r="E330" s="487"/>
      <x:c r="F330" s="487"/>
      <x:c r="G330" s="459"/>
      <x:c r="H330" s="459"/>
      <x:c r="I330" s="487"/>
      <x:c r="J330" s="459"/>
      <x:c r="K330" s="459"/>
      <x:c r="L330" s="459"/>
      <x:c r="M330" s="487"/>
      <x:c r="N330" s="459"/>
      <x:c r="O330" s="377" t="str">
        <x:f>IF(E330="","",TODAY()-E330)</x:f>
      </x:c>
      <x:c r="P330" s="459"/>
      <x:c r="Q330" s="747" t="str">
        <x:f>IF(A330="","",IF(COUNTIF($A$5:$A$503,A330)&gt;1,"DUPLICATE SAMPLE ID",IF(OR(B330="",C330="",D330="",E330="",H330="",J330="",K330="",N330=""),"CHECK REQUIRED FIELDS",IF(OR(NOT(ISNUMBER(E330)),E330&gt;TODAY(),AND(F330&lt;&gt;"",OR(NOT(ISNUMBER(F330)),F330&lt;E330,F330&gt;TODAY())),AND(I330&lt;&gt;"",OR(NOT(ISNUMBER(I330)),I330&lt;E330,I330&gt;TODAY())),AND(M330&lt;&gt;"",NOT(ISNUMBER(M330))),AND(H330="YES",I330="")),"CHECK INPUTS","COMPLETE"))))</x:f>
      </x:c>
    </x:row>
    <x:row r="331">
      <x:c r="A331" s="459"/>
      <x:c r="B331" s="459"/>
      <x:c r="C331" s="459"/>
      <x:c r="D331" s="459"/>
      <x:c r="E331" s="487"/>
      <x:c r="F331" s="487"/>
      <x:c r="G331" s="459"/>
      <x:c r="H331" s="459"/>
      <x:c r="I331" s="487"/>
      <x:c r="J331" s="459"/>
      <x:c r="K331" s="459"/>
      <x:c r="L331" s="459"/>
      <x:c r="M331" s="487"/>
      <x:c r="N331" s="459"/>
      <x:c r="O331" s="377" t="str">
        <x:f>IF(E331="","",TODAY()-E331)</x:f>
      </x:c>
      <x:c r="P331" s="459"/>
      <x:c r="Q331" s="747" t="str">
        <x:f>IF(A331="","",IF(COUNTIF($A$5:$A$503,A331)&gt;1,"DUPLICATE SAMPLE ID",IF(OR(B331="",C331="",D331="",E331="",H331="",J331="",K331="",N331=""),"CHECK REQUIRED FIELDS",IF(OR(NOT(ISNUMBER(E331)),E331&gt;TODAY(),AND(F331&lt;&gt;"",OR(NOT(ISNUMBER(F331)),F331&lt;E331,F331&gt;TODAY())),AND(I331&lt;&gt;"",OR(NOT(ISNUMBER(I331)),I331&lt;E331,I331&gt;TODAY())),AND(M331&lt;&gt;"",NOT(ISNUMBER(M331))),AND(H331="YES",I331="")),"CHECK INPUTS","COMPLETE"))))</x:f>
      </x:c>
    </x:row>
    <x:row r="332">
      <x:c r="A332" s="459"/>
      <x:c r="B332" s="459"/>
      <x:c r="C332" s="459"/>
      <x:c r="D332" s="459"/>
      <x:c r="E332" s="487"/>
      <x:c r="F332" s="487"/>
      <x:c r="G332" s="459"/>
      <x:c r="H332" s="459"/>
      <x:c r="I332" s="487"/>
      <x:c r="J332" s="459"/>
      <x:c r="K332" s="459"/>
      <x:c r="L332" s="459"/>
      <x:c r="M332" s="487"/>
      <x:c r="N332" s="459"/>
      <x:c r="O332" s="377" t="str">
        <x:f>IF(E332="","",TODAY()-E332)</x:f>
      </x:c>
      <x:c r="P332" s="459"/>
      <x:c r="Q332" s="747" t="str">
        <x:f>IF(A332="","",IF(COUNTIF($A$5:$A$503,A332)&gt;1,"DUPLICATE SAMPLE ID",IF(OR(B332="",C332="",D332="",E332="",H332="",J332="",K332="",N332=""),"CHECK REQUIRED FIELDS",IF(OR(NOT(ISNUMBER(E332)),E332&gt;TODAY(),AND(F332&lt;&gt;"",OR(NOT(ISNUMBER(F332)),F332&lt;E332,F332&gt;TODAY())),AND(I332&lt;&gt;"",OR(NOT(ISNUMBER(I332)),I332&lt;E332,I332&gt;TODAY())),AND(M332&lt;&gt;"",NOT(ISNUMBER(M332))),AND(H332="YES",I332="")),"CHECK INPUTS","COMPLETE"))))</x:f>
      </x:c>
    </x:row>
    <x:row r="333">
      <x:c r="A333" s="459"/>
      <x:c r="B333" s="459"/>
      <x:c r="C333" s="459"/>
      <x:c r="D333" s="459"/>
      <x:c r="E333" s="487"/>
      <x:c r="F333" s="487"/>
      <x:c r="G333" s="459"/>
      <x:c r="H333" s="459"/>
      <x:c r="I333" s="487"/>
      <x:c r="J333" s="459"/>
      <x:c r="K333" s="459"/>
      <x:c r="L333" s="459"/>
      <x:c r="M333" s="487"/>
      <x:c r="N333" s="459"/>
      <x:c r="O333" s="377" t="str">
        <x:f>IF(E333="","",TODAY()-E333)</x:f>
      </x:c>
      <x:c r="P333" s="459"/>
      <x:c r="Q333" s="747" t="str">
        <x:f>IF(A333="","",IF(COUNTIF($A$5:$A$503,A333)&gt;1,"DUPLICATE SAMPLE ID",IF(OR(B333="",C333="",D333="",E333="",H333="",J333="",K333="",N333=""),"CHECK REQUIRED FIELDS",IF(OR(NOT(ISNUMBER(E333)),E333&gt;TODAY(),AND(F333&lt;&gt;"",OR(NOT(ISNUMBER(F333)),F333&lt;E333,F333&gt;TODAY())),AND(I333&lt;&gt;"",OR(NOT(ISNUMBER(I333)),I333&lt;E333,I333&gt;TODAY())),AND(M333&lt;&gt;"",NOT(ISNUMBER(M333))),AND(H333="YES",I333="")),"CHECK INPUTS","COMPLETE"))))</x:f>
      </x:c>
    </x:row>
    <x:row r="334">
      <x:c r="A334" s="459"/>
      <x:c r="B334" s="459"/>
      <x:c r="C334" s="459"/>
      <x:c r="D334" s="459"/>
      <x:c r="E334" s="487"/>
      <x:c r="F334" s="487"/>
      <x:c r="G334" s="459"/>
      <x:c r="H334" s="459"/>
      <x:c r="I334" s="487"/>
      <x:c r="J334" s="459"/>
      <x:c r="K334" s="459"/>
      <x:c r="L334" s="459"/>
      <x:c r="M334" s="487"/>
      <x:c r="N334" s="459"/>
      <x:c r="O334" s="377" t="str">
        <x:f>IF(E334="","",TODAY()-E334)</x:f>
      </x:c>
      <x:c r="P334" s="459"/>
      <x:c r="Q334" s="747" t="str">
        <x:f>IF(A334="","",IF(COUNTIF($A$5:$A$503,A334)&gt;1,"DUPLICATE SAMPLE ID",IF(OR(B334="",C334="",D334="",E334="",H334="",J334="",K334="",N334=""),"CHECK REQUIRED FIELDS",IF(OR(NOT(ISNUMBER(E334)),E334&gt;TODAY(),AND(F334&lt;&gt;"",OR(NOT(ISNUMBER(F334)),F334&lt;E334,F334&gt;TODAY())),AND(I334&lt;&gt;"",OR(NOT(ISNUMBER(I334)),I334&lt;E334,I334&gt;TODAY())),AND(M334&lt;&gt;"",NOT(ISNUMBER(M334))),AND(H334="YES",I334="")),"CHECK INPUTS","COMPLETE"))))</x:f>
      </x:c>
    </x:row>
    <x:row r="335">
      <x:c r="A335" s="459"/>
      <x:c r="B335" s="459"/>
      <x:c r="C335" s="459"/>
      <x:c r="D335" s="459"/>
      <x:c r="E335" s="487"/>
      <x:c r="F335" s="487"/>
      <x:c r="G335" s="459"/>
      <x:c r="H335" s="459"/>
      <x:c r="I335" s="487"/>
      <x:c r="J335" s="459"/>
      <x:c r="K335" s="459"/>
      <x:c r="L335" s="459"/>
      <x:c r="M335" s="487"/>
      <x:c r="N335" s="459"/>
      <x:c r="O335" s="377" t="str">
        <x:f>IF(E335="","",TODAY()-E335)</x:f>
      </x:c>
      <x:c r="P335" s="459"/>
      <x:c r="Q335" s="747" t="str">
        <x:f>IF(A335="","",IF(COUNTIF($A$5:$A$503,A335)&gt;1,"DUPLICATE SAMPLE ID",IF(OR(B335="",C335="",D335="",E335="",H335="",J335="",K335="",N335=""),"CHECK REQUIRED FIELDS",IF(OR(NOT(ISNUMBER(E335)),E335&gt;TODAY(),AND(F335&lt;&gt;"",OR(NOT(ISNUMBER(F335)),F335&lt;E335,F335&gt;TODAY())),AND(I335&lt;&gt;"",OR(NOT(ISNUMBER(I335)),I335&lt;E335,I335&gt;TODAY())),AND(M335&lt;&gt;"",NOT(ISNUMBER(M335))),AND(H335="YES",I335="")),"CHECK INPUTS","COMPLETE"))))</x:f>
      </x:c>
    </x:row>
    <x:row r="336">
      <x:c r="A336" s="459"/>
      <x:c r="B336" s="459"/>
      <x:c r="C336" s="459"/>
      <x:c r="D336" s="459"/>
      <x:c r="E336" s="487"/>
      <x:c r="F336" s="487"/>
      <x:c r="G336" s="459"/>
      <x:c r="H336" s="459"/>
      <x:c r="I336" s="487"/>
      <x:c r="J336" s="459"/>
      <x:c r="K336" s="459"/>
      <x:c r="L336" s="459"/>
      <x:c r="M336" s="487"/>
      <x:c r="N336" s="459"/>
      <x:c r="O336" s="377" t="str">
        <x:f>IF(E336="","",TODAY()-E336)</x:f>
      </x:c>
      <x:c r="P336" s="459"/>
      <x:c r="Q336" s="747" t="str">
        <x:f>IF(A336="","",IF(COUNTIF($A$5:$A$503,A336)&gt;1,"DUPLICATE SAMPLE ID",IF(OR(B336="",C336="",D336="",E336="",H336="",J336="",K336="",N336=""),"CHECK REQUIRED FIELDS",IF(OR(NOT(ISNUMBER(E336)),E336&gt;TODAY(),AND(F336&lt;&gt;"",OR(NOT(ISNUMBER(F336)),F336&lt;E336,F336&gt;TODAY())),AND(I336&lt;&gt;"",OR(NOT(ISNUMBER(I336)),I336&lt;E336,I336&gt;TODAY())),AND(M336&lt;&gt;"",NOT(ISNUMBER(M336))),AND(H336="YES",I336="")),"CHECK INPUTS","COMPLETE"))))</x:f>
      </x:c>
    </x:row>
    <x:row r="337">
      <x:c r="A337" s="459"/>
      <x:c r="B337" s="459"/>
      <x:c r="C337" s="459"/>
      <x:c r="D337" s="459"/>
      <x:c r="E337" s="487"/>
      <x:c r="F337" s="487"/>
      <x:c r="G337" s="459"/>
      <x:c r="H337" s="459"/>
      <x:c r="I337" s="487"/>
      <x:c r="J337" s="459"/>
      <x:c r="K337" s="459"/>
      <x:c r="L337" s="459"/>
      <x:c r="M337" s="487"/>
      <x:c r="N337" s="459"/>
      <x:c r="O337" s="377" t="str">
        <x:f>IF(E337="","",TODAY()-E337)</x:f>
      </x:c>
      <x:c r="P337" s="459"/>
      <x:c r="Q337" s="747" t="str">
        <x:f>IF(A337="","",IF(COUNTIF($A$5:$A$503,A337)&gt;1,"DUPLICATE SAMPLE ID",IF(OR(B337="",C337="",D337="",E337="",H337="",J337="",K337="",N337=""),"CHECK REQUIRED FIELDS",IF(OR(NOT(ISNUMBER(E337)),E337&gt;TODAY(),AND(F337&lt;&gt;"",OR(NOT(ISNUMBER(F337)),F337&lt;E337,F337&gt;TODAY())),AND(I337&lt;&gt;"",OR(NOT(ISNUMBER(I337)),I337&lt;E337,I337&gt;TODAY())),AND(M337&lt;&gt;"",NOT(ISNUMBER(M337))),AND(H337="YES",I337="")),"CHECK INPUTS","COMPLETE"))))</x:f>
      </x:c>
    </x:row>
    <x:row r="338">
      <x:c r="A338" s="459"/>
      <x:c r="B338" s="459"/>
      <x:c r="C338" s="459"/>
      <x:c r="D338" s="459"/>
      <x:c r="E338" s="487"/>
      <x:c r="F338" s="487"/>
      <x:c r="G338" s="459"/>
      <x:c r="H338" s="459"/>
      <x:c r="I338" s="487"/>
      <x:c r="J338" s="459"/>
      <x:c r="K338" s="459"/>
      <x:c r="L338" s="459"/>
      <x:c r="M338" s="487"/>
      <x:c r="N338" s="459"/>
      <x:c r="O338" s="377" t="str">
        <x:f>IF(E338="","",TODAY()-E338)</x:f>
      </x:c>
      <x:c r="P338" s="459"/>
      <x:c r="Q338" s="747" t="str">
        <x:f>IF(A338="","",IF(COUNTIF($A$5:$A$503,A338)&gt;1,"DUPLICATE SAMPLE ID",IF(OR(B338="",C338="",D338="",E338="",H338="",J338="",K338="",N338=""),"CHECK REQUIRED FIELDS",IF(OR(NOT(ISNUMBER(E338)),E338&gt;TODAY(),AND(F338&lt;&gt;"",OR(NOT(ISNUMBER(F338)),F338&lt;E338,F338&gt;TODAY())),AND(I338&lt;&gt;"",OR(NOT(ISNUMBER(I338)),I338&lt;E338,I338&gt;TODAY())),AND(M338&lt;&gt;"",NOT(ISNUMBER(M338))),AND(H338="YES",I338="")),"CHECK INPUTS","COMPLETE"))))</x:f>
      </x:c>
    </x:row>
    <x:row r="339">
      <x:c r="A339" s="459"/>
      <x:c r="B339" s="459"/>
      <x:c r="C339" s="459"/>
      <x:c r="D339" s="459"/>
      <x:c r="E339" s="487"/>
      <x:c r="F339" s="487"/>
      <x:c r="G339" s="459"/>
      <x:c r="H339" s="459"/>
      <x:c r="I339" s="487"/>
      <x:c r="J339" s="459"/>
      <x:c r="K339" s="459"/>
      <x:c r="L339" s="459"/>
      <x:c r="M339" s="487"/>
      <x:c r="N339" s="459"/>
      <x:c r="O339" s="377" t="str">
        <x:f>IF(E339="","",TODAY()-E339)</x:f>
      </x:c>
      <x:c r="P339" s="459"/>
      <x:c r="Q339" s="747" t="str">
        <x:f>IF(A339="","",IF(COUNTIF($A$5:$A$503,A339)&gt;1,"DUPLICATE SAMPLE ID",IF(OR(B339="",C339="",D339="",E339="",H339="",J339="",K339="",N339=""),"CHECK REQUIRED FIELDS",IF(OR(NOT(ISNUMBER(E339)),E339&gt;TODAY(),AND(F339&lt;&gt;"",OR(NOT(ISNUMBER(F339)),F339&lt;E339,F339&gt;TODAY())),AND(I339&lt;&gt;"",OR(NOT(ISNUMBER(I339)),I339&lt;E339,I339&gt;TODAY())),AND(M339&lt;&gt;"",NOT(ISNUMBER(M339))),AND(H339="YES",I339="")),"CHECK INPUTS","COMPLETE"))))</x:f>
      </x:c>
    </x:row>
    <x:row r="340">
      <x:c r="A340" s="459"/>
      <x:c r="B340" s="459"/>
      <x:c r="C340" s="459"/>
      <x:c r="D340" s="459"/>
      <x:c r="E340" s="487"/>
      <x:c r="F340" s="487"/>
      <x:c r="G340" s="459"/>
      <x:c r="H340" s="459"/>
      <x:c r="I340" s="487"/>
      <x:c r="J340" s="459"/>
      <x:c r="K340" s="459"/>
      <x:c r="L340" s="459"/>
      <x:c r="M340" s="487"/>
      <x:c r="N340" s="459"/>
      <x:c r="O340" s="377" t="str">
        <x:f>IF(E340="","",TODAY()-E340)</x:f>
      </x:c>
      <x:c r="P340" s="459"/>
      <x:c r="Q340" s="747" t="str">
        <x:f>IF(A340="","",IF(COUNTIF($A$5:$A$503,A340)&gt;1,"DUPLICATE SAMPLE ID",IF(OR(B340="",C340="",D340="",E340="",H340="",J340="",K340="",N340=""),"CHECK REQUIRED FIELDS",IF(OR(NOT(ISNUMBER(E340)),E340&gt;TODAY(),AND(F340&lt;&gt;"",OR(NOT(ISNUMBER(F340)),F340&lt;E340,F340&gt;TODAY())),AND(I340&lt;&gt;"",OR(NOT(ISNUMBER(I340)),I340&lt;E340,I340&gt;TODAY())),AND(M340&lt;&gt;"",NOT(ISNUMBER(M340))),AND(H340="YES",I340="")),"CHECK INPUTS","COMPLETE"))))</x:f>
      </x:c>
    </x:row>
    <x:row r="341">
      <x:c r="A341" s="459"/>
      <x:c r="B341" s="459"/>
      <x:c r="C341" s="459"/>
      <x:c r="D341" s="459"/>
      <x:c r="E341" s="487"/>
      <x:c r="F341" s="487"/>
      <x:c r="G341" s="459"/>
      <x:c r="H341" s="459"/>
      <x:c r="I341" s="487"/>
      <x:c r="J341" s="459"/>
      <x:c r="K341" s="459"/>
      <x:c r="L341" s="459"/>
      <x:c r="M341" s="487"/>
      <x:c r="N341" s="459"/>
      <x:c r="O341" s="377" t="str">
        <x:f>IF(E341="","",TODAY()-E341)</x:f>
      </x:c>
      <x:c r="P341" s="459"/>
      <x:c r="Q341" s="747" t="str">
        <x:f>IF(A341="","",IF(COUNTIF($A$5:$A$503,A341)&gt;1,"DUPLICATE SAMPLE ID",IF(OR(B341="",C341="",D341="",E341="",H341="",J341="",K341="",N341=""),"CHECK REQUIRED FIELDS",IF(OR(NOT(ISNUMBER(E341)),E341&gt;TODAY(),AND(F341&lt;&gt;"",OR(NOT(ISNUMBER(F341)),F341&lt;E341,F341&gt;TODAY())),AND(I341&lt;&gt;"",OR(NOT(ISNUMBER(I341)),I341&lt;E341,I341&gt;TODAY())),AND(M341&lt;&gt;"",NOT(ISNUMBER(M341))),AND(H341="YES",I341="")),"CHECK INPUTS","COMPLETE"))))</x:f>
      </x:c>
    </x:row>
    <x:row r="342">
      <x:c r="A342" s="459"/>
      <x:c r="B342" s="459"/>
      <x:c r="C342" s="459"/>
      <x:c r="D342" s="459"/>
      <x:c r="E342" s="487"/>
      <x:c r="F342" s="487"/>
      <x:c r="G342" s="459"/>
      <x:c r="H342" s="459"/>
      <x:c r="I342" s="487"/>
      <x:c r="J342" s="459"/>
      <x:c r="K342" s="459"/>
      <x:c r="L342" s="459"/>
      <x:c r="M342" s="487"/>
      <x:c r="N342" s="459"/>
      <x:c r="O342" s="377" t="str">
        <x:f>IF(E342="","",TODAY()-E342)</x:f>
      </x:c>
      <x:c r="P342" s="459"/>
      <x:c r="Q342" s="747" t="str">
        <x:f>IF(A342="","",IF(COUNTIF($A$5:$A$503,A342)&gt;1,"DUPLICATE SAMPLE ID",IF(OR(B342="",C342="",D342="",E342="",H342="",J342="",K342="",N342=""),"CHECK REQUIRED FIELDS",IF(OR(NOT(ISNUMBER(E342)),E342&gt;TODAY(),AND(F342&lt;&gt;"",OR(NOT(ISNUMBER(F342)),F342&lt;E342,F342&gt;TODAY())),AND(I342&lt;&gt;"",OR(NOT(ISNUMBER(I342)),I342&lt;E342,I342&gt;TODAY())),AND(M342&lt;&gt;"",NOT(ISNUMBER(M342))),AND(H342="YES",I342="")),"CHECK INPUTS","COMPLETE"))))</x:f>
      </x:c>
    </x:row>
    <x:row r="343">
      <x:c r="A343" s="459"/>
      <x:c r="B343" s="459"/>
      <x:c r="C343" s="459"/>
      <x:c r="D343" s="459"/>
      <x:c r="E343" s="487"/>
      <x:c r="F343" s="487"/>
      <x:c r="G343" s="459"/>
      <x:c r="H343" s="459"/>
      <x:c r="I343" s="487"/>
      <x:c r="J343" s="459"/>
      <x:c r="K343" s="459"/>
      <x:c r="L343" s="459"/>
      <x:c r="M343" s="487"/>
      <x:c r="N343" s="459"/>
      <x:c r="O343" s="377" t="str">
        <x:f>IF(E343="","",TODAY()-E343)</x:f>
      </x:c>
      <x:c r="P343" s="459"/>
      <x:c r="Q343" s="747" t="str">
        <x:f>IF(A343="","",IF(COUNTIF($A$5:$A$503,A343)&gt;1,"DUPLICATE SAMPLE ID",IF(OR(B343="",C343="",D343="",E343="",H343="",J343="",K343="",N343=""),"CHECK REQUIRED FIELDS",IF(OR(NOT(ISNUMBER(E343)),E343&gt;TODAY(),AND(F343&lt;&gt;"",OR(NOT(ISNUMBER(F343)),F343&lt;E343,F343&gt;TODAY())),AND(I343&lt;&gt;"",OR(NOT(ISNUMBER(I343)),I343&lt;E343,I343&gt;TODAY())),AND(M343&lt;&gt;"",NOT(ISNUMBER(M343))),AND(H343="YES",I343="")),"CHECK INPUTS","COMPLETE"))))</x:f>
      </x:c>
    </x:row>
    <x:row r="344">
      <x:c r="A344" s="459"/>
      <x:c r="B344" s="459"/>
      <x:c r="C344" s="459"/>
      <x:c r="D344" s="459"/>
      <x:c r="E344" s="487"/>
      <x:c r="F344" s="487"/>
      <x:c r="G344" s="459"/>
      <x:c r="H344" s="459"/>
      <x:c r="I344" s="487"/>
      <x:c r="J344" s="459"/>
      <x:c r="K344" s="459"/>
      <x:c r="L344" s="459"/>
      <x:c r="M344" s="487"/>
      <x:c r="N344" s="459"/>
      <x:c r="O344" s="377" t="str">
        <x:f>IF(E344="","",TODAY()-E344)</x:f>
      </x:c>
      <x:c r="P344" s="459"/>
      <x:c r="Q344" s="747" t="str">
        <x:f>IF(A344="","",IF(COUNTIF($A$5:$A$503,A344)&gt;1,"DUPLICATE SAMPLE ID",IF(OR(B344="",C344="",D344="",E344="",H344="",J344="",K344="",N344=""),"CHECK REQUIRED FIELDS",IF(OR(NOT(ISNUMBER(E344)),E344&gt;TODAY(),AND(F344&lt;&gt;"",OR(NOT(ISNUMBER(F344)),F344&lt;E344,F344&gt;TODAY())),AND(I344&lt;&gt;"",OR(NOT(ISNUMBER(I344)),I344&lt;E344,I344&gt;TODAY())),AND(M344&lt;&gt;"",NOT(ISNUMBER(M344))),AND(H344="YES",I344="")),"CHECK INPUTS","COMPLETE"))))</x:f>
      </x:c>
    </x:row>
    <x:row r="345">
      <x:c r="A345" s="459"/>
      <x:c r="B345" s="459"/>
      <x:c r="C345" s="459"/>
      <x:c r="D345" s="459"/>
      <x:c r="E345" s="487"/>
      <x:c r="F345" s="487"/>
      <x:c r="G345" s="459"/>
      <x:c r="H345" s="459"/>
      <x:c r="I345" s="487"/>
      <x:c r="J345" s="459"/>
      <x:c r="K345" s="459"/>
      <x:c r="L345" s="459"/>
      <x:c r="M345" s="487"/>
      <x:c r="N345" s="459"/>
      <x:c r="O345" s="377" t="str">
        <x:f>IF(E345="","",TODAY()-E345)</x:f>
      </x:c>
      <x:c r="P345" s="459"/>
      <x:c r="Q345" s="747" t="str">
        <x:f>IF(A345="","",IF(COUNTIF($A$5:$A$503,A345)&gt;1,"DUPLICATE SAMPLE ID",IF(OR(B345="",C345="",D345="",E345="",H345="",J345="",K345="",N345=""),"CHECK REQUIRED FIELDS",IF(OR(NOT(ISNUMBER(E345)),E345&gt;TODAY(),AND(F345&lt;&gt;"",OR(NOT(ISNUMBER(F345)),F345&lt;E345,F345&gt;TODAY())),AND(I345&lt;&gt;"",OR(NOT(ISNUMBER(I345)),I345&lt;E345,I345&gt;TODAY())),AND(M345&lt;&gt;"",NOT(ISNUMBER(M345))),AND(H345="YES",I345="")),"CHECK INPUTS","COMPLETE"))))</x:f>
      </x:c>
    </x:row>
    <x:row r="346">
      <x:c r="A346" s="459"/>
      <x:c r="B346" s="459"/>
      <x:c r="C346" s="459"/>
      <x:c r="D346" s="459"/>
      <x:c r="E346" s="487"/>
      <x:c r="F346" s="487"/>
      <x:c r="G346" s="459"/>
      <x:c r="H346" s="459"/>
      <x:c r="I346" s="487"/>
      <x:c r="J346" s="459"/>
      <x:c r="K346" s="459"/>
      <x:c r="L346" s="459"/>
      <x:c r="M346" s="487"/>
      <x:c r="N346" s="459"/>
      <x:c r="O346" s="377" t="str">
        <x:f>IF(E346="","",TODAY()-E346)</x:f>
      </x:c>
      <x:c r="P346" s="459"/>
      <x:c r="Q346" s="747" t="str">
        <x:f>IF(A346="","",IF(COUNTIF($A$5:$A$503,A346)&gt;1,"DUPLICATE SAMPLE ID",IF(OR(B346="",C346="",D346="",E346="",H346="",J346="",K346="",N346=""),"CHECK REQUIRED FIELDS",IF(OR(NOT(ISNUMBER(E346)),E346&gt;TODAY(),AND(F346&lt;&gt;"",OR(NOT(ISNUMBER(F346)),F346&lt;E346,F346&gt;TODAY())),AND(I346&lt;&gt;"",OR(NOT(ISNUMBER(I346)),I346&lt;E346,I346&gt;TODAY())),AND(M346&lt;&gt;"",NOT(ISNUMBER(M346))),AND(H346="YES",I346="")),"CHECK INPUTS","COMPLETE"))))</x:f>
      </x:c>
    </x:row>
    <x:row r="347">
      <x:c r="A347" s="459"/>
      <x:c r="B347" s="459"/>
      <x:c r="C347" s="459"/>
      <x:c r="D347" s="459"/>
      <x:c r="E347" s="487"/>
      <x:c r="F347" s="487"/>
      <x:c r="G347" s="459"/>
      <x:c r="H347" s="459"/>
      <x:c r="I347" s="487"/>
      <x:c r="J347" s="459"/>
      <x:c r="K347" s="459"/>
      <x:c r="L347" s="459"/>
      <x:c r="M347" s="487"/>
      <x:c r="N347" s="459"/>
      <x:c r="O347" s="377" t="str">
        <x:f>IF(E347="","",TODAY()-E347)</x:f>
      </x:c>
      <x:c r="P347" s="459"/>
      <x:c r="Q347" s="747" t="str">
        <x:f>IF(A347="","",IF(COUNTIF($A$5:$A$503,A347)&gt;1,"DUPLICATE SAMPLE ID",IF(OR(B347="",C347="",D347="",E347="",H347="",J347="",K347="",N347=""),"CHECK REQUIRED FIELDS",IF(OR(NOT(ISNUMBER(E347)),E347&gt;TODAY(),AND(F347&lt;&gt;"",OR(NOT(ISNUMBER(F347)),F347&lt;E347,F347&gt;TODAY())),AND(I347&lt;&gt;"",OR(NOT(ISNUMBER(I347)),I347&lt;E347,I347&gt;TODAY())),AND(M347&lt;&gt;"",NOT(ISNUMBER(M347))),AND(H347="YES",I347="")),"CHECK INPUTS","COMPLETE"))))</x:f>
      </x:c>
    </x:row>
    <x:row r="348">
      <x:c r="A348" s="459"/>
      <x:c r="B348" s="459"/>
      <x:c r="C348" s="459"/>
      <x:c r="D348" s="459"/>
      <x:c r="E348" s="487"/>
      <x:c r="F348" s="487"/>
      <x:c r="G348" s="459"/>
      <x:c r="H348" s="459"/>
      <x:c r="I348" s="487"/>
      <x:c r="J348" s="459"/>
      <x:c r="K348" s="459"/>
      <x:c r="L348" s="459"/>
      <x:c r="M348" s="487"/>
      <x:c r="N348" s="459"/>
      <x:c r="O348" s="377" t="str">
        <x:f>IF(E348="","",TODAY()-E348)</x:f>
      </x:c>
      <x:c r="P348" s="459"/>
      <x:c r="Q348" s="747" t="str">
        <x:f>IF(A348="","",IF(COUNTIF($A$5:$A$503,A348)&gt;1,"DUPLICATE SAMPLE ID",IF(OR(B348="",C348="",D348="",E348="",H348="",J348="",K348="",N348=""),"CHECK REQUIRED FIELDS",IF(OR(NOT(ISNUMBER(E348)),E348&gt;TODAY(),AND(F348&lt;&gt;"",OR(NOT(ISNUMBER(F348)),F348&lt;E348,F348&gt;TODAY())),AND(I348&lt;&gt;"",OR(NOT(ISNUMBER(I348)),I348&lt;E348,I348&gt;TODAY())),AND(M348&lt;&gt;"",NOT(ISNUMBER(M348))),AND(H348="YES",I348="")),"CHECK INPUTS","COMPLETE"))))</x:f>
      </x:c>
    </x:row>
    <x:row r="349">
      <x:c r="A349" s="459"/>
      <x:c r="B349" s="459"/>
      <x:c r="C349" s="459"/>
      <x:c r="D349" s="459"/>
      <x:c r="E349" s="487"/>
      <x:c r="F349" s="487"/>
      <x:c r="G349" s="459"/>
      <x:c r="H349" s="459"/>
      <x:c r="I349" s="487"/>
      <x:c r="J349" s="459"/>
      <x:c r="K349" s="459"/>
      <x:c r="L349" s="459"/>
      <x:c r="M349" s="487"/>
      <x:c r="N349" s="459"/>
      <x:c r="O349" s="377" t="str">
        <x:f>IF(E349="","",TODAY()-E349)</x:f>
      </x:c>
      <x:c r="P349" s="459"/>
      <x:c r="Q349" s="747" t="str">
        <x:f>IF(A349="","",IF(COUNTIF($A$5:$A$503,A349)&gt;1,"DUPLICATE SAMPLE ID",IF(OR(B349="",C349="",D349="",E349="",H349="",J349="",K349="",N349=""),"CHECK REQUIRED FIELDS",IF(OR(NOT(ISNUMBER(E349)),E349&gt;TODAY(),AND(F349&lt;&gt;"",OR(NOT(ISNUMBER(F349)),F349&lt;E349,F349&gt;TODAY())),AND(I349&lt;&gt;"",OR(NOT(ISNUMBER(I349)),I349&lt;E349,I349&gt;TODAY())),AND(M349&lt;&gt;"",NOT(ISNUMBER(M349))),AND(H349="YES",I349="")),"CHECK INPUTS","COMPLETE"))))</x:f>
      </x:c>
    </x:row>
    <x:row r="350">
      <x:c r="A350" s="459"/>
      <x:c r="B350" s="459"/>
      <x:c r="C350" s="459"/>
      <x:c r="D350" s="459"/>
      <x:c r="E350" s="487"/>
      <x:c r="F350" s="487"/>
      <x:c r="G350" s="459"/>
      <x:c r="H350" s="459"/>
      <x:c r="I350" s="487"/>
      <x:c r="J350" s="459"/>
      <x:c r="K350" s="459"/>
      <x:c r="L350" s="459"/>
      <x:c r="M350" s="487"/>
      <x:c r="N350" s="459"/>
      <x:c r="O350" s="377" t="str">
        <x:f>IF(E350="","",TODAY()-E350)</x:f>
      </x:c>
      <x:c r="P350" s="459"/>
      <x:c r="Q350" s="747" t="str">
        <x:f>IF(A350="","",IF(COUNTIF($A$5:$A$503,A350)&gt;1,"DUPLICATE SAMPLE ID",IF(OR(B350="",C350="",D350="",E350="",H350="",J350="",K350="",N350=""),"CHECK REQUIRED FIELDS",IF(OR(NOT(ISNUMBER(E350)),E350&gt;TODAY(),AND(F350&lt;&gt;"",OR(NOT(ISNUMBER(F350)),F350&lt;E350,F350&gt;TODAY())),AND(I350&lt;&gt;"",OR(NOT(ISNUMBER(I350)),I350&lt;E350,I350&gt;TODAY())),AND(M350&lt;&gt;"",NOT(ISNUMBER(M350))),AND(H350="YES",I350="")),"CHECK INPUTS","COMPLETE"))))</x:f>
      </x:c>
    </x:row>
    <x:row r="351">
      <x:c r="A351" s="459"/>
      <x:c r="B351" s="459"/>
      <x:c r="C351" s="459"/>
      <x:c r="D351" s="459"/>
      <x:c r="E351" s="487"/>
      <x:c r="F351" s="487"/>
      <x:c r="G351" s="459"/>
      <x:c r="H351" s="459"/>
      <x:c r="I351" s="487"/>
      <x:c r="J351" s="459"/>
      <x:c r="K351" s="459"/>
      <x:c r="L351" s="459"/>
      <x:c r="M351" s="487"/>
      <x:c r="N351" s="459"/>
      <x:c r="O351" s="377" t="str">
        <x:f>IF(E351="","",TODAY()-E351)</x:f>
      </x:c>
      <x:c r="P351" s="459"/>
      <x:c r="Q351" s="747" t="str">
        <x:f>IF(A351="","",IF(COUNTIF($A$5:$A$503,A351)&gt;1,"DUPLICATE SAMPLE ID",IF(OR(B351="",C351="",D351="",E351="",H351="",J351="",K351="",N351=""),"CHECK REQUIRED FIELDS",IF(OR(NOT(ISNUMBER(E351)),E351&gt;TODAY(),AND(F351&lt;&gt;"",OR(NOT(ISNUMBER(F351)),F351&lt;E351,F351&gt;TODAY())),AND(I351&lt;&gt;"",OR(NOT(ISNUMBER(I351)),I351&lt;E351,I351&gt;TODAY())),AND(M351&lt;&gt;"",NOT(ISNUMBER(M351))),AND(H351="YES",I351="")),"CHECK INPUTS","COMPLETE"))))</x:f>
      </x:c>
    </x:row>
    <x:row r="352">
      <x:c r="A352" s="459"/>
      <x:c r="B352" s="459"/>
      <x:c r="C352" s="459"/>
      <x:c r="D352" s="459"/>
      <x:c r="E352" s="487"/>
      <x:c r="F352" s="487"/>
      <x:c r="G352" s="459"/>
      <x:c r="H352" s="459"/>
      <x:c r="I352" s="487"/>
      <x:c r="J352" s="459"/>
      <x:c r="K352" s="459"/>
      <x:c r="L352" s="459"/>
      <x:c r="M352" s="487"/>
      <x:c r="N352" s="459"/>
      <x:c r="O352" s="377" t="str">
        <x:f>IF(E352="","",TODAY()-E352)</x:f>
      </x:c>
      <x:c r="P352" s="459"/>
      <x:c r="Q352" s="747" t="str">
        <x:f>IF(A352="","",IF(COUNTIF($A$5:$A$503,A352)&gt;1,"DUPLICATE SAMPLE ID",IF(OR(B352="",C352="",D352="",E352="",H352="",J352="",K352="",N352=""),"CHECK REQUIRED FIELDS",IF(OR(NOT(ISNUMBER(E352)),E352&gt;TODAY(),AND(F352&lt;&gt;"",OR(NOT(ISNUMBER(F352)),F352&lt;E352,F352&gt;TODAY())),AND(I352&lt;&gt;"",OR(NOT(ISNUMBER(I352)),I352&lt;E352,I352&gt;TODAY())),AND(M352&lt;&gt;"",NOT(ISNUMBER(M352))),AND(H352="YES",I352="")),"CHECK INPUTS","COMPLETE"))))</x:f>
      </x:c>
    </x:row>
    <x:row r="353">
      <x:c r="A353" s="459"/>
      <x:c r="B353" s="459"/>
      <x:c r="C353" s="459"/>
      <x:c r="D353" s="459"/>
      <x:c r="E353" s="487"/>
      <x:c r="F353" s="487"/>
      <x:c r="G353" s="459"/>
      <x:c r="H353" s="459"/>
      <x:c r="I353" s="487"/>
      <x:c r="J353" s="459"/>
      <x:c r="K353" s="459"/>
      <x:c r="L353" s="459"/>
      <x:c r="M353" s="487"/>
      <x:c r="N353" s="459"/>
      <x:c r="O353" s="377" t="str">
        <x:f>IF(E353="","",TODAY()-E353)</x:f>
      </x:c>
      <x:c r="P353" s="459"/>
      <x:c r="Q353" s="747" t="str">
        <x:f>IF(A353="","",IF(COUNTIF($A$5:$A$503,A353)&gt;1,"DUPLICATE SAMPLE ID",IF(OR(B353="",C353="",D353="",E353="",H353="",J353="",K353="",N353=""),"CHECK REQUIRED FIELDS",IF(OR(NOT(ISNUMBER(E353)),E353&gt;TODAY(),AND(F353&lt;&gt;"",OR(NOT(ISNUMBER(F353)),F353&lt;E353,F353&gt;TODAY())),AND(I353&lt;&gt;"",OR(NOT(ISNUMBER(I353)),I353&lt;E353,I353&gt;TODAY())),AND(M353&lt;&gt;"",NOT(ISNUMBER(M353))),AND(H353="YES",I353="")),"CHECK INPUTS","COMPLETE"))))</x:f>
      </x:c>
    </x:row>
    <x:row r="354">
      <x:c r="A354" s="459"/>
      <x:c r="B354" s="459"/>
      <x:c r="C354" s="459"/>
      <x:c r="D354" s="459"/>
      <x:c r="E354" s="487"/>
      <x:c r="F354" s="487"/>
      <x:c r="G354" s="459"/>
      <x:c r="H354" s="459"/>
      <x:c r="I354" s="487"/>
      <x:c r="J354" s="459"/>
      <x:c r="K354" s="459"/>
      <x:c r="L354" s="459"/>
      <x:c r="M354" s="487"/>
      <x:c r="N354" s="459"/>
      <x:c r="O354" s="377" t="str">
        <x:f>IF(E354="","",TODAY()-E354)</x:f>
      </x:c>
      <x:c r="P354" s="459"/>
      <x:c r="Q354" s="747" t="str">
        <x:f>IF(A354="","",IF(COUNTIF($A$5:$A$503,A354)&gt;1,"DUPLICATE SAMPLE ID",IF(OR(B354="",C354="",D354="",E354="",H354="",J354="",K354="",N354=""),"CHECK REQUIRED FIELDS",IF(OR(NOT(ISNUMBER(E354)),E354&gt;TODAY(),AND(F354&lt;&gt;"",OR(NOT(ISNUMBER(F354)),F354&lt;E354,F354&gt;TODAY())),AND(I354&lt;&gt;"",OR(NOT(ISNUMBER(I354)),I354&lt;E354,I354&gt;TODAY())),AND(M354&lt;&gt;"",NOT(ISNUMBER(M354))),AND(H354="YES",I354="")),"CHECK INPUTS","COMPLETE"))))</x:f>
      </x:c>
    </x:row>
    <x:row r="355">
      <x:c r="A355" s="459"/>
      <x:c r="B355" s="459"/>
      <x:c r="C355" s="459"/>
      <x:c r="D355" s="459"/>
      <x:c r="E355" s="487"/>
      <x:c r="F355" s="487"/>
      <x:c r="G355" s="459"/>
      <x:c r="H355" s="459"/>
      <x:c r="I355" s="487"/>
      <x:c r="J355" s="459"/>
      <x:c r="K355" s="459"/>
      <x:c r="L355" s="459"/>
      <x:c r="M355" s="487"/>
      <x:c r="N355" s="459"/>
      <x:c r="O355" s="377" t="str">
        <x:f>IF(E355="","",TODAY()-E355)</x:f>
      </x:c>
      <x:c r="P355" s="459"/>
      <x:c r="Q355" s="747" t="str">
        <x:f>IF(A355="","",IF(COUNTIF($A$5:$A$503,A355)&gt;1,"DUPLICATE SAMPLE ID",IF(OR(B355="",C355="",D355="",E355="",H355="",J355="",K355="",N355=""),"CHECK REQUIRED FIELDS",IF(OR(NOT(ISNUMBER(E355)),E355&gt;TODAY(),AND(F355&lt;&gt;"",OR(NOT(ISNUMBER(F355)),F355&lt;E355,F355&gt;TODAY())),AND(I355&lt;&gt;"",OR(NOT(ISNUMBER(I355)),I355&lt;E355,I355&gt;TODAY())),AND(M355&lt;&gt;"",NOT(ISNUMBER(M355))),AND(H355="YES",I355="")),"CHECK INPUTS","COMPLETE"))))</x:f>
      </x:c>
    </x:row>
    <x:row r="356">
      <x:c r="A356" s="459"/>
      <x:c r="B356" s="459"/>
      <x:c r="C356" s="459"/>
      <x:c r="D356" s="459"/>
      <x:c r="E356" s="487"/>
      <x:c r="F356" s="487"/>
      <x:c r="G356" s="459"/>
      <x:c r="H356" s="459"/>
      <x:c r="I356" s="487"/>
      <x:c r="J356" s="459"/>
      <x:c r="K356" s="459"/>
      <x:c r="L356" s="459"/>
      <x:c r="M356" s="487"/>
      <x:c r="N356" s="459"/>
      <x:c r="O356" s="377" t="str">
        <x:f>IF(E356="","",TODAY()-E356)</x:f>
      </x:c>
      <x:c r="P356" s="459"/>
      <x:c r="Q356" s="747" t="str">
        <x:f>IF(A356="","",IF(COUNTIF($A$5:$A$503,A356)&gt;1,"DUPLICATE SAMPLE ID",IF(OR(B356="",C356="",D356="",E356="",H356="",J356="",K356="",N356=""),"CHECK REQUIRED FIELDS",IF(OR(NOT(ISNUMBER(E356)),E356&gt;TODAY(),AND(F356&lt;&gt;"",OR(NOT(ISNUMBER(F356)),F356&lt;E356,F356&gt;TODAY())),AND(I356&lt;&gt;"",OR(NOT(ISNUMBER(I356)),I356&lt;E356,I356&gt;TODAY())),AND(M356&lt;&gt;"",NOT(ISNUMBER(M356))),AND(H356="YES",I356="")),"CHECK INPUTS","COMPLETE"))))</x:f>
      </x:c>
    </x:row>
    <x:row r="357">
      <x:c r="A357" s="459"/>
      <x:c r="B357" s="459"/>
      <x:c r="C357" s="459"/>
      <x:c r="D357" s="459"/>
      <x:c r="E357" s="487"/>
      <x:c r="F357" s="487"/>
      <x:c r="G357" s="459"/>
      <x:c r="H357" s="459"/>
      <x:c r="I357" s="487"/>
      <x:c r="J357" s="459"/>
      <x:c r="K357" s="459"/>
      <x:c r="L357" s="459"/>
      <x:c r="M357" s="487"/>
      <x:c r="N357" s="459"/>
      <x:c r="O357" s="377" t="str">
        <x:f>IF(E357="","",TODAY()-E357)</x:f>
      </x:c>
      <x:c r="P357" s="459"/>
      <x:c r="Q357" s="747" t="str">
        <x:f>IF(A357="","",IF(COUNTIF($A$5:$A$503,A357)&gt;1,"DUPLICATE SAMPLE ID",IF(OR(B357="",C357="",D357="",E357="",H357="",J357="",K357="",N357=""),"CHECK REQUIRED FIELDS",IF(OR(NOT(ISNUMBER(E357)),E357&gt;TODAY(),AND(F357&lt;&gt;"",OR(NOT(ISNUMBER(F357)),F357&lt;E357,F357&gt;TODAY())),AND(I357&lt;&gt;"",OR(NOT(ISNUMBER(I357)),I357&lt;E357,I357&gt;TODAY())),AND(M357&lt;&gt;"",NOT(ISNUMBER(M357))),AND(H357="YES",I357="")),"CHECK INPUTS","COMPLETE"))))</x:f>
      </x:c>
    </x:row>
    <x:row r="358">
      <x:c r="A358" s="459"/>
      <x:c r="B358" s="459"/>
      <x:c r="C358" s="459"/>
      <x:c r="D358" s="459"/>
      <x:c r="E358" s="487"/>
      <x:c r="F358" s="487"/>
      <x:c r="G358" s="459"/>
      <x:c r="H358" s="459"/>
      <x:c r="I358" s="487"/>
      <x:c r="J358" s="459"/>
      <x:c r="K358" s="459"/>
      <x:c r="L358" s="459"/>
      <x:c r="M358" s="487"/>
      <x:c r="N358" s="459"/>
      <x:c r="O358" s="377" t="str">
        <x:f>IF(E358="","",TODAY()-E358)</x:f>
      </x:c>
      <x:c r="P358" s="459"/>
      <x:c r="Q358" s="747" t="str">
        <x:f>IF(A358="","",IF(COUNTIF($A$5:$A$503,A358)&gt;1,"DUPLICATE SAMPLE ID",IF(OR(B358="",C358="",D358="",E358="",H358="",J358="",K358="",N358=""),"CHECK REQUIRED FIELDS",IF(OR(NOT(ISNUMBER(E358)),E358&gt;TODAY(),AND(F358&lt;&gt;"",OR(NOT(ISNUMBER(F358)),F358&lt;E358,F358&gt;TODAY())),AND(I358&lt;&gt;"",OR(NOT(ISNUMBER(I358)),I358&lt;E358,I358&gt;TODAY())),AND(M358&lt;&gt;"",NOT(ISNUMBER(M358))),AND(H358="YES",I358="")),"CHECK INPUTS","COMPLETE"))))</x:f>
      </x:c>
    </x:row>
    <x:row r="359">
      <x:c r="A359" s="459"/>
      <x:c r="B359" s="459"/>
      <x:c r="C359" s="459"/>
      <x:c r="D359" s="459"/>
      <x:c r="E359" s="487"/>
      <x:c r="F359" s="487"/>
      <x:c r="G359" s="459"/>
      <x:c r="H359" s="459"/>
      <x:c r="I359" s="487"/>
      <x:c r="J359" s="459"/>
      <x:c r="K359" s="459"/>
      <x:c r="L359" s="459"/>
      <x:c r="M359" s="487"/>
      <x:c r="N359" s="459"/>
      <x:c r="O359" s="377" t="str">
        <x:f>IF(E359="","",TODAY()-E359)</x:f>
      </x:c>
      <x:c r="P359" s="459"/>
      <x:c r="Q359" s="747" t="str">
        <x:f>IF(A359="","",IF(COUNTIF($A$5:$A$503,A359)&gt;1,"DUPLICATE SAMPLE ID",IF(OR(B359="",C359="",D359="",E359="",H359="",J359="",K359="",N359=""),"CHECK REQUIRED FIELDS",IF(OR(NOT(ISNUMBER(E359)),E359&gt;TODAY(),AND(F359&lt;&gt;"",OR(NOT(ISNUMBER(F359)),F359&lt;E359,F359&gt;TODAY())),AND(I359&lt;&gt;"",OR(NOT(ISNUMBER(I359)),I359&lt;E359,I359&gt;TODAY())),AND(M359&lt;&gt;"",NOT(ISNUMBER(M359))),AND(H359="YES",I359="")),"CHECK INPUTS","COMPLETE"))))</x:f>
      </x:c>
    </x:row>
    <x:row r="360">
      <x:c r="A360" s="459"/>
      <x:c r="B360" s="459"/>
      <x:c r="C360" s="459"/>
      <x:c r="D360" s="459"/>
      <x:c r="E360" s="487"/>
      <x:c r="F360" s="487"/>
      <x:c r="G360" s="459"/>
      <x:c r="H360" s="459"/>
      <x:c r="I360" s="487"/>
      <x:c r="J360" s="459"/>
      <x:c r="K360" s="459"/>
      <x:c r="L360" s="459"/>
      <x:c r="M360" s="487"/>
      <x:c r="N360" s="459"/>
      <x:c r="O360" s="377" t="str">
        <x:f>IF(E360="","",TODAY()-E360)</x:f>
      </x:c>
      <x:c r="P360" s="459"/>
      <x:c r="Q360" s="747" t="str">
        <x:f>IF(A360="","",IF(COUNTIF($A$5:$A$503,A360)&gt;1,"DUPLICATE SAMPLE ID",IF(OR(B360="",C360="",D360="",E360="",H360="",J360="",K360="",N360=""),"CHECK REQUIRED FIELDS",IF(OR(NOT(ISNUMBER(E360)),E360&gt;TODAY(),AND(F360&lt;&gt;"",OR(NOT(ISNUMBER(F360)),F360&lt;E360,F360&gt;TODAY())),AND(I360&lt;&gt;"",OR(NOT(ISNUMBER(I360)),I360&lt;E360,I360&gt;TODAY())),AND(M360&lt;&gt;"",NOT(ISNUMBER(M360))),AND(H360="YES",I360="")),"CHECK INPUTS","COMPLETE"))))</x:f>
      </x:c>
    </x:row>
    <x:row r="361">
      <x:c r="A361" s="459"/>
      <x:c r="B361" s="459"/>
      <x:c r="C361" s="459"/>
      <x:c r="D361" s="459"/>
      <x:c r="E361" s="487"/>
      <x:c r="F361" s="487"/>
      <x:c r="G361" s="459"/>
      <x:c r="H361" s="459"/>
      <x:c r="I361" s="487"/>
      <x:c r="J361" s="459"/>
      <x:c r="K361" s="459"/>
      <x:c r="L361" s="459"/>
      <x:c r="M361" s="487"/>
      <x:c r="N361" s="459"/>
      <x:c r="O361" s="377" t="str">
        <x:f>IF(E361="","",TODAY()-E361)</x:f>
      </x:c>
      <x:c r="P361" s="459"/>
      <x:c r="Q361" s="747" t="str">
        <x:f>IF(A361="","",IF(COUNTIF($A$5:$A$503,A361)&gt;1,"DUPLICATE SAMPLE ID",IF(OR(B361="",C361="",D361="",E361="",H361="",J361="",K361="",N361=""),"CHECK REQUIRED FIELDS",IF(OR(NOT(ISNUMBER(E361)),E361&gt;TODAY(),AND(F361&lt;&gt;"",OR(NOT(ISNUMBER(F361)),F361&lt;E361,F361&gt;TODAY())),AND(I361&lt;&gt;"",OR(NOT(ISNUMBER(I361)),I361&lt;E361,I361&gt;TODAY())),AND(M361&lt;&gt;"",NOT(ISNUMBER(M361))),AND(H361="YES",I361="")),"CHECK INPUTS","COMPLETE"))))</x:f>
      </x:c>
    </x:row>
    <x:row r="362">
      <x:c r="A362" s="459"/>
      <x:c r="B362" s="459"/>
      <x:c r="C362" s="459"/>
      <x:c r="D362" s="459"/>
      <x:c r="E362" s="487"/>
      <x:c r="F362" s="487"/>
      <x:c r="G362" s="459"/>
      <x:c r="H362" s="459"/>
      <x:c r="I362" s="487"/>
      <x:c r="J362" s="459"/>
      <x:c r="K362" s="459"/>
      <x:c r="L362" s="459"/>
      <x:c r="M362" s="487"/>
      <x:c r="N362" s="459"/>
      <x:c r="O362" s="377" t="str">
        <x:f>IF(E362="","",TODAY()-E362)</x:f>
      </x:c>
      <x:c r="P362" s="459"/>
      <x:c r="Q362" s="747" t="str">
        <x:f>IF(A362="","",IF(COUNTIF($A$5:$A$503,A362)&gt;1,"DUPLICATE SAMPLE ID",IF(OR(B362="",C362="",D362="",E362="",H362="",J362="",K362="",N362=""),"CHECK REQUIRED FIELDS",IF(OR(NOT(ISNUMBER(E362)),E362&gt;TODAY(),AND(F362&lt;&gt;"",OR(NOT(ISNUMBER(F362)),F362&lt;E362,F362&gt;TODAY())),AND(I362&lt;&gt;"",OR(NOT(ISNUMBER(I362)),I362&lt;E362,I362&gt;TODAY())),AND(M362&lt;&gt;"",NOT(ISNUMBER(M362))),AND(H362="YES",I362="")),"CHECK INPUTS","COMPLETE"))))</x:f>
      </x:c>
    </x:row>
    <x:row r="363">
      <x:c r="A363" s="459"/>
      <x:c r="B363" s="459"/>
      <x:c r="C363" s="459"/>
      <x:c r="D363" s="459"/>
      <x:c r="E363" s="487"/>
      <x:c r="F363" s="487"/>
      <x:c r="G363" s="459"/>
      <x:c r="H363" s="459"/>
      <x:c r="I363" s="487"/>
      <x:c r="J363" s="459"/>
      <x:c r="K363" s="459"/>
      <x:c r="L363" s="459"/>
      <x:c r="M363" s="487"/>
      <x:c r="N363" s="459"/>
      <x:c r="O363" s="377" t="str">
        <x:f>IF(E363="","",TODAY()-E363)</x:f>
      </x:c>
      <x:c r="P363" s="459"/>
      <x:c r="Q363" s="747" t="str">
        <x:f>IF(A363="","",IF(COUNTIF($A$5:$A$503,A363)&gt;1,"DUPLICATE SAMPLE ID",IF(OR(B363="",C363="",D363="",E363="",H363="",J363="",K363="",N363=""),"CHECK REQUIRED FIELDS",IF(OR(NOT(ISNUMBER(E363)),E363&gt;TODAY(),AND(F363&lt;&gt;"",OR(NOT(ISNUMBER(F363)),F363&lt;E363,F363&gt;TODAY())),AND(I363&lt;&gt;"",OR(NOT(ISNUMBER(I363)),I363&lt;E363,I363&gt;TODAY())),AND(M363&lt;&gt;"",NOT(ISNUMBER(M363))),AND(H363="YES",I363="")),"CHECK INPUTS","COMPLETE"))))</x:f>
      </x:c>
    </x:row>
    <x:row r="364">
      <x:c r="A364" s="459"/>
      <x:c r="B364" s="459"/>
      <x:c r="C364" s="459"/>
      <x:c r="D364" s="459"/>
      <x:c r="E364" s="487"/>
      <x:c r="F364" s="487"/>
      <x:c r="G364" s="459"/>
      <x:c r="H364" s="459"/>
      <x:c r="I364" s="487"/>
      <x:c r="J364" s="459"/>
      <x:c r="K364" s="459"/>
      <x:c r="L364" s="459"/>
      <x:c r="M364" s="487"/>
      <x:c r="N364" s="459"/>
      <x:c r="O364" s="377" t="str">
        <x:f>IF(E364="","",TODAY()-E364)</x:f>
      </x:c>
      <x:c r="P364" s="459"/>
      <x:c r="Q364" s="747" t="str">
        <x:f>IF(A364="","",IF(COUNTIF($A$5:$A$503,A364)&gt;1,"DUPLICATE SAMPLE ID",IF(OR(B364="",C364="",D364="",E364="",H364="",J364="",K364="",N364=""),"CHECK REQUIRED FIELDS",IF(OR(NOT(ISNUMBER(E364)),E364&gt;TODAY(),AND(F364&lt;&gt;"",OR(NOT(ISNUMBER(F364)),F364&lt;E364,F364&gt;TODAY())),AND(I364&lt;&gt;"",OR(NOT(ISNUMBER(I364)),I364&lt;E364,I364&gt;TODAY())),AND(M364&lt;&gt;"",NOT(ISNUMBER(M364))),AND(H364="YES",I364="")),"CHECK INPUTS","COMPLETE"))))</x:f>
      </x:c>
    </x:row>
    <x:row r="365">
      <x:c r="A365" s="459"/>
      <x:c r="B365" s="459"/>
      <x:c r="C365" s="459"/>
      <x:c r="D365" s="459"/>
      <x:c r="E365" s="487"/>
      <x:c r="F365" s="487"/>
      <x:c r="G365" s="459"/>
      <x:c r="H365" s="459"/>
      <x:c r="I365" s="487"/>
      <x:c r="J365" s="459"/>
      <x:c r="K365" s="459"/>
      <x:c r="L365" s="459"/>
      <x:c r="M365" s="487"/>
      <x:c r="N365" s="459"/>
      <x:c r="O365" s="377" t="str">
        <x:f>IF(E365="","",TODAY()-E365)</x:f>
      </x:c>
      <x:c r="P365" s="459"/>
      <x:c r="Q365" s="747" t="str">
        <x:f>IF(A365="","",IF(COUNTIF($A$5:$A$503,A365)&gt;1,"DUPLICATE SAMPLE ID",IF(OR(B365="",C365="",D365="",E365="",H365="",J365="",K365="",N365=""),"CHECK REQUIRED FIELDS",IF(OR(NOT(ISNUMBER(E365)),E365&gt;TODAY(),AND(F365&lt;&gt;"",OR(NOT(ISNUMBER(F365)),F365&lt;E365,F365&gt;TODAY())),AND(I365&lt;&gt;"",OR(NOT(ISNUMBER(I365)),I365&lt;E365,I365&gt;TODAY())),AND(M365&lt;&gt;"",NOT(ISNUMBER(M365))),AND(H365="YES",I365="")),"CHECK INPUTS","COMPLETE"))))</x:f>
      </x:c>
    </x:row>
    <x:row r="366">
      <x:c r="A366" s="459"/>
      <x:c r="B366" s="459"/>
      <x:c r="C366" s="459"/>
      <x:c r="D366" s="459"/>
      <x:c r="E366" s="487"/>
      <x:c r="F366" s="487"/>
      <x:c r="G366" s="459"/>
      <x:c r="H366" s="459"/>
      <x:c r="I366" s="487"/>
      <x:c r="J366" s="459"/>
      <x:c r="K366" s="459"/>
      <x:c r="L366" s="459"/>
      <x:c r="M366" s="487"/>
      <x:c r="N366" s="459"/>
      <x:c r="O366" s="377" t="str">
        <x:f>IF(E366="","",TODAY()-E366)</x:f>
      </x:c>
      <x:c r="P366" s="459"/>
      <x:c r="Q366" s="747" t="str">
        <x:f>IF(A366="","",IF(COUNTIF($A$5:$A$503,A366)&gt;1,"DUPLICATE SAMPLE ID",IF(OR(B366="",C366="",D366="",E366="",H366="",J366="",K366="",N366=""),"CHECK REQUIRED FIELDS",IF(OR(NOT(ISNUMBER(E366)),E366&gt;TODAY(),AND(F366&lt;&gt;"",OR(NOT(ISNUMBER(F366)),F366&lt;E366,F366&gt;TODAY())),AND(I366&lt;&gt;"",OR(NOT(ISNUMBER(I366)),I366&lt;E366,I366&gt;TODAY())),AND(M366&lt;&gt;"",NOT(ISNUMBER(M366))),AND(H366="YES",I366="")),"CHECK INPUTS","COMPLETE"))))</x:f>
      </x:c>
    </x:row>
    <x:row r="367">
      <x:c r="A367" s="459"/>
      <x:c r="B367" s="459"/>
      <x:c r="C367" s="459"/>
      <x:c r="D367" s="459"/>
      <x:c r="E367" s="487"/>
      <x:c r="F367" s="487"/>
      <x:c r="G367" s="459"/>
      <x:c r="H367" s="459"/>
      <x:c r="I367" s="487"/>
      <x:c r="J367" s="459"/>
      <x:c r="K367" s="459"/>
      <x:c r="L367" s="459"/>
      <x:c r="M367" s="487"/>
      <x:c r="N367" s="459"/>
      <x:c r="O367" s="377" t="str">
        <x:f>IF(E367="","",TODAY()-E367)</x:f>
      </x:c>
      <x:c r="P367" s="459"/>
      <x:c r="Q367" s="747" t="str">
        <x:f>IF(A367="","",IF(COUNTIF($A$5:$A$503,A367)&gt;1,"DUPLICATE SAMPLE ID",IF(OR(B367="",C367="",D367="",E367="",H367="",J367="",K367="",N367=""),"CHECK REQUIRED FIELDS",IF(OR(NOT(ISNUMBER(E367)),E367&gt;TODAY(),AND(F367&lt;&gt;"",OR(NOT(ISNUMBER(F367)),F367&lt;E367,F367&gt;TODAY())),AND(I367&lt;&gt;"",OR(NOT(ISNUMBER(I367)),I367&lt;E367,I367&gt;TODAY())),AND(M367&lt;&gt;"",NOT(ISNUMBER(M367))),AND(H367="YES",I367="")),"CHECK INPUTS","COMPLETE"))))</x:f>
      </x:c>
    </x:row>
    <x:row r="368">
      <x:c r="A368" s="459"/>
      <x:c r="B368" s="459"/>
      <x:c r="C368" s="459"/>
      <x:c r="D368" s="459"/>
      <x:c r="E368" s="487"/>
      <x:c r="F368" s="487"/>
      <x:c r="G368" s="459"/>
      <x:c r="H368" s="459"/>
      <x:c r="I368" s="487"/>
      <x:c r="J368" s="459"/>
      <x:c r="K368" s="459"/>
      <x:c r="L368" s="459"/>
      <x:c r="M368" s="487"/>
      <x:c r="N368" s="459"/>
      <x:c r="O368" s="377" t="str">
        <x:f>IF(E368="","",TODAY()-E368)</x:f>
      </x:c>
      <x:c r="P368" s="459"/>
      <x:c r="Q368" s="747" t="str">
        <x:f>IF(A368="","",IF(COUNTIF($A$5:$A$503,A368)&gt;1,"DUPLICATE SAMPLE ID",IF(OR(B368="",C368="",D368="",E368="",H368="",J368="",K368="",N368=""),"CHECK REQUIRED FIELDS",IF(OR(NOT(ISNUMBER(E368)),E368&gt;TODAY(),AND(F368&lt;&gt;"",OR(NOT(ISNUMBER(F368)),F368&lt;E368,F368&gt;TODAY())),AND(I368&lt;&gt;"",OR(NOT(ISNUMBER(I368)),I368&lt;E368,I368&gt;TODAY())),AND(M368&lt;&gt;"",NOT(ISNUMBER(M368))),AND(H368="YES",I368="")),"CHECK INPUTS","COMPLETE"))))</x:f>
      </x:c>
    </x:row>
    <x:row r="369">
      <x:c r="A369" s="459"/>
      <x:c r="B369" s="459"/>
      <x:c r="C369" s="459"/>
      <x:c r="D369" s="459"/>
      <x:c r="E369" s="487"/>
      <x:c r="F369" s="487"/>
      <x:c r="G369" s="459"/>
      <x:c r="H369" s="459"/>
      <x:c r="I369" s="487"/>
      <x:c r="J369" s="459"/>
      <x:c r="K369" s="459"/>
      <x:c r="L369" s="459"/>
      <x:c r="M369" s="487"/>
      <x:c r="N369" s="459"/>
      <x:c r="O369" s="377" t="str">
        <x:f>IF(E369="","",TODAY()-E369)</x:f>
      </x:c>
      <x:c r="P369" s="459"/>
      <x:c r="Q369" s="747" t="str">
        <x:f>IF(A369="","",IF(COUNTIF($A$5:$A$503,A369)&gt;1,"DUPLICATE SAMPLE ID",IF(OR(B369="",C369="",D369="",E369="",H369="",J369="",K369="",N369=""),"CHECK REQUIRED FIELDS",IF(OR(NOT(ISNUMBER(E369)),E369&gt;TODAY(),AND(F369&lt;&gt;"",OR(NOT(ISNUMBER(F369)),F369&lt;E369,F369&gt;TODAY())),AND(I369&lt;&gt;"",OR(NOT(ISNUMBER(I369)),I369&lt;E369,I369&gt;TODAY())),AND(M369&lt;&gt;"",NOT(ISNUMBER(M369))),AND(H369="YES",I369="")),"CHECK INPUTS","COMPLETE"))))</x:f>
      </x:c>
    </x:row>
    <x:row r="370">
      <x:c r="A370" s="459"/>
      <x:c r="B370" s="459"/>
      <x:c r="C370" s="459"/>
      <x:c r="D370" s="459"/>
      <x:c r="E370" s="487"/>
      <x:c r="F370" s="487"/>
      <x:c r="G370" s="459"/>
      <x:c r="H370" s="459"/>
      <x:c r="I370" s="487"/>
      <x:c r="J370" s="459"/>
      <x:c r="K370" s="459"/>
      <x:c r="L370" s="459"/>
      <x:c r="M370" s="487"/>
      <x:c r="N370" s="459"/>
      <x:c r="O370" s="377" t="str">
        <x:f>IF(E370="","",TODAY()-E370)</x:f>
      </x:c>
      <x:c r="P370" s="459"/>
      <x:c r="Q370" s="747" t="str">
        <x:f>IF(A370="","",IF(COUNTIF($A$5:$A$503,A370)&gt;1,"DUPLICATE SAMPLE ID",IF(OR(B370="",C370="",D370="",E370="",H370="",J370="",K370="",N370=""),"CHECK REQUIRED FIELDS",IF(OR(NOT(ISNUMBER(E370)),E370&gt;TODAY(),AND(F370&lt;&gt;"",OR(NOT(ISNUMBER(F370)),F370&lt;E370,F370&gt;TODAY())),AND(I370&lt;&gt;"",OR(NOT(ISNUMBER(I370)),I370&lt;E370,I370&gt;TODAY())),AND(M370&lt;&gt;"",NOT(ISNUMBER(M370))),AND(H370="YES",I370="")),"CHECK INPUTS","COMPLETE"))))</x:f>
      </x:c>
    </x:row>
    <x:row r="371">
      <x:c r="A371" s="459"/>
      <x:c r="B371" s="459"/>
      <x:c r="C371" s="459"/>
      <x:c r="D371" s="459"/>
      <x:c r="E371" s="487"/>
      <x:c r="F371" s="487"/>
      <x:c r="G371" s="459"/>
      <x:c r="H371" s="459"/>
      <x:c r="I371" s="487"/>
      <x:c r="J371" s="459"/>
      <x:c r="K371" s="459"/>
      <x:c r="L371" s="459"/>
      <x:c r="M371" s="487"/>
      <x:c r="N371" s="459"/>
      <x:c r="O371" s="377" t="str">
        <x:f>IF(E371="","",TODAY()-E371)</x:f>
      </x:c>
      <x:c r="P371" s="459"/>
      <x:c r="Q371" s="747" t="str">
        <x:f>IF(A371="","",IF(COUNTIF($A$5:$A$503,A371)&gt;1,"DUPLICATE SAMPLE ID",IF(OR(B371="",C371="",D371="",E371="",H371="",J371="",K371="",N371=""),"CHECK REQUIRED FIELDS",IF(OR(NOT(ISNUMBER(E371)),E371&gt;TODAY(),AND(F371&lt;&gt;"",OR(NOT(ISNUMBER(F371)),F371&lt;E371,F371&gt;TODAY())),AND(I371&lt;&gt;"",OR(NOT(ISNUMBER(I371)),I371&lt;E371,I371&gt;TODAY())),AND(M371&lt;&gt;"",NOT(ISNUMBER(M371))),AND(H371="YES",I371="")),"CHECK INPUTS","COMPLETE"))))</x:f>
      </x:c>
    </x:row>
    <x:row r="372">
      <x:c r="A372" s="459"/>
      <x:c r="B372" s="459"/>
      <x:c r="C372" s="459"/>
      <x:c r="D372" s="459"/>
      <x:c r="E372" s="487"/>
      <x:c r="F372" s="487"/>
      <x:c r="G372" s="459"/>
      <x:c r="H372" s="459"/>
      <x:c r="I372" s="487"/>
      <x:c r="J372" s="459"/>
      <x:c r="K372" s="459"/>
      <x:c r="L372" s="459"/>
      <x:c r="M372" s="487"/>
      <x:c r="N372" s="459"/>
      <x:c r="O372" s="377" t="str">
        <x:f>IF(E372="","",TODAY()-E372)</x:f>
      </x:c>
      <x:c r="P372" s="459"/>
      <x:c r="Q372" s="747" t="str">
        <x:f>IF(A372="","",IF(COUNTIF($A$5:$A$503,A372)&gt;1,"DUPLICATE SAMPLE ID",IF(OR(B372="",C372="",D372="",E372="",H372="",J372="",K372="",N372=""),"CHECK REQUIRED FIELDS",IF(OR(NOT(ISNUMBER(E372)),E372&gt;TODAY(),AND(F372&lt;&gt;"",OR(NOT(ISNUMBER(F372)),F372&lt;E372,F372&gt;TODAY())),AND(I372&lt;&gt;"",OR(NOT(ISNUMBER(I372)),I372&lt;E372,I372&gt;TODAY())),AND(M372&lt;&gt;"",NOT(ISNUMBER(M372))),AND(H372="YES",I372="")),"CHECK INPUTS","COMPLETE"))))</x:f>
      </x:c>
    </x:row>
    <x:row r="373">
      <x:c r="A373" s="459"/>
      <x:c r="B373" s="459"/>
      <x:c r="C373" s="459"/>
      <x:c r="D373" s="459"/>
      <x:c r="E373" s="487"/>
      <x:c r="F373" s="487"/>
      <x:c r="G373" s="459"/>
      <x:c r="H373" s="459"/>
      <x:c r="I373" s="487"/>
      <x:c r="J373" s="459"/>
      <x:c r="K373" s="459"/>
      <x:c r="L373" s="459"/>
      <x:c r="M373" s="487"/>
      <x:c r="N373" s="459"/>
      <x:c r="O373" s="377" t="str">
        <x:f>IF(E373="","",TODAY()-E373)</x:f>
      </x:c>
      <x:c r="P373" s="459"/>
      <x:c r="Q373" s="747" t="str">
        <x:f>IF(A373="","",IF(COUNTIF($A$5:$A$503,A373)&gt;1,"DUPLICATE SAMPLE ID",IF(OR(B373="",C373="",D373="",E373="",H373="",J373="",K373="",N373=""),"CHECK REQUIRED FIELDS",IF(OR(NOT(ISNUMBER(E373)),E373&gt;TODAY(),AND(F373&lt;&gt;"",OR(NOT(ISNUMBER(F373)),F373&lt;E373,F373&gt;TODAY())),AND(I373&lt;&gt;"",OR(NOT(ISNUMBER(I373)),I373&lt;E373,I373&gt;TODAY())),AND(M373&lt;&gt;"",NOT(ISNUMBER(M373))),AND(H373="YES",I373="")),"CHECK INPUTS","COMPLETE"))))</x:f>
      </x:c>
    </x:row>
    <x:row r="374">
      <x:c r="A374" s="459"/>
      <x:c r="B374" s="459"/>
      <x:c r="C374" s="459"/>
      <x:c r="D374" s="459"/>
      <x:c r="E374" s="487"/>
      <x:c r="F374" s="487"/>
      <x:c r="G374" s="459"/>
      <x:c r="H374" s="459"/>
      <x:c r="I374" s="487"/>
      <x:c r="J374" s="459"/>
      <x:c r="K374" s="459"/>
      <x:c r="L374" s="459"/>
      <x:c r="M374" s="487"/>
      <x:c r="N374" s="459"/>
      <x:c r="O374" s="377" t="str">
        <x:f>IF(E374="","",TODAY()-E374)</x:f>
      </x:c>
      <x:c r="P374" s="459"/>
      <x:c r="Q374" s="747" t="str">
        <x:f>IF(A374="","",IF(COUNTIF($A$5:$A$503,A374)&gt;1,"DUPLICATE SAMPLE ID",IF(OR(B374="",C374="",D374="",E374="",H374="",J374="",K374="",N374=""),"CHECK REQUIRED FIELDS",IF(OR(NOT(ISNUMBER(E374)),E374&gt;TODAY(),AND(F374&lt;&gt;"",OR(NOT(ISNUMBER(F374)),F374&lt;E374,F374&gt;TODAY())),AND(I374&lt;&gt;"",OR(NOT(ISNUMBER(I374)),I374&lt;E374,I374&gt;TODAY())),AND(M374&lt;&gt;"",NOT(ISNUMBER(M374))),AND(H374="YES",I374="")),"CHECK INPUTS","COMPLETE"))))</x:f>
      </x:c>
    </x:row>
    <x:row r="375">
      <x:c r="A375" s="459"/>
      <x:c r="B375" s="459"/>
      <x:c r="C375" s="459"/>
      <x:c r="D375" s="459"/>
      <x:c r="E375" s="487"/>
      <x:c r="F375" s="487"/>
      <x:c r="G375" s="459"/>
      <x:c r="H375" s="459"/>
      <x:c r="I375" s="487"/>
      <x:c r="J375" s="459"/>
      <x:c r="K375" s="459"/>
      <x:c r="L375" s="459"/>
      <x:c r="M375" s="487"/>
      <x:c r="N375" s="459"/>
      <x:c r="O375" s="377" t="str">
        <x:f>IF(E375="","",TODAY()-E375)</x:f>
      </x:c>
      <x:c r="P375" s="459"/>
      <x:c r="Q375" s="747" t="str">
        <x:f>IF(A375="","",IF(COUNTIF($A$5:$A$503,A375)&gt;1,"DUPLICATE SAMPLE ID",IF(OR(B375="",C375="",D375="",E375="",H375="",J375="",K375="",N375=""),"CHECK REQUIRED FIELDS",IF(OR(NOT(ISNUMBER(E375)),E375&gt;TODAY(),AND(F375&lt;&gt;"",OR(NOT(ISNUMBER(F375)),F375&lt;E375,F375&gt;TODAY())),AND(I375&lt;&gt;"",OR(NOT(ISNUMBER(I375)),I375&lt;E375,I375&gt;TODAY())),AND(M375&lt;&gt;"",NOT(ISNUMBER(M375))),AND(H375="YES",I375="")),"CHECK INPUTS","COMPLETE"))))</x:f>
      </x:c>
    </x:row>
    <x:row r="376">
      <x:c r="A376" s="459"/>
      <x:c r="B376" s="459"/>
      <x:c r="C376" s="459"/>
      <x:c r="D376" s="459"/>
      <x:c r="E376" s="487"/>
      <x:c r="F376" s="487"/>
      <x:c r="G376" s="459"/>
      <x:c r="H376" s="459"/>
      <x:c r="I376" s="487"/>
      <x:c r="J376" s="459"/>
      <x:c r="K376" s="459"/>
      <x:c r="L376" s="459"/>
      <x:c r="M376" s="487"/>
      <x:c r="N376" s="459"/>
      <x:c r="O376" s="377" t="str">
        <x:f>IF(E376="","",TODAY()-E376)</x:f>
      </x:c>
      <x:c r="P376" s="459"/>
      <x:c r="Q376" s="747" t="str">
        <x:f>IF(A376="","",IF(COUNTIF($A$5:$A$503,A376)&gt;1,"DUPLICATE SAMPLE ID",IF(OR(B376="",C376="",D376="",E376="",H376="",J376="",K376="",N376=""),"CHECK REQUIRED FIELDS",IF(OR(NOT(ISNUMBER(E376)),E376&gt;TODAY(),AND(F376&lt;&gt;"",OR(NOT(ISNUMBER(F376)),F376&lt;E376,F376&gt;TODAY())),AND(I376&lt;&gt;"",OR(NOT(ISNUMBER(I376)),I376&lt;E376,I376&gt;TODAY())),AND(M376&lt;&gt;"",NOT(ISNUMBER(M376))),AND(H376="YES",I376="")),"CHECK INPUTS","COMPLETE"))))</x:f>
      </x:c>
    </x:row>
    <x:row r="377">
      <x:c r="A377" s="459"/>
      <x:c r="B377" s="459"/>
      <x:c r="C377" s="459"/>
      <x:c r="D377" s="459"/>
      <x:c r="E377" s="487"/>
      <x:c r="F377" s="487"/>
      <x:c r="G377" s="459"/>
      <x:c r="H377" s="459"/>
      <x:c r="I377" s="487"/>
      <x:c r="J377" s="459"/>
      <x:c r="K377" s="459"/>
      <x:c r="L377" s="459"/>
      <x:c r="M377" s="487"/>
      <x:c r="N377" s="459"/>
      <x:c r="O377" s="377" t="str">
        <x:f>IF(E377="","",TODAY()-E377)</x:f>
      </x:c>
      <x:c r="P377" s="459"/>
      <x:c r="Q377" s="747" t="str">
        <x:f>IF(A377="","",IF(COUNTIF($A$5:$A$503,A377)&gt;1,"DUPLICATE SAMPLE ID",IF(OR(B377="",C377="",D377="",E377="",H377="",J377="",K377="",N377=""),"CHECK REQUIRED FIELDS",IF(OR(NOT(ISNUMBER(E377)),E377&gt;TODAY(),AND(F377&lt;&gt;"",OR(NOT(ISNUMBER(F377)),F377&lt;E377,F377&gt;TODAY())),AND(I377&lt;&gt;"",OR(NOT(ISNUMBER(I377)),I377&lt;E377,I377&gt;TODAY())),AND(M377&lt;&gt;"",NOT(ISNUMBER(M377))),AND(H377="YES",I377="")),"CHECK INPUTS","COMPLETE"))))</x:f>
      </x:c>
    </x:row>
    <x:row r="378">
      <x:c r="A378" s="459"/>
      <x:c r="B378" s="459"/>
      <x:c r="C378" s="459"/>
      <x:c r="D378" s="459"/>
      <x:c r="E378" s="487"/>
      <x:c r="F378" s="487"/>
      <x:c r="G378" s="459"/>
      <x:c r="H378" s="459"/>
      <x:c r="I378" s="487"/>
      <x:c r="J378" s="459"/>
      <x:c r="K378" s="459"/>
      <x:c r="L378" s="459"/>
      <x:c r="M378" s="487"/>
      <x:c r="N378" s="459"/>
      <x:c r="O378" s="377" t="str">
        <x:f>IF(E378="","",TODAY()-E378)</x:f>
      </x:c>
      <x:c r="P378" s="459"/>
      <x:c r="Q378" s="747" t="str">
        <x:f>IF(A378="","",IF(COUNTIF($A$5:$A$503,A378)&gt;1,"DUPLICATE SAMPLE ID",IF(OR(B378="",C378="",D378="",E378="",H378="",J378="",K378="",N378=""),"CHECK REQUIRED FIELDS",IF(OR(NOT(ISNUMBER(E378)),E378&gt;TODAY(),AND(F378&lt;&gt;"",OR(NOT(ISNUMBER(F378)),F378&lt;E378,F378&gt;TODAY())),AND(I378&lt;&gt;"",OR(NOT(ISNUMBER(I378)),I378&lt;E378,I378&gt;TODAY())),AND(M378&lt;&gt;"",NOT(ISNUMBER(M378))),AND(H378="YES",I378="")),"CHECK INPUTS","COMPLETE"))))</x:f>
      </x:c>
    </x:row>
    <x:row r="379">
      <x:c r="A379" s="459"/>
      <x:c r="B379" s="459"/>
      <x:c r="C379" s="459"/>
      <x:c r="D379" s="459"/>
      <x:c r="E379" s="487"/>
      <x:c r="F379" s="487"/>
      <x:c r="G379" s="459"/>
      <x:c r="H379" s="459"/>
      <x:c r="I379" s="487"/>
      <x:c r="J379" s="459"/>
      <x:c r="K379" s="459"/>
      <x:c r="L379" s="459"/>
      <x:c r="M379" s="487"/>
      <x:c r="N379" s="459"/>
      <x:c r="O379" s="377" t="str">
        <x:f>IF(E379="","",TODAY()-E379)</x:f>
      </x:c>
      <x:c r="P379" s="459"/>
      <x:c r="Q379" s="747" t="str">
        <x:f>IF(A379="","",IF(COUNTIF($A$5:$A$503,A379)&gt;1,"DUPLICATE SAMPLE ID",IF(OR(B379="",C379="",D379="",E379="",H379="",J379="",K379="",N379=""),"CHECK REQUIRED FIELDS",IF(OR(NOT(ISNUMBER(E379)),E379&gt;TODAY(),AND(F379&lt;&gt;"",OR(NOT(ISNUMBER(F379)),F379&lt;E379,F379&gt;TODAY())),AND(I379&lt;&gt;"",OR(NOT(ISNUMBER(I379)),I379&lt;E379,I379&gt;TODAY())),AND(M379&lt;&gt;"",NOT(ISNUMBER(M379))),AND(H379="YES",I379="")),"CHECK INPUTS","COMPLETE"))))</x:f>
      </x:c>
    </x:row>
    <x:row r="380">
      <x:c r="A380" s="459"/>
      <x:c r="B380" s="459"/>
      <x:c r="C380" s="459"/>
      <x:c r="D380" s="459"/>
      <x:c r="E380" s="487"/>
      <x:c r="F380" s="487"/>
      <x:c r="G380" s="459"/>
      <x:c r="H380" s="459"/>
      <x:c r="I380" s="487"/>
      <x:c r="J380" s="459"/>
      <x:c r="K380" s="459"/>
      <x:c r="L380" s="459"/>
      <x:c r="M380" s="487"/>
      <x:c r="N380" s="459"/>
      <x:c r="O380" s="377" t="str">
        <x:f>IF(E380="","",TODAY()-E380)</x:f>
      </x:c>
      <x:c r="P380" s="459"/>
      <x:c r="Q380" s="747" t="str">
        <x:f>IF(A380="","",IF(COUNTIF($A$5:$A$503,A380)&gt;1,"DUPLICATE SAMPLE ID",IF(OR(B380="",C380="",D380="",E380="",H380="",J380="",K380="",N380=""),"CHECK REQUIRED FIELDS",IF(OR(NOT(ISNUMBER(E380)),E380&gt;TODAY(),AND(F380&lt;&gt;"",OR(NOT(ISNUMBER(F380)),F380&lt;E380,F380&gt;TODAY())),AND(I380&lt;&gt;"",OR(NOT(ISNUMBER(I380)),I380&lt;E380,I380&gt;TODAY())),AND(M380&lt;&gt;"",NOT(ISNUMBER(M380))),AND(H380="YES",I380="")),"CHECK INPUTS","COMPLETE"))))</x:f>
      </x:c>
    </x:row>
    <x:row r="381">
      <x:c r="A381" s="459"/>
      <x:c r="B381" s="459"/>
      <x:c r="C381" s="459"/>
      <x:c r="D381" s="459"/>
      <x:c r="E381" s="487"/>
      <x:c r="F381" s="487"/>
      <x:c r="G381" s="459"/>
      <x:c r="H381" s="459"/>
      <x:c r="I381" s="487"/>
      <x:c r="J381" s="459"/>
      <x:c r="K381" s="459"/>
      <x:c r="L381" s="459"/>
      <x:c r="M381" s="487"/>
      <x:c r="N381" s="459"/>
      <x:c r="O381" s="377" t="str">
        <x:f>IF(E381="","",TODAY()-E381)</x:f>
      </x:c>
      <x:c r="P381" s="459"/>
      <x:c r="Q381" s="747" t="str">
        <x:f>IF(A381="","",IF(COUNTIF($A$5:$A$503,A381)&gt;1,"DUPLICATE SAMPLE ID",IF(OR(B381="",C381="",D381="",E381="",H381="",J381="",K381="",N381=""),"CHECK REQUIRED FIELDS",IF(OR(NOT(ISNUMBER(E381)),E381&gt;TODAY(),AND(F381&lt;&gt;"",OR(NOT(ISNUMBER(F381)),F381&lt;E381,F381&gt;TODAY())),AND(I381&lt;&gt;"",OR(NOT(ISNUMBER(I381)),I381&lt;E381,I381&gt;TODAY())),AND(M381&lt;&gt;"",NOT(ISNUMBER(M381))),AND(H381="YES",I381="")),"CHECK INPUTS","COMPLETE"))))</x:f>
      </x:c>
    </x:row>
    <x:row r="382">
      <x:c r="A382" s="459"/>
      <x:c r="B382" s="459"/>
      <x:c r="C382" s="459"/>
      <x:c r="D382" s="459"/>
      <x:c r="E382" s="487"/>
      <x:c r="F382" s="487"/>
      <x:c r="G382" s="459"/>
      <x:c r="H382" s="459"/>
      <x:c r="I382" s="487"/>
      <x:c r="J382" s="459"/>
      <x:c r="K382" s="459"/>
      <x:c r="L382" s="459"/>
      <x:c r="M382" s="487"/>
      <x:c r="N382" s="459"/>
      <x:c r="O382" s="377" t="str">
        <x:f>IF(E382="","",TODAY()-E382)</x:f>
      </x:c>
      <x:c r="P382" s="459"/>
      <x:c r="Q382" s="747" t="str">
        <x:f>IF(A382="","",IF(COUNTIF($A$5:$A$503,A382)&gt;1,"DUPLICATE SAMPLE ID",IF(OR(B382="",C382="",D382="",E382="",H382="",J382="",K382="",N382=""),"CHECK REQUIRED FIELDS",IF(OR(NOT(ISNUMBER(E382)),E382&gt;TODAY(),AND(F382&lt;&gt;"",OR(NOT(ISNUMBER(F382)),F382&lt;E382,F382&gt;TODAY())),AND(I382&lt;&gt;"",OR(NOT(ISNUMBER(I382)),I382&lt;E382,I382&gt;TODAY())),AND(M382&lt;&gt;"",NOT(ISNUMBER(M382))),AND(H382="YES",I382="")),"CHECK INPUTS","COMPLETE"))))</x:f>
      </x:c>
    </x:row>
    <x:row r="383">
      <x:c r="A383" s="459"/>
      <x:c r="B383" s="459"/>
      <x:c r="C383" s="459"/>
      <x:c r="D383" s="459"/>
      <x:c r="E383" s="487"/>
      <x:c r="F383" s="487"/>
      <x:c r="G383" s="459"/>
      <x:c r="H383" s="459"/>
      <x:c r="I383" s="487"/>
      <x:c r="J383" s="459"/>
      <x:c r="K383" s="459"/>
      <x:c r="L383" s="459"/>
      <x:c r="M383" s="487"/>
      <x:c r="N383" s="459"/>
      <x:c r="O383" s="377" t="str">
        <x:f>IF(E383="","",TODAY()-E383)</x:f>
      </x:c>
      <x:c r="P383" s="459"/>
      <x:c r="Q383" s="747" t="str">
        <x:f>IF(A383="","",IF(COUNTIF($A$5:$A$503,A383)&gt;1,"DUPLICATE SAMPLE ID",IF(OR(B383="",C383="",D383="",E383="",H383="",J383="",K383="",N383=""),"CHECK REQUIRED FIELDS",IF(OR(NOT(ISNUMBER(E383)),E383&gt;TODAY(),AND(F383&lt;&gt;"",OR(NOT(ISNUMBER(F383)),F383&lt;E383,F383&gt;TODAY())),AND(I383&lt;&gt;"",OR(NOT(ISNUMBER(I383)),I383&lt;E383,I383&gt;TODAY())),AND(M383&lt;&gt;"",NOT(ISNUMBER(M383))),AND(H383="YES",I383="")),"CHECK INPUTS","COMPLETE"))))</x:f>
      </x:c>
    </x:row>
    <x:row r="384">
      <x:c r="A384" s="459"/>
      <x:c r="B384" s="459"/>
      <x:c r="C384" s="459"/>
      <x:c r="D384" s="459"/>
      <x:c r="E384" s="487"/>
      <x:c r="F384" s="487"/>
      <x:c r="G384" s="459"/>
      <x:c r="H384" s="459"/>
      <x:c r="I384" s="487"/>
      <x:c r="J384" s="459"/>
      <x:c r="K384" s="459"/>
      <x:c r="L384" s="459"/>
      <x:c r="M384" s="487"/>
      <x:c r="N384" s="459"/>
      <x:c r="O384" s="377" t="str">
        <x:f>IF(E384="","",TODAY()-E384)</x:f>
      </x:c>
      <x:c r="P384" s="459"/>
      <x:c r="Q384" s="747" t="str">
        <x:f>IF(A384="","",IF(COUNTIF($A$5:$A$503,A384)&gt;1,"DUPLICATE SAMPLE ID",IF(OR(B384="",C384="",D384="",E384="",H384="",J384="",K384="",N384=""),"CHECK REQUIRED FIELDS",IF(OR(NOT(ISNUMBER(E384)),E384&gt;TODAY(),AND(F384&lt;&gt;"",OR(NOT(ISNUMBER(F384)),F384&lt;E384,F384&gt;TODAY())),AND(I384&lt;&gt;"",OR(NOT(ISNUMBER(I384)),I384&lt;E384,I384&gt;TODAY())),AND(M384&lt;&gt;"",NOT(ISNUMBER(M384))),AND(H384="YES",I384="")),"CHECK INPUTS","COMPLETE"))))</x:f>
      </x:c>
    </x:row>
    <x:row r="385">
      <x:c r="A385" s="459"/>
      <x:c r="B385" s="459"/>
      <x:c r="C385" s="459"/>
      <x:c r="D385" s="459"/>
      <x:c r="E385" s="487"/>
      <x:c r="F385" s="487"/>
      <x:c r="G385" s="459"/>
      <x:c r="H385" s="459"/>
      <x:c r="I385" s="487"/>
      <x:c r="J385" s="459"/>
      <x:c r="K385" s="459"/>
      <x:c r="L385" s="459"/>
      <x:c r="M385" s="487"/>
      <x:c r="N385" s="459"/>
      <x:c r="O385" s="377" t="str">
        <x:f>IF(E385="","",TODAY()-E385)</x:f>
      </x:c>
      <x:c r="P385" s="459"/>
      <x:c r="Q385" s="747" t="str">
        <x:f>IF(A385="","",IF(COUNTIF($A$5:$A$503,A385)&gt;1,"DUPLICATE SAMPLE ID",IF(OR(B385="",C385="",D385="",E385="",H385="",J385="",K385="",N385=""),"CHECK REQUIRED FIELDS",IF(OR(NOT(ISNUMBER(E385)),E385&gt;TODAY(),AND(F385&lt;&gt;"",OR(NOT(ISNUMBER(F385)),F385&lt;E385,F385&gt;TODAY())),AND(I385&lt;&gt;"",OR(NOT(ISNUMBER(I385)),I385&lt;E385,I385&gt;TODAY())),AND(M385&lt;&gt;"",NOT(ISNUMBER(M385))),AND(H385="YES",I385="")),"CHECK INPUTS","COMPLETE"))))</x:f>
      </x:c>
    </x:row>
    <x:row r="386">
      <x:c r="A386" s="459"/>
      <x:c r="B386" s="459"/>
      <x:c r="C386" s="459"/>
      <x:c r="D386" s="459"/>
      <x:c r="E386" s="487"/>
      <x:c r="F386" s="487"/>
      <x:c r="G386" s="459"/>
      <x:c r="H386" s="459"/>
      <x:c r="I386" s="487"/>
      <x:c r="J386" s="459"/>
      <x:c r="K386" s="459"/>
      <x:c r="L386" s="459"/>
      <x:c r="M386" s="487"/>
      <x:c r="N386" s="459"/>
      <x:c r="O386" s="377" t="str">
        <x:f>IF(E386="","",TODAY()-E386)</x:f>
      </x:c>
      <x:c r="P386" s="459"/>
      <x:c r="Q386" s="747" t="str">
        <x:f>IF(A386="","",IF(COUNTIF($A$5:$A$503,A386)&gt;1,"DUPLICATE SAMPLE ID",IF(OR(B386="",C386="",D386="",E386="",H386="",J386="",K386="",N386=""),"CHECK REQUIRED FIELDS",IF(OR(NOT(ISNUMBER(E386)),E386&gt;TODAY(),AND(F386&lt;&gt;"",OR(NOT(ISNUMBER(F386)),F386&lt;E386,F386&gt;TODAY())),AND(I386&lt;&gt;"",OR(NOT(ISNUMBER(I386)),I386&lt;E386,I386&gt;TODAY())),AND(M386&lt;&gt;"",NOT(ISNUMBER(M386))),AND(H386="YES",I386="")),"CHECK INPUTS","COMPLETE"))))</x:f>
      </x:c>
    </x:row>
    <x:row r="387">
      <x:c r="A387" s="459"/>
      <x:c r="B387" s="459"/>
      <x:c r="C387" s="459"/>
      <x:c r="D387" s="459"/>
      <x:c r="E387" s="487"/>
      <x:c r="F387" s="487"/>
      <x:c r="G387" s="459"/>
      <x:c r="H387" s="459"/>
      <x:c r="I387" s="487"/>
      <x:c r="J387" s="459"/>
      <x:c r="K387" s="459"/>
      <x:c r="L387" s="459"/>
      <x:c r="M387" s="487"/>
      <x:c r="N387" s="459"/>
      <x:c r="O387" s="377" t="str">
        <x:f>IF(E387="","",TODAY()-E387)</x:f>
      </x:c>
      <x:c r="P387" s="459"/>
      <x:c r="Q387" s="747" t="str">
        <x:f>IF(A387="","",IF(COUNTIF($A$5:$A$503,A387)&gt;1,"DUPLICATE SAMPLE ID",IF(OR(B387="",C387="",D387="",E387="",H387="",J387="",K387="",N387=""),"CHECK REQUIRED FIELDS",IF(OR(NOT(ISNUMBER(E387)),E387&gt;TODAY(),AND(F387&lt;&gt;"",OR(NOT(ISNUMBER(F387)),F387&lt;E387,F387&gt;TODAY())),AND(I387&lt;&gt;"",OR(NOT(ISNUMBER(I387)),I387&lt;E387,I387&gt;TODAY())),AND(M387&lt;&gt;"",NOT(ISNUMBER(M387))),AND(H387="YES",I387="")),"CHECK INPUTS","COMPLETE"))))</x:f>
      </x:c>
    </x:row>
    <x:row r="388">
      <x:c r="A388" s="459"/>
      <x:c r="B388" s="459"/>
      <x:c r="C388" s="459"/>
      <x:c r="D388" s="459"/>
      <x:c r="E388" s="487"/>
      <x:c r="F388" s="487"/>
      <x:c r="G388" s="459"/>
      <x:c r="H388" s="459"/>
      <x:c r="I388" s="487"/>
      <x:c r="J388" s="459"/>
      <x:c r="K388" s="459"/>
      <x:c r="L388" s="459"/>
      <x:c r="M388" s="487"/>
      <x:c r="N388" s="459"/>
      <x:c r="O388" s="377" t="str">
        <x:f>IF(E388="","",TODAY()-E388)</x:f>
      </x:c>
      <x:c r="P388" s="459"/>
      <x:c r="Q388" s="747" t="str">
        <x:f>IF(A388="","",IF(COUNTIF($A$5:$A$503,A388)&gt;1,"DUPLICATE SAMPLE ID",IF(OR(B388="",C388="",D388="",E388="",H388="",J388="",K388="",N388=""),"CHECK REQUIRED FIELDS",IF(OR(NOT(ISNUMBER(E388)),E388&gt;TODAY(),AND(F388&lt;&gt;"",OR(NOT(ISNUMBER(F388)),F388&lt;E388,F388&gt;TODAY())),AND(I388&lt;&gt;"",OR(NOT(ISNUMBER(I388)),I388&lt;E388,I388&gt;TODAY())),AND(M388&lt;&gt;"",NOT(ISNUMBER(M388))),AND(H388="YES",I388="")),"CHECK INPUTS","COMPLETE"))))</x:f>
      </x:c>
    </x:row>
    <x:row r="389">
      <x:c r="A389" s="459"/>
      <x:c r="B389" s="459"/>
      <x:c r="C389" s="459"/>
      <x:c r="D389" s="459"/>
      <x:c r="E389" s="487"/>
      <x:c r="F389" s="487"/>
      <x:c r="G389" s="459"/>
      <x:c r="H389" s="459"/>
      <x:c r="I389" s="487"/>
      <x:c r="J389" s="459"/>
      <x:c r="K389" s="459"/>
      <x:c r="L389" s="459"/>
      <x:c r="M389" s="487"/>
      <x:c r="N389" s="459"/>
      <x:c r="O389" s="377" t="str">
        <x:f>IF(E389="","",TODAY()-E389)</x:f>
      </x:c>
      <x:c r="P389" s="459"/>
      <x:c r="Q389" s="747" t="str">
        <x:f>IF(A389="","",IF(COUNTIF($A$5:$A$503,A389)&gt;1,"DUPLICATE SAMPLE ID",IF(OR(B389="",C389="",D389="",E389="",H389="",J389="",K389="",N389=""),"CHECK REQUIRED FIELDS",IF(OR(NOT(ISNUMBER(E389)),E389&gt;TODAY(),AND(F389&lt;&gt;"",OR(NOT(ISNUMBER(F389)),F389&lt;E389,F389&gt;TODAY())),AND(I389&lt;&gt;"",OR(NOT(ISNUMBER(I389)),I389&lt;E389,I389&gt;TODAY())),AND(M389&lt;&gt;"",NOT(ISNUMBER(M389))),AND(H389="YES",I389="")),"CHECK INPUTS","COMPLETE"))))</x:f>
      </x:c>
    </x:row>
    <x:row r="390">
      <x:c r="A390" s="459"/>
      <x:c r="B390" s="459"/>
      <x:c r="C390" s="459"/>
      <x:c r="D390" s="459"/>
      <x:c r="E390" s="487"/>
      <x:c r="F390" s="487"/>
      <x:c r="G390" s="459"/>
      <x:c r="H390" s="459"/>
      <x:c r="I390" s="487"/>
      <x:c r="J390" s="459"/>
      <x:c r="K390" s="459"/>
      <x:c r="L390" s="459"/>
      <x:c r="M390" s="487"/>
      <x:c r="N390" s="459"/>
      <x:c r="O390" s="377" t="str">
        <x:f>IF(E390="","",TODAY()-E390)</x:f>
      </x:c>
      <x:c r="P390" s="459"/>
      <x:c r="Q390" s="747" t="str">
        <x:f>IF(A390="","",IF(COUNTIF($A$5:$A$503,A390)&gt;1,"DUPLICATE SAMPLE ID",IF(OR(B390="",C390="",D390="",E390="",H390="",J390="",K390="",N390=""),"CHECK REQUIRED FIELDS",IF(OR(NOT(ISNUMBER(E390)),E390&gt;TODAY(),AND(F390&lt;&gt;"",OR(NOT(ISNUMBER(F390)),F390&lt;E390,F390&gt;TODAY())),AND(I390&lt;&gt;"",OR(NOT(ISNUMBER(I390)),I390&lt;E390,I390&gt;TODAY())),AND(M390&lt;&gt;"",NOT(ISNUMBER(M390))),AND(H390="YES",I390="")),"CHECK INPUTS","COMPLETE"))))</x:f>
      </x:c>
    </x:row>
    <x:row r="391">
      <x:c r="A391" s="459"/>
      <x:c r="B391" s="459"/>
      <x:c r="C391" s="459"/>
      <x:c r="D391" s="459"/>
      <x:c r="E391" s="487"/>
      <x:c r="F391" s="487"/>
      <x:c r="G391" s="459"/>
      <x:c r="H391" s="459"/>
      <x:c r="I391" s="487"/>
      <x:c r="J391" s="459"/>
      <x:c r="K391" s="459"/>
      <x:c r="L391" s="459"/>
      <x:c r="M391" s="487"/>
      <x:c r="N391" s="459"/>
      <x:c r="O391" s="377" t="str">
        <x:f>IF(E391="","",TODAY()-E391)</x:f>
      </x:c>
      <x:c r="P391" s="459"/>
      <x:c r="Q391" s="747" t="str">
        <x:f>IF(A391="","",IF(COUNTIF($A$5:$A$503,A391)&gt;1,"DUPLICATE SAMPLE ID",IF(OR(B391="",C391="",D391="",E391="",H391="",J391="",K391="",N391=""),"CHECK REQUIRED FIELDS",IF(OR(NOT(ISNUMBER(E391)),E391&gt;TODAY(),AND(F391&lt;&gt;"",OR(NOT(ISNUMBER(F391)),F391&lt;E391,F391&gt;TODAY())),AND(I391&lt;&gt;"",OR(NOT(ISNUMBER(I391)),I391&lt;E391,I391&gt;TODAY())),AND(M391&lt;&gt;"",NOT(ISNUMBER(M391))),AND(H391="YES",I391="")),"CHECK INPUTS","COMPLETE"))))</x:f>
      </x:c>
    </x:row>
    <x:row r="392">
      <x:c r="A392" s="459"/>
      <x:c r="B392" s="459"/>
      <x:c r="C392" s="459"/>
      <x:c r="D392" s="459"/>
      <x:c r="E392" s="487"/>
      <x:c r="F392" s="487"/>
      <x:c r="G392" s="459"/>
      <x:c r="H392" s="459"/>
      <x:c r="I392" s="487"/>
      <x:c r="J392" s="459"/>
      <x:c r="K392" s="459"/>
      <x:c r="L392" s="459"/>
      <x:c r="M392" s="487"/>
      <x:c r="N392" s="459"/>
      <x:c r="O392" s="377" t="str">
        <x:f>IF(E392="","",TODAY()-E392)</x:f>
      </x:c>
      <x:c r="P392" s="459"/>
      <x:c r="Q392" s="747" t="str">
        <x:f>IF(A392="","",IF(COUNTIF($A$5:$A$503,A392)&gt;1,"DUPLICATE SAMPLE ID",IF(OR(B392="",C392="",D392="",E392="",H392="",J392="",K392="",N392=""),"CHECK REQUIRED FIELDS",IF(OR(NOT(ISNUMBER(E392)),E392&gt;TODAY(),AND(F392&lt;&gt;"",OR(NOT(ISNUMBER(F392)),F392&lt;E392,F392&gt;TODAY())),AND(I392&lt;&gt;"",OR(NOT(ISNUMBER(I392)),I392&lt;E392,I392&gt;TODAY())),AND(M392&lt;&gt;"",NOT(ISNUMBER(M392))),AND(H392="YES",I392="")),"CHECK INPUTS","COMPLETE"))))</x:f>
      </x:c>
    </x:row>
    <x:row r="393">
      <x:c r="A393" s="459"/>
      <x:c r="B393" s="459"/>
      <x:c r="C393" s="459"/>
      <x:c r="D393" s="459"/>
      <x:c r="E393" s="487"/>
      <x:c r="F393" s="487"/>
      <x:c r="G393" s="459"/>
      <x:c r="H393" s="459"/>
      <x:c r="I393" s="487"/>
      <x:c r="J393" s="459"/>
      <x:c r="K393" s="459"/>
      <x:c r="L393" s="459"/>
      <x:c r="M393" s="487"/>
      <x:c r="N393" s="459"/>
      <x:c r="O393" s="377" t="str">
        <x:f>IF(E393="","",TODAY()-E393)</x:f>
      </x:c>
      <x:c r="P393" s="459"/>
      <x:c r="Q393" s="747" t="str">
        <x:f>IF(A393="","",IF(COUNTIF($A$5:$A$503,A393)&gt;1,"DUPLICATE SAMPLE ID",IF(OR(B393="",C393="",D393="",E393="",H393="",J393="",K393="",N393=""),"CHECK REQUIRED FIELDS",IF(OR(NOT(ISNUMBER(E393)),E393&gt;TODAY(),AND(F393&lt;&gt;"",OR(NOT(ISNUMBER(F393)),F393&lt;E393,F393&gt;TODAY())),AND(I393&lt;&gt;"",OR(NOT(ISNUMBER(I393)),I393&lt;E393,I393&gt;TODAY())),AND(M393&lt;&gt;"",NOT(ISNUMBER(M393))),AND(H393="YES",I393="")),"CHECK INPUTS","COMPLETE"))))</x:f>
      </x:c>
    </x:row>
    <x:row r="394">
      <x:c r="A394" s="459"/>
      <x:c r="B394" s="459"/>
      <x:c r="C394" s="459"/>
      <x:c r="D394" s="459"/>
      <x:c r="E394" s="487"/>
      <x:c r="F394" s="487"/>
      <x:c r="G394" s="459"/>
      <x:c r="H394" s="459"/>
      <x:c r="I394" s="487"/>
      <x:c r="J394" s="459"/>
      <x:c r="K394" s="459"/>
      <x:c r="L394" s="459"/>
      <x:c r="M394" s="487"/>
      <x:c r="N394" s="459"/>
      <x:c r="O394" s="377" t="str">
        <x:f>IF(E394="","",TODAY()-E394)</x:f>
      </x:c>
      <x:c r="P394" s="459"/>
      <x:c r="Q394" s="747" t="str">
        <x:f>IF(A394="","",IF(COUNTIF($A$5:$A$503,A394)&gt;1,"DUPLICATE SAMPLE ID",IF(OR(B394="",C394="",D394="",E394="",H394="",J394="",K394="",N394=""),"CHECK REQUIRED FIELDS",IF(OR(NOT(ISNUMBER(E394)),E394&gt;TODAY(),AND(F394&lt;&gt;"",OR(NOT(ISNUMBER(F394)),F394&lt;E394,F394&gt;TODAY())),AND(I394&lt;&gt;"",OR(NOT(ISNUMBER(I394)),I394&lt;E394,I394&gt;TODAY())),AND(M394&lt;&gt;"",NOT(ISNUMBER(M394))),AND(H394="YES",I394="")),"CHECK INPUTS","COMPLETE"))))</x:f>
      </x:c>
    </x:row>
    <x:row r="395">
      <x:c r="A395" s="459"/>
      <x:c r="B395" s="459"/>
      <x:c r="C395" s="459"/>
      <x:c r="D395" s="459"/>
      <x:c r="E395" s="487"/>
      <x:c r="F395" s="487"/>
      <x:c r="G395" s="459"/>
      <x:c r="H395" s="459"/>
      <x:c r="I395" s="487"/>
      <x:c r="J395" s="459"/>
      <x:c r="K395" s="459"/>
      <x:c r="L395" s="459"/>
      <x:c r="M395" s="487"/>
      <x:c r="N395" s="459"/>
      <x:c r="O395" s="377" t="str">
        <x:f>IF(E395="","",TODAY()-E395)</x:f>
      </x:c>
      <x:c r="P395" s="459"/>
      <x:c r="Q395" s="747" t="str">
        <x:f>IF(A395="","",IF(COUNTIF($A$5:$A$503,A395)&gt;1,"DUPLICATE SAMPLE ID",IF(OR(B395="",C395="",D395="",E395="",H395="",J395="",K395="",N395=""),"CHECK REQUIRED FIELDS",IF(OR(NOT(ISNUMBER(E395)),E395&gt;TODAY(),AND(F395&lt;&gt;"",OR(NOT(ISNUMBER(F395)),F395&lt;E395,F395&gt;TODAY())),AND(I395&lt;&gt;"",OR(NOT(ISNUMBER(I395)),I395&lt;E395,I395&gt;TODAY())),AND(M395&lt;&gt;"",NOT(ISNUMBER(M395))),AND(H395="YES",I395="")),"CHECK INPUTS","COMPLETE"))))</x:f>
      </x:c>
    </x:row>
    <x:row r="396">
      <x:c r="A396" s="459"/>
      <x:c r="B396" s="459"/>
      <x:c r="C396" s="459"/>
      <x:c r="D396" s="459"/>
      <x:c r="E396" s="487"/>
      <x:c r="F396" s="487"/>
      <x:c r="G396" s="459"/>
      <x:c r="H396" s="459"/>
      <x:c r="I396" s="487"/>
      <x:c r="J396" s="459"/>
      <x:c r="K396" s="459"/>
      <x:c r="L396" s="459"/>
      <x:c r="M396" s="487"/>
      <x:c r="N396" s="459"/>
      <x:c r="O396" s="377" t="str">
        <x:f>IF(E396="","",TODAY()-E396)</x:f>
      </x:c>
      <x:c r="P396" s="459"/>
      <x:c r="Q396" s="747" t="str">
        <x:f>IF(A396="","",IF(COUNTIF($A$5:$A$503,A396)&gt;1,"DUPLICATE SAMPLE ID",IF(OR(B396="",C396="",D396="",E396="",H396="",J396="",K396="",N396=""),"CHECK REQUIRED FIELDS",IF(OR(NOT(ISNUMBER(E396)),E396&gt;TODAY(),AND(F396&lt;&gt;"",OR(NOT(ISNUMBER(F396)),F396&lt;E396,F396&gt;TODAY())),AND(I396&lt;&gt;"",OR(NOT(ISNUMBER(I396)),I396&lt;E396,I396&gt;TODAY())),AND(M396&lt;&gt;"",NOT(ISNUMBER(M396))),AND(H396="YES",I396="")),"CHECK INPUTS","COMPLETE"))))</x:f>
      </x:c>
    </x:row>
    <x:row r="397">
      <x:c r="A397" s="459"/>
      <x:c r="B397" s="459"/>
      <x:c r="C397" s="459"/>
      <x:c r="D397" s="459"/>
      <x:c r="E397" s="487"/>
      <x:c r="F397" s="487"/>
      <x:c r="G397" s="459"/>
      <x:c r="H397" s="459"/>
      <x:c r="I397" s="487"/>
      <x:c r="J397" s="459"/>
      <x:c r="K397" s="459"/>
      <x:c r="L397" s="459"/>
      <x:c r="M397" s="487"/>
      <x:c r="N397" s="459"/>
      <x:c r="O397" s="377" t="str">
        <x:f>IF(E397="","",TODAY()-E397)</x:f>
      </x:c>
      <x:c r="P397" s="459"/>
      <x:c r="Q397" s="747" t="str">
        <x:f>IF(A397="","",IF(COUNTIF($A$5:$A$503,A397)&gt;1,"DUPLICATE SAMPLE ID",IF(OR(B397="",C397="",D397="",E397="",H397="",J397="",K397="",N397=""),"CHECK REQUIRED FIELDS",IF(OR(NOT(ISNUMBER(E397)),E397&gt;TODAY(),AND(F397&lt;&gt;"",OR(NOT(ISNUMBER(F397)),F397&lt;E397,F397&gt;TODAY())),AND(I397&lt;&gt;"",OR(NOT(ISNUMBER(I397)),I397&lt;E397,I397&gt;TODAY())),AND(M397&lt;&gt;"",NOT(ISNUMBER(M397))),AND(H397="YES",I397="")),"CHECK INPUTS","COMPLETE"))))</x:f>
      </x:c>
    </x:row>
    <x:row r="398">
      <x:c r="A398" s="459"/>
      <x:c r="B398" s="459"/>
      <x:c r="C398" s="459"/>
      <x:c r="D398" s="459"/>
      <x:c r="E398" s="487"/>
      <x:c r="F398" s="487"/>
      <x:c r="G398" s="459"/>
      <x:c r="H398" s="459"/>
      <x:c r="I398" s="487"/>
      <x:c r="J398" s="459"/>
      <x:c r="K398" s="459"/>
      <x:c r="L398" s="459"/>
      <x:c r="M398" s="487"/>
      <x:c r="N398" s="459"/>
      <x:c r="O398" s="377" t="str">
        <x:f>IF(E398="","",TODAY()-E398)</x:f>
      </x:c>
      <x:c r="P398" s="459"/>
      <x:c r="Q398" s="747" t="str">
        <x:f>IF(A398="","",IF(COUNTIF($A$5:$A$503,A398)&gt;1,"DUPLICATE SAMPLE ID",IF(OR(B398="",C398="",D398="",E398="",H398="",J398="",K398="",N398=""),"CHECK REQUIRED FIELDS",IF(OR(NOT(ISNUMBER(E398)),E398&gt;TODAY(),AND(F398&lt;&gt;"",OR(NOT(ISNUMBER(F398)),F398&lt;E398,F398&gt;TODAY())),AND(I398&lt;&gt;"",OR(NOT(ISNUMBER(I398)),I398&lt;E398,I398&gt;TODAY())),AND(M398&lt;&gt;"",NOT(ISNUMBER(M398))),AND(H398="YES",I398="")),"CHECK INPUTS","COMPLETE"))))</x:f>
      </x:c>
    </x:row>
    <x:row r="399">
      <x:c r="A399" s="459"/>
      <x:c r="B399" s="459"/>
      <x:c r="C399" s="459"/>
      <x:c r="D399" s="459"/>
      <x:c r="E399" s="487"/>
      <x:c r="F399" s="487"/>
      <x:c r="G399" s="459"/>
      <x:c r="H399" s="459"/>
      <x:c r="I399" s="487"/>
      <x:c r="J399" s="459"/>
      <x:c r="K399" s="459"/>
      <x:c r="L399" s="459"/>
      <x:c r="M399" s="487"/>
      <x:c r="N399" s="459"/>
      <x:c r="O399" s="377" t="str">
        <x:f>IF(E399="","",TODAY()-E399)</x:f>
      </x:c>
      <x:c r="P399" s="459"/>
      <x:c r="Q399" s="747" t="str">
        <x:f>IF(A399="","",IF(COUNTIF($A$5:$A$503,A399)&gt;1,"DUPLICATE SAMPLE ID",IF(OR(B399="",C399="",D399="",E399="",H399="",J399="",K399="",N399=""),"CHECK REQUIRED FIELDS",IF(OR(NOT(ISNUMBER(E399)),E399&gt;TODAY(),AND(F399&lt;&gt;"",OR(NOT(ISNUMBER(F399)),F399&lt;E399,F399&gt;TODAY())),AND(I399&lt;&gt;"",OR(NOT(ISNUMBER(I399)),I399&lt;E399,I399&gt;TODAY())),AND(M399&lt;&gt;"",NOT(ISNUMBER(M399))),AND(H399="YES",I399="")),"CHECK INPUTS","COMPLETE"))))</x:f>
      </x:c>
    </x:row>
    <x:row r="400">
      <x:c r="A400" s="459"/>
      <x:c r="B400" s="459"/>
      <x:c r="C400" s="459"/>
      <x:c r="D400" s="459"/>
      <x:c r="E400" s="487"/>
      <x:c r="F400" s="487"/>
      <x:c r="G400" s="459"/>
      <x:c r="H400" s="459"/>
      <x:c r="I400" s="487"/>
      <x:c r="J400" s="459"/>
      <x:c r="K400" s="459"/>
      <x:c r="L400" s="459"/>
      <x:c r="M400" s="487"/>
      <x:c r="N400" s="459"/>
      <x:c r="O400" s="377" t="str">
        <x:f>IF(E400="","",TODAY()-E400)</x:f>
      </x:c>
      <x:c r="P400" s="459"/>
      <x:c r="Q400" s="747" t="str">
        <x:f>IF(A400="","",IF(COUNTIF($A$5:$A$503,A400)&gt;1,"DUPLICATE SAMPLE ID",IF(OR(B400="",C400="",D400="",E400="",H400="",J400="",K400="",N400=""),"CHECK REQUIRED FIELDS",IF(OR(NOT(ISNUMBER(E400)),E400&gt;TODAY(),AND(F400&lt;&gt;"",OR(NOT(ISNUMBER(F400)),F400&lt;E400,F400&gt;TODAY())),AND(I400&lt;&gt;"",OR(NOT(ISNUMBER(I400)),I400&lt;E400,I400&gt;TODAY())),AND(M400&lt;&gt;"",NOT(ISNUMBER(M400))),AND(H400="YES",I400="")),"CHECK INPUTS","COMPLETE"))))</x:f>
      </x:c>
    </x:row>
    <x:row r="401">
      <x:c r="A401" s="459"/>
      <x:c r="B401" s="459"/>
      <x:c r="C401" s="459"/>
      <x:c r="D401" s="459"/>
      <x:c r="E401" s="487"/>
      <x:c r="F401" s="487"/>
      <x:c r="G401" s="459"/>
      <x:c r="H401" s="459"/>
      <x:c r="I401" s="487"/>
      <x:c r="J401" s="459"/>
      <x:c r="K401" s="459"/>
      <x:c r="L401" s="459"/>
      <x:c r="M401" s="487"/>
      <x:c r="N401" s="459"/>
      <x:c r="O401" s="377" t="str">
        <x:f>IF(E401="","",TODAY()-E401)</x:f>
      </x:c>
      <x:c r="P401" s="459"/>
      <x:c r="Q401" s="747" t="str">
        <x:f>IF(A401="","",IF(COUNTIF($A$5:$A$503,A401)&gt;1,"DUPLICATE SAMPLE ID",IF(OR(B401="",C401="",D401="",E401="",H401="",J401="",K401="",N401=""),"CHECK REQUIRED FIELDS",IF(OR(NOT(ISNUMBER(E401)),E401&gt;TODAY(),AND(F401&lt;&gt;"",OR(NOT(ISNUMBER(F401)),F401&lt;E401,F401&gt;TODAY())),AND(I401&lt;&gt;"",OR(NOT(ISNUMBER(I401)),I401&lt;E401,I401&gt;TODAY())),AND(M401&lt;&gt;"",NOT(ISNUMBER(M401))),AND(H401="YES",I401="")),"CHECK INPUTS","COMPLETE"))))</x:f>
      </x:c>
    </x:row>
    <x:row r="402">
      <x:c r="A402" s="459"/>
      <x:c r="B402" s="459"/>
      <x:c r="C402" s="459"/>
      <x:c r="D402" s="459"/>
      <x:c r="E402" s="487"/>
      <x:c r="F402" s="487"/>
      <x:c r="G402" s="459"/>
      <x:c r="H402" s="459"/>
      <x:c r="I402" s="487"/>
      <x:c r="J402" s="459"/>
      <x:c r="K402" s="459"/>
      <x:c r="L402" s="459"/>
      <x:c r="M402" s="487"/>
      <x:c r="N402" s="459"/>
      <x:c r="O402" s="377" t="str">
        <x:f>IF(E402="","",TODAY()-E402)</x:f>
      </x:c>
      <x:c r="P402" s="459"/>
      <x:c r="Q402" s="747" t="str">
        <x:f>IF(A402="","",IF(COUNTIF($A$5:$A$503,A402)&gt;1,"DUPLICATE SAMPLE ID",IF(OR(B402="",C402="",D402="",E402="",H402="",J402="",K402="",N402=""),"CHECK REQUIRED FIELDS",IF(OR(NOT(ISNUMBER(E402)),E402&gt;TODAY(),AND(F402&lt;&gt;"",OR(NOT(ISNUMBER(F402)),F402&lt;E402,F402&gt;TODAY())),AND(I402&lt;&gt;"",OR(NOT(ISNUMBER(I402)),I402&lt;E402,I402&gt;TODAY())),AND(M402&lt;&gt;"",NOT(ISNUMBER(M402))),AND(H402="YES",I402="")),"CHECK INPUTS","COMPLETE"))))</x:f>
      </x:c>
    </x:row>
    <x:row r="403">
      <x:c r="A403" s="459"/>
      <x:c r="B403" s="459"/>
      <x:c r="C403" s="459"/>
      <x:c r="D403" s="459"/>
      <x:c r="E403" s="487"/>
      <x:c r="F403" s="487"/>
      <x:c r="G403" s="459"/>
      <x:c r="H403" s="459"/>
      <x:c r="I403" s="487"/>
      <x:c r="J403" s="459"/>
      <x:c r="K403" s="459"/>
      <x:c r="L403" s="459"/>
      <x:c r="M403" s="487"/>
      <x:c r="N403" s="459"/>
      <x:c r="O403" s="377" t="str">
        <x:f>IF(E403="","",TODAY()-E403)</x:f>
      </x:c>
      <x:c r="P403" s="459"/>
      <x:c r="Q403" s="747" t="str">
        <x:f>IF(A403="","",IF(COUNTIF($A$5:$A$503,A403)&gt;1,"DUPLICATE SAMPLE ID",IF(OR(B403="",C403="",D403="",E403="",H403="",J403="",K403="",N403=""),"CHECK REQUIRED FIELDS",IF(OR(NOT(ISNUMBER(E403)),E403&gt;TODAY(),AND(F403&lt;&gt;"",OR(NOT(ISNUMBER(F403)),F403&lt;E403,F403&gt;TODAY())),AND(I403&lt;&gt;"",OR(NOT(ISNUMBER(I403)),I403&lt;E403,I403&gt;TODAY())),AND(M403&lt;&gt;"",NOT(ISNUMBER(M403))),AND(H403="YES",I403="")),"CHECK INPUTS","COMPLETE"))))</x:f>
      </x:c>
    </x:row>
    <x:row r="404">
      <x:c r="A404" s="459"/>
      <x:c r="B404" s="459"/>
      <x:c r="C404" s="459"/>
      <x:c r="D404" s="459"/>
      <x:c r="E404" s="487"/>
      <x:c r="F404" s="487"/>
      <x:c r="G404" s="459"/>
      <x:c r="H404" s="459"/>
      <x:c r="I404" s="487"/>
      <x:c r="J404" s="459"/>
      <x:c r="K404" s="459"/>
      <x:c r="L404" s="459"/>
      <x:c r="M404" s="487"/>
      <x:c r="N404" s="459"/>
      <x:c r="O404" s="377" t="str">
        <x:f>IF(E404="","",TODAY()-E404)</x:f>
      </x:c>
      <x:c r="P404" s="459"/>
      <x:c r="Q404" s="747" t="str">
        <x:f>IF(A404="","",IF(COUNTIF($A$5:$A$503,A404)&gt;1,"DUPLICATE SAMPLE ID",IF(OR(B404="",C404="",D404="",E404="",H404="",J404="",K404="",N404=""),"CHECK REQUIRED FIELDS",IF(OR(NOT(ISNUMBER(E404)),E404&gt;TODAY(),AND(F404&lt;&gt;"",OR(NOT(ISNUMBER(F404)),F404&lt;E404,F404&gt;TODAY())),AND(I404&lt;&gt;"",OR(NOT(ISNUMBER(I404)),I404&lt;E404,I404&gt;TODAY())),AND(M404&lt;&gt;"",NOT(ISNUMBER(M404))),AND(H404="YES",I404="")),"CHECK INPUTS","COMPLETE"))))</x:f>
      </x:c>
    </x:row>
    <x:row r="405">
      <x:c r="A405" s="459"/>
      <x:c r="B405" s="459"/>
      <x:c r="C405" s="459"/>
      <x:c r="D405" s="459"/>
      <x:c r="E405" s="487"/>
      <x:c r="F405" s="487"/>
      <x:c r="G405" s="459"/>
      <x:c r="H405" s="459"/>
      <x:c r="I405" s="487"/>
      <x:c r="J405" s="459"/>
      <x:c r="K405" s="459"/>
      <x:c r="L405" s="459"/>
      <x:c r="M405" s="487"/>
      <x:c r="N405" s="459"/>
      <x:c r="O405" s="377" t="str">
        <x:f>IF(E405="","",TODAY()-E405)</x:f>
      </x:c>
      <x:c r="P405" s="459"/>
      <x:c r="Q405" s="747" t="str">
        <x:f>IF(A405="","",IF(COUNTIF($A$5:$A$503,A405)&gt;1,"DUPLICATE SAMPLE ID",IF(OR(B405="",C405="",D405="",E405="",H405="",J405="",K405="",N405=""),"CHECK REQUIRED FIELDS",IF(OR(NOT(ISNUMBER(E405)),E405&gt;TODAY(),AND(F405&lt;&gt;"",OR(NOT(ISNUMBER(F405)),F405&lt;E405,F405&gt;TODAY())),AND(I405&lt;&gt;"",OR(NOT(ISNUMBER(I405)),I405&lt;E405,I405&gt;TODAY())),AND(M405&lt;&gt;"",NOT(ISNUMBER(M405))),AND(H405="YES",I405="")),"CHECK INPUTS","COMPLETE"))))</x:f>
      </x:c>
    </x:row>
    <x:row r="406">
      <x:c r="A406" s="459"/>
      <x:c r="B406" s="459"/>
      <x:c r="C406" s="459"/>
      <x:c r="D406" s="459"/>
      <x:c r="E406" s="487"/>
      <x:c r="F406" s="487"/>
      <x:c r="G406" s="459"/>
      <x:c r="H406" s="459"/>
      <x:c r="I406" s="487"/>
      <x:c r="J406" s="459"/>
      <x:c r="K406" s="459"/>
      <x:c r="L406" s="459"/>
      <x:c r="M406" s="487"/>
      <x:c r="N406" s="459"/>
      <x:c r="O406" s="377" t="str">
        <x:f>IF(E406="","",TODAY()-E406)</x:f>
      </x:c>
      <x:c r="P406" s="459"/>
      <x:c r="Q406" s="747" t="str">
        <x:f>IF(A406="","",IF(COUNTIF($A$5:$A$503,A406)&gt;1,"DUPLICATE SAMPLE ID",IF(OR(B406="",C406="",D406="",E406="",H406="",J406="",K406="",N406=""),"CHECK REQUIRED FIELDS",IF(OR(NOT(ISNUMBER(E406)),E406&gt;TODAY(),AND(F406&lt;&gt;"",OR(NOT(ISNUMBER(F406)),F406&lt;E406,F406&gt;TODAY())),AND(I406&lt;&gt;"",OR(NOT(ISNUMBER(I406)),I406&lt;E406,I406&gt;TODAY())),AND(M406&lt;&gt;"",NOT(ISNUMBER(M406))),AND(H406="YES",I406="")),"CHECK INPUTS","COMPLETE"))))</x:f>
      </x:c>
    </x:row>
    <x:row r="407">
      <x:c r="A407" s="459"/>
      <x:c r="B407" s="459"/>
      <x:c r="C407" s="459"/>
      <x:c r="D407" s="459"/>
      <x:c r="E407" s="487"/>
      <x:c r="F407" s="487"/>
      <x:c r="G407" s="459"/>
      <x:c r="H407" s="459"/>
      <x:c r="I407" s="487"/>
      <x:c r="J407" s="459"/>
      <x:c r="K407" s="459"/>
      <x:c r="L407" s="459"/>
      <x:c r="M407" s="487"/>
      <x:c r="N407" s="459"/>
      <x:c r="O407" s="377" t="str">
        <x:f>IF(E407="","",TODAY()-E407)</x:f>
      </x:c>
      <x:c r="P407" s="459"/>
      <x:c r="Q407" s="747" t="str">
        <x:f>IF(A407="","",IF(COUNTIF($A$5:$A$503,A407)&gt;1,"DUPLICATE SAMPLE ID",IF(OR(B407="",C407="",D407="",E407="",H407="",J407="",K407="",N407=""),"CHECK REQUIRED FIELDS",IF(OR(NOT(ISNUMBER(E407)),E407&gt;TODAY(),AND(F407&lt;&gt;"",OR(NOT(ISNUMBER(F407)),F407&lt;E407,F407&gt;TODAY())),AND(I407&lt;&gt;"",OR(NOT(ISNUMBER(I407)),I407&lt;E407,I407&gt;TODAY())),AND(M407&lt;&gt;"",NOT(ISNUMBER(M407))),AND(H407="YES",I407="")),"CHECK INPUTS","COMPLETE"))))</x:f>
      </x:c>
    </x:row>
    <x:row r="408">
      <x:c r="A408" s="459"/>
      <x:c r="B408" s="459"/>
      <x:c r="C408" s="459"/>
      <x:c r="D408" s="459"/>
      <x:c r="E408" s="487"/>
      <x:c r="F408" s="487"/>
      <x:c r="G408" s="459"/>
      <x:c r="H408" s="459"/>
      <x:c r="I408" s="487"/>
      <x:c r="J408" s="459"/>
      <x:c r="K408" s="459"/>
      <x:c r="L408" s="459"/>
      <x:c r="M408" s="487"/>
      <x:c r="N408" s="459"/>
      <x:c r="O408" s="377" t="str">
        <x:f>IF(E408="","",TODAY()-E408)</x:f>
      </x:c>
      <x:c r="P408" s="459"/>
      <x:c r="Q408" s="747" t="str">
        <x:f>IF(A408="","",IF(COUNTIF($A$5:$A$503,A408)&gt;1,"DUPLICATE SAMPLE ID",IF(OR(B408="",C408="",D408="",E408="",H408="",J408="",K408="",N408=""),"CHECK REQUIRED FIELDS",IF(OR(NOT(ISNUMBER(E408)),E408&gt;TODAY(),AND(F408&lt;&gt;"",OR(NOT(ISNUMBER(F408)),F408&lt;E408,F408&gt;TODAY())),AND(I408&lt;&gt;"",OR(NOT(ISNUMBER(I408)),I408&lt;E408,I408&gt;TODAY())),AND(M408&lt;&gt;"",NOT(ISNUMBER(M408))),AND(H408="YES",I408="")),"CHECK INPUTS","COMPLETE"))))</x:f>
      </x:c>
    </x:row>
    <x:row r="409">
      <x:c r="A409" s="459"/>
      <x:c r="B409" s="459"/>
      <x:c r="C409" s="459"/>
      <x:c r="D409" s="459"/>
      <x:c r="E409" s="487"/>
      <x:c r="F409" s="487"/>
      <x:c r="G409" s="459"/>
      <x:c r="H409" s="459"/>
      <x:c r="I409" s="487"/>
      <x:c r="J409" s="459"/>
      <x:c r="K409" s="459"/>
      <x:c r="L409" s="459"/>
      <x:c r="M409" s="487"/>
      <x:c r="N409" s="459"/>
      <x:c r="O409" s="377" t="str">
        <x:f>IF(E409="","",TODAY()-E409)</x:f>
      </x:c>
      <x:c r="P409" s="459"/>
      <x:c r="Q409" s="747" t="str">
        <x:f>IF(A409="","",IF(COUNTIF($A$5:$A$503,A409)&gt;1,"DUPLICATE SAMPLE ID",IF(OR(B409="",C409="",D409="",E409="",H409="",J409="",K409="",N409=""),"CHECK REQUIRED FIELDS",IF(OR(NOT(ISNUMBER(E409)),E409&gt;TODAY(),AND(F409&lt;&gt;"",OR(NOT(ISNUMBER(F409)),F409&lt;E409,F409&gt;TODAY())),AND(I409&lt;&gt;"",OR(NOT(ISNUMBER(I409)),I409&lt;E409,I409&gt;TODAY())),AND(M409&lt;&gt;"",NOT(ISNUMBER(M409))),AND(H409="YES",I409="")),"CHECK INPUTS","COMPLETE"))))</x:f>
      </x:c>
    </x:row>
    <x:row r="410">
      <x:c r="A410" s="459"/>
      <x:c r="B410" s="459"/>
      <x:c r="C410" s="459"/>
      <x:c r="D410" s="459"/>
      <x:c r="E410" s="487"/>
      <x:c r="F410" s="487"/>
      <x:c r="G410" s="459"/>
      <x:c r="H410" s="459"/>
      <x:c r="I410" s="487"/>
      <x:c r="J410" s="459"/>
      <x:c r="K410" s="459"/>
      <x:c r="L410" s="459"/>
      <x:c r="M410" s="487"/>
      <x:c r="N410" s="459"/>
      <x:c r="O410" s="377" t="str">
        <x:f>IF(E410="","",TODAY()-E410)</x:f>
      </x:c>
      <x:c r="P410" s="459"/>
      <x:c r="Q410" s="747" t="str">
        <x:f>IF(A410="","",IF(COUNTIF($A$5:$A$503,A410)&gt;1,"DUPLICATE SAMPLE ID",IF(OR(B410="",C410="",D410="",E410="",H410="",J410="",K410="",N410=""),"CHECK REQUIRED FIELDS",IF(OR(NOT(ISNUMBER(E410)),E410&gt;TODAY(),AND(F410&lt;&gt;"",OR(NOT(ISNUMBER(F410)),F410&lt;E410,F410&gt;TODAY())),AND(I410&lt;&gt;"",OR(NOT(ISNUMBER(I410)),I410&lt;E410,I410&gt;TODAY())),AND(M410&lt;&gt;"",NOT(ISNUMBER(M410))),AND(H410="YES",I410="")),"CHECK INPUTS","COMPLETE"))))</x:f>
      </x:c>
    </x:row>
    <x:row r="411">
      <x:c r="A411" s="459"/>
      <x:c r="B411" s="459"/>
      <x:c r="C411" s="459"/>
      <x:c r="D411" s="459"/>
      <x:c r="E411" s="487"/>
      <x:c r="F411" s="487"/>
      <x:c r="G411" s="459"/>
      <x:c r="H411" s="459"/>
      <x:c r="I411" s="487"/>
      <x:c r="J411" s="459"/>
      <x:c r="K411" s="459"/>
      <x:c r="L411" s="459"/>
      <x:c r="M411" s="487"/>
      <x:c r="N411" s="459"/>
      <x:c r="O411" s="377" t="str">
        <x:f>IF(E411="","",TODAY()-E411)</x:f>
      </x:c>
      <x:c r="P411" s="459"/>
      <x:c r="Q411" s="747" t="str">
        <x:f>IF(A411="","",IF(COUNTIF($A$5:$A$503,A411)&gt;1,"DUPLICATE SAMPLE ID",IF(OR(B411="",C411="",D411="",E411="",H411="",J411="",K411="",N411=""),"CHECK REQUIRED FIELDS",IF(OR(NOT(ISNUMBER(E411)),E411&gt;TODAY(),AND(F411&lt;&gt;"",OR(NOT(ISNUMBER(F411)),F411&lt;E411,F411&gt;TODAY())),AND(I411&lt;&gt;"",OR(NOT(ISNUMBER(I411)),I411&lt;E411,I411&gt;TODAY())),AND(M411&lt;&gt;"",NOT(ISNUMBER(M411))),AND(H411="YES",I411="")),"CHECK INPUTS","COMPLETE"))))</x:f>
      </x:c>
    </x:row>
    <x:row r="412">
      <x:c r="A412" s="459"/>
      <x:c r="B412" s="459"/>
      <x:c r="C412" s="459"/>
      <x:c r="D412" s="459"/>
      <x:c r="E412" s="487"/>
      <x:c r="F412" s="487"/>
      <x:c r="G412" s="459"/>
      <x:c r="H412" s="459"/>
      <x:c r="I412" s="487"/>
      <x:c r="J412" s="459"/>
      <x:c r="K412" s="459"/>
      <x:c r="L412" s="459"/>
      <x:c r="M412" s="487"/>
      <x:c r="N412" s="459"/>
      <x:c r="O412" s="377" t="str">
        <x:f>IF(E412="","",TODAY()-E412)</x:f>
      </x:c>
      <x:c r="P412" s="459"/>
      <x:c r="Q412" s="747" t="str">
        <x:f>IF(A412="","",IF(COUNTIF($A$5:$A$503,A412)&gt;1,"DUPLICATE SAMPLE ID",IF(OR(B412="",C412="",D412="",E412="",H412="",J412="",K412="",N412=""),"CHECK REQUIRED FIELDS",IF(OR(NOT(ISNUMBER(E412)),E412&gt;TODAY(),AND(F412&lt;&gt;"",OR(NOT(ISNUMBER(F412)),F412&lt;E412,F412&gt;TODAY())),AND(I412&lt;&gt;"",OR(NOT(ISNUMBER(I412)),I412&lt;E412,I412&gt;TODAY())),AND(M412&lt;&gt;"",NOT(ISNUMBER(M412))),AND(H412="YES",I412="")),"CHECK INPUTS","COMPLETE"))))</x:f>
      </x:c>
    </x:row>
    <x:row r="413">
      <x:c r="A413" s="459"/>
      <x:c r="B413" s="459"/>
      <x:c r="C413" s="459"/>
      <x:c r="D413" s="459"/>
      <x:c r="E413" s="487"/>
      <x:c r="F413" s="487"/>
      <x:c r="G413" s="459"/>
      <x:c r="H413" s="459"/>
      <x:c r="I413" s="487"/>
      <x:c r="J413" s="459"/>
      <x:c r="K413" s="459"/>
      <x:c r="L413" s="459"/>
      <x:c r="M413" s="487"/>
      <x:c r="N413" s="459"/>
      <x:c r="O413" s="377" t="str">
        <x:f>IF(E413="","",TODAY()-E413)</x:f>
      </x:c>
      <x:c r="P413" s="459"/>
      <x:c r="Q413" s="747" t="str">
        <x:f>IF(A413="","",IF(COUNTIF($A$5:$A$503,A413)&gt;1,"DUPLICATE SAMPLE ID",IF(OR(B413="",C413="",D413="",E413="",H413="",J413="",K413="",N413=""),"CHECK REQUIRED FIELDS",IF(OR(NOT(ISNUMBER(E413)),E413&gt;TODAY(),AND(F413&lt;&gt;"",OR(NOT(ISNUMBER(F413)),F413&lt;E413,F413&gt;TODAY())),AND(I413&lt;&gt;"",OR(NOT(ISNUMBER(I413)),I413&lt;E413,I413&gt;TODAY())),AND(M413&lt;&gt;"",NOT(ISNUMBER(M413))),AND(H413="YES",I413="")),"CHECK INPUTS","COMPLETE"))))</x:f>
      </x:c>
    </x:row>
    <x:row r="414">
      <x:c r="A414" s="459"/>
      <x:c r="B414" s="459"/>
      <x:c r="C414" s="459"/>
      <x:c r="D414" s="459"/>
      <x:c r="E414" s="487"/>
      <x:c r="F414" s="487"/>
      <x:c r="G414" s="459"/>
      <x:c r="H414" s="459"/>
      <x:c r="I414" s="487"/>
      <x:c r="J414" s="459"/>
      <x:c r="K414" s="459"/>
      <x:c r="L414" s="459"/>
      <x:c r="M414" s="487"/>
      <x:c r="N414" s="459"/>
      <x:c r="O414" s="377" t="str">
        <x:f>IF(E414="","",TODAY()-E414)</x:f>
      </x:c>
      <x:c r="P414" s="459"/>
      <x:c r="Q414" s="747" t="str">
        <x:f>IF(A414="","",IF(COUNTIF($A$5:$A$503,A414)&gt;1,"DUPLICATE SAMPLE ID",IF(OR(B414="",C414="",D414="",E414="",H414="",J414="",K414="",N414=""),"CHECK REQUIRED FIELDS",IF(OR(NOT(ISNUMBER(E414)),E414&gt;TODAY(),AND(F414&lt;&gt;"",OR(NOT(ISNUMBER(F414)),F414&lt;E414,F414&gt;TODAY())),AND(I414&lt;&gt;"",OR(NOT(ISNUMBER(I414)),I414&lt;E414,I414&gt;TODAY())),AND(M414&lt;&gt;"",NOT(ISNUMBER(M414))),AND(H414="YES",I414="")),"CHECK INPUTS","COMPLETE"))))</x:f>
      </x:c>
    </x:row>
    <x:row r="415">
      <x:c r="A415" s="459"/>
      <x:c r="B415" s="459"/>
      <x:c r="C415" s="459"/>
      <x:c r="D415" s="459"/>
      <x:c r="E415" s="487"/>
      <x:c r="F415" s="487"/>
      <x:c r="G415" s="459"/>
      <x:c r="H415" s="459"/>
      <x:c r="I415" s="487"/>
      <x:c r="J415" s="459"/>
      <x:c r="K415" s="459"/>
      <x:c r="L415" s="459"/>
      <x:c r="M415" s="487"/>
      <x:c r="N415" s="459"/>
      <x:c r="O415" s="377" t="str">
        <x:f>IF(E415="","",TODAY()-E415)</x:f>
      </x:c>
      <x:c r="P415" s="459"/>
      <x:c r="Q415" s="747" t="str">
        <x:f>IF(A415="","",IF(COUNTIF($A$5:$A$503,A415)&gt;1,"DUPLICATE SAMPLE ID",IF(OR(B415="",C415="",D415="",E415="",H415="",J415="",K415="",N415=""),"CHECK REQUIRED FIELDS",IF(OR(NOT(ISNUMBER(E415)),E415&gt;TODAY(),AND(F415&lt;&gt;"",OR(NOT(ISNUMBER(F415)),F415&lt;E415,F415&gt;TODAY())),AND(I415&lt;&gt;"",OR(NOT(ISNUMBER(I415)),I415&lt;E415,I415&gt;TODAY())),AND(M415&lt;&gt;"",NOT(ISNUMBER(M415))),AND(H415="YES",I415="")),"CHECK INPUTS","COMPLETE"))))</x:f>
      </x:c>
    </x:row>
    <x:row r="416">
      <x:c r="A416" s="459"/>
      <x:c r="B416" s="459"/>
      <x:c r="C416" s="459"/>
      <x:c r="D416" s="459"/>
      <x:c r="E416" s="487"/>
      <x:c r="F416" s="487"/>
      <x:c r="G416" s="459"/>
      <x:c r="H416" s="459"/>
      <x:c r="I416" s="487"/>
      <x:c r="J416" s="459"/>
      <x:c r="K416" s="459"/>
      <x:c r="L416" s="459"/>
      <x:c r="M416" s="487"/>
      <x:c r="N416" s="459"/>
      <x:c r="O416" s="377" t="str">
        <x:f>IF(E416="","",TODAY()-E416)</x:f>
      </x:c>
      <x:c r="P416" s="459"/>
      <x:c r="Q416" s="747" t="str">
        <x:f>IF(A416="","",IF(COUNTIF($A$5:$A$503,A416)&gt;1,"DUPLICATE SAMPLE ID",IF(OR(B416="",C416="",D416="",E416="",H416="",J416="",K416="",N416=""),"CHECK REQUIRED FIELDS",IF(OR(NOT(ISNUMBER(E416)),E416&gt;TODAY(),AND(F416&lt;&gt;"",OR(NOT(ISNUMBER(F416)),F416&lt;E416,F416&gt;TODAY())),AND(I416&lt;&gt;"",OR(NOT(ISNUMBER(I416)),I416&lt;E416,I416&gt;TODAY())),AND(M416&lt;&gt;"",NOT(ISNUMBER(M416))),AND(H416="YES",I416="")),"CHECK INPUTS","COMPLETE"))))</x:f>
      </x:c>
    </x:row>
    <x:row r="417">
      <x:c r="A417" s="459"/>
      <x:c r="B417" s="459"/>
      <x:c r="C417" s="459"/>
      <x:c r="D417" s="459"/>
      <x:c r="E417" s="487"/>
      <x:c r="F417" s="487"/>
      <x:c r="G417" s="459"/>
      <x:c r="H417" s="459"/>
      <x:c r="I417" s="487"/>
      <x:c r="J417" s="459"/>
      <x:c r="K417" s="459"/>
      <x:c r="L417" s="459"/>
      <x:c r="M417" s="487"/>
      <x:c r="N417" s="459"/>
      <x:c r="O417" s="377" t="str">
        <x:f>IF(E417="","",TODAY()-E417)</x:f>
      </x:c>
      <x:c r="P417" s="459"/>
      <x:c r="Q417" s="747" t="str">
        <x:f>IF(A417="","",IF(COUNTIF($A$5:$A$503,A417)&gt;1,"DUPLICATE SAMPLE ID",IF(OR(B417="",C417="",D417="",E417="",H417="",J417="",K417="",N417=""),"CHECK REQUIRED FIELDS",IF(OR(NOT(ISNUMBER(E417)),E417&gt;TODAY(),AND(F417&lt;&gt;"",OR(NOT(ISNUMBER(F417)),F417&lt;E417,F417&gt;TODAY())),AND(I417&lt;&gt;"",OR(NOT(ISNUMBER(I417)),I417&lt;E417,I417&gt;TODAY())),AND(M417&lt;&gt;"",NOT(ISNUMBER(M417))),AND(H417="YES",I417="")),"CHECK INPUTS","COMPLETE"))))</x:f>
      </x:c>
    </x:row>
    <x:row r="418">
      <x:c r="A418" s="459"/>
      <x:c r="B418" s="459"/>
      <x:c r="C418" s="459"/>
      <x:c r="D418" s="459"/>
      <x:c r="E418" s="487"/>
      <x:c r="F418" s="487"/>
      <x:c r="G418" s="459"/>
      <x:c r="H418" s="459"/>
      <x:c r="I418" s="487"/>
      <x:c r="J418" s="459"/>
      <x:c r="K418" s="459"/>
      <x:c r="L418" s="459"/>
      <x:c r="M418" s="487"/>
      <x:c r="N418" s="459"/>
      <x:c r="O418" s="377" t="str">
        <x:f>IF(E418="","",TODAY()-E418)</x:f>
      </x:c>
      <x:c r="P418" s="459"/>
      <x:c r="Q418" s="747" t="str">
        <x:f>IF(A418="","",IF(COUNTIF($A$5:$A$503,A418)&gt;1,"DUPLICATE SAMPLE ID",IF(OR(B418="",C418="",D418="",E418="",H418="",J418="",K418="",N418=""),"CHECK REQUIRED FIELDS",IF(OR(NOT(ISNUMBER(E418)),E418&gt;TODAY(),AND(F418&lt;&gt;"",OR(NOT(ISNUMBER(F418)),F418&lt;E418,F418&gt;TODAY())),AND(I418&lt;&gt;"",OR(NOT(ISNUMBER(I418)),I418&lt;E418,I418&gt;TODAY())),AND(M418&lt;&gt;"",NOT(ISNUMBER(M418))),AND(H418="YES",I418="")),"CHECK INPUTS","COMPLETE"))))</x:f>
      </x:c>
    </x:row>
    <x:row r="419">
      <x:c r="A419" s="459"/>
      <x:c r="B419" s="459"/>
      <x:c r="C419" s="459"/>
      <x:c r="D419" s="459"/>
      <x:c r="E419" s="487"/>
      <x:c r="F419" s="487"/>
      <x:c r="G419" s="459"/>
      <x:c r="H419" s="459"/>
      <x:c r="I419" s="487"/>
      <x:c r="J419" s="459"/>
      <x:c r="K419" s="459"/>
      <x:c r="L419" s="459"/>
      <x:c r="M419" s="487"/>
      <x:c r="N419" s="459"/>
      <x:c r="O419" s="377" t="str">
        <x:f>IF(E419="","",TODAY()-E419)</x:f>
      </x:c>
      <x:c r="P419" s="459"/>
      <x:c r="Q419" s="747" t="str">
        <x:f>IF(A419="","",IF(COUNTIF($A$5:$A$503,A419)&gt;1,"DUPLICATE SAMPLE ID",IF(OR(B419="",C419="",D419="",E419="",H419="",J419="",K419="",N419=""),"CHECK REQUIRED FIELDS",IF(OR(NOT(ISNUMBER(E419)),E419&gt;TODAY(),AND(F419&lt;&gt;"",OR(NOT(ISNUMBER(F419)),F419&lt;E419,F419&gt;TODAY())),AND(I419&lt;&gt;"",OR(NOT(ISNUMBER(I419)),I419&lt;E419,I419&gt;TODAY())),AND(M419&lt;&gt;"",NOT(ISNUMBER(M419))),AND(H419="YES",I419="")),"CHECK INPUTS","COMPLETE"))))</x:f>
      </x:c>
    </x:row>
    <x:row r="420">
      <x:c r="A420" s="459"/>
      <x:c r="B420" s="459"/>
      <x:c r="C420" s="459"/>
      <x:c r="D420" s="459"/>
      <x:c r="E420" s="487"/>
      <x:c r="F420" s="487"/>
      <x:c r="G420" s="459"/>
      <x:c r="H420" s="459"/>
      <x:c r="I420" s="487"/>
      <x:c r="J420" s="459"/>
      <x:c r="K420" s="459"/>
      <x:c r="L420" s="459"/>
      <x:c r="M420" s="487"/>
      <x:c r="N420" s="459"/>
      <x:c r="O420" s="377" t="str">
        <x:f>IF(E420="","",TODAY()-E420)</x:f>
      </x:c>
      <x:c r="P420" s="459"/>
      <x:c r="Q420" s="747" t="str">
        <x:f>IF(A420="","",IF(COUNTIF($A$5:$A$503,A420)&gt;1,"DUPLICATE SAMPLE ID",IF(OR(B420="",C420="",D420="",E420="",H420="",J420="",K420="",N420=""),"CHECK REQUIRED FIELDS",IF(OR(NOT(ISNUMBER(E420)),E420&gt;TODAY(),AND(F420&lt;&gt;"",OR(NOT(ISNUMBER(F420)),F420&lt;E420,F420&gt;TODAY())),AND(I420&lt;&gt;"",OR(NOT(ISNUMBER(I420)),I420&lt;E420,I420&gt;TODAY())),AND(M420&lt;&gt;"",NOT(ISNUMBER(M420))),AND(H420="YES",I420="")),"CHECK INPUTS","COMPLETE"))))</x:f>
      </x:c>
    </x:row>
    <x:row r="421">
      <x:c r="A421" s="459"/>
      <x:c r="B421" s="459"/>
      <x:c r="C421" s="459"/>
      <x:c r="D421" s="459"/>
      <x:c r="E421" s="487"/>
      <x:c r="F421" s="487"/>
      <x:c r="G421" s="459"/>
      <x:c r="H421" s="459"/>
      <x:c r="I421" s="487"/>
      <x:c r="J421" s="459"/>
      <x:c r="K421" s="459"/>
      <x:c r="L421" s="459"/>
      <x:c r="M421" s="487"/>
      <x:c r="N421" s="459"/>
      <x:c r="O421" s="377" t="str">
        <x:f>IF(E421="","",TODAY()-E421)</x:f>
      </x:c>
      <x:c r="P421" s="459"/>
      <x:c r="Q421" s="747" t="str">
        <x:f>IF(A421="","",IF(COUNTIF($A$5:$A$503,A421)&gt;1,"DUPLICATE SAMPLE ID",IF(OR(B421="",C421="",D421="",E421="",H421="",J421="",K421="",N421=""),"CHECK REQUIRED FIELDS",IF(OR(NOT(ISNUMBER(E421)),E421&gt;TODAY(),AND(F421&lt;&gt;"",OR(NOT(ISNUMBER(F421)),F421&lt;E421,F421&gt;TODAY())),AND(I421&lt;&gt;"",OR(NOT(ISNUMBER(I421)),I421&lt;E421,I421&gt;TODAY())),AND(M421&lt;&gt;"",NOT(ISNUMBER(M421))),AND(H421="YES",I421="")),"CHECK INPUTS","COMPLETE"))))</x:f>
      </x:c>
    </x:row>
    <x:row r="422">
      <x:c r="A422" s="459"/>
      <x:c r="B422" s="459"/>
      <x:c r="C422" s="459"/>
      <x:c r="D422" s="459"/>
      <x:c r="E422" s="487"/>
      <x:c r="F422" s="487"/>
      <x:c r="G422" s="459"/>
      <x:c r="H422" s="459"/>
      <x:c r="I422" s="487"/>
      <x:c r="J422" s="459"/>
      <x:c r="K422" s="459"/>
      <x:c r="L422" s="459"/>
      <x:c r="M422" s="487"/>
      <x:c r="N422" s="459"/>
      <x:c r="O422" s="377" t="str">
        <x:f>IF(E422="","",TODAY()-E422)</x:f>
      </x:c>
      <x:c r="P422" s="459"/>
      <x:c r="Q422" s="747" t="str">
        <x:f>IF(A422="","",IF(COUNTIF($A$5:$A$503,A422)&gt;1,"DUPLICATE SAMPLE ID",IF(OR(B422="",C422="",D422="",E422="",H422="",J422="",K422="",N422=""),"CHECK REQUIRED FIELDS",IF(OR(NOT(ISNUMBER(E422)),E422&gt;TODAY(),AND(F422&lt;&gt;"",OR(NOT(ISNUMBER(F422)),F422&lt;E422,F422&gt;TODAY())),AND(I422&lt;&gt;"",OR(NOT(ISNUMBER(I422)),I422&lt;E422,I422&gt;TODAY())),AND(M422&lt;&gt;"",NOT(ISNUMBER(M422))),AND(H422="YES",I422="")),"CHECK INPUTS","COMPLETE"))))</x:f>
      </x:c>
    </x:row>
    <x:row r="423">
      <x:c r="A423" s="459"/>
      <x:c r="B423" s="459"/>
      <x:c r="C423" s="459"/>
      <x:c r="D423" s="459"/>
      <x:c r="E423" s="487"/>
      <x:c r="F423" s="487"/>
      <x:c r="G423" s="459"/>
      <x:c r="H423" s="459"/>
      <x:c r="I423" s="487"/>
      <x:c r="J423" s="459"/>
      <x:c r="K423" s="459"/>
      <x:c r="L423" s="459"/>
      <x:c r="M423" s="487"/>
      <x:c r="N423" s="459"/>
      <x:c r="O423" s="377" t="str">
        <x:f>IF(E423="","",TODAY()-E423)</x:f>
      </x:c>
      <x:c r="P423" s="459"/>
      <x:c r="Q423" s="747" t="str">
        <x:f>IF(A423="","",IF(COUNTIF($A$5:$A$503,A423)&gt;1,"DUPLICATE SAMPLE ID",IF(OR(B423="",C423="",D423="",E423="",H423="",J423="",K423="",N423=""),"CHECK REQUIRED FIELDS",IF(OR(NOT(ISNUMBER(E423)),E423&gt;TODAY(),AND(F423&lt;&gt;"",OR(NOT(ISNUMBER(F423)),F423&lt;E423,F423&gt;TODAY())),AND(I423&lt;&gt;"",OR(NOT(ISNUMBER(I423)),I423&lt;E423,I423&gt;TODAY())),AND(M423&lt;&gt;"",NOT(ISNUMBER(M423))),AND(H423="YES",I423="")),"CHECK INPUTS","COMPLETE"))))</x:f>
      </x:c>
    </x:row>
    <x:row r="424">
      <x:c r="A424" s="459"/>
      <x:c r="B424" s="459"/>
      <x:c r="C424" s="459"/>
      <x:c r="D424" s="459"/>
      <x:c r="E424" s="487"/>
      <x:c r="F424" s="487"/>
      <x:c r="G424" s="459"/>
      <x:c r="H424" s="459"/>
      <x:c r="I424" s="487"/>
      <x:c r="J424" s="459"/>
      <x:c r="K424" s="459"/>
      <x:c r="L424" s="459"/>
      <x:c r="M424" s="487"/>
      <x:c r="N424" s="459"/>
      <x:c r="O424" s="377" t="str">
        <x:f>IF(E424="","",TODAY()-E424)</x:f>
      </x:c>
      <x:c r="P424" s="459"/>
      <x:c r="Q424" s="747" t="str">
        <x:f>IF(A424="","",IF(COUNTIF($A$5:$A$503,A424)&gt;1,"DUPLICATE SAMPLE ID",IF(OR(B424="",C424="",D424="",E424="",H424="",J424="",K424="",N424=""),"CHECK REQUIRED FIELDS",IF(OR(NOT(ISNUMBER(E424)),E424&gt;TODAY(),AND(F424&lt;&gt;"",OR(NOT(ISNUMBER(F424)),F424&lt;E424,F424&gt;TODAY())),AND(I424&lt;&gt;"",OR(NOT(ISNUMBER(I424)),I424&lt;E424,I424&gt;TODAY())),AND(M424&lt;&gt;"",NOT(ISNUMBER(M424))),AND(H424="YES",I424="")),"CHECK INPUTS","COMPLETE"))))</x:f>
      </x:c>
    </x:row>
    <x:row r="425">
      <x:c r="A425" s="459"/>
      <x:c r="B425" s="459"/>
      <x:c r="C425" s="459"/>
      <x:c r="D425" s="459"/>
      <x:c r="E425" s="487"/>
      <x:c r="F425" s="487"/>
      <x:c r="G425" s="459"/>
      <x:c r="H425" s="459"/>
      <x:c r="I425" s="487"/>
      <x:c r="J425" s="459"/>
      <x:c r="K425" s="459"/>
      <x:c r="L425" s="459"/>
      <x:c r="M425" s="487"/>
      <x:c r="N425" s="459"/>
      <x:c r="O425" s="377" t="str">
        <x:f>IF(E425="","",TODAY()-E425)</x:f>
      </x:c>
      <x:c r="P425" s="459"/>
      <x:c r="Q425" s="747" t="str">
        <x:f>IF(A425="","",IF(COUNTIF($A$5:$A$503,A425)&gt;1,"DUPLICATE SAMPLE ID",IF(OR(B425="",C425="",D425="",E425="",H425="",J425="",K425="",N425=""),"CHECK REQUIRED FIELDS",IF(OR(NOT(ISNUMBER(E425)),E425&gt;TODAY(),AND(F425&lt;&gt;"",OR(NOT(ISNUMBER(F425)),F425&lt;E425,F425&gt;TODAY())),AND(I425&lt;&gt;"",OR(NOT(ISNUMBER(I425)),I425&lt;E425,I425&gt;TODAY())),AND(M425&lt;&gt;"",NOT(ISNUMBER(M425))),AND(H425="YES",I425="")),"CHECK INPUTS","COMPLETE"))))</x:f>
      </x:c>
    </x:row>
    <x:row r="426">
      <x:c r="A426" s="459"/>
      <x:c r="B426" s="459"/>
      <x:c r="C426" s="459"/>
      <x:c r="D426" s="459"/>
      <x:c r="E426" s="487"/>
      <x:c r="F426" s="487"/>
      <x:c r="G426" s="459"/>
      <x:c r="H426" s="459"/>
      <x:c r="I426" s="487"/>
      <x:c r="J426" s="459"/>
      <x:c r="K426" s="459"/>
      <x:c r="L426" s="459"/>
      <x:c r="M426" s="487"/>
      <x:c r="N426" s="459"/>
      <x:c r="O426" s="377" t="str">
        <x:f>IF(E426="","",TODAY()-E426)</x:f>
      </x:c>
      <x:c r="P426" s="459"/>
      <x:c r="Q426" s="747" t="str">
        <x:f>IF(A426="","",IF(COUNTIF($A$5:$A$503,A426)&gt;1,"DUPLICATE SAMPLE ID",IF(OR(B426="",C426="",D426="",E426="",H426="",J426="",K426="",N426=""),"CHECK REQUIRED FIELDS",IF(OR(NOT(ISNUMBER(E426)),E426&gt;TODAY(),AND(F426&lt;&gt;"",OR(NOT(ISNUMBER(F426)),F426&lt;E426,F426&gt;TODAY())),AND(I426&lt;&gt;"",OR(NOT(ISNUMBER(I426)),I426&lt;E426,I426&gt;TODAY())),AND(M426&lt;&gt;"",NOT(ISNUMBER(M426))),AND(H426="YES",I426="")),"CHECK INPUTS","COMPLETE"))))</x:f>
      </x:c>
    </x:row>
    <x:row r="427">
      <x:c r="A427" s="459"/>
      <x:c r="B427" s="459"/>
      <x:c r="C427" s="459"/>
      <x:c r="D427" s="459"/>
      <x:c r="E427" s="487"/>
      <x:c r="F427" s="487"/>
      <x:c r="G427" s="459"/>
      <x:c r="H427" s="459"/>
      <x:c r="I427" s="487"/>
      <x:c r="J427" s="459"/>
      <x:c r="K427" s="459"/>
      <x:c r="L427" s="459"/>
      <x:c r="M427" s="487"/>
      <x:c r="N427" s="459"/>
      <x:c r="O427" s="377" t="str">
        <x:f>IF(E427="","",TODAY()-E427)</x:f>
      </x:c>
      <x:c r="P427" s="459"/>
      <x:c r="Q427" s="747" t="str">
        <x:f>IF(A427="","",IF(COUNTIF($A$5:$A$503,A427)&gt;1,"DUPLICATE SAMPLE ID",IF(OR(B427="",C427="",D427="",E427="",H427="",J427="",K427="",N427=""),"CHECK REQUIRED FIELDS",IF(OR(NOT(ISNUMBER(E427)),E427&gt;TODAY(),AND(F427&lt;&gt;"",OR(NOT(ISNUMBER(F427)),F427&lt;E427,F427&gt;TODAY())),AND(I427&lt;&gt;"",OR(NOT(ISNUMBER(I427)),I427&lt;E427,I427&gt;TODAY())),AND(M427&lt;&gt;"",NOT(ISNUMBER(M427))),AND(H427="YES",I427="")),"CHECK INPUTS","COMPLETE"))))</x:f>
      </x:c>
    </x:row>
    <x:row r="428">
      <x:c r="A428" s="459"/>
      <x:c r="B428" s="459"/>
      <x:c r="C428" s="459"/>
      <x:c r="D428" s="459"/>
      <x:c r="E428" s="487"/>
      <x:c r="F428" s="487"/>
      <x:c r="G428" s="459"/>
      <x:c r="H428" s="459"/>
      <x:c r="I428" s="487"/>
      <x:c r="J428" s="459"/>
      <x:c r="K428" s="459"/>
      <x:c r="L428" s="459"/>
      <x:c r="M428" s="487"/>
      <x:c r="N428" s="459"/>
      <x:c r="O428" s="377" t="str">
        <x:f>IF(E428="","",TODAY()-E428)</x:f>
      </x:c>
      <x:c r="P428" s="459"/>
      <x:c r="Q428" s="747" t="str">
        <x:f>IF(A428="","",IF(COUNTIF($A$5:$A$503,A428)&gt;1,"DUPLICATE SAMPLE ID",IF(OR(B428="",C428="",D428="",E428="",H428="",J428="",K428="",N428=""),"CHECK REQUIRED FIELDS",IF(OR(NOT(ISNUMBER(E428)),E428&gt;TODAY(),AND(F428&lt;&gt;"",OR(NOT(ISNUMBER(F428)),F428&lt;E428,F428&gt;TODAY())),AND(I428&lt;&gt;"",OR(NOT(ISNUMBER(I428)),I428&lt;E428,I428&gt;TODAY())),AND(M428&lt;&gt;"",NOT(ISNUMBER(M428))),AND(H428="YES",I428="")),"CHECK INPUTS","COMPLETE"))))</x:f>
      </x:c>
    </x:row>
    <x:row r="429">
      <x:c r="A429" s="459"/>
      <x:c r="B429" s="459"/>
      <x:c r="C429" s="459"/>
      <x:c r="D429" s="459"/>
      <x:c r="E429" s="487"/>
      <x:c r="F429" s="487"/>
      <x:c r="G429" s="459"/>
      <x:c r="H429" s="459"/>
      <x:c r="I429" s="487"/>
      <x:c r="J429" s="459"/>
      <x:c r="K429" s="459"/>
      <x:c r="L429" s="459"/>
      <x:c r="M429" s="487"/>
      <x:c r="N429" s="459"/>
      <x:c r="O429" s="377" t="str">
        <x:f>IF(E429="","",TODAY()-E429)</x:f>
      </x:c>
      <x:c r="P429" s="459"/>
      <x:c r="Q429" s="747" t="str">
        <x:f>IF(A429="","",IF(COUNTIF($A$5:$A$503,A429)&gt;1,"DUPLICATE SAMPLE ID",IF(OR(B429="",C429="",D429="",E429="",H429="",J429="",K429="",N429=""),"CHECK REQUIRED FIELDS",IF(OR(NOT(ISNUMBER(E429)),E429&gt;TODAY(),AND(F429&lt;&gt;"",OR(NOT(ISNUMBER(F429)),F429&lt;E429,F429&gt;TODAY())),AND(I429&lt;&gt;"",OR(NOT(ISNUMBER(I429)),I429&lt;E429,I429&gt;TODAY())),AND(M429&lt;&gt;"",NOT(ISNUMBER(M429))),AND(H429="YES",I429="")),"CHECK INPUTS","COMPLETE"))))</x:f>
      </x:c>
    </x:row>
    <x:row r="430">
      <x:c r="A430" s="459"/>
      <x:c r="B430" s="459"/>
      <x:c r="C430" s="459"/>
      <x:c r="D430" s="459"/>
      <x:c r="E430" s="487"/>
      <x:c r="F430" s="487"/>
      <x:c r="G430" s="459"/>
      <x:c r="H430" s="459"/>
      <x:c r="I430" s="487"/>
      <x:c r="J430" s="459"/>
      <x:c r="K430" s="459"/>
      <x:c r="L430" s="459"/>
      <x:c r="M430" s="487"/>
      <x:c r="N430" s="459"/>
      <x:c r="O430" s="377" t="str">
        <x:f>IF(E430="","",TODAY()-E430)</x:f>
      </x:c>
      <x:c r="P430" s="459"/>
      <x:c r="Q430" s="747" t="str">
        <x:f>IF(A430="","",IF(COUNTIF($A$5:$A$503,A430)&gt;1,"DUPLICATE SAMPLE ID",IF(OR(B430="",C430="",D430="",E430="",H430="",J430="",K430="",N430=""),"CHECK REQUIRED FIELDS",IF(OR(NOT(ISNUMBER(E430)),E430&gt;TODAY(),AND(F430&lt;&gt;"",OR(NOT(ISNUMBER(F430)),F430&lt;E430,F430&gt;TODAY())),AND(I430&lt;&gt;"",OR(NOT(ISNUMBER(I430)),I430&lt;E430,I430&gt;TODAY())),AND(M430&lt;&gt;"",NOT(ISNUMBER(M430))),AND(H430="YES",I430="")),"CHECK INPUTS","COMPLETE"))))</x:f>
      </x:c>
    </x:row>
    <x:row r="431">
      <x:c r="A431" s="459"/>
      <x:c r="B431" s="459"/>
      <x:c r="C431" s="459"/>
      <x:c r="D431" s="459"/>
      <x:c r="E431" s="487"/>
      <x:c r="F431" s="487"/>
      <x:c r="G431" s="459"/>
      <x:c r="H431" s="459"/>
      <x:c r="I431" s="487"/>
      <x:c r="J431" s="459"/>
      <x:c r="K431" s="459"/>
      <x:c r="L431" s="459"/>
      <x:c r="M431" s="487"/>
      <x:c r="N431" s="459"/>
      <x:c r="O431" s="377" t="str">
        <x:f>IF(E431="","",TODAY()-E431)</x:f>
      </x:c>
      <x:c r="P431" s="459"/>
      <x:c r="Q431" s="747" t="str">
        <x:f>IF(A431="","",IF(COUNTIF($A$5:$A$503,A431)&gt;1,"DUPLICATE SAMPLE ID",IF(OR(B431="",C431="",D431="",E431="",H431="",J431="",K431="",N431=""),"CHECK REQUIRED FIELDS",IF(OR(NOT(ISNUMBER(E431)),E431&gt;TODAY(),AND(F431&lt;&gt;"",OR(NOT(ISNUMBER(F431)),F431&lt;E431,F431&gt;TODAY())),AND(I431&lt;&gt;"",OR(NOT(ISNUMBER(I431)),I431&lt;E431,I431&gt;TODAY())),AND(M431&lt;&gt;"",NOT(ISNUMBER(M431))),AND(H431="YES",I431="")),"CHECK INPUTS","COMPLETE"))))</x:f>
      </x:c>
    </x:row>
    <x:row r="432">
      <x:c r="A432" s="459"/>
      <x:c r="B432" s="459"/>
      <x:c r="C432" s="459"/>
      <x:c r="D432" s="459"/>
      <x:c r="E432" s="487"/>
      <x:c r="F432" s="487"/>
      <x:c r="G432" s="459"/>
      <x:c r="H432" s="459"/>
      <x:c r="I432" s="487"/>
      <x:c r="J432" s="459"/>
      <x:c r="K432" s="459"/>
      <x:c r="L432" s="459"/>
      <x:c r="M432" s="487"/>
      <x:c r="N432" s="459"/>
      <x:c r="O432" s="377" t="str">
        <x:f>IF(E432="","",TODAY()-E432)</x:f>
      </x:c>
      <x:c r="P432" s="459"/>
      <x:c r="Q432" s="747" t="str">
        <x:f>IF(A432="","",IF(COUNTIF($A$5:$A$503,A432)&gt;1,"DUPLICATE SAMPLE ID",IF(OR(B432="",C432="",D432="",E432="",H432="",J432="",K432="",N432=""),"CHECK REQUIRED FIELDS",IF(OR(NOT(ISNUMBER(E432)),E432&gt;TODAY(),AND(F432&lt;&gt;"",OR(NOT(ISNUMBER(F432)),F432&lt;E432,F432&gt;TODAY())),AND(I432&lt;&gt;"",OR(NOT(ISNUMBER(I432)),I432&lt;E432,I432&gt;TODAY())),AND(M432&lt;&gt;"",NOT(ISNUMBER(M432))),AND(H432="YES",I432="")),"CHECK INPUTS","COMPLETE"))))</x:f>
      </x:c>
    </x:row>
    <x:row r="433">
      <x:c r="A433" s="459"/>
      <x:c r="B433" s="459"/>
      <x:c r="C433" s="459"/>
      <x:c r="D433" s="459"/>
      <x:c r="E433" s="487"/>
      <x:c r="F433" s="487"/>
      <x:c r="G433" s="459"/>
      <x:c r="H433" s="459"/>
      <x:c r="I433" s="487"/>
      <x:c r="J433" s="459"/>
      <x:c r="K433" s="459"/>
      <x:c r="L433" s="459"/>
      <x:c r="M433" s="487"/>
      <x:c r="N433" s="459"/>
      <x:c r="O433" s="377" t="str">
        <x:f>IF(E433="","",TODAY()-E433)</x:f>
      </x:c>
      <x:c r="P433" s="459"/>
      <x:c r="Q433" s="747" t="str">
        <x:f>IF(A433="","",IF(COUNTIF($A$5:$A$503,A433)&gt;1,"DUPLICATE SAMPLE ID",IF(OR(B433="",C433="",D433="",E433="",H433="",J433="",K433="",N433=""),"CHECK REQUIRED FIELDS",IF(OR(NOT(ISNUMBER(E433)),E433&gt;TODAY(),AND(F433&lt;&gt;"",OR(NOT(ISNUMBER(F433)),F433&lt;E433,F433&gt;TODAY())),AND(I433&lt;&gt;"",OR(NOT(ISNUMBER(I433)),I433&lt;E433,I433&gt;TODAY())),AND(M433&lt;&gt;"",NOT(ISNUMBER(M433))),AND(H433="YES",I433="")),"CHECK INPUTS","COMPLETE"))))</x:f>
      </x:c>
    </x:row>
    <x:row r="434">
      <x:c r="A434" s="459"/>
      <x:c r="B434" s="459"/>
      <x:c r="C434" s="459"/>
      <x:c r="D434" s="459"/>
      <x:c r="E434" s="487"/>
      <x:c r="F434" s="487"/>
      <x:c r="G434" s="459"/>
      <x:c r="H434" s="459"/>
      <x:c r="I434" s="487"/>
      <x:c r="J434" s="459"/>
      <x:c r="K434" s="459"/>
      <x:c r="L434" s="459"/>
      <x:c r="M434" s="487"/>
      <x:c r="N434" s="459"/>
      <x:c r="O434" s="377" t="str">
        <x:f>IF(E434="","",TODAY()-E434)</x:f>
      </x:c>
      <x:c r="P434" s="459"/>
      <x:c r="Q434" s="747" t="str">
        <x:f>IF(A434="","",IF(COUNTIF($A$5:$A$503,A434)&gt;1,"DUPLICATE SAMPLE ID",IF(OR(B434="",C434="",D434="",E434="",H434="",J434="",K434="",N434=""),"CHECK REQUIRED FIELDS",IF(OR(NOT(ISNUMBER(E434)),E434&gt;TODAY(),AND(F434&lt;&gt;"",OR(NOT(ISNUMBER(F434)),F434&lt;E434,F434&gt;TODAY())),AND(I434&lt;&gt;"",OR(NOT(ISNUMBER(I434)),I434&lt;E434,I434&gt;TODAY())),AND(M434&lt;&gt;"",NOT(ISNUMBER(M434))),AND(H434="YES",I434="")),"CHECK INPUTS","COMPLETE"))))</x:f>
      </x:c>
    </x:row>
    <x:row r="435">
      <x:c r="A435" s="459"/>
      <x:c r="B435" s="459"/>
      <x:c r="C435" s="459"/>
      <x:c r="D435" s="459"/>
      <x:c r="E435" s="487"/>
      <x:c r="F435" s="487"/>
      <x:c r="G435" s="459"/>
      <x:c r="H435" s="459"/>
      <x:c r="I435" s="487"/>
      <x:c r="J435" s="459"/>
      <x:c r="K435" s="459"/>
      <x:c r="L435" s="459"/>
      <x:c r="M435" s="487"/>
      <x:c r="N435" s="459"/>
      <x:c r="O435" s="377" t="str">
        <x:f>IF(E435="","",TODAY()-E435)</x:f>
      </x:c>
      <x:c r="P435" s="459"/>
      <x:c r="Q435" s="747" t="str">
        <x:f>IF(A435="","",IF(COUNTIF($A$5:$A$503,A435)&gt;1,"DUPLICATE SAMPLE ID",IF(OR(B435="",C435="",D435="",E435="",H435="",J435="",K435="",N435=""),"CHECK REQUIRED FIELDS",IF(OR(NOT(ISNUMBER(E435)),E435&gt;TODAY(),AND(F435&lt;&gt;"",OR(NOT(ISNUMBER(F435)),F435&lt;E435,F435&gt;TODAY())),AND(I435&lt;&gt;"",OR(NOT(ISNUMBER(I435)),I435&lt;E435,I435&gt;TODAY())),AND(M435&lt;&gt;"",NOT(ISNUMBER(M435))),AND(H435="YES",I435="")),"CHECK INPUTS","COMPLETE"))))</x:f>
      </x:c>
    </x:row>
    <x:row r="436">
      <x:c r="A436" s="459"/>
      <x:c r="B436" s="459"/>
      <x:c r="C436" s="459"/>
      <x:c r="D436" s="459"/>
      <x:c r="E436" s="487"/>
      <x:c r="F436" s="487"/>
      <x:c r="G436" s="459"/>
      <x:c r="H436" s="459"/>
      <x:c r="I436" s="487"/>
      <x:c r="J436" s="459"/>
      <x:c r="K436" s="459"/>
      <x:c r="L436" s="459"/>
      <x:c r="M436" s="487"/>
      <x:c r="N436" s="459"/>
      <x:c r="O436" s="377" t="str">
        <x:f>IF(E436="","",TODAY()-E436)</x:f>
      </x:c>
      <x:c r="P436" s="459"/>
      <x:c r="Q436" s="747" t="str">
        <x:f>IF(A436="","",IF(COUNTIF($A$5:$A$503,A436)&gt;1,"DUPLICATE SAMPLE ID",IF(OR(B436="",C436="",D436="",E436="",H436="",J436="",K436="",N436=""),"CHECK REQUIRED FIELDS",IF(OR(NOT(ISNUMBER(E436)),E436&gt;TODAY(),AND(F436&lt;&gt;"",OR(NOT(ISNUMBER(F436)),F436&lt;E436,F436&gt;TODAY())),AND(I436&lt;&gt;"",OR(NOT(ISNUMBER(I436)),I436&lt;E436,I436&gt;TODAY())),AND(M436&lt;&gt;"",NOT(ISNUMBER(M436))),AND(H436="YES",I436="")),"CHECK INPUTS","COMPLETE"))))</x:f>
      </x:c>
    </x:row>
    <x:row r="437">
      <x:c r="A437" s="459"/>
      <x:c r="B437" s="459"/>
      <x:c r="C437" s="459"/>
      <x:c r="D437" s="459"/>
      <x:c r="E437" s="487"/>
      <x:c r="F437" s="487"/>
      <x:c r="G437" s="459"/>
      <x:c r="H437" s="459"/>
      <x:c r="I437" s="487"/>
      <x:c r="J437" s="459"/>
      <x:c r="K437" s="459"/>
      <x:c r="L437" s="459"/>
      <x:c r="M437" s="487"/>
      <x:c r="N437" s="459"/>
      <x:c r="O437" s="377" t="str">
        <x:f>IF(E437="","",TODAY()-E437)</x:f>
      </x:c>
      <x:c r="P437" s="459"/>
      <x:c r="Q437" s="747" t="str">
        <x:f>IF(A437="","",IF(COUNTIF($A$5:$A$503,A437)&gt;1,"DUPLICATE SAMPLE ID",IF(OR(B437="",C437="",D437="",E437="",H437="",J437="",K437="",N437=""),"CHECK REQUIRED FIELDS",IF(OR(NOT(ISNUMBER(E437)),E437&gt;TODAY(),AND(F437&lt;&gt;"",OR(NOT(ISNUMBER(F437)),F437&lt;E437,F437&gt;TODAY())),AND(I437&lt;&gt;"",OR(NOT(ISNUMBER(I437)),I437&lt;E437,I437&gt;TODAY())),AND(M437&lt;&gt;"",NOT(ISNUMBER(M437))),AND(H437="YES",I437="")),"CHECK INPUTS","COMPLETE"))))</x:f>
      </x:c>
    </x:row>
    <x:row r="438">
      <x:c r="A438" s="459"/>
      <x:c r="B438" s="459"/>
      <x:c r="C438" s="459"/>
      <x:c r="D438" s="459"/>
      <x:c r="E438" s="487"/>
      <x:c r="F438" s="487"/>
      <x:c r="G438" s="459"/>
      <x:c r="H438" s="459"/>
      <x:c r="I438" s="487"/>
      <x:c r="J438" s="459"/>
      <x:c r="K438" s="459"/>
      <x:c r="L438" s="459"/>
      <x:c r="M438" s="487"/>
      <x:c r="N438" s="459"/>
      <x:c r="O438" s="377" t="str">
        <x:f>IF(E438="","",TODAY()-E438)</x:f>
      </x:c>
      <x:c r="P438" s="459"/>
      <x:c r="Q438" s="747" t="str">
        <x:f>IF(A438="","",IF(COUNTIF($A$5:$A$503,A438)&gt;1,"DUPLICATE SAMPLE ID",IF(OR(B438="",C438="",D438="",E438="",H438="",J438="",K438="",N438=""),"CHECK REQUIRED FIELDS",IF(OR(NOT(ISNUMBER(E438)),E438&gt;TODAY(),AND(F438&lt;&gt;"",OR(NOT(ISNUMBER(F438)),F438&lt;E438,F438&gt;TODAY())),AND(I438&lt;&gt;"",OR(NOT(ISNUMBER(I438)),I438&lt;E438,I438&gt;TODAY())),AND(M438&lt;&gt;"",NOT(ISNUMBER(M438))),AND(H438="YES",I438="")),"CHECK INPUTS","COMPLETE"))))</x:f>
      </x:c>
    </x:row>
    <x:row r="439">
      <x:c r="A439" s="459"/>
      <x:c r="B439" s="459"/>
      <x:c r="C439" s="459"/>
      <x:c r="D439" s="459"/>
      <x:c r="E439" s="487"/>
      <x:c r="F439" s="487"/>
      <x:c r="G439" s="459"/>
      <x:c r="H439" s="459"/>
      <x:c r="I439" s="487"/>
      <x:c r="J439" s="459"/>
      <x:c r="K439" s="459"/>
      <x:c r="L439" s="459"/>
      <x:c r="M439" s="487"/>
      <x:c r="N439" s="459"/>
      <x:c r="O439" s="377" t="str">
        <x:f>IF(E439="","",TODAY()-E439)</x:f>
      </x:c>
      <x:c r="P439" s="459"/>
      <x:c r="Q439" s="747" t="str">
        <x:f>IF(A439="","",IF(COUNTIF($A$5:$A$503,A439)&gt;1,"DUPLICATE SAMPLE ID",IF(OR(B439="",C439="",D439="",E439="",H439="",J439="",K439="",N439=""),"CHECK REQUIRED FIELDS",IF(OR(NOT(ISNUMBER(E439)),E439&gt;TODAY(),AND(F439&lt;&gt;"",OR(NOT(ISNUMBER(F439)),F439&lt;E439,F439&gt;TODAY())),AND(I439&lt;&gt;"",OR(NOT(ISNUMBER(I439)),I439&lt;E439,I439&gt;TODAY())),AND(M439&lt;&gt;"",NOT(ISNUMBER(M439))),AND(H439="YES",I439="")),"CHECK INPUTS","COMPLETE"))))</x:f>
      </x:c>
    </x:row>
    <x:row r="440">
      <x:c r="A440" s="459"/>
      <x:c r="B440" s="459"/>
      <x:c r="C440" s="459"/>
      <x:c r="D440" s="459"/>
      <x:c r="E440" s="487"/>
      <x:c r="F440" s="487"/>
      <x:c r="G440" s="459"/>
      <x:c r="H440" s="459"/>
      <x:c r="I440" s="487"/>
      <x:c r="J440" s="459"/>
      <x:c r="K440" s="459"/>
      <x:c r="L440" s="459"/>
      <x:c r="M440" s="487"/>
      <x:c r="N440" s="459"/>
      <x:c r="O440" s="377" t="str">
        <x:f>IF(E440="","",TODAY()-E440)</x:f>
      </x:c>
      <x:c r="P440" s="459"/>
      <x:c r="Q440" s="747" t="str">
        <x:f>IF(A440="","",IF(COUNTIF($A$5:$A$503,A440)&gt;1,"DUPLICATE SAMPLE ID",IF(OR(B440="",C440="",D440="",E440="",H440="",J440="",K440="",N440=""),"CHECK REQUIRED FIELDS",IF(OR(NOT(ISNUMBER(E440)),E440&gt;TODAY(),AND(F440&lt;&gt;"",OR(NOT(ISNUMBER(F440)),F440&lt;E440,F440&gt;TODAY())),AND(I440&lt;&gt;"",OR(NOT(ISNUMBER(I440)),I440&lt;E440,I440&gt;TODAY())),AND(M440&lt;&gt;"",NOT(ISNUMBER(M440))),AND(H440="YES",I440="")),"CHECK INPUTS","COMPLETE"))))</x:f>
      </x:c>
    </x:row>
    <x:row r="441">
      <x:c r="A441" s="459"/>
      <x:c r="B441" s="459"/>
      <x:c r="C441" s="459"/>
      <x:c r="D441" s="459"/>
      <x:c r="E441" s="487"/>
      <x:c r="F441" s="487"/>
      <x:c r="G441" s="459"/>
      <x:c r="H441" s="459"/>
      <x:c r="I441" s="487"/>
      <x:c r="J441" s="459"/>
      <x:c r="K441" s="459"/>
      <x:c r="L441" s="459"/>
      <x:c r="M441" s="487"/>
      <x:c r="N441" s="459"/>
      <x:c r="O441" s="377" t="str">
        <x:f>IF(E441="","",TODAY()-E441)</x:f>
      </x:c>
      <x:c r="P441" s="459"/>
      <x:c r="Q441" s="747" t="str">
        <x:f>IF(A441="","",IF(COUNTIF($A$5:$A$503,A441)&gt;1,"DUPLICATE SAMPLE ID",IF(OR(B441="",C441="",D441="",E441="",H441="",J441="",K441="",N441=""),"CHECK REQUIRED FIELDS",IF(OR(NOT(ISNUMBER(E441)),E441&gt;TODAY(),AND(F441&lt;&gt;"",OR(NOT(ISNUMBER(F441)),F441&lt;E441,F441&gt;TODAY())),AND(I441&lt;&gt;"",OR(NOT(ISNUMBER(I441)),I441&lt;E441,I441&gt;TODAY())),AND(M441&lt;&gt;"",NOT(ISNUMBER(M441))),AND(H441="YES",I441="")),"CHECK INPUTS","COMPLETE"))))</x:f>
      </x:c>
    </x:row>
    <x:row r="442">
      <x:c r="A442" s="459"/>
      <x:c r="B442" s="459"/>
      <x:c r="C442" s="459"/>
      <x:c r="D442" s="459"/>
      <x:c r="E442" s="487"/>
      <x:c r="F442" s="487"/>
      <x:c r="G442" s="459"/>
      <x:c r="H442" s="459"/>
      <x:c r="I442" s="487"/>
      <x:c r="J442" s="459"/>
      <x:c r="K442" s="459"/>
      <x:c r="L442" s="459"/>
      <x:c r="M442" s="487"/>
      <x:c r="N442" s="459"/>
      <x:c r="O442" s="377" t="str">
        <x:f>IF(E442="","",TODAY()-E442)</x:f>
      </x:c>
      <x:c r="P442" s="459"/>
      <x:c r="Q442" s="747" t="str">
        <x:f>IF(A442="","",IF(COUNTIF($A$5:$A$503,A442)&gt;1,"DUPLICATE SAMPLE ID",IF(OR(B442="",C442="",D442="",E442="",H442="",J442="",K442="",N442=""),"CHECK REQUIRED FIELDS",IF(OR(NOT(ISNUMBER(E442)),E442&gt;TODAY(),AND(F442&lt;&gt;"",OR(NOT(ISNUMBER(F442)),F442&lt;E442,F442&gt;TODAY())),AND(I442&lt;&gt;"",OR(NOT(ISNUMBER(I442)),I442&lt;E442,I442&gt;TODAY())),AND(M442&lt;&gt;"",NOT(ISNUMBER(M442))),AND(H442="YES",I442="")),"CHECK INPUTS","COMPLETE"))))</x:f>
      </x:c>
    </x:row>
    <x:row r="443">
      <x:c r="A443" s="459"/>
      <x:c r="B443" s="459"/>
      <x:c r="C443" s="459"/>
      <x:c r="D443" s="459"/>
      <x:c r="E443" s="487"/>
      <x:c r="F443" s="487"/>
      <x:c r="G443" s="459"/>
      <x:c r="H443" s="459"/>
      <x:c r="I443" s="487"/>
      <x:c r="J443" s="459"/>
      <x:c r="K443" s="459"/>
      <x:c r="L443" s="459"/>
      <x:c r="M443" s="487"/>
      <x:c r="N443" s="459"/>
      <x:c r="O443" s="377" t="str">
        <x:f>IF(E443="","",TODAY()-E443)</x:f>
      </x:c>
      <x:c r="P443" s="459"/>
      <x:c r="Q443" s="747" t="str">
        <x:f>IF(A443="","",IF(COUNTIF($A$5:$A$503,A443)&gt;1,"DUPLICATE SAMPLE ID",IF(OR(B443="",C443="",D443="",E443="",H443="",J443="",K443="",N443=""),"CHECK REQUIRED FIELDS",IF(OR(NOT(ISNUMBER(E443)),E443&gt;TODAY(),AND(F443&lt;&gt;"",OR(NOT(ISNUMBER(F443)),F443&lt;E443,F443&gt;TODAY())),AND(I443&lt;&gt;"",OR(NOT(ISNUMBER(I443)),I443&lt;E443,I443&gt;TODAY())),AND(M443&lt;&gt;"",NOT(ISNUMBER(M443))),AND(H443="YES",I443="")),"CHECK INPUTS","COMPLETE"))))</x:f>
      </x:c>
    </x:row>
    <x:row r="444">
      <x:c r="A444" s="459"/>
      <x:c r="B444" s="459"/>
      <x:c r="C444" s="459"/>
      <x:c r="D444" s="459"/>
      <x:c r="E444" s="487"/>
      <x:c r="F444" s="487"/>
      <x:c r="G444" s="459"/>
      <x:c r="H444" s="459"/>
      <x:c r="I444" s="487"/>
      <x:c r="J444" s="459"/>
      <x:c r="K444" s="459"/>
      <x:c r="L444" s="459"/>
      <x:c r="M444" s="487"/>
      <x:c r="N444" s="459"/>
      <x:c r="O444" s="377" t="str">
        <x:f>IF(E444="","",TODAY()-E444)</x:f>
      </x:c>
      <x:c r="P444" s="459"/>
      <x:c r="Q444" s="747" t="str">
        <x:f>IF(A444="","",IF(COUNTIF($A$5:$A$503,A444)&gt;1,"DUPLICATE SAMPLE ID",IF(OR(B444="",C444="",D444="",E444="",H444="",J444="",K444="",N444=""),"CHECK REQUIRED FIELDS",IF(OR(NOT(ISNUMBER(E444)),E444&gt;TODAY(),AND(F444&lt;&gt;"",OR(NOT(ISNUMBER(F444)),F444&lt;E444,F444&gt;TODAY())),AND(I444&lt;&gt;"",OR(NOT(ISNUMBER(I444)),I444&lt;E444,I444&gt;TODAY())),AND(M444&lt;&gt;"",NOT(ISNUMBER(M444))),AND(H444="YES",I444="")),"CHECK INPUTS","COMPLETE"))))</x:f>
      </x:c>
    </x:row>
    <x:row r="445">
      <x:c r="A445" s="459"/>
      <x:c r="B445" s="459"/>
      <x:c r="C445" s="459"/>
      <x:c r="D445" s="459"/>
      <x:c r="E445" s="487"/>
      <x:c r="F445" s="487"/>
      <x:c r="G445" s="459"/>
      <x:c r="H445" s="459"/>
      <x:c r="I445" s="487"/>
      <x:c r="J445" s="459"/>
      <x:c r="K445" s="459"/>
      <x:c r="L445" s="459"/>
      <x:c r="M445" s="487"/>
      <x:c r="N445" s="459"/>
      <x:c r="O445" s="377" t="str">
        <x:f>IF(E445="","",TODAY()-E445)</x:f>
      </x:c>
      <x:c r="P445" s="459"/>
      <x:c r="Q445" s="747" t="str">
        <x:f>IF(A445="","",IF(COUNTIF($A$5:$A$503,A445)&gt;1,"DUPLICATE SAMPLE ID",IF(OR(B445="",C445="",D445="",E445="",H445="",J445="",K445="",N445=""),"CHECK REQUIRED FIELDS",IF(OR(NOT(ISNUMBER(E445)),E445&gt;TODAY(),AND(F445&lt;&gt;"",OR(NOT(ISNUMBER(F445)),F445&lt;E445,F445&gt;TODAY())),AND(I445&lt;&gt;"",OR(NOT(ISNUMBER(I445)),I445&lt;E445,I445&gt;TODAY())),AND(M445&lt;&gt;"",NOT(ISNUMBER(M445))),AND(H445="YES",I445="")),"CHECK INPUTS","COMPLETE"))))</x:f>
      </x:c>
    </x:row>
    <x:row r="446">
      <x:c r="A446" s="459"/>
      <x:c r="B446" s="459"/>
      <x:c r="C446" s="459"/>
      <x:c r="D446" s="459"/>
      <x:c r="E446" s="487"/>
      <x:c r="F446" s="487"/>
      <x:c r="G446" s="459"/>
      <x:c r="H446" s="459"/>
      <x:c r="I446" s="487"/>
      <x:c r="J446" s="459"/>
      <x:c r="K446" s="459"/>
      <x:c r="L446" s="459"/>
      <x:c r="M446" s="487"/>
      <x:c r="N446" s="459"/>
      <x:c r="O446" s="377" t="str">
        <x:f>IF(E446="","",TODAY()-E446)</x:f>
      </x:c>
      <x:c r="P446" s="459"/>
      <x:c r="Q446" s="747" t="str">
        <x:f>IF(A446="","",IF(COUNTIF($A$5:$A$503,A446)&gt;1,"DUPLICATE SAMPLE ID",IF(OR(B446="",C446="",D446="",E446="",H446="",J446="",K446="",N446=""),"CHECK REQUIRED FIELDS",IF(OR(NOT(ISNUMBER(E446)),E446&gt;TODAY(),AND(F446&lt;&gt;"",OR(NOT(ISNUMBER(F446)),F446&lt;E446,F446&gt;TODAY())),AND(I446&lt;&gt;"",OR(NOT(ISNUMBER(I446)),I446&lt;E446,I446&gt;TODAY())),AND(M446&lt;&gt;"",NOT(ISNUMBER(M446))),AND(H446="YES",I446="")),"CHECK INPUTS","COMPLETE"))))</x:f>
      </x:c>
    </x:row>
    <x:row r="447">
      <x:c r="A447" s="459"/>
      <x:c r="B447" s="459"/>
      <x:c r="C447" s="459"/>
      <x:c r="D447" s="459"/>
      <x:c r="E447" s="487"/>
      <x:c r="F447" s="487"/>
      <x:c r="G447" s="459"/>
      <x:c r="H447" s="459"/>
      <x:c r="I447" s="487"/>
      <x:c r="J447" s="459"/>
      <x:c r="K447" s="459"/>
      <x:c r="L447" s="459"/>
      <x:c r="M447" s="487"/>
      <x:c r="N447" s="459"/>
      <x:c r="O447" s="377" t="str">
        <x:f>IF(E447="","",TODAY()-E447)</x:f>
      </x:c>
      <x:c r="P447" s="459"/>
      <x:c r="Q447" s="747" t="str">
        <x:f>IF(A447="","",IF(COUNTIF($A$5:$A$503,A447)&gt;1,"DUPLICATE SAMPLE ID",IF(OR(B447="",C447="",D447="",E447="",H447="",J447="",K447="",N447=""),"CHECK REQUIRED FIELDS",IF(OR(NOT(ISNUMBER(E447)),E447&gt;TODAY(),AND(F447&lt;&gt;"",OR(NOT(ISNUMBER(F447)),F447&lt;E447,F447&gt;TODAY())),AND(I447&lt;&gt;"",OR(NOT(ISNUMBER(I447)),I447&lt;E447,I447&gt;TODAY())),AND(M447&lt;&gt;"",NOT(ISNUMBER(M447))),AND(H447="YES",I447="")),"CHECK INPUTS","COMPLETE"))))</x:f>
      </x:c>
    </x:row>
    <x:row r="448">
      <x:c r="A448" s="459"/>
      <x:c r="B448" s="459"/>
      <x:c r="C448" s="459"/>
      <x:c r="D448" s="459"/>
      <x:c r="E448" s="487"/>
      <x:c r="F448" s="487"/>
      <x:c r="G448" s="459"/>
      <x:c r="H448" s="459"/>
      <x:c r="I448" s="487"/>
      <x:c r="J448" s="459"/>
      <x:c r="K448" s="459"/>
      <x:c r="L448" s="459"/>
      <x:c r="M448" s="487"/>
      <x:c r="N448" s="459"/>
      <x:c r="O448" s="377" t="str">
        <x:f>IF(E448="","",TODAY()-E448)</x:f>
      </x:c>
      <x:c r="P448" s="459"/>
      <x:c r="Q448" s="747" t="str">
        <x:f>IF(A448="","",IF(COUNTIF($A$5:$A$503,A448)&gt;1,"DUPLICATE SAMPLE ID",IF(OR(B448="",C448="",D448="",E448="",H448="",J448="",K448="",N448=""),"CHECK REQUIRED FIELDS",IF(OR(NOT(ISNUMBER(E448)),E448&gt;TODAY(),AND(F448&lt;&gt;"",OR(NOT(ISNUMBER(F448)),F448&lt;E448,F448&gt;TODAY())),AND(I448&lt;&gt;"",OR(NOT(ISNUMBER(I448)),I448&lt;E448,I448&gt;TODAY())),AND(M448&lt;&gt;"",NOT(ISNUMBER(M448))),AND(H448="YES",I448="")),"CHECK INPUTS","COMPLETE"))))</x:f>
      </x:c>
    </x:row>
    <x:row r="449">
      <x:c r="A449" s="459"/>
      <x:c r="B449" s="459"/>
      <x:c r="C449" s="459"/>
      <x:c r="D449" s="459"/>
      <x:c r="E449" s="487"/>
      <x:c r="F449" s="487"/>
      <x:c r="G449" s="459"/>
      <x:c r="H449" s="459"/>
      <x:c r="I449" s="487"/>
      <x:c r="J449" s="459"/>
      <x:c r="K449" s="459"/>
      <x:c r="L449" s="459"/>
      <x:c r="M449" s="487"/>
      <x:c r="N449" s="459"/>
      <x:c r="O449" s="377" t="str">
        <x:f>IF(E449="","",TODAY()-E449)</x:f>
      </x:c>
      <x:c r="P449" s="459"/>
      <x:c r="Q449" s="747" t="str">
        <x:f>IF(A449="","",IF(COUNTIF($A$5:$A$503,A449)&gt;1,"DUPLICATE SAMPLE ID",IF(OR(B449="",C449="",D449="",E449="",H449="",J449="",K449="",N449=""),"CHECK REQUIRED FIELDS",IF(OR(NOT(ISNUMBER(E449)),E449&gt;TODAY(),AND(F449&lt;&gt;"",OR(NOT(ISNUMBER(F449)),F449&lt;E449,F449&gt;TODAY())),AND(I449&lt;&gt;"",OR(NOT(ISNUMBER(I449)),I449&lt;E449,I449&gt;TODAY())),AND(M449&lt;&gt;"",NOT(ISNUMBER(M449))),AND(H449="YES",I449="")),"CHECK INPUTS","COMPLETE"))))</x:f>
      </x:c>
    </x:row>
    <x:row r="450">
      <x:c r="A450" s="459"/>
      <x:c r="B450" s="459"/>
      <x:c r="C450" s="459"/>
      <x:c r="D450" s="459"/>
      <x:c r="E450" s="487"/>
      <x:c r="F450" s="487"/>
      <x:c r="G450" s="459"/>
      <x:c r="H450" s="459"/>
      <x:c r="I450" s="487"/>
      <x:c r="J450" s="459"/>
      <x:c r="K450" s="459"/>
      <x:c r="L450" s="459"/>
      <x:c r="M450" s="487"/>
      <x:c r="N450" s="459"/>
      <x:c r="O450" s="377" t="str">
        <x:f>IF(E450="","",TODAY()-E450)</x:f>
      </x:c>
      <x:c r="P450" s="459"/>
      <x:c r="Q450" s="747" t="str">
        <x:f>IF(A450="","",IF(COUNTIF($A$5:$A$503,A450)&gt;1,"DUPLICATE SAMPLE ID",IF(OR(B450="",C450="",D450="",E450="",H450="",J450="",K450="",N450=""),"CHECK REQUIRED FIELDS",IF(OR(NOT(ISNUMBER(E450)),E450&gt;TODAY(),AND(F450&lt;&gt;"",OR(NOT(ISNUMBER(F450)),F450&lt;E450,F450&gt;TODAY())),AND(I450&lt;&gt;"",OR(NOT(ISNUMBER(I450)),I450&lt;E450,I450&gt;TODAY())),AND(M450&lt;&gt;"",NOT(ISNUMBER(M450))),AND(H450="YES",I450="")),"CHECK INPUTS","COMPLETE"))))</x:f>
      </x:c>
    </x:row>
    <x:row r="451">
      <x:c r="A451" s="459"/>
      <x:c r="B451" s="459"/>
      <x:c r="C451" s="459"/>
      <x:c r="D451" s="459"/>
      <x:c r="E451" s="487"/>
      <x:c r="F451" s="487"/>
      <x:c r="G451" s="459"/>
      <x:c r="H451" s="459"/>
      <x:c r="I451" s="487"/>
      <x:c r="J451" s="459"/>
      <x:c r="K451" s="459"/>
      <x:c r="L451" s="459"/>
      <x:c r="M451" s="487"/>
      <x:c r="N451" s="459"/>
      <x:c r="O451" s="377" t="str">
        <x:f>IF(E451="","",TODAY()-E451)</x:f>
      </x:c>
      <x:c r="P451" s="459"/>
      <x:c r="Q451" s="747" t="str">
        <x:f>IF(A451="","",IF(COUNTIF($A$5:$A$503,A451)&gt;1,"DUPLICATE SAMPLE ID",IF(OR(B451="",C451="",D451="",E451="",H451="",J451="",K451="",N451=""),"CHECK REQUIRED FIELDS",IF(OR(NOT(ISNUMBER(E451)),E451&gt;TODAY(),AND(F451&lt;&gt;"",OR(NOT(ISNUMBER(F451)),F451&lt;E451,F451&gt;TODAY())),AND(I451&lt;&gt;"",OR(NOT(ISNUMBER(I451)),I451&lt;E451,I451&gt;TODAY())),AND(M451&lt;&gt;"",NOT(ISNUMBER(M451))),AND(H451="YES",I451="")),"CHECK INPUTS","COMPLETE"))))</x:f>
      </x:c>
    </x:row>
    <x:row r="452">
      <x:c r="A452" s="459"/>
      <x:c r="B452" s="459"/>
      <x:c r="C452" s="459"/>
      <x:c r="D452" s="459"/>
      <x:c r="E452" s="487"/>
      <x:c r="F452" s="487"/>
      <x:c r="G452" s="459"/>
      <x:c r="H452" s="459"/>
      <x:c r="I452" s="487"/>
      <x:c r="J452" s="459"/>
      <x:c r="K452" s="459"/>
      <x:c r="L452" s="459"/>
      <x:c r="M452" s="487"/>
      <x:c r="N452" s="459"/>
      <x:c r="O452" s="377" t="str">
        <x:f>IF(E452="","",TODAY()-E452)</x:f>
      </x:c>
      <x:c r="P452" s="459"/>
      <x:c r="Q452" s="747" t="str">
        <x:f>IF(A452="","",IF(COUNTIF($A$5:$A$503,A452)&gt;1,"DUPLICATE SAMPLE ID",IF(OR(B452="",C452="",D452="",E452="",H452="",J452="",K452="",N452=""),"CHECK REQUIRED FIELDS",IF(OR(NOT(ISNUMBER(E452)),E452&gt;TODAY(),AND(F452&lt;&gt;"",OR(NOT(ISNUMBER(F452)),F452&lt;E452,F452&gt;TODAY())),AND(I452&lt;&gt;"",OR(NOT(ISNUMBER(I452)),I452&lt;E452,I452&gt;TODAY())),AND(M452&lt;&gt;"",NOT(ISNUMBER(M452))),AND(H452="YES",I452="")),"CHECK INPUTS","COMPLETE"))))</x:f>
      </x:c>
    </x:row>
    <x:row r="453">
      <x:c r="A453" s="459"/>
      <x:c r="B453" s="459"/>
      <x:c r="C453" s="459"/>
      <x:c r="D453" s="459"/>
      <x:c r="E453" s="487"/>
      <x:c r="F453" s="487"/>
      <x:c r="G453" s="459"/>
      <x:c r="H453" s="459"/>
      <x:c r="I453" s="487"/>
      <x:c r="J453" s="459"/>
      <x:c r="K453" s="459"/>
      <x:c r="L453" s="459"/>
      <x:c r="M453" s="487"/>
      <x:c r="N453" s="459"/>
      <x:c r="O453" s="377" t="str">
        <x:f>IF(E453="","",TODAY()-E453)</x:f>
      </x:c>
      <x:c r="P453" s="459"/>
      <x:c r="Q453" s="747" t="str">
        <x:f>IF(A453="","",IF(COUNTIF($A$5:$A$503,A453)&gt;1,"DUPLICATE SAMPLE ID",IF(OR(B453="",C453="",D453="",E453="",H453="",J453="",K453="",N453=""),"CHECK REQUIRED FIELDS",IF(OR(NOT(ISNUMBER(E453)),E453&gt;TODAY(),AND(F453&lt;&gt;"",OR(NOT(ISNUMBER(F453)),F453&lt;E453,F453&gt;TODAY())),AND(I453&lt;&gt;"",OR(NOT(ISNUMBER(I453)),I453&lt;E453,I453&gt;TODAY())),AND(M453&lt;&gt;"",NOT(ISNUMBER(M453))),AND(H453="YES",I453="")),"CHECK INPUTS","COMPLETE"))))</x:f>
      </x:c>
    </x:row>
    <x:row r="454">
      <x:c r="A454" s="459"/>
      <x:c r="B454" s="459"/>
      <x:c r="C454" s="459"/>
      <x:c r="D454" s="459"/>
      <x:c r="E454" s="487"/>
      <x:c r="F454" s="487"/>
      <x:c r="G454" s="459"/>
      <x:c r="H454" s="459"/>
      <x:c r="I454" s="487"/>
      <x:c r="J454" s="459"/>
      <x:c r="K454" s="459"/>
      <x:c r="L454" s="459"/>
      <x:c r="M454" s="487"/>
      <x:c r="N454" s="459"/>
      <x:c r="O454" s="377" t="str">
        <x:f>IF(E454="","",TODAY()-E454)</x:f>
      </x:c>
      <x:c r="P454" s="459"/>
      <x:c r="Q454" s="747" t="str">
        <x:f>IF(A454="","",IF(COUNTIF($A$5:$A$503,A454)&gt;1,"DUPLICATE SAMPLE ID",IF(OR(B454="",C454="",D454="",E454="",H454="",J454="",K454="",N454=""),"CHECK REQUIRED FIELDS",IF(OR(NOT(ISNUMBER(E454)),E454&gt;TODAY(),AND(F454&lt;&gt;"",OR(NOT(ISNUMBER(F454)),F454&lt;E454,F454&gt;TODAY())),AND(I454&lt;&gt;"",OR(NOT(ISNUMBER(I454)),I454&lt;E454,I454&gt;TODAY())),AND(M454&lt;&gt;"",NOT(ISNUMBER(M454))),AND(H454="YES",I454="")),"CHECK INPUTS","COMPLETE"))))</x:f>
      </x:c>
    </x:row>
    <x:row r="455">
      <x:c r="A455" s="459"/>
      <x:c r="B455" s="459"/>
      <x:c r="C455" s="459"/>
      <x:c r="D455" s="459"/>
      <x:c r="E455" s="487"/>
      <x:c r="F455" s="487"/>
      <x:c r="G455" s="459"/>
      <x:c r="H455" s="459"/>
      <x:c r="I455" s="487"/>
      <x:c r="J455" s="459"/>
      <x:c r="K455" s="459"/>
      <x:c r="L455" s="459"/>
      <x:c r="M455" s="487"/>
      <x:c r="N455" s="459"/>
      <x:c r="O455" s="377" t="str">
        <x:f>IF(E455="","",TODAY()-E455)</x:f>
      </x:c>
      <x:c r="P455" s="459"/>
      <x:c r="Q455" s="747" t="str">
        <x:f>IF(A455="","",IF(COUNTIF($A$5:$A$503,A455)&gt;1,"DUPLICATE SAMPLE ID",IF(OR(B455="",C455="",D455="",E455="",H455="",J455="",K455="",N455=""),"CHECK REQUIRED FIELDS",IF(OR(NOT(ISNUMBER(E455)),E455&gt;TODAY(),AND(F455&lt;&gt;"",OR(NOT(ISNUMBER(F455)),F455&lt;E455,F455&gt;TODAY())),AND(I455&lt;&gt;"",OR(NOT(ISNUMBER(I455)),I455&lt;E455,I455&gt;TODAY())),AND(M455&lt;&gt;"",NOT(ISNUMBER(M455))),AND(H455="YES",I455="")),"CHECK INPUTS","COMPLETE"))))</x:f>
      </x:c>
    </x:row>
    <x:row r="456">
      <x:c r="A456" s="459"/>
      <x:c r="B456" s="459"/>
      <x:c r="C456" s="459"/>
      <x:c r="D456" s="459"/>
      <x:c r="E456" s="487"/>
      <x:c r="F456" s="487"/>
      <x:c r="G456" s="459"/>
      <x:c r="H456" s="459"/>
      <x:c r="I456" s="487"/>
      <x:c r="J456" s="459"/>
      <x:c r="K456" s="459"/>
      <x:c r="L456" s="459"/>
      <x:c r="M456" s="487"/>
      <x:c r="N456" s="459"/>
      <x:c r="O456" s="377" t="str">
        <x:f>IF(E456="","",TODAY()-E456)</x:f>
      </x:c>
      <x:c r="P456" s="459"/>
      <x:c r="Q456" s="747" t="str">
        <x:f>IF(A456="","",IF(COUNTIF($A$5:$A$503,A456)&gt;1,"DUPLICATE SAMPLE ID",IF(OR(B456="",C456="",D456="",E456="",H456="",J456="",K456="",N456=""),"CHECK REQUIRED FIELDS",IF(OR(NOT(ISNUMBER(E456)),E456&gt;TODAY(),AND(F456&lt;&gt;"",OR(NOT(ISNUMBER(F456)),F456&lt;E456,F456&gt;TODAY())),AND(I456&lt;&gt;"",OR(NOT(ISNUMBER(I456)),I456&lt;E456,I456&gt;TODAY())),AND(M456&lt;&gt;"",NOT(ISNUMBER(M456))),AND(H456="YES",I456="")),"CHECK INPUTS","COMPLETE"))))</x:f>
      </x:c>
    </x:row>
    <x:row r="457">
      <x:c r="A457" s="459"/>
      <x:c r="B457" s="459"/>
      <x:c r="C457" s="459"/>
      <x:c r="D457" s="459"/>
      <x:c r="E457" s="487"/>
      <x:c r="F457" s="487"/>
      <x:c r="G457" s="459"/>
      <x:c r="H457" s="459"/>
      <x:c r="I457" s="487"/>
      <x:c r="J457" s="459"/>
      <x:c r="K457" s="459"/>
      <x:c r="L457" s="459"/>
      <x:c r="M457" s="487"/>
      <x:c r="N457" s="459"/>
      <x:c r="O457" s="377" t="str">
        <x:f>IF(E457="","",TODAY()-E457)</x:f>
      </x:c>
      <x:c r="P457" s="459"/>
      <x:c r="Q457" s="747" t="str">
        <x:f>IF(A457="","",IF(COUNTIF($A$5:$A$503,A457)&gt;1,"DUPLICATE SAMPLE ID",IF(OR(B457="",C457="",D457="",E457="",H457="",J457="",K457="",N457=""),"CHECK REQUIRED FIELDS",IF(OR(NOT(ISNUMBER(E457)),E457&gt;TODAY(),AND(F457&lt;&gt;"",OR(NOT(ISNUMBER(F457)),F457&lt;E457,F457&gt;TODAY())),AND(I457&lt;&gt;"",OR(NOT(ISNUMBER(I457)),I457&lt;E457,I457&gt;TODAY())),AND(M457&lt;&gt;"",NOT(ISNUMBER(M457))),AND(H457="YES",I457="")),"CHECK INPUTS","COMPLETE"))))</x:f>
      </x:c>
    </x:row>
    <x:row r="458">
      <x:c r="A458" s="459"/>
      <x:c r="B458" s="459"/>
      <x:c r="C458" s="459"/>
      <x:c r="D458" s="459"/>
      <x:c r="E458" s="487"/>
      <x:c r="F458" s="487"/>
      <x:c r="G458" s="459"/>
      <x:c r="H458" s="459"/>
      <x:c r="I458" s="487"/>
      <x:c r="J458" s="459"/>
      <x:c r="K458" s="459"/>
      <x:c r="L458" s="459"/>
      <x:c r="M458" s="487"/>
      <x:c r="N458" s="459"/>
      <x:c r="O458" s="377" t="str">
        <x:f>IF(E458="","",TODAY()-E458)</x:f>
      </x:c>
      <x:c r="P458" s="459"/>
      <x:c r="Q458" s="747" t="str">
        <x:f>IF(A458="","",IF(COUNTIF($A$5:$A$503,A458)&gt;1,"DUPLICATE SAMPLE ID",IF(OR(B458="",C458="",D458="",E458="",H458="",J458="",K458="",N458=""),"CHECK REQUIRED FIELDS",IF(OR(NOT(ISNUMBER(E458)),E458&gt;TODAY(),AND(F458&lt;&gt;"",OR(NOT(ISNUMBER(F458)),F458&lt;E458,F458&gt;TODAY())),AND(I458&lt;&gt;"",OR(NOT(ISNUMBER(I458)),I458&lt;E458,I458&gt;TODAY())),AND(M458&lt;&gt;"",NOT(ISNUMBER(M458))),AND(H458="YES",I458="")),"CHECK INPUTS","COMPLETE"))))</x:f>
      </x:c>
    </x:row>
    <x:row r="459">
      <x:c r="A459" s="459"/>
      <x:c r="B459" s="459"/>
      <x:c r="C459" s="459"/>
      <x:c r="D459" s="459"/>
      <x:c r="E459" s="487"/>
      <x:c r="F459" s="487"/>
      <x:c r="G459" s="459"/>
      <x:c r="H459" s="459"/>
      <x:c r="I459" s="487"/>
      <x:c r="J459" s="459"/>
      <x:c r="K459" s="459"/>
      <x:c r="L459" s="459"/>
      <x:c r="M459" s="487"/>
      <x:c r="N459" s="459"/>
      <x:c r="O459" s="377" t="str">
        <x:f>IF(E459="","",TODAY()-E459)</x:f>
      </x:c>
      <x:c r="P459" s="459"/>
      <x:c r="Q459" s="747" t="str">
        <x:f>IF(A459="","",IF(COUNTIF($A$5:$A$503,A459)&gt;1,"DUPLICATE SAMPLE ID",IF(OR(B459="",C459="",D459="",E459="",H459="",J459="",K459="",N459=""),"CHECK REQUIRED FIELDS",IF(OR(NOT(ISNUMBER(E459)),E459&gt;TODAY(),AND(F459&lt;&gt;"",OR(NOT(ISNUMBER(F459)),F459&lt;E459,F459&gt;TODAY())),AND(I459&lt;&gt;"",OR(NOT(ISNUMBER(I459)),I459&lt;E459,I459&gt;TODAY())),AND(M459&lt;&gt;"",NOT(ISNUMBER(M459))),AND(H459="YES",I459="")),"CHECK INPUTS","COMPLETE"))))</x:f>
      </x:c>
    </x:row>
    <x:row r="460">
      <x:c r="A460" s="459"/>
      <x:c r="B460" s="459"/>
      <x:c r="C460" s="459"/>
      <x:c r="D460" s="459"/>
      <x:c r="E460" s="487"/>
      <x:c r="F460" s="487"/>
      <x:c r="G460" s="459"/>
      <x:c r="H460" s="459"/>
      <x:c r="I460" s="487"/>
      <x:c r="J460" s="459"/>
      <x:c r="K460" s="459"/>
      <x:c r="L460" s="459"/>
      <x:c r="M460" s="487"/>
      <x:c r="N460" s="459"/>
      <x:c r="O460" s="377" t="str">
        <x:f>IF(E460="","",TODAY()-E460)</x:f>
      </x:c>
      <x:c r="P460" s="459"/>
      <x:c r="Q460" s="747" t="str">
        <x:f>IF(A460="","",IF(COUNTIF($A$5:$A$503,A460)&gt;1,"DUPLICATE SAMPLE ID",IF(OR(B460="",C460="",D460="",E460="",H460="",J460="",K460="",N460=""),"CHECK REQUIRED FIELDS",IF(OR(NOT(ISNUMBER(E460)),E460&gt;TODAY(),AND(F460&lt;&gt;"",OR(NOT(ISNUMBER(F460)),F460&lt;E460,F460&gt;TODAY())),AND(I460&lt;&gt;"",OR(NOT(ISNUMBER(I460)),I460&lt;E460,I460&gt;TODAY())),AND(M460&lt;&gt;"",NOT(ISNUMBER(M460))),AND(H460="YES",I460="")),"CHECK INPUTS","COMPLETE"))))</x:f>
      </x:c>
    </x:row>
    <x:row r="461">
      <x:c r="A461" s="459"/>
      <x:c r="B461" s="459"/>
      <x:c r="C461" s="459"/>
      <x:c r="D461" s="459"/>
      <x:c r="E461" s="487"/>
      <x:c r="F461" s="487"/>
      <x:c r="G461" s="459"/>
      <x:c r="H461" s="459"/>
      <x:c r="I461" s="487"/>
      <x:c r="J461" s="459"/>
      <x:c r="K461" s="459"/>
      <x:c r="L461" s="459"/>
      <x:c r="M461" s="487"/>
      <x:c r="N461" s="459"/>
      <x:c r="O461" s="377" t="str">
        <x:f>IF(E461="","",TODAY()-E461)</x:f>
      </x:c>
      <x:c r="P461" s="459"/>
      <x:c r="Q461" s="747" t="str">
        <x:f>IF(A461="","",IF(COUNTIF($A$5:$A$503,A461)&gt;1,"DUPLICATE SAMPLE ID",IF(OR(B461="",C461="",D461="",E461="",H461="",J461="",K461="",N461=""),"CHECK REQUIRED FIELDS",IF(OR(NOT(ISNUMBER(E461)),E461&gt;TODAY(),AND(F461&lt;&gt;"",OR(NOT(ISNUMBER(F461)),F461&lt;E461,F461&gt;TODAY())),AND(I461&lt;&gt;"",OR(NOT(ISNUMBER(I461)),I461&lt;E461,I461&gt;TODAY())),AND(M461&lt;&gt;"",NOT(ISNUMBER(M461))),AND(H461="YES",I461="")),"CHECK INPUTS","COMPLETE"))))</x:f>
      </x:c>
    </x:row>
    <x:row r="462">
      <x:c r="A462" s="459"/>
      <x:c r="B462" s="459"/>
      <x:c r="C462" s="459"/>
      <x:c r="D462" s="459"/>
      <x:c r="E462" s="487"/>
      <x:c r="F462" s="487"/>
      <x:c r="G462" s="459"/>
      <x:c r="H462" s="459"/>
      <x:c r="I462" s="487"/>
      <x:c r="J462" s="459"/>
      <x:c r="K462" s="459"/>
      <x:c r="L462" s="459"/>
      <x:c r="M462" s="487"/>
      <x:c r="N462" s="459"/>
      <x:c r="O462" s="377" t="str">
        <x:f>IF(E462="","",TODAY()-E462)</x:f>
      </x:c>
      <x:c r="P462" s="459"/>
      <x:c r="Q462" s="747" t="str">
        <x:f>IF(A462="","",IF(COUNTIF($A$5:$A$503,A462)&gt;1,"DUPLICATE SAMPLE ID",IF(OR(B462="",C462="",D462="",E462="",H462="",J462="",K462="",N462=""),"CHECK REQUIRED FIELDS",IF(OR(NOT(ISNUMBER(E462)),E462&gt;TODAY(),AND(F462&lt;&gt;"",OR(NOT(ISNUMBER(F462)),F462&lt;E462,F462&gt;TODAY())),AND(I462&lt;&gt;"",OR(NOT(ISNUMBER(I462)),I462&lt;E462,I462&gt;TODAY())),AND(M462&lt;&gt;"",NOT(ISNUMBER(M462))),AND(H462="YES",I462="")),"CHECK INPUTS","COMPLETE"))))</x:f>
      </x:c>
    </x:row>
    <x:row r="463">
      <x:c r="A463" s="459"/>
      <x:c r="B463" s="459"/>
      <x:c r="C463" s="459"/>
      <x:c r="D463" s="459"/>
      <x:c r="E463" s="487"/>
      <x:c r="F463" s="487"/>
      <x:c r="G463" s="459"/>
      <x:c r="H463" s="459"/>
      <x:c r="I463" s="487"/>
      <x:c r="J463" s="459"/>
      <x:c r="K463" s="459"/>
      <x:c r="L463" s="459"/>
      <x:c r="M463" s="487"/>
      <x:c r="N463" s="459"/>
      <x:c r="O463" s="377" t="str">
        <x:f>IF(E463="","",TODAY()-E463)</x:f>
      </x:c>
      <x:c r="P463" s="459"/>
      <x:c r="Q463" s="747" t="str">
        <x:f>IF(A463="","",IF(COUNTIF($A$5:$A$503,A463)&gt;1,"DUPLICATE SAMPLE ID",IF(OR(B463="",C463="",D463="",E463="",H463="",J463="",K463="",N463=""),"CHECK REQUIRED FIELDS",IF(OR(NOT(ISNUMBER(E463)),E463&gt;TODAY(),AND(F463&lt;&gt;"",OR(NOT(ISNUMBER(F463)),F463&lt;E463,F463&gt;TODAY())),AND(I463&lt;&gt;"",OR(NOT(ISNUMBER(I463)),I463&lt;E463,I463&gt;TODAY())),AND(M463&lt;&gt;"",NOT(ISNUMBER(M463))),AND(H463="YES",I463="")),"CHECK INPUTS","COMPLETE"))))</x:f>
      </x:c>
    </x:row>
    <x:row r="464">
      <x:c r="A464" s="459"/>
      <x:c r="B464" s="459"/>
      <x:c r="C464" s="459"/>
      <x:c r="D464" s="459"/>
      <x:c r="E464" s="487"/>
      <x:c r="F464" s="487"/>
      <x:c r="G464" s="459"/>
      <x:c r="H464" s="459"/>
      <x:c r="I464" s="487"/>
      <x:c r="J464" s="459"/>
      <x:c r="K464" s="459"/>
      <x:c r="L464" s="459"/>
      <x:c r="M464" s="487"/>
      <x:c r="N464" s="459"/>
      <x:c r="O464" s="377" t="str">
        <x:f>IF(E464="","",TODAY()-E464)</x:f>
      </x:c>
      <x:c r="P464" s="459"/>
      <x:c r="Q464" s="747" t="str">
        <x:f>IF(A464="","",IF(COUNTIF($A$5:$A$503,A464)&gt;1,"DUPLICATE SAMPLE ID",IF(OR(B464="",C464="",D464="",E464="",H464="",J464="",K464="",N464=""),"CHECK REQUIRED FIELDS",IF(OR(NOT(ISNUMBER(E464)),E464&gt;TODAY(),AND(F464&lt;&gt;"",OR(NOT(ISNUMBER(F464)),F464&lt;E464,F464&gt;TODAY())),AND(I464&lt;&gt;"",OR(NOT(ISNUMBER(I464)),I464&lt;E464,I464&gt;TODAY())),AND(M464&lt;&gt;"",NOT(ISNUMBER(M464))),AND(H464="YES",I464="")),"CHECK INPUTS","COMPLETE"))))</x:f>
      </x:c>
    </x:row>
    <x:row r="465">
      <x:c r="A465" s="459"/>
      <x:c r="B465" s="459"/>
      <x:c r="C465" s="459"/>
      <x:c r="D465" s="459"/>
      <x:c r="E465" s="487"/>
      <x:c r="F465" s="487"/>
      <x:c r="G465" s="459"/>
      <x:c r="H465" s="459"/>
      <x:c r="I465" s="487"/>
      <x:c r="J465" s="459"/>
      <x:c r="K465" s="459"/>
      <x:c r="L465" s="459"/>
      <x:c r="M465" s="487"/>
      <x:c r="N465" s="459"/>
      <x:c r="O465" s="377" t="str">
        <x:f>IF(E465="","",TODAY()-E465)</x:f>
      </x:c>
      <x:c r="P465" s="459"/>
      <x:c r="Q465" s="747" t="str">
        <x:f>IF(A465="","",IF(COUNTIF($A$5:$A$503,A465)&gt;1,"DUPLICATE SAMPLE ID",IF(OR(B465="",C465="",D465="",E465="",H465="",J465="",K465="",N465=""),"CHECK REQUIRED FIELDS",IF(OR(NOT(ISNUMBER(E465)),E465&gt;TODAY(),AND(F465&lt;&gt;"",OR(NOT(ISNUMBER(F465)),F465&lt;E465,F465&gt;TODAY())),AND(I465&lt;&gt;"",OR(NOT(ISNUMBER(I465)),I465&lt;E465,I465&gt;TODAY())),AND(M465&lt;&gt;"",NOT(ISNUMBER(M465))),AND(H465="YES",I465="")),"CHECK INPUTS","COMPLETE"))))</x:f>
      </x:c>
    </x:row>
    <x:row r="466">
      <x:c r="A466" s="459"/>
      <x:c r="B466" s="459"/>
      <x:c r="C466" s="459"/>
      <x:c r="D466" s="459"/>
      <x:c r="E466" s="487"/>
      <x:c r="F466" s="487"/>
      <x:c r="G466" s="459"/>
      <x:c r="H466" s="459"/>
      <x:c r="I466" s="487"/>
      <x:c r="J466" s="459"/>
      <x:c r="K466" s="459"/>
      <x:c r="L466" s="459"/>
      <x:c r="M466" s="487"/>
      <x:c r="N466" s="459"/>
      <x:c r="O466" s="377" t="str">
        <x:f>IF(E466="","",TODAY()-E466)</x:f>
      </x:c>
      <x:c r="P466" s="459"/>
      <x:c r="Q466" s="747" t="str">
        <x:f>IF(A466="","",IF(COUNTIF($A$5:$A$503,A466)&gt;1,"DUPLICATE SAMPLE ID",IF(OR(B466="",C466="",D466="",E466="",H466="",J466="",K466="",N466=""),"CHECK REQUIRED FIELDS",IF(OR(NOT(ISNUMBER(E466)),E466&gt;TODAY(),AND(F466&lt;&gt;"",OR(NOT(ISNUMBER(F466)),F466&lt;E466,F466&gt;TODAY())),AND(I466&lt;&gt;"",OR(NOT(ISNUMBER(I466)),I466&lt;E466,I466&gt;TODAY())),AND(M466&lt;&gt;"",NOT(ISNUMBER(M466))),AND(H466="YES",I466="")),"CHECK INPUTS","COMPLETE"))))</x:f>
      </x:c>
    </x:row>
    <x:row r="467">
      <x:c r="A467" s="459"/>
      <x:c r="B467" s="459"/>
      <x:c r="C467" s="459"/>
      <x:c r="D467" s="459"/>
      <x:c r="E467" s="487"/>
      <x:c r="F467" s="487"/>
      <x:c r="G467" s="459"/>
      <x:c r="H467" s="459"/>
      <x:c r="I467" s="487"/>
      <x:c r="J467" s="459"/>
      <x:c r="K467" s="459"/>
      <x:c r="L467" s="459"/>
      <x:c r="M467" s="487"/>
      <x:c r="N467" s="459"/>
      <x:c r="O467" s="377" t="str">
        <x:f>IF(E467="","",TODAY()-E467)</x:f>
      </x:c>
      <x:c r="P467" s="459"/>
      <x:c r="Q467" s="747" t="str">
        <x:f>IF(A467="","",IF(COUNTIF($A$5:$A$503,A467)&gt;1,"DUPLICATE SAMPLE ID",IF(OR(B467="",C467="",D467="",E467="",H467="",J467="",K467="",N467=""),"CHECK REQUIRED FIELDS",IF(OR(NOT(ISNUMBER(E467)),E467&gt;TODAY(),AND(F467&lt;&gt;"",OR(NOT(ISNUMBER(F467)),F467&lt;E467,F467&gt;TODAY())),AND(I467&lt;&gt;"",OR(NOT(ISNUMBER(I467)),I467&lt;E467,I467&gt;TODAY())),AND(M467&lt;&gt;"",NOT(ISNUMBER(M467))),AND(H467="YES",I467="")),"CHECK INPUTS","COMPLETE"))))</x:f>
      </x:c>
    </x:row>
    <x:row r="468">
      <x:c r="A468" s="459"/>
      <x:c r="B468" s="459"/>
      <x:c r="C468" s="459"/>
      <x:c r="D468" s="459"/>
      <x:c r="E468" s="487"/>
      <x:c r="F468" s="487"/>
      <x:c r="G468" s="459"/>
      <x:c r="H468" s="459"/>
      <x:c r="I468" s="487"/>
      <x:c r="J468" s="459"/>
      <x:c r="K468" s="459"/>
      <x:c r="L468" s="459"/>
      <x:c r="M468" s="487"/>
      <x:c r="N468" s="459"/>
      <x:c r="O468" s="377" t="str">
        <x:f>IF(E468="","",TODAY()-E468)</x:f>
      </x:c>
      <x:c r="P468" s="459"/>
      <x:c r="Q468" s="747" t="str">
        <x:f>IF(A468="","",IF(COUNTIF($A$5:$A$503,A468)&gt;1,"DUPLICATE SAMPLE ID",IF(OR(B468="",C468="",D468="",E468="",H468="",J468="",K468="",N468=""),"CHECK REQUIRED FIELDS",IF(OR(NOT(ISNUMBER(E468)),E468&gt;TODAY(),AND(F468&lt;&gt;"",OR(NOT(ISNUMBER(F468)),F468&lt;E468,F468&gt;TODAY())),AND(I468&lt;&gt;"",OR(NOT(ISNUMBER(I468)),I468&lt;E468,I468&gt;TODAY())),AND(M468&lt;&gt;"",NOT(ISNUMBER(M468))),AND(H468="YES",I468="")),"CHECK INPUTS","COMPLETE"))))</x:f>
      </x:c>
    </x:row>
    <x:row r="469">
      <x:c r="A469" s="459"/>
      <x:c r="B469" s="459"/>
      <x:c r="C469" s="459"/>
      <x:c r="D469" s="459"/>
      <x:c r="E469" s="487"/>
      <x:c r="F469" s="487"/>
      <x:c r="G469" s="459"/>
      <x:c r="H469" s="459"/>
      <x:c r="I469" s="487"/>
      <x:c r="J469" s="459"/>
      <x:c r="K469" s="459"/>
      <x:c r="L469" s="459"/>
      <x:c r="M469" s="487"/>
      <x:c r="N469" s="459"/>
      <x:c r="O469" s="377" t="str">
        <x:f>IF(E469="","",TODAY()-E469)</x:f>
      </x:c>
      <x:c r="P469" s="459"/>
      <x:c r="Q469" s="747" t="str">
        <x:f>IF(A469="","",IF(COUNTIF($A$5:$A$503,A469)&gt;1,"DUPLICATE SAMPLE ID",IF(OR(B469="",C469="",D469="",E469="",H469="",J469="",K469="",N469=""),"CHECK REQUIRED FIELDS",IF(OR(NOT(ISNUMBER(E469)),E469&gt;TODAY(),AND(F469&lt;&gt;"",OR(NOT(ISNUMBER(F469)),F469&lt;E469,F469&gt;TODAY())),AND(I469&lt;&gt;"",OR(NOT(ISNUMBER(I469)),I469&lt;E469,I469&gt;TODAY())),AND(M469&lt;&gt;"",NOT(ISNUMBER(M469))),AND(H469="YES",I469="")),"CHECK INPUTS","COMPLETE"))))</x:f>
      </x:c>
    </x:row>
    <x:row r="470">
      <x:c r="A470" s="459"/>
      <x:c r="B470" s="459"/>
      <x:c r="C470" s="459"/>
      <x:c r="D470" s="459"/>
      <x:c r="E470" s="487"/>
      <x:c r="F470" s="487"/>
      <x:c r="G470" s="459"/>
      <x:c r="H470" s="459"/>
      <x:c r="I470" s="487"/>
      <x:c r="J470" s="459"/>
      <x:c r="K470" s="459"/>
      <x:c r="L470" s="459"/>
      <x:c r="M470" s="487"/>
      <x:c r="N470" s="459"/>
      <x:c r="O470" s="377" t="str">
        <x:f>IF(E470="","",TODAY()-E470)</x:f>
      </x:c>
      <x:c r="P470" s="459"/>
      <x:c r="Q470" s="747" t="str">
        <x:f>IF(A470="","",IF(COUNTIF($A$5:$A$503,A470)&gt;1,"DUPLICATE SAMPLE ID",IF(OR(B470="",C470="",D470="",E470="",H470="",J470="",K470="",N470=""),"CHECK REQUIRED FIELDS",IF(OR(NOT(ISNUMBER(E470)),E470&gt;TODAY(),AND(F470&lt;&gt;"",OR(NOT(ISNUMBER(F470)),F470&lt;E470,F470&gt;TODAY())),AND(I470&lt;&gt;"",OR(NOT(ISNUMBER(I470)),I470&lt;E470,I470&gt;TODAY())),AND(M470&lt;&gt;"",NOT(ISNUMBER(M470))),AND(H470="YES",I470="")),"CHECK INPUTS","COMPLETE"))))</x:f>
      </x:c>
    </x:row>
    <x:row r="471">
      <x:c r="A471" s="459"/>
      <x:c r="B471" s="459"/>
      <x:c r="C471" s="459"/>
      <x:c r="D471" s="459"/>
      <x:c r="E471" s="487"/>
      <x:c r="F471" s="487"/>
      <x:c r="G471" s="459"/>
      <x:c r="H471" s="459"/>
      <x:c r="I471" s="487"/>
      <x:c r="J471" s="459"/>
      <x:c r="K471" s="459"/>
      <x:c r="L471" s="459"/>
      <x:c r="M471" s="487"/>
      <x:c r="N471" s="459"/>
      <x:c r="O471" s="377" t="str">
        <x:f>IF(E471="","",TODAY()-E471)</x:f>
      </x:c>
      <x:c r="P471" s="459"/>
      <x:c r="Q471" s="747" t="str">
        <x:f>IF(A471="","",IF(COUNTIF($A$5:$A$503,A471)&gt;1,"DUPLICATE SAMPLE ID",IF(OR(B471="",C471="",D471="",E471="",H471="",J471="",K471="",N471=""),"CHECK REQUIRED FIELDS",IF(OR(NOT(ISNUMBER(E471)),E471&gt;TODAY(),AND(F471&lt;&gt;"",OR(NOT(ISNUMBER(F471)),F471&lt;E471,F471&gt;TODAY())),AND(I471&lt;&gt;"",OR(NOT(ISNUMBER(I471)),I471&lt;E471,I471&gt;TODAY())),AND(M471&lt;&gt;"",NOT(ISNUMBER(M471))),AND(H471="YES",I471="")),"CHECK INPUTS","COMPLETE"))))</x:f>
      </x:c>
    </x:row>
    <x:row r="472">
      <x:c r="A472" s="459"/>
      <x:c r="B472" s="459"/>
      <x:c r="C472" s="459"/>
      <x:c r="D472" s="459"/>
      <x:c r="E472" s="487"/>
      <x:c r="F472" s="487"/>
      <x:c r="G472" s="459"/>
      <x:c r="H472" s="459"/>
      <x:c r="I472" s="487"/>
      <x:c r="J472" s="459"/>
      <x:c r="K472" s="459"/>
      <x:c r="L472" s="459"/>
      <x:c r="M472" s="487"/>
      <x:c r="N472" s="459"/>
      <x:c r="O472" s="377" t="str">
        <x:f>IF(E472="","",TODAY()-E472)</x:f>
      </x:c>
      <x:c r="P472" s="459"/>
      <x:c r="Q472" s="747" t="str">
        <x:f>IF(A472="","",IF(COUNTIF($A$5:$A$503,A472)&gt;1,"DUPLICATE SAMPLE ID",IF(OR(B472="",C472="",D472="",E472="",H472="",J472="",K472="",N472=""),"CHECK REQUIRED FIELDS",IF(OR(NOT(ISNUMBER(E472)),E472&gt;TODAY(),AND(F472&lt;&gt;"",OR(NOT(ISNUMBER(F472)),F472&lt;E472,F472&gt;TODAY())),AND(I472&lt;&gt;"",OR(NOT(ISNUMBER(I472)),I472&lt;E472,I472&gt;TODAY())),AND(M472&lt;&gt;"",NOT(ISNUMBER(M472))),AND(H472="YES",I472="")),"CHECK INPUTS","COMPLETE"))))</x:f>
      </x:c>
    </x:row>
    <x:row r="473">
      <x:c r="A473" s="459"/>
      <x:c r="B473" s="459"/>
      <x:c r="C473" s="459"/>
      <x:c r="D473" s="459"/>
      <x:c r="E473" s="487"/>
      <x:c r="F473" s="487"/>
      <x:c r="G473" s="459"/>
      <x:c r="H473" s="459"/>
      <x:c r="I473" s="487"/>
      <x:c r="J473" s="459"/>
      <x:c r="K473" s="459"/>
      <x:c r="L473" s="459"/>
      <x:c r="M473" s="487"/>
      <x:c r="N473" s="459"/>
      <x:c r="O473" s="377" t="str">
        <x:f>IF(E473="","",TODAY()-E473)</x:f>
      </x:c>
      <x:c r="P473" s="459"/>
      <x:c r="Q473" s="747" t="str">
        <x:f>IF(A473="","",IF(COUNTIF($A$5:$A$503,A473)&gt;1,"DUPLICATE SAMPLE ID",IF(OR(B473="",C473="",D473="",E473="",H473="",J473="",K473="",N473=""),"CHECK REQUIRED FIELDS",IF(OR(NOT(ISNUMBER(E473)),E473&gt;TODAY(),AND(F473&lt;&gt;"",OR(NOT(ISNUMBER(F473)),F473&lt;E473,F473&gt;TODAY())),AND(I473&lt;&gt;"",OR(NOT(ISNUMBER(I473)),I473&lt;E473,I473&gt;TODAY())),AND(M473&lt;&gt;"",NOT(ISNUMBER(M473))),AND(H473="YES",I473="")),"CHECK INPUTS","COMPLETE"))))</x:f>
      </x:c>
    </x:row>
    <x:row r="474">
      <x:c r="A474" s="459"/>
      <x:c r="B474" s="459"/>
      <x:c r="C474" s="459"/>
      <x:c r="D474" s="459"/>
      <x:c r="E474" s="487"/>
      <x:c r="F474" s="487"/>
      <x:c r="G474" s="459"/>
      <x:c r="H474" s="459"/>
      <x:c r="I474" s="487"/>
      <x:c r="J474" s="459"/>
      <x:c r="K474" s="459"/>
      <x:c r="L474" s="459"/>
      <x:c r="M474" s="487"/>
      <x:c r="N474" s="459"/>
      <x:c r="O474" s="377" t="str">
        <x:f>IF(E474="","",TODAY()-E474)</x:f>
      </x:c>
      <x:c r="P474" s="459"/>
      <x:c r="Q474" s="747" t="str">
        <x:f>IF(A474="","",IF(COUNTIF($A$5:$A$503,A474)&gt;1,"DUPLICATE SAMPLE ID",IF(OR(B474="",C474="",D474="",E474="",H474="",J474="",K474="",N474=""),"CHECK REQUIRED FIELDS",IF(OR(NOT(ISNUMBER(E474)),E474&gt;TODAY(),AND(F474&lt;&gt;"",OR(NOT(ISNUMBER(F474)),F474&lt;E474,F474&gt;TODAY())),AND(I474&lt;&gt;"",OR(NOT(ISNUMBER(I474)),I474&lt;E474,I474&gt;TODAY())),AND(M474&lt;&gt;"",NOT(ISNUMBER(M474))),AND(H474="YES",I474="")),"CHECK INPUTS","COMPLETE"))))</x:f>
      </x:c>
    </x:row>
    <x:row r="475">
      <x:c r="A475" s="459"/>
      <x:c r="B475" s="459"/>
      <x:c r="C475" s="459"/>
      <x:c r="D475" s="459"/>
      <x:c r="E475" s="487"/>
      <x:c r="F475" s="487"/>
      <x:c r="G475" s="459"/>
      <x:c r="H475" s="459"/>
      <x:c r="I475" s="487"/>
      <x:c r="J475" s="459"/>
      <x:c r="K475" s="459"/>
      <x:c r="L475" s="459"/>
      <x:c r="M475" s="487"/>
      <x:c r="N475" s="459"/>
      <x:c r="O475" s="377" t="str">
        <x:f>IF(E475="","",TODAY()-E475)</x:f>
      </x:c>
      <x:c r="P475" s="459"/>
      <x:c r="Q475" s="747" t="str">
        <x:f>IF(A475="","",IF(COUNTIF($A$5:$A$503,A475)&gt;1,"DUPLICATE SAMPLE ID",IF(OR(B475="",C475="",D475="",E475="",H475="",J475="",K475="",N475=""),"CHECK REQUIRED FIELDS",IF(OR(NOT(ISNUMBER(E475)),E475&gt;TODAY(),AND(F475&lt;&gt;"",OR(NOT(ISNUMBER(F475)),F475&lt;E475,F475&gt;TODAY())),AND(I475&lt;&gt;"",OR(NOT(ISNUMBER(I475)),I475&lt;E475,I475&gt;TODAY())),AND(M475&lt;&gt;"",NOT(ISNUMBER(M475))),AND(H475="YES",I475="")),"CHECK INPUTS","COMPLETE"))))</x:f>
      </x:c>
    </x:row>
    <x:row r="476">
      <x:c r="A476" s="459"/>
      <x:c r="B476" s="459"/>
      <x:c r="C476" s="459"/>
      <x:c r="D476" s="459"/>
      <x:c r="E476" s="487"/>
      <x:c r="F476" s="487"/>
      <x:c r="G476" s="459"/>
      <x:c r="H476" s="459"/>
      <x:c r="I476" s="487"/>
      <x:c r="J476" s="459"/>
      <x:c r="K476" s="459"/>
      <x:c r="L476" s="459"/>
      <x:c r="M476" s="487"/>
      <x:c r="N476" s="459"/>
      <x:c r="O476" s="377" t="str">
        <x:f>IF(E476="","",TODAY()-E476)</x:f>
      </x:c>
      <x:c r="P476" s="459"/>
      <x:c r="Q476" s="747" t="str">
        <x:f>IF(A476="","",IF(COUNTIF($A$5:$A$503,A476)&gt;1,"DUPLICATE SAMPLE ID",IF(OR(B476="",C476="",D476="",E476="",H476="",J476="",K476="",N476=""),"CHECK REQUIRED FIELDS",IF(OR(NOT(ISNUMBER(E476)),E476&gt;TODAY(),AND(F476&lt;&gt;"",OR(NOT(ISNUMBER(F476)),F476&lt;E476,F476&gt;TODAY())),AND(I476&lt;&gt;"",OR(NOT(ISNUMBER(I476)),I476&lt;E476,I476&gt;TODAY())),AND(M476&lt;&gt;"",NOT(ISNUMBER(M476))),AND(H476="YES",I476="")),"CHECK INPUTS","COMPLETE"))))</x:f>
      </x:c>
    </x:row>
    <x:row r="477">
      <x:c r="A477" s="459"/>
      <x:c r="B477" s="459"/>
      <x:c r="C477" s="459"/>
      <x:c r="D477" s="459"/>
      <x:c r="E477" s="487"/>
      <x:c r="F477" s="487"/>
      <x:c r="G477" s="459"/>
      <x:c r="H477" s="459"/>
      <x:c r="I477" s="487"/>
      <x:c r="J477" s="459"/>
      <x:c r="K477" s="459"/>
      <x:c r="L477" s="459"/>
      <x:c r="M477" s="487"/>
      <x:c r="N477" s="459"/>
      <x:c r="O477" s="377" t="str">
        <x:f>IF(E477="","",TODAY()-E477)</x:f>
      </x:c>
      <x:c r="P477" s="459"/>
      <x:c r="Q477" s="747" t="str">
        <x:f>IF(A477="","",IF(COUNTIF($A$5:$A$503,A477)&gt;1,"DUPLICATE SAMPLE ID",IF(OR(B477="",C477="",D477="",E477="",H477="",J477="",K477="",N477=""),"CHECK REQUIRED FIELDS",IF(OR(NOT(ISNUMBER(E477)),E477&gt;TODAY(),AND(F477&lt;&gt;"",OR(NOT(ISNUMBER(F477)),F477&lt;E477,F477&gt;TODAY())),AND(I477&lt;&gt;"",OR(NOT(ISNUMBER(I477)),I477&lt;E477,I477&gt;TODAY())),AND(M477&lt;&gt;"",NOT(ISNUMBER(M477))),AND(H477="YES",I477="")),"CHECK INPUTS","COMPLETE"))))</x:f>
      </x:c>
    </x:row>
    <x:row r="478">
      <x:c r="A478" s="459"/>
      <x:c r="B478" s="459"/>
      <x:c r="C478" s="459"/>
      <x:c r="D478" s="459"/>
      <x:c r="E478" s="487"/>
      <x:c r="F478" s="487"/>
      <x:c r="G478" s="459"/>
      <x:c r="H478" s="459"/>
      <x:c r="I478" s="487"/>
      <x:c r="J478" s="459"/>
      <x:c r="K478" s="459"/>
      <x:c r="L478" s="459"/>
      <x:c r="M478" s="487"/>
      <x:c r="N478" s="459"/>
      <x:c r="O478" s="377" t="str">
        <x:f>IF(E478="","",TODAY()-E478)</x:f>
      </x:c>
      <x:c r="P478" s="459"/>
      <x:c r="Q478" s="747" t="str">
        <x:f>IF(A478="","",IF(COUNTIF($A$5:$A$503,A478)&gt;1,"DUPLICATE SAMPLE ID",IF(OR(B478="",C478="",D478="",E478="",H478="",J478="",K478="",N478=""),"CHECK REQUIRED FIELDS",IF(OR(NOT(ISNUMBER(E478)),E478&gt;TODAY(),AND(F478&lt;&gt;"",OR(NOT(ISNUMBER(F478)),F478&lt;E478,F478&gt;TODAY())),AND(I478&lt;&gt;"",OR(NOT(ISNUMBER(I478)),I478&lt;E478,I478&gt;TODAY())),AND(M478&lt;&gt;"",NOT(ISNUMBER(M478))),AND(H478="YES",I478="")),"CHECK INPUTS","COMPLETE"))))</x:f>
      </x:c>
    </x:row>
    <x:row r="479">
      <x:c r="A479" s="459"/>
      <x:c r="B479" s="459"/>
      <x:c r="C479" s="459"/>
      <x:c r="D479" s="459"/>
      <x:c r="E479" s="487"/>
      <x:c r="F479" s="487"/>
      <x:c r="G479" s="459"/>
      <x:c r="H479" s="459"/>
      <x:c r="I479" s="487"/>
      <x:c r="J479" s="459"/>
      <x:c r="K479" s="459"/>
      <x:c r="L479" s="459"/>
      <x:c r="M479" s="487"/>
      <x:c r="N479" s="459"/>
      <x:c r="O479" s="377" t="str">
        <x:f>IF(E479="","",TODAY()-E479)</x:f>
      </x:c>
      <x:c r="P479" s="459"/>
      <x:c r="Q479" s="747" t="str">
        <x:f>IF(A479="","",IF(COUNTIF($A$5:$A$503,A479)&gt;1,"DUPLICATE SAMPLE ID",IF(OR(B479="",C479="",D479="",E479="",H479="",J479="",K479="",N479=""),"CHECK REQUIRED FIELDS",IF(OR(NOT(ISNUMBER(E479)),E479&gt;TODAY(),AND(F479&lt;&gt;"",OR(NOT(ISNUMBER(F479)),F479&lt;E479,F479&gt;TODAY())),AND(I479&lt;&gt;"",OR(NOT(ISNUMBER(I479)),I479&lt;E479,I479&gt;TODAY())),AND(M479&lt;&gt;"",NOT(ISNUMBER(M479))),AND(H479="YES",I479="")),"CHECK INPUTS","COMPLETE"))))</x:f>
      </x:c>
    </x:row>
    <x:row r="480">
      <x:c r="A480" s="459"/>
      <x:c r="B480" s="459"/>
      <x:c r="C480" s="459"/>
      <x:c r="D480" s="459"/>
      <x:c r="E480" s="487"/>
      <x:c r="F480" s="487"/>
      <x:c r="G480" s="459"/>
      <x:c r="H480" s="459"/>
      <x:c r="I480" s="487"/>
      <x:c r="J480" s="459"/>
      <x:c r="K480" s="459"/>
      <x:c r="L480" s="459"/>
      <x:c r="M480" s="487"/>
      <x:c r="N480" s="459"/>
      <x:c r="O480" s="377" t="str">
        <x:f>IF(E480="","",TODAY()-E480)</x:f>
      </x:c>
      <x:c r="P480" s="459"/>
      <x:c r="Q480" s="747" t="str">
        <x:f>IF(A480="","",IF(COUNTIF($A$5:$A$503,A480)&gt;1,"DUPLICATE SAMPLE ID",IF(OR(B480="",C480="",D480="",E480="",H480="",J480="",K480="",N480=""),"CHECK REQUIRED FIELDS",IF(OR(NOT(ISNUMBER(E480)),E480&gt;TODAY(),AND(F480&lt;&gt;"",OR(NOT(ISNUMBER(F480)),F480&lt;E480,F480&gt;TODAY())),AND(I480&lt;&gt;"",OR(NOT(ISNUMBER(I480)),I480&lt;E480,I480&gt;TODAY())),AND(M480&lt;&gt;"",NOT(ISNUMBER(M480))),AND(H480="YES",I480="")),"CHECK INPUTS","COMPLETE"))))</x:f>
      </x:c>
    </x:row>
    <x:row r="481">
      <x:c r="A481" s="459"/>
      <x:c r="B481" s="459"/>
      <x:c r="C481" s="459"/>
      <x:c r="D481" s="459"/>
      <x:c r="E481" s="487"/>
      <x:c r="F481" s="487"/>
      <x:c r="G481" s="459"/>
      <x:c r="H481" s="459"/>
      <x:c r="I481" s="487"/>
      <x:c r="J481" s="459"/>
      <x:c r="K481" s="459"/>
      <x:c r="L481" s="459"/>
      <x:c r="M481" s="487"/>
      <x:c r="N481" s="459"/>
      <x:c r="O481" s="377" t="str">
        <x:f>IF(E481="","",TODAY()-E481)</x:f>
      </x:c>
      <x:c r="P481" s="459"/>
      <x:c r="Q481" s="747" t="str">
        <x:f>IF(A481="","",IF(COUNTIF($A$5:$A$503,A481)&gt;1,"DUPLICATE SAMPLE ID",IF(OR(B481="",C481="",D481="",E481="",H481="",J481="",K481="",N481=""),"CHECK REQUIRED FIELDS",IF(OR(NOT(ISNUMBER(E481)),E481&gt;TODAY(),AND(F481&lt;&gt;"",OR(NOT(ISNUMBER(F481)),F481&lt;E481,F481&gt;TODAY())),AND(I481&lt;&gt;"",OR(NOT(ISNUMBER(I481)),I481&lt;E481,I481&gt;TODAY())),AND(M481&lt;&gt;"",NOT(ISNUMBER(M481))),AND(H481="YES",I481="")),"CHECK INPUTS","COMPLETE"))))</x:f>
      </x:c>
    </x:row>
    <x:row r="482">
      <x:c r="A482" s="459"/>
      <x:c r="B482" s="459"/>
      <x:c r="C482" s="459"/>
      <x:c r="D482" s="459"/>
      <x:c r="E482" s="487"/>
      <x:c r="F482" s="487"/>
      <x:c r="G482" s="459"/>
      <x:c r="H482" s="459"/>
      <x:c r="I482" s="487"/>
      <x:c r="J482" s="459"/>
      <x:c r="K482" s="459"/>
      <x:c r="L482" s="459"/>
      <x:c r="M482" s="487"/>
      <x:c r="N482" s="459"/>
      <x:c r="O482" s="377" t="str">
        <x:f>IF(E482="","",TODAY()-E482)</x:f>
      </x:c>
      <x:c r="P482" s="459"/>
      <x:c r="Q482" s="747" t="str">
        <x:f>IF(A482="","",IF(COUNTIF($A$5:$A$503,A482)&gt;1,"DUPLICATE SAMPLE ID",IF(OR(B482="",C482="",D482="",E482="",H482="",J482="",K482="",N482=""),"CHECK REQUIRED FIELDS",IF(OR(NOT(ISNUMBER(E482)),E482&gt;TODAY(),AND(F482&lt;&gt;"",OR(NOT(ISNUMBER(F482)),F482&lt;E482,F482&gt;TODAY())),AND(I482&lt;&gt;"",OR(NOT(ISNUMBER(I482)),I482&lt;E482,I482&gt;TODAY())),AND(M482&lt;&gt;"",NOT(ISNUMBER(M482))),AND(H482="YES",I482="")),"CHECK INPUTS","COMPLETE"))))</x:f>
      </x:c>
    </x:row>
    <x:row r="483">
      <x:c r="A483" s="459"/>
      <x:c r="B483" s="459"/>
      <x:c r="C483" s="459"/>
      <x:c r="D483" s="459"/>
      <x:c r="E483" s="487"/>
      <x:c r="F483" s="487"/>
      <x:c r="G483" s="459"/>
      <x:c r="H483" s="459"/>
      <x:c r="I483" s="487"/>
      <x:c r="J483" s="459"/>
      <x:c r="K483" s="459"/>
      <x:c r="L483" s="459"/>
      <x:c r="M483" s="487"/>
      <x:c r="N483" s="459"/>
      <x:c r="O483" s="377" t="str">
        <x:f>IF(E483="","",TODAY()-E483)</x:f>
      </x:c>
      <x:c r="P483" s="459"/>
      <x:c r="Q483" s="747" t="str">
        <x:f>IF(A483="","",IF(COUNTIF($A$5:$A$503,A483)&gt;1,"DUPLICATE SAMPLE ID",IF(OR(B483="",C483="",D483="",E483="",H483="",J483="",K483="",N483=""),"CHECK REQUIRED FIELDS",IF(OR(NOT(ISNUMBER(E483)),E483&gt;TODAY(),AND(F483&lt;&gt;"",OR(NOT(ISNUMBER(F483)),F483&lt;E483,F483&gt;TODAY())),AND(I483&lt;&gt;"",OR(NOT(ISNUMBER(I483)),I483&lt;E483,I483&gt;TODAY())),AND(M483&lt;&gt;"",NOT(ISNUMBER(M483))),AND(H483="YES",I483="")),"CHECK INPUTS","COMPLETE"))))</x:f>
      </x:c>
    </x:row>
    <x:row r="484">
      <x:c r="A484" s="459"/>
      <x:c r="B484" s="459"/>
      <x:c r="C484" s="459"/>
      <x:c r="D484" s="459"/>
      <x:c r="E484" s="487"/>
      <x:c r="F484" s="487"/>
      <x:c r="G484" s="459"/>
      <x:c r="H484" s="459"/>
      <x:c r="I484" s="487"/>
      <x:c r="J484" s="459"/>
      <x:c r="K484" s="459"/>
      <x:c r="L484" s="459"/>
      <x:c r="M484" s="487"/>
      <x:c r="N484" s="459"/>
      <x:c r="O484" s="377" t="str">
        <x:f>IF(E484="","",TODAY()-E484)</x:f>
      </x:c>
      <x:c r="P484" s="459"/>
      <x:c r="Q484" s="747" t="str">
        <x:f>IF(A484="","",IF(COUNTIF($A$5:$A$503,A484)&gt;1,"DUPLICATE SAMPLE ID",IF(OR(B484="",C484="",D484="",E484="",H484="",J484="",K484="",N484=""),"CHECK REQUIRED FIELDS",IF(OR(NOT(ISNUMBER(E484)),E484&gt;TODAY(),AND(F484&lt;&gt;"",OR(NOT(ISNUMBER(F484)),F484&lt;E484,F484&gt;TODAY())),AND(I484&lt;&gt;"",OR(NOT(ISNUMBER(I484)),I484&lt;E484,I484&gt;TODAY())),AND(M484&lt;&gt;"",NOT(ISNUMBER(M484))),AND(H484="YES",I484="")),"CHECK INPUTS","COMPLETE"))))</x:f>
      </x:c>
    </x:row>
    <x:row r="485">
      <x:c r="A485" s="459"/>
      <x:c r="B485" s="459"/>
      <x:c r="C485" s="459"/>
      <x:c r="D485" s="459"/>
      <x:c r="E485" s="487"/>
      <x:c r="F485" s="487"/>
      <x:c r="G485" s="459"/>
      <x:c r="H485" s="459"/>
      <x:c r="I485" s="487"/>
      <x:c r="J485" s="459"/>
      <x:c r="K485" s="459"/>
      <x:c r="L485" s="459"/>
      <x:c r="M485" s="487"/>
      <x:c r="N485" s="459"/>
      <x:c r="O485" s="377" t="str">
        <x:f>IF(E485="","",TODAY()-E485)</x:f>
      </x:c>
      <x:c r="P485" s="459"/>
      <x:c r="Q485" s="747" t="str">
        <x:f>IF(A485="","",IF(COUNTIF($A$5:$A$503,A485)&gt;1,"DUPLICATE SAMPLE ID",IF(OR(B485="",C485="",D485="",E485="",H485="",J485="",K485="",N485=""),"CHECK REQUIRED FIELDS",IF(OR(NOT(ISNUMBER(E485)),E485&gt;TODAY(),AND(F485&lt;&gt;"",OR(NOT(ISNUMBER(F485)),F485&lt;E485,F485&gt;TODAY())),AND(I485&lt;&gt;"",OR(NOT(ISNUMBER(I485)),I485&lt;E485,I485&gt;TODAY())),AND(M485&lt;&gt;"",NOT(ISNUMBER(M485))),AND(H485="YES",I485="")),"CHECK INPUTS","COMPLETE"))))</x:f>
      </x:c>
    </x:row>
    <x:row r="486">
      <x:c r="A486" s="459"/>
      <x:c r="B486" s="459"/>
      <x:c r="C486" s="459"/>
      <x:c r="D486" s="459"/>
      <x:c r="E486" s="487"/>
      <x:c r="F486" s="487"/>
      <x:c r="G486" s="459"/>
      <x:c r="H486" s="459"/>
      <x:c r="I486" s="487"/>
      <x:c r="J486" s="459"/>
      <x:c r="K486" s="459"/>
      <x:c r="L486" s="459"/>
      <x:c r="M486" s="487"/>
      <x:c r="N486" s="459"/>
      <x:c r="O486" s="377" t="str">
        <x:f>IF(E486="","",TODAY()-E486)</x:f>
      </x:c>
      <x:c r="P486" s="459"/>
      <x:c r="Q486" s="747" t="str">
        <x:f>IF(A486="","",IF(COUNTIF($A$5:$A$503,A486)&gt;1,"DUPLICATE SAMPLE ID",IF(OR(B486="",C486="",D486="",E486="",H486="",J486="",K486="",N486=""),"CHECK REQUIRED FIELDS",IF(OR(NOT(ISNUMBER(E486)),E486&gt;TODAY(),AND(F486&lt;&gt;"",OR(NOT(ISNUMBER(F486)),F486&lt;E486,F486&gt;TODAY())),AND(I486&lt;&gt;"",OR(NOT(ISNUMBER(I486)),I486&lt;E486,I486&gt;TODAY())),AND(M486&lt;&gt;"",NOT(ISNUMBER(M486))),AND(H486="YES",I486="")),"CHECK INPUTS","COMPLETE"))))</x:f>
      </x:c>
    </x:row>
    <x:row r="487">
      <x:c r="A487" s="459"/>
      <x:c r="B487" s="459"/>
      <x:c r="C487" s="459"/>
      <x:c r="D487" s="459"/>
      <x:c r="E487" s="487"/>
      <x:c r="F487" s="487"/>
      <x:c r="G487" s="459"/>
      <x:c r="H487" s="459"/>
      <x:c r="I487" s="487"/>
      <x:c r="J487" s="459"/>
      <x:c r="K487" s="459"/>
      <x:c r="L487" s="459"/>
      <x:c r="M487" s="487"/>
      <x:c r="N487" s="459"/>
      <x:c r="O487" s="377" t="str">
        <x:f>IF(E487="","",TODAY()-E487)</x:f>
      </x:c>
      <x:c r="P487" s="459"/>
      <x:c r="Q487" s="747" t="str">
        <x:f>IF(A487="","",IF(COUNTIF($A$5:$A$503,A487)&gt;1,"DUPLICATE SAMPLE ID",IF(OR(B487="",C487="",D487="",E487="",H487="",J487="",K487="",N487=""),"CHECK REQUIRED FIELDS",IF(OR(NOT(ISNUMBER(E487)),E487&gt;TODAY(),AND(F487&lt;&gt;"",OR(NOT(ISNUMBER(F487)),F487&lt;E487,F487&gt;TODAY())),AND(I487&lt;&gt;"",OR(NOT(ISNUMBER(I487)),I487&lt;E487,I487&gt;TODAY())),AND(M487&lt;&gt;"",NOT(ISNUMBER(M487))),AND(H487="YES",I487="")),"CHECK INPUTS","COMPLETE"))))</x:f>
      </x:c>
    </x:row>
    <x:row r="488">
      <x:c r="A488" s="459"/>
      <x:c r="B488" s="459"/>
      <x:c r="C488" s="459"/>
      <x:c r="D488" s="459"/>
      <x:c r="E488" s="487"/>
      <x:c r="F488" s="487"/>
      <x:c r="G488" s="459"/>
      <x:c r="H488" s="459"/>
      <x:c r="I488" s="487"/>
      <x:c r="J488" s="459"/>
      <x:c r="K488" s="459"/>
      <x:c r="L488" s="459"/>
      <x:c r="M488" s="487"/>
      <x:c r="N488" s="459"/>
      <x:c r="O488" s="377" t="str">
        <x:f>IF(E488="","",TODAY()-E488)</x:f>
      </x:c>
      <x:c r="P488" s="459"/>
      <x:c r="Q488" s="747" t="str">
        <x:f>IF(A488="","",IF(COUNTIF($A$5:$A$503,A488)&gt;1,"DUPLICATE SAMPLE ID",IF(OR(B488="",C488="",D488="",E488="",H488="",J488="",K488="",N488=""),"CHECK REQUIRED FIELDS",IF(OR(NOT(ISNUMBER(E488)),E488&gt;TODAY(),AND(F488&lt;&gt;"",OR(NOT(ISNUMBER(F488)),F488&lt;E488,F488&gt;TODAY())),AND(I488&lt;&gt;"",OR(NOT(ISNUMBER(I488)),I488&lt;E488,I488&gt;TODAY())),AND(M488&lt;&gt;"",NOT(ISNUMBER(M488))),AND(H488="YES",I488="")),"CHECK INPUTS","COMPLETE"))))</x:f>
      </x:c>
    </x:row>
    <x:row r="489">
      <x:c r="A489" s="459"/>
      <x:c r="B489" s="459"/>
      <x:c r="C489" s="459"/>
      <x:c r="D489" s="459"/>
      <x:c r="E489" s="487"/>
      <x:c r="F489" s="487"/>
      <x:c r="G489" s="459"/>
      <x:c r="H489" s="459"/>
      <x:c r="I489" s="487"/>
      <x:c r="J489" s="459"/>
      <x:c r="K489" s="459"/>
      <x:c r="L489" s="459"/>
      <x:c r="M489" s="487"/>
      <x:c r="N489" s="459"/>
      <x:c r="O489" s="377" t="str">
        <x:f>IF(E489="","",TODAY()-E489)</x:f>
      </x:c>
      <x:c r="P489" s="459"/>
      <x:c r="Q489" s="747" t="str">
        <x:f>IF(A489="","",IF(COUNTIF($A$5:$A$503,A489)&gt;1,"DUPLICATE SAMPLE ID",IF(OR(B489="",C489="",D489="",E489="",H489="",J489="",K489="",N489=""),"CHECK REQUIRED FIELDS",IF(OR(NOT(ISNUMBER(E489)),E489&gt;TODAY(),AND(F489&lt;&gt;"",OR(NOT(ISNUMBER(F489)),F489&lt;E489,F489&gt;TODAY())),AND(I489&lt;&gt;"",OR(NOT(ISNUMBER(I489)),I489&lt;E489,I489&gt;TODAY())),AND(M489&lt;&gt;"",NOT(ISNUMBER(M489))),AND(H489="YES",I489="")),"CHECK INPUTS","COMPLETE"))))</x:f>
      </x:c>
    </x:row>
    <x:row r="490">
      <x:c r="A490" s="459"/>
      <x:c r="B490" s="459"/>
      <x:c r="C490" s="459"/>
      <x:c r="D490" s="459"/>
      <x:c r="E490" s="487"/>
      <x:c r="F490" s="487"/>
      <x:c r="G490" s="459"/>
      <x:c r="H490" s="459"/>
      <x:c r="I490" s="487"/>
      <x:c r="J490" s="459"/>
      <x:c r="K490" s="459"/>
      <x:c r="L490" s="459"/>
      <x:c r="M490" s="487"/>
      <x:c r="N490" s="459"/>
      <x:c r="O490" s="377" t="str">
        <x:f>IF(E490="","",TODAY()-E490)</x:f>
      </x:c>
      <x:c r="P490" s="459"/>
      <x:c r="Q490" s="747" t="str">
        <x:f>IF(A490="","",IF(COUNTIF($A$5:$A$503,A490)&gt;1,"DUPLICATE SAMPLE ID",IF(OR(B490="",C490="",D490="",E490="",H490="",J490="",K490="",N490=""),"CHECK REQUIRED FIELDS",IF(OR(NOT(ISNUMBER(E490)),E490&gt;TODAY(),AND(F490&lt;&gt;"",OR(NOT(ISNUMBER(F490)),F490&lt;E490,F490&gt;TODAY())),AND(I490&lt;&gt;"",OR(NOT(ISNUMBER(I490)),I490&lt;E490,I490&gt;TODAY())),AND(M490&lt;&gt;"",NOT(ISNUMBER(M490))),AND(H490="YES",I490="")),"CHECK INPUTS","COMPLETE"))))</x:f>
      </x:c>
    </x:row>
    <x:row r="491">
      <x:c r="A491" s="459"/>
      <x:c r="B491" s="459"/>
      <x:c r="C491" s="459"/>
      <x:c r="D491" s="459"/>
      <x:c r="E491" s="487"/>
      <x:c r="F491" s="487"/>
      <x:c r="G491" s="459"/>
      <x:c r="H491" s="459"/>
      <x:c r="I491" s="487"/>
      <x:c r="J491" s="459"/>
      <x:c r="K491" s="459"/>
      <x:c r="L491" s="459"/>
      <x:c r="M491" s="487"/>
      <x:c r="N491" s="459"/>
      <x:c r="O491" s="377" t="str">
        <x:f>IF(E491="","",TODAY()-E491)</x:f>
      </x:c>
      <x:c r="P491" s="459"/>
      <x:c r="Q491" s="747" t="str">
        <x:f>IF(A491="","",IF(COUNTIF($A$5:$A$503,A491)&gt;1,"DUPLICATE SAMPLE ID",IF(OR(B491="",C491="",D491="",E491="",H491="",J491="",K491="",N491=""),"CHECK REQUIRED FIELDS",IF(OR(NOT(ISNUMBER(E491)),E491&gt;TODAY(),AND(F491&lt;&gt;"",OR(NOT(ISNUMBER(F491)),F491&lt;E491,F491&gt;TODAY())),AND(I491&lt;&gt;"",OR(NOT(ISNUMBER(I491)),I491&lt;E491,I491&gt;TODAY())),AND(M491&lt;&gt;"",NOT(ISNUMBER(M491))),AND(H491="YES",I491="")),"CHECK INPUTS","COMPLETE"))))</x:f>
      </x:c>
    </x:row>
    <x:row r="492">
      <x:c r="A492" s="459"/>
      <x:c r="B492" s="459"/>
      <x:c r="C492" s="459"/>
      <x:c r="D492" s="459"/>
      <x:c r="E492" s="487"/>
      <x:c r="F492" s="487"/>
      <x:c r="G492" s="459"/>
      <x:c r="H492" s="459"/>
      <x:c r="I492" s="487"/>
      <x:c r="J492" s="459"/>
      <x:c r="K492" s="459"/>
      <x:c r="L492" s="459"/>
      <x:c r="M492" s="487"/>
      <x:c r="N492" s="459"/>
      <x:c r="O492" s="377" t="str">
        <x:f>IF(E492="","",TODAY()-E492)</x:f>
      </x:c>
      <x:c r="P492" s="459"/>
      <x:c r="Q492" s="747" t="str">
        <x:f>IF(A492="","",IF(COUNTIF($A$5:$A$503,A492)&gt;1,"DUPLICATE SAMPLE ID",IF(OR(B492="",C492="",D492="",E492="",H492="",J492="",K492="",N492=""),"CHECK REQUIRED FIELDS",IF(OR(NOT(ISNUMBER(E492)),E492&gt;TODAY(),AND(F492&lt;&gt;"",OR(NOT(ISNUMBER(F492)),F492&lt;E492,F492&gt;TODAY())),AND(I492&lt;&gt;"",OR(NOT(ISNUMBER(I492)),I492&lt;E492,I492&gt;TODAY())),AND(M492&lt;&gt;"",NOT(ISNUMBER(M492))),AND(H492="YES",I492="")),"CHECK INPUTS","COMPLETE"))))</x:f>
      </x:c>
    </x:row>
    <x:row r="493">
      <x:c r="A493" s="459"/>
      <x:c r="B493" s="459"/>
      <x:c r="C493" s="459"/>
      <x:c r="D493" s="459"/>
      <x:c r="E493" s="487"/>
      <x:c r="F493" s="487"/>
      <x:c r="G493" s="459"/>
      <x:c r="H493" s="459"/>
      <x:c r="I493" s="487"/>
      <x:c r="J493" s="459"/>
      <x:c r="K493" s="459"/>
      <x:c r="L493" s="459"/>
      <x:c r="M493" s="487"/>
      <x:c r="N493" s="459"/>
      <x:c r="O493" s="377" t="str">
        <x:f>IF(E493="","",TODAY()-E493)</x:f>
      </x:c>
      <x:c r="P493" s="459"/>
      <x:c r="Q493" s="747" t="str">
        <x:f>IF(A493="","",IF(COUNTIF($A$5:$A$503,A493)&gt;1,"DUPLICATE SAMPLE ID",IF(OR(B493="",C493="",D493="",E493="",H493="",J493="",K493="",N493=""),"CHECK REQUIRED FIELDS",IF(OR(NOT(ISNUMBER(E493)),E493&gt;TODAY(),AND(F493&lt;&gt;"",OR(NOT(ISNUMBER(F493)),F493&lt;E493,F493&gt;TODAY())),AND(I493&lt;&gt;"",OR(NOT(ISNUMBER(I493)),I493&lt;E493,I493&gt;TODAY())),AND(M493&lt;&gt;"",NOT(ISNUMBER(M493))),AND(H493="YES",I493="")),"CHECK INPUTS","COMPLETE"))))</x:f>
      </x:c>
    </x:row>
    <x:row r="494">
      <x:c r="A494" s="459"/>
      <x:c r="B494" s="459"/>
      <x:c r="C494" s="459"/>
      <x:c r="D494" s="459"/>
      <x:c r="E494" s="487"/>
      <x:c r="F494" s="487"/>
      <x:c r="G494" s="459"/>
      <x:c r="H494" s="459"/>
      <x:c r="I494" s="487"/>
      <x:c r="J494" s="459"/>
      <x:c r="K494" s="459"/>
      <x:c r="L494" s="459"/>
      <x:c r="M494" s="487"/>
      <x:c r="N494" s="459"/>
      <x:c r="O494" s="377" t="str">
        <x:f>IF(E494="","",TODAY()-E494)</x:f>
      </x:c>
      <x:c r="P494" s="459"/>
      <x:c r="Q494" s="747" t="str">
        <x:f>IF(A494="","",IF(COUNTIF($A$5:$A$503,A494)&gt;1,"DUPLICATE SAMPLE ID",IF(OR(B494="",C494="",D494="",E494="",H494="",J494="",K494="",N494=""),"CHECK REQUIRED FIELDS",IF(OR(NOT(ISNUMBER(E494)),E494&gt;TODAY(),AND(F494&lt;&gt;"",OR(NOT(ISNUMBER(F494)),F494&lt;E494,F494&gt;TODAY())),AND(I494&lt;&gt;"",OR(NOT(ISNUMBER(I494)),I494&lt;E494,I494&gt;TODAY())),AND(M494&lt;&gt;"",NOT(ISNUMBER(M494))),AND(H494="YES",I494="")),"CHECK INPUTS","COMPLETE"))))</x:f>
      </x:c>
    </x:row>
    <x:row r="495">
      <x:c r="A495" s="459"/>
      <x:c r="B495" s="459"/>
      <x:c r="C495" s="459"/>
      <x:c r="D495" s="459"/>
      <x:c r="E495" s="487"/>
      <x:c r="F495" s="487"/>
      <x:c r="G495" s="459"/>
      <x:c r="H495" s="459"/>
      <x:c r="I495" s="487"/>
      <x:c r="J495" s="459"/>
      <x:c r="K495" s="459"/>
      <x:c r="L495" s="459"/>
      <x:c r="M495" s="487"/>
      <x:c r="N495" s="459"/>
      <x:c r="O495" s="377" t="str">
        <x:f>IF(E495="","",TODAY()-E495)</x:f>
      </x:c>
      <x:c r="P495" s="459"/>
      <x:c r="Q495" s="747" t="str">
        <x:f>IF(A495="","",IF(COUNTIF($A$5:$A$503,A495)&gt;1,"DUPLICATE SAMPLE ID",IF(OR(B495="",C495="",D495="",E495="",H495="",J495="",K495="",N495=""),"CHECK REQUIRED FIELDS",IF(OR(NOT(ISNUMBER(E495)),E495&gt;TODAY(),AND(F495&lt;&gt;"",OR(NOT(ISNUMBER(F495)),F495&lt;E495,F495&gt;TODAY())),AND(I495&lt;&gt;"",OR(NOT(ISNUMBER(I495)),I495&lt;E495,I495&gt;TODAY())),AND(M495&lt;&gt;"",NOT(ISNUMBER(M495))),AND(H495="YES",I495="")),"CHECK INPUTS","COMPLETE"))))</x:f>
      </x:c>
    </x:row>
    <x:row r="496">
      <x:c r="A496" s="459"/>
      <x:c r="B496" s="459"/>
      <x:c r="C496" s="459"/>
      <x:c r="D496" s="459"/>
      <x:c r="E496" s="487"/>
      <x:c r="F496" s="487"/>
      <x:c r="G496" s="459"/>
      <x:c r="H496" s="459"/>
      <x:c r="I496" s="487"/>
      <x:c r="J496" s="459"/>
      <x:c r="K496" s="459"/>
      <x:c r="L496" s="459"/>
      <x:c r="M496" s="487"/>
      <x:c r="N496" s="459"/>
      <x:c r="O496" s="377" t="str">
        <x:f>IF(E496="","",TODAY()-E496)</x:f>
      </x:c>
      <x:c r="P496" s="459"/>
      <x:c r="Q496" s="747" t="str">
        <x:f>IF(A496="","",IF(COUNTIF($A$5:$A$503,A496)&gt;1,"DUPLICATE SAMPLE ID",IF(OR(B496="",C496="",D496="",E496="",H496="",J496="",K496="",N496=""),"CHECK REQUIRED FIELDS",IF(OR(NOT(ISNUMBER(E496)),E496&gt;TODAY(),AND(F496&lt;&gt;"",OR(NOT(ISNUMBER(F496)),F496&lt;E496,F496&gt;TODAY())),AND(I496&lt;&gt;"",OR(NOT(ISNUMBER(I496)),I496&lt;E496,I496&gt;TODAY())),AND(M496&lt;&gt;"",NOT(ISNUMBER(M496))),AND(H496="YES",I496="")),"CHECK INPUTS","COMPLETE"))))</x:f>
      </x:c>
    </x:row>
    <x:row r="497">
      <x:c r="A497" s="459"/>
      <x:c r="B497" s="459"/>
      <x:c r="C497" s="459"/>
      <x:c r="D497" s="459"/>
      <x:c r="E497" s="487"/>
      <x:c r="F497" s="487"/>
      <x:c r="G497" s="459"/>
      <x:c r="H497" s="459"/>
      <x:c r="I497" s="487"/>
      <x:c r="J497" s="459"/>
      <x:c r="K497" s="459"/>
      <x:c r="L497" s="459"/>
      <x:c r="M497" s="487"/>
      <x:c r="N497" s="459"/>
      <x:c r="O497" s="377" t="str">
        <x:f>IF(E497="","",TODAY()-E497)</x:f>
      </x:c>
      <x:c r="P497" s="459"/>
      <x:c r="Q497" s="747" t="str">
        <x:f>IF(A497="","",IF(COUNTIF($A$5:$A$503,A497)&gt;1,"DUPLICATE SAMPLE ID",IF(OR(B497="",C497="",D497="",E497="",H497="",J497="",K497="",N497=""),"CHECK REQUIRED FIELDS",IF(OR(NOT(ISNUMBER(E497)),E497&gt;TODAY(),AND(F497&lt;&gt;"",OR(NOT(ISNUMBER(F497)),F497&lt;E497,F497&gt;TODAY())),AND(I497&lt;&gt;"",OR(NOT(ISNUMBER(I497)),I497&lt;E497,I497&gt;TODAY())),AND(M497&lt;&gt;"",NOT(ISNUMBER(M497))),AND(H497="YES",I497="")),"CHECK INPUTS","COMPLETE"))))</x:f>
      </x:c>
    </x:row>
    <x:row r="498">
      <x:c r="A498" s="459"/>
      <x:c r="B498" s="459"/>
      <x:c r="C498" s="459"/>
      <x:c r="D498" s="459"/>
      <x:c r="E498" s="487"/>
      <x:c r="F498" s="487"/>
      <x:c r="G498" s="459"/>
      <x:c r="H498" s="459"/>
      <x:c r="I498" s="487"/>
      <x:c r="J498" s="459"/>
      <x:c r="K498" s="459"/>
      <x:c r="L498" s="459"/>
      <x:c r="M498" s="487"/>
      <x:c r="N498" s="459"/>
      <x:c r="O498" s="377" t="str">
        <x:f>IF(E498="","",TODAY()-E498)</x:f>
      </x:c>
      <x:c r="P498" s="459"/>
      <x:c r="Q498" s="747" t="str">
        <x:f>IF(A498="","",IF(COUNTIF($A$5:$A$503,A498)&gt;1,"DUPLICATE SAMPLE ID",IF(OR(B498="",C498="",D498="",E498="",H498="",J498="",K498="",N498=""),"CHECK REQUIRED FIELDS",IF(OR(NOT(ISNUMBER(E498)),E498&gt;TODAY(),AND(F498&lt;&gt;"",OR(NOT(ISNUMBER(F498)),F498&lt;E498,F498&gt;TODAY())),AND(I498&lt;&gt;"",OR(NOT(ISNUMBER(I498)),I498&lt;E498,I498&gt;TODAY())),AND(M498&lt;&gt;"",NOT(ISNUMBER(M498))),AND(H498="YES",I498="")),"CHECK INPUTS","COMPLETE"))))</x:f>
      </x:c>
    </x:row>
    <x:row r="499">
      <x:c r="A499" s="459"/>
      <x:c r="B499" s="459"/>
      <x:c r="C499" s="459"/>
      <x:c r="D499" s="459"/>
      <x:c r="E499" s="487"/>
      <x:c r="F499" s="487"/>
      <x:c r="G499" s="459"/>
      <x:c r="H499" s="459"/>
      <x:c r="I499" s="487"/>
      <x:c r="J499" s="459"/>
      <x:c r="K499" s="459"/>
      <x:c r="L499" s="459"/>
      <x:c r="M499" s="487"/>
      <x:c r="N499" s="459"/>
      <x:c r="O499" s="377" t="str">
        <x:f>IF(E499="","",TODAY()-E499)</x:f>
      </x:c>
      <x:c r="P499" s="459"/>
      <x:c r="Q499" s="747" t="str">
        <x:f>IF(A499="","",IF(COUNTIF($A$5:$A$503,A499)&gt;1,"DUPLICATE SAMPLE ID",IF(OR(B499="",C499="",D499="",E499="",H499="",J499="",K499="",N499=""),"CHECK REQUIRED FIELDS",IF(OR(NOT(ISNUMBER(E499)),E499&gt;TODAY(),AND(F499&lt;&gt;"",OR(NOT(ISNUMBER(F499)),F499&lt;E499,F499&gt;TODAY())),AND(I499&lt;&gt;"",OR(NOT(ISNUMBER(I499)),I499&lt;E499,I499&gt;TODAY())),AND(M499&lt;&gt;"",NOT(ISNUMBER(M499))),AND(H499="YES",I499="")),"CHECK INPUTS","COMPLETE"))))</x:f>
      </x:c>
    </x:row>
    <x:row r="500">
      <x:c r="A500" s="459"/>
      <x:c r="B500" s="459"/>
      <x:c r="C500" s="459"/>
      <x:c r="D500" s="459"/>
      <x:c r="E500" s="487"/>
      <x:c r="F500" s="487"/>
      <x:c r="G500" s="459"/>
      <x:c r="H500" s="459"/>
      <x:c r="I500" s="487"/>
      <x:c r="J500" s="459"/>
      <x:c r="K500" s="459"/>
      <x:c r="L500" s="459"/>
      <x:c r="M500" s="487"/>
      <x:c r="N500" s="459"/>
      <x:c r="O500" s="377" t="str">
        <x:f>IF(E500="","",TODAY()-E500)</x:f>
      </x:c>
      <x:c r="P500" s="459"/>
      <x:c r="Q500" s="747" t="str">
        <x:f>IF(A500="","",IF(COUNTIF($A$5:$A$503,A500)&gt;1,"DUPLICATE SAMPLE ID",IF(OR(B500="",C500="",D500="",E500="",H500="",J500="",K500="",N500=""),"CHECK REQUIRED FIELDS",IF(OR(NOT(ISNUMBER(E500)),E500&gt;TODAY(),AND(F500&lt;&gt;"",OR(NOT(ISNUMBER(F500)),F500&lt;E500,F500&gt;TODAY())),AND(I500&lt;&gt;"",OR(NOT(ISNUMBER(I500)),I500&lt;E500,I500&gt;TODAY())),AND(M500&lt;&gt;"",NOT(ISNUMBER(M500))),AND(H500="YES",I500="")),"CHECK INPUTS","COMPLETE"))))</x:f>
      </x:c>
    </x:row>
    <x:row r="501">
      <x:c r="A501" s="459"/>
      <x:c r="B501" s="459"/>
      <x:c r="C501" s="459"/>
      <x:c r="D501" s="459"/>
      <x:c r="E501" s="487"/>
      <x:c r="F501" s="487"/>
      <x:c r="G501" s="459"/>
      <x:c r="H501" s="459"/>
      <x:c r="I501" s="487"/>
      <x:c r="J501" s="459"/>
      <x:c r="K501" s="459"/>
      <x:c r="L501" s="459"/>
      <x:c r="M501" s="487"/>
      <x:c r="N501" s="459"/>
      <x:c r="O501" s="377" t="str">
        <x:f>IF(E501="","",TODAY()-E501)</x:f>
      </x:c>
      <x:c r="P501" s="459"/>
      <x:c r="Q501" s="747" t="str">
        <x:f>IF(A501="","",IF(COUNTIF($A$5:$A$503,A501)&gt;1,"DUPLICATE SAMPLE ID",IF(OR(B501="",C501="",D501="",E501="",H501="",J501="",K501="",N501=""),"CHECK REQUIRED FIELDS",IF(OR(NOT(ISNUMBER(E501)),E501&gt;TODAY(),AND(F501&lt;&gt;"",OR(NOT(ISNUMBER(F501)),F501&lt;E501,F501&gt;TODAY())),AND(I501&lt;&gt;"",OR(NOT(ISNUMBER(I501)),I501&lt;E501,I501&gt;TODAY())),AND(M501&lt;&gt;"",NOT(ISNUMBER(M501))),AND(H501="YES",I501="")),"CHECK INPUTS","COMPLETE"))))</x:f>
      </x:c>
    </x:row>
    <x:row r="502">
      <x:c r="A502" s="459"/>
      <x:c r="B502" s="459"/>
      <x:c r="C502" s="459"/>
      <x:c r="D502" s="459"/>
      <x:c r="E502" s="487"/>
      <x:c r="F502" s="487"/>
      <x:c r="G502" s="459"/>
      <x:c r="H502" s="459"/>
      <x:c r="I502" s="487"/>
      <x:c r="J502" s="459"/>
      <x:c r="K502" s="459"/>
      <x:c r="L502" s="459"/>
      <x:c r="M502" s="487"/>
      <x:c r="N502" s="459"/>
      <x:c r="O502" s="377" t="str">
        <x:f>IF(E502="","",TODAY()-E502)</x:f>
      </x:c>
      <x:c r="P502" s="459"/>
      <x:c r="Q502" s="747" t="str">
        <x:f>IF(A502="","",IF(COUNTIF($A$5:$A$503,A502)&gt;1,"DUPLICATE SAMPLE ID",IF(OR(B502="",C502="",D502="",E502="",H502="",J502="",K502="",N502=""),"CHECK REQUIRED FIELDS",IF(OR(NOT(ISNUMBER(E502)),E502&gt;TODAY(),AND(F502&lt;&gt;"",OR(NOT(ISNUMBER(F502)),F502&lt;E502,F502&gt;TODAY())),AND(I502&lt;&gt;"",OR(NOT(ISNUMBER(I502)),I502&lt;E502,I502&gt;TODAY())),AND(M502&lt;&gt;"",NOT(ISNUMBER(M502))),AND(H502="YES",I502="")),"CHECK INPUTS","COMPLETE"))))</x:f>
      </x:c>
    </x:row>
    <x:row r="503">
      <x:c r="A503" s="459"/>
      <x:c r="B503" s="459"/>
      <x:c r="C503" s="459"/>
      <x:c r="D503" s="459"/>
      <x:c r="E503" s="487"/>
      <x:c r="F503" s="487"/>
      <x:c r="G503" s="459"/>
      <x:c r="H503" s="459"/>
      <x:c r="I503" s="487"/>
      <x:c r="J503" s="459"/>
      <x:c r="K503" s="459"/>
      <x:c r="L503" s="459"/>
      <x:c r="M503" s="487"/>
      <x:c r="N503" s="459"/>
      <x:c r="O503" s="377" t="str">
        <x:f>IF(E503="","",TODAY()-E503)</x:f>
      </x:c>
      <x:c r="P503" s="459"/>
      <x:c r="Q503" s="747" t="str">
        <x:f>IF(A503="","",IF(COUNTIF($A$5:$A$503,A503)&gt;1,"DUPLICATE SAMPLE ID",IF(OR(B503="",C503="",D503="",E503="",H503="",J503="",K503="",N503=""),"CHECK REQUIRED FIELDS",IF(OR(NOT(ISNUMBER(E503)),E503&gt;TODAY(),AND(F503&lt;&gt;"",OR(NOT(ISNUMBER(F503)),F503&lt;E503,F503&gt;TODAY())),AND(I503&lt;&gt;"",OR(NOT(ISNUMBER(I503)),I503&lt;E503,I503&gt;TODAY())),AND(M503&lt;&gt;"",NOT(ISNUMBER(M503))),AND(H503="YES",I503="")),"CHECK INPUTS","COMPLETE"))))</x:f>
      </x:c>
    </x:row>
  </x:sheetData>
  <x:mergeCells>
    <x:mergeCell ref="A1:P1"/>
    <x:mergeCell ref="A2:P2"/>
  </x:mergeCells>
  <x:conditionalFormatting sqref="J4:J503">
    <x:cfRule type="expression" dxfId="10" priority="1">
      <x:formula>J4="Approved"</x:formula>
    </x:cfRule>
    <x:cfRule type="expression" dxfId="11" priority="2">
      <x:formula>J4="Changes Required"</x:formula>
    </x:cfRule>
  </x:conditionalFormatting>
  <x:conditionalFormatting sqref="Q5:Q503">
    <x:cfRule type="expression" dxfId="69" priority="3">
      <x:formula>Q5="COMPLETE"</x:formula>
    </x:cfRule>
    <x:cfRule type="expression" dxfId="70" priority="4">
      <x:formula>AND(Q5&lt;&gt;"",Q5&lt;&gt;"COMPLETE")</x:formula>
    </x:cfRule>
  </x:conditionalFormatting>
  <x:dataValidations count="13">
    <x:dataValidation type="list" sqref="H4:H503">
      <x:formula1>"Yes,No"</x:formula1>
    </x:dataValidation>
    <x:dataValidation type="list" sqref="J4:J503">
      <x:formula1>Setup!$P$4:$P$8</x:formula1>
    </x:dataValidation>
    <x:dataValidation type="list" sqref="K4:K503">
      <x:formula1>Setup!$Q$4:$Q$8</x:formula1>
    </x:dataValidation>
    <x:dataValidation type="list" sqref="N4:N503">
      <x:formula1>Setup!$B$4:$B$7</x:formula1>
    </x:dataValidation>
    <x:dataValidation errorStyle="stop" showErrorMessage="1" errorTitle="Invalid drawing option" error="Choose Yes or No." sqref="H4:H504"/>
    <x:dataValidation type="list" errorStyle="stop" showErrorMessage="1" errorTitle="Invalid approval status" error="Choose an approval status from Setup." sqref="J4:J504">
      <x:formula1>Setup!$P$4:$P$8</x:formula1>
    </x:dataValidation>
    <x:dataValidation type="list" errorStyle="stop" showErrorMessage="1" errorTitle="Invalid trial status" error="Choose a trial status from Setup." sqref="K4:K504">
      <x:formula1>Setup!$Q$4:$Q$8</x:formula1>
    </x:dataValidation>
    <x:dataValidation type="list" errorStyle="stop" showErrorMessage="1" errorTitle="Invalid owner" error="Choose an owner from Setup." sqref="N4:N504">
      <x:formula1>Setup!$B$4:$B$7</x:formula1>
    </x:dataValidation>
    <x:dataValidation type="date" errorStyle="stop" operator="between" showErrorMessage="1" errorTitle="Invalid date" error="Enter a valid date." sqref="E4:F504">
      <x:formula1>DATE(2015,1,1)</x:formula1>
      <x:formula2>DATE(2100,12,31)</x:formula2>
    </x:dataValidation>
    <x:dataValidation type="date" errorStyle="stop" operator="between" showErrorMessage="1" errorTitle="Invalid date" error="Enter a valid date." sqref="I4:I504">
      <x:formula1>DATE(2015,1,1)</x:formula1>
      <x:formula2>DATE(2100,12,31)</x:formula2>
    </x:dataValidation>
    <x:dataValidation type="date" errorStyle="stop" operator="between" showErrorMessage="1" errorTitle="Invalid date" error="Enter a valid date." sqref="M4:M504">
      <x:formula1>DATE(2015,1,1)</x:formula1>
      <x:formula2>DATE(2100,12,31)</x:formula2>
    </x:dataValidation>
    <x:dataValidation type="custom" errorStyle="stop" showErrorMessage="1" errorTitle="Calculated cell" error="This cell updates automatically. Enter data only in yellow cells." sqref="O4:O503">
      <x:formula1>FALSE</x:formula1>
    </x:dataValidation>
    <x:dataValidation type="custom" errorStyle="stop" showErrorMessage="1" errorTitle="Calculated cell" error="This cell updates automatically. Enter data only in yellow cells." sqref="Q5:Q503">
      <x:formula1>FALSE</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4" hidden="0" customWidth="1"/>
    <x:col min="2" max="2" width="3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87" t="str">
        <x:v>RFQFlow AI — Sales Copilot</x:v>
      </x:c>
      <x:c r="B1" s="87"/>
      <x:c r="C1" s="87"/>
      <x:c r="D1" s="87"/>
      <x:c r="E1" s="87"/>
      <x:c r="F1" s="87"/>
      <x:c r="G1" s="87"/>
      <x:c r="H1" s="87"/>
    </x:row>
    <x:row r="2">
      <x:c r="A2" s="474" t="str">
        <x:v>OPTIONAL: fill YELLOW inputs, then copy the BLUE generated prompt into ChatGPT or another AI. Review all output before sending it to a buyer.</x:v>
      </x:c>
      <x:c r="B2" s="474"/>
      <x:c r="C2" s="474"/>
      <x:c r="D2" s="474"/>
      <x:c r="E2" s="474"/>
      <x:c r="F2" s="474"/>
      <x:c r="G2" s="474"/>
      <x:c r="H2" s="474"/>
    </x:row>
    <x:row r="4">
      <x:c r="A4" s="92" t="str">
        <x:v>Scenario</x:v>
      </x:c>
      <x:c r="B4" s="480" t="str">
        <x:v>RFQ Qualification</x:v>
      </x:c>
      <x:c r="D4" s="100" t="str">
        <x:v>GENERATED AI PROMPT</x:v>
      </x:c>
      <x:c r="E4" s="100"/>
      <x:c r="F4" s="100"/>
      <x:c r="G4" s="100"/>
      <x:c r="H4" s="100"/>
    </x:row>
    <x:row r="5" ht="28" customHeight="1">
      <x:c r="A5" s="92" t="str">
        <x:v>Buyer Name</x:v>
      </x:c>
      <x:c r="B5" s="480" t="str"/>
      <x:c r="D5" s="421" t="str">
        <x:f>IF(B4="","","You are a senior B2B sales manager for an Indian manufacturer/supplier."&amp;CHAR(10)&amp;CHAR(10)&amp;"TASK: "&amp;INDEX(Setup!$N$4:$N$11,MATCH(B4,Setup!$M$4:$M$11,0))&amp;CHAR(10)&amp;CHAR(10)&amp;"CONTEXT"&amp;CHAR(10)&amp;"Buyer: "&amp;B5&amp;CHAR(10)&amp;"Company: "&amp;B6&amp;CHAR(10)&amp;"Product / Requirement: "&amp;B7&amp;CHAR(10)&amp;"Quoted Price: "&amp;B8&amp;CHAR(10)&amp;"Minimum Acceptable Price: "&amp;B9&amp;CHAR(10)&amp;"MOQ / Quantity: "&amp;B10&amp;CHAR(10)&amp;"Delivery Constraint: "&amp;B11&amp;CHAR(10)&amp;"Payment Terms: "&amp;B12&amp;CHAR(10)&amp;"Buyer Message: "&amp;B13&amp;CHAR(10)&amp;CHAR(10)&amp;"Tone: "&amp;B14&amp;CHAR(10)&amp;"Return: (1) recommended action, (2) buyer-facing WhatsApp reply, (3) optional email version, (4) what not to concede, (5) next follow-up date suggestion. Do not invent technical facts or commercial commitments." )</x:f>
        <x:v>You are a senior B2B sales manager for an Indian manufacturer/supplier.
TASK: Analyze the enquiry, extract requirements, identify missing technical/commercial details, list qualification questions, and recommend the next action.
CONTEXT
Buyer: 
Company: 
Product / Requirement: 
Quoted Price: 
Minimum Acceptable Price: 
MOQ / Quantity: 
Delivery Constraint: 
Payment Terms: 
Buyer Message: 
Tone: Professional, concise, Indian B2B
Return: (1) recommended action, (2) buyer-facing WhatsApp reply, (3) optional email version, (4) what not to concede, (5) next follow-up date suggestion. Do not invent technical facts or commercial commitments.</x:v>
      </x:c>
      <x:c r="E5" s="421"/>
      <x:c r="F5" s="421"/>
      <x:c r="G5" s="421"/>
      <x:c r="H5" s="421"/>
    </x:row>
    <x:row r="6" ht="28" customHeight="1">
      <x:c r="A6" s="92" t="str">
        <x:v>Company</x:v>
      </x:c>
      <x:c r="B6" s="480" t="str"/>
      <x:c r="D6" s="421"/>
      <x:c r="E6" s="421"/>
      <x:c r="F6" s="421"/>
      <x:c r="G6" s="421"/>
      <x:c r="H6" s="421"/>
    </x:row>
    <x:row r="7" ht="28" customHeight="1">
      <x:c r="A7" s="92" t="str">
        <x:v>Product / Requirement</x:v>
      </x:c>
      <x:c r="B7" s="480" t="str"/>
      <x:c r="D7" s="421"/>
      <x:c r="E7" s="421"/>
      <x:c r="F7" s="421"/>
      <x:c r="G7" s="421"/>
      <x:c r="H7" s="421"/>
    </x:row>
    <x:row r="8" ht="28" customHeight="1">
      <x:c r="A8" s="92" t="str">
        <x:v>Quoted Price</x:v>
      </x:c>
      <x:c r="B8" s="480" t="str"/>
      <x:c r="D8" s="421"/>
      <x:c r="E8" s="421"/>
      <x:c r="F8" s="421"/>
      <x:c r="G8" s="421"/>
      <x:c r="H8" s="421"/>
    </x:row>
    <x:row r="9" ht="28" customHeight="1">
      <x:c r="A9" s="92" t="str">
        <x:v>Minimum Acceptable Price</x:v>
      </x:c>
      <x:c r="B9" s="480" t="str"/>
      <x:c r="D9" s="421"/>
      <x:c r="E9" s="421"/>
      <x:c r="F9" s="421"/>
      <x:c r="G9" s="421"/>
      <x:c r="H9" s="421"/>
    </x:row>
    <x:row r="10" ht="28" customHeight="1">
      <x:c r="A10" s="92" t="str">
        <x:v>MOQ / Quantity</x:v>
      </x:c>
      <x:c r="B10" s="480" t="str"/>
      <x:c r="D10" s="421"/>
      <x:c r="E10" s="421"/>
      <x:c r="F10" s="421"/>
      <x:c r="G10" s="421"/>
      <x:c r="H10" s="421"/>
    </x:row>
    <x:row r="11" ht="28" customHeight="1">
      <x:c r="A11" s="92" t="str">
        <x:v>Delivery Constraint</x:v>
      </x:c>
      <x:c r="B11" s="480" t="str"/>
      <x:c r="D11" s="421"/>
      <x:c r="E11" s="421"/>
      <x:c r="F11" s="421"/>
      <x:c r="G11" s="421"/>
      <x:c r="H11" s="421"/>
    </x:row>
    <x:row r="12" ht="28" customHeight="1">
      <x:c r="A12" s="92" t="str">
        <x:v>Payment Terms</x:v>
      </x:c>
      <x:c r="B12" s="480" t="str"/>
      <x:c r="D12" s="421"/>
      <x:c r="E12" s="421"/>
      <x:c r="F12" s="421"/>
      <x:c r="G12" s="421"/>
      <x:c r="H12" s="421"/>
    </x:row>
    <x:row r="13" ht="28" customHeight="1">
      <x:c r="A13" s="92" t="str">
        <x:v>Buyer Message</x:v>
      </x:c>
      <x:c r="B13" s="480" t="str"/>
      <x:c r="D13" s="421"/>
      <x:c r="E13" s="421"/>
      <x:c r="F13" s="421"/>
      <x:c r="G13" s="421"/>
      <x:c r="H13" s="421"/>
    </x:row>
    <x:row r="14" ht="28" customHeight="1">
      <x:c r="A14" s="92" t="str">
        <x:v>Tone</x:v>
      </x:c>
      <x:c r="B14" s="480" t="str">
        <x:v>Professional, concise, Indian B2B</x:v>
      </x:c>
      <x:c r="D14" s="421"/>
      <x:c r="E14" s="421"/>
      <x:c r="F14" s="421"/>
      <x:c r="G14" s="421"/>
      <x:c r="H14" s="421"/>
    </x:row>
    <x:row r="15" ht="28" customHeight="1">
      <x:c r="D15" s="421"/>
      <x:c r="E15" s="421"/>
      <x:c r="F15" s="421"/>
      <x:c r="G15" s="421"/>
      <x:c r="H15" s="421"/>
    </x:row>
    <x:row r="16" ht="28" customHeight="1">
      <x:c r="D16" s="421"/>
      <x:c r="E16" s="421"/>
      <x:c r="F16" s="421"/>
      <x:c r="G16" s="421"/>
      <x:c r="H16" s="421"/>
    </x:row>
    <x:row r="17" ht="28" customHeight="1">
      <x:c r="A17" s="100" t="str">
        <x:v>SAFETY / PRIVACY</x:v>
      </x:c>
      <x:c r="B17" s="100"/>
      <x:c r="D17" s="421"/>
      <x:c r="E17" s="421"/>
      <x:c r="F17" s="421"/>
      <x:c r="G17" s="421"/>
      <x:c r="H17" s="421"/>
    </x:row>
    <x:row r="18">
      <x:c r="A18" s="105" t="str">
        <x:v>Before sending data to an external AI service, remove confidential drawings, personal data, bank details, internal cost sheets, passwords and trade secrets. AI output must be reviewed by a human before being sent to a buyer.</x:v>
      </x:c>
      <x:c r="B18" s="105"/>
    </x:row>
    <x:row r="19">
      <x:c r="A19" s="105"/>
      <x:c r="B19" s="105"/>
    </x:row>
    <x:row r="20">
      <x:c r="A20" s="105"/>
      <x:c r="B20" s="105"/>
    </x:row>
    <x:row r="21">
      <x:c r="A21" s="105"/>
      <x:c r="B21" s="105"/>
    </x:row>
    <x:row r="22">
      <x:c r="A22" s="105"/>
      <x:c r="B22" s="105"/>
    </x:row>
  </x:sheetData>
  <x:mergeCells>
    <x:mergeCell ref="A1:H1"/>
    <x:mergeCell ref="D4:H4"/>
    <x:mergeCell ref="D5:H17"/>
    <x:mergeCell ref="A17:B17"/>
    <x:mergeCell ref="A18:B22"/>
    <x:mergeCell ref="A2:H2"/>
  </x:mergeCells>
  <x:dataValidations count="2">
    <x:dataValidation type="list" errorStyle="stop" showErrorMessage="1" errorTitle="Invalid AI scenario" error="Choose an AI scenario from Setup." sqref="B4">
      <x:formula1>Setup!$M$4:$M$11</x:formula1>
    </x:dataValidation>
    <x:dataValidation type="custom" errorStyle="stop" showErrorMessage="1" errorTitle="Calculated cell" error="This cell updates automatically. Enter data only in yellow cells." sqref="D5">
      <x:formula1>FALSE</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pane xSplit="2" ySplit="3" topLeftCell="C4" activePane="bottomRight" state="frozen"/>
    </x:sheetView>
  </x:sheetViews>
  <x:sheetFormatPr defaultRowHeight="15"/>
  <x:cols>
    <x:col min="1" max="1" width="11" hidden="0" customWidth="1"/>
    <x:col min="2" max="2" width="12" hidden="0" customWidth="1"/>
    <x:col min="3" max="3" width="14" hidden="0" customWidth="1"/>
    <x:col min="4" max="4" width="20" hidden="0" customWidth="1"/>
    <x:col min="5" max="5" width="68" hidden="0" customWidth="1"/>
    <x:col min="6" max="6" width="25" hidden="0" customWidth="1"/>
  </x:cols>
  <x:sheetData>
    <x:row r="1" ht="34" customHeight="1">
      <x:c r="A1" s="87" t="str">
        <x:v>RFQFlow AI — WhatsApp &amp; Email Template Library</x:v>
      </x:c>
      <x:c r="B1" s="87"/>
      <x:c r="C1" s="87"/>
      <x:c r="D1" s="87"/>
      <x:c r="E1" s="87"/>
      <x:c r="F1" s="87"/>
    </x:row>
    <x:row r="3">
      <x:c r="A3" s="84" t="str">
        <x:v>ID</x:v>
      </x:c>
      <x:c r="B3" s="84" t="str">
        <x:v>Channel</x:v>
      </x:c>
      <x:c r="C3" s="84" t="str">
        <x:v>Stage</x:v>
      </x:c>
      <x:c r="D3" s="84" t="str">
        <x:v>Scenario</x:v>
      </x:c>
      <x:c r="E3" s="84" t="str">
        <x:v>Template</x:v>
      </x:c>
      <x:c r="F3" s="84" t="str">
        <x:v>When to Use</x:v>
      </x:c>
    </x:row>
    <x:row r="4">
      <x:c r="A4" t="str">
        <x:v>MSG-001</x:v>
      </x:c>
      <x:c r="B4" t="str">
        <x:v>WhatsApp</x:v>
      </x:c>
      <x:c r="C4" t="str">
        <x:v>NEW</x:v>
      </x:c>
      <x:c r="D4" t="str">
        <x:v>First response</x:v>
      </x:c>
      <x:c r="E4" s="30" t="str">
        <x:v>Hi {{BuyerName}}, thank you for your enquiry for {{Product}}. We can assist. Please share the required quantity, delivery location and any specification/drawing so we can quote accurately.</x:v>
      </x:c>
      <x:c r="F4" s="30" t="str">
        <x:v>Immediately after a new enquiry</x:v>
      </x:c>
    </x:row>
    <x:row r="5">
      <x:c r="A5" t="str">
        <x:v>MSG-002</x:v>
      </x:c>
      <x:c r="B5" t="str">
        <x:v>WhatsApp</x:v>
      </x:c>
      <x:c r="C5" t="str">
        <x:v>NEW</x:v>
      </x:c>
      <x:c r="D5" t="str">
        <x:v>First response</x:v>
      </x:c>
      <x:c r="E5" s="30" t="str">
        <x:v>Hello {{BuyerName}}, we received your requirement for {{Product}}. To send the right offer, could you confirm quantity, grade/model and delivery city?</x:v>
      </x:c>
      <x:c r="F5" s="30" t="str">
        <x:v>Immediately after a new enquiry</x:v>
      </x:c>
    </x:row>
    <x:row r="6">
      <x:c r="A6" t="str">
        <x:v>MSG-003</x:v>
      </x:c>
      <x:c r="B6" t="str">
        <x:v>WhatsApp</x:v>
      </x:c>
      <x:c r="C6" t="str">
        <x:v>NEW</x:v>
      </x:c>
      <x:c r="D6" t="str">
        <x:v>First response</x:v>
      </x:c>
      <x:c r="E6" s="30" t="str">
        <x:v>Hi {{BuyerName}}, thanks for contacting {{SellerCompany}}. I’m reviewing your {{Product}} requirement now. Please share the exact quantity and required delivery timeline.</x:v>
      </x:c>
      <x:c r="F6" s="30" t="str">
        <x:v>Immediately after a new enquiry</x:v>
      </x:c>
    </x:row>
    <x:row r="7">
      <x:c r="A7" t="str">
        <x:v>MSG-004</x:v>
      </x:c>
      <x:c r="B7" t="str">
        <x:v>WhatsApp</x:v>
      </x:c>
      <x:c r="C7" t="str">
        <x:v>NEW</x:v>
      </x:c>
      <x:c r="D7" t="str">
        <x:v>First response</x:v>
      </x:c>
      <x:c r="E7" s="30" t="str">
        <x:v>Hello, this is {{OwnerName}} from {{SellerCompany}} regarding your enquiry for {{Product}}. May I confirm the required specification and quantity before we prepare the quotation?</x:v>
      </x:c>
      <x:c r="F7" s="30" t="str">
        <x:v>Immediately after a new enquiry</x:v>
      </x:c>
    </x:row>
    <x:row r="8">
      <x:c r="A8" t="str">
        <x:v>MSG-005</x:v>
      </x:c>
      <x:c r="B8" t="str">
        <x:v>WhatsApp</x:v>
      </x:c>
      <x:c r="C8" t="str">
        <x:v>NEW</x:v>
      </x:c>
      <x:c r="D8" t="str">
        <x:v>First response</x:v>
      </x:c>
      <x:c r="E8" s="30" t="str">
        <x:v>Hi {{BuyerName}}, your enquiry has been received. If you share the technical requirement / photo / drawing and quantity, I can send the most relevant commercial offer.</x:v>
      </x:c>
      <x:c r="F8" s="30" t="str">
        <x:v>Immediately after a new enquiry</x:v>
      </x:c>
    </x:row>
    <x:row r="9">
      <x:c r="A9" t="str">
        <x:v>MSG-006</x:v>
      </x:c>
      <x:c r="B9" t="str">
        <x:v>WhatsApp</x:v>
      </x:c>
      <x:c r="C9" t="str">
        <x:v>NEW</x:v>
      </x:c>
      <x:c r="D9" t="str">
        <x:v>First response</x:v>
      </x:c>
      <x:c r="E9" s="30" t="str">
        <x:v>Thank you for your IndiaMART enquiry, {{BuyerName}}. Are you buying for immediate requirement, an upcoming project, or price comparison? This will help us respond correctly.</x:v>
      </x:c>
      <x:c r="F9" s="30" t="str">
        <x:v>Immediately after a new enquiry</x:v>
      </x:c>
    </x:row>
    <x:row r="10">
      <x:c r="A10" t="str">
        <x:v>MSG-007</x:v>
      </x:c>
      <x:c r="B10" t="str">
        <x:v>WhatsApp</x:v>
      </x:c>
      <x:c r="C10" t="str">
        <x:v>NEW</x:v>
      </x:c>
      <x:c r="D10" t="str">
        <x:v>First response</x:v>
      </x:c>
      <x:c r="E10" s="30" t="str">
        <x:v>Hi {{BuyerName}}, we supply {{Product}}. Please confirm whether you need standard specification or a customised version, along with quantity and delivery location.</x:v>
      </x:c>
      <x:c r="F10" s="30" t="str">
        <x:v>Immediately after a new enquiry</x:v>
      </x:c>
    </x:row>
    <x:row r="11">
      <x:c r="A11" t="str">
        <x:v>MSG-008</x:v>
      </x:c>
      <x:c r="B11" t="str">
        <x:v>WhatsApp</x:v>
      </x:c>
      <x:c r="C11" t="str">
        <x:v>NEW</x:v>
      </x:c>
      <x:c r="D11" t="str">
        <x:v>First response</x:v>
      </x:c>
      <x:c r="E11" s="30" t="str">
        <x:v>Hello {{BuyerName}}, I’m following up on the enquiry you just shared. Please send the required size/model, quantity and destination so I can prepare the quotation.</x:v>
      </x:c>
      <x:c r="F11" s="30" t="str">
        <x:v>Immediately after a new enquiry</x:v>
      </x:c>
    </x:row>
    <x:row r="12">
      <x:c r="A12" t="str">
        <x:v>MSG-009</x:v>
      </x:c>
      <x:c r="B12" t="str">
        <x:v>WhatsApp</x:v>
      </x:c>
      <x:c r="C12" t="str">
        <x:v>NEW</x:v>
      </x:c>
      <x:c r="D12" t="str">
        <x:v>First response</x:v>
      </x:c>
      <x:c r="E12" s="30" t="str">
        <x:v>Hi {{BuyerName}}, thank you for the requirement. Is GST billing required and should freight be included in the offer?</x:v>
      </x:c>
      <x:c r="F12" s="30" t="str">
        <x:v>Immediately after a new enquiry</x:v>
      </x:c>
    </x:row>
    <x:row r="13">
      <x:c r="A13" t="str">
        <x:v>MSG-010</x:v>
      </x:c>
      <x:c r="B13" t="str">
        <x:v>WhatsApp</x:v>
      </x:c>
      <x:c r="C13" t="str">
        <x:v>NEW</x:v>
      </x:c>
      <x:c r="D13" t="str">
        <x:v>First response</x:v>
      </x:c>
      <x:c r="E13" s="30" t="str">
        <x:v>Hello {{BuyerName}}, we can quote for {{Product}}. Before I send pricing, please confirm the quantity and when you need the material.</x:v>
      </x:c>
      <x:c r="F13" s="30" t="str">
        <x:v>Immediately after a new enquiry</x:v>
      </x:c>
    </x:row>
    <x:row r="14">
      <x:c r="A14" t="str">
        <x:v>MSG-011</x:v>
      </x:c>
      <x:c r="B14" t="str">
        <x:v>WhatsApp</x:v>
      </x:c>
      <x:c r="C14" t="str">
        <x:v>CONTACTED</x:v>
      </x:c>
      <x:c r="D14" t="str">
        <x:v>Qualification</x:v>
      </x:c>
      <x:c r="E14" s="30" t="str">
        <x:v>To make sure we quote correctly, could you confirm: 1) exact specification, 2) quantity, 3) delivery city, and 4) required-by date?</x:v>
      </x:c>
      <x:c r="F14" s="30" t="str">
        <x:v>After first contact, before quotation</x:v>
      </x:c>
    </x:row>
    <x:row r="15">
      <x:c r="A15" t="str">
        <x:v>MSG-012</x:v>
      </x:c>
      <x:c r="B15" t="str">
        <x:v>WhatsApp</x:v>
      </x:c>
      <x:c r="C15" t="str">
        <x:v>CONTACTED</x:v>
      </x:c>
      <x:c r="D15" t="str">
        <x:v>Qualification</x:v>
      </x:c>
      <x:c r="E15" s="30" t="str">
        <x:v>Thanks. Is this requirement for your own plant/project or for resale? Also, what quantity are you planning for the first order?</x:v>
      </x:c>
      <x:c r="F15" s="30" t="str">
        <x:v>After first contact, before quotation</x:v>
      </x:c>
    </x:row>
    <x:row r="16">
      <x:c r="A16" t="str">
        <x:v>MSG-013</x:v>
      </x:c>
      <x:c r="B16" t="str">
        <x:v>WhatsApp</x:v>
      </x:c>
      <x:c r="C16" t="str">
        <x:v>CONTACTED</x:v>
      </x:c>
      <x:c r="D16" t="str">
        <x:v>Qualification</x:v>
      </x:c>
      <x:c r="E16" s="30" t="str">
        <x:v>Could you share the drawing or existing product photo? It will help us avoid quoting the wrong specification.</x:v>
      </x:c>
      <x:c r="F16" s="30" t="str">
        <x:v>After first contact, before quotation</x:v>
      </x:c>
    </x:row>
    <x:row r="17">
      <x:c r="A17" t="str">
        <x:v>MSG-014</x:v>
      </x:c>
      <x:c r="B17" t="str">
        <x:v>WhatsApp</x:v>
      </x:c>
      <x:c r="C17" t="str">
        <x:v>CONTACTED</x:v>
      </x:c>
      <x:c r="D17" t="str">
        <x:v>Qualification</x:v>
      </x:c>
      <x:c r="E17" s="30" t="str">
        <x:v>Do you have an approved make/brand requirement, or are equivalent specifications acceptable?</x:v>
      </x:c>
      <x:c r="F17" s="30" t="str">
        <x:v>After first contact, before quotation</x:v>
      </x:c>
    </x:row>
    <x:row r="18">
      <x:c r="A18" t="str">
        <x:v>MSG-015</x:v>
      </x:c>
      <x:c r="B18" t="str">
        <x:v>WhatsApp</x:v>
      </x:c>
      <x:c r="C18" t="str">
        <x:v>CONTACTED</x:v>
      </x:c>
      <x:c r="D18" t="str">
        <x:v>Qualification</x:v>
      </x:c>
      <x:c r="E18" s="30" t="str">
        <x:v>May I know the expected order timeline? We can then confirm realistic delivery before quoting.</x:v>
      </x:c>
      <x:c r="F18" s="30" t="str">
        <x:v>After first contact, before quotation</x:v>
      </x:c>
    </x:row>
    <x:row r="19">
      <x:c r="A19" t="str">
        <x:v>MSG-016</x:v>
      </x:c>
      <x:c r="B19" t="str">
        <x:v>WhatsApp</x:v>
      </x:c>
      <x:c r="C19" t="str">
        <x:v>CONTACTED</x:v>
      </x:c>
      <x:c r="D19" t="str">
        <x:v>Qualification</x:v>
      </x:c>
      <x:c r="E19" s="30" t="str">
        <x:v>Is this a one-time requirement or a recurring monthly/quarterly requirement?</x:v>
      </x:c>
      <x:c r="F19" s="30" t="str">
        <x:v>After first contact, before quotation</x:v>
      </x:c>
    </x:row>
    <x:row r="20">
      <x:c r="A20" t="str">
        <x:v>MSG-017</x:v>
      </x:c>
      <x:c r="B20" t="str">
        <x:v>WhatsApp</x:v>
      </x:c>
      <x:c r="C20" t="str">
        <x:v>CONTACTED</x:v>
      </x:c>
      <x:c r="D20" t="str">
        <x:v>Qualification</x:v>
      </x:c>
      <x:c r="E20" s="30" t="str">
        <x:v>Please confirm whether your quantity is fixed or still under estimation. We can quote both trial and bulk quantities if useful.</x:v>
      </x:c>
      <x:c r="F20" s="30" t="str">
        <x:v>After first contact, before quotation</x:v>
      </x:c>
    </x:row>
    <x:row r="21">
      <x:c r="A21" t="str">
        <x:v>MSG-018</x:v>
      </x:c>
      <x:c r="B21" t="str">
        <x:v>WhatsApp</x:v>
      </x:c>
      <x:c r="C21" t="str">
        <x:v>CONTACTED</x:v>
      </x:c>
      <x:c r="D21" t="str">
        <x:v>Qualification</x:v>
      </x:c>
      <x:c r="E21" s="30" t="str">
        <x:v>Could you share your current technical specification and any inspection/test certificate requirement?</x:v>
      </x:c>
      <x:c r="F21" s="30" t="str">
        <x:v>After first contact, before quotation</x:v>
      </x:c>
    </x:row>
    <x:row r="22">
      <x:c r="A22" t="str">
        <x:v>MSG-019</x:v>
      </x:c>
      <x:c r="B22" t="str">
        <x:v>WhatsApp</x:v>
      </x:c>
      <x:c r="C22" t="str">
        <x:v>CONTACTED</x:v>
      </x:c>
      <x:c r="D22" t="str">
        <x:v>Qualification</x:v>
      </x:c>
      <x:c r="E22" s="30" t="str">
        <x:v>Will delivery be to {{Location}}? Please confirm the PIN code so freight can be estimated correctly.</x:v>
      </x:c>
      <x:c r="F22" s="30" t="str">
        <x:v>After first contact, before quotation</x:v>
      </x:c>
    </x:row>
    <x:row r="23">
      <x:c r="A23" t="str">
        <x:v>MSG-020</x:v>
      </x:c>
      <x:c r="B23" t="str">
        <x:v>WhatsApp</x:v>
      </x:c>
      <x:c r="C23" t="str">
        <x:v>CONTACTED</x:v>
      </x:c>
      <x:c r="D23" t="str">
        <x:v>Qualification</x:v>
      </x:c>
      <x:c r="E23" s="30" t="str">
        <x:v>Before finalising our offer, do you need credit terms or will the order be against advance / dispatch payment?</x:v>
      </x:c>
      <x:c r="F23" s="30" t="str">
        <x:v>After first contact, before quotation</x:v>
      </x:c>
    </x:row>
    <x:row r="24">
      <x:c r="A24" t="str">
        <x:v>MSG-021</x:v>
      </x:c>
      <x:c r="B24" t="str">
        <x:v>WhatsApp</x:v>
      </x:c>
      <x:c r="C24" t="str">
        <x:v>QUOTED</x:v>
      </x:c>
      <x:c r="D24" t="str">
        <x:v>Quotation sent</x:v>
      </x:c>
      <x:c r="E24" s="30" t="str">
        <x:v>Hi {{BuyerName}}, I’ve sent quotation {{QuoteID}} for {{Product}}. Please confirm once received; I’m available if you want any specification, quantity or commercial point revised.</x:v>
      </x:c>
      <x:c r="F24" s="30" t="str">
        <x:v>Immediately after sending quote</x:v>
      </x:c>
    </x:row>
    <x:row r="25">
      <x:c r="A25" t="str">
        <x:v>MSG-022</x:v>
      </x:c>
      <x:c r="B25" t="str">
        <x:v>WhatsApp</x:v>
      </x:c>
      <x:c r="C25" t="str">
        <x:v>QUOTED</x:v>
      </x:c>
      <x:c r="D25" t="str">
        <x:v>Quotation sent</x:v>
      </x:c>
      <x:c r="E25" s="30" t="str">
        <x:v>Quotation {{QuoteID}} has been shared. Please check the product specification, delivery and payment terms along with price so we can align anything required.</x:v>
      </x:c>
      <x:c r="F25" s="30" t="str">
        <x:v>Immediately after sending quote</x:v>
      </x:c>
    </x:row>
    <x:row r="26">
      <x:c r="A26" t="str">
        <x:v>MSG-023</x:v>
      </x:c>
      <x:c r="B26" t="str">
        <x:v>WhatsApp</x:v>
      </x:c>
      <x:c r="C26" t="str">
        <x:v>QUOTED</x:v>
      </x:c>
      <x:c r="D26" t="str">
        <x:v>Quotation sent</x:v>
      </x:c>
      <x:c r="E26" s="30" t="str">
        <x:v>Hi {{BuyerName}}, our offer for {{Product}} is sent. If you are comparing suppliers, I can also clarify what is included in our price so the comparison is like-for-like.</x:v>
      </x:c>
      <x:c r="F26" s="30" t="str">
        <x:v>Immediately after sending quote</x:v>
      </x:c>
    </x:row>
    <x:row r="27">
      <x:c r="A27" t="str">
        <x:v>MSG-024</x:v>
      </x:c>
      <x:c r="B27" t="str">
        <x:v>WhatsApp</x:v>
      </x:c>
      <x:c r="C27" t="str">
        <x:v>QUOTED</x:v>
      </x:c>
      <x:c r="D27" t="str">
        <x:v>Quotation sent</x:v>
      </x:c>
      <x:c r="E27" s="30" t="str">
        <x:v>Hello {{BuyerName}}, I’ve shared the quotation. Please let me know if your quantity or delivery schedule has changed since the enquiry.</x:v>
      </x:c>
      <x:c r="F27" s="30" t="str">
        <x:v>Immediately after sending quote</x:v>
      </x:c>
    </x:row>
    <x:row r="28">
      <x:c r="A28" t="str">
        <x:v>MSG-025</x:v>
      </x:c>
      <x:c r="B28" t="str">
        <x:v>WhatsApp</x:v>
      </x:c>
      <x:c r="C28" t="str">
        <x:v>QUOTED</x:v>
      </x:c>
      <x:c r="D28" t="str">
        <x:v>Quotation sent</x:v>
      </x:c>
      <x:c r="E28" s="30" t="str">
        <x:v>Quote sent. If the requirement is urgent, please tell me your target delivery date and I’ll check the fastest feasible schedule.</x:v>
      </x:c>
      <x:c r="F28" s="30" t="str">
        <x:v>Immediately after sending quote</x:v>
      </x:c>
    </x:row>
    <x:row r="29">
      <x:c r="A29" t="str">
        <x:v>MSG-026</x:v>
      </x:c>
      <x:c r="B29" t="str">
        <x:v>WhatsApp</x:v>
      </x:c>
      <x:c r="C29" t="str">
        <x:v>QUOTED</x:v>
      </x:c>
      <x:c r="D29" t="str">
        <x:v>Quotation sent</x:v>
      </x:c>
      <x:c r="E29" s="30" t="str">
        <x:v>Hi {{BuyerName}}, quotation is in your inbox/WhatsApp. Would you prefer that I call for two minutes to walk through the commercial terms?</x:v>
      </x:c>
      <x:c r="F29" s="30" t="str">
        <x:v>Immediately after sending quote</x:v>
      </x:c>
    </x:row>
    <x:row r="30">
      <x:c r="A30" t="str">
        <x:v>MSG-027</x:v>
      </x:c>
      <x:c r="B30" t="str">
        <x:v>WhatsApp</x:v>
      </x:c>
      <x:c r="C30" t="str">
        <x:v>QUOTED</x:v>
      </x:c>
      <x:c r="D30" t="str">
        <x:v>Quotation sent</x:v>
      </x:c>
      <x:c r="E30" s="30" t="str">
        <x:v>Our quotation has been shared based on the information received. Please confirm if any technical point needs correction before commercial discussion.</x:v>
      </x:c>
      <x:c r="F30" s="30" t="str">
        <x:v>Immediately after sending quote</x:v>
      </x:c>
    </x:row>
    <x:row r="31">
      <x:c r="A31" t="str">
        <x:v>MSG-028</x:v>
      </x:c>
      <x:c r="B31" t="str">
        <x:v>WhatsApp</x:v>
      </x:c>
      <x:c r="C31" t="str">
        <x:v>QUOTED</x:v>
      </x:c>
      <x:c r="D31" t="str">
        <x:v>Quotation sent</x:v>
      </x:c>
      <x:c r="E31" s="30" t="str">
        <x:v>Hi {{BuyerName}}, I’ve sent the offer with validity up to {{ValidUntil}}. Please let me know if your internal approval timeline will go beyond this date.</x:v>
      </x:c>
      <x:c r="F31" s="30" t="str">
        <x:v>Immediately after sending quote</x:v>
      </x:c>
    </x:row>
    <x:row r="32">
      <x:c r="A32" t="str">
        <x:v>MSG-029</x:v>
      </x:c>
      <x:c r="B32" t="str">
        <x:v>WhatsApp</x:v>
      </x:c>
      <x:c r="C32" t="str">
        <x:v>QUOTED</x:v>
      </x:c>
      <x:c r="D32" t="str">
        <x:v>Quotation sent</x:v>
      </x:c>
      <x:c r="E32" s="30" t="str">
        <x:v>Quotation shared. If you need a revised quantity break-up or alternative specification, I can prepare it.</x:v>
      </x:c>
      <x:c r="F32" s="30" t="str">
        <x:v>Immediately after sending quote</x:v>
      </x:c>
    </x:row>
    <x:row r="33">
      <x:c r="A33" t="str">
        <x:v>MSG-030</x:v>
      </x:c>
      <x:c r="B33" t="str">
        <x:v>WhatsApp</x:v>
      </x:c>
      <x:c r="C33" t="str">
        <x:v>QUOTED</x:v>
      </x:c>
      <x:c r="D33" t="str">
        <x:v>Quotation sent</x:v>
      </x:c>
      <x:c r="E33" s="30" t="str">
        <x:v>Hi {{BuyerName}}, our quote is sent. Please confirm whether this is now under technical review, purchase review, or management approval so I can follow up appropriately.</x:v>
      </x:c>
      <x:c r="F33" s="30" t="str">
        <x:v>Immediately after sending quote</x:v>
      </x:c>
    </x:row>
    <x:row r="34">
      <x:c r="A34" t="str">
        <x:v>MSG-031</x:v>
      </x:c>
      <x:c r="B34" t="str">
        <x:v>WhatsApp</x:v>
      </x:c>
      <x:c r="C34" t="str">
        <x:v>QUOTED</x:v>
      </x:c>
      <x:c r="D34" t="str">
        <x:v>Follow-up</x:v>
      </x:c>
      <x:c r="E34" s="30" t="str">
        <x:v>Hi {{BuyerName}}, checking whether you had a chance to review quotation {{QuoteID}}. Is there any technical or commercial point holding the decision?</x:v>
      </x:c>
      <x:c r="F34" s="30" t="str">
        <x:v>1–14 days after quote</x:v>
      </x:c>
    </x:row>
    <x:row r="35">
      <x:c r="A35" t="str">
        <x:v>MSG-032</x:v>
      </x:c>
      <x:c r="B35" t="str">
        <x:v>WhatsApp</x:v>
      </x:c>
      <x:c r="C35" t="str">
        <x:v>QUOTED</x:v>
      </x:c>
      <x:c r="D35" t="str">
        <x:v>Follow-up</x:v>
      </x:c>
      <x:c r="E35" s="30" t="str">
        <x:v>Just following up on our {{Product}} offer. Has the requirement moved forward, or should I revise the follow-up date?</x:v>
      </x:c>
      <x:c r="F35" s="30" t="str">
        <x:v>1–14 days after quote</x:v>
      </x:c>
    </x:row>
    <x:row r="36">
      <x:c r="A36" t="str">
        <x:v>MSG-033</x:v>
      </x:c>
      <x:c r="B36" t="str">
        <x:v>WhatsApp</x:v>
      </x:c>
      <x:c r="C36" t="str">
        <x:v>QUOTED</x:v>
      </x:c>
      <x:c r="D36" t="str">
        <x:v>Follow-up</x:v>
      </x:c>
      <x:c r="E36" s="30" t="str">
        <x:v>Hi {{BuyerName}}, is the quoted specification acceptable? If yes, we can focus only on the commercial points needed to close.</x:v>
      </x:c>
      <x:c r="F36" s="30" t="str">
        <x:v>1–14 days after quote</x:v>
      </x:c>
    </x:row>
    <x:row r="37">
      <x:c r="A37" t="str">
        <x:v>MSG-034</x:v>
      </x:c>
      <x:c r="B37" t="str">
        <x:v>WhatsApp</x:v>
      </x:c>
      <x:c r="C37" t="str">
        <x:v>QUOTED</x:v>
      </x:c>
      <x:c r="D37" t="str">
        <x:v>Follow-up</x:v>
      </x:c>
      <x:c r="E37" s="30" t="str">
        <x:v>Checking in on quotation {{QuoteID}}. Would a revised quantity, delivery schedule or payment structure help your evaluation?</x:v>
      </x:c>
      <x:c r="F37" s="30" t="str">
        <x:v>1–14 days after quote</x:v>
      </x:c>
    </x:row>
    <x:row r="38">
      <x:c r="A38" t="str">
        <x:v>MSG-035</x:v>
      </x:c>
      <x:c r="B38" t="str">
        <x:v>WhatsApp</x:v>
      </x:c>
      <x:c r="C38" t="str">
        <x:v>QUOTED</x:v>
      </x:c>
      <x:c r="D38" t="str">
        <x:v>Follow-up</x:v>
      </x:c>
      <x:c r="E38" s="30" t="str">
        <x:v>Hi {{BuyerName}}, I don’t want to keep disturbing you. Could you tell me whether the requirement is active, postponed, or closed so I can update my side?</x:v>
      </x:c>
      <x:c r="F38" s="30" t="str">
        <x:v>1–14 days after quote</x:v>
      </x:c>
    </x:row>
    <x:row r="39">
      <x:c r="A39" t="str">
        <x:v>MSG-036</x:v>
      </x:c>
      <x:c r="B39" t="str">
        <x:v>WhatsApp</x:v>
      </x:c>
      <x:c r="C39" t="str">
        <x:v>QUOTED</x:v>
      </x:c>
      <x:c r="D39" t="str">
        <x:v>Follow-up</x:v>
      </x:c>
      <x:c r="E39" s="30" t="str">
        <x:v>Hello {{BuyerName}}, any feedback from purchase/management on our quotation? Even a short update will help us plan stock/production.</x:v>
      </x:c>
      <x:c r="F39" s="30" t="str">
        <x:v>1–14 days after quote</x:v>
      </x:c>
    </x:row>
    <x:row r="40">
      <x:c r="A40" t="str">
        <x:v>MSG-037</x:v>
      </x:c>
      <x:c r="B40" t="str">
        <x:v>WhatsApp</x:v>
      </x:c>
      <x:c r="C40" t="str">
        <x:v>QUOTED</x:v>
      </x:c>
      <x:c r="D40" t="str">
        <x:v>Follow-up</x:v>
      </x:c>
      <x:c r="E40" s="30" t="str">
        <x:v>Following up on the offer. If price is the concern, please tell me the target and comparison basis; I’ll check what is commercially possible.</x:v>
      </x:c>
      <x:c r="F40" s="30" t="str">
        <x:v>1–14 days after quote</x:v>
      </x:c>
    </x:row>
    <x:row r="41">
      <x:c r="A41" t="str">
        <x:v>MSG-038</x:v>
      </x:c>
      <x:c r="B41" t="str">
        <x:v>WhatsApp</x:v>
      </x:c>
      <x:c r="C41" t="str">
        <x:v>QUOTED</x:v>
      </x:c>
      <x:c r="D41" t="str">
        <x:v>Follow-up</x:v>
      </x:c>
      <x:c r="E41" s="30" t="str">
        <x:v>Hi {{BuyerName}}, has the requirement changed since we quoted? I can revise the offer if quantity or specification is different now.</x:v>
      </x:c>
      <x:c r="F41" s="30" t="str">
        <x:v>1–14 days after quote</x:v>
      </x:c>
    </x:row>
    <x:row r="42">
      <x:c r="A42" t="str">
        <x:v>MSG-039</x:v>
      </x:c>
      <x:c r="B42" t="str">
        <x:v>WhatsApp</x:v>
      </x:c>
      <x:c r="C42" t="str">
        <x:v>QUOTED</x:v>
      </x:c>
      <x:c r="D42" t="str">
        <x:v>Follow-up</x:v>
      </x:c>
      <x:c r="E42" s="30" t="str">
        <x:v>Just checking status of {{QuoteID}}. Are you awaiting another internal approval or another supplier quote?</x:v>
      </x:c>
      <x:c r="F42" s="30" t="str">
        <x:v>1–14 days after quote</x:v>
      </x:c>
    </x:row>
    <x:row r="43">
      <x:c r="A43" t="str">
        <x:v>MSG-040</x:v>
      </x:c>
      <x:c r="B43" t="str">
        <x:v>WhatsApp</x:v>
      </x:c>
      <x:c r="C43" t="str">
        <x:v>QUOTED</x:v>
      </x:c>
      <x:c r="D43" t="str">
        <x:v>Follow-up</x:v>
      </x:c>
      <x:c r="E43" s="30" t="str">
        <x:v>Hi {{BuyerName}}, if the order decision is expected later, tell me the likely week and I’ll follow up then rather than repeatedly contacting you.</x:v>
      </x:c>
      <x:c r="F43" s="30" t="str">
        <x:v>1–14 days after quote</x:v>
      </x:c>
    </x:row>
    <x:row r="44">
      <x:c r="A44" t="str">
        <x:v>MSG-041</x:v>
      </x:c>
      <x:c r="B44" t="str">
        <x:v>WhatsApp</x:v>
      </x:c>
      <x:c r="C44" t="str">
        <x:v>QUOTED</x:v>
      </x:c>
      <x:c r="D44" t="str">
        <x:v>Follow-up</x:v>
      </x:c>
      <x:c r="E44" s="30" t="str">
        <x:v>Hello {{BuyerName}}, we’re reviewing open quotations this week. Is {{QuoteID}} still active on your side?</x:v>
      </x:c>
      <x:c r="F44" s="30" t="str">
        <x:v>1–14 days after quote</x:v>
      </x:c>
    </x:row>
    <x:row r="45">
      <x:c r="A45" t="str">
        <x:v>MSG-042</x:v>
      </x:c>
      <x:c r="B45" t="str">
        <x:v>WhatsApp</x:v>
      </x:c>
      <x:c r="C45" t="str">
        <x:v>QUOTED</x:v>
      </x:c>
      <x:c r="D45" t="str">
        <x:v>Follow-up</x:v>
      </x:c>
      <x:c r="E45" s="30" t="str">
        <x:v>Hi {{BuyerName}}, is there one specific concern preventing us from moving this order forward—price, delivery, payment terms, or technical approval?</x:v>
      </x:c>
      <x:c r="F45" s="30" t="str">
        <x:v>1–14 days after quote</x:v>
      </x:c>
    </x:row>
    <x:row r="46">
      <x:c r="A46" t="str">
        <x:v>MSG-043</x:v>
      </x:c>
      <x:c r="B46" t="str">
        <x:v>WhatsApp</x:v>
      </x:c>
      <x:c r="C46" t="str">
        <x:v>QUOTED</x:v>
      </x:c>
      <x:c r="D46" t="str">
        <x:v>Follow-up</x:v>
      </x:c>
      <x:c r="E46" s="30" t="str">
        <x:v>Checking on your {{Product}} requirement. If it is no longer active, no problem—just let me know and I’ll close the follow-up.</x:v>
      </x:c>
      <x:c r="F46" s="30" t="str">
        <x:v>1–14 days after quote</x:v>
      </x:c>
    </x:row>
    <x:row r="47">
      <x:c r="A47" t="str">
        <x:v>MSG-044</x:v>
      </x:c>
      <x:c r="B47" t="str">
        <x:v>WhatsApp</x:v>
      </x:c>
      <x:c r="C47" t="str">
        <x:v>QUOTED</x:v>
      </x:c>
      <x:c r="D47" t="str">
        <x:v>Follow-up</x:v>
      </x:c>
      <x:c r="E47" s="30" t="str">
        <x:v>Hi {{BuyerName}}, could we close the remaining point on the quotation today? Let me know what needs clarification.</x:v>
      </x:c>
      <x:c r="F47" s="30" t="str">
        <x:v>1–14 days after quote</x:v>
      </x:c>
    </x:row>
    <x:row r="48">
      <x:c r="A48" t="str">
        <x:v>MSG-045</x:v>
      </x:c>
      <x:c r="B48" t="str">
        <x:v>WhatsApp</x:v>
      </x:c>
      <x:c r="C48" t="str">
        <x:v>QUOTED</x:v>
      </x:c>
      <x:c r="D48" t="str">
        <x:v>Follow-up</x:v>
      </x:c>
      <x:c r="E48" s="30" t="str">
        <x:v>Hello, following up on quotation {{QuoteID}}. If you can share your expected purchase date, I can align delivery accordingly.</x:v>
      </x:c>
      <x:c r="F48" s="30" t="str">
        <x:v>1–14 days after quote</x:v>
      </x:c>
    </x:row>
    <x:row r="49">
      <x:c r="A49" t="str">
        <x:v>MSG-046</x:v>
      </x:c>
      <x:c r="B49" t="str">
        <x:v>WhatsApp</x:v>
      </x:c>
      <x:c r="C49" t="str">
        <x:v>QUOTED</x:v>
      </x:c>
      <x:c r="D49" t="str">
        <x:v>Follow-up</x:v>
      </x:c>
      <x:c r="E49" s="30" t="str">
        <x:v>Hi {{BuyerName}}, I wanted to confirm whether our quotation reached the right purchase person. Should I coordinate with someone else from your team?</x:v>
      </x:c>
      <x:c r="F49" s="30" t="str">
        <x:v>1–14 days after quote</x:v>
      </x:c>
    </x:row>
    <x:row r="50">
      <x:c r="A50" t="str">
        <x:v>MSG-047</x:v>
      </x:c>
      <x:c r="B50" t="str">
        <x:v>WhatsApp</x:v>
      </x:c>
      <x:c r="C50" t="str">
        <x:v>QUOTED</x:v>
      </x:c>
      <x:c r="D50" t="str">
        <x:v>Follow-up</x:v>
      </x:c>
      <x:c r="E50" s="30" t="str">
        <x:v>Any update on the technical approval for {{Product}}? Once cleared, we can finalise commercials quickly.</x:v>
      </x:c>
      <x:c r="F50" s="30" t="str">
        <x:v>1–14 days after quote</x:v>
      </x:c>
    </x:row>
    <x:row r="51">
      <x:c r="A51" t="str">
        <x:v>MSG-048</x:v>
      </x:c>
      <x:c r="B51" t="str">
        <x:v>WhatsApp</x:v>
      </x:c>
      <x:c r="C51" t="str">
        <x:v>QUOTED</x:v>
      </x:c>
      <x:c r="D51" t="str">
        <x:v>Follow-up</x:v>
      </x:c>
      <x:c r="E51" s="30" t="str">
        <x:v>Hi {{BuyerName}}, if you need a formal revised quote after negotiation, send me the final quantity and delivery location and I’ll update it.</x:v>
      </x:c>
      <x:c r="F51" s="30" t="str">
        <x:v>1–14 days after quote</x:v>
      </x:c>
    </x:row>
    <x:row r="52">
      <x:c r="A52" t="str">
        <x:v>MSG-049</x:v>
      </x:c>
      <x:c r="B52" t="str">
        <x:v>WhatsApp</x:v>
      </x:c>
      <x:c r="C52" t="str">
        <x:v>QUOTED</x:v>
      </x:c>
      <x:c r="D52" t="str">
        <x:v>Follow-up</x:v>
      </x:c>
      <x:c r="E52" s="30" t="str">
        <x:v>Checking in before quote validity expires. Please let me know if you need the offer extended or revised.</x:v>
      </x:c>
      <x:c r="F52" s="30" t="str">
        <x:v>1–14 days after quote</x:v>
      </x:c>
    </x:row>
    <x:row r="53">
      <x:c r="A53" t="str">
        <x:v>MSG-050</x:v>
      </x:c>
      <x:c r="B53" t="str">
        <x:v>WhatsApp</x:v>
      </x:c>
      <x:c r="C53" t="str">
        <x:v>QUOTED</x:v>
      </x:c>
      <x:c r="D53" t="str">
        <x:v>Follow-up</x:v>
      </x:c>
      <x:c r="E53" s="30" t="str">
        <x:v>Hi {{BuyerName}}, is this requirement still planned for this month? I’m updating our production / dispatch schedule.</x:v>
      </x:c>
      <x:c r="F53" s="30" t="str">
        <x:v>1–14 days after quote</x:v>
      </x:c>
    </x:row>
    <x:row r="54">
      <x:c r="A54" t="str">
        <x:v>MSG-051</x:v>
      </x:c>
      <x:c r="B54" t="str">
        <x:v>WhatsApp</x:v>
      </x:c>
      <x:c r="C54" t="str">
        <x:v>NEGOTIATION</x:v>
      </x:c>
      <x:c r="D54" t="str">
        <x:v>Price objection</x:v>
      </x:c>
      <x:c r="E54" s="30" t="str">
        <x:v>I understand price is important. Before I check a reduction, can you confirm the competitor offer is for the same specification, GST, freight, warranty and delivery terms?</x:v>
      </x:c>
      <x:c r="F54" s="30" t="str">
        <x:v>When buyer says price is high</x:v>
      </x:c>
    </x:row>
    <x:row r="55">
      <x:c r="A55" t="str">
        <x:v>MSG-052</x:v>
      </x:c>
      <x:c r="B55" t="str">
        <x:v>WhatsApp</x:v>
      </x:c>
      <x:c r="C55" t="str">
        <x:v>NEGOTIATION</x:v>
      </x:c>
      <x:c r="D55" t="str">
        <x:v>Price objection</x:v>
      </x:c>
      <x:c r="E55" s="30" t="str">
        <x:v>We can review the price, but I’d prefer not to reduce specification or service just to match a number. What is the target quantity and target price you are working with?</x:v>
      </x:c>
      <x:c r="F55" s="30" t="str">
        <x:v>When buyer says price is high</x:v>
      </x:c>
    </x:row>
    <x:row r="56">
      <x:c r="A56" t="str">
        <x:v>MSG-053</x:v>
      </x:c>
      <x:c r="B56" t="str">
        <x:v>WhatsApp</x:v>
      </x:c>
      <x:c r="C56" t="str">
        <x:v>NEGOTIATION</x:v>
      </x:c>
      <x:c r="D56" t="str">
        <x:v>Price objection</x:v>
      </x:c>
      <x:c r="E56" s="30" t="str">
        <x:v>For {{Quantity}}, our quoted rate reflects the current specification and terms. If you can confirm the order quantity / payment terms, I can check whether any commercial adjustment is possible.</x:v>
      </x:c>
      <x:c r="F56" s="30" t="str">
        <x:v>When buyer says price is high</x:v>
      </x:c>
    </x:row>
    <x:row r="57">
      <x:c r="A57" t="str">
        <x:v>MSG-054</x:v>
      </x:c>
      <x:c r="B57" t="str">
        <x:v>WhatsApp</x:v>
      </x:c>
      <x:c r="C57" t="str">
        <x:v>NEGOTIATION</x:v>
      </x:c>
      <x:c r="D57" t="str">
        <x:v>Price objection</x:v>
      </x:c>
      <x:c r="E57" s="30" t="str">
        <x:v>If the target is lower, one option is to review quantity, delivery or payment structure rather than compromise the product specification. Which is flexible on your side?</x:v>
      </x:c>
      <x:c r="F57" s="30" t="str">
        <x:v>When buyer says price is high</x:v>
      </x:c>
    </x:row>
    <x:row r="58">
      <x:c r="A58" t="str">
        <x:v>MSG-055</x:v>
      </x:c>
      <x:c r="B58" t="str">
        <x:v>WhatsApp</x:v>
      </x:c>
      <x:c r="C58" t="str">
        <x:v>NEGOTIATION</x:v>
      </x:c>
      <x:c r="D58" t="str">
        <x:v>Price objection</x:v>
      </x:c>
      <x:c r="E58" s="30" t="str">
        <x:v>I can request a final commercial review. Before I do, please confirm this is the only point pending for PO release.</x:v>
      </x:c>
      <x:c r="F58" s="30" t="str">
        <x:v>When buyer says price is high</x:v>
      </x:c>
    </x:row>
    <x:row r="59">
      <x:c r="A59" t="str">
        <x:v>MSG-056</x:v>
      </x:c>
      <x:c r="B59" t="str">
        <x:v>WhatsApp</x:v>
      </x:c>
      <x:c r="C59" t="str">
        <x:v>NEGOTIATION</x:v>
      </x:c>
      <x:c r="D59" t="str">
        <x:v>Price objection</x:v>
      </x:c>
      <x:c r="E59" s="30" t="str">
        <x:v>Thanks for sharing the target. If we meet an agreed rate, can you confirm the expected PO date and quantity?</x:v>
      </x:c>
      <x:c r="F59" s="30" t="str">
        <x:v>When buyer says price is high</x:v>
      </x:c>
    </x:row>
    <x:row r="60">
      <x:c r="A60" t="str">
        <x:v>MSG-057</x:v>
      </x:c>
      <x:c r="B60" t="str">
        <x:v>WhatsApp</x:v>
      </x:c>
      <x:c r="C60" t="str">
        <x:v>NEGOTIATION</x:v>
      </x:c>
      <x:c r="D60" t="str">
        <x:v>Price objection</x:v>
      </x:c>
      <x:c r="E60" s="30" t="str">
        <x:v>The lower price may be based on a different material grade/specification. Could you share the comparison details so we can check fairly?</x:v>
      </x:c>
      <x:c r="F60" s="30" t="str">
        <x:v>When buyer says price is high</x:v>
      </x:c>
    </x:row>
    <x:row r="61">
      <x:c r="A61" t="str">
        <x:v>MSG-058</x:v>
      </x:c>
      <x:c r="B61" t="str">
        <x:v>WhatsApp</x:v>
      </x:c>
      <x:c r="C61" t="str">
        <x:v>NEGOTIATION</x:v>
      </x:c>
      <x:c r="D61" t="str">
        <x:v>Price objection</x:v>
      </x:c>
      <x:c r="E61" s="30" t="str">
        <x:v>We value the opportunity, but the price needs to remain workable for quality and delivery. I can check a conditional concession against higher quantity or advance payment.</x:v>
      </x:c>
      <x:c r="F61" s="30" t="str">
        <x:v>When buyer says price is high</x:v>
      </x:c>
    </x:row>
    <x:row r="62">
      <x:c r="A62" t="str">
        <x:v>MSG-059</x:v>
      </x:c>
      <x:c r="B62" t="str">
        <x:v>WhatsApp</x:v>
      </x:c>
      <x:c r="C62" t="str">
        <x:v>NEGOTIATION</x:v>
      </x:c>
      <x:c r="D62" t="str">
        <x:v>Price objection</x:v>
      </x:c>
      <x:c r="E62" s="30" t="str">
        <x:v>Let me see what is possible commercially. Please confirm whether freight and GST are included in the comparison price you received.</x:v>
      </x:c>
      <x:c r="F62" s="30" t="str">
        <x:v>When buyer says price is high</x:v>
      </x:c>
    </x:row>
    <x:row r="63">
      <x:c r="A63" t="str">
        <x:v>MSG-060</x:v>
      </x:c>
      <x:c r="B63" t="str">
        <x:v>WhatsApp</x:v>
      </x:c>
      <x:c r="C63" t="str">
        <x:v>NEGOTIATION</x:v>
      </x:c>
      <x:c r="D63" t="str">
        <x:v>Price objection</x:v>
      </x:c>
      <x:c r="E63" s="30" t="str">
        <x:v>If your budget is fixed, we can explore an alternate specification where technically acceptable. I’ll avoid changing anything without your approval.</x:v>
      </x:c>
      <x:c r="F63" s="30" t="str">
        <x:v>When buyer says price is high</x:v>
      </x:c>
    </x:row>
    <x:row r="64">
      <x:c r="A64" t="str">
        <x:v>MSG-061</x:v>
      </x:c>
      <x:c r="B64" t="str">
        <x:v>WhatsApp</x:v>
      </x:c>
      <x:c r="C64" t="str">
        <x:v>NEGOTIATION</x:v>
      </x:c>
      <x:c r="D64" t="str">
        <x:v>Price objection</x:v>
      </x:c>
      <x:c r="E64" s="30" t="str">
        <x:v>Our current offer is already close to the workable level. I can check one final revision if the order is ready for release after approval.</x:v>
      </x:c>
      <x:c r="F64" s="30" t="str">
        <x:v>When buyer says price is high</x:v>
      </x:c>
    </x:row>
    <x:row r="65">
      <x:c r="A65" t="str">
        <x:v>MSG-062</x:v>
      </x:c>
      <x:c r="B65" t="str">
        <x:v>WhatsApp</x:v>
      </x:c>
      <x:c r="C65" t="str">
        <x:v>NEGOTIATION</x:v>
      </x:c>
      <x:c r="D65" t="str">
        <x:v>Price objection</x:v>
      </x:c>
      <x:c r="E65" s="30" t="str">
        <x:v>Can you share your expected annual / repeat volume? A recurring requirement may allow a different commercial structure.</x:v>
      </x:c>
      <x:c r="F65" s="30" t="str">
        <x:v>When buyer says price is high</x:v>
      </x:c>
    </x:row>
    <x:row r="66">
      <x:c r="A66" t="str">
        <x:v>MSG-063</x:v>
      </x:c>
      <x:c r="B66" t="str">
        <x:v>WhatsApp</x:v>
      </x:c>
      <x:c r="C66" t="str">
        <x:v>NEGOTIATION</x:v>
      </x:c>
      <x:c r="D66" t="str">
        <x:v>Price objection</x:v>
      </x:c>
      <x:c r="E66" s="30" t="str">
        <x:v>I understand. Rather than negotiate blindly, tell me the gap between our price and your target and I’ll check the most sensible option.</x:v>
      </x:c>
      <x:c r="F66" s="30" t="str">
        <x:v>When buyer says price is high</x:v>
      </x:c>
    </x:row>
    <x:row r="67">
      <x:c r="A67" t="str">
        <x:v>MSG-064</x:v>
      </x:c>
      <x:c r="B67" t="str">
        <x:v>WhatsApp</x:v>
      </x:c>
      <x:c r="C67" t="str">
        <x:v>NEGOTIATION</x:v>
      </x:c>
      <x:c r="D67" t="str">
        <x:v>Price objection</x:v>
      </x:c>
      <x:c r="E67" s="30" t="str">
        <x:v>If we reduce the rate, we may need to revisit credit or freight terms. Would advance payment / ex-works delivery be acceptable?</x:v>
      </x:c>
      <x:c r="F67" s="30" t="str">
        <x:v>When buyer says price is high</x:v>
      </x:c>
    </x:row>
    <x:row r="68">
      <x:c r="A68" t="str">
        <x:v>MSG-065</x:v>
      </x:c>
      <x:c r="B68" t="str">
        <x:v>WhatsApp</x:v>
      </x:c>
      <x:c r="C68" t="str">
        <x:v>NEGOTIATION</x:v>
      </x:c>
      <x:c r="D68" t="str">
        <x:v>Price objection</x:v>
      </x:c>
      <x:c r="E68" s="30" t="str">
        <x:v>I’ll review the commercial. Please keep the technical specification unchanged while comparing so we don’t create a false price match.</x:v>
      </x:c>
      <x:c r="F68" s="30" t="str">
        <x:v>When buyer says price is high</x:v>
      </x:c>
    </x:row>
    <x:row r="69">
      <x:c r="A69" t="str">
        <x:v>MSG-066</x:v>
      </x:c>
      <x:c r="B69" t="str">
        <x:v>WhatsApp</x:v>
      </x:c>
      <x:c r="C69" t="str">
        <x:v>NEGOTIATION</x:v>
      </x:c>
      <x:c r="D69" t="str">
        <x:v>Closing / PO</x:v>
      </x:c>
      <x:c r="E69" s="30" t="str">
        <x:v>If specification, price and delivery are now agreed, may I request the PO so we can block the schedule?</x:v>
      </x:c>
      <x:c r="F69" s="30" t="str">
        <x:v>After negotiation is substantially complete</x:v>
      </x:c>
    </x:row>
    <x:row r="70">
      <x:c r="A70" t="str">
        <x:v>MSG-067</x:v>
      </x:c>
      <x:c r="B70" t="str">
        <x:v>WhatsApp</x:v>
      </x:c>
      <x:c r="C70" t="str">
        <x:v>NEGOTIATION</x:v>
      </x:c>
      <x:c r="D70" t="str">
        <x:v>Closing / PO</x:v>
      </x:c>
      <x:c r="E70" s="30" t="str">
        <x:v>Are all commercial points closed from your side? If yes, please share the PO / order confirmation and billing details.</x:v>
      </x:c>
      <x:c r="F70" s="30" t="str">
        <x:v>After negotiation is substantially complete</x:v>
      </x:c>
    </x:row>
    <x:row r="71">
      <x:c r="A71" t="str">
        <x:v>MSG-068</x:v>
      </x:c>
      <x:c r="B71" t="str">
        <x:v>WhatsApp</x:v>
      </x:c>
      <x:c r="C71" t="str">
        <x:v>NEGOTIATION</x:v>
      </x:c>
      <x:c r="D71" t="str">
        <x:v>Closing / PO</x:v>
      </x:c>
      <x:c r="E71" s="30" t="str">
        <x:v>Once we receive the PO and agreed advance, we can start processing the order. Shall I send the final proforma details?</x:v>
      </x:c>
      <x:c r="F71" s="30" t="str">
        <x:v>After negotiation is substantially complete</x:v>
      </x:c>
    </x:row>
    <x:row r="72">
      <x:c r="A72" t="str">
        <x:v>MSG-069</x:v>
      </x:c>
      <x:c r="B72" t="str">
        <x:v>WhatsApp</x:v>
      </x:c>
      <x:c r="C72" t="str">
        <x:v>NEGOTIATION</x:v>
      </x:c>
      <x:c r="D72" t="str">
        <x:v>Closing / PO</x:v>
      </x:c>
      <x:c r="E72" s="30" t="str">
        <x:v>Hi {{BuyerName}}, can we consider the quotation commercially approved and proceed to PO documentation?</x:v>
      </x:c>
      <x:c r="F72" s="30" t="str">
        <x:v>After negotiation is substantially complete</x:v>
      </x:c>
    </x:row>
    <x:row r="73">
      <x:c r="A73" t="str">
        <x:v>MSG-070</x:v>
      </x:c>
      <x:c r="B73" t="str">
        <x:v>WhatsApp</x:v>
      </x:c>
      <x:c r="C73" t="str">
        <x:v>NEGOTIATION</x:v>
      </x:c>
      <x:c r="D73" t="str">
        <x:v>Closing / PO</x:v>
      </x:c>
      <x:c r="E73" s="30" t="str">
        <x:v>If anything is still pending before PO release, please tell me the exact point and I’ll try to close it today.</x:v>
      </x:c>
      <x:c r="F73" s="30" t="str">
        <x:v>After negotiation is substantially complete</x:v>
      </x:c>
    </x:row>
    <x:row r="74">
      <x:c r="A74" t="str">
        <x:v>MSG-071</x:v>
      </x:c>
      <x:c r="B74" t="str">
        <x:v>WhatsApp</x:v>
      </x:c>
      <x:c r="C74" t="str">
        <x:v>NEGOTIATION</x:v>
      </x:c>
      <x:c r="D74" t="str">
        <x:v>Closing / PO</x:v>
      </x:c>
      <x:c r="E74" s="30" t="str">
        <x:v>Please share the final billing name, GSTIN and delivery address along with PO so we can avoid dispatch documentation delays.</x:v>
      </x:c>
      <x:c r="F74" s="30" t="str">
        <x:v>After negotiation is substantially complete</x:v>
      </x:c>
    </x:row>
    <x:row r="75">
      <x:c r="A75" t="str">
        <x:v>MSG-072</x:v>
      </x:c>
      <x:c r="B75" t="str">
        <x:v>WhatsApp</x:v>
      </x:c>
      <x:c r="C75" t="str">
        <x:v>NEGOTIATION</x:v>
      </x:c>
      <x:c r="D75" t="str">
        <x:v>Closing / PO</x:v>
      </x:c>
      <x:c r="E75" s="30" t="str">
        <x:v>Would you like us to reserve stock / production capacity against your written order confirmation?</x:v>
      </x:c>
      <x:c r="F75" s="30" t="str">
        <x:v>After negotiation is substantially complete</x:v>
      </x:c>
    </x:row>
    <x:row r="76">
      <x:c r="A76" t="str">
        <x:v>MSG-073</x:v>
      </x:c>
      <x:c r="B76" t="str">
        <x:v>WhatsApp</x:v>
      </x:c>
      <x:c r="C76" t="str">
        <x:v>NEGOTIATION</x:v>
      </x:c>
      <x:c r="D76" t="str">
        <x:v>Closing / PO</x:v>
      </x:c>
      <x:c r="E76" s="30" t="str">
        <x:v>If management approval is complete, please send the PO reference so we can move this from quotation to execution.</x:v>
      </x:c>
      <x:c r="F76" s="30" t="str">
        <x:v>After negotiation is substantially complete</x:v>
      </x:c>
    </x:row>
    <x:row r="77">
      <x:c r="A77" t="str">
        <x:v>MSG-074</x:v>
      </x:c>
      <x:c r="B77" t="str">
        <x:v>WhatsApp</x:v>
      </x:c>
      <x:c r="C77" t="str">
        <x:v>NEGOTIATION</x:v>
      </x:c>
      <x:c r="D77" t="str">
        <x:v>Closing / PO</x:v>
      </x:c>
      <x:c r="E77" s="30" t="str">
        <x:v>We are ready to proceed on the agreed terms. Please confirm the order quantity and PO date.</x:v>
      </x:c>
      <x:c r="F77" s="30" t="str">
        <x:v>After negotiation is substantially complete</x:v>
      </x:c>
    </x:row>
    <x:row r="78">
      <x:c r="A78" t="str">
        <x:v>MSG-075</x:v>
      </x:c>
      <x:c r="B78" t="str">
        <x:v>WhatsApp</x:v>
      </x:c>
      <x:c r="C78" t="str">
        <x:v>NEGOTIATION</x:v>
      </x:c>
      <x:c r="D78" t="str">
        <x:v>Closing / PO</x:v>
      </x:c>
      <x:c r="E78" s="30" t="str">
        <x:v>I’ll keep the current commercial approval open until {{ValidUntil}}. Please let me know if PO release is expected before then.</x:v>
      </x:c>
      <x:c r="F78" s="30" t="str">
        <x:v>After negotiation is substantially complete</x:v>
      </x:c>
    </x:row>
    <x:row r="79">
      <x:c r="A79" t="str">
        <x:v>MSG-076</x:v>
      </x:c>
      <x:c r="B79" t="str">
        <x:v>WhatsApp</x:v>
      </x:c>
      <x:c r="C79" t="str">
        <x:v>PO WON</x:v>
      </x:c>
      <x:c r="D79" t="str">
        <x:v>Order / dispatch</x:v>
      </x:c>
      <x:c r="E79" s="30" t="str">
        <x:v>Thank you for the order, {{BuyerName}}. We have recorded PO {{POID}}. I’ll keep you updated on production / dispatch milestones.</x:v>
      </x:c>
      <x:c r="F79" s="30" t="str">
        <x:v>After PO is received</x:v>
      </x:c>
    </x:row>
    <x:row r="80">
      <x:c r="A80" t="str">
        <x:v>MSG-077</x:v>
      </x:c>
      <x:c r="B80" t="str">
        <x:v>WhatsApp</x:v>
      </x:c>
      <x:c r="C80" t="str">
        <x:v>PO WON</x:v>
      </x:c>
      <x:c r="D80" t="str">
        <x:v>Order / dispatch</x:v>
      </x:c>
      <x:c r="E80" s="30" t="str">
        <x:v>Order received—thank you. Please confirm the final delivery address and contact person for dispatch coordination.</x:v>
      </x:c>
      <x:c r="F80" s="30" t="str">
        <x:v>After PO is received</x:v>
      </x:c>
    </x:row>
    <x:row r="81">
      <x:c r="A81" t="str">
        <x:v>MSG-078</x:v>
      </x:c>
      <x:c r="B81" t="str">
        <x:v>WhatsApp</x:v>
      </x:c>
      <x:c r="C81" t="str">
        <x:v>PO WON</x:v>
      </x:c>
      <x:c r="D81" t="str">
        <x:v>Order / dispatch</x:v>
      </x:c>
      <x:c r="E81" s="30" t="str">
        <x:v>We have started processing your PO. If there are any drawing / inspection approvals still pending, please share them promptly to protect delivery timing.</x:v>
      </x:c>
      <x:c r="F81" s="30" t="str">
        <x:v>After PO is received</x:v>
      </x:c>
    </x:row>
    <x:row r="82">
      <x:c r="A82" t="str">
        <x:v>MSG-079</x:v>
      </x:c>
      <x:c r="B82" t="str">
        <x:v>WhatsApp</x:v>
      </x:c>
      <x:c r="C82" t="str">
        <x:v>PO WON</x:v>
      </x:c>
      <x:c r="D82" t="str">
        <x:v>Order / dispatch</x:v>
      </x:c>
      <x:c r="E82" s="30" t="str">
        <x:v>Your order is scheduled. We’ll update you when material is ready for dispatch.</x:v>
      </x:c>
      <x:c r="F82" s="30" t="str">
        <x:v>After PO is received</x:v>
      </x:c>
    </x:row>
    <x:row r="83">
      <x:c r="A83" t="str">
        <x:v>MSG-080</x:v>
      </x:c>
      <x:c r="B83" t="str">
        <x:v>WhatsApp</x:v>
      </x:c>
      <x:c r="C83" t="str">
        <x:v>PO WON</x:v>
      </x:c>
      <x:c r="D83" t="str">
        <x:v>Order / dispatch</x:v>
      </x:c>
      <x:c r="E83" s="30" t="str">
        <x:v>Material is ready. Please confirm whether any balance payment / dispatch document is pending from your side.</x:v>
      </x:c>
      <x:c r="F83" s="30" t="str">
        <x:v>After PO is received</x:v>
      </x:c>
    </x:row>
    <x:row r="84">
      <x:c r="A84" t="str">
        <x:v>MSG-081</x:v>
      </x:c>
      <x:c r="B84" t="str">
        <x:v>WhatsApp</x:v>
      </x:c>
      <x:c r="C84" t="str">
        <x:v>PO WON</x:v>
      </x:c>
      <x:c r="D84" t="str">
        <x:v>Order / dispatch</x:v>
      </x:c>
      <x:c r="E84" s="30" t="str">
        <x:v>Dispatch has been arranged. Tracking / LR details: {{Tracking}}. Please confirm once the material is received.</x:v>
      </x:c>
      <x:c r="F84" s="30" t="str">
        <x:v>After PO is received</x:v>
      </x:c>
    </x:row>
    <x:row r="85">
      <x:c r="A85" t="str">
        <x:v>MSG-082</x:v>
      </x:c>
      <x:c r="B85" t="str">
        <x:v>WhatsApp</x:v>
      </x:c>
      <x:c r="C85" t="str">
        <x:v>PO WON</x:v>
      </x:c>
      <x:c r="D85" t="str">
        <x:v>Order / dispatch</x:v>
      </x:c>
      <x:c r="E85" s="30" t="str">
        <x:v>The order has been delivered. Please let us know if the material and documentation are in order.</x:v>
      </x:c>
      <x:c r="F85" s="30" t="str">
        <x:v>After PO is received</x:v>
      </x:c>
    </x:row>
    <x:row r="86">
      <x:c r="A86" t="str">
        <x:v>MSG-083</x:v>
      </x:c>
      <x:c r="B86" t="str">
        <x:v>WhatsApp</x:v>
      </x:c>
      <x:c r="C86" t="str">
        <x:v>PO WON</x:v>
      </x:c>
      <x:c r="D86" t="str">
        <x:v>Order / dispatch</x:v>
      </x:c>
      <x:c r="E86" s="30" t="str">
        <x:v>Thank you for the business. Once installation/use is complete, I’d appreciate any feedback on product and service.</x:v>
      </x:c>
      <x:c r="F86" s="30" t="str">
        <x:v>After PO is received</x:v>
      </x:c>
    </x:row>
    <x:row r="87">
      <x:c r="A87" t="str">
        <x:v>MSG-084</x:v>
      </x:c>
      <x:c r="B87" t="str">
        <x:v>WhatsApp</x:v>
      </x:c>
      <x:c r="C87" t="str">
        <x:v>PO WON</x:v>
      </x:c>
      <x:c r="D87" t="str">
        <x:v>Order / dispatch</x:v>
      </x:c>
      <x:c r="E87" s="30" t="str">
        <x:v>For repeat requirements of {{Product}}, you can message me directly with quantity and delivery date and I’ll prioritise the quote.</x:v>
      </x:c>
      <x:c r="F87" s="30" t="str">
        <x:v>After PO is received</x:v>
      </x:c>
    </x:row>
    <x:row r="88">
      <x:c r="A88" t="str">
        <x:v>MSG-085</x:v>
      </x:c>
      <x:c r="B88" t="str">
        <x:v>WhatsApp</x:v>
      </x:c>
      <x:c r="C88" t="str">
        <x:v>PO WON</x:v>
      </x:c>
      <x:c r="D88" t="str">
        <x:v>Order / dispatch</x:v>
      </x:c>
      <x:c r="E88" s="30" t="str">
        <x:v>Would you like us to schedule a reminder for your likely next purchase cycle?</x:v>
      </x:c>
      <x:c r="F88" s="30" t="str">
        <x:v>After PO is received</x:v>
      </x:c>
    </x:row>
    <x:row r="89">
      <x:c r="A89" t="str">
        <x:v>MSG-086</x:v>
      </x:c>
      <x:c r="B89" t="str">
        <x:v>WhatsApp</x:v>
      </x:c>
      <x:c r="C89" t="str">
        <x:v>PAYMENT</x:v>
      </x:c>
      <x:c r="D89" t="str">
        <x:v>Payment reminder</x:v>
      </x:c>
      <x:c r="E89" s="30" t="str">
        <x:v>Hi {{BuyerName}}, a reminder that invoice {{InvoiceNo}} for {{Amount}} is due on {{DueDate}}. Please confirm the expected payment date.</x:v>
      </x:c>
      <x:c r="F89" s="30" t="str">
        <x:v>Before and after invoice due date</x:v>
      </x:c>
    </x:row>
    <x:row r="90">
      <x:c r="A90" t="str">
        <x:v>MSG-087</x:v>
      </x:c>
      <x:c r="B90" t="str">
        <x:v>WhatsApp</x:v>
      </x:c>
      <x:c r="C90" t="str">
        <x:v>PAYMENT</x:v>
      </x:c>
      <x:c r="D90" t="str">
        <x:v>Payment reminder</x:v>
      </x:c>
      <x:c r="E90" s="30" t="str">
        <x:v>Hello {{BuyerName}}, invoice {{InvoiceNo}} is now due. Could you please share payment status / UTR if already processed?</x:v>
      </x:c>
      <x:c r="F90" s="30" t="str">
        <x:v>Before and after invoice due date</x:v>
      </x:c>
    </x:row>
    <x:row r="91">
      <x:c r="A91" t="str">
        <x:v>MSG-088</x:v>
      </x:c>
      <x:c r="B91" t="str">
        <x:v>WhatsApp</x:v>
      </x:c>
      <x:c r="C91" t="str">
        <x:v>PAYMENT</x:v>
      </x:c>
      <x:c r="D91" t="str">
        <x:v>Payment reminder</x:v>
      </x:c>
      <x:c r="E91" s="30" t="str">
        <x:v>Just following up on the outstanding {{Amount}} against {{InvoiceNo}}. Please let me know if any document is pending from our side.</x:v>
      </x:c>
      <x:c r="F91" s="30" t="str">
        <x:v>Before and after invoice due date</x:v>
      </x:c>
    </x:row>
    <x:row r="92">
      <x:c r="A92" t="str">
        <x:v>MSG-089</x:v>
      </x:c>
      <x:c r="B92" t="str">
        <x:v>WhatsApp</x:v>
      </x:c>
      <x:c r="C92" t="str">
        <x:v>PAYMENT</x:v>
      </x:c>
      <x:c r="D92" t="str">
        <x:v>Payment reminder</x:v>
      </x:c>
      <x:c r="E92" s="30" t="str">
        <x:v>Hi {{BuyerName}}, our accounts show {{Amount}} outstanding. Could you confirm when the payment is scheduled?</x:v>
      </x:c>
      <x:c r="F92" s="30" t="str">
        <x:v>Before and after invoice due date</x:v>
      </x:c>
    </x:row>
    <x:row r="93">
      <x:c r="A93" t="str">
        <x:v>MSG-090</x:v>
      </x:c>
      <x:c r="B93" t="str">
        <x:v>WhatsApp</x:v>
      </x:c>
      <x:c r="C93" t="str">
        <x:v>PAYMENT</x:v>
      </x:c>
      <x:c r="D93" t="str">
        <x:v>Payment reminder</x:v>
      </x:c>
      <x:c r="E93" s="30" t="str">
        <x:v>Payment reminder for invoice {{InvoiceNo}}. If the invoice is under approval, please share the expected approval/payment date so we can update our records.</x:v>
      </x:c>
      <x:c r="F93" s="30" t="str">
        <x:v>Before and after invoice due date</x:v>
      </x:c>
    </x:row>
    <x:row r="94">
      <x:c r="A94" t="str">
        <x:v>MSG-091</x:v>
      </x:c>
      <x:c r="B94" t="str">
        <x:v>WhatsApp</x:v>
      </x:c>
      <x:c r="C94" t="str">
        <x:v>PAYMENT</x:v>
      </x:c>
      <x:c r="D94" t="str">
        <x:v>Payment reminder</x:v>
      </x:c>
      <x:c r="E94" s="30" t="str">
        <x:v>Hello, checking whether the payment due on {{DueDate}} has been processed. Please share the transaction reference once available.</x:v>
      </x:c>
      <x:c r="F94" s="30" t="str">
        <x:v>Before and after invoice due date</x:v>
      </x:c>
    </x:row>
    <x:row r="95">
      <x:c r="A95" t="str">
        <x:v>MSG-092</x:v>
      </x:c>
      <x:c r="B95" t="str">
        <x:v>WhatsApp</x:v>
      </x:c>
      <x:c r="C95" t="str">
        <x:v>PAYMENT</x:v>
      </x:c>
      <x:c r="D95" t="str">
        <x:v>Payment reminder</x:v>
      </x:c>
      <x:c r="E95" s="30" t="str">
        <x:v>Hi {{BuyerName}}, if there is any discrepancy in invoice or material receipt blocking payment, please tell me and we’ll resolve it quickly.</x:v>
      </x:c>
      <x:c r="F95" s="30" t="str">
        <x:v>Before and after invoice due date</x:v>
      </x:c>
    </x:row>
    <x:row r="96">
      <x:c r="A96" t="str">
        <x:v>MSG-093</x:v>
      </x:c>
      <x:c r="B96" t="str">
        <x:v>WhatsApp</x:v>
      </x:c>
      <x:c r="C96" t="str">
        <x:v>PAYMENT</x:v>
      </x:c>
      <x:c r="D96" t="str">
        <x:v>Payment reminder</x:v>
      </x:c>
      <x:c r="E96" s="30" t="str">
        <x:v>Gentle reminder: {{Amount}} remains outstanding against invoice {{InvoiceNo}}. Kindly confirm the committed payment date.</x:v>
      </x:c>
      <x:c r="F96" s="30" t="str">
        <x:v>Before and after invoice due date</x:v>
      </x:c>
    </x:row>
    <x:row r="97">
      <x:c r="A97" t="str">
        <x:v>MSG-094</x:v>
      </x:c>
      <x:c r="B97" t="str">
        <x:v>WhatsApp</x:v>
      </x:c>
      <x:c r="C97" t="str">
        <x:v>PAYMENT</x:v>
      </x:c>
      <x:c r="D97" t="str">
        <x:v>Payment reminder</x:v>
      </x:c>
      <x:c r="E97" s="30" t="str">
        <x:v>We’re closing our receivables for the period. Could you please update the payment status for {{InvoiceNo}}?</x:v>
      </x:c>
      <x:c r="F97" s="30" t="str">
        <x:v>Before and after invoice due date</x:v>
      </x:c>
    </x:row>
    <x:row r="98">
      <x:c r="A98" t="str">
        <x:v>MSG-095</x:v>
      </x:c>
      <x:c r="B98" t="str">
        <x:v>WhatsApp</x:v>
      </x:c>
      <x:c r="C98" t="str">
        <x:v>PAYMENT</x:v>
      </x:c>
      <x:c r="D98" t="str">
        <x:v>Payment reminder</x:v>
      </x:c>
      <x:c r="E98" s="30" t="str">
        <x:v>Hi {{BuyerName}}, payment for {{InvoiceNo}} is overdue by {{DaysOverdue}} days. Please share a firm payment date or let us know any issue requiring resolution.</x:v>
      </x:c>
      <x:c r="F98" s="30" t="str">
        <x:v>Before and after invoice due date</x:v>
      </x:c>
    </x:row>
    <x:row r="99">
      <x:c r="A99" t="str">
        <x:v>MSG-096</x:v>
      </x:c>
      <x:c r="B99" t="str">
        <x:v>WhatsApp</x:v>
      </x:c>
      <x:c r="C99" t="str">
        <x:v>PAYMENT</x:v>
      </x:c>
      <x:c r="D99" t="str">
        <x:v>Payment reminder</x:v>
      </x:c>
      <x:c r="E99" s="30" t="str">
        <x:v>Following up on the payment commitment for {{PromisedDate}}. Has the payment been released?</x:v>
      </x:c>
      <x:c r="F99" s="30" t="str">
        <x:v>Before and after invoice due date</x:v>
      </x:c>
    </x:row>
    <x:row r="100">
      <x:c r="A100" t="str">
        <x:v>MSG-097</x:v>
      </x:c>
      <x:c r="B100" t="str">
        <x:v>WhatsApp</x:v>
      </x:c>
      <x:c r="C100" t="str">
        <x:v>PAYMENT</x:v>
      </x:c>
      <x:c r="D100" t="str">
        <x:v>Payment reminder</x:v>
      </x:c>
      <x:c r="E100" s="30" t="str">
        <x:v>Hello, we haven’t yet received the outstanding amount. Please confirm whether payment is awaiting accounts, purchase, or management approval.</x:v>
      </x:c>
      <x:c r="F100" s="30" t="str">
        <x:v>Before and after invoice due date</x:v>
      </x:c>
    </x:row>
    <x:row r="101">
      <x:c r="A101" t="str">
        <x:v>MSG-098</x:v>
      </x:c>
      <x:c r="B101" t="str">
        <x:v>WhatsApp</x:v>
      </x:c>
      <x:c r="C101" t="str">
        <x:v>PAYMENT</x:v>
      </x:c>
      <x:c r="D101" t="str">
        <x:v>Payment reminder</x:v>
      </x:c>
      <x:c r="E101" s="30" t="str">
        <x:v>Could you connect me with the accounts person handling {{InvoiceNo}} so we can close any documentation issue directly?</x:v>
      </x:c>
      <x:c r="F101" s="30" t="str">
        <x:v>Before and after invoice due date</x:v>
      </x:c>
    </x:row>
    <x:row r="102">
      <x:c r="A102" t="str">
        <x:v>MSG-099</x:v>
      </x:c>
      <x:c r="B102" t="str">
        <x:v>WhatsApp</x:v>
      </x:c>
      <x:c r="C102" t="str">
        <x:v>PAYMENT</x:v>
      </x:c>
      <x:c r="D102" t="str">
        <x:v>Payment reminder</x:v>
      </x:c>
      <x:c r="E102" s="30" t="str">
        <x:v>Hi {{BuyerName}}, please help us update our records with the expected payment date for the pending invoice.</x:v>
      </x:c>
      <x:c r="F102" s="30" t="str">
        <x:v>Before and after invoice due date</x:v>
      </x:c>
    </x:row>
    <x:row r="103">
      <x:c r="A103" t="str">
        <x:v>MSG-100</x:v>
      </x:c>
      <x:c r="B103" t="str">
        <x:v>WhatsApp</x:v>
      </x:c>
      <x:c r="C103" t="str">
        <x:v>PAYMENT</x:v>
      </x:c>
      <x:c r="D103" t="str">
        <x:v>Payment reminder</x:v>
      </x:c>
      <x:c r="E103" s="30" t="str">
        <x:v>Thank you for the earlier part payment. The remaining outstanding is {{Amount}}. Please confirm when the balance will be cleared.</x:v>
      </x:c>
      <x:c r="F103" s="30" t="str">
        <x:v>Before and after invoice due date</x:v>
      </x:c>
    </x:row>
    <x:row r="104">
      <x:c r="A104" t="str">
        <x:v>MSG-101</x:v>
      </x:c>
      <x:c r="B104" t="str">
        <x:v>WhatsApp</x:v>
      </x:c>
      <x:c r="C104" t="str">
        <x:v>LOST</x:v>
      </x:c>
      <x:c r="D104" t="str">
        <x:v>Revival</x:v>
      </x:c>
      <x:c r="E104" s="30" t="str">
        <x:v>Hi {{BuyerName}}, we had quoted earlier for {{Product}}. Has the requirement reopened or changed? I can update the offer if quantity/timing is different now.</x:v>
      </x:c>
      <x:c r="F104" s="30" t="str">
        <x:v>30–90 days after lost/stalled deal</x:v>
      </x:c>
    </x:row>
    <x:row r="105">
      <x:c r="A105" t="str">
        <x:v>MSG-102</x:v>
      </x:c>
      <x:c r="B105" t="str">
        <x:v>WhatsApp</x:v>
      </x:c>
      <x:c r="C105" t="str">
        <x:v>LOST</x:v>
      </x:c>
      <x:c r="D105" t="str">
        <x:v>Revival</x:v>
      </x:c>
      <x:c r="E105" s="30" t="str">
        <x:v>Hello {{BuyerName}}, checking back on the earlier {{Product}} enquiry. Is there any upcoming requirement where we should quote again?</x:v>
      </x:c>
      <x:c r="F105" s="30" t="str">
        <x:v>30–90 days after lost/stalled deal</x:v>
      </x:c>
    </x:row>
    <x:row r="106">
      <x:c r="A106" t="str">
        <x:v>MSG-103</x:v>
      </x:c>
      <x:c r="B106" t="str">
        <x:v>WhatsApp</x:v>
      </x:c>
      <x:c r="C106" t="str">
        <x:v>LOST</x:v>
      </x:c>
      <x:c r="D106" t="str">
        <x:v>Revival</x:v>
      </x:c>
      <x:c r="E106" s="30" t="str">
        <x:v>We previously discussed {{Product}} but the order didn’t move forward. If price, delivery or specification was the issue, I’d be happy to review a fresh requirement.</x:v>
      </x:c>
      <x:c r="F106" s="30" t="str">
        <x:v>30–90 days after lost/stalled deal</x:v>
      </x:c>
    </x:row>
    <x:row r="107">
      <x:c r="A107" t="str">
        <x:v>MSG-104</x:v>
      </x:c>
      <x:c r="B107" t="str">
        <x:v>WhatsApp</x:v>
      </x:c>
      <x:c r="C107" t="str">
        <x:v>LOST</x:v>
      </x:c>
      <x:c r="D107" t="str">
        <x:v>Revival</x:v>
      </x:c>
      <x:c r="E107" s="30" t="str">
        <x:v>Hi {{BuyerName}}, has your project timeline changed since our last quotation? Let me know if a revised offer would be useful.</x:v>
      </x:c>
      <x:c r="F107" s="30" t="str">
        <x:v>30–90 days after lost/stalled deal</x:v>
      </x:c>
    </x:row>
    <x:row r="108">
      <x:c r="A108" t="str">
        <x:v>MSG-105</x:v>
      </x:c>
      <x:c r="B108" t="str">
        <x:v>WhatsApp</x:v>
      </x:c>
      <x:c r="C108" t="str">
        <x:v>LOST</x:v>
      </x:c>
      <x:c r="D108" t="str">
        <x:v>Revival</x:v>
      </x:c>
      <x:c r="E108" s="30" t="str">
        <x:v>We’re reconnecting with past enquiries. Do you currently need {{Product}} or any related item from the same category?</x:v>
      </x:c>
      <x:c r="F108" s="30" t="str">
        <x:v>30–90 days after lost/stalled deal</x:v>
      </x:c>
    </x:row>
    <x:row r="109">
      <x:c r="A109" t="str">
        <x:v>MSG-106</x:v>
      </x:c>
      <x:c r="B109" t="str">
        <x:v>WhatsApp</x:v>
      </x:c>
      <x:c r="C109" t="str">
        <x:v>LOST</x:v>
      </x:c>
      <x:c r="D109" t="str">
        <x:v>Revival</x:v>
      </x:c>
      <x:c r="E109" s="30" t="str">
        <x:v>Hello, if your earlier requirement was postponed rather than cancelled, I can schedule a fresh quotation for the new timeline.</x:v>
      </x:c>
      <x:c r="F109" s="30" t="str">
        <x:v>30–90 days after lost/stalled deal</x:v>
      </x:c>
    </x:row>
    <x:row r="110">
      <x:c r="A110" t="str">
        <x:v>MSG-107</x:v>
      </x:c>
      <x:c r="B110" t="str">
        <x:v>WhatsApp</x:v>
      </x:c>
      <x:c r="C110" t="str">
        <x:v>LOST</x:v>
      </x:c>
      <x:c r="D110" t="str">
        <x:v>Revival</x:v>
      </x:c>
      <x:c r="E110" s="30" t="str">
        <x:v>Hi {{BuyerName}}, any new quantity or specification for the requirement we discussed earlier? I can recheck current availability/pricing.</x:v>
      </x:c>
      <x:c r="F110" s="30" t="str">
        <x:v>30–90 days after lost/stalled deal</x:v>
      </x:c>
    </x:row>
    <x:row r="111">
      <x:c r="A111" t="str">
        <x:v>MSG-108</x:v>
      </x:c>
      <x:c r="B111" t="str">
        <x:v>WhatsApp</x:v>
      </x:c>
      <x:c r="C111" t="str">
        <x:v>LOST</x:v>
      </x:c>
      <x:c r="D111" t="str">
        <x:v>Revival</x:v>
      </x:c>
      <x:c r="E111" s="30" t="str">
        <x:v>Just checking whether the supplier selected for the earlier requirement worked out. If you need an alternate source, we remain available.</x:v>
      </x:c>
      <x:c r="F111" s="30" t="str">
        <x:v>30–90 days after lost/stalled deal</x:v>
      </x:c>
    </x:row>
    <x:row r="112">
      <x:c r="A112" t="str">
        <x:v>MSG-109</x:v>
      </x:c>
      <x:c r="B112" t="str">
        <x:v>WhatsApp</x:v>
      </x:c>
      <x:c r="C112" t="str">
        <x:v>LOST</x:v>
      </x:c>
      <x:c r="D112" t="str">
        <x:v>Revival</x:v>
      </x:c>
      <x:c r="E112" s="30" t="str">
        <x:v>Hello {{BuyerName}}, we’ve updated our supply capability for {{Product}}. If this category is still relevant, I can share a fresh offer.</x:v>
      </x:c>
      <x:c r="F112" s="30" t="str">
        <x:v>30–90 days after lost/stalled deal</x:v>
      </x:c>
    </x:row>
    <x:row r="113">
      <x:c r="A113" t="str">
        <x:v>MSG-110</x:v>
      </x:c>
      <x:c r="B113" t="str">
        <x:v>WhatsApp</x:v>
      </x:c>
      <x:c r="C113" t="str">
        <x:v>LOST</x:v>
      </x:c>
      <x:c r="D113" t="str">
        <x:v>Revival</x:v>
      </x:c>
      <x:c r="E113" s="30" t="str">
        <x:v>Hi {{BuyerName}}, should I keep your earlier requirement closed, or is there a future month when I should reconnect?</x:v>
      </x:c>
      <x:c r="F113" s="30" t="str">
        <x:v>30–90 days after lost/stalled deal</x:v>
      </x:c>
    </x:row>
    <x:row r="114">
      <x:c r="A114" t="str">
        <x:v>MSG-111</x:v>
      </x:c>
      <x:c r="B114" t="str">
        <x:v>Email</x:v>
      </x:c>
      <x:c r="C114" t="str">
        <x:v>QUOTED</x:v>
      </x:c>
      <x:c r="D114" t="str">
        <x:v>Quotation email</x:v>
      </x:c>
      <x:c r="E114" s="30" t="str">
        <x:v>Dear {{BuyerName}},
Please find our quotation {{QuoteID}} for {{Product}} based on the requirement shared. Kindly review the specification, quantity, delivery and payment terms along with the commercial offer. Please reply with any correction or revision required.
Regards,
{{OwnerName}}
{{SellerCompany}}</x:v>
      </x:c>
      <x:c r="F114" s="30" t="str">
        <x:v>Formal quotation submission</x:v>
      </x:c>
    </x:row>
    <x:row r="115">
      <x:c r="A115" t="str">
        <x:v>MSG-112</x:v>
      </x:c>
      <x:c r="B115" t="str">
        <x:v>Email</x:v>
      </x:c>
      <x:c r="C115" t="str">
        <x:v>QUOTED</x:v>
      </x:c>
      <x:c r="D115" t="str">
        <x:v>Quotation email</x:v>
      </x:c>
      <x:c r="E115" s="30" t="str">
        <x:v>Dear {{BuyerName}},
Thank you for your enquiry. We are pleased to submit our offer {{QuoteID}} for {{Product}}. The quotation is valid until {{ValidUntil}}. Please let us know if you require a revised quantity break-up, alternate specification or delivery schedule.
Regards,
{{OwnerName}}</x:v>
      </x:c>
      <x:c r="F115" s="30" t="str">
        <x:v>Formal quotation submission</x:v>
      </x:c>
    </x:row>
    <x:row r="116">
      <x:c r="A116" t="str">
        <x:v>MSG-113</x:v>
      </x:c>
      <x:c r="B116" t="str">
        <x:v>Email</x:v>
      </x:c>
      <x:c r="C116" t="str">
        <x:v>QUOTED</x:v>
      </x:c>
      <x:c r="D116" t="str">
        <x:v>Quotation email</x:v>
      </x:c>
      <x:c r="E116" s="30" t="str">
        <x:v>Dear {{BuyerName}},
Attached is our commercial offer for the discussed requirement. To ensure an accurate comparison, please consider specification, GST, freight, delivery and payment terms together with unit price. I will be happy to clarify any point.
Regards,
{{OwnerName}}</x:v>
      </x:c>
      <x:c r="F116" s="30" t="str">
        <x:v>Formal quotation submission</x:v>
      </x:c>
    </x:row>
    <x:row r="117">
      <x:c r="A117" t="str">
        <x:v>MSG-114</x:v>
      </x:c>
      <x:c r="B117" t="str">
        <x:v>Email</x:v>
      </x:c>
      <x:c r="C117" t="str">
        <x:v>QUOTED</x:v>
      </x:c>
      <x:c r="D117" t="str">
        <x:v>Quotation email</x:v>
      </x:c>
      <x:c r="E117" s="30" t="str">
        <x:v>Dear {{BuyerName}},
As discussed, please find our quotation for {{Product}}. If the technical specification is acceptable, kindly share your commercial feedback and expected order timeline.
Regards,
{{OwnerName}}</x:v>
      </x:c>
      <x:c r="F117" s="30" t="str">
        <x:v>Formal quotation submission</x:v>
      </x:c>
    </x:row>
    <x:row r="118">
      <x:c r="A118" t="str">
        <x:v>MSG-115</x:v>
      </x:c>
      <x:c r="B118" t="str">
        <x:v>Email</x:v>
      </x:c>
      <x:c r="C118" t="str">
        <x:v>QUOTED</x:v>
      </x:c>
      <x:c r="D118" t="str">
        <x:v>Quotation email</x:v>
      </x:c>
      <x:c r="E118" s="30" t="str">
        <x:v>Dear {{BuyerName}},
We have prepared the quotation based on the information currently available. Kindly confirm if any drawing, inspection, certification or packing requirement needs to be added before final approval.
Regards,
{{OwnerName}}</x:v>
      </x:c>
      <x:c r="F118" s="30" t="str">
        <x:v>Formal quotation submission</x:v>
      </x:c>
    </x:row>
    <x:row r="119">
      <x:c r="A119" t="str">
        <x:v>MSG-116</x:v>
      </x:c>
      <x:c r="B119" t="str">
        <x:v>Email</x:v>
      </x:c>
      <x:c r="C119" t="str">
        <x:v>PAYMENT</x:v>
      </x:c>
      <x:c r="D119" t="str">
        <x:v>Payment email</x:v>
      </x:c>
      <x:c r="E119" s="30" t="str">
        <x:v>Dear {{BuyerName}},
This is a reminder regarding invoice {{InvoiceNo}} for {{Amount}}, due on {{DueDate}}. Kindly confirm the payment status and expected release date. If any document or clarification is pending from our side, please let us know.
Regards,
Accounts / {{SellerCompany}}</x:v>
      </x:c>
      <x:c r="F119" s="30" t="str">
        <x:v>Formal payment collection</x:v>
      </x:c>
    </x:row>
    <x:row r="120">
      <x:c r="A120" t="str">
        <x:v>MSG-117</x:v>
      </x:c>
      <x:c r="B120" t="str">
        <x:v>Email</x:v>
      </x:c>
      <x:c r="C120" t="str">
        <x:v>PAYMENT</x:v>
      </x:c>
      <x:c r="D120" t="str">
        <x:v>Payment email</x:v>
      </x:c>
      <x:c r="E120" s="30" t="str">
        <x:v>Dear {{BuyerName}},
Our records show an outstanding balance of {{Amount}} against invoice {{InvoiceNo}}. Please share the expected payment date or transaction reference if already processed.
Regards,
{{SellerCompany}}</x:v>
      </x:c>
      <x:c r="F120" s="30" t="str">
        <x:v>Formal payment collection</x:v>
      </x:c>
    </x:row>
    <x:row r="121">
      <x:c r="A121" t="str">
        <x:v>MSG-118</x:v>
      </x:c>
      <x:c r="B121" t="str">
        <x:v>Email</x:v>
      </x:c>
      <x:c r="C121" t="str">
        <x:v>PAYMENT</x:v>
      </x:c>
      <x:c r="D121" t="str">
        <x:v>Payment email</x:v>
      </x:c>
      <x:c r="E121" s="30" t="str">
        <x:v>Dear {{BuyerName}},
We are following up on the overdue invoice {{InvoiceNo}}. Kindly advise whether the payment is pending internal approval or whether any commercial/documentation issue requires our attention.
Regards,
{{SellerCompany}}</x:v>
      </x:c>
      <x:c r="F121" s="30" t="str">
        <x:v>Formal payment collection</x:v>
      </x:c>
    </x:row>
    <x:row r="122">
      <x:c r="A122" t="str">
        <x:v>MSG-119</x:v>
      </x:c>
      <x:c r="B122" t="str">
        <x:v>Email</x:v>
      </x:c>
      <x:c r="C122" t="str">
        <x:v>PAYMENT</x:v>
      </x:c>
      <x:c r="D122" t="str">
        <x:v>Payment email</x:v>
      </x:c>
      <x:c r="E122" s="30" t="str">
        <x:v>Dear {{BuyerName}},
Thank you for the part payment received. The remaining balance is {{Amount}}. Please confirm the planned date for clearing the balance.
Regards,
{{SellerCompany}}</x:v>
      </x:c>
      <x:c r="F122" s="30" t="str">
        <x:v>Formal payment collection</x:v>
      </x:c>
    </x:row>
    <x:row r="123">
      <x:c r="A123" t="str">
        <x:v>MSG-120</x:v>
      </x:c>
      <x:c r="B123" t="str">
        <x:v>Email</x:v>
      </x:c>
      <x:c r="C123" t="str">
        <x:v>PAYMENT</x:v>
      </x:c>
      <x:c r="D123" t="str">
        <x:v>Payment email</x:v>
      </x:c>
      <x:c r="E123" s="30" t="str">
        <x:v>Dear {{BuyerName}},
Please help us close our receivable records by confirming the status of invoice {{InvoiceNo}}. We are available to resolve any document or reconciliation issue immediately.
Regards,
{{SellerCompany}}</x:v>
      </x:c>
      <x:c r="F123" s="30" t="str">
        <x:v>Formal payment collection</x:v>
      </x:c>
    </x:row>
    <x:row r="124">
      <x:c r="A124" t="str">
        <x:v>MSG-121</x:v>
      </x:c>
      <x:c r="B124" t="str">
        <x:v>Email</x:v>
      </x:c>
      <x:c r="C124" t="str">
        <x:v>LOST</x:v>
      </x:c>
      <x:c r="D124" t="str">
        <x:v>Revival email</x:v>
      </x:c>
      <x:c r="E124" s="30" t="str">
        <x:v>Dear {{BuyerName}},
We had previously discussed your requirement for {{Product}}. I wanted to check whether the requirement has reopened or whether any new quantity/specification should be quoted. We would be happy to review a fresh opportunity.
Regards,
{{OwnerName}}</x:v>
      </x:c>
      <x:c r="F124" s="30" t="str">
        <x:v>Reactivation of old opportunities</x:v>
      </x:c>
    </x:row>
    <x:row r="125">
      <x:c r="A125" t="str">
        <x:v>MSG-122</x:v>
      </x:c>
      <x:c r="B125" t="str">
        <x:v>Email</x:v>
      </x:c>
      <x:c r="C125" t="str">
        <x:v>LOST</x:v>
      </x:c>
      <x:c r="D125" t="str">
        <x:v>Revival email</x:v>
      </x:c>
      <x:c r="E125" s="30" t="str">
        <x:v>Dear {{BuyerName}},
Following up on our earlier quotation for {{Product}}. If the project was postponed, please share the revised timeline and we can update our commercial offer accordingly.
Regards,
{{OwnerName}}</x:v>
      </x:c>
      <x:c r="F125" s="30" t="str">
        <x:v>Reactivation of old opportunities</x:v>
      </x:c>
    </x:row>
    <x:row r="126">
      <x:c r="A126" t="str">
        <x:v>MSG-123</x:v>
      </x:c>
      <x:c r="B126" t="str">
        <x:v>Email</x:v>
      </x:c>
      <x:c r="C126" t="str">
        <x:v>LOST</x:v>
      </x:c>
      <x:c r="D126" t="str">
        <x:v>Revival email</x:v>
      </x:c>
      <x:c r="E126" s="30" t="str">
        <x:v>Dear {{BuyerName}},
We are reconnecting with past customers and enquiries in this product category. Please let us know if you have any upcoming RFQ where {{SellerCompany}} can participate.
Regards,
{{OwnerName}}</x:v>
      </x:c>
      <x:c r="F126" s="30" t="str">
        <x:v>Reactivation of old opportunities</x:v>
      </x:c>
    </x:row>
    <x:row r="127">
      <x:c r="A127" t="str">
        <x:v>MSG-124</x:v>
      </x:c>
      <x:c r="B127" t="str">
        <x:v>Email</x:v>
      </x:c>
      <x:c r="C127" t="str">
        <x:v>LOST</x:v>
      </x:c>
      <x:c r="D127" t="str">
        <x:v>Revival email</x:v>
      </x:c>
      <x:c r="E127" s="30" t="str">
        <x:v>Dear {{BuyerName}},
If your earlier sourcing decision was driven by price, delivery or specification, we would appreciate the opportunity to review the next requirement on a fresh basis.
Regards,
{{OwnerName}}</x:v>
      </x:c>
      <x:c r="F127" s="30" t="str">
        <x:v>Reactivation of old opportunities</x:v>
      </x:c>
    </x:row>
    <x:row r="128">
      <x:c r="A128" t="str">
        <x:v>MSG-125</x:v>
      </x:c>
      <x:c r="B128" t="str">
        <x:v>Email</x:v>
      </x:c>
      <x:c r="C128" t="str">
        <x:v>LOST</x:v>
      </x:c>
      <x:c r="D128" t="str">
        <x:v>Revival email</x:v>
      </x:c>
      <x:c r="E128" s="30" t="str">
        <x:v>Dear {{BuyerName}},
I’m updating our opportunity pipeline and wanted to confirm whether the earlier {{Product}} requirement is permanently closed or likely to return in a future month.
Regards,
{{OwnerName}}</x:v>
      </x:c>
      <x:c r="F128" s="30" t="str">
        <x:v>Reactivation of old opportunities</x:v>
      </x:c>
    </x:row>
    <x:row r="129">
      <x:c r="A129" t="str">
        <x:v>MSG-126</x:v>
      </x:c>
      <x:c r="B129" t="str">
        <x:v>WhatsApp</x:v>
      </x:c>
      <x:c r="C129" t="str">
        <x:v>QUALIFIED</x:v>
      </x:c>
      <x:c r="D129" t="str">
        <x:v>Technical / sample</x:v>
      </x:c>
      <x:c r="E129" s="30" t="str">
        <x:v>Please share the latest approved drawing revision so we quote and manufacture against the correct version.</x:v>
      </x:c>
      <x:c r="F129" s="30" t="str">
        <x:v>Technical approval stage</x:v>
      </x:c>
    </x:row>
    <x:row r="130">
      <x:c r="A130" t="str">
        <x:v>MSG-127</x:v>
      </x:c>
      <x:c r="B130" t="str">
        <x:v>WhatsApp</x:v>
      </x:c>
      <x:c r="C130" t="str">
        <x:v>QUALIFIED</x:v>
      </x:c>
      <x:c r="D130" t="str">
        <x:v>Technical / sample</x:v>
      </x:c>
      <x:c r="E130" s="30" t="str">
        <x:v>Do you require a pre-production sample before bulk approval? If yes, please confirm sample quantity and approval criteria.</x:v>
      </x:c>
      <x:c r="F130" s="30" t="str">
        <x:v>Technical approval stage</x:v>
      </x:c>
    </x:row>
    <x:row r="131">
      <x:c r="A131" t="str">
        <x:v>MSG-128</x:v>
      </x:c>
      <x:c r="B131" t="str">
        <x:v>WhatsApp</x:v>
      </x:c>
      <x:c r="C131" t="str">
        <x:v>QUALIFIED</x:v>
      </x:c>
      <x:c r="D131" t="str">
        <x:v>Technical / sample</x:v>
      </x:c>
      <x:c r="E131" s="30" t="str">
        <x:v>Sample has been dispatched. Please confirm receipt and expected evaluation date.</x:v>
      </x:c>
      <x:c r="F131" s="30" t="str">
        <x:v>Technical approval stage</x:v>
      </x:c>
    </x:row>
    <x:row r="132">
      <x:c r="A132" t="str">
        <x:v>MSG-129</x:v>
      </x:c>
      <x:c r="B132" t="str">
        <x:v>WhatsApp</x:v>
      </x:c>
      <x:c r="C132" t="str">
        <x:v>QUALIFIED</x:v>
      </x:c>
      <x:c r="D132" t="str">
        <x:v>Technical / sample</x:v>
      </x:c>
      <x:c r="E132" s="30" t="str">
        <x:v>Any feedback on the sample / trial? Please share specific changes required so we can close technical approval.</x:v>
      </x:c>
      <x:c r="F132" s="30" t="str">
        <x:v>Technical approval stage</x:v>
      </x:c>
    </x:row>
    <x:row r="133">
      <x:c r="A133" t="str">
        <x:v>MSG-130</x:v>
      </x:c>
      <x:c r="B133" t="str">
        <x:v>WhatsApp</x:v>
      </x:c>
      <x:c r="C133" t="str">
        <x:v>QUALIFIED</x:v>
      </x:c>
      <x:c r="D133" t="str">
        <x:v>Technical / sample</x:v>
      </x:c>
      <x:c r="E133" s="30" t="str">
        <x:v>Is third-party inspection required before dispatch? If yes, please share the inspection agency / checklist.</x:v>
      </x:c>
      <x:c r="F133" s="30" t="str">
        <x:v>Technical approval stage</x:v>
      </x:c>
    </x:row>
    <x:row r="134">
      <x:c r="A134" t="str">
        <x:v>MSG-131</x:v>
      </x:c>
      <x:c r="B134" t="str">
        <x:v>WhatsApp</x:v>
      </x:c>
      <x:c r="C134" t="str">
        <x:v>QUALIFIED</x:v>
      </x:c>
      <x:c r="D134" t="str">
        <x:v>Technical / sample</x:v>
      </x:c>
      <x:c r="E134" s="30" t="str">
        <x:v>Do you need material test certificate, calibration certificate or any customer-specific documentation with supply?</x:v>
      </x:c>
      <x:c r="F134" s="30" t="str">
        <x:v>Technical approval stage</x:v>
      </x:c>
    </x:row>
    <x:row r="135">
      <x:c r="A135" t="str">
        <x:v>MSG-132</x:v>
      </x:c>
      <x:c r="B135" t="str">
        <x:v>WhatsApp</x:v>
      </x:c>
      <x:c r="C135" t="str">
        <x:v>QUALIFIED</x:v>
      </x:c>
      <x:c r="D135" t="str">
        <x:v>Technical / sample</x:v>
      </x:c>
      <x:c r="E135" s="30" t="str">
        <x:v>Please confirm the tolerance / finish / grade that is critical for acceptance.</x:v>
      </x:c>
      <x:c r="F135" s="30" t="str">
        <x:v>Technical approval stage</x:v>
      </x:c>
    </x:row>
    <x:row r="136">
      <x:c r="A136" t="str">
        <x:v>MSG-133</x:v>
      </x:c>
      <x:c r="B136" t="str">
        <x:v>WhatsApp</x:v>
      </x:c>
      <x:c r="C136" t="str">
        <x:v>QUALIFIED</x:v>
      </x:c>
      <x:c r="D136" t="str">
        <x:v>Technical / sample</x:v>
      </x:c>
      <x:c r="E136" s="30" t="str">
        <x:v>Drawing has been shared for approval. Kindly mark Approved or return comments so production can proceed.</x:v>
      </x:c>
      <x:c r="F136" s="30" t="str">
        <x:v>Technical approval stage</x:v>
      </x:c>
    </x:row>
    <x:row r="137">
      <x:c r="A137" t="str">
        <x:v>MSG-134</x:v>
      </x:c>
      <x:c r="B137" t="str">
        <x:v>WhatsApp</x:v>
      </x:c>
      <x:c r="C137" t="str">
        <x:v>QUALIFIED</x:v>
      </x:c>
      <x:c r="D137" t="str">
        <x:v>Technical / sample</x:v>
      </x:c>
      <x:c r="E137" s="30" t="str">
        <x:v>If the sample is technically approved, may we proceed with the commercial quantity?</x:v>
      </x:c>
      <x:c r="F137" s="30" t="str">
        <x:v>Technical approval stage</x:v>
      </x:c>
    </x:row>
    <x:row r="138">
      <x:c r="A138" t="str">
        <x:v>MSG-135</x:v>
      </x:c>
      <x:c r="B138" t="str">
        <x:v>WhatsApp</x:v>
      </x:c>
      <x:c r="C138" t="str">
        <x:v>QUALIFIED</x:v>
      </x:c>
      <x:c r="D138" t="str">
        <x:v>Technical / sample</x:v>
      </x:c>
      <x:c r="E138" s="30" t="str">
        <x:v>Please confirm whether the approved sample becomes the reference standard for future supplies.</x:v>
      </x:c>
      <x:c r="F138" s="30" t="str">
        <x:v>Technical approval stage</x:v>
      </x:c>
    </x:row>
    <x:row r="139">
      <x:c r="A139" t="str">
        <x:v>MSG-136</x:v>
      </x:c>
      <x:c r="B139" t="str">
        <x:v>WhatsApp</x:v>
      </x:c>
      <x:c r="C139" t="str">
        <x:v>PO WON</x:v>
      </x:c>
      <x:c r="D139" t="str">
        <x:v>Repeat / referral</x:v>
      </x:c>
      <x:c r="E139" s="30" t="str">
        <x:v>Hi {{BuyerName}}, hope the last supply is working well. Do you have any repeat quantity planned this month?</x:v>
      </x:c>
      <x:c r="F139" s="30" t="str">
        <x:v>After successful delivery</x:v>
      </x:c>
    </x:row>
    <x:row r="140">
      <x:c r="A140" t="str">
        <x:v>MSG-137</x:v>
      </x:c>
      <x:c r="B140" t="str">
        <x:v>WhatsApp</x:v>
      </x:c>
      <x:c r="C140" t="str">
        <x:v>PO WON</x:v>
      </x:c>
      <x:c r="D140" t="str">
        <x:v>Repeat / referral</x:v>
      </x:c>
      <x:c r="E140" s="30" t="str">
        <x:v>If your other plant / branch uses the same product, I’d be happy to support them with the approved specification.</x:v>
      </x:c>
      <x:c r="F140" s="30" t="str">
        <x:v>After successful delivery</x:v>
      </x:c>
    </x:row>
    <x:row r="141">
      <x:c r="A141" t="str">
        <x:v>MSG-138</x:v>
      </x:c>
      <x:c r="B141" t="str">
        <x:v>WhatsApp</x:v>
      </x:c>
      <x:c r="C141" t="str">
        <x:v>PO WON</x:v>
      </x:c>
      <x:c r="D141" t="str">
        <x:v>Repeat / referral</x:v>
      </x:c>
      <x:c r="E141" s="30" t="str">
        <x:v>Would you like a standing quotation for your regular quantity so repeat ordering is faster?</x:v>
      </x:c>
      <x:c r="F141" s="30" t="str">
        <x:v>After successful delivery</x:v>
      </x:c>
    </x:row>
    <x:row r="142">
      <x:c r="A142" t="str">
        <x:v>MSG-139</x:v>
      </x:c>
      <x:c r="B142" t="str">
        <x:v>WhatsApp</x:v>
      </x:c>
      <x:c r="C142" t="str">
        <x:v>PO WON</x:v>
      </x:c>
      <x:c r="D142" t="str">
        <x:v>Repeat / referral</x:v>
      </x:c>
      <x:c r="E142" s="30" t="str">
        <x:v>Thank you for the repeat business. If there is another item in the same category you source regularly, feel free to share the RFQ.</x:v>
      </x:c>
      <x:c r="F142" s="30" t="str">
        <x:v>After successful delivery</x:v>
      </x:c>
    </x:row>
    <x:row r="143">
      <x:c r="A143" t="str">
        <x:v>MSG-140</x:v>
      </x:c>
      <x:c r="B143" t="str">
        <x:v>WhatsApp</x:v>
      </x:c>
      <x:c r="C143" t="str">
        <x:v>PO WON</x:v>
      </x:c>
      <x:c r="D143" t="str">
        <x:v>Repeat / referral</x:v>
      </x:c>
      <x:c r="E143" s="30" t="str">
        <x:v>If you were satisfied with the supply, could you introduce me to the purchase person handling similar requirements in your other unit?</x:v>
      </x:c>
      <x:c r="F143" s="30" t="str">
        <x:v>After successful delivery</x:v>
      </x:c>
    </x:row>
    <x:row r="144">
      <x:c r="A144" t="str">
        <x:v>MSG-141</x:v>
      </x:c>
      <x:c r="B144" t="str">
        <x:v>WhatsApp</x:v>
      </x:c>
      <x:c r="C144" t="str">
        <x:v>PO WON</x:v>
      </x:c>
      <x:c r="D144" t="str">
        <x:v>Repeat / referral</x:v>
      </x:c>
      <x:c r="E144" s="30" t="str">
        <x:v>We can keep the previous approved specification on record for faster repeat quotation. Please send only quantity and required date next time.</x:v>
      </x:c>
      <x:c r="F144" s="30" t="str">
        <x:v>After successful delivery</x:v>
      </x:c>
    </x:row>
    <x:row r="145">
      <x:c r="A145" t="str">
        <x:v>MSG-142</x:v>
      </x:c>
      <x:c r="B145" t="str">
        <x:v>WhatsApp</x:v>
      </x:c>
      <x:c r="C145" t="str">
        <x:v>PO WON</x:v>
      </x:c>
      <x:c r="D145" t="str">
        <x:v>Repeat / referral</x:v>
      </x:c>
      <x:c r="E145" s="30" t="str">
        <x:v>Do you expect the next replenishment in 30, 60 or 90 days? I can schedule a reminder.</x:v>
      </x:c>
      <x:c r="F145" s="30" t="str">
        <x:v>After successful delivery</x:v>
      </x:c>
    </x:row>
    <x:row r="146">
      <x:c r="A146" t="str">
        <x:v>MSG-143</x:v>
      </x:c>
      <x:c r="B146" t="str">
        <x:v>WhatsApp</x:v>
      </x:c>
      <x:c r="C146" t="str">
        <x:v>PO WON</x:v>
      </x:c>
      <x:c r="D146" t="str">
        <x:v>Repeat / referral</x:v>
      </x:c>
      <x:c r="E146" s="30" t="str">
        <x:v>Would a quantity slab price help for your recurring requirement?</x:v>
      </x:c>
      <x:c r="F146" s="30" t="str">
        <x:v>After successful delivery</x:v>
      </x:c>
    </x:row>
    <x:row r="147">
      <x:c r="A147" t="str">
        <x:v>MSG-144</x:v>
      </x:c>
      <x:c r="B147" t="str">
        <x:v>WhatsApp</x:v>
      </x:c>
      <x:c r="C147" t="str">
        <x:v>PO WON</x:v>
      </x:c>
      <x:c r="D147" t="str">
        <x:v>Repeat / referral</x:v>
      </x:c>
      <x:c r="E147" s="30" t="str">
        <x:v>If there is any feedback from your production/user team, please share it so the next supply is even smoother.</x:v>
      </x:c>
      <x:c r="F147" s="30" t="str">
        <x:v>After successful delivery</x:v>
      </x:c>
    </x:row>
    <x:row r="148">
      <x:c r="A148" t="str">
        <x:v>MSG-145</x:v>
      </x:c>
      <x:c r="B148" t="str">
        <x:v>WhatsApp</x:v>
      </x:c>
      <x:c r="C148" t="str">
        <x:v>PO WON</x:v>
      </x:c>
      <x:c r="D148" t="str">
        <x:v>Repeat / referral</x:v>
      </x:c>
      <x:c r="E148" s="30" t="str">
        <x:v>Thank you, {{BuyerName}}. We appreciate the order and would value the opportunity to quote on your next RFQ as well.</x:v>
      </x:c>
      <x:c r="F148" s="30" t="str">
        <x:v>After successful delivery</x:v>
      </x:c>
    </x:row>
  </x:sheetData>
  <x:mergeCells>
    <x:mergeCell ref="A1:F1"/>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8" hidden="0" customWidth="1"/>
    <x:col min="2" max="2" width="15" hidden="0" customWidth="1"/>
    <x:col min="3" max="3" width="14" hidden="0" customWidth="1"/>
    <x:col min="4" max="4" width="12" hidden="0" customWidth="1"/>
    <x:col min="5" max="5" width="14" hidden="0" customWidth="1"/>
    <x:col min="6" max="6" width="11" hidden="0" customWidth="1"/>
    <x:col min="7" max="7" width="18" hidden="0" customWidth="1"/>
    <x:col min="8" max="8" width="12" hidden="0" customWidth="1"/>
    <x:col min="10" max="10" width="22" hidden="0" customWidth="1"/>
    <x:col min="11" max="11" width="16" hidden="0" customWidth="1"/>
    <x:col min="12" max="12" width="22" hidden="0" customWidth="1"/>
    <x:col min="13" max="13" width="16" hidden="0" customWidth="1"/>
    <x:col min="14" max="14" width="36" hidden="0" customWidth="1"/>
  </x:cols>
  <x:sheetData>
    <x:row r="1" ht="34" customHeight="1">
      <x:c r="A1" s="87" t="str">
        <x:v>RFQFlow AI — Salesperson Performance</x:v>
      </x:c>
      <x:c r="B1" s="87"/>
      <x:c r="C1" s="87"/>
      <x:c r="D1" s="87"/>
      <x:c r="E1" s="87"/>
      <x:c r="F1" s="87"/>
      <x:c r="G1" s="87"/>
      <x:c r="H1" s="87"/>
    </x:row>
    <x:row r="3">
      <x:c r="A3" s="84" t="str">
        <x:v>Owner</x:v>
      </x:c>
      <x:c r="B3" s="84" t="str">
        <x:v>Assigned RFQs</x:v>
      </x:c>
      <x:c r="C3" s="84" t="str">
        <x:v>Open RFQs</x:v>
      </x:c>
      <x:c r="D3" s="84" t="str">
        <x:v>Hot Leads</x:v>
      </x:c>
      <x:c r="E3" s="84" t="str">
        <x:v>Overdue F/U</x:v>
      </x:c>
      <x:c r="F3" s="84" t="str">
        <x:v>PO Won</x:v>
      </x:c>
      <x:c r="G3" s="84" t="str">
        <x:v>Pipeline Value</x:v>
      </x:c>
      <x:c r="H3" s="84" t="str">
        <x:v>Win Rate</x:v>
      </x:c>
      <x:c r="J3" s="157" t="str">
        <x:v>Metric</x:v>
      </x:c>
      <x:c r="K3" s="157" t="str">
        <x:v>Value</x:v>
      </x:c>
      <x:c r="L3" s="157" t="str">
        <x:v>Metric</x:v>
      </x:c>
      <x:c r="M3" s="157" t="str">
        <x:v>Value</x:v>
      </x:c>
      <x:c r="N3" s="157" t="str">
        <x:v>Notes</x:v>
      </x:c>
    </x:row>
    <x:row r="4">
      <x:c r="A4" t="str">
        <x:f>Setup!B4</x:f>
        <x:v>Owner</x:v>
      </x:c>
      <x:c r="B4" t="n">
        <x:f>COUNTIF('RFQ Tracker'!$L$5:$L$504,A4)</x:f>
        <x:v>1</x:v>
      </x:c>
      <x:c r="C4" t="n">
        <x:f>COUNTIFS('RFQ Tracker'!$L$5:$L$504,A4,'RFQ Tracker'!$N$5:$N$504,"&lt;&gt;PO WON",'RFQ Tracker'!$N$5:$N$504,"&lt;&gt;LOST",'RFQ Tracker'!$N$5:$N$504,"&lt;&gt;CANCELLED",'RFQ Tracker'!$A$5:$A$504,"&lt;&gt;")</x:f>
        <x:v>0</x:v>
      </x:c>
      <x:c r="D4" t="n">
        <x:f>COUNTIFS('RFQ Tracker'!$L$5:$L$504,A4,'RFQ Tracker'!$M$5:$M$504,"Hot",'RFQ Tracker'!$N$5:$N$504,"&lt;&gt;PO WON",'RFQ Tracker'!$N$5:$N$504,"&lt;&gt;LOST",'RFQ Tracker'!$N$5:$N$504,"&lt;&gt;CANCELLED",'RFQ Tracker'!$A$5:$A$504,"&lt;&gt;")</x:f>
        <x:v>0</x:v>
      </x:c>
      <x:c r="E4" t="n">
        <x:f>COUNTIFS('RFQ Tracker'!$L$5:$L$504,A4,'RFQ Tracker'!$T$5:$T$504,"OVERDUE")</x:f>
        <x:v>0</x:v>
      </x:c>
      <x:c r="F4" t="n">
        <x:f>COUNTIFS('RFQ Tracker'!$L$5:$L$504,A4,'RFQ Tracker'!$N$5:$N$504,"PO WON")</x:f>
        <x:v>1</x:v>
      </x:c>
      <x:c r="G4" s="28" t="n">
        <x:f>SUMIFS('RFQ Tracker'!$O$5:$O$504,'RFQ Tracker'!$L$5:$L$504,A4,'RFQ Tracker'!$N$5:$N$504,"&lt;&gt;PO WON",'RFQ Tracker'!$N$5:$N$504,"&lt;&gt;LOST",'RFQ Tracker'!$N$5:$N$504,"&lt;&gt;CANCELLED")</x:f>
        <x:v>0</x:v>
      </x:c>
      <x:c r="H4" s="42" t="n">
        <x:f>IF(F4+COUNTIFS('RFQ Tracker'!$L$5:$L$504,A4,'RFQ Tracker'!$N$5:$N$504,"LOST")=0,"",F4/(F4+COUNTIFS('RFQ Tracker'!$L$5:$L$504,A4,'RFQ Tracker'!$N$5:$N$504,"LOST")))</x:f>
        <x:v>1</x:v>
      </x:c>
      <x:c r="J4" t="str">
        <x:v>Total Open Pipeline</x:v>
      </x:c>
      <x:c r="K4" s="28" t="n">
        <x:f>SUMIFS('RFQ Tracker'!O5:O504,'RFQ Tracker'!N5:N504,"&lt;&gt;PO WON",'RFQ Tracker'!N5:N504,"&lt;&gt;LOST",'RFQ Tracker'!N5:N504,"&lt;&gt;CANCELLED")</x:f>
        <x:v>0</x:v>
      </x:c>
      <x:c r="L4" t="str">
        <x:v>Pipeline at Risk</x:v>
      </x:c>
      <x:c r="M4" s="28" t="n">
        <x:f>SUM('RFQ Tracker'!AD5:AD504)</x:f>
        <x:v>0</x:v>
      </x:c>
      <x:c r="N4" t="str">
        <x:v>Prioritise overdue quoted/negotiation deals</x:v>
      </x:c>
    </x:row>
    <x:row r="5">
      <x:c r="A5" t="str">
        <x:f>Setup!B5</x:f>
        <x:v>Salesperson 1</x:v>
      </x:c>
      <x:c r="B5" t="n">
        <x:f>COUNTIF('RFQ Tracker'!$L$5:$L$504,A5)</x:f>
        <x:v>0</x:v>
      </x:c>
      <x:c r="C5" t="n">
        <x:f>COUNTIFS('RFQ Tracker'!$L$5:$L$504,A5,'RFQ Tracker'!$N$5:$N$504,"&lt;&gt;PO WON",'RFQ Tracker'!$N$5:$N$504,"&lt;&gt;LOST",'RFQ Tracker'!$N$5:$N$504,"&lt;&gt;CANCELLED",'RFQ Tracker'!$A$5:$A$504,"&lt;&gt;")</x:f>
        <x:v>0</x:v>
      </x:c>
      <x:c r="D5" t="n">
        <x:f>COUNTIFS('RFQ Tracker'!$L$5:$L$504,A5,'RFQ Tracker'!$M$5:$M$504,"Hot",'RFQ Tracker'!$N$5:$N$504,"&lt;&gt;PO WON",'RFQ Tracker'!$N$5:$N$504,"&lt;&gt;LOST",'RFQ Tracker'!$N$5:$N$504,"&lt;&gt;CANCELLED",'RFQ Tracker'!$A$5:$A$504,"&lt;&gt;")</x:f>
        <x:v>0</x:v>
      </x:c>
      <x:c r="E5" t="n">
        <x:f>COUNTIFS('RFQ Tracker'!$L$5:$L$504,A5,'RFQ Tracker'!$T$5:$T$504,"OVERDUE")</x:f>
        <x:v>0</x:v>
      </x:c>
      <x:c r="F5" t="n">
        <x:f>COUNTIFS('RFQ Tracker'!$L$5:$L$504,A5,'RFQ Tracker'!$N$5:$N$504,"PO WON")</x:f>
        <x:v>0</x:v>
      </x:c>
      <x:c r="G5" s="28" t="n">
        <x:f>SUMIFS('RFQ Tracker'!$O$5:$O$504,'RFQ Tracker'!$L$5:$L$504,A5,'RFQ Tracker'!$N$5:$N$504,"&lt;&gt;PO WON",'RFQ Tracker'!$N$5:$N$504,"&lt;&gt;LOST",'RFQ Tracker'!$N$5:$N$504,"&lt;&gt;CANCELLED")</x:f>
        <x:v>0</x:v>
      </x:c>
      <x:c r="H5" s="42" t="str">
        <x:f>IF(F5+COUNTIFS('RFQ Tracker'!$L$5:$L$504,A5,'RFQ Tracker'!$N$5:$N$504,"LOST")=0,"",F5/(F5+COUNTIFS('RFQ Tracker'!$L$5:$L$504,A5,'RFQ Tracker'!$N$5:$N$504,"LOST")))</x:f>
      </x:c>
      <x:c r="J5" t="str">
        <x:v>A-Priority Leads</x:v>
      </x:c>
      <x:c r="K5" t="n">
        <x:f>COUNTIF('RFQ Tracker'!AB5:AB504,"A - PRIORITY")</x:f>
        <x:v>0</x:v>
      </x:c>
      <x:c r="L5" t="str">
        <x:v>Overdue Follow-Ups</x:v>
      </x:c>
      <x:c r="M5" t="n">
        <x:f>COUNTIF('RFQ Tracker'!T5:T504,"OVERDUE")</x:f>
        <x:v>0</x:v>
      </x:c>
      <x:c r="N5" t="str">
        <x:v>Clear these daily</x:v>
      </x:c>
    </x:row>
    <x:row r="6">
      <x:c r="A6" t="str">
        <x:f>Setup!B6</x:f>
        <x:v>Salesperson 2</x:v>
      </x:c>
      <x:c r="B6" t="n">
        <x:f>COUNTIF('RFQ Tracker'!$L$5:$L$504,A6)</x:f>
        <x:v>0</x:v>
      </x:c>
      <x:c r="C6" t="n">
        <x:f>COUNTIFS('RFQ Tracker'!$L$5:$L$504,A6,'RFQ Tracker'!$N$5:$N$504,"&lt;&gt;PO WON",'RFQ Tracker'!$N$5:$N$504,"&lt;&gt;LOST",'RFQ Tracker'!$N$5:$N$504,"&lt;&gt;CANCELLED",'RFQ Tracker'!$A$5:$A$504,"&lt;&gt;")</x:f>
        <x:v>0</x:v>
      </x:c>
      <x:c r="D6" t="n">
        <x:f>COUNTIFS('RFQ Tracker'!$L$5:$L$504,A6,'RFQ Tracker'!$M$5:$M$504,"Hot",'RFQ Tracker'!$N$5:$N$504,"&lt;&gt;PO WON",'RFQ Tracker'!$N$5:$N$504,"&lt;&gt;LOST",'RFQ Tracker'!$N$5:$N$504,"&lt;&gt;CANCELLED",'RFQ Tracker'!$A$5:$A$504,"&lt;&gt;")</x:f>
        <x:v>0</x:v>
      </x:c>
      <x:c r="E6" t="n">
        <x:f>COUNTIFS('RFQ Tracker'!$L$5:$L$504,A6,'RFQ Tracker'!$T$5:$T$504,"OVERDUE")</x:f>
        <x:v>0</x:v>
      </x:c>
      <x:c r="F6" t="n">
        <x:f>COUNTIFS('RFQ Tracker'!$L$5:$L$504,A6,'RFQ Tracker'!$N$5:$N$504,"PO WON")</x:f>
        <x:v>0</x:v>
      </x:c>
      <x:c r="G6" s="28" t="n">
        <x:f>SUMIFS('RFQ Tracker'!$O$5:$O$504,'RFQ Tracker'!$L$5:$L$504,A6,'RFQ Tracker'!$N$5:$N$504,"&lt;&gt;PO WON",'RFQ Tracker'!$N$5:$N$504,"&lt;&gt;LOST",'RFQ Tracker'!$N$5:$N$504,"&lt;&gt;CANCELLED")</x:f>
        <x:v>0</x:v>
      </x:c>
      <x:c r="H6" s="42" t="str">
        <x:f>IF(F6+COUNTIFS('RFQ Tracker'!$L$5:$L$504,A6,'RFQ Tracker'!$N$5:$N$504,"LOST")=0,"",F6/(F6+COUNTIFS('RFQ Tracker'!$L$5:$L$504,A6,'RFQ Tracker'!$N$5:$N$504,"LOST")))</x:f>
      </x:c>
      <x:c r="J6" t="str">
        <x:v>Avg Response Hours</x:v>
      </x:c>
      <x:c r="K6" s="134" t="n">
        <x:f>IF(COUNT('RFQ Tracker'!AI5:AI504)=0,"",AVERAGE('RFQ Tracker'!AI5:AI504))</x:f>
        <x:v>10</x:v>
      </x:c>
      <x:c r="L6" t="str">
        <x:v>Avg Days to Close</x:v>
      </x:c>
      <x:c r="M6" s="134" t="n">
        <x:f>IF(COUNT('RFQ Tracker'!AK5:AK504)=0,"",AVERAGE('RFQ Tracker'!AK5:AK504))</x:f>
        <x:v>7</x:v>
      </x:c>
      <x:c r="N6" t="str">
        <x:v>Track speed, not just volume</x:v>
      </x:c>
    </x:row>
    <x:row r="7">
      <x:c r="A7" t="str">
        <x:f>Setup!B7</x:f>
        <x:v>Salesperson 3</x:v>
      </x:c>
      <x:c r="B7" t="n">
        <x:f>COUNTIF('RFQ Tracker'!$L$5:$L$504,A7)</x:f>
        <x:v>0</x:v>
      </x:c>
      <x:c r="C7" t="n">
        <x:f>COUNTIFS('RFQ Tracker'!$L$5:$L$504,A7,'RFQ Tracker'!$N$5:$N$504,"&lt;&gt;PO WON",'RFQ Tracker'!$N$5:$N$504,"&lt;&gt;LOST",'RFQ Tracker'!$N$5:$N$504,"&lt;&gt;CANCELLED",'RFQ Tracker'!$A$5:$A$504,"&lt;&gt;")</x:f>
        <x:v>0</x:v>
      </x:c>
      <x:c r="D7" t="n">
        <x:f>COUNTIFS('RFQ Tracker'!$L$5:$L$504,A7,'RFQ Tracker'!$M$5:$M$504,"Hot",'RFQ Tracker'!$N$5:$N$504,"&lt;&gt;PO WON",'RFQ Tracker'!$N$5:$N$504,"&lt;&gt;LOST",'RFQ Tracker'!$N$5:$N$504,"&lt;&gt;CANCELLED",'RFQ Tracker'!$A$5:$A$504,"&lt;&gt;")</x:f>
        <x:v>0</x:v>
      </x:c>
      <x:c r="E7" t="n">
        <x:f>COUNTIFS('RFQ Tracker'!$L$5:$L$504,A7,'RFQ Tracker'!$T$5:$T$504,"OVERDUE")</x:f>
        <x:v>0</x:v>
      </x:c>
      <x:c r="F7" t="n">
        <x:f>COUNTIFS('RFQ Tracker'!$L$5:$L$504,A7,'RFQ Tracker'!$N$5:$N$504,"PO WON")</x:f>
        <x:v>0</x:v>
      </x:c>
      <x:c r="G7" s="28" t="n">
        <x:f>SUMIFS('RFQ Tracker'!$O$5:$O$504,'RFQ Tracker'!$L$5:$L$504,A7,'RFQ Tracker'!$N$5:$N$504,"&lt;&gt;PO WON",'RFQ Tracker'!$N$5:$N$504,"&lt;&gt;LOST",'RFQ Tracker'!$N$5:$N$504,"&lt;&gt;CANCELLED")</x:f>
        <x:v>0</x:v>
      </x:c>
      <x:c r="H7" s="42" t="str">
        <x:f>IF(F7+COUNTIFS('RFQ Tracker'!$L$5:$L$504,A7,'RFQ Tracker'!$N$5:$N$504,"LOST")=0,"",F7/(F7+COUNTIFS('RFQ Tracker'!$L$5:$L$504,A7,'RFQ Tracker'!$N$5:$N$504,"LOST")))</x:f>
      </x:c>
      <x:c r="J7" t="str">
        <x:v>Total PO Value</x:v>
      </x:c>
      <x:c r="K7" s="28" t="n">
        <x:f>SUM('Orders &amp; Payments'!F5:F504)</x:f>
        <x:v>241900</x:v>
      </x:c>
      <x:c r="L7" t="str">
        <x:v>Outstanding</x:v>
      </x:c>
      <x:c r="M7" s="28" t="n">
        <x:f>SUM('Orders &amp; Payments'!K5:K504)</x:f>
        <x:v>141900</x:v>
      </x:c>
      <x:c r="N7" t="str">
        <x:v>Cash collection matters</x:v>
      </x:c>
    </x:row>
    <x:row r="8">
      <x:c r="J8" t="str">
        <x:v>Lost - Price</x:v>
      </x:c>
      <x:c r="K8" t="n">
        <x:f>COUNTIF('RFQ Tracker'!V5:V504,"Price")</x:f>
        <x:v>0</x:v>
      </x:c>
      <x:c r="L8" t="str">
        <x:v>Lost - No Response</x:v>
      </x:c>
      <x:c r="M8" t="n">
        <x:f>COUNTIF('RFQ Tracker'!V5:V504,"No Response")</x:f>
        <x:v>0</x:v>
      </x:c>
      <x:c r="N8" t="str">
        <x:v>Use this to improve scripts/offers</x:v>
      </x:c>
    </x:row>
    <x:row r="9">
      <x:c r="J9" t="str">
        <x:v>Active RFQs</x:v>
      </x:c>
      <x:c r="K9" t="n">
        <x:f>COUNTIFS('RFQ Tracker'!A5:A504,"&lt;&gt;",'RFQ Tracker'!N5:N504,"&lt;&gt;PO WON",'RFQ Tracker'!N5:N504,"&lt;&gt;LOST",'RFQ Tracker'!N5:N504,"&lt;&gt;CANCELLED")</x:f>
        <x:v>0</x:v>
      </x:c>
      <x:c r="L9" t="str">
        <x:v>Open Hot Leads</x:v>
      </x:c>
      <x:c r="M9" t="n">
        <x:f>COUNTIFS('RFQ Tracker'!M5:M504,"Hot",'RFQ Tracker'!N5:N504,"&lt;&gt;PO WON",'RFQ Tracker'!N5:N504,"&lt;&gt;LOST",'RFQ Tracker'!N5:N504,"&lt;&gt;CANCELLED",'RFQ Tracker'!A5:A504,"&lt;&gt;")</x:f>
        <x:v>0</x:v>
      </x:c>
      <x:c r="N9" t="str">
        <x:v>Current workload</x:v>
      </x:c>
    </x:row>
    <x:row r="10">
      <x:c r="A10" s="100" t="str">
        <x:v>WEEKLY REVIEW QUESTIONS</x:v>
      </x:c>
      <x:c r="B10" s="100"/>
      <x:c r="C10" s="100"/>
      <x:c r="D10" s="100"/>
      <x:c r="E10" s="100"/>
      <x:c r="F10" s="100"/>
      <x:c r="G10" s="100"/>
      <x:c r="H10" s="100"/>
    </x:row>
    <x:row r="11">
      <x:c r="A11" s="102" t="str">
        <x:v>• Which A-priority / Hot opportunities have no next follow-up?
• Which quotations are overdue and represent the most pipeline value?
• Which objections are repeatedly causing losses: price, delivery, MOQ, credit or technical approval?
• Which salesperson has high RFQ volume but low PO conversion?
• Which buyers should be revived from LOST / NO RESPONSE?
• Which outstanding invoices need escalation to accounts/purchase contacts?
• What product / source generated the strongest opportunities this week?</x:v>
      </x:c>
      <x:c r="B11" s="102"/>
      <x:c r="C11" s="102"/>
      <x:c r="D11" s="102"/>
      <x:c r="E11" s="102"/>
      <x:c r="F11" s="102"/>
      <x:c r="G11" s="102"/>
      <x:c r="H11" s="102"/>
    </x:row>
    <x:row r="12">
      <x:c r="A12" s="102"/>
      <x:c r="B12" s="102"/>
      <x:c r="C12" s="102"/>
      <x:c r="D12" s="102"/>
      <x:c r="E12" s="102"/>
      <x:c r="F12" s="102"/>
      <x:c r="G12" s="102"/>
      <x:c r="H12" s="102"/>
    </x:row>
    <x:row r="13">
      <x:c r="A13" s="102"/>
      <x:c r="B13" s="102"/>
      <x:c r="C13" s="102"/>
      <x:c r="D13" s="102"/>
      <x:c r="E13" s="102"/>
      <x:c r="F13" s="102"/>
      <x:c r="G13" s="102"/>
      <x:c r="H13" s="102"/>
    </x:row>
    <x:row r="14">
      <x:c r="A14" s="102"/>
      <x:c r="B14" s="102"/>
      <x:c r="C14" s="102"/>
      <x:c r="D14" s="102"/>
      <x:c r="E14" s="102"/>
      <x:c r="F14" s="102"/>
      <x:c r="G14" s="102"/>
      <x:c r="H14" s="102"/>
    </x:row>
    <x:row r="15">
      <x:c r="A15" s="102"/>
      <x:c r="B15" s="102"/>
      <x:c r="C15" s="102"/>
      <x:c r="D15" s="102"/>
      <x:c r="E15" s="102"/>
      <x:c r="F15" s="102"/>
      <x:c r="G15" s="102"/>
      <x:c r="H15" s="102"/>
    </x:row>
    <x:row r="16">
      <x:c r="A16" s="102"/>
      <x:c r="B16" s="102"/>
      <x:c r="C16" s="102"/>
      <x:c r="D16" s="102"/>
      <x:c r="E16" s="102"/>
      <x:c r="F16" s="102"/>
      <x:c r="G16" s="102"/>
      <x:c r="H16" s="102"/>
    </x:row>
    <x:row r="17">
      <x:c r="A17" s="102"/>
      <x:c r="B17" s="102"/>
      <x:c r="C17" s="102"/>
      <x:c r="D17" s="102"/>
      <x:c r="E17" s="102"/>
      <x:c r="F17" s="102"/>
      <x:c r="G17" s="102"/>
      <x:c r="H17" s="102"/>
    </x:row>
    <x:row r="18">
      <x:c r="A18" s="102"/>
      <x:c r="B18" s="102"/>
      <x:c r="C18" s="102"/>
      <x:c r="D18" s="102"/>
      <x:c r="E18" s="102"/>
      <x:c r="F18" s="102"/>
      <x:c r="G18" s="102"/>
      <x:c r="H18" s="102"/>
    </x:row>
  </x:sheetData>
  <x:mergeCells>
    <x:mergeCell ref="A1:H1"/>
    <x:mergeCell ref="A10:H10"/>
    <x:mergeCell ref="A11:H18"/>
  </x:mergeCells>
  <x:conditionalFormatting sqref="E4:E7">
    <x:cfRule type="dataBar" priority="1">
      <x:dataBar>
        <x:cfvo type="min"/>
        <x:cfvo type="max"/>
        <x:color rgb="FFA02B93"/>
      </x:dataBar>
      <x:extLst>
        <x:ext xmlns:x14="http://schemas.microsoft.com/office/spreadsheetml/2009/9/main" uri="{B025F937-C7B1-47D3-B67F-A62EFF666E3E}">
          <x14:id>{84DDEE18-0637-9E0A-B69B-DA00A100274A}</x14:id>
        </x:ext>
      </x:extLst>
    </x:cfRule>
  </x:conditionalFormatting>
  <x:dataValidations count="10">
    <x:dataValidation type="custom" errorStyle="stop" showErrorMessage="1" errorTitle="Calculated cell" error="This cell updates automatically. Enter data only in yellow cells." sqref="A4:A7">
      <x:formula1>FALSE</x:formula1>
    </x:dataValidation>
    <x:dataValidation type="custom" errorStyle="stop" showErrorMessage="1" errorTitle="Calculated cell" error="This cell updates automatically. Enter data only in yellow cells." sqref="B4:B7">
      <x:formula1>FALSE</x:formula1>
    </x:dataValidation>
    <x:dataValidation type="custom" errorStyle="stop" showErrorMessage="1" errorTitle="Calculated cell" error="This cell updates automatically. Enter data only in yellow cells." sqref="C4:C7">
      <x:formula1>FALSE</x:formula1>
    </x:dataValidation>
    <x:dataValidation type="custom" errorStyle="stop" showErrorMessage="1" errorTitle="Calculated cell" error="This cell updates automatically. Enter data only in yellow cells." sqref="D4:D7">
      <x:formula1>FALSE</x:formula1>
    </x:dataValidation>
    <x:dataValidation type="custom" errorStyle="stop" showErrorMessage="1" errorTitle="Calculated cell" error="This cell updates automatically. Enter data only in yellow cells." sqref="E4:E7">
      <x:formula1>FALSE</x:formula1>
    </x:dataValidation>
    <x:dataValidation type="custom" errorStyle="stop" showErrorMessage="1" errorTitle="Calculated cell" error="This cell updates automatically. Enter data only in yellow cells." sqref="F4:F7">
      <x:formula1>FALSE</x:formula1>
    </x:dataValidation>
    <x:dataValidation type="custom" errorStyle="stop" showErrorMessage="1" errorTitle="Calculated cell" error="This cell updates automatically. Enter data only in yellow cells." sqref="G4:G7">
      <x:formula1>FALSE</x:formula1>
    </x:dataValidation>
    <x:dataValidation type="custom" errorStyle="stop" showErrorMessage="1" errorTitle="Calculated cell" error="This cell updates automatically. Enter data only in yellow cells." sqref="H4:H7">
      <x:formula1>FALSE</x:formula1>
    </x:dataValidation>
    <x:dataValidation type="custom" errorStyle="stop" showErrorMessage="1" errorTitle="Calculated cell" error="This cell updates automatically. Enter data only in yellow cells." sqref="K4:K9">
      <x:formula1>FALSE</x:formula1>
    </x:dataValidation>
    <x:dataValidation type="custom" errorStyle="stop" showErrorMessage="1" errorTitle="Calculated cell" error="This cell updates automatically. Enter data only in yellow cells." sqref="M4:M9">
      <x:formula1>FALSE</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84DDEE18-0637-9E0A-B69B-DA00A100274A}">
            <x14:dataBar gradient="1">
              <x14:cfvo type="min"/>
              <x14:cfvo type="max"/>
              <x14:fillColor rgb="FFA02B93"/>
            </x14:dataBar>
          </x14:cfRule>
          <xm:sqref>E4:E7</xm:sqref>
        </x14:conditionalFormatting>
      </x14:conditionalFormattings>
    </x:ext>
  </x:extLst>
</x:worksheet>
</file>

<file path=xl/worksheets/sheet1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2" hidden="0" customWidth="1"/>
    <x:col min="2" max="2" width="18" hidden="0" customWidth="1"/>
    <x:col min="3" max="3" width="25" hidden="0" customWidth="1"/>
    <x:col min="4" max="4" width="14" hidden="0" customWidth="1"/>
    <x:col min="5" max="5" width="28" hidden="0" customWidth="1"/>
    <x:col min="6" max="6" width="27" hidden="0" customWidth="1"/>
    <x:col min="7" max="7" width="14" hidden="0" customWidth="1"/>
    <x:col min="8" max="8" width="16" hidden="0" customWidth="1"/>
    <x:col min="9" max="9" width="18" hidden="0" customWidth="1"/>
    <x:col min="10" max="10" width="23" hidden="0" customWidth="1"/>
    <x:col min="11" max="11" width="13" hidden="0" customWidth="1"/>
    <x:col min="12" max="12" width="17" hidden="0" customWidth="1"/>
    <x:col min="13" max="13" width="16" hidden="0" customWidth="1"/>
    <x:col min="14" max="14" width="14" hidden="0" customWidth="1"/>
    <x:col min="15" max="15" width="12" hidden="0" customWidth="1"/>
    <x:col min="16" max="16" width="34" hidden="0" customWidth="1"/>
    <x:col min="17" max="17" width="23" hidden="0" customWidth="1"/>
  </x:cols>
  <x:sheetData>
    <x:row r="1" ht="34" customHeight="1">
      <x:c r="A1" s="161" t="str">
        <x:v>RFQFlow AI — Customer Master</x:v>
      </x:c>
      <x:c r="B1" s="161"/>
      <x:c r="C1" s="161"/>
      <x:c r="D1" s="161"/>
      <x:c r="E1" s="161"/>
      <x:c r="F1" s="161"/>
      <x:c r="G1" s="161"/>
      <x:c r="H1" s="161"/>
      <x:c r="I1" s="161"/>
      <x:c r="J1" s="161"/>
      <x:c r="K1" s="161"/>
      <x:c r="L1" s="161"/>
      <x:c r="M1" s="161"/>
      <x:c r="N1" s="161"/>
      <x:c r="O1" s="161"/>
      <x:c r="P1" s="161"/>
    </x:row>
    <x:row r="2">
      <x:c r="A2" s="474" t="str">
        <x:v>DEMO DATA: rows 5–9 are examples. Keep one row per company/buyer. This is your reusable address book; update it when buyer details change.</x:v>
      </x:c>
      <x:c r="B2" s="474" t="str">
        <x:v>DEMO DATA: rows 5–9 are examples. Keep one row per company/buyer. This is your reusable address book; update it when buyer details change.</x:v>
      </x:c>
      <x:c r="C2" s="474" t="str">
        <x:v>DEMO DATA: rows 5–9 are examples. Keep one row per company/buyer. This is your reusable address book; update it when buyer details change.</x:v>
      </x:c>
      <x:c r="D2" s="474" t="str">
        <x:v>DEMO DATA: rows 5–9 are examples. Keep one row per company/buyer. This is your reusable address book; update it when buyer details change.</x:v>
      </x:c>
      <x:c r="E2" s="474" t="str">
        <x:v>DEMO DATA: rows 5–9 are examples. Keep one row per company/buyer. This is your reusable address book; update it when buyer details change.</x:v>
      </x:c>
      <x:c r="F2" s="474" t="str">
        <x:v>DEMO DATA: rows 5–9 are examples. Keep one row per company/buyer. This is your reusable address book; update it when buyer details change.</x:v>
      </x:c>
      <x:c r="G2" s="474" t="str">
        <x:v>DEMO DATA: rows 5–9 are examples. Keep one row per company/buyer. This is your reusable address book; update it when buyer details change.</x:v>
      </x:c>
      <x:c r="H2" s="474" t="str">
        <x:v>DEMO DATA: rows 5–9 are examples. Keep one row per company/buyer. This is your reusable address book; update it when buyer details change.</x:v>
      </x:c>
      <x:c r="I2" s="474" t="str">
        <x:v>DEMO DATA: rows 5–9 are examples. Keep one row per company/buyer. This is your reusable address book; update it when buyer details change.</x:v>
      </x:c>
      <x:c r="J2" s="474" t="str">
        <x:v>DEMO DATA: rows 5–9 are examples. Keep one row per company/buyer. This is your reusable address book; update it when buyer details change.</x:v>
      </x:c>
      <x:c r="K2" s="474" t="str">
        <x:v>DEMO DATA: rows 5–9 are examples. Keep one row per company/buyer. This is your reusable address book; update it when buyer details change.</x:v>
      </x:c>
      <x:c r="L2" s="474" t="str">
        <x:v>DEMO DATA: rows 5–9 are examples. Keep one row per company/buyer. This is your reusable address book; update it when buyer details change.</x:v>
      </x:c>
      <x:c r="M2" s="474" t="str">
        <x:v>DEMO DATA: rows 5–9 are examples. Keep one row per company/buyer. This is your reusable address book; update it when buyer details change.</x:v>
      </x:c>
      <x:c r="N2" s="474" t="str">
        <x:v>DEMO DATA: rows 5–9 are examples. Keep one row per company/buyer. This is your reusable address book; update it when buyer details change.</x:v>
      </x:c>
      <x:c r="O2" s="474" t="str">
        <x:v>DEMO DATA: rows 5–9 are examples. Keep one row per company/buyer. This is your reusable address book; update it when buyer details change.</x:v>
      </x:c>
      <x:c r="P2" s="474" t="str">
        <x:v>DEMO DATA: rows 5–9 are examples. Keep one row per company/buyer. This is your reusable address book; update it when buyer details change.</x:v>
      </x:c>
    </x:row>
    <x:row r="4">
      <x:c r="A4" s="157" t="str">
        <x:v>Customer ID</x:v>
      </x:c>
      <x:c r="B4" s="157" t="str">
        <x:v>Company</x:v>
      </x:c>
      <x:c r="C4" s="157" t="str">
        <x:v>Buyer Name</x:v>
      </x:c>
      <x:c r="D4" s="157" t="str">
        <x:v>Designation</x:v>
      </x:c>
      <x:c r="E4" s="157" t="str">
        <x:v>Phone</x:v>
      </x:c>
      <x:c r="F4" s="157" t="str">
        <x:v>Email</x:v>
      </x:c>
      <x:c r="G4" s="157" t="str">
        <x:v>City</x:v>
      </x:c>
      <x:c r="H4" s="157" t="str">
        <x:v>State</x:v>
      </x:c>
      <x:c r="I4" s="157" t="str">
        <x:v>GSTIN</x:v>
      </x:c>
      <x:c r="J4" s="157" t="str">
        <x:v>Primary Product</x:v>
      </x:c>
      <x:c r="K4" s="157" t="str">
        <x:v>Source</x:v>
      </x:c>
      <x:c r="L4" s="157" t="str">
        <x:v>Account Type</x:v>
      </x:c>
      <x:c r="M4" s="157" t="str">
        <x:v>Credit Terms</x:v>
      </x:c>
      <x:c r="N4" s="157" t="str">
        <x:v>Last RFQ Date</x:v>
      </x:c>
      <x:c r="O4" s="157" t="str">
        <x:v>Total RFQs</x:v>
      </x:c>
      <x:c r="P4" s="157" t="str">
        <x:v>Notes</x:v>
      </x:c>
      <x:c r="Q4" s="722" t="str">
        <x:v>Record Check</x:v>
      </x:c>
    </x:row>
    <x:row r="5">
      <x:c r="A5" s="459" t="str">
        <x:v>CUST-DEMO-001</x:v>
      </x:c>
      <x:c r="B5" s="459" t="str">
        <x:v>Rahul Verma</x:v>
      </x:c>
      <x:c r="C5" s="459" t="str">
        <x:v>Orion Components Pvt Ltd</x:v>
      </x:c>
      <x:c r="D5" s="459" t="str">
        <x:v>9876501001</x:v>
      </x:c>
      <x:c r="E5" s="459" t="str">
        <x:v>rahul.verma@orioncomponents.example</x:v>
      </x:c>
      <x:c r="F5" s="459" t="str">
        <x:v>Pune</x:v>
      </x:c>
      <x:c r="G5" s="459" t="str">
        <x:v>Maharashtra</x:v>
      </x:c>
      <x:c r="H5" s="459" t="str">
        <x:v>India</x:v>
      </x:c>
      <x:c r="I5" s="459" t="str">
        <x:v>Industrial Equipment</x:v>
      </x:c>
      <x:c r="J5" s="459" t="str">
        <x:v>IndiaMART</x:v>
      </x:c>
      <x:c r="K5" s="459" t="str">
        <x:v>Owner</x:v>
      </x:c>
      <x:c r="L5" s="459" t="n">
        <x:v>46266</x:v>
      </x:c>
      <x:c r="M5" s="459" t="n">
        <x:v>46273</x:v>
      </x:c>
      <x:c r="N5" s="487" t="str">
        <x:v>Customer</x:v>
      </x:c>
      <x:c r="O5" s="459" t="str">
        <x:v>50% advance, balance before dispatch</x:v>
      </x:c>
      <x:c r="P5" s="459" t="str">
        <x:v>SAMPLE / DEMO — delete or replace this row.</x:v>
      </x:c>
      <x:c r="Q5" s="747" t="str">
        <x:f>IF(A5="","",IF(COUNTIF($A$5:$A$504,A5)&gt;1,"DUPLICATE CUSTOMER ID",IF(OR(B5="",C5=""),"ADD BUYER / COMPANY",IF(AND(D5="",E5=""),"ADD PHONE OR EMAIL",IF(OR(AND(L5&lt;&gt;"",OR(NOT(ISNUMBER(L5)),L5&gt;TODAY())),AND(M5&lt;&gt;"",OR(NOT(ISNUMBER(M5)),M5&lt;L5,M5&gt;TODAY()))),"CHECK DATE","COMPLETE")))))</x:f>
        <x:v>COMPLETE</x:v>
      </x:c>
    </x:row>
    <x:row r="6">
      <x:c r="A6" s="459"/>
      <x:c r="B6" s="459"/>
      <x:c r="C6" s="459"/>
      <x:c r="D6" s="459"/>
      <x:c r="E6" s="459"/>
      <x:c r="F6" s="459"/>
      <x:c r="G6" s="459"/>
      <x:c r="H6" s="459"/>
      <x:c r="I6" s="459"/>
      <x:c r="J6" s="459"/>
      <x:c r="K6" s="459"/>
      <x:c r="L6" s="459"/>
      <x:c r="M6" s="459"/>
      <x:c r="N6" s="487"/>
      <x:c r="O6" s="459"/>
      <x:c r="P6" s="459"/>
      <x:c r="Q6" s="747" t="str">
        <x:f>IF(A6="","",IF(COUNTIF($A$5:$A$504,A6)&gt;1,"DUPLICATE CUSTOMER ID",IF(OR(B6="",C6=""),"ADD BUYER / COMPANY",IF(AND(D6="",E6=""),"ADD PHONE OR EMAIL",IF(OR(AND(L6&lt;&gt;"",OR(NOT(ISNUMBER(L6)),L6&gt;TODAY())),AND(M6&lt;&gt;"",OR(NOT(ISNUMBER(M6)),M6&lt;L6,M6&gt;TODAY()))),"CHECK DATE","COMPLETE")))))</x:f>
      </x:c>
    </x:row>
    <x:row r="7">
      <x:c r="A7" s="459"/>
      <x:c r="B7" s="459"/>
      <x:c r="C7" s="459"/>
      <x:c r="D7" s="459"/>
      <x:c r="E7" s="459"/>
      <x:c r="F7" s="459"/>
      <x:c r="G7" s="459"/>
      <x:c r="H7" s="459"/>
      <x:c r="I7" s="459"/>
      <x:c r="J7" s="459"/>
      <x:c r="K7" s="459"/>
      <x:c r="L7" s="459"/>
      <x:c r="M7" s="459"/>
      <x:c r="N7" s="487"/>
      <x:c r="O7" s="459"/>
      <x:c r="P7" s="459"/>
      <x:c r="Q7" s="747" t="str">
        <x:f>IF(A7="","",IF(COUNTIF($A$5:$A$504,A7)&gt;1,"DUPLICATE CUSTOMER ID",IF(OR(B7="",C7=""),"ADD BUYER / COMPANY",IF(AND(D7="",E7=""),"ADD PHONE OR EMAIL",IF(OR(AND(L7&lt;&gt;"",OR(NOT(ISNUMBER(L7)),L7&gt;TODAY())),AND(M7&lt;&gt;"",OR(NOT(ISNUMBER(M7)),M7&lt;L7,M7&gt;TODAY()))),"CHECK DATE","COMPLETE")))))</x:f>
      </x:c>
    </x:row>
    <x:row r="8">
      <x:c r="A8" s="459"/>
      <x:c r="B8" s="459"/>
      <x:c r="C8" s="459"/>
      <x:c r="D8" s="459"/>
      <x:c r="E8" s="459"/>
      <x:c r="F8" s="459"/>
      <x:c r="G8" s="459"/>
      <x:c r="H8" s="459"/>
      <x:c r="I8" s="459"/>
      <x:c r="J8" s="459"/>
      <x:c r="K8" s="459"/>
      <x:c r="L8" s="459"/>
      <x:c r="M8" s="459"/>
      <x:c r="N8" s="487"/>
      <x:c r="O8" s="459"/>
      <x:c r="P8" s="459"/>
      <x:c r="Q8" s="747" t="str">
        <x:f>IF(A8="","",IF(COUNTIF($A$5:$A$504,A8)&gt;1,"DUPLICATE CUSTOMER ID",IF(OR(B8="",C8=""),"ADD BUYER / COMPANY",IF(AND(D8="",E8=""),"ADD PHONE OR EMAIL",IF(OR(AND(L8&lt;&gt;"",OR(NOT(ISNUMBER(L8)),L8&gt;TODAY())),AND(M8&lt;&gt;"",OR(NOT(ISNUMBER(M8)),M8&lt;L8,M8&gt;TODAY()))),"CHECK DATE","COMPLETE")))))</x:f>
      </x:c>
    </x:row>
    <x:row r="9">
      <x:c r="A9" s="459"/>
      <x:c r="B9" s="459"/>
      <x:c r="C9" s="459"/>
      <x:c r="D9" s="459"/>
      <x:c r="E9" s="459"/>
      <x:c r="F9" s="459"/>
      <x:c r="G9" s="459"/>
      <x:c r="H9" s="459"/>
      <x:c r="I9" s="459"/>
      <x:c r="J9" s="459"/>
      <x:c r="K9" s="459"/>
      <x:c r="L9" s="459"/>
      <x:c r="M9" s="459"/>
      <x:c r="N9" s="487"/>
      <x:c r="O9" s="459"/>
      <x:c r="P9" s="459"/>
      <x:c r="Q9" s="747" t="str">
        <x:f>IF(A9="","",IF(COUNTIF($A$5:$A$504,A9)&gt;1,"DUPLICATE CUSTOMER ID",IF(OR(B9="",C9=""),"ADD BUYER / COMPANY",IF(AND(D9="",E9=""),"ADD PHONE OR EMAIL",IF(OR(AND(L9&lt;&gt;"",OR(NOT(ISNUMBER(L9)),L9&gt;TODAY())),AND(M9&lt;&gt;"",OR(NOT(ISNUMBER(M9)),M9&lt;L9,M9&gt;TODAY()))),"CHECK DATE","COMPLETE")))))</x:f>
      </x:c>
    </x:row>
    <x:row r="10">
      <x:c r="A10" s="459"/>
      <x:c r="B10" s="459"/>
      <x:c r="C10" s="459"/>
      <x:c r="D10" s="459"/>
      <x:c r="E10" s="459"/>
      <x:c r="F10" s="459"/>
      <x:c r="G10" s="459"/>
      <x:c r="H10" s="459"/>
      <x:c r="I10" s="459"/>
      <x:c r="J10" s="459"/>
      <x:c r="K10" s="459"/>
      <x:c r="L10" s="459"/>
      <x:c r="M10" s="459"/>
      <x:c r="N10" s="487"/>
      <x:c r="O10" s="459"/>
      <x:c r="P10" s="459"/>
      <x:c r="Q10" s="747" t="str">
        <x:f>IF(A10="","",IF(COUNTIF($A$5:$A$504,A10)&gt;1,"DUPLICATE CUSTOMER ID",IF(OR(B10="",C10=""),"ADD BUYER / COMPANY",IF(AND(D10="",E10=""),"ADD PHONE OR EMAIL",IF(OR(AND(L10&lt;&gt;"",OR(NOT(ISNUMBER(L10)),L10&gt;TODAY())),AND(M10&lt;&gt;"",OR(NOT(ISNUMBER(M10)),M10&lt;L10,M10&gt;TODAY()))),"CHECK DATE","COMPLETE")))))</x:f>
      </x:c>
    </x:row>
    <x:row r="11">
      <x:c r="A11" s="459"/>
      <x:c r="B11" s="459"/>
      <x:c r="C11" s="459"/>
      <x:c r="D11" s="459"/>
      <x:c r="E11" s="459"/>
      <x:c r="F11" s="459"/>
      <x:c r="G11" s="459"/>
      <x:c r="H11" s="459"/>
      <x:c r="I11" s="459"/>
      <x:c r="J11" s="459"/>
      <x:c r="K11" s="459"/>
      <x:c r="L11" s="459"/>
      <x:c r="M11" s="459"/>
      <x:c r="N11" s="487"/>
      <x:c r="O11" s="459"/>
      <x:c r="P11" s="459"/>
      <x:c r="Q11" s="747" t="str">
        <x:f>IF(A11="","",IF(COUNTIF($A$5:$A$504,A11)&gt;1,"DUPLICATE CUSTOMER ID",IF(OR(B11="",C11=""),"ADD BUYER / COMPANY",IF(AND(D11="",E11=""),"ADD PHONE OR EMAIL",IF(OR(AND(L11&lt;&gt;"",OR(NOT(ISNUMBER(L11)),L11&gt;TODAY())),AND(M11&lt;&gt;"",OR(NOT(ISNUMBER(M11)),M11&lt;L11,M11&gt;TODAY()))),"CHECK DATE","COMPLETE")))))</x:f>
      </x:c>
    </x:row>
    <x:row r="12">
      <x:c r="A12" s="459"/>
      <x:c r="B12" s="459"/>
      <x:c r="C12" s="459"/>
      <x:c r="D12" s="459"/>
      <x:c r="E12" s="459"/>
      <x:c r="F12" s="459"/>
      <x:c r="G12" s="459"/>
      <x:c r="H12" s="459"/>
      <x:c r="I12" s="459"/>
      <x:c r="J12" s="459"/>
      <x:c r="K12" s="459"/>
      <x:c r="L12" s="459"/>
      <x:c r="M12" s="459"/>
      <x:c r="N12" s="487"/>
      <x:c r="O12" s="459"/>
      <x:c r="P12" s="459"/>
      <x:c r="Q12" s="747" t="str">
        <x:f>IF(A12="","",IF(COUNTIF($A$5:$A$504,A12)&gt;1,"DUPLICATE CUSTOMER ID",IF(OR(B12="",C12=""),"ADD BUYER / COMPANY",IF(AND(D12="",E12=""),"ADD PHONE OR EMAIL",IF(OR(AND(L12&lt;&gt;"",OR(NOT(ISNUMBER(L12)),L12&gt;TODAY())),AND(M12&lt;&gt;"",OR(NOT(ISNUMBER(M12)),M12&lt;L12,M12&gt;TODAY()))),"CHECK DATE","COMPLETE")))))</x:f>
      </x:c>
    </x:row>
    <x:row r="13">
      <x:c r="A13" s="459"/>
      <x:c r="B13" s="459"/>
      <x:c r="C13" s="459"/>
      <x:c r="D13" s="459"/>
      <x:c r="E13" s="459"/>
      <x:c r="F13" s="459"/>
      <x:c r="G13" s="459"/>
      <x:c r="H13" s="459"/>
      <x:c r="I13" s="459"/>
      <x:c r="J13" s="459"/>
      <x:c r="K13" s="459"/>
      <x:c r="L13" s="459"/>
      <x:c r="M13" s="459"/>
      <x:c r="N13" s="487"/>
      <x:c r="O13" s="459"/>
      <x:c r="P13" s="459"/>
      <x:c r="Q13" s="747" t="str">
        <x:f>IF(A13="","",IF(COUNTIF($A$5:$A$504,A13)&gt;1,"DUPLICATE CUSTOMER ID",IF(OR(B13="",C13=""),"ADD BUYER / COMPANY",IF(AND(D13="",E13=""),"ADD PHONE OR EMAIL",IF(OR(AND(L13&lt;&gt;"",OR(NOT(ISNUMBER(L13)),L13&gt;TODAY())),AND(M13&lt;&gt;"",OR(NOT(ISNUMBER(M13)),M13&lt;L13,M13&gt;TODAY()))),"CHECK DATE","COMPLETE")))))</x:f>
      </x:c>
    </x:row>
    <x:row r="14">
      <x:c r="A14" s="459"/>
      <x:c r="B14" s="459"/>
      <x:c r="C14" s="459"/>
      <x:c r="D14" s="459"/>
      <x:c r="E14" s="459"/>
      <x:c r="F14" s="459"/>
      <x:c r="G14" s="459"/>
      <x:c r="H14" s="459"/>
      <x:c r="I14" s="459"/>
      <x:c r="J14" s="459"/>
      <x:c r="K14" s="459"/>
      <x:c r="L14" s="459"/>
      <x:c r="M14" s="459"/>
      <x:c r="N14" s="487"/>
      <x:c r="O14" s="459"/>
      <x:c r="P14" s="459"/>
      <x:c r="Q14" s="747" t="str">
        <x:f>IF(A14="","",IF(COUNTIF($A$5:$A$504,A14)&gt;1,"DUPLICATE CUSTOMER ID",IF(OR(B14="",C14=""),"ADD BUYER / COMPANY",IF(AND(D14="",E14=""),"ADD PHONE OR EMAIL",IF(OR(AND(L14&lt;&gt;"",OR(NOT(ISNUMBER(L14)),L14&gt;TODAY())),AND(M14&lt;&gt;"",OR(NOT(ISNUMBER(M14)),M14&lt;L14,M14&gt;TODAY()))),"CHECK DATE","COMPLETE")))))</x:f>
      </x:c>
    </x:row>
    <x:row r="15">
      <x:c r="A15" s="459"/>
      <x:c r="B15" s="459"/>
      <x:c r="C15" s="459"/>
      <x:c r="D15" s="459"/>
      <x:c r="E15" s="459"/>
      <x:c r="F15" s="459"/>
      <x:c r="G15" s="459"/>
      <x:c r="H15" s="459"/>
      <x:c r="I15" s="459"/>
      <x:c r="J15" s="459"/>
      <x:c r="K15" s="459"/>
      <x:c r="L15" s="459"/>
      <x:c r="M15" s="459"/>
      <x:c r="N15" s="487"/>
      <x:c r="O15" s="459"/>
      <x:c r="P15" s="459"/>
      <x:c r="Q15" s="747" t="str">
        <x:f>IF(A15="","",IF(COUNTIF($A$5:$A$504,A15)&gt;1,"DUPLICATE CUSTOMER ID",IF(OR(B15="",C15=""),"ADD BUYER / COMPANY",IF(AND(D15="",E15=""),"ADD PHONE OR EMAIL",IF(OR(AND(L15&lt;&gt;"",OR(NOT(ISNUMBER(L15)),L15&gt;TODAY())),AND(M15&lt;&gt;"",OR(NOT(ISNUMBER(M15)),M15&lt;L15,M15&gt;TODAY()))),"CHECK DATE","COMPLETE")))))</x:f>
      </x:c>
    </x:row>
    <x:row r="16">
      <x:c r="A16" s="459"/>
      <x:c r="B16" s="459"/>
      <x:c r="C16" s="459"/>
      <x:c r="D16" s="459"/>
      <x:c r="E16" s="459"/>
      <x:c r="F16" s="459"/>
      <x:c r="G16" s="459"/>
      <x:c r="H16" s="459"/>
      <x:c r="I16" s="459"/>
      <x:c r="J16" s="459"/>
      <x:c r="K16" s="459"/>
      <x:c r="L16" s="459"/>
      <x:c r="M16" s="459"/>
      <x:c r="N16" s="487"/>
      <x:c r="O16" s="459"/>
      <x:c r="P16" s="459"/>
      <x:c r="Q16" s="747" t="str">
        <x:f>IF(A16="","",IF(COUNTIF($A$5:$A$504,A16)&gt;1,"DUPLICATE CUSTOMER ID",IF(OR(B16="",C16=""),"ADD BUYER / COMPANY",IF(AND(D16="",E16=""),"ADD PHONE OR EMAIL",IF(OR(AND(L16&lt;&gt;"",OR(NOT(ISNUMBER(L16)),L16&gt;TODAY())),AND(M16&lt;&gt;"",OR(NOT(ISNUMBER(M16)),M16&lt;L16,M16&gt;TODAY()))),"CHECK DATE","COMPLETE")))))</x:f>
      </x:c>
    </x:row>
    <x:row r="17">
      <x:c r="A17" s="459"/>
      <x:c r="B17" s="459"/>
      <x:c r="C17" s="459"/>
      <x:c r="D17" s="459"/>
      <x:c r="E17" s="459"/>
      <x:c r="F17" s="459"/>
      <x:c r="G17" s="459"/>
      <x:c r="H17" s="459"/>
      <x:c r="I17" s="459"/>
      <x:c r="J17" s="459"/>
      <x:c r="K17" s="459"/>
      <x:c r="L17" s="459"/>
      <x:c r="M17" s="459"/>
      <x:c r="N17" s="487"/>
      <x:c r="O17" s="459"/>
      <x:c r="P17" s="459"/>
      <x:c r="Q17" s="747" t="str">
        <x:f>IF(A17="","",IF(COUNTIF($A$5:$A$504,A17)&gt;1,"DUPLICATE CUSTOMER ID",IF(OR(B17="",C17=""),"ADD BUYER / COMPANY",IF(AND(D17="",E17=""),"ADD PHONE OR EMAIL",IF(OR(AND(L17&lt;&gt;"",OR(NOT(ISNUMBER(L17)),L17&gt;TODAY())),AND(M17&lt;&gt;"",OR(NOT(ISNUMBER(M17)),M17&lt;L17,M17&gt;TODAY()))),"CHECK DATE","COMPLETE")))))</x:f>
      </x:c>
    </x:row>
    <x:row r="18">
      <x:c r="A18" s="459"/>
      <x:c r="B18" s="459"/>
      <x:c r="C18" s="459"/>
      <x:c r="D18" s="459"/>
      <x:c r="E18" s="459"/>
      <x:c r="F18" s="459"/>
      <x:c r="G18" s="459"/>
      <x:c r="H18" s="459"/>
      <x:c r="I18" s="459"/>
      <x:c r="J18" s="459"/>
      <x:c r="K18" s="459"/>
      <x:c r="L18" s="459"/>
      <x:c r="M18" s="459"/>
      <x:c r="N18" s="487"/>
      <x:c r="O18" s="459"/>
      <x:c r="P18" s="459"/>
      <x:c r="Q18" s="747" t="str">
        <x:f>IF(A18="","",IF(COUNTIF($A$5:$A$504,A18)&gt;1,"DUPLICATE CUSTOMER ID",IF(OR(B18="",C18=""),"ADD BUYER / COMPANY",IF(AND(D18="",E18=""),"ADD PHONE OR EMAIL",IF(OR(AND(L18&lt;&gt;"",OR(NOT(ISNUMBER(L18)),L18&gt;TODAY())),AND(M18&lt;&gt;"",OR(NOT(ISNUMBER(M18)),M18&lt;L18,M18&gt;TODAY()))),"CHECK DATE","COMPLETE")))))</x:f>
      </x:c>
    </x:row>
    <x:row r="19">
      <x:c r="A19" s="459"/>
      <x:c r="B19" s="459"/>
      <x:c r="C19" s="459"/>
      <x:c r="D19" s="459"/>
      <x:c r="E19" s="459"/>
      <x:c r="F19" s="459"/>
      <x:c r="G19" s="459"/>
      <x:c r="H19" s="459"/>
      <x:c r="I19" s="459"/>
      <x:c r="J19" s="459"/>
      <x:c r="K19" s="459"/>
      <x:c r="L19" s="459"/>
      <x:c r="M19" s="459"/>
      <x:c r="N19" s="487"/>
      <x:c r="O19" s="459"/>
      <x:c r="P19" s="459"/>
      <x:c r="Q19" s="747" t="str">
        <x:f>IF(A19="","",IF(COUNTIF($A$5:$A$504,A19)&gt;1,"DUPLICATE CUSTOMER ID",IF(OR(B19="",C19=""),"ADD BUYER / COMPANY",IF(AND(D19="",E19=""),"ADD PHONE OR EMAIL",IF(OR(AND(L19&lt;&gt;"",OR(NOT(ISNUMBER(L19)),L19&gt;TODAY())),AND(M19&lt;&gt;"",OR(NOT(ISNUMBER(M19)),M19&lt;L19,M19&gt;TODAY()))),"CHECK DATE","COMPLETE")))))</x:f>
      </x:c>
    </x:row>
    <x:row r="20">
      <x:c r="A20" s="459"/>
      <x:c r="B20" s="459"/>
      <x:c r="C20" s="459"/>
      <x:c r="D20" s="459"/>
      <x:c r="E20" s="459"/>
      <x:c r="F20" s="459"/>
      <x:c r="G20" s="459"/>
      <x:c r="H20" s="459"/>
      <x:c r="I20" s="459"/>
      <x:c r="J20" s="459"/>
      <x:c r="K20" s="459"/>
      <x:c r="L20" s="459"/>
      <x:c r="M20" s="459"/>
      <x:c r="N20" s="487"/>
      <x:c r="O20" s="459"/>
      <x:c r="P20" s="459"/>
      <x:c r="Q20" s="747" t="str">
        <x:f>IF(A20="","",IF(COUNTIF($A$5:$A$504,A20)&gt;1,"DUPLICATE CUSTOMER ID",IF(OR(B20="",C20=""),"ADD BUYER / COMPANY",IF(AND(D20="",E20=""),"ADD PHONE OR EMAIL",IF(OR(AND(L20&lt;&gt;"",OR(NOT(ISNUMBER(L20)),L20&gt;TODAY())),AND(M20&lt;&gt;"",OR(NOT(ISNUMBER(M20)),M20&lt;L20,M20&gt;TODAY()))),"CHECK DATE","COMPLETE")))))</x:f>
      </x:c>
    </x:row>
    <x:row r="21">
      <x:c r="A21" s="459"/>
      <x:c r="B21" s="459"/>
      <x:c r="C21" s="459"/>
      <x:c r="D21" s="459"/>
      <x:c r="E21" s="459"/>
      <x:c r="F21" s="459"/>
      <x:c r="G21" s="459"/>
      <x:c r="H21" s="459"/>
      <x:c r="I21" s="459"/>
      <x:c r="J21" s="459"/>
      <x:c r="K21" s="459"/>
      <x:c r="L21" s="459"/>
      <x:c r="M21" s="459"/>
      <x:c r="N21" s="487"/>
      <x:c r="O21" s="459"/>
      <x:c r="P21" s="459"/>
      <x:c r="Q21" s="747" t="str">
        <x:f>IF(A21="","",IF(COUNTIF($A$5:$A$504,A21)&gt;1,"DUPLICATE CUSTOMER ID",IF(OR(B21="",C21=""),"ADD BUYER / COMPANY",IF(AND(D21="",E21=""),"ADD PHONE OR EMAIL",IF(OR(AND(L21&lt;&gt;"",OR(NOT(ISNUMBER(L21)),L21&gt;TODAY())),AND(M21&lt;&gt;"",OR(NOT(ISNUMBER(M21)),M21&lt;L21,M21&gt;TODAY()))),"CHECK DATE","COMPLETE")))))</x:f>
      </x:c>
    </x:row>
    <x:row r="22">
      <x:c r="A22" s="459"/>
      <x:c r="B22" s="459"/>
      <x:c r="C22" s="459"/>
      <x:c r="D22" s="459"/>
      <x:c r="E22" s="459"/>
      <x:c r="F22" s="459"/>
      <x:c r="G22" s="459"/>
      <x:c r="H22" s="459"/>
      <x:c r="I22" s="459"/>
      <x:c r="J22" s="459"/>
      <x:c r="K22" s="459"/>
      <x:c r="L22" s="459"/>
      <x:c r="M22" s="459"/>
      <x:c r="N22" s="487"/>
      <x:c r="O22" s="459"/>
      <x:c r="P22" s="459"/>
      <x:c r="Q22" s="747" t="str">
        <x:f>IF(A22="","",IF(COUNTIF($A$5:$A$504,A22)&gt;1,"DUPLICATE CUSTOMER ID",IF(OR(B22="",C22=""),"ADD BUYER / COMPANY",IF(AND(D22="",E22=""),"ADD PHONE OR EMAIL",IF(OR(AND(L22&lt;&gt;"",OR(NOT(ISNUMBER(L22)),L22&gt;TODAY())),AND(M22&lt;&gt;"",OR(NOT(ISNUMBER(M22)),M22&lt;L22,M22&gt;TODAY()))),"CHECK DATE","COMPLETE")))))</x:f>
      </x:c>
    </x:row>
    <x:row r="23">
      <x:c r="A23" s="459"/>
      <x:c r="B23" s="459"/>
      <x:c r="C23" s="459"/>
      <x:c r="D23" s="459"/>
      <x:c r="E23" s="459"/>
      <x:c r="F23" s="459"/>
      <x:c r="G23" s="459"/>
      <x:c r="H23" s="459"/>
      <x:c r="I23" s="459"/>
      <x:c r="J23" s="459"/>
      <x:c r="K23" s="459"/>
      <x:c r="L23" s="459"/>
      <x:c r="M23" s="459"/>
      <x:c r="N23" s="487"/>
      <x:c r="O23" s="459"/>
      <x:c r="P23" s="459"/>
      <x:c r="Q23" s="747" t="str">
        <x:f>IF(A23="","",IF(COUNTIF($A$5:$A$504,A23)&gt;1,"DUPLICATE CUSTOMER ID",IF(OR(B23="",C23=""),"ADD BUYER / COMPANY",IF(AND(D23="",E23=""),"ADD PHONE OR EMAIL",IF(OR(AND(L23&lt;&gt;"",OR(NOT(ISNUMBER(L23)),L23&gt;TODAY())),AND(M23&lt;&gt;"",OR(NOT(ISNUMBER(M23)),M23&lt;L23,M23&gt;TODAY()))),"CHECK DATE","COMPLETE")))))</x:f>
      </x:c>
    </x:row>
    <x:row r="24">
      <x:c r="A24" s="459"/>
      <x:c r="B24" s="459"/>
      <x:c r="C24" s="459"/>
      <x:c r="D24" s="459"/>
      <x:c r="E24" s="459"/>
      <x:c r="F24" s="459"/>
      <x:c r="G24" s="459"/>
      <x:c r="H24" s="459"/>
      <x:c r="I24" s="459"/>
      <x:c r="J24" s="459"/>
      <x:c r="K24" s="459"/>
      <x:c r="L24" s="459"/>
      <x:c r="M24" s="459"/>
      <x:c r="N24" s="487"/>
      <x:c r="O24" s="459"/>
      <x:c r="P24" s="459"/>
      <x:c r="Q24" s="747" t="str">
        <x:f>IF(A24="","",IF(COUNTIF($A$5:$A$504,A24)&gt;1,"DUPLICATE CUSTOMER ID",IF(OR(B24="",C24=""),"ADD BUYER / COMPANY",IF(AND(D24="",E24=""),"ADD PHONE OR EMAIL",IF(OR(AND(L24&lt;&gt;"",OR(NOT(ISNUMBER(L24)),L24&gt;TODAY())),AND(M24&lt;&gt;"",OR(NOT(ISNUMBER(M24)),M24&lt;L24,M24&gt;TODAY()))),"CHECK DATE","COMPLETE")))))</x:f>
      </x:c>
    </x:row>
    <x:row r="25">
      <x:c r="A25" s="459"/>
      <x:c r="B25" s="459"/>
      <x:c r="C25" s="459"/>
      <x:c r="D25" s="459"/>
      <x:c r="E25" s="459"/>
      <x:c r="F25" s="459"/>
      <x:c r="G25" s="459"/>
      <x:c r="H25" s="459"/>
      <x:c r="I25" s="459"/>
      <x:c r="J25" s="459"/>
      <x:c r="K25" s="459"/>
      <x:c r="L25" s="459"/>
      <x:c r="M25" s="459"/>
      <x:c r="N25" s="487"/>
      <x:c r="O25" s="459"/>
      <x:c r="P25" s="459"/>
      <x:c r="Q25" s="747" t="str">
        <x:f>IF(A25="","",IF(COUNTIF($A$5:$A$504,A25)&gt;1,"DUPLICATE CUSTOMER ID",IF(OR(B25="",C25=""),"ADD BUYER / COMPANY",IF(AND(D25="",E25=""),"ADD PHONE OR EMAIL",IF(OR(AND(L25&lt;&gt;"",OR(NOT(ISNUMBER(L25)),L25&gt;TODAY())),AND(M25&lt;&gt;"",OR(NOT(ISNUMBER(M25)),M25&lt;L25,M25&gt;TODAY()))),"CHECK DATE","COMPLETE")))))</x:f>
      </x:c>
    </x:row>
    <x:row r="26">
      <x:c r="A26" s="459"/>
      <x:c r="B26" s="459"/>
      <x:c r="C26" s="459"/>
      <x:c r="D26" s="459"/>
      <x:c r="E26" s="459"/>
      <x:c r="F26" s="459"/>
      <x:c r="G26" s="459"/>
      <x:c r="H26" s="459"/>
      <x:c r="I26" s="459"/>
      <x:c r="J26" s="459"/>
      <x:c r="K26" s="459"/>
      <x:c r="L26" s="459"/>
      <x:c r="M26" s="459"/>
      <x:c r="N26" s="487"/>
      <x:c r="O26" s="459"/>
      <x:c r="P26" s="459"/>
      <x:c r="Q26" s="747" t="str">
        <x:f>IF(A26="","",IF(COUNTIF($A$5:$A$504,A26)&gt;1,"DUPLICATE CUSTOMER ID",IF(OR(B26="",C26=""),"ADD BUYER / COMPANY",IF(AND(D26="",E26=""),"ADD PHONE OR EMAIL",IF(OR(AND(L26&lt;&gt;"",OR(NOT(ISNUMBER(L26)),L26&gt;TODAY())),AND(M26&lt;&gt;"",OR(NOT(ISNUMBER(M26)),M26&lt;L26,M26&gt;TODAY()))),"CHECK DATE","COMPLETE")))))</x:f>
      </x:c>
    </x:row>
    <x:row r="27">
      <x:c r="A27" s="459"/>
      <x:c r="B27" s="459"/>
      <x:c r="C27" s="459"/>
      <x:c r="D27" s="459"/>
      <x:c r="E27" s="459"/>
      <x:c r="F27" s="459"/>
      <x:c r="G27" s="459"/>
      <x:c r="H27" s="459"/>
      <x:c r="I27" s="459"/>
      <x:c r="J27" s="459"/>
      <x:c r="K27" s="459"/>
      <x:c r="L27" s="459"/>
      <x:c r="M27" s="459"/>
      <x:c r="N27" s="487"/>
      <x:c r="O27" s="459"/>
      <x:c r="P27" s="459"/>
      <x:c r="Q27" s="747" t="str">
        <x:f>IF(A27="","",IF(COUNTIF($A$5:$A$504,A27)&gt;1,"DUPLICATE CUSTOMER ID",IF(OR(B27="",C27=""),"ADD BUYER / COMPANY",IF(AND(D27="",E27=""),"ADD PHONE OR EMAIL",IF(OR(AND(L27&lt;&gt;"",OR(NOT(ISNUMBER(L27)),L27&gt;TODAY())),AND(M27&lt;&gt;"",OR(NOT(ISNUMBER(M27)),M27&lt;L27,M27&gt;TODAY()))),"CHECK DATE","COMPLETE")))))</x:f>
      </x:c>
    </x:row>
    <x:row r="28">
      <x:c r="A28" s="459"/>
      <x:c r="B28" s="459"/>
      <x:c r="C28" s="459"/>
      <x:c r="D28" s="459"/>
      <x:c r="E28" s="459"/>
      <x:c r="F28" s="459"/>
      <x:c r="G28" s="459"/>
      <x:c r="H28" s="459"/>
      <x:c r="I28" s="459"/>
      <x:c r="J28" s="459"/>
      <x:c r="K28" s="459"/>
      <x:c r="L28" s="459"/>
      <x:c r="M28" s="459"/>
      <x:c r="N28" s="487"/>
      <x:c r="O28" s="459"/>
      <x:c r="P28" s="459"/>
      <x:c r="Q28" s="747" t="str">
        <x:f>IF(A28="","",IF(COUNTIF($A$5:$A$504,A28)&gt;1,"DUPLICATE CUSTOMER ID",IF(OR(B28="",C28=""),"ADD BUYER / COMPANY",IF(AND(D28="",E28=""),"ADD PHONE OR EMAIL",IF(OR(AND(L28&lt;&gt;"",OR(NOT(ISNUMBER(L28)),L28&gt;TODAY())),AND(M28&lt;&gt;"",OR(NOT(ISNUMBER(M28)),M28&lt;L28,M28&gt;TODAY()))),"CHECK DATE","COMPLETE")))))</x:f>
      </x:c>
    </x:row>
    <x:row r="29">
      <x:c r="A29" s="459"/>
      <x:c r="B29" s="459"/>
      <x:c r="C29" s="459"/>
      <x:c r="D29" s="459"/>
      <x:c r="E29" s="459"/>
      <x:c r="F29" s="459"/>
      <x:c r="G29" s="459"/>
      <x:c r="H29" s="459"/>
      <x:c r="I29" s="459"/>
      <x:c r="J29" s="459"/>
      <x:c r="K29" s="459"/>
      <x:c r="L29" s="459"/>
      <x:c r="M29" s="459"/>
      <x:c r="N29" s="487"/>
      <x:c r="O29" s="459"/>
      <x:c r="P29" s="459"/>
      <x:c r="Q29" s="747" t="str">
        <x:f>IF(A29="","",IF(COUNTIF($A$5:$A$504,A29)&gt;1,"DUPLICATE CUSTOMER ID",IF(OR(B29="",C29=""),"ADD BUYER / COMPANY",IF(AND(D29="",E29=""),"ADD PHONE OR EMAIL",IF(OR(AND(L29&lt;&gt;"",OR(NOT(ISNUMBER(L29)),L29&gt;TODAY())),AND(M29&lt;&gt;"",OR(NOT(ISNUMBER(M29)),M29&lt;L29,M29&gt;TODAY()))),"CHECK DATE","COMPLETE")))))</x:f>
      </x:c>
    </x:row>
    <x:row r="30">
      <x:c r="A30" s="459"/>
      <x:c r="B30" s="459"/>
      <x:c r="C30" s="459"/>
      <x:c r="D30" s="459"/>
      <x:c r="E30" s="459"/>
      <x:c r="F30" s="459"/>
      <x:c r="G30" s="459"/>
      <x:c r="H30" s="459"/>
      <x:c r="I30" s="459"/>
      <x:c r="J30" s="459"/>
      <x:c r="K30" s="459"/>
      <x:c r="L30" s="459"/>
      <x:c r="M30" s="459"/>
      <x:c r="N30" s="487"/>
      <x:c r="O30" s="459"/>
      <x:c r="P30" s="459"/>
      <x:c r="Q30" s="747" t="str">
        <x:f>IF(A30="","",IF(COUNTIF($A$5:$A$504,A30)&gt;1,"DUPLICATE CUSTOMER ID",IF(OR(B30="",C30=""),"ADD BUYER / COMPANY",IF(AND(D30="",E30=""),"ADD PHONE OR EMAIL",IF(OR(AND(L30&lt;&gt;"",OR(NOT(ISNUMBER(L30)),L30&gt;TODAY())),AND(M30&lt;&gt;"",OR(NOT(ISNUMBER(M30)),M30&lt;L30,M30&gt;TODAY()))),"CHECK DATE","COMPLETE")))))</x:f>
      </x:c>
    </x:row>
    <x:row r="31">
      <x:c r="A31" s="459"/>
      <x:c r="B31" s="459"/>
      <x:c r="C31" s="459"/>
      <x:c r="D31" s="459"/>
      <x:c r="E31" s="459"/>
      <x:c r="F31" s="459"/>
      <x:c r="G31" s="459"/>
      <x:c r="H31" s="459"/>
      <x:c r="I31" s="459"/>
      <x:c r="J31" s="459"/>
      <x:c r="K31" s="459"/>
      <x:c r="L31" s="459"/>
      <x:c r="M31" s="459"/>
      <x:c r="N31" s="487"/>
      <x:c r="O31" s="459"/>
      <x:c r="P31" s="459"/>
      <x:c r="Q31" s="747" t="str">
        <x:f>IF(A31="","",IF(COUNTIF($A$5:$A$504,A31)&gt;1,"DUPLICATE CUSTOMER ID",IF(OR(B31="",C31=""),"ADD BUYER / COMPANY",IF(AND(D31="",E31=""),"ADD PHONE OR EMAIL",IF(OR(AND(L31&lt;&gt;"",OR(NOT(ISNUMBER(L31)),L31&gt;TODAY())),AND(M31&lt;&gt;"",OR(NOT(ISNUMBER(M31)),M31&lt;L31,M31&gt;TODAY()))),"CHECK DATE","COMPLETE")))))</x:f>
      </x:c>
    </x:row>
    <x:row r="32">
      <x:c r="A32" s="459"/>
      <x:c r="B32" s="459"/>
      <x:c r="C32" s="459"/>
      <x:c r="D32" s="459"/>
      <x:c r="E32" s="459"/>
      <x:c r="F32" s="459"/>
      <x:c r="G32" s="459"/>
      <x:c r="H32" s="459"/>
      <x:c r="I32" s="459"/>
      <x:c r="J32" s="459"/>
      <x:c r="K32" s="459"/>
      <x:c r="L32" s="459"/>
      <x:c r="M32" s="459"/>
      <x:c r="N32" s="487"/>
      <x:c r="O32" s="459"/>
      <x:c r="P32" s="459"/>
      <x:c r="Q32" s="747" t="str">
        <x:f>IF(A32="","",IF(COUNTIF($A$5:$A$504,A32)&gt;1,"DUPLICATE CUSTOMER ID",IF(OR(B32="",C32=""),"ADD BUYER / COMPANY",IF(AND(D32="",E32=""),"ADD PHONE OR EMAIL",IF(OR(AND(L32&lt;&gt;"",OR(NOT(ISNUMBER(L32)),L32&gt;TODAY())),AND(M32&lt;&gt;"",OR(NOT(ISNUMBER(M32)),M32&lt;L32,M32&gt;TODAY()))),"CHECK DATE","COMPLETE")))))</x:f>
      </x:c>
    </x:row>
    <x:row r="33">
      <x:c r="A33" s="459"/>
      <x:c r="B33" s="459"/>
      <x:c r="C33" s="459"/>
      <x:c r="D33" s="459"/>
      <x:c r="E33" s="459"/>
      <x:c r="F33" s="459"/>
      <x:c r="G33" s="459"/>
      <x:c r="H33" s="459"/>
      <x:c r="I33" s="459"/>
      <x:c r="J33" s="459"/>
      <x:c r="K33" s="459"/>
      <x:c r="L33" s="459"/>
      <x:c r="M33" s="459"/>
      <x:c r="N33" s="487"/>
      <x:c r="O33" s="459"/>
      <x:c r="P33" s="459"/>
      <x:c r="Q33" s="747" t="str">
        <x:f>IF(A33="","",IF(COUNTIF($A$5:$A$504,A33)&gt;1,"DUPLICATE CUSTOMER ID",IF(OR(B33="",C33=""),"ADD BUYER / COMPANY",IF(AND(D33="",E33=""),"ADD PHONE OR EMAIL",IF(OR(AND(L33&lt;&gt;"",OR(NOT(ISNUMBER(L33)),L33&gt;TODAY())),AND(M33&lt;&gt;"",OR(NOT(ISNUMBER(M33)),M33&lt;L33,M33&gt;TODAY()))),"CHECK DATE","COMPLETE")))))</x:f>
      </x:c>
    </x:row>
    <x:row r="34">
      <x:c r="A34" s="459"/>
      <x:c r="B34" s="459"/>
      <x:c r="C34" s="459"/>
      <x:c r="D34" s="459"/>
      <x:c r="E34" s="459"/>
      <x:c r="F34" s="459"/>
      <x:c r="G34" s="459"/>
      <x:c r="H34" s="459"/>
      <x:c r="I34" s="459"/>
      <x:c r="J34" s="459"/>
      <x:c r="K34" s="459"/>
      <x:c r="L34" s="459"/>
      <x:c r="M34" s="459"/>
      <x:c r="N34" s="487"/>
      <x:c r="O34" s="459"/>
      <x:c r="P34" s="459"/>
      <x:c r="Q34" s="747" t="str">
        <x:f>IF(A34="","",IF(COUNTIF($A$5:$A$504,A34)&gt;1,"DUPLICATE CUSTOMER ID",IF(OR(B34="",C34=""),"ADD BUYER / COMPANY",IF(AND(D34="",E34=""),"ADD PHONE OR EMAIL",IF(OR(AND(L34&lt;&gt;"",OR(NOT(ISNUMBER(L34)),L34&gt;TODAY())),AND(M34&lt;&gt;"",OR(NOT(ISNUMBER(M34)),M34&lt;L34,M34&gt;TODAY()))),"CHECK DATE","COMPLETE")))))</x:f>
      </x:c>
    </x:row>
    <x:row r="35">
      <x:c r="A35" s="459"/>
      <x:c r="B35" s="459"/>
      <x:c r="C35" s="459"/>
      <x:c r="D35" s="459"/>
      <x:c r="E35" s="459"/>
      <x:c r="F35" s="459"/>
      <x:c r="G35" s="459"/>
      <x:c r="H35" s="459"/>
      <x:c r="I35" s="459"/>
      <x:c r="J35" s="459"/>
      <x:c r="K35" s="459"/>
      <x:c r="L35" s="459"/>
      <x:c r="M35" s="459"/>
      <x:c r="N35" s="487"/>
      <x:c r="O35" s="459"/>
      <x:c r="P35" s="459"/>
      <x:c r="Q35" s="747" t="str">
        <x:f>IF(A35="","",IF(COUNTIF($A$5:$A$504,A35)&gt;1,"DUPLICATE CUSTOMER ID",IF(OR(B35="",C35=""),"ADD BUYER / COMPANY",IF(AND(D35="",E35=""),"ADD PHONE OR EMAIL",IF(OR(AND(L35&lt;&gt;"",OR(NOT(ISNUMBER(L35)),L35&gt;TODAY())),AND(M35&lt;&gt;"",OR(NOT(ISNUMBER(M35)),M35&lt;L35,M35&gt;TODAY()))),"CHECK DATE","COMPLETE")))))</x:f>
      </x:c>
    </x:row>
    <x:row r="36">
      <x:c r="A36" s="459"/>
      <x:c r="B36" s="459"/>
      <x:c r="C36" s="459"/>
      <x:c r="D36" s="459"/>
      <x:c r="E36" s="459"/>
      <x:c r="F36" s="459"/>
      <x:c r="G36" s="459"/>
      <x:c r="H36" s="459"/>
      <x:c r="I36" s="459"/>
      <x:c r="J36" s="459"/>
      <x:c r="K36" s="459"/>
      <x:c r="L36" s="459"/>
      <x:c r="M36" s="459"/>
      <x:c r="N36" s="487"/>
      <x:c r="O36" s="459"/>
      <x:c r="P36" s="459"/>
      <x:c r="Q36" s="747" t="str">
        <x:f>IF(A36="","",IF(COUNTIF($A$5:$A$504,A36)&gt;1,"DUPLICATE CUSTOMER ID",IF(OR(B36="",C36=""),"ADD BUYER / COMPANY",IF(AND(D36="",E36=""),"ADD PHONE OR EMAIL",IF(OR(AND(L36&lt;&gt;"",OR(NOT(ISNUMBER(L36)),L36&gt;TODAY())),AND(M36&lt;&gt;"",OR(NOT(ISNUMBER(M36)),M36&lt;L36,M36&gt;TODAY()))),"CHECK DATE","COMPLETE")))))</x:f>
      </x:c>
    </x:row>
    <x:row r="37">
      <x:c r="A37" s="459"/>
      <x:c r="B37" s="459"/>
      <x:c r="C37" s="459"/>
      <x:c r="D37" s="459"/>
      <x:c r="E37" s="459"/>
      <x:c r="F37" s="459"/>
      <x:c r="G37" s="459"/>
      <x:c r="H37" s="459"/>
      <x:c r="I37" s="459"/>
      <x:c r="J37" s="459"/>
      <x:c r="K37" s="459"/>
      <x:c r="L37" s="459"/>
      <x:c r="M37" s="459"/>
      <x:c r="N37" s="487"/>
      <x:c r="O37" s="459"/>
      <x:c r="P37" s="459"/>
      <x:c r="Q37" s="747" t="str">
        <x:f>IF(A37="","",IF(COUNTIF($A$5:$A$504,A37)&gt;1,"DUPLICATE CUSTOMER ID",IF(OR(B37="",C37=""),"ADD BUYER / COMPANY",IF(AND(D37="",E37=""),"ADD PHONE OR EMAIL",IF(OR(AND(L37&lt;&gt;"",OR(NOT(ISNUMBER(L37)),L37&gt;TODAY())),AND(M37&lt;&gt;"",OR(NOT(ISNUMBER(M37)),M37&lt;L37,M37&gt;TODAY()))),"CHECK DATE","COMPLETE")))))</x:f>
      </x:c>
    </x:row>
    <x:row r="38">
      <x:c r="A38" s="459"/>
      <x:c r="B38" s="459"/>
      <x:c r="C38" s="459"/>
      <x:c r="D38" s="459"/>
      <x:c r="E38" s="459"/>
      <x:c r="F38" s="459"/>
      <x:c r="G38" s="459"/>
      <x:c r="H38" s="459"/>
      <x:c r="I38" s="459"/>
      <x:c r="J38" s="459"/>
      <x:c r="K38" s="459"/>
      <x:c r="L38" s="459"/>
      <x:c r="M38" s="459"/>
      <x:c r="N38" s="487"/>
      <x:c r="O38" s="459"/>
      <x:c r="P38" s="459"/>
      <x:c r="Q38" s="747" t="str">
        <x:f>IF(A38="","",IF(COUNTIF($A$5:$A$504,A38)&gt;1,"DUPLICATE CUSTOMER ID",IF(OR(B38="",C38=""),"ADD BUYER / COMPANY",IF(AND(D38="",E38=""),"ADD PHONE OR EMAIL",IF(OR(AND(L38&lt;&gt;"",OR(NOT(ISNUMBER(L38)),L38&gt;TODAY())),AND(M38&lt;&gt;"",OR(NOT(ISNUMBER(M38)),M38&lt;L38,M38&gt;TODAY()))),"CHECK DATE","COMPLETE")))))</x:f>
      </x:c>
    </x:row>
    <x:row r="39">
      <x:c r="A39" s="459"/>
      <x:c r="B39" s="459"/>
      <x:c r="C39" s="459"/>
      <x:c r="D39" s="459"/>
      <x:c r="E39" s="459"/>
      <x:c r="F39" s="459"/>
      <x:c r="G39" s="459"/>
      <x:c r="H39" s="459"/>
      <x:c r="I39" s="459"/>
      <x:c r="J39" s="459"/>
      <x:c r="K39" s="459"/>
      <x:c r="L39" s="459"/>
      <x:c r="M39" s="459"/>
      <x:c r="N39" s="487"/>
      <x:c r="O39" s="459"/>
      <x:c r="P39" s="459"/>
      <x:c r="Q39" s="747" t="str">
        <x:f>IF(A39="","",IF(COUNTIF($A$5:$A$504,A39)&gt;1,"DUPLICATE CUSTOMER ID",IF(OR(B39="",C39=""),"ADD BUYER / COMPANY",IF(AND(D39="",E39=""),"ADD PHONE OR EMAIL",IF(OR(AND(L39&lt;&gt;"",OR(NOT(ISNUMBER(L39)),L39&gt;TODAY())),AND(M39&lt;&gt;"",OR(NOT(ISNUMBER(M39)),M39&lt;L39,M39&gt;TODAY()))),"CHECK DATE","COMPLETE")))))</x:f>
      </x:c>
    </x:row>
    <x:row r="40">
      <x:c r="A40" s="459"/>
      <x:c r="B40" s="459"/>
      <x:c r="C40" s="459"/>
      <x:c r="D40" s="459"/>
      <x:c r="E40" s="459"/>
      <x:c r="F40" s="459"/>
      <x:c r="G40" s="459"/>
      <x:c r="H40" s="459"/>
      <x:c r="I40" s="459"/>
      <x:c r="J40" s="459"/>
      <x:c r="K40" s="459"/>
      <x:c r="L40" s="459"/>
      <x:c r="M40" s="459"/>
      <x:c r="N40" s="487"/>
      <x:c r="O40" s="459"/>
      <x:c r="P40" s="459"/>
      <x:c r="Q40" s="747" t="str">
        <x:f>IF(A40="","",IF(COUNTIF($A$5:$A$504,A40)&gt;1,"DUPLICATE CUSTOMER ID",IF(OR(B40="",C40=""),"ADD BUYER / COMPANY",IF(AND(D40="",E40=""),"ADD PHONE OR EMAIL",IF(OR(AND(L40&lt;&gt;"",OR(NOT(ISNUMBER(L40)),L40&gt;TODAY())),AND(M40&lt;&gt;"",OR(NOT(ISNUMBER(M40)),M40&lt;L40,M40&gt;TODAY()))),"CHECK DATE","COMPLETE")))))</x:f>
      </x:c>
    </x:row>
    <x:row r="41">
      <x:c r="A41" s="459"/>
      <x:c r="B41" s="459"/>
      <x:c r="C41" s="459"/>
      <x:c r="D41" s="459"/>
      <x:c r="E41" s="459"/>
      <x:c r="F41" s="459"/>
      <x:c r="G41" s="459"/>
      <x:c r="H41" s="459"/>
      <x:c r="I41" s="459"/>
      <x:c r="J41" s="459"/>
      <x:c r="K41" s="459"/>
      <x:c r="L41" s="459"/>
      <x:c r="M41" s="459"/>
      <x:c r="N41" s="487"/>
      <x:c r="O41" s="459"/>
      <x:c r="P41" s="459"/>
      <x:c r="Q41" s="747" t="str">
        <x:f>IF(A41="","",IF(COUNTIF($A$5:$A$504,A41)&gt;1,"DUPLICATE CUSTOMER ID",IF(OR(B41="",C41=""),"ADD BUYER / COMPANY",IF(AND(D41="",E41=""),"ADD PHONE OR EMAIL",IF(OR(AND(L41&lt;&gt;"",OR(NOT(ISNUMBER(L41)),L41&gt;TODAY())),AND(M41&lt;&gt;"",OR(NOT(ISNUMBER(M41)),M41&lt;L41,M41&gt;TODAY()))),"CHECK DATE","COMPLETE")))))</x:f>
      </x:c>
    </x:row>
    <x:row r="42">
      <x:c r="A42" s="459"/>
      <x:c r="B42" s="459"/>
      <x:c r="C42" s="459"/>
      <x:c r="D42" s="459"/>
      <x:c r="E42" s="459"/>
      <x:c r="F42" s="459"/>
      <x:c r="G42" s="459"/>
      <x:c r="H42" s="459"/>
      <x:c r="I42" s="459"/>
      <x:c r="J42" s="459"/>
      <x:c r="K42" s="459"/>
      <x:c r="L42" s="459"/>
      <x:c r="M42" s="459"/>
      <x:c r="N42" s="487"/>
      <x:c r="O42" s="459"/>
      <x:c r="P42" s="459"/>
      <x:c r="Q42" s="747" t="str">
        <x:f>IF(A42="","",IF(COUNTIF($A$5:$A$504,A42)&gt;1,"DUPLICATE CUSTOMER ID",IF(OR(B42="",C42=""),"ADD BUYER / COMPANY",IF(AND(D42="",E42=""),"ADD PHONE OR EMAIL",IF(OR(AND(L42&lt;&gt;"",OR(NOT(ISNUMBER(L42)),L42&gt;TODAY())),AND(M42&lt;&gt;"",OR(NOT(ISNUMBER(M42)),M42&lt;L42,M42&gt;TODAY()))),"CHECK DATE","COMPLETE")))))</x:f>
      </x:c>
    </x:row>
    <x:row r="43">
      <x:c r="A43" s="459"/>
      <x:c r="B43" s="459"/>
      <x:c r="C43" s="459"/>
      <x:c r="D43" s="459"/>
      <x:c r="E43" s="459"/>
      <x:c r="F43" s="459"/>
      <x:c r="G43" s="459"/>
      <x:c r="H43" s="459"/>
      <x:c r="I43" s="459"/>
      <x:c r="J43" s="459"/>
      <x:c r="K43" s="459"/>
      <x:c r="L43" s="459"/>
      <x:c r="M43" s="459"/>
      <x:c r="N43" s="487"/>
      <x:c r="O43" s="459"/>
      <x:c r="P43" s="459"/>
      <x:c r="Q43" s="747" t="str">
        <x:f>IF(A43="","",IF(COUNTIF($A$5:$A$504,A43)&gt;1,"DUPLICATE CUSTOMER ID",IF(OR(B43="",C43=""),"ADD BUYER / COMPANY",IF(AND(D43="",E43=""),"ADD PHONE OR EMAIL",IF(OR(AND(L43&lt;&gt;"",OR(NOT(ISNUMBER(L43)),L43&gt;TODAY())),AND(M43&lt;&gt;"",OR(NOT(ISNUMBER(M43)),M43&lt;L43,M43&gt;TODAY()))),"CHECK DATE","COMPLETE")))))</x:f>
      </x:c>
    </x:row>
    <x:row r="44">
      <x:c r="A44" s="459"/>
      <x:c r="B44" s="459"/>
      <x:c r="C44" s="459"/>
      <x:c r="D44" s="459"/>
      <x:c r="E44" s="459"/>
      <x:c r="F44" s="459"/>
      <x:c r="G44" s="459"/>
      <x:c r="H44" s="459"/>
      <x:c r="I44" s="459"/>
      <x:c r="J44" s="459"/>
      <x:c r="K44" s="459"/>
      <x:c r="L44" s="459"/>
      <x:c r="M44" s="459"/>
      <x:c r="N44" s="487"/>
      <x:c r="O44" s="459"/>
      <x:c r="P44" s="459"/>
      <x:c r="Q44" s="747" t="str">
        <x:f>IF(A44="","",IF(COUNTIF($A$5:$A$504,A44)&gt;1,"DUPLICATE CUSTOMER ID",IF(OR(B44="",C44=""),"ADD BUYER / COMPANY",IF(AND(D44="",E44=""),"ADD PHONE OR EMAIL",IF(OR(AND(L44&lt;&gt;"",OR(NOT(ISNUMBER(L44)),L44&gt;TODAY())),AND(M44&lt;&gt;"",OR(NOT(ISNUMBER(M44)),M44&lt;L44,M44&gt;TODAY()))),"CHECK DATE","COMPLETE")))))</x:f>
      </x:c>
    </x:row>
    <x:row r="45">
      <x:c r="A45" s="459"/>
      <x:c r="B45" s="459"/>
      <x:c r="C45" s="459"/>
      <x:c r="D45" s="459"/>
      <x:c r="E45" s="459"/>
      <x:c r="F45" s="459"/>
      <x:c r="G45" s="459"/>
      <x:c r="H45" s="459"/>
      <x:c r="I45" s="459"/>
      <x:c r="J45" s="459"/>
      <x:c r="K45" s="459"/>
      <x:c r="L45" s="459"/>
      <x:c r="M45" s="459"/>
      <x:c r="N45" s="487"/>
      <x:c r="O45" s="459"/>
      <x:c r="P45" s="459"/>
      <x:c r="Q45" s="747" t="str">
        <x:f>IF(A45="","",IF(COUNTIF($A$5:$A$504,A45)&gt;1,"DUPLICATE CUSTOMER ID",IF(OR(B45="",C45=""),"ADD BUYER / COMPANY",IF(AND(D45="",E45=""),"ADD PHONE OR EMAIL",IF(OR(AND(L45&lt;&gt;"",OR(NOT(ISNUMBER(L45)),L45&gt;TODAY())),AND(M45&lt;&gt;"",OR(NOT(ISNUMBER(M45)),M45&lt;L45,M45&gt;TODAY()))),"CHECK DATE","COMPLETE")))))</x:f>
      </x:c>
    </x:row>
    <x:row r="46">
      <x:c r="A46" s="459"/>
      <x:c r="B46" s="459"/>
      <x:c r="C46" s="459"/>
      <x:c r="D46" s="459"/>
      <x:c r="E46" s="459"/>
      <x:c r="F46" s="459"/>
      <x:c r="G46" s="459"/>
      <x:c r="H46" s="459"/>
      <x:c r="I46" s="459"/>
      <x:c r="J46" s="459"/>
      <x:c r="K46" s="459"/>
      <x:c r="L46" s="459"/>
      <x:c r="M46" s="459"/>
      <x:c r="N46" s="487"/>
      <x:c r="O46" s="459"/>
      <x:c r="P46" s="459"/>
      <x:c r="Q46" s="747" t="str">
        <x:f>IF(A46="","",IF(COUNTIF($A$5:$A$504,A46)&gt;1,"DUPLICATE CUSTOMER ID",IF(OR(B46="",C46=""),"ADD BUYER / COMPANY",IF(AND(D46="",E46=""),"ADD PHONE OR EMAIL",IF(OR(AND(L46&lt;&gt;"",OR(NOT(ISNUMBER(L46)),L46&gt;TODAY())),AND(M46&lt;&gt;"",OR(NOT(ISNUMBER(M46)),M46&lt;L46,M46&gt;TODAY()))),"CHECK DATE","COMPLETE")))))</x:f>
      </x:c>
    </x:row>
    <x:row r="47">
      <x:c r="A47" s="459"/>
      <x:c r="B47" s="459"/>
      <x:c r="C47" s="459"/>
      <x:c r="D47" s="459"/>
      <x:c r="E47" s="459"/>
      <x:c r="F47" s="459"/>
      <x:c r="G47" s="459"/>
      <x:c r="H47" s="459"/>
      <x:c r="I47" s="459"/>
      <x:c r="J47" s="459"/>
      <x:c r="K47" s="459"/>
      <x:c r="L47" s="459"/>
      <x:c r="M47" s="459"/>
      <x:c r="N47" s="487"/>
      <x:c r="O47" s="459"/>
      <x:c r="P47" s="459"/>
      <x:c r="Q47" s="747" t="str">
        <x:f>IF(A47="","",IF(COUNTIF($A$5:$A$504,A47)&gt;1,"DUPLICATE CUSTOMER ID",IF(OR(B47="",C47=""),"ADD BUYER / COMPANY",IF(AND(D47="",E47=""),"ADD PHONE OR EMAIL",IF(OR(AND(L47&lt;&gt;"",OR(NOT(ISNUMBER(L47)),L47&gt;TODAY())),AND(M47&lt;&gt;"",OR(NOT(ISNUMBER(M47)),M47&lt;L47,M47&gt;TODAY()))),"CHECK DATE","COMPLETE")))))</x:f>
      </x:c>
    </x:row>
    <x:row r="48">
      <x:c r="A48" s="459"/>
      <x:c r="B48" s="459"/>
      <x:c r="C48" s="459"/>
      <x:c r="D48" s="459"/>
      <x:c r="E48" s="459"/>
      <x:c r="F48" s="459"/>
      <x:c r="G48" s="459"/>
      <x:c r="H48" s="459"/>
      <x:c r="I48" s="459"/>
      <x:c r="J48" s="459"/>
      <x:c r="K48" s="459"/>
      <x:c r="L48" s="459"/>
      <x:c r="M48" s="459"/>
      <x:c r="N48" s="487"/>
      <x:c r="O48" s="459"/>
      <x:c r="P48" s="459"/>
      <x:c r="Q48" s="747" t="str">
        <x:f>IF(A48="","",IF(COUNTIF($A$5:$A$504,A48)&gt;1,"DUPLICATE CUSTOMER ID",IF(OR(B48="",C48=""),"ADD BUYER / COMPANY",IF(AND(D48="",E48=""),"ADD PHONE OR EMAIL",IF(OR(AND(L48&lt;&gt;"",OR(NOT(ISNUMBER(L48)),L48&gt;TODAY())),AND(M48&lt;&gt;"",OR(NOT(ISNUMBER(M48)),M48&lt;L48,M48&gt;TODAY()))),"CHECK DATE","COMPLETE")))))</x:f>
      </x:c>
    </x:row>
    <x:row r="49">
      <x:c r="A49" s="459"/>
      <x:c r="B49" s="459"/>
      <x:c r="C49" s="459"/>
      <x:c r="D49" s="459"/>
      <x:c r="E49" s="459"/>
      <x:c r="F49" s="459"/>
      <x:c r="G49" s="459"/>
      <x:c r="H49" s="459"/>
      <x:c r="I49" s="459"/>
      <x:c r="J49" s="459"/>
      <x:c r="K49" s="459"/>
      <x:c r="L49" s="459"/>
      <x:c r="M49" s="459"/>
      <x:c r="N49" s="487"/>
      <x:c r="O49" s="459"/>
      <x:c r="P49" s="459"/>
      <x:c r="Q49" s="747" t="str">
        <x:f>IF(A49="","",IF(COUNTIF($A$5:$A$504,A49)&gt;1,"DUPLICATE CUSTOMER ID",IF(OR(B49="",C49=""),"ADD BUYER / COMPANY",IF(AND(D49="",E49=""),"ADD PHONE OR EMAIL",IF(OR(AND(L49&lt;&gt;"",OR(NOT(ISNUMBER(L49)),L49&gt;TODAY())),AND(M49&lt;&gt;"",OR(NOT(ISNUMBER(M49)),M49&lt;L49,M49&gt;TODAY()))),"CHECK DATE","COMPLETE")))))</x:f>
      </x:c>
    </x:row>
    <x:row r="50">
      <x:c r="A50" s="459"/>
      <x:c r="B50" s="459"/>
      <x:c r="C50" s="459"/>
      <x:c r="D50" s="459"/>
      <x:c r="E50" s="459"/>
      <x:c r="F50" s="459"/>
      <x:c r="G50" s="459"/>
      <x:c r="H50" s="459"/>
      <x:c r="I50" s="459"/>
      <x:c r="J50" s="459"/>
      <x:c r="K50" s="459"/>
      <x:c r="L50" s="459"/>
      <x:c r="M50" s="459"/>
      <x:c r="N50" s="487"/>
      <x:c r="O50" s="459"/>
      <x:c r="P50" s="459"/>
      <x:c r="Q50" s="747" t="str">
        <x:f>IF(A50="","",IF(COUNTIF($A$5:$A$504,A50)&gt;1,"DUPLICATE CUSTOMER ID",IF(OR(B50="",C50=""),"ADD BUYER / COMPANY",IF(AND(D50="",E50=""),"ADD PHONE OR EMAIL",IF(OR(AND(L50&lt;&gt;"",OR(NOT(ISNUMBER(L50)),L50&gt;TODAY())),AND(M50&lt;&gt;"",OR(NOT(ISNUMBER(M50)),M50&lt;L50,M50&gt;TODAY()))),"CHECK DATE","COMPLETE")))))</x:f>
      </x:c>
    </x:row>
    <x:row r="51">
      <x:c r="A51" s="459"/>
      <x:c r="B51" s="459"/>
      <x:c r="C51" s="459"/>
      <x:c r="D51" s="459"/>
      <x:c r="E51" s="459"/>
      <x:c r="F51" s="459"/>
      <x:c r="G51" s="459"/>
      <x:c r="H51" s="459"/>
      <x:c r="I51" s="459"/>
      <x:c r="J51" s="459"/>
      <x:c r="K51" s="459"/>
      <x:c r="L51" s="459"/>
      <x:c r="M51" s="459"/>
      <x:c r="N51" s="487"/>
      <x:c r="O51" s="459"/>
      <x:c r="P51" s="459"/>
      <x:c r="Q51" s="747" t="str">
        <x:f>IF(A51="","",IF(COUNTIF($A$5:$A$504,A51)&gt;1,"DUPLICATE CUSTOMER ID",IF(OR(B51="",C51=""),"ADD BUYER / COMPANY",IF(AND(D51="",E51=""),"ADD PHONE OR EMAIL",IF(OR(AND(L51&lt;&gt;"",OR(NOT(ISNUMBER(L51)),L51&gt;TODAY())),AND(M51&lt;&gt;"",OR(NOT(ISNUMBER(M51)),M51&lt;L51,M51&gt;TODAY()))),"CHECK DATE","COMPLETE")))))</x:f>
      </x:c>
    </x:row>
    <x:row r="52">
      <x:c r="A52" s="459"/>
      <x:c r="B52" s="459"/>
      <x:c r="C52" s="459"/>
      <x:c r="D52" s="459"/>
      <x:c r="E52" s="459"/>
      <x:c r="F52" s="459"/>
      <x:c r="G52" s="459"/>
      <x:c r="H52" s="459"/>
      <x:c r="I52" s="459"/>
      <x:c r="J52" s="459"/>
      <x:c r="K52" s="459"/>
      <x:c r="L52" s="459"/>
      <x:c r="M52" s="459"/>
      <x:c r="N52" s="487"/>
      <x:c r="O52" s="459"/>
      <x:c r="P52" s="459"/>
      <x:c r="Q52" s="747" t="str">
        <x:f>IF(A52="","",IF(COUNTIF($A$5:$A$504,A52)&gt;1,"DUPLICATE CUSTOMER ID",IF(OR(B52="",C52=""),"ADD BUYER / COMPANY",IF(AND(D52="",E52=""),"ADD PHONE OR EMAIL",IF(OR(AND(L52&lt;&gt;"",OR(NOT(ISNUMBER(L52)),L52&gt;TODAY())),AND(M52&lt;&gt;"",OR(NOT(ISNUMBER(M52)),M52&lt;L52,M52&gt;TODAY()))),"CHECK DATE","COMPLETE")))))</x:f>
      </x:c>
    </x:row>
    <x:row r="53">
      <x:c r="A53" s="459"/>
      <x:c r="B53" s="459"/>
      <x:c r="C53" s="459"/>
      <x:c r="D53" s="459"/>
      <x:c r="E53" s="459"/>
      <x:c r="F53" s="459"/>
      <x:c r="G53" s="459"/>
      <x:c r="H53" s="459"/>
      <x:c r="I53" s="459"/>
      <x:c r="J53" s="459"/>
      <x:c r="K53" s="459"/>
      <x:c r="L53" s="459"/>
      <x:c r="M53" s="459"/>
      <x:c r="N53" s="487"/>
      <x:c r="O53" s="459"/>
      <x:c r="P53" s="459"/>
      <x:c r="Q53" s="747" t="str">
        <x:f>IF(A53="","",IF(COUNTIF($A$5:$A$504,A53)&gt;1,"DUPLICATE CUSTOMER ID",IF(OR(B53="",C53=""),"ADD BUYER / COMPANY",IF(AND(D53="",E53=""),"ADD PHONE OR EMAIL",IF(OR(AND(L53&lt;&gt;"",OR(NOT(ISNUMBER(L53)),L53&gt;TODAY())),AND(M53&lt;&gt;"",OR(NOT(ISNUMBER(M53)),M53&lt;L53,M53&gt;TODAY()))),"CHECK DATE","COMPLETE")))))</x:f>
      </x:c>
    </x:row>
    <x:row r="54">
      <x:c r="A54" s="459"/>
      <x:c r="B54" s="459"/>
      <x:c r="C54" s="459"/>
      <x:c r="D54" s="459"/>
      <x:c r="E54" s="459"/>
      <x:c r="F54" s="459"/>
      <x:c r="G54" s="459"/>
      <x:c r="H54" s="459"/>
      <x:c r="I54" s="459"/>
      <x:c r="J54" s="459"/>
      <x:c r="K54" s="459"/>
      <x:c r="L54" s="459"/>
      <x:c r="M54" s="459"/>
      <x:c r="N54" s="487"/>
      <x:c r="O54" s="459"/>
      <x:c r="P54" s="459"/>
      <x:c r="Q54" s="747" t="str">
        <x:f>IF(A54="","",IF(COUNTIF($A$5:$A$504,A54)&gt;1,"DUPLICATE CUSTOMER ID",IF(OR(B54="",C54=""),"ADD BUYER / COMPANY",IF(AND(D54="",E54=""),"ADD PHONE OR EMAIL",IF(OR(AND(L54&lt;&gt;"",OR(NOT(ISNUMBER(L54)),L54&gt;TODAY())),AND(M54&lt;&gt;"",OR(NOT(ISNUMBER(M54)),M54&lt;L54,M54&gt;TODAY()))),"CHECK DATE","COMPLETE")))))</x:f>
      </x:c>
    </x:row>
    <x:row r="55">
      <x:c r="A55" s="459"/>
      <x:c r="B55" s="459"/>
      <x:c r="C55" s="459"/>
      <x:c r="D55" s="459"/>
      <x:c r="E55" s="459"/>
      <x:c r="F55" s="459"/>
      <x:c r="G55" s="459"/>
      <x:c r="H55" s="459"/>
      <x:c r="I55" s="459"/>
      <x:c r="J55" s="459"/>
      <x:c r="K55" s="459"/>
      <x:c r="L55" s="459"/>
      <x:c r="M55" s="459"/>
      <x:c r="N55" s="487"/>
      <x:c r="O55" s="459"/>
      <x:c r="P55" s="459"/>
      <x:c r="Q55" s="747" t="str">
        <x:f>IF(A55="","",IF(COUNTIF($A$5:$A$504,A55)&gt;1,"DUPLICATE CUSTOMER ID",IF(OR(B55="",C55=""),"ADD BUYER / COMPANY",IF(AND(D55="",E55=""),"ADD PHONE OR EMAIL",IF(OR(AND(L55&lt;&gt;"",OR(NOT(ISNUMBER(L55)),L55&gt;TODAY())),AND(M55&lt;&gt;"",OR(NOT(ISNUMBER(M55)),M55&lt;L55,M55&gt;TODAY()))),"CHECK DATE","COMPLETE")))))</x:f>
      </x:c>
    </x:row>
    <x:row r="56">
      <x:c r="A56" s="459"/>
      <x:c r="B56" s="459"/>
      <x:c r="C56" s="459"/>
      <x:c r="D56" s="459"/>
      <x:c r="E56" s="459"/>
      <x:c r="F56" s="459"/>
      <x:c r="G56" s="459"/>
      <x:c r="H56" s="459"/>
      <x:c r="I56" s="459"/>
      <x:c r="J56" s="459"/>
      <x:c r="K56" s="459"/>
      <x:c r="L56" s="459"/>
      <x:c r="M56" s="459"/>
      <x:c r="N56" s="487"/>
      <x:c r="O56" s="459"/>
      <x:c r="P56" s="459"/>
      <x:c r="Q56" s="747" t="str">
        <x:f>IF(A56="","",IF(COUNTIF($A$5:$A$504,A56)&gt;1,"DUPLICATE CUSTOMER ID",IF(OR(B56="",C56=""),"ADD BUYER / COMPANY",IF(AND(D56="",E56=""),"ADD PHONE OR EMAIL",IF(OR(AND(L56&lt;&gt;"",OR(NOT(ISNUMBER(L56)),L56&gt;TODAY())),AND(M56&lt;&gt;"",OR(NOT(ISNUMBER(M56)),M56&lt;L56,M56&gt;TODAY()))),"CHECK DATE","COMPLETE")))))</x:f>
      </x:c>
    </x:row>
    <x:row r="57">
      <x:c r="A57" s="459"/>
      <x:c r="B57" s="459"/>
      <x:c r="C57" s="459"/>
      <x:c r="D57" s="459"/>
      <x:c r="E57" s="459"/>
      <x:c r="F57" s="459"/>
      <x:c r="G57" s="459"/>
      <x:c r="H57" s="459"/>
      <x:c r="I57" s="459"/>
      <x:c r="J57" s="459"/>
      <x:c r="K57" s="459"/>
      <x:c r="L57" s="459"/>
      <x:c r="M57" s="459"/>
      <x:c r="N57" s="487"/>
      <x:c r="O57" s="459"/>
      <x:c r="P57" s="459"/>
      <x:c r="Q57" s="747" t="str">
        <x:f>IF(A57="","",IF(COUNTIF($A$5:$A$504,A57)&gt;1,"DUPLICATE CUSTOMER ID",IF(OR(B57="",C57=""),"ADD BUYER / COMPANY",IF(AND(D57="",E57=""),"ADD PHONE OR EMAIL",IF(OR(AND(L57&lt;&gt;"",OR(NOT(ISNUMBER(L57)),L57&gt;TODAY())),AND(M57&lt;&gt;"",OR(NOT(ISNUMBER(M57)),M57&lt;L57,M57&gt;TODAY()))),"CHECK DATE","COMPLETE")))))</x:f>
      </x:c>
    </x:row>
    <x:row r="58">
      <x:c r="A58" s="459"/>
      <x:c r="B58" s="459"/>
      <x:c r="C58" s="459"/>
      <x:c r="D58" s="459"/>
      <x:c r="E58" s="459"/>
      <x:c r="F58" s="459"/>
      <x:c r="G58" s="459"/>
      <x:c r="H58" s="459"/>
      <x:c r="I58" s="459"/>
      <x:c r="J58" s="459"/>
      <x:c r="K58" s="459"/>
      <x:c r="L58" s="459"/>
      <x:c r="M58" s="459"/>
      <x:c r="N58" s="487"/>
      <x:c r="O58" s="459"/>
      <x:c r="P58" s="459"/>
      <x:c r="Q58" s="747" t="str">
        <x:f>IF(A58="","",IF(COUNTIF($A$5:$A$504,A58)&gt;1,"DUPLICATE CUSTOMER ID",IF(OR(B58="",C58=""),"ADD BUYER / COMPANY",IF(AND(D58="",E58=""),"ADD PHONE OR EMAIL",IF(OR(AND(L58&lt;&gt;"",OR(NOT(ISNUMBER(L58)),L58&gt;TODAY())),AND(M58&lt;&gt;"",OR(NOT(ISNUMBER(M58)),M58&lt;L58,M58&gt;TODAY()))),"CHECK DATE","COMPLETE")))))</x:f>
      </x:c>
    </x:row>
    <x:row r="59">
      <x:c r="A59" s="459"/>
      <x:c r="B59" s="459"/>
      <x:c r="C59" s="459"/>
      <x:c r="D59" s="459"/>
      <x:c r="E59" s="459"/>
      <x:c r="F59" s="459"/>
      <x:c r="G59" s="459"/>
      <x:c r="H59" s="459"/>
      <x:c r="I59" s="459"/>
      <x:c r="J59" s="459"/>
      <x:c r="K59" s="459"/>
      <x:c r="L59" s="459"/>
      <x:c r="M59" s="459"/>
      <x:c r="N59" s="487"/>
      <x:c r="O59" s="459"/>
      <x:c r="P59" s="459"/>
      <x:c r="Q59" s="747" t="str">
        <x:f>IF(A59="","",IF(COUNTIF($A$5:$A$504,A59)&gt;1,"DUPLICATE CUSTOMER ID",IF(OR(B59="",C59=""),"ADD BUYER / COMPANY",IF(AND(D59="",E59=""),"ADD PHONE OR EMAIL",IF(OR(AND(L59&lt;&gt;"",OR(NOT(ISNUMBER(L59)),L59&gt;TODAY())),AND(M59&lt;&gt;"",OR(NOT(ISNUMBER(M59)),M59&lt;L59,M59&gt;TODAY()))),"CHECK DATE","COMPLETE")))))</x:f>
      </x:c>
    </x:row>
    <x:row r="60">
      <x:c r="A60" s="459"/>
      <x:c r="B60" s="459"/>
      <x:c r="C60" s="459"/>
      <x:c r="D60" s="459"/>
      <x:c r="E60" s="459"/>
      <x:c r="F60" s="459"/>
      <x:c r="G60" s="459"/>
      <x:c r="H60" s="459"/>
      <x:c r="I60" s="459"/>
      <x:c r="J60" s="459"/>
      <x:c r="K60" s="459"/>
      <x:c r="L60" s="459"/>
      <x:c r="M60" s="459"/>
      <x:c r="N60" s="487"/>
      <x:c r="O60" s="459"/>
      <x:c r="P60" s="459"/>
      <x:c r="Q60" s="747" t="str">
        <x:f>IF(A60="","",IF(COUNTIF($A$5:$A$504,A60)&gt;1,"DUPLICATE CUSTOMER ID",IF(OR(B60="",C60=""),"ADD BUYER / COMPANY",IF(AND(D60="",E60=""),"ADD PHONE OR EMAIL",IF(OR(AND(L60&lt;&gt;"",OR(NOT(ISNUMBER(L60)),L60&gt;TODAY())),AND(M60&lt;&gt;"",OR(NOT(ISNUMBER(M60)),M60&lt;L60,M60&gt;TODAY()))),"CHECK DATE","COMPLETE")))))</x:f>
      </x:c>
    </x:row>
    <x:row r="61">
      <x:c r="A61" s="459"/>
      <x:c r="B61" s="459"/>
      <x:c r="C61" s="459"/>
      <x:c r="D61" s="459"/>
      <x:c r="E61" s="459"/>
      <x:c r="F61" s="459"/>
      <x:c r="G61" s="459"/>
      <x:c r="H61" s="459"/>
      <x:c r="I61" s="459"/>
      <x:c r="J61" s="459"/>
      <x:c r="K61" s="459"/>
      <x:c r="L61" s="459"/>
      <x:c r="M61" s="459"/>
      <x:c r="N61" s="487"/>
      <x:c r="O61" s="459"/>
      <x:c r="P61" s="459"/>
      <x:c r="Q61" s="747" t="str">
        <x:f>IF(A61="","",IF(COUNTIF($A$5:$A$504,A61)&gt;1,"DUPLICATE CUSTOMER ID",IF(OR(B61="",C61=""),"ADD BUYER / COMPANY",IF(AND(D61="",E61=""),"ADD PHONE OR EMAIL",IF(OR(AND(L61&lt;&gt;"",OR(NOT(ISNUMBER(L61)),L61&gt;TODAY())),AND(M61&lt;&gt;"",OR(NOT(ISNUMBER(M61)),M61&lt;L61,M61&gt;TODAY()))),"CHECK DATE","COMPLETE")))))</x:f>
      </x:c>
    </x:row>
    <x:row r="62">
      <x:c r="A62" s="459"/>
      <x:c r="B62" s="459"/>
      <x:c r="C62" s="459"/>
      <x:c r="D62" s="459"/>
      <x:c r="E62" s="459"/>
      <x:c r="F62" s="459"/>
      <x:c r="G62" s="459"/>
      <x:c r="H62" s="459"/>
      <x:c r="I62" s="459"/>
      <x:c r="J62" s="459"/>
      <x:c r="K62" s="459"/>
      <x:c r="L62" s="459"/>
      <x:c r="M62" s="459"/>
      <x:c r="N62" s="487"/>
      <x:c r="O62" s="459"/>
      <x:c r="P62" s="459"/>
      <x:c r="Q62" s="747" t="str">
        <x:f>IF(A62="","",IF(COUNTIF($A$5:$A$504,A62)&gt;1,"DUPLICATE CUSTOMER ID",IF(OR(B62="",C62=""),"ADD BUYER / COMPANY",IF(AND(D62="",E62=""),"ADD PHONE OR EMAIL",IF(OR(AND(L62&lt;&gt;"",OR(NOT(ISNUMBER(L62)),L62&gt;TODAY())),AND(M62&lt;&gt;"",OR(NOT(ISNUMBER(M62)),M62&lt;L62,M62&gt;TODAY()))),"CHECK DATE","COMPLETE")))))</x:f>
      </x:c>
    </x:row>
    <x:row r="63">
      <x:c r="A63" s="459"/>
      <x:c r="B63" s="459"/>
      <x:c r="C63" s="459"/>
      <x:c r="D63" s="459"/>
      <x:c r="E63" s="459"/>
      <x:c r="F63" s="459"/>
      <x:c r="G63" s="459"/>
      <x:c r="H63" s="459"/>
      <x:c r="I63" s="459"/>
      <x:c r="J63" s="459"/>
      <x:c r="K63" s="459"/>
      <x:c r="L63" s="459"/>
      <x:c r="M63" s="459"/>
      <x:c r="N63" s="487"/>
      <x:c r="O63" s="459"/>
      <x:c r="P63" s="459"/>
      <x:c r="Q63" s="747" t="str">
        <x:f>IF(A63="","",IF(COUNTIF($A$5:$A$504,A63)&gt;1,"DUPLICATE CUSTOMER ID",IF(OR(B63="",C63=""),"ADD BUYER / COMPANY",IF(AND(D63="",E63=""),"ADD PHONE OR EMAIL",IF(OR(AND(L63&lt;&gt;"",OR(NOT(ISNUMBER(L63)),L63&gt;TODAY())),AND(M63&lt;&gt;"",OR(NOT(ISNUMBER(M63)),M63&lt;L63,M63&gt;TODAY()))),"CHECK DATE","COMPLETE")))))</x:f>
      </x:c>
    </x:row>
    <x:row r="64">
      <x:c r="A64" s="459"/>
      <x:c r="B64" s="459"/>
      <x:c r="C64" s="459"/>
      <x:c r="D64" s="459"/>
      <x:c r="E64" s="459"/>
      <x:c r="F64" s="459"/>
      <x:c r="G64" s="459"/>
      <x:c r="H64" s="459"/>
      <x:c r="I64" s="459"/>
      <x:c r="J64" s="459"/>
      <x:c r="K64" s="459"/>
      <x:c r="L64" s="459"/>
      <x:c r="M64" s="459"/>
      <x:c r="N64" s="487"/>
      <x:c r="O64" s="459"/>
      <x:c r="P64" s="459"/>
      <x:c r="Q64" s="747" t="str">
        <x:f>IF(A64="","",IF(COUNTIF($A$5:$A$504,A64)&gt;1,"DUPLICATE CUSTOMER ID",IF(OR(B64="",C64=""),"ADD BUYER / COMPANY",IF(AND(D64="",E64=""),"ADD PHONE OR EMAIL",IF(OR(AND(L64&lt;&gt;"",OR(NOT(ISNUMBER(L64)),L64&gt;TODAY())),AND(M64&lt;&gt;"",OR(NOT(ISNUMBER(M64)),M64&lt;L64,M64&gt;TODAY()))),"CHECK DATE","COMPLETE")))))</x:f>
      </x:c>
    </x:row>
    <x:row r="65">
      <x:c r="A65" s="459"/>
      <x:c r="B65" s="459"/>
      <x:c r="C65" s="459"/>
      <x:c r="D65" s="459"/>
      <x:c r="E65" s="459"/>
      <x:c r="F65" s="459"/>
      <x:c r="G65" s="459"/>
      <x:c r="H65" s="459"/>
      <x:c r="I65" s="459"/>
      <x:c r="J65" s="459"/>
      <x:c r="K65" s="459"/>
      <x:c r="L65" s="459"/>
      <x:c r="M65" s="459"/>
      <x:c r="N65" s="487"/>
      <x:c r="O65" s="459"/>
      <x:c r="P65" s="459"/>
      <x:c r="Q65" s="747" t="str">
        <x:f>IF(A65="","",IF(COUNTIF($A$5:$A$504,A65)&gt;1,"DUPLICATE CUSTOMER ID",IF(OR(B65="",C65=""),"ADD BUYER / COMPANY",IF(AND(D65="",E65=""),"ADD PHONE OR EMAIL",IF(OR(AND(L65&lt;&gt;"",OR(NOT(ISNUMBER(L65)),L65&gt;TODAY())),AND(M65&lt;&gt;"",OR(NOT(ISNUMBER(M65)),M65&lt;L65,M65&gt;TODAY()))),"CHECK DATE","COMPLETE")))))</x:f>
      </x:c>
    </x:row>
    <x:row r="66">
      <x:c r="A66" s="459"/>
      <x:c r="B66" s="459"/>
      <x:c r="C66" s="459"/>
      <x:c r="D66" s="459"/>
      <x:c r="E66" s="459"/>
      <x:c r="F66" s="459"/>
      <x:c r="G66" s="459"/>
      <x:c r="H66" s="459"/>
      <x:c r="I66" s="459"/>
      <x:c r="J66" s="459"/>
      <x:c r="K66" s="459"/>
      <x:c r="L66" s="459"/>
      <x:c r="M66" s="459"/>
      <x:c r="N66" s="487"/>
      <x:c r="O66" s="459"/>
      <x:c r="P66" s="459"/>
      <x:c r="Q66" s="747" t="str">
        <x:f>IF(A66="","",IF(COUNTIF($A$5:$A$504,A66)&gt;1,"DUPLICATE CUSTOMER ID",IF(OR(B66="",C66=""),"ADD BUYER / COMPANY",IF(AND(D66="",E66=""),"ADD PHONE OR EMAIL",IF(OR(AND(L66&lt;&gt;"",OR(NOT(ISNUMBER(L66)),L66&gt;TODAY())),AND(M66&lt;&gt;"",OR(NOT(ISNUMBER(M66)),M66&lt;L66,M66&gt;TODAY()))),"CHECK DATE","COMPLETE")))))</x:f>
      </x:c>
    </x:row>
    <x:row r="67">
      <x:c r="A67" s="459"/>
      <x:c r="B67" s="459"/>
      <x:c r="C67" s="459"/>
      <x:c r="D67" s="459"/>
      <x:c r="E67" s="459"/>
      <x:c r="F67" s="459"/>
      <x:c r="G67" s="459"/>
      <x:c r="H67" s="459"/>
      <x:c r="I67" s="459"/>
      <x:c r="J67" s="459"/>
      <x:c r="K67" s="459"/>
      <x:c r="L67" s="459"/>
      <x:c r="M67" s="459"/>
      <x:c r="N67" s="487"/>
      <x:c r="O67" s="459"/>
      <x:c r="P67" s="459"/>
      <x:c r="Q67" s="747" t="str">
        <x:f>IF(A67="","",IF(COUNTIF($A$5:$A$504,A67)&gt;1,"DUPLICATE CUSTOMER ID",IF(OR(B67="",C67=""),"ADD BUYER / COMPANY",IF(AND(D67="",E67=""),"ADD PHONE OR EMAIL",IF(OR(AND(L67&lt;&gt;"",OR(NOT(ISNUMBER(L67)),L67&gt;TODAY())),AND(M67&lt;&gt;"",OR(NOT(ISNUMBER(M67)),M67&lt;L67,M67&gt;TODAY()))),"CHECK DATE","COMPLETE")))))</x:f>
      </x:c>
    </x:row>
    <x:row r="68">
      <x:c r="A68" s="459"/>
      <x:c r="B68" s="459"/>
      <x:c r="C68" s="459"/>
      <x:c r="D68" s="459"/>
      <x:c r="E68" s="459"/>
      <x:c r="F68" s="459"/>
      <x:c r="G68" s="459"/>
      <x:c r="H68" s="459"/>
      <x:c r="I68" s="459"/>
      <x:c r="J68" s="459"/>
      <x:c r="K68" s="459"/>
      <x:c r="L68" s="459"/>
      <x:c r="M68" s="459"/>
      <x:c r="N68" s="487"/>
      <x:c r="O68" s="459"/>
      <x:c r="P68" s="459"/>
      <x:c r="Q68" s="747" t="str">
        <x:f>IF(A68="","",IF(COUNTIF($A$5:$A$504,A68)&gt;1,"DUPLICATE CUSTOMER ID",IF(OR(B68="",C68=""),"ADD BUYER / COMPANY",IF(AND(D68="",E68=""),"ADD PHONE OR EMAIL",IF(OR(AND(L68&lt;&gt;"",OR(NOT(ISNUMBER(L68)),L68&gt;TODAY())),AND(M68&lt;&gt;"",OR(NOT(ISNUMBER(M68)),M68&lt;L68,M68&gt;TODAY()))),"CHECK DATE","COMPLETE")))))</x:f>
      </x:c>
    </x:row>
    <x:row r="69">
      <x:c r="A69" s="459"/>
      <x:c r="B69" s="459"/>
      <x:c r="C69" s="459"/>
      <x:c r="D69" s="459"/>
      <x:c r="E69" s="459"/>
      <x:c r="F69" s="459"/>
      <x:c r="G69" s="459"/>
      <x:c r="H69" s="459"/>
      <x:c r="I69" s="459"/>
      <x:c r="J69" s="459"/>
      <x:c r="K69" s="459"/>
      <x:c r="L69" s="459"/>
      <x:c r="M69" s="459"/>
      <x:c r="N69" s="487"/>
      <x:c r="O69" s="459"/>
      <x:c r="P69" s="459"/>
      <x:c r="Q69" s="747" t="str">
        <x:f>IF(A69="","",IF(COUNTIF($A$5:$A$504,A69)&gt;1,"DUPLICATE CUSTOMER ID",IF(OR(B69="",C69=""),"ADD BUYER / COMPANY",IF(AND(D69="",E69=""),"ADD PHONE OR EMAIL",IF(OR(AND(L69&lt;&gt;"",OR(NOT(ISNUMBER(L69)),L69&gt;TODAY())),AND(M69&lt;&gt;"",OR(NOT(ISNUMBER(M69)),M69&lt;L69,M69&gt;TODAY()))),"CHECK DATE","COMPLETE")))))</x:f>
      </x:c>
    </x:row>
    <x:row r="70">
      <x:c r="A70" s="459"/>
      <x:c r="B70" s="459"/>
      <x:c r="C70" s="459"/>
      <x:c r="D70" s="459"/>
      <x:c r="E70" s="459"/>
      <x:c r="F70" s="459"/>
      <x:c r="G70" s="459"/>
      <x:c r="H70" s="459"/>
      <x:c r="I70" s="459"/>
      <x:c r="J70" s="459"/>
      <x:c r="K70" s="459"/>
      <x:c r="L70" s="459"/>
      <x:c r="M70" s="459"/>
      <x:c r="N70" s="487"/>
      <x:c r="O70" s="459"/>
      <x:c r="P70" s="459"/>
      <x:c r="Q70" s="747" t="str">
        <x:f>IF(A70="","",IF(COUNTIF($A$5:$A$504,A70)&gt;1,"DUPLICATE CUSTOMER ID",IF(OR(B70="",C70=""),"ADD BUYER / COMPANY",IF(AND(D70="",E70=""),"ADD PHONE OR EMAIL",IF(OR(AND(L70&lt;&gt;"",OR(NOT(ISNUMBER(L70)),L70&gt;TODAY())),AND(M70&lt;&gt;"",OR(NOT(ISNUMBER(M70)),M70&lt;L70,M70&gt;TODAY()))),"CHECK DATE","COMPLETE")))))</x:f>
      </x:c>
    </x:row>
    <x:row r="71">
      <x:c r="A71" s="459"/>
      <x:c r="B71" s="459"/>
      <x:c r="C71" s="459"/>
      <x:c r="D71" s="459"/>
      <x:c r="E71" s="459"/>
      <x:c r="F71" s="459"/>
      <x:c r="G71" s="459"/>
      <x:c r="H71" s="459"/>
      <x:c r="I71" s="459"/>
      <x:c r="J71" s="459"/>
      <x:c r="K71" s="459"/>
      <x:c r="L71" s="459"/>
      <x:c r="M71" s="459"/>
      <x:c r="N71" s="487"/>
      <x:c r="O71" s="459"/>
      <x:c r="P71" s="459"/>
      <x:c r="Q71" s="747" t="str">
        <x:f>IF(A71="","",IF(COUNTIF($A$5:$A$504,A71)&gt;1,"DUPLICATE CUSTOMER ID",IF(OR(B71="",C71=""),"ADD BUYER / COMPANY",IF(AND(D71="",E71=""),"ADD PHONE OR EMAIL",IF(OR(AND(L71&lt;&gt;"",OR(NOT(ISNUMBER(L71)),L71&gt;TODAY())),AND(M71&lt;&gt;"",OR(NOT(ISNUMBER(M71)),M71&lt;L71,M71&gt;TODAY()))),"CHECK DATE","COMPLETE")))))</x:f>
      </x:c>
    </x:row>
    <x:row r="72">
      <x:c r="A72" s="459"/>
      <x:c r="B72" s="459"/>
      <x:c r="C72" s="459"/>
      <x:c r="D72" s="459"/>
      <x:c r="E72" s="459"/>
      <x:c r="F72" s="459"/>
      <x:c r="G72" s="459"/>
      <x:c r="H72" s="459"/>
      <x:c r="I72" s="459"/>
      <x:c r="J72" s="459"/>
      <x:c r="K72" s="459"/>
      <x:c r="L72" s="459"/>
      <x:c r="M72" s="459"/>
      <x:c r="N72" s="487"/>
      <x:c r="O72" s="459"/>
      <x:c r="P72" s="459"/>
      <x:c r="Q72" s="747" t="str">
        <x:f>IF(A72="","",IF(COUNTIF($A$5:$A$504,A72)&gt;1,"DUPLICATE CUSTOMER ID",IF(OR(B72="",C72=""),"ADD BUYER / COMPANY",IF(AND(D72="",E72=""),"ADD PHONE OR EMAIL",IF(OR(AND(L72&lt;&gt;"",OR(NOT(ISNUMBER(L72)),L72&gt;TODAY())),AND(M72&lt;&gt;"",OR(NOT(ISNUMBER(M72)),M72&lt;L72,M72&gt;TODAY()))),"CHECK DATE","COMPLETE")))))</x:f>
      </x:c>
    </x:row>
    <x:row r="73">
      <x:c r="A73" s="459"/>
      <x:c r="B73" s="459"/>
      <x:c r="C73" s="459"/>
      <x:c r="D73" s="459"/>
      <x:c r="E73" s="459"/>
      <x:c r="F73" s="459"/>
      <x:c r="G73" s="459"/>
      <x:c r="H73" s="459"/>
      <x:c r="I73" s="459"/>
      <x:c r="J73" s="459"/>
      <x:c r="K73" s="459"/>
      <x:c r="L73" s="459"/>
      <x:c r="M73" s="459"/>
      <x:c r="N73" s="487"/>
      <x:c r="O73" s="459"/>
      <x:c r="P73" s="459"/>
      <x:c r="Q73" s="747" t="str">
        <x:f>IF(A73="","",IF(COUNTIF($A$5:$A$504,A73)&gt;1,"DUPLICATE CUSTOMER ID",IF(OR(B73="",C73=""),"ADD BUYER / COMPANY",IF(AND(D73="",E73=""),"ADD PHONE OR EMAIL",IF(OR(AND(L73&lt;&gt;"",OR(NOT(ISNUMBER(L73)),L73&gt;TODAY())),AND(M73&lt;&gt;"",OR(NOT(ISNUMBER(M73)),M73&lt;L73,M73&gt;TODAY()))),"CHECK DATE","COMPLETE")))))</x:f>
      </x:c>
    </x:row>
    <x:row r="74">
      <x:c r="A74" s="459"/>
      <x:c r="B74" s="459"/>
      <x:c r="C74" s="459"/>
      <x:c r="D74" s="459"/>
      <x:c r="E74" s="459"/>
      <x:c r="F74" s="459"/>
      <x:c r="G74" s="459"/>
      <x:c r="H74" s="459"/>
      <x:c r="I74" s="459"/>
      <x:c r="J74" s="459"/>
      <x:c r="K74" s="459"/>
      <x:c r="L74" s="459"/>
      <x:c r="M74" s="459"/>
      <x:c r="N74" s="487"/>
      <x:c r="O74" s="459"/>
      <x:c r="P74" s="459"/>
      <x:c r="Q74" s="747" t="str">
        <x:f>IF(A74="","",IF(COUNTIF($A$5:$A$504,A74)&gt;1,"DUPLICATE CUSTOMER ID",IF(OR(B74="",C74=""),"ADD BUYER / COMPANY",IF(AND(D74="",E74=""),"ADD PHONE OR EMAIL",IF(OR(AND(L74&lt;&gt;"",OR(NOT(ISNUMBER(L74)),L74&gt;TODAY())),AND(M74&lt;&gt;"",OR(NOT(ISNUMBER(M74)),M74&lt;L74,M74&gt;TODAY()))),"CHECK DATE","COMPLETE")))))</x:f>
      </x:c>
    </x:row>
    <x:row r="75">
      <x:c r="A75" s="459"/>
      <x:c r="B75" s="459"/>
      <x:c r="C75" s="459"/>
      <x:c r="D75" s="459"/>
      <x:c r="E75" s="459"/>
      <x:c r="F75" s="459"/>
      <x:c r="G75" s="459"/>
      <x:c r="H75" s="459"/>
      <x:c r="I75" s="459"/>
      <x:c r="J75" s="459"/>
      <x:c r="K75" s="459"/>
      <x:c r="L75" s="459"/>
      <x:c r="M75" s="459"/>
      <x:c r="N75" s="487"/>
      <x:c r="O75" s="459"/>
      <x:c r="P75" s="459"/>
      <x:c r="Q75" s="747" t="str">
        <x:f>IF(A75="","",IF(COUNTIF($A$5:$A$504,A75)&gt;1,"DUPLICATE CUSTOMER ID",IF(OR(B75="",C75=""),"ADD BUYER / COMPANY",IF(AND(D75="",E75=""),"ADD PHONE OR EMAIL",IF(OR(AND(L75&lt;&gt;"",OR(NOT(ISNUMBER(L75)),L75&gt;TODAY())),AND(M75&lt;&gt;"",OR(NOT(ISNUMBER(M75)),M75&lt;L75,M75&gt;TODAY()))),"CHECK DATE","COMPLETE")))))</x:f>
      </x:c>
    </x:row>
    <x:row r="76">
      <x:c r="A76" s="459"/>
      <x:c r="B76" s="459"/>
      <x:c r="C76" s="459"/>
      <x:c r="D76" s="459"/>
      <x:c r="E76" s="459"/>
      <x:c r="F76" s="459"/>
      <x:c r="G76" s="459"/>
      <x:c r="H76" s="459"/>
      <x:c r="I76" s="459"/>
      <x:c r="J76" s="459"/>
      <x:c r="K76" s="459"/>
      <x:c r="L76" s="459"/>
      <x:c r="M76" s="459"/>
      <x:c r="N76" s="487"/>
      <x:c r="O76" s="459"/>
      <x:c r="P76" s="459"/>
      <x:c r="Q76" s="747" t="str">
        <x:f>IF(A76="","",IF(COUNTIF($A$5:$A$504,A76)&gt;1,"DUPLICATE CUSTOMER ID",IF(OR(B76="",C76=""),"ADD BUYER / COMPANY",IF(AND(D76="",E76=""),"ADD PHONE OR EMAIL",IF(OR(AND(L76&lt;&gt;"",OR(NOT(ISNUMBER(L76)),L76&gt;TODAY())),AND(M76&lt;&gt;"",OR(NOT(ISNUMBER(M76)),M76&lt;L76,M76&gt;TODAY()))),"CHECK DATE","COMPLETE")))))</x:f>
      </x:c>
    </x:row>
    <x:row r="77">
      <x:c r="A77" s="459"/>
      <x:c r="B77" s="459"/>
      <x:c r="C77" s="459"/>
      <x:c r="D77" s="459"/>
      <x:c r="E77" s="459"/>
      <x:c r="F77" s="459"/>
      <x:c r="G77" s="459"/>
      <x:c r="H77" s="459"/>
      <x:c r="I77" s="459"/>
      <x:c r="J77" s="459"/>
      <x:c r="K77" s="459"/>
      <x:c r="L77" s="459"/>
      <x:c r="M77" s="459"/>
      <x:c r="N77" s="487"/>
      <x:c r="O77" s="459"/>
      <x:c r="P77" s="459"/>
      <x:c r="Q77" s="747" t="str">
        <x:f>IF(A77="","",IF(COUNTIF($A$5:$A$504,A77)&gt;1,"DUPLICATE CUSTOMER ID",IF(OR(B77="",C77=""),"ADD BUYER / COMPANY",IF(AND(D77="",E77=""),"ADD PHONE OR EMAIL",IF(OR(AND(L77&lt;&gt;"",OR(NOT(ISNUMBER(L77)),L77&gt;TODAY())),AND(M77&lt;&gt;"",OR(NOT(ISNUMBER(M77)),M77&lt;L77,M77&gt;TODAY()))),"CHECK DATE","COMPLETE")))))</x:f>
      </x:c>
    </x:row>
    <x:row r="78">
      <x:c r="A78" s="459"/>
      <x:c r="B78" s="459"/>
      <x:c r="C78" s="459"/>
      <x:c r="D78" s="459"/>
      <x:c r="E78" s="459"/>
      <x:c r="F78" s="459"/>
      <x:c r="G78" s="459"/>
      <x:c r="H78" s="459"/>
      <x:c r="I78" s="459"/>
      <x:c r="J78" s="459"/>
      <x:c r="K78" s="459"/>
      <x:c r="L78" s="459"/>
      <x:c r="M78" s="459"/>
      <x:c r="N78" s="487"/>
      <x:c r="O78" s="459"/>
      <x:c r="P78" s="459"/>
      <x:c r="Q78" s="747" t="str">
        <x:f>IF(A78="","",IF(COUNTIF($A$5:$A$504,A78)&gt;1,"DUPLICATE CUSTOMER ID",IF(OR(B78="",C78=""),"ADD BUYER / COMPANY",IF(AND(D78="",E78=""),"ADD PHONE OR EMAIL",IF(OR(AND(L78&lt;&gt;"",OR(NOT(ISNUMBER(L78)),L78&gt;TODAY())),AND(M78&lt;&gt;"",OR(NOT(ISNUMBER(M78)),M78&lt;L78,M78&gt;TODAY()))),"CHECK DATE","COMPLETE")))))</x:f>
      </x:c>
    </x:row>
    <x:row r="79">
      <x:c r="A79" s="459"/>
      <x:c r="B79" s="459"/>
      <x:c r="C79" s="459"/>
      <x:c r="D79" s="459"/>
      <x:c r="E79" s="459"/>
      <x:c r="F79" s="459"/>
      <x:c r="G79" s="459"/>
      <x:c r="H79" s="459"/>
      <x:c r="I79" s="459"/>
      <x:c r="J79" s="459"/>
      <x:c r="K79" s="459"/>
      <x:c r="L79" s="459"/>
      <x:c r="M79" s="459"/>
      <x:c r="N79" s="487"/>
      <x:c r="O79" s="459"/>
      <x:c r="P79" s="459"/>
      <x:c r="Q79" s="747" t="str">
        <x:f>IF(A79="","",IF(COUNTIF($A$5:$A$504,A79)&gt;1,"DUPLICATE CUSTOMER ID",IF(OR(B79="",C79=""),"ADD BUYER / COMPANY",IF(AND(D79="",E79=""),"ADD PHONE OR EMAIL",IF(OR(AND(L79&lt;&gt;"",OR(NOT(ISNUMBER(L79)),L79&gt;TODAY())),AND(M79&lt;&gt;"",OR(NOT(ISNUMBER(M79)),M79&lt;L79,M79&gt;TODAY()))),"CHECK DATE","COMPLETE")))))</x:f>
      </x:c>
    </x:row>
    <x:row r="80">
      <x:c r="A80" s="459"/>
      <x:c r="B80" s="459"/>
      <x:c r="C80" s="459"/>
      <x:c r="D80" s="459"/>
      <x:c r="E80" s="459"/>
      <x:c r="F80" s="459"/>
      <x:c r="G80" s="459"/>
      <x:c r="H80" s="459"/>
      <x:c r="I80" s="459"/>
      <x:c r="J80" s="459"/>
      <x:c r="K80" s="459"/>
      <x:c r="L80" s="459"/>
      <x:c r="M80" s="459"/>
      <x:c r="N80" s="487"/>
      <x:c r="O80" s="459"/>
      <x:c r="P80" s="459"/>
      <x:c r="Q80" s="747" t="str">
        <x:f>IF(A80="","",IF(COUNTIF($A$5:$A$504,A80)&gt;1,"DUPLICATE CUSTOMER ID",IF(OR(B80="",C80=""),"ADD BUYER / COMPANY",IF(AND(D80="",E80=""),"ADD PHONE OR EMAIL",IF(OR(AND(L80&lt;&gt;"",OR(NOT(ISNUMBER(L80)),L80&gt;TODAY())),AND(M80&lt;&gt;"",OR(NOT(ISNUMBER(M80)),M80&lt;L80,M80&gt;TODAY()))),"CHECK DATE","COMPLETE")))))</x:f>
      </x:c>
    </x:row>
    <x:row r="81">
      <x:c r="A81" s="459"/>
      <x:c r="B81" s="459"/>
      <x:c r="C81" s="459"/>
      <x:c r="D81" s="459"/>
      <x:c r="E81" s="459"/>
      <x:c r="F81" s="459"/>
      <x:c r="G81" s="459"/>
      <x:c r="H81" s="459"/>
      <x:c r="I81" s="459"/>
      <x:c r="J81" s="459"/>
      <x:c r="K81" s="459"/>
      <x:c r="L81" s="459"/>
      <x:c r="M81" s="459"/>
      <x:c r="N81" s="487"/>
      <x:c r="O81" s="459"/>
      <x:c r="P81" s="459"/>
      <x:c r="Q81" s="747" t="str">
        <x:f>IF(A81="","",IF(COUNTIF($A$5:$A$504,A81)&gt;1,"DUPLICATE CUSTOMER ID",IF(OR(B81="",C81=""),"ADD BUYER / COMPANY",IF(AND(D81="",E81=""),"ADD PHONE OR EMAIL",IF(OR(AND(L81&lt;&gt;"",OR(NOT(ISNUMBER(L81)),L81&gt;TODAY())),AND(M81&lt;&gt;"",OR(NOT(ISNUMBER(M81)),M81&lt;L81,M81&gt;TODAY()))),"CHECK DATE","COMPLETE")))))</x:f>
      </x:c>
    </x:row>
    <x:row r="82">
      <x:c r="A82" s="459"/>
      <x:c r="B82" s="459"/>
      <x:c r="C82" s="459"/>
      <x:c r="D82" s="459"/>
      <x:c r="E82" s="459"/>
      <x:c r="F82" s="459"/>
      <x:c r="G82" s="459"/>
      <x:c r="H82" s="459"/>
      <x:c r="I82" s="459"/>
      <x:c r="J82" s="459"/>
      <x:c r="K82" s="459"/>
      <x:c r="L82" s="459"/>
      <x:c r="M82" s="459"/>
      <x:c r="N82" s="487"/>
      <x:c r="O82" s="459"/>
      <x:c r="P82" s="459"/>
      <x:c r="Q82" s="747" t="str">
        <x:f>IF(A82="","",IF(COUNTIF($A$5:$A$504,A82)&gt;1,"DUPLICATE CUSTOMER ID",IF(OR(B82="",C82=""),"ADD BUYER / COMPANY",IF(AND(D82="",E82=""),"ADD PHONE OR EMAIL",IF(OR(AND(L82&lt;&gt;"",OR(NOT(ISNUMBER(L82)),L82&gt;TODAY())),AND(M82&lt;&gt;"",OR(NOT(ISNUMBER(M82)),M82&lt;L82,M82&gt;TODAY()))),"CHECK DATE","COMPLETE")))))</x:f>
      </x:c>
    </x:row>
    <x:row r="83">
      <x:c r="A83" s="459"/>
      <x:c r="B83" s="459"/>
      <x:c r="C83" s="459"/>
      <x:c r="D83" s="459"/>
      <x:c r="E83" s="459"/>
      <x:c r="F83" s="459"/>
      <x:c r="G83" s="459"/>
      <x:c r="H83" s="459"/>
      <x:c r="I83" s="459"/>
      <x:c r="J83" s="459"/>
      <x:c r="K83" s="459"/>
      <x:c r="L83" s="459"/>
      <x:c r="M83" s="459"/>
      <x:c r="N83" s="487"/>
      <x:c r="O83" s="459"/>
      <x:c r="P83" s="459"/>
      <x:c r="Q83" s="747" t="str">
        <x:f>IF(A83="","",IF(COUNTIF($A$5:$A$504,A83)&gt;1,"DUPLICATE CUSTOMER ID",IF(OR(B83="",C83=""),"ADD BUYER / COMPANY",IF(AND(D83="",E83=""),"ADD PHONE OR EMAIL",IF(OR(AND(L83&lt;&gt;"",OR(NOT(ISNUMBER(L83)),L83&gt;TODAY())),AND(M83&lt;&gt;"",OR(NOT(ISNUMBER(M83)),M83&lt;L83,M83&gt;TODAY()))),"CHECK DATE","COMPLETE")))))</x:f>
      </x:c>
    </x:row>
    <x:row r="84">
      <x:c r="A84" s="459"/>
      <x:c r="B84" s="459"/>
      <x:c r="C84" s="459"/>
      <x:c r="D84" s="459"/>
      <x:c r="E84" s="459"/>
      <x:c r="F84" s="459"/>
      <x:c r="G84" s="459"/>
      <x:c r="H84" s="459"/>
      <x:c r="I84" s="459"/>
      <x:c r="J84" s="459"/>
      <x:c r="K84" s="459"/>
      <x:c r="L84" s="459"/>
      <x:c r="M84" s="459"/>
      <x:c r="N84" s="487"/>
      <x:c r="O84" s="459"/>
      <x:c r="P84" s="459"/>
      <x:c r="Q84" s="747" t="str">
        <x:f>IF(A84="","",IF(COUNTIF($A$5:$A$504,A84)&gt;1,"DUPLICATE CUSTOMER ID",IF(OR(B84="",C84=""),"ADD BUYER / COMPANY",IF(AND(D84="",E84=""),"ADD PHONE OR EMAIL",IF(OR(AND(L84&lt;&gt;"",OR(NOT(ISNUMBER(L84)),L84&gt;TODAY())),AND(M84&lt;&gt;"",OR(NOT(ISNUMBER(M84)),M84&lt;L84,M84&gt;TODAY()))),"CHECK DATE","COMPLETE")))))</x:f>
      </x:c>
    </x:row>
    <x:row r="85">
      <x:c r="A85" s="459"/>
      <x:c r="B85" s="459"/>
      <x:c r="C85" s="459"/>
      <x:c r="D85" s="459"/>
      <x:c r="E85" s="459"/>
      <x:c r="F85" s="459"/>
      <x:c r="G85" s="459"/>
      <x:c r="H85" s="459"/>
      <x:c r="I85" s="459"/>
      <x:c r="J85" s="459"/>
      <x:c r="K85" s="459"/>
      <x:c r="L85" s="459"/>
      <x:c r="M85" s="459"/>
      <x:c r="N85" s="487"/>
      <x:c r="O85" s="459"/>
      <x:c r="P85" s="459"/>
      <x:c r="Q85" s="747" t="str">
        <x:f>IF(A85="","",IF(COUNTIF($A$5:$A$504,A85)&gt;1,"DUPLICATE CUSTOMER ID",IF(OR(B85="",C85=""),"ADD BUYER / COMPANY",IF(AND(D85="",E85=""),"ADD PHONE OR EMAIL",IF(OR(AND(L85&lt;&gt;"",OR(NOT(ISNUMBER(L85)),L85&gt;TODAY())),AND(M85&lt;&gt;"",OR(NOT(ISNUMBER(M85)),M85&lt;L85,M85&gt;TODAY()))),"CHECK DATE","COMPLETE")))))</x:f>
      </x:c>
    </x:row>
    <x:row r="86">
      <x:c r="A86" s="459"/>
      <x:c r="B86" s="459"/>
      <x:c r="C86" s="459"/>
      <x:c r="D86" s="459"/>
      <x:c r="E86" s="459"/>
      <x:c r="F86" s="459"/>
      <x:c r="G86" s="459"/>
      <x:c r="H86" s="459"/>
      <x:c r="I86" s="459"/>
      <x:c r="J86" s="459"/>
      <x:c r="K86" s="459"/>
      <x:c r="L86" s="459"/>
      <x:c r="M86" s="459"/>
      <x:c r="N86" s="487"/>
      <x:c r="O86" s="459"/>
      <x:c r="P86" s="459"/>
      <x:c r="Q86" s="747" t="str">
        <x:f>IF(A86="","",IF(COUNTIF($A$5:$A$504,A86)&gt;1,"DUPLICATE CUSTOMER ID",IF(OR(B86="",C86=""),"ADD BUYER / COMPANY",IF(AND(D86="",E86=""),"ADD PHONE OR EMAIL",IF(OR(AND(L86&lt;&gt;"",OR(NOT(ISNUMBER(L86)),L86&gt;TODAY())),AND(M86&lt;&gt;"",OR(NOT(ISNUMBER(M86)),M86&lt;L86,M86&gt;TODAY()))),"CHECK DATE","COMPLETE")))))</x:f>
      </x:c>
    </x:row>
    <x:row r="87">
      <x:c r="A87" s="459"/>
      <x:c r="B87" s="459"/>
      <x:c r="C87" s="459"/>
      <x:c r="D87" s="459"/>
      <x:c r="E87" s="459"/>
      <x:c r="F87" s="459"/>
      <x:c r="G87" s="459"/>
      <x:c r="H87" s="459"/>
      <x:c r="I87" s="459"/>
      <x:c r="J87" s="459"/>
      <x:c r="K87" s="459"/>
      <x:c r="L87" s="459"/>
      <x:c r="M87" s="459"/>
      <x:c r="N87" s="487"/>
      <x:c r="O87" s="459"/>
      <x:c r="P87" s="459"/>
      <x:c r="Q87" s="747" t="str">
        <x:f>IF(A87="","",IF(COUNTIF($A$5:$A$504,A87)&gt;1,"DUPLICATE CUSTOMER ID",IF(OR(B87="",C87=""),"ADD BUYER / COMPANY",IF(AND(D87="",E87=""),"ADD PHONE OR EMAIL",IF(OR(AND(L87&lt;&gt;"",OR(NOT(ISNUMBER(L87)),L87&gt;TODAY())),AND(M87&lt;&gt;"",OR(NOT(ISNUMBER(M87)),M87&lt;L87,M87&gt;TODAY()))),"CHECK DATE","COMPLETE")))))</x:f>
      </x:c>
    </x:row>
    <x:row r="88">
      <x:c r="A88" s="459"/>
      <x:c r="B88" s="459"/>
      <x:c r="C88" s="459"/>
      <x:c r="D88" s="459"/>
      <x:c r="E88" s="459"/>
      <x:c r="F88" s="459"/>
      <x:c r="G88" s="459"/>
      <x:c r="H88" s="459"/>
      <x:c r="I88" s="459"/>
      <x:c r="J88" s="459"/>
      <x:c r="K88" s="459"/>
      <x:c r="L88" s="459"/>
      <x:c r="M88" s="459"/>
      <x:c r="N88" s="487"/>
      <x:c r="O88" s="459"/>
      <x:c r="P88" s="459"/>
      <x:c r="Q88" s="747" t="str">
        <x:f>IF(A88="","",IF(COUNTIF($A$5:$A$504,A88)&gt;1,"DUPLICATE CUSTOMER ID",IF(OR(B88="",C88=""),"ADD BUYER / COMPANY",IF(AND(D88="",E88=""),"ADD PHONE OR EMAIL",IF(OR(AND(L88&lt;&gt;"",OR(NOT(ISNUMBER(L88)),L88&gt;TODAY())),AND(M88&lt;&gt;"",OR(NOT(ISNUMBER(M88)),M88&lt;L88,M88&gt;TODAY()))),"CHECK DATE","COMPLETE")))))</x:f>
      </x:c>
    </x:row>
    <x:row r="89">
      <x:c r="A89" s="459"/>
      <x:c r="B89" s="459"/>
      <x:c r="C89" s="459"/>
      <x:c r="D89" s="459"/>
      <x:c r="E89" s="459"/>
      <x:c r="F89" s="459"/>
      <x:c r="G89" s="459"/>
      <x:c r="H89" s="459"/>
      <x:c r="I89" s="459"/>
      <x:c r="J89" s="459"/>
      <x:c r="K89" s="459"/>
      <x:c r="L89" s="459"/>
      <x:c r="M89" s="459"/>
      <x:c r="N89" s="487"/>
      <x:c r="O89" s="459"/>
      <x:c r="P89" s="459"/>
      <x:c r="Q89" s="747" t="str">
        <x:f>IF(A89="","",IF(COUNTIF($A$5:$A$504,A89)&gt;1,"DUPLICATE CUSTOMER ID",IF(OR(B89="",C89=""),"ADD BUYER / COMPANY",IF(AND(D89="",E89=""),"ADD PHONE OR EMAIL",IF(OR(AND(L89&lt;&gt;"",OR(NOT(ISNUMBER(L89)),L89&gt;TODAY())),AND(M89&lt;&gt;"",OR(NOT(ISNUMBER(M89)),M89&lt;L89,M89&gt;TODAY()))),"CHECK DATE","COMPLETE")))))</x:f>
      </x:c>
    </x:row>
    <x:row r="90">
      <x:c r="A90" s="459"/>
      <x:c r="B90" s="459"/>
      <x:c r="C90" s="459"/>
      <x:c r="D90" s="459"/>
      <x:c r="E90" s="459"/>
      <x:c r="F90" s="459"/>
      <x:c r="G90" s="459"/>
      <x:c r="H90" s="459"/>
      <x:c r="I90" s="459"/>
      <x:c r="J90" s="459"/>
      <x:c r="K90" s="459"/>
      <x:c r="L90" s="459"/>
      <x:c r="M90" s="459"/>
      <x:c r="N90" s="487"/>
      <x:c r="O90" s="459"/>
      <x:c r="P90" s="459"/>
      <x:c r="Q90" s="747" t="str">
        <x:f>IF(A90="","",IF(COUNTIF($A$5:$A$504,A90)&gt;1,"DUPLICATE CUSTOMER ID",IF(OR(B90="",C90=""),"ADD BUYER / COMPANY",IF(AND(D90="",E90=""),"ADD PHONE OR EMAIL",IF(OR(AND(L90&lt;&gt;"",OR(NOT(ISNUMBER(L90)),L90&gt;TODAY())),AND(M90&lt;&gt;"",OR(NOT(ISNUMBER(M90)),M90&lt;L90,M90&gt;TODAY()))),"CHECK DATE","COMPLETE")))))</x:f>
      </x:c>
    </x:row>
    <x:row r="91">
      <x:c r="A91" s="459"/>
      <x:c r="B91" s="459"/>
      <x:c r="C91" s="459"/>
      <x:c r="D91" s="459"/>
      <x:c r="E91" s="459"/>
      <x:c r="F91" s="459"/>
      <x:c r="G91" s="459"/>
      <x:c r="H91" s="459"/>
      <x:c r="I91" s="459"/>
      <x:c r="J91" s="459"/>
      <x:c r="K91" s="459"/>
      <x:c r="L91" s="459"/>
      <x:c r="M91" s="459"/>
      <x:c r="N91" s="487"/>
      <x:c r="O91" s="459"/>
      <x:c r="P91" s="459"/>
      <x:c r="Q91" s="747" t="str">
        <x:f>IF(A91="","",IF(COUNTIF($A$5:$A$504,A91)&gt;1,"DUPLICATE CUSTOMER ID",IF(OR(B91="",C91=""),"ADD BUYER / COMPANY",IF(AND(D91="",E91=""),"ADD PHONE OR EMAIL",IF(OR(AND(L91&lt;&gt;"",OR(NOT(ISNUMBER(L91)),L91&gt;TODAY())),AND(M91&lt;&gt;"",OR(NOT(ISNUMBER(M91)),M91&lt;L91,M91&gt;TODAY()))),"CHECK DATE","COMPLETE")))))</x:f>
      </x:c>
    </x:row>
    <x:row r="92">
      <x:c r="A92" s="459"/>
      <x:c r="B92" s="459"/>
      <x:c r="C92" s="459"/>
      <x:c r="D92" s="459"/>
      <x:c r="E92" s="459"/>
      <x:c r="F92" s="459"/>
      <x:c r="G92" s="459"/>
      <x:c r="H92" s="459"/>
      <x:c r="I92" s="459"/>
      <x:c r="J92" s="459"/>
      <x:c r="K92" s="459"/>
      <x:c r="L92" s="459"/>
      <x:c r="M92" s="459"/>
      <x:c r="N92" s="487"/>
      <x:c r="O92" s="459"/>
      <x:c r="P92" s="459"/>
      <x:c r="Q92" s="747" t="str">
        <x:f>IF(A92="","",IF(COUNTIF($A$5:$A$504,A92)&gt;1,"DUPLICATE CUSTOMER ID",IF(OR(B92="",C92=""),"ADD BUYER / COMPANY",IF(AND(D92="",E92=""),"ADD PHONE OR EMAIL",IF(OR(AND(L92&lt;&gt;"",OR(NOT(ISNUMBER(L92)),L92&gt;TODAY())),AND(M92&lt;&gt;"",OR(NOT(ISNUMBER(M92)),M92&lt;L92,M92&gt;TODAY()))),"CHECK DATE","COMPLETE")))))</x:f>
      </x:c>
    </x:row>
    <x:row r="93">
      <x:c r="A93" s="459"/>
      <x:c r="B93" s="459"/>
      <x:c r="C93" s="459"/>
      <x:c r="D93" s="459"/>
      <x:c r="E93" s="459"/>
      <x:c r="F93" s="459"/>
      <x:c r="G93" s="459"/>
      <x:c r="H93" s="459"/>
      <x:c r="I93" s="459"/>
      <x:c r="J93" s="459"/>
      <x:c r="K93" s="459"/>
      <x:c r="L93" s="459"/>
      <x:c r="M93" s="459"/>
      <x:c r="N93" s="487"/>
      <x:c r="O93" s="459"/>
      <x:c r="P93" s="459"/>
      <x:c r="Q93" s="747" t="str">
        <x:f>IF(A93="","",IF(COUNTIF($A$5:$A$504,A93)&gt;1,"DUPLICATE CUSTOMER ID",IF(OR(B93="",C93=""),"ADD BUYER / COMPANY",IF(AND(D93="",E93=""),"ADD PHONE OR EMAIL",IF(OR(AND(L93&lt;&gt;"",OR(NOT(ISNUMBER(L93)),L93&gt;TODAY())),AND(M93&lt;&gt;"",OR(NOT(ISNUMBER(M93)),M93&lt;L93,M93&gt;TODAY()))),"CHECK DATE","COMPLETE")))))</x:f>
      </x:c>
    </x:row>
    <x:row r="94">
      <x:c r="A94" s="459"/>
      <x:c r="B94" s="459"/>
      <x:c r="C94" s="459"/>
      <x:c r="D94" s="459"/>
      <x:c r="E94" s="459"/>
      <x:c r="F94" s="459"/>
      <x:c r="G94" s="459"/>
      <x:c r="H94" s="459"/>
      <x:c r="I94" s="459"/>
      <x:c r="J94" s="459"/>
      <x:c r="K94" s="459"/>
      <x:c r="L94" s="459"/>
      <x:c r="M94" s="459"/>
      <x:c r="N94" s="487"/>
      <x:c r="O94" s="459"/>
      <x:c r="P94" s="459"/>
      <x:c r="Q94" s="747" t="str">
        <x:f>IF(A94="","",IF(COUNTIF($A$5:$A$504,A94)&gt;1,"DUPLICATE CUSTOMER ID",IF(OR(B94="",C94=""),"ADD BUYER / COMPANY",IF(AND(D94="",E94=""),"ADD PHONE OR EMAIL",IF(OR(AND(L94&lt;&gt;"",OR(NOT(ISNUMBER(L94)),L94&gt;TODAY())),AND(M94&lt;&gt;"",OR(NOT(ISNUMBER(M94)),M94&lt;L94,M94&gt;TODAY()))),"CHECK DATE","COMPLETE")))))</x:f>
      </x:c>
    </x:row>
    <x:row r="95">
      <x:c r="A95" s="459"/>
      <x:c r="B95" s="459"/>
      <x:c r="C95" s="459"/>
      <x:c r="D95" s="459"/>
      <x:c r="E95" s="459"/>
      <x:c r="F95" s="459"/>
      <x:c r="G95" s="459"/>
      <x:c r="H95" s="459"/>
      <x:c r="I95" s="459"/>
      <x:c r="J95" s="459"/>
      <x:c r="K95" s="459"/>
      <x:c r="L95" s="459"/>
      <x:c r="M95" s="459"/>
      <x:c r="N95" s="487"/>
      <x:c r="O95" s="459"/>
      <x:c r="P95" s="459"/>
      <x:c r="Q95" s="747" t="str">
        <x:f>IF(A95="","",IF(COUNTIF($A$5:$A$504,A95)&gt;1,"DUPLICATE CUSTOMER ID",IF(OR(B95="",C95=""),"ADD BUYER / COMPANY",IF(AND(D95="",E95=""),"ADD PHONE OR EMAIL",IF(OR(AND(L95&lt;&gt;"",OR(NOT(ISNUMBER(L95)),L95&gt;TODAY())),AND(M95&lt;&gt;"",OR(NOT(ISNUMBER(M95)),M95&lt;L95,M95&gt;TODAY()))),"CHECK DATE","COMPLETE")))))</x:f>
      </x:c>
    </x:row>
    <x:row r="96">
      <x:c r="A96" s="459"/>
      <x:c r="B96" s="459"/>
      <x:c r="C96" s="459"/>
      <x:c r="D96" s="459"/>
      <x:c r="E96" s="459"/>
      <x:c r="F96" s="459"/>
      <x:c r="G96" s="459"/>
      <x:c r="H96" s="459"/>
      <x:c r="I96" s="459"/>
      <x:c r="J96" s="459"/>
      <x:c r="K96" s="459"/>
      <x:c r="L96" s="459"/>
      <x:c r="M96" s="459"/>
      <x:c r="N96" s="487"/>
      <x:c r="O96" s="459"/>
      <x:c r="P96" s="459"/>
      <x:c r="Q96" s="747" t="str">
        <x:f>IF(A96="","",IF(COUNTIF($A$5:$A$504,A96)&gt;1,"DUPLICATE CUSTOMER ID",IF(OR(B96="",C96=""),"ADD BUYER / COMPANY",IF(AND(D96="",E96=""),"ADD PHONE OR EMAIL",IF(OR(AND(L96&lt;&gt;"",OR(NOT(ISNUMBER(L96)),L96&gt;TODAY())),AND(M96&lt;&gt;"",OR(NOT(ISNUMBER(M96)),M96&lt;L96,M96&gt;TODAY()))),"CHECK DATE","COMPLETE")))))</x:f>
      </x:c>
    </x:row>
    <x:row r="97">
      <x:c r="A97" s="459"/>
      <x:c r="B97" s="459"/>
      <x:c r="C97" s="459"/>
      <x:c r="D97" s="459"/>
      <x:c r="E97" s="459"/>
      <x:c r="F97" s="459"/>
      <x:c r="G97" s="459"/>
      <x:c r="H97" s="459"/>
      <x:c r="I97" s="459"/>
      <x:c r="J97" s="459"/>
      <x:c r="K97" s="459"/>
      <x:c r="L97" s="459"/>
      <x:c r="M97" s="459"/>
      <x:c r="N97" s="487"/>
      <x:c r="O97" s="459"/>
      <x:c r="P97" s="459"/>
      <x:c r="Q97" s="747" t="str">
        <x:f>IF(A97="","",IF(COUNTIF($A$5:$A$504,A97)&gt;1,"DUPLICATE CUSTOMER ID",IF(OR(B97="",C97=""),"ADD BUYER / COMPANY",IF(AND(D97="",E97=""),"ADD PHONE OR EMAIL",IF(OR(AND(L97&lt;&gt;"",OR(NOT(ISNUMBER(L97)),L97&gt;TODAY())),AND(M97&lt;&gt;"",OR(NOT(ISNUMBER(M97)),M97&lt;L97,M97&gt;TODAY()))),"CHECK DATE","COMPLETE")))))</x:f>
      </x:c>
    </x:row>
    <x:row r="98">
      <x:c r="A98" s="459"/>
      <x:c r="B98" s="459"/>
      <x:c r="C98" s="459"/>
      <x:c r="D98" s="459"/>
      <x:c r="E98" s="459"/>
      <x:c r="F98" s="459"/>
      <x:c r="G98" s="459"/>
      <x:c r="H98" s="459"/>
      <x:c r="I98" s="459"/>
      <x:c r="J98" s="459"/>
      <x:c r="K98" s="459"/>
      <x:c r="L98" s="459"/>
      <x:c r="M98" s="459"/>
      <x:c r="N98" s="487"/>
      <x:c r="O98" s="459"/>
      <x:c r="P98" s="459"/>
      <x:c r="Q98" s="747" t="str">
        <x:f>IF(A98="","",IF(COUNTIF($A$5:$A$504,A98)&gt;1,"DUPLICATE CUSTOMER ID",IF(OR(B98="",C98=""),"ADD BUYER / COMPANY",IF(AND(D98="",E98=""),"ADD PHONE OR EMAIL",IF(OR(AND(L98&lt;&gt;"",OR(NOT(ISNUMBER(L98)),L98&gt;TODAY())),AND(M98&lt;&gt;"",OR(NOT(ISNUMBER(M98)),M98&lt;L98,M98&gt;TODAY()))),"CHECK DATE","COMPLETE")))))</x:f>
      </x:c>
    </x:row>
    <x:row r="99">
      <x:c r="A99" s="459"/>
      <x:c r="B99" s="459"/>
      <x:c r="C99" s="459"/>
      <x:c r="D99" s="459"/>
      <x:c r="E99" s="459"/>
      <x:c r="F99" s="459"/>
      <x:c r="G99" s="459"/>
      <x:c r="H99" s="459"/>
      <x:c r="I99" s="459"/>
      <x:c r="J99" s="459"/>
      <x:c r="K99" s="459"/>
      <x:c r="L99" s="459"/>
      <x:c r="M99" s="459"/>
      <x:c r="N99" s="487"/>
      <x:c r="O99" s="459"/>
      <x:c r="P99" s="459"/>
      <x:c r="Q99" s="747" t="str">
        <x:f>IF(A99="","",IF(COUNTIF($A$5:$A$504,A99)&gt;1,"DUPLICATE CUSTOMER ID",IF(OR(B99="",C99=""),"ADD BUYER / COMPANY",IF(AND(D99="",E99=""),"ADD PHONE OR EMAIL",IF(OR(AND(L99&lt;&gt;"",OR(NOT(ISNUMBER(L99)),L99&gt;TODAY())),AND(M99&lt;&gt;"",OR(NOT(ISNUMBER(M99)),M99&lt;L99,M99&gt;TODAY()))),"CHECK DATE","COMPLETE")))))</x:f>
      </x:c>
    </x:row>
    <x:row r="100">
      <x:c r="A100" s="459"/>
      <x:c r="B100" s="459"/>
      <x:c r="C100" s="459"/>
      <x:c r="D100" s="459"/>
      <x:c r="E100" s="459"/>
      <x:c r="F100" s="459"/>
      <x:c r="G100" s="459"/>
      <x:c r="H100" s="459"/>
      <x:c r="I100" s="459"/>
      <x:c r="J100" s="459"/>
      <x:c r="K100" s="459"/>
      <x:c r="L100" s="459"/>
      <x:c r="M100" s="459"/>
      <x:c r="N100" s="487"/>
      <x:c r="O100" s="459"/>
      <x:c r="P100" s="459"/>
      <x:c r="Q100" s="747" t="str">
        <x:f>IF(A100="","",IF(COUNTIF($A$5:$A$504,A100)&gt;1,"DUPLICATE CUSTOMER ID",IF(OR(B100="",C100=""),"ADD BUYER / COMPANY",IF(AND(D100="",E100=""),"ADD PHONE OR EMAIL",IF(OR(AND(L100&lt;&gt;"",OR(NOT(ISNUMBER(L100)),L100&gt;TODAY())),AND(M100&lt;&gt;"",OR(NOT(ISNUMBER(M100)),M100&lt;L100,M100&gt;TODAY()))),"CHECK DATE","COMPLETE")))))</x:f>
      </x:c>
    </x:row>
    <x:row r="101">
      <x:c r="A101" s="459"/>
      <x:c r="B101" s="459"/>
      <x:c r="C101" s="459"/>
      <x:c r="D101" s="459"/>
      <x:c r="E101" s="459"/>
      <x:c r="F101" s="459"/>
      <x:c r="G101" s="459"/>
      <x:c r="H101" s="459"/>
      <x:c r="I101" s="459"/>
      <x:c r="J101" s="459"/>
      <x:c r="K101" s="459"/>
      <x:c r="L101" s="459"/>
      <x:c r="M101" s="459"/>
      <x:c r="N101" s="487"/>
      <x:c r="O101" s="459"/>
      <x:c r="P101" s="459"/>
      <x:c r="Q101" s="747" t="str">
        <x:f>IF(A101="","",IF(COUNTIF($A$5:$A$504,A101)&gt;1,"DUPLICATE CUSTOMER ID",IF(OR(B101="",C101=""),"ADD BUYER / COMPANY",IF(AND(D101="",E101=""),"ADD PHONE OR EMAIL",IF(OR(AND(L101&lt;&gt;"",OR(NOT(ISNUMBER(L101)),L101&gt;TODAY())),AND(M101&lt;&gt;"",OR(NOT(ISNUMBER(M101)),M101&lt;L101,M101&gt;TODAY()))),"CHECK DATE","COMPLETE")))))</x:f>
      </x:c>
    </x:row>
    <x:row r="102">
      <x:c r="A102" s="459"/>
      <x:c r="B102" s="459"/>
      <x:c r="C102" s="459"/>
      <x:c r="D102" s="459"/>
      <x:c r="E102" s="459"/>
      <x:c r="F102" s="459"/>
      <x:c r="G102" s="459"/>
      <x:c r="H102" s="459"/>
      <x:c r="I102" s="459"/>
      <x:c r="J102" s="459"/>
      <x:c r="K102" s="459"/>
      <x:c r="L102" s="459"/>
      <x:c r="M102" s="459"/>
      <x:c r="N102" s="487"/>
      <x:c r="O102" s="459"/>
      <x:c r="P102" s="459"/>
      <x:c r="Q102" s="747" t="str">
        <x:f>IF(A102="","",IF(COUNTIF($A$5:$A$504,A102)&gt;1,"DUPLICATE CUSTOMER ID",IF(OR(B102="",C102=""),"ADD BUYER / COMPANY",IF(AND(D102="",E102=""),"ADD PHONE OR EMAIL",IF(OR(AND(L102&lt;&gt;"",OR(NOT(ISNUMBER(L102)),L102&gt;TODAY())),AND(M102&lt;&gt;"",OR(NOT(ISNUMBER(M102)),M102&lt;L102,M102&gt;TODAY()))),"CHECK DATE","COMPLETE")))))</x:f>
      </x:c>
    </x:row>
    <x:row r="103">
      <x:c r="A103" s="459"/>
      <x:c r="B103" s="459"/>
      <x:c r="C103" s="459"/>
      <x:c r="D103" s="459"/>
      <x:c r="E103" s="459"/>
      <x:c r="F103" s="459"/>
      <x:c r="G103" s="459"/>
      <x:c r="H103" s="459"/>
      <x:c r="I103" s="459"/>
      <x:c r="J103" s="459"/>
      <x:c r="K103" s="459"/>
      <x:c r="L103" s="459"/>
      <x:c r="M103" s="459"/>
      <x:c r="N103" s="487"/>
      <x:c r="O103" s="459"/>
      <x:c r="P103" s="459"/>
      <x:c r="Q103" s="747" t="str">
        <x:f>IF(A103="","",IF(COUNTIF($A$5:$A$504,A103)&gt;1,"DUPLICATE CUSTOMER ID",IF(OR(B103="",C103=""),"ADD BUYER / COMPANY",IF(AND(D103="",E103=""),"ADD PHONE OR EMAIL",IF(OR(AND(L103&lt;&gt;"",OR(NOT(ISNUMBER(L103)),L103&gt;TODAY())),AND(M103&lt;&gt;"",OR(NOT(ISNUMBER(M103)),M103&lt;L103,M103&gt;TODAY()))),"CHECK DATE","COMPLETE")))))</x:f>
      </x:c>
    </x:row>
    <x:row r="104">
      <x:c r="A104" s="459"/>
      <x:c r="B104" s="459"/>
      <x:c r="C104" s="459"/>
      <x:c r="D104" s="459"/>
      <x:c r="E104" s="459"/>
      <x:c r="F104" s="459"/>
      <x:c r="G104" s="459"/>
      <x:c r="H104" s="459"/>
      <x:c r="I104" s="459"/>
      <x:c r="J104" s="459"/>
      <x:c r="K104" s="459"/>
      <x:c r="L104" s="459"/>
      <x:c r="M104" s="459"/>
      <x:c r="N104" s="487"/>
      <x:c r="O104" s="459"/>
      <x:c r="P104" s="459"/>
      <x:c r="Q104" s="747" t="str">
        <x:f>IF(A104="","",IF(COUNTIF($A$5:$A$504,A104)&gt;1,"DUPLICATE CUSTOMER ID",IF(OR(B104="",C104=""),"ADD BUYER / COMPANY",IF(AND(D104="",E104=""),"ADD PHONE OR EMAIL",IF(OR(AND(L104&lt;&gt;"",OR(NOT(ISNUMBER(L104)),L104&gt;TODAY())),AND(M104&lt;&gt;"",OR(NOT(ISNUMBER(M104)),M104&lt;L104,M104&gt;TODAY()))),"CHECK DATE","COMPLETE")))))</x:f>
      </x:c>
    </x:row>
    <x:row r="105">
      <x:c r="A105" s="459"/>
      <x:c r="B105" s="459"/>
      <x:c r="C105" s="459"/>
      <x:c r="D105" s="459"/>
      <x:c r="E105" s="459"/>
      <x:c r="F105" s="459"/>
      <x:c r="G105" s="459"/>
      <x:c r="H105" s="459"/>
      <x:c r="I105" s="459"/>
      <x:c r="J105" s="459"/>
      <x:c r="K105" s="459"/>
      <x:c r="L105" s="459"/>
      <x:c r="M105" s="459"/>
      <x:c r="N105" s="487"/>
      <x:c r="O105" s="459"/>
      <x:c r="P105" s="459"/>
      <x:c r="Q105" s="747" t="str">
        <x:f>IF(A105="","",IF(COUNTIF($A$5:$A$504,A105)&gt;1,"DUPLICATE CUSTOMER ID",IF(OR(B105="",C105=""),"ADD BUYER / COMPANY",IF(AND(D105="",E105=""),"ADD PHONE OR EMAIL",IF(OR(AND(L105&lt;&gt;"",OR(NOT(ISNUMBER(L105)),L105&gt;TODAY())),AND(M105&lt;&gt;"",OR(NOT(ISNUMBER(M105)),M105&lt;L105,M105&gt;TODAY()))),"CHECK DATE","COMPLETE")))))</x:f>
      </x:c>
    </x:row>
    <x:row r="106">
      <x:c r="A106" s="459"/>
      <x:c r="B106" s="459"/>
      <x:c r="C106" s="459"/>
      <x:c r="D106" s="459"/>
      <x:c r="E106" s="459"/>
      <x:c r="F106" s="459"/>
      <x:c r="G106" s="459"/>
      <x:c r="H106" s="459"/>
      <x:c r="I106" s="459"/>
      <x:c r="J106" s="459"/>
      <x:c r="K106" s="459"/>
      <x:c r="L106" s="459"/>
      <x:c r="M106" s="459"/>
      <x:c r="N106" s="487"/>
      <x:c r="O106" s="459"/>
      <x:c r="P106" s="459"/>
      <x:c r="Q106" s="747" t="str">
        <x:f>IF(A106="","",IF(COUNTIF($A$5:$A$504,A106)&gt;1,"DUPLICATE CUSTOMER ID",IF(OR(B106="",C106=""),"ADD BUYER / COMPANY",IF(AND(D106="",E106=""),"ADD PHONE OR EMAIL",IF(OR(AND(L106&lt;&gt;"",OR(NOT(ISNUMBER(L106)),L106&gt;TODAY())),AND(M106&lt;&gt;"",OR(NOT(ISNUMBER(M106)),M106&lt;L106,M106&gt;TODAY()))),"CHECK DATE","COMPLETE")))))</x:f>
      </x:c>
    </x:row>
    <x:row r="107">
      <x:c r="A107" s="459"/>
      <x:c r="B107" s="459"/>
      <x:c r="C107" s="459"/>
      <x:c r="D107" s="459"/>
      <x:c r="E107" s="459"/>
      <x:c r="F107" s="459"/>
      <x:c r="G107" s="459"/>
      <x:c r="H107" s="459"/>
      <x:c r="I107" s="459"/>
      <x:c r="J107" s="459"/>
      <x:c r="K107" s="459"/>
      <x:c r="L107" s="459"/>
      <x:c r="M107" s="459"/>
      <x:c r="N107" s="487"/>
      <x:c r="O107" s="459"/>
      <x:c r="P107" s="459"/>
      <x:c r="Q107" s="747" t="str">
        <x:f>IF(A107="","",IF(COUNTIF($A$5:$A$504,A107)&gt;1,"DUPLICATE CUSTOMER ID",IF(OR(B107="",C107=""),"ADD BUYER / COMPANY",IF(AND(D107="",E107=""),"ADD PHONE OR EMAIL",IF(OR(AND(L107&lt;&gt;"",OR(NOT(ISNUMBER(L107)),L107&gt;TODAY())),AND(M107&lt;&gt;"",OR(NOT(ISNUMBER(M107)),M107&lt;L107,M107&gt;TODAY()))),"CHECK DATE","COMPLETE")))))</x:f>
      </x:c>
    </x:row>
    <x:row r="108">
      <x:c r="A108" s="459"/>
      <x:c r="B108" s="459"/>
      <x:c r="C108" s="459"/>
      <x:c r="D108" s="459"/>
      <x:c r="E108" s="459"/>
      <x:c r="F108" s="459"/>
      <x:c r="G108" s="459"/>
      <x:c r="H108" s="459"/>
      <x:c r="I108" s="459"/>
      <x:c r="J108" s="459"/>
      <x:c r="K108" s="459"/>
      <x:c r="L108" s="459"/>
      <x:c r="M108" s="459"/>
      <x:c r="N108" s="487"/>
      <x:c r="O108" s="459"/>
      <x:c r="P108" s="459"/>
      <x:c r="Q108" s="747" t="str">
        <x:f>IF(A108="","",IF(COUNTIF($A$5:$A$504,A108)&gt;1,"DUPLICATE CUSTOMER ID",IF(OR(B108="",C108=""),"ADD BUYER / COMPANY",IF(AND(D108="",E108=""),"ADD PHONE OR EMAIL",IF(OR(AND(L108&lt;&gt;"",OR(NOT(ISNUMBER(L108)),L108&gt;TODAY())),AND(M108&lt;&gt;"",OR(NOT(ISNUMBER(M108)),M108&lt;L108,M108&gt;TODAY()))),"CHECK DATE","COMPLETE")))))</x:f>
      </x:c>
    </x:row>
    <x:row r="109">
      <x:c r="A109" s="459"/>
      <x:c r="B109" s="459"/>
      <x:c r="C109" s="459"/>
      <x:c r="D109" s="459"/>
      <x:c r="E109" s="459"/>
      <x:c r="F109" s="459"/>
      <x:c r="G109" s="459"/>
      <x:c r="H109" s="459"/>
      <x:c r="I109" s="459"/>
      <x:c r="J109" s="459"/>
      <x:c r="K109" s="459"/>
      <x:c r="L109" s="459"/>
      <x:c r="M109" s="459"/>
      <x:c r="N109" s="487"/>
      <x:c r="O109" s="459"/>
      <x:c r="P109" s="459"/>
      <x:c r="Q109" s="747" t="str">
        <x:f>IF(A109="","",IF(COUNTIF($A$5:$A$504,A109)&gt;1,"DUPLICATE CUSTOMER ID",IF(OR(B109="",C109=""),"ADD BUYER / COMPANY",IF(AND(D109="",E109=""),"ADD PHONE OR EMAIL",IF(OR(AND(L109&lt;&gt;"",OR(NOT(ISNUMBER(L109)),L109&gt;TODAY())),AND(M109&lt;&gt;"",OR(NOT(ISNUMBER(M109)),M109&lt;L109,M109&gt;TODAY()))),"CHECK DATE","COMPLETE")))))</x:f>
      </x:c>
    </x:row>
    <x:row r="110">
      <x:c r="A110" s="459"/>
      <x:c r="B110" s="459"/>
      <x:c r="C110" s="459"/>
      <x:c r="D110" s="459"/>
      <x:c r="E110" s="459"/>
      <x:c r="F110" s="459"/>
      <x:c r="G110" s="459"/>
      <x:c r="H110" s="459"/>
      <x:c r="I110" s="459"/>
      <x:c r="J110" s="459"/>
      <x:c r="K110" s="459"/>
      <x:c r="L110" s="459"/>
      <x:c r="M110" s="459"/>
      <x:c r="N110" s="487"/>
      <x:c r="O110" s="459"/>
      <x:c r="P110" s="459"/>
      <x:c r="Q110" s="747" t="str">
        <x:f>IF(A110="","",IF(COUNTIF($A$5:$A$504,A110)&gt;1,"DUPLICATE CUSTOMER ID",IF(OR(B110="",C110=""),"ADD BUYER / COMPANY",IF(AND(D110="",E110=""),"ADD PHONE OR EMAIL",IF(OR(AND(L110&lt;&gt;"",OR(NOT(ISNUMBER(L110)),L110&gt;TODAY())),AND(M110&lt;&gt;"",OR(NOT(ISNUMBER(M110)),M110&lt;L110,M110&gt;TODAY()))),"CHECK DATE","COMPLETE")))))</x:f>
      </x:c>
    </x:row>
    <x:row r="111">
      <x:c r="A111" s="459"/>
      <x:c r="B111" s="459"/>
      <x:c r="C111" s="459"/>
      <x:c r="D111" s="459"/>
      <x:c r="E111" s="459"/>
      <x:c r="F111" s="459"/>
      <x:c r="G111" s="459"/>
      <x:c r="H111" s="459"/>
      <x:c r="I111" s="459"/>
      <x:c r="J111" s="459"/>
      <x:c r="K111" s="459"/>
      <x:c r="L111" s="459"/>
      <x:c r="M111" s="459"/>
      <x:c r="N111" s="487"/>
      <x:c r="O111" s="459"/>
      <x:c r="P111" s="459"/>
      <x:c r="Q111" s="747" t="str">
        <x:f>IF(A111="","",IF(COUNTIF($A$5:$A$504,A111)&gt;1,"DUPLICATE CUSTOMER ID",IF(OR(B111="",C111=""),"ADD BUYER / COMPANY",IF(AND(D111="",E111=""),"ADD PHONE OR EMAIL",IF(OR(AND(L111&lt;&gt;"",OR(NOT(ISNUMBER(L111)),L111&gt;TODAY())),AND(M111&lt;&gt;"",OR(NOT(ISNUMBER(M111)),M111&lt;L111,M111&gt;TODAY()))),"CHECK DATE","COMPLETE")))))</x:f>
      </x:c>
    </x:row>
    <x:row r="112">
      <x:c r="A112" s="459"/>
      <x:c r="B112" s="459"/>
      <x:c r="C112" s="459"/>
      <x:c r="D112" s="459"/>
      <x:c r="E112" s="459"/>
      <x:c r="F112" s="459"/>
      <x:c r="G112" s="459"/>
      <x:c r="H112" s="459"/>
      <x:c r="I112" s="459"/>
      <x:c r="J112" s="459"/>
      <x:c r="K112" s="459"/>
      <x:c r="L112" s="459"/>
      <x:c r="M112" s="459"/>
      <x:c r="N112" s="487"/>
      <x:c r="O112" s="459"/>
      <x:c r="P112" s="459"/>
      <x:c r="Q112" s="747" t="str">
        <x:f>IF(A112="","",IF(COUNTIF($A$5:$A$504,A112)&gt;1,"DUPLICATE CUSTOMER ID",IF(OR(B112="",C112=""),"ADD BUYER / COMPANY",IF(AND(D112="",E112=""),"ADD PHONE OR EMAIL",IF(OR(AND(L112&lt;&gt;"",OR(NOT(ISNUMBER(L112)),L112&gt;TODAY())),AND(M112&lt;&gt;"",OR(NOT(ISNUMBER(M112)),M112&lt;L112,M112&gt;TODAY()))),"CHECK DATE","COMPLETE")))))</x:f>
      </x:c>
    </x:row>
    <x:row r="113">
      <x:c r="A113" s="459"/>
      <x:c r="B113" s="459"/>
      <x:c r="C113" s="459"/>
      <x:c r="D113" s="459"/>
      <x:c r="E113" s="459"/>
      <x:c r="F113" s="459"/>
      <x:c r="G113" s="459"/>
      <x:c r="H113" s="459"/>
      <x:c r="I113" s="459"/>
      <x:c r="J113" s="459"/>
      <x:c r="K113" s="459"/>
      <x:c r="L113" s="459"/>
      <x:c r="M113" s="459"/>
      <x:c r="N113" s="487"/>
      <x:c r="O113" s="459"/>
      <x:c r="P113" s="459"/>
      <x:c r="Q113" s="747" t="str">
        <x:f>IF(A113="","",IF(COUNTIF($A$5:$A$504,A113)&gt;1,"DUPLICATE CUSTOMER ID",IF(OR(B113="",C113=""),"ADD BUYER / COMPANY",IF(AND(D113="",E113=""),"ADD PHONE OR EMAIL",IF(OR(AND(L113&lt;&gt;"",OR(NOT(ISNUMBER(L113)),L113&gt;TODAY())),AND(M113&lt;&gt;"",OR(NOT(ISNUMBER(M113)),M113&lt;L113,M113&gt;TODAY()))),"CHECK DATE","COMPLETE")))))</x:f>
      </x:c>
    </x:row>
    <x:row r="114">
      <x:c r="A114" s="459"/>
      <x:c r="B114" s="459"/>
      <x:c r="C114" s="459"/>
      <x:c r="D114" s="459"/>
      <x:c r="E114" s="459"/>
      <x:c r="F114" s="459"/>
      <x:c r="G114" s="459"/>
      <x:c r="H114" s="459"/>
      <x:c r="I114" s="459"/>
      <x:c r="J114" s="459"/>
      <x:c r="K114" s="459"/>
      <x:c r="L114" s="459"/>
      <x:c r="M114" s="459"/>
      <x:c r="N114" s="487"/>
      <x:c r="O114" s="459"/>
      <x:c r="P114" s="459"/>
      <x:c r="Q114" s="747" t="str">
        <x:f>IF(A114="","",IF(COUNTIF($A$5:$A$504,A114)&gt;1,"DUPLICATE CUSTOMER ID",IF(OR(B114="",C114=""),"ADD BUYER / COMPANY",IF(AND(D114="",E114=""),"ADD PHONE OR EMAIL",IF(OR(AND(L114&lt;&gt;"",OR(NOT(ISNUMBER(L114)),L114&gt;TODAY())),AND(M114&lt;&gt;"",OR(NOT(ISNUMBER(M114)),M114&lt;L114,M114&gt;TODAY()))),"CHECK DATE","COMPLETE")))))</x:f>
      </x:c>
    </x:row>
    <x:row r="115">
      <x:c r="A115" s="459"/>
      <x:c r="B115" s="459"/>
      <x:c r="C115" s="459"/>
      <x:c r="D115" s="459"/>
      <x:c r="E115" s="459"/>
      <x:c r="F115" s="459"/>
      <x:c r="G115" s="459"/>
      <x:c r="H115" s="459"/>
      <x:c r="I115" s="459"/>
      <x:c r="J115" s="459"/>
      <x:c r="K115" s="459"/>
      <x:c r="L115" s="459"/>
      <x:c r="M115" s="459"/>
      <x:c r="N115" s="487"/>
      <x:c r="O115" s="459"/>
      <x:c r="P115" s="459"/>
      <x:c r="Q115" s="747" t="str">
        <x:f>IF(A115="","",IF(COUNTIF($A$5:$A$504,A115)&gt;1,"DUPLICATE CUSTOMER ID",IF(OR(B115="",C115=""),"ADD BUYER / COMPANY",IF(AND(D115="",E115=""),"ADD PHONE OR EMAIL",IF(OR(AND(L115&lt;&gt;"",OR(NOT(ISNUMBER(L115)),L115&gt;TODAY())),AND(M115&lt;&gt;"",OR(NOT(ISNUMBER(M115)),M115&lt;L115,M115&gt;TODAY()))),"CHECK DATE","COMPLETE")))))</x:f>
      </x:c>
    </x:row>
    <x:row r="116">
      <x:c r="A116" s="459"/>
      <x:c r="B116" s="459"/>
      <x:c r="C116" s="459"/>
      <x:c r="D116" s="459"/>
      <x:c r="E116" s="459"/>
      <x:c r="F116" s="459"/>
      <x:c r="G116" s="459"/>
      <x:c r="H116" s="459"/>
      <x:c r="I116" s="459"/>
      <x:c r="J116" s="459"/>
      <x:c r="K116" s="459"/>
      <x:c r="L116" s="459"/>
      <x:c r="M116" s="459"/>
      <x:c r="N116" s="487"/>
      <x:c r="O116" s="459"/>
      <x:c r="P116" s="459"/>
      <x:c r="Q116" s="747" t="str">
        <x:f>IF(A116="","",IF(COUNTIF($A$5:$A$504,A116)&gt;1,"DUPLICATE CUSTOMER ID",IF(OR(B116="",C116=""),"ADD BUYER / COMPANY",IF(AND(D116="",E116=""),"ADD PHONE OR EMAIL",IF(OR(AND(L116&lt;&gt;"",OR(NOT(ISNUMBER(L116)),L116&gt;TODAY())),AND(M116&lt;&gt;"",OR(NOT(ISNUMBER(M116)),M116&lt;L116,M116&gt;TODAY()))),"CHECK DATE","COMPLETE")))))</x:f>
      </x:c>
    </x:row>
    <x:row r="117">
      <x:c r="A117" s="459"/>
      <x:c r="B117" s="459"/>
      <x:c r="C117" s="459"/>
      <x:c r="D117" s="459"/>
      <x:c r="E117" s="459"/>
      <x:c r="F117" s="459"/>
      <x:c r="G117" s="459"/>
      <x:c r="H117" s="459"/>
      <x:c r="I117" s="459"/>
      <x:c r="J117" s="459"/>
      <x:c r="K117" s="459"/>
      <x:c r="L117" s="459"/>
      <x:c r="M117" s="459"/>
      <x:c r="N117" s="487"/>
      <x:c r="O117" s="459"/>
      <x:c r="P117" s="459"/>
      <x:c r="Q117" s="747" t="str">
        <x:f>IF(A117="","",IF(COUNTIF($A$5:$A$504,A117)&gt;1,"DUPLICATE CUSTOMER ID",IF(OR(B117="",C117=""),"ADD BUYER / COMPANY",IF(AND(D117="",E117=""),"ADD PHONE OR EMAIL",IF(OR(AND(L117&lt;&gt;"",OR(NOT(ISNUMBER(L117)),L117&gt;TODAY())),AND(M117&lt;&gt;"",OR(NOT(ISNUMBER(M117)),M117&lt;L117,M117&gt;TODAY()))),"CHECK DATE","COMPLETE")))))</x:f>
      </x:c>
    </x:row>
    <x:row r="118">
      <x:c r="A118" s="459"/>
      <x:c r="B118" s="459"/>
      <x:c r="C118" s="459"/>
      <x:c r="D118" s="459"/>
      <x:c r="E118" s="459"/>
      <x:c r="F118" s="459"/>
      <x:c r="G118" s="459"/>
      <x:c r="H118" s="459"/>
      <x:c r="I118" s="459"/>
      <x:c r="J118" s="459"/>
      <x:c r="K118" s="459"/>
      <x:c r="L118" s="459"/>
      <x:c r="M118" s="459"/>
      <x:c r="N118" s="487"/>
      <x:c r="O118" s="459"/>
      <x:c r="P118" s="459"/>
      <x:c r="Q118" s="747" t="str">
        <x:f>IF(A118="","",IF(COUNTIF($A$5:$A$504,A118)&gt;1,"DUPLICATE CUSTOMER ID",IF(OR(B118="",C118=""),"ADD BUYER / COMPANY",IF(AND(D118="",E118=""),"ADD PHONE OR EMAIL",IF(OR(AND(L118&lt;&gt;"",OR(NOT(ISNUMBER(L118)),L118&gt;TODAY())),AND(M118&lt;&gt;"",OR(NOT(ISNUMBER(M118)),M118&lt;L118,M118&gt;TODAY()))),"CHECK DATE","COMPLETE")))))</x:f>
      </x:c>
    </x:row>
    <x:row r="119">
      <x:c r="A119" s="459"/>
      <x:c r="B119" s="459"/>
      <x:c r="C119" s="459"/>
      <x:c r="D119" s="459"/>
      <x:c r="E119" s="459"/>
      <x:c r="F119" s="459"/>
      <x:c r="G119" s="459"/>
      <x:c r="H119" s="459"/>
      <x:c r="I119" s="459"/>
      <x:c r="J119" s="459"/>
      <x:c r="K119" s="459"/>
      <x:c r="L119" s="459"/>
      <x:c r="M119" s="459"/>
      <x:c r="N119" s="487"/>
      <x:c r="O119" s="459"/>
      <x:c r="P119" s="459"/>
      <x:c r="Q119" s="747" t="str">
        <x:f>IF(A119="","",IF(COUNTIF($A$5:$A$504,A119)&gt;1,"DUPLICATE CUSTOMER ID",IF(OR(B119="",C119=""),"ADD BUYER / COMPANY",IF(AND(D119="",E119=""),"ADD PHONE OR EMAIL",IF(OR(AND(L119&lt;&gt;"",OR(NOT(ISNUMBER(L119)),L119&gt;TODAY())),AND(M119&lt;&gt;"",OR(NOT(ISNUMBER(M119)),M119&lt;L119,M119&gt;TODAY()))),"CHECK DATE","COMPLETE")))))</x:f>
      </x:c>
    </x:row>
    <x:row r="120">
      <x:c r="A120" s="459"/>
      <x:c r="B120" s="459"/>
      <x:c r="C120" s="459"/>
      <x:c r="D120" s="459"/>
      <x:c r="E120" s="459"/>
      <x:c r="F120" s="459"/>
      <x:c r="G120" s="459"/>
      <x:c r="H120" s="459"/>
      <x:c r="I120" s="459"/>
      <x:c r="J120" s="459"/>
      <x:c r="K120" s="459"/>
      <x:c r="L120" s="459"/>
      <x:c r="M120" s="459"/>
      <x:c r="N120" s="487"/>
      <x:c r="O120" s="459"/>
      <x:c r="P120" s="459"/>
      <x:c r="Q120" s="747" t="str">
        <x:f>IF(A120="","",IF(COUNTIF($A$5:$A$504,A120)&gt;1,"DUPLICATE CUSTOMER ID",IF(OR(B120="",C120=""),"ADD BUYER / COMPANY",IF(AND(D120="",E120=""),"ADD PHONE OR EMAIL",IF(OR(AND(L120&lt;&gt;"",OR(NOT(ISNUMBER(L120)),L120&gt;TODAY())),AND(M120&lt;&gt;"",OR(NOT(ISNUMBER(M120)),M120&lt;L120,M120&gt;TODAY()))),"CHECK DATE","COMPLETE")))))</x:f>
      </x:c>
    </x:row>
    <x:row r="121">
      <x:c r="A121" s="459"/>
      <x:c r="B121" s="459"/>
      <x:c r="C121" s="459"/>
      <x:c r="D121" s="459"/>
      <x:c r="E121" s="459"/>
      <x:c r="F121" s="459"/>
      <x:c r="G121" s="459"/>
      <x:c r="H121" s="459"/>
      <x:c r="I121" s="459"/>
      <x:c r="J121" s="459"/>
      <x:c r="K121" s="459"/>
      <x:c r="L121" s="459"/>
      <x:c r="M121" s="459"/>
      <x:c r="N121" s="487"/>
      <x:c r="O121" s="459"/>
      <x:c r="P121" s="459"/>
      <x:c r="Q121" s="747" t="str">
        <x:f>IF(A121="","",IF(COUNTIF($A$5:$A$504,A121)&gt;1,"DUPLICATE CUSTOMER ID",IF(OR(B121="",C121=""),"ADD BUYER / COMPANY",IF(AND(D121="",E121=""),"ADD PHONE OR EMAIL",IF(OR(AND(L121&lt;&gt;"",OR(NOT(ISNUMBER(L121)),L121&gt;TODAY())),AND(M121&lt;&gt;"",OR(NOT(ISNUMBER(M121)),M121&lt;L121,M121&gt;TODAY()))),"CHECK DATE","COMPLETE")))))</x:f>
      </x:c>
    </x:row>
    <x:row r="122">
      <x:c r="A122" s="459"/>
      <x:c r="B122" s="459"/>
      <x:c r="C122" s="459"/>
      <x:c r="D122" s="459"/>
      <x:c r="E122" s="459"/>
      <x:c r="F122" s="459"/>
      <x:c r="G122" s="459"/>
      <x:c r="H122" s="459"/>
      <x:c r="I122" s="459"/>
      <x:c r="J122" s="459"/>
      <x:c r="K122" s="459"/>
      <x:c r="L122" s="459"/>
      <x:c r="M122" s="459"/>
      <x:c r="N122" s="487"/>
      <x:c r="O122" s="459"/>
      <x:c r="P122" s="459"/>
      <x:c r="Q122" s="747" t="str">
        <x:f>IF(A122="","",IF(COUNTIF($A$5:$A$504,A122)&gt;1,"DUPLICATE CUSTOMER ID",IF(OR(B122="",C122=""),"ADD BUYER / COMPANY",IF(AND(D122="",E122=""),"ADD PHONE OR EMAIL",IF(OR(AND(L122&lt;&gt;"",OR(NOT(ISNUMBER(L122)),L122&gt;TODAY())),AND(M122&lt;&gt;"",OR(NOT(ISNUMBER(M122)),M122&lt;L122,M122&gt;TODAY()))),"CHECK DATE","COMPLETE")))))</x:f>
      </x:c>
    </x:row>
    <x:row r="123">
      <x:c r="A123" s="459"/>
      <x:c r="B123" s="459"/>
      <x:c r="C123" s="459"/>
      <x:c r="D123" s="459"/>
      <x:c r="E123" s="459"/>
      <x:c r="F123" s="459"/>
      <x:c r="G123" s="459"/>
      <x:c r="H123" s="459"/>
      <x:c r="I123" s="459"/>
      <x:c r="J123" s="459"/>
      <x:c r="K123" s="459"/>
      <x:c r="L123" s="459"/>
      <x:c r="M123" s="459"/>
      <x:c r="N123" s="487"/>
      <x:c r="O123" s="459"/>
      <x:c r="P123" s="459"/>
      <x:c r="Q123" s="747" t="str">
        <x:f>IF(A123="","",IF(COUNTIF($A$5:$A$504,A123)&gt;1,"DUPLICATE CUSTOMER ID",IF(OR(B123="",C123=""),"ADD BUYER / COMPANY",IF(AND(D123="",E123=""),"ADD PHONE OR EMAIL",IF(OR(AND(L123&lt;&gt;"",OR(NOT(ISNUMBER(L123)),L123&gt;TODAY())),AND(M123&lt;&gt;"",OR(NOT(ISNUMBER(M123)),M123&lt;L123,M123&gt;TODAY()))),"CHECK DATE","COMPLETE")))))</x:f>
      </x:c>
    </x:row>
    <x:row r="124">
      <x:c r="A124" s="459"/>
      <x:c r="B124" s="459"/>
      <x:c r="C124" s="459"/>
      <x:c r="D124" s="459"/>
      <x:c r="E124" s="459"/>
      <x:c r="F124" s="459"/>
      <x:c r="G124" s="459"/>
      <x:c r="H124" s="459"/>
      <x:c r="I124" s="459"/>
      <x:c r="J124" s="459"/>
      <x:c r="K124" s="459"/>
      <x:c r="L124" s="459"/>
      <x:c r="M124" s="459"/>
      <x:c r="N124" s="487"/>
      <x:c r="O124" s="459"/>
      <x:c r="P124" s="459"/>
      <x:c r="Q124" s="747" t="str">
        <x:f>IF(A124="","",IF(COUNTIF($A$5:$A$504,A124)&gt;1,"DUPLICATE CUSTOMER ID",IF(OR(B124="",C124=""),"ADD BUYER / COMPANY",IF(AND(D124="",E124=""),"ADD PHONE OR EMAIL",IF(OR(AND(L124&lt;&gt;"",OR(NOT(ISNUMBER(L124)),L124&gt;TODAY())),AND(M124&lt;&gt;"",OR(NOT(ISNUMBER(M124)),M124&lt;L124,M124&gt;TODAY()))),"CHECK DATE","COMPLETE")))))</x:f>
      </x:c>
    </x:row>
    <x:row r="125">
      <x:c r="A125" s="459"/>
      <x:c r="B125" s="459"/>
      <x:c r="C125" s="459"/>
      <x:c r="D125" s="459"/>
      <x:c r="E125" s="459"/>
      <x:c r="F125" s="459"/>
      <x:c r="G125" s="459"/>
      <x:c r="H125" s="459"/>
      <x:c r="I125" s="459"/>
      <x:c r="J125" s="459"/>
      <x:c r="K125" s="459"/>
      <x:c r="L125" s="459"/>
      <x:c r="M125" s="459"/>
      <x:c r="N125" s="487"/>
      <x:c r="O125" s="459"/>
      <x:c r="P125" s="459"/>
      <x:c r="Q125" s="747" t="str">
        <x:f>IF(A125="","",IF(COUNTIF($A$5:$A$504,A125)&gt;1,"DUPLICATE CUSTOMER ID",IF(OR(B125="",C125=""),"ADD BUYER / COMPANY",IF(AND(D125="",E125=""),"ADD PHONE OR EMAIL",IF(OR(AND(L125&lt;&gt;"",OR(NOT(ISNUMBER(L125)),L125&gt;TODAY())),AND(M125&lt;&gt;"",OR(NOT(ISNUMBER(M125)),M125&lt;L125,M125&gt;TODAY()))),"CHECK DATE","COMPLETE")))))</x:f>
      </x:c>
    </x:row>
    <x:row r="126">
      <x:c r="A126" s="459"/>
      <x:c r="B126" s="459"/>
      <x:c r="C126" s="459"/>
      <x:c r="D126" s="459"/>
      <x:c r="E126" s="459"/>
      <x:c r="F126" s="459"/>
      <x:c r="G126" s="459"/>
      <x:c r="H126" s="459"/>
      <x:c r="I126" s="459"/>
      <x:c r="J126" s="459"/>
      <x:c r="K126" s="459"/>
      <x:c r="L126" s="459"/>
      <x:c r="M126" s="459"/>
      <x:c r="N126" s="487"/>
      <x:c r="O126" s="459"/>
      <x:c r="P126" s="459"/>
      <x:c r="Q126" s="747" t="str">
        <x:f>IF(A126="","",IF(COUNTIF($A$5:$A$504,A126)&gt;1,"DUPLICATE CUSTOMER ID",IF(OR(B126="",C126=""),"ADD BUYER / COMPANY",IF(AND(D126="",E126=""),"ADD PHONE OR EMAIL",IF(OR(AND(L126&lt;&gt;"",OR(NOT(ISNUMBER(L126)),L126&gt;TODAY())),AND(M126&lt;&gt;"",OR(NOT(ISNUMBER(M126)),M126&lt;L126,M126&gt;TODAY()))),"CHECK DATE","COMPLETE")))))</x:f>
      </x:c>
    </x:row>
    <x:row r="127">
      <x:c r="A127" s="459"/>
      <x:c r="B127" s="459"/>
      <x:c r="C127" s="459"/>
      <x:c r="D127" s="459"/>
      <x:c r="E127" s="459"/>
      <x:c r="F127" s="459"/>
      <x:c r="G127" s="459"/>
      <x:c r="H127" s="459"/>
      <x:c r="I127" s="459"/>
      <x:c r="J127" s="459"/>
      <x:c r="K127" s="459"/>
      <x:c r="L127" s="459"/>
      <x:c r="M127" s="459"/>
      <x:c r="N127" s="487"/>
      <x:c r="O127" s="459"/>
      <x:c r="P127" s="459"/>
      <x:c r="Q127" s="747" t="str">
        <x:f>IF(A127="","",IF(COUNTIF($A$5:$A$504,A127)&gt;1,"DUPLICATE CUSTOMER ID",IF(OR(B127="",C127=""),"ADD BUYER / COMPANY",IF(AND(D127="",E127=""),"ADD PHONE OR EMAIL",IF(OR(AND(L127&lt;&gt;"",OR(NOT(ISNUMBER(L127)),L127&gt;TODAY())),AND(M127&lt;&gt;"",OR(NOT(ISNUMBER(M127)),M127&lt;L127,M127&gt;TODAY()))),"CHECK DATE","COMPLETE")))))</x:f>
      </x:c>
    </x:row>
    <x:row r="128">
      <x:c r="A128" s="459"/>
      <x:c r="B128" s="459"/>
      <x:c r="C128" s="459"/>
      <x:c r="D128" s="459"/>
      <x:c r="E128" s="459"/>
      <x:c r="F128" s="459"/>
      <x:c r="G128" s="459"/>
      <x:c r="H128" s="459"/>
      <x:c r="I128" s="459"/>
      <x:c r="J128" s="459"/>
      <x:c r="K128" s="459"/>
      <x:c r="L128" s="459"/>
      <x:c r="M128" s="459"/>
      <x:c r="N128" s="487"/>
      <x:c r="O128" s="459"/>
      <x:c r="P128" s="459"/>
      <x:c r="Q128" s="747" t="str">
        <x:f>IF(A128="","",IF(COUNTIF($A$5:$A$504,A128)&gt;1,"DUPLICATE CUSTOMER ID",IF(OR(B128="",C128=""),"ADD BUYER / COMPANY",IF(AND(D128="",E128=""),"ADD PHONE OR EMAIL",IF(OR(AND(L128&lt;&gt;"",OR(NOT(ISNUMBER(L128)),L128&gt;TODAY())),AND(M128&lt;&gt;"",OR(NOT(ISNUMBER(M128)),M128&lt;L128,M128&gt;TODAY()))),"CHECK DATE","COMPLETE")))))</x:f>
      </x:c>
    </x:row>
    <x:row r="129">
      <x:c r="A129" s="459"/>
      <x:c r="B129" s="459"/>
      <x:c r="C129" s="459"/>
      <x:c r="D129" s="459"/>
      <x:c r="E129" s="459"/>
      <x:c r="F129" s="459"/>
      <x:c r="G129" s="459"/>
      <x:c r="H129" s="459"/>
      <x:c r="I129" s="459"/>
      <x:c r="J129" s="459"/>
      <x:c r="K129" s="459"/>
      <x:c r="L129" s="459"/>
      <x:c r="M129" s="459"/>
      <x:c r="N129" s="487"/>
      <x:c r="O129" s="459"/>
      <x:c r="P129" s="459"/>
      <x:c r="Q129" s="747" t="str">
        <x:f>IF(A129="","",IF(COUNTIF($A$5:$A$504,A129)&gt;1,"DUPLICATE CUSTOMER ID",IF(OR(B129="",C129=""),"ADD BUYER / COMPANY",IF(AND(D129="",E129=""),"ADD PHONE OR EMAIL",IF(OR(AND(L129&lt;&gt;"",OR(NOT(ISNUMBER(L129)),L129&gt;TODAY())),AND(M129&lt;&gt;"",OR(NOT(ISNUMBER(M129)),M129&lt;L129,M129&gt;TODAY()))),"CHECK DATE","COMPLETE")))))</x:f>
      </x:c>
    </x:row>
    <x:row r="130">
      <x:c r="A130" s="459"/>
      <x:c r="B130" s="459"/>
      <x:c r="C130" s="459"/>
      <x:c r="D130" s="459"/>
      <x:c r="E130" s="459"/>
      <x:c r="F130" s="459"/>
      <x:c r="G130" s="459"/>
      <x:c r="H130" s="459"/>
      <x:c r="I130" s="459"/>
      <x:c r="J130" s="459"/>
      <x:c r="K130" s="459"/>
      <x:c r="L130" s="459"/>
      <x:c r="M130" s="459"/>
      <x:c r="N130" s="487"/>
      <x:c r="O130" s="459"/>
      <x:c r="P130" s="459"/>
      <x:c r="Q130" s="747" t="str">
        <x:f>IF(A130="","",IF(COUNTIF($A$5:$A$504,A130)&gt;1,"DUPLICATE CUSTOMER ID",IF(OR(B130="",C130=""),"ADD BUYER / COMPANY",IF(AND(D130="",E130=""),"ADD PHONE OR EMAIL",IF(OR(AND(L130&lt;&gt;"",OR(NOT(ISNUMBER(L130)),L130&gt;TODAY())),AND(M130&lt;&gt;"",OR(NOT(ISNUMBER(M130)),M130&lt;L130,M130&gt;TODAY()))),"CHECK DATE","COMPLETE")))))</x:f>
      </x:c>
    </x:row>
    <x:row r="131">
      <x:c r="A131" s="459"/>
      <x:c r="B131" s="459"/>
      <x:c r="C131" s="459"/>
      <x:c r="D131" s="459"/>
      <x:c r="E131" s="459"/>
      <x:c r="F131" s="459"/>
      <x:c r="G131" s="459"/>
      <x:c r="H131" s="459"/>
      <x:c r="I131" s="459"/>
      <x:c r="J131" s="459"/>
      <x:c r="K131" s="459"/>
      <x:c r="L131" s="459"/>
      <x:c r="M131" s="459"/>
      <x:c r="N131" s="487"/>
      <x:c r="O131" s="459"/>
      <x:c r="P131" s="459"/>
      <x:c r="Q131" s="747" t="str">
        <x:f>IF(A131="","",IF(COUNTIF($A$5:$A$504,A131)&gt;1,"DUPLICATE CUSTOMER ID",IF(OR(B131="",C131=""),"ADD BUYER / COMPANY",IF(AND(D131="",E131=""),"ADD PHONE OR EMAIL",IF(OR(AND(L131&lt;&gt;"",OR(NOT(ISNUMBER(L131)),L131&gt;TODAY())),AND(M131&lt;&gt;"",OR(NOT(ISNUMBER(M131)),M131&lt;L131,M131&gt;TODAY()))),"CHECK DATE","COMPLETE")))))</x:f>
      </x:c>
    </x:row>
    <x:row r="132">
      <x:c r="A132" s="459"/>
      <x:c r="B132" s="459"/>
      <x:c r="C132" s="459"/>
      <x:c r="D132" s="459"/>
      <x:c r="E132" s="459"/>
      <x:c r="F132" s="459"/>
      <x:c r="G132" s="459"/>
      <x:c r="H132" s="459"/>
      <x:c r="I132" s="459"/>
      <x:c r="J132" s="459"/>
      <x:c r="K132" s="459"/>
      <x:c r="L132" s="459"/>
      <x:c r="M132" s="459"/>
      <x:c r="N132" s="487"/>
      <x:c r="O132" s="459"/>
      <x:c r="P132" s="459"/>
      <x:c r="Q132" s="747" t="str">
        <x:f>IF(A132="","",IF(COUNTIF($A$5:$A$504,A132)&gt;1,"DUPLICATE CUSTOMER ID",IF(OR(B132="",C132=""),"ADD BUYER / COMPANY",IF(AND(D132="",E132=""),"ADD PHONE OR EMAIL",IF(OR(AND(L132&lt;&gt;"",OR(NOT(ISNUMBER(L132)),L132&gt;TODAY())),AND(M132&lt;&gt;"",OR(NOT(ISNUMBER(M132)),M132&lt;L132,M132&gt;TODAY()))),"CHECK DATE","COMPLETE")))))</x:f>
      </x:c>
    </x:row>
    <x:row r="133">
      <x:c r="A133" s="459"/>
      <x:c r="B133" s="459"/>
      <x:c r="C133" s="459"/>
      <x:c r="D133" s="459"/>
      <x:c r="E133" s="459"/>
      <x:c r="F133" s="459"/>
      <x:c r="G133" s="459"/>
      <x:c r="H133" s="459"/>
      <x:c r="I133" s="459"/>
      <x:c r="J133" s="459"/>
      <x:c r="K133" s="459"/>
      <x:c r="L133" s="459"/>
      <x:c r="M133" s="459"/>
      <x:c r="N133" s="487"/>
      <x:c r="O133" s="459"/>
      <x:c r="P133" s="459"/>
      <x:c r="Q133" s="747" t="str">
        <x:f>IF(A133="","",IF(COUNTIF($A$5:$A$504,A133)&gt;1,"DUPLICATE CUSTOMER ID",IF(OR(B133="",C133=""),"ADD BUYER / COMPANY",IF(AND(D133="",E133=""),"ADD PHONE OR EMAIL",IF(OR(AND(L133&lt;&gt;"",OR(NOT(ISNUMBER(L133)),L133&gt;TODAY())),AND(M133&lt;&gt;"",OR(NOT(ISNUMBER(M133)),M133&lt;L133,M133&gt;TODAY()))),"CHECK DATE","COMPLETE")))))</x:f>
      </x:c>
    </x:row>
    <x:row r="134">
      <x:c r="A134" s="459"/>
      <x:c r="B134" s="459"/>
      <x:c r="C134" s="459"/>
      <x:c r="D134" s="459"/>
      <x:c r="E134" s="459"/>
      <x:c r="F134" s="459"/>
      <x:c r="G134" s="459"/>
      <x:c r="H134" s="459"/>
      <x:c r="I134" s="459"/>
      <x:c r="J134" s="459"/>
      <x:c r="K134" s="459"/>
      <x:c r="L134" s="459"/>
      <x:c r="M134" s="459"/>
      <x:c r="N134" s="487"/>
      <x:c r="O134" s="459"/>
      <x:c r="P134" s="459"/>
      <x:c r="Q134" s="747" t="str">
        <x:f>IF(A134="","",IF(COUNTIF($A$5:$A$504,A134)&gt;1,"DUPLICATE CUSTOMER ID",IF(OR(B134="",C134=""),"ADD BUYER / COMPANY",IF(AND(D134="",E134=""),"ADD PHONE OR EMAIL",IF(OR(AND(L134&lt;&gt;"",OR(NOT(ISNUMBER(L134)),L134&gt;TODAY())),AND(M134&lt;&gt;"",OR(NOT(ISNUMBER(M134)),M134&lt;L134,M134&gt;TODAY()))),"CHECK DATE","COMPLETE")))))</x:f>
      </x:c>
    </x:row>
    <x:row r="135">
      <x:c r="A135" s="459"/>
      <x:c r="B135" s="459"/>
      <x:c r="C135" s="459"/>
      <x:c r="D135" s="459"/>
      <x:c r="E135" s="459"/>
      <x:c r="F135" s="459"/>
      <x:c r="G135" s="459"/>
      <x:c r="H135" s="459"/>
      <x:c r="I135" s="459"/>
      <x:c r="J135" s="459"/>
      <x:c r="K135" s="459"/>
      <x:c r="L135" s="459"/>
      <x:c r="M135" s="459"/>
      <x:c r="N135" s="487"/>
      <x:c r="O135" s="459"/>
      <x:c r="P135" s="459"/>
      <x:c r="Q135" s="747" t="str">
        <x:f>IF(A135="","",IF(COUNTIF($A$5:$A$504,A135)&gt;1,"DUPLICATE CUSTOMER ID",IF(OR(B135="",C135=""),"ADD BUYER / COMPANY",IF(AND(D135="",E135=""),"ADD PHONE OR EMAIL",IF(OR(AND(L135&lt;&gt;"",OR(NOT(ISNUMBER(L135)),L135&gt;TODAY())),AND(M135&lt;&gt;"",OR(NOT(ISNUMBER(M135)),M135&lt;L135,M135&gt;TODAY()))),"CHECK DATE","COMPLETE")))))</x:f>
      </x:c>
    </x:row>
    <x:row r="136">
      <x:c r="A136" s="459"/>
      <x:c r="B136" s="459"/>
      <x:c r="C136" s="459"/>
      <x:c r="D136" s="459"/>
      <x:c r="E136" s="459"/>
      <x:c r="F136" s="459"/>
      <x:c r="G136" s="459"/>
      <x:c r="H136" s="459"/>
      <x:c r="I136" s="459"/>
      <x:c r="J136" s="459"/>
      <x:c r="K136" s="459"/>
      <x:c r="L136" s="459"/>
      <x:c r="M136" s="459"/>
      <x:c r="N136" s="487"/>
      <x:c r="O136" s="459"/>
      <x:c r="P136" s="459"/>
      <x:c r="Q136" s="747" t="str">
        <x:f>IF(A136="","",IF(COUNTIF($A$5:$A$504,A136)&gt;1,"DUPLICATE CUSTOMER ID",IF(OR(B136="",C136=""),"ADD BUYER / COMPANY",IF(AND(D136="",E136=""),"ADD PHONE OR EMAIL",IF(OR(AND(L136&lt;&gt;"",OR(NOT(ISNUMBER(L136)),L136&gt;TODAY())),AND(M136&lt;&gt;"",OR(NOT(ISNUMBER(M136)),M136&lt;L136,M136&gt;TODAY()))),"CHECK DATE","COMPLETE")))))</x:f>
      </x:c>
    </x:row>
    <x:row r="137">
      <x:c r="A137" s="459"/>
      <x:c r="B137" s="459"/>
      <x:c r="C137" s="459"/>
      <x:c r="D137" s="459"/>
      <x:c r="E137" s="459"/>
      <x:c r="F137" s="459"/>
      <x:c r="G137" s="459"/>
      <x:c r="H137" s="459"/>
      <x:c r="I137" s="459"/>
      <x:c r="J137" s="459"/>
      <x:c r="K137" s="459"/>
      <x:c r="L137" s="459"/>
      <x:c r="M137" s="459"/>
      <x:c r="N137" s="487"/>
      <x:c r="O137" s="459"/>
      <x:c r="P137" s="459"/>
      <x:c r="Q137" s="747" t="str">
        <x:f>IF(A137="","",IF(COUNTIF($A$5:$A$504,A137)&gt;1,"DUPLICATE CUSTOMER ID",IF(OR(B137="",C137=""),"ADD BUYER / COMPANY",IF(AND(D137="",E137=""),"ADD PHONE OR EMAIL",IF(OR(AND(L137&lt;&gt;"",OR(NOT(ISNUMBER(L137)),L137&gt;TODAY())),AND(M137&lt;&gt;"",OR(NOT(ISNUMBER(M137)),M137&lt;L137,M137&gt;TODAY()))),"CHECK DATE","COMPLETE")))))</x:f>
      </x:c>
    </x:row>
    <x:row r="138">
      <x:c r="A138" s="459"/>
      <x:c r="B138" s="459"/>
      <x:c r="C138" s="459"/>
      <x:c r="D138" s="459"/>
      <x:c r="E138" s="459"/>
      <x:c r="F138" s="459"/>
      <x:c r="G138" s="459"/>
      <x:c r="H138" s="459"/>
      <x:c r="I138" s="459"/>
      <x:c r="J138" s="459"/>
      <x:c r="K138" s="459"/>
      <x:c r="L138" s="459"/>
      <x:c r="M138" s="459"/>
      <x:c r="N138" s="487"/>
      <x:c r="O138" s="459"/>
      <x:c r="P138" s="459"/>
      <x:c r="Q138" s="747" t="str">
        <x:f>IF(A138="","",IF(COUNTIF($A$5:$A$504,A138)&gt;1,"DUPLICATE CUSTOMER ID",IF(OR(B138="",C138=""),"ADD BUYER / COMPANY",IF(AND(D138="",E138=""),"ADD PHONE OR EMAIL",IF(OR(AND(L138&lt;&gt;"",OR(NOT(ISNUMBER(L138)),L138&gt;TODAY())),AND(M138&lt;&gt;"",OR(NOT(ISNUMBER(M138)),M138&lt;L138,M138&gt;TODAY()))),"CHECK DATE","COMPLETE")))))</x:f>
      </x:c>
    </x:row>
    <x:row r="139">
      <x:c r="A139" s="459"/>
      <x:c r="B139" s="459"/>
      <x:c r="C139" s="459"/>
      <x:c r="D139" s="459"/>
      <x:c r="E139" s="459"/>
      <x:c r="F139" s="459"/>
      <x:c r="G139" s="459"/>
      <x:c r="H139" s="459"/>
      <x:c r="I139" s="459"/>
      <x:c r="J139" s="459"/>
      <x:c r="K139" s="459"/>
      <x:c r="L139" s="459"/>
      <x:c r="M139" s="459"/>
      <x:c r="N139" s="487"/>
      <x:c r="O139" s="459"/>
      <x:c r="P139" s="459"/>
      <x:c r="Q139" s="747" t="str">
        <x:f>IF(A139="","",IF(COUNTIF($A$5:$A$504,A139)&gt;1,"DUPLICATE CUSTOMER ID",IF(OR(B139="",C139=""),"ADD BUYER / COMPANY",IF(AND(D139="",E139=""),"ADD PHONE OR EMAIL",IF(OR(AND(L139&lt;&gt;"",OR(NOT(ISNUMBER(L139)),L139&gt;TODAY())),AND(M139&lt;&gt;"",OR(NOT(ISNUMBER(M139)),M139&lt;L139,M139&gt;TODAY()))),"CHECK DATE","COMPLETE")))))</x:f>
      </x:c>
    </x:row>
    <x:row r="140">
      <x:c r="A140" s="459"/>
      <x:c r="B140" s="459"/>
      <x:c r="C140" s="459"/>
      <x:c r="D140" s="459"/>
      <x:c r="E140" s="459"/>
      <x:c r="F140" s="459"/>
      <x:c r="G140" s="459"/>
      <x:c r="H140" s="459"/>
      <x:c r="I140" s="459"/>
      <x:c r="J140" s="459"/>
      <x:c r="K140" s="459"/>
      <x:c r="L140" s="459"/>
      <x:c r="M140" s="459"/>
      <x:c r="N140" s="487"/>
      <x:c r="O140" s="459"/>
      <x:c r="P140" s="459"/>
      <x:c r="Q140" s="747" t="str">
        <x:f>IF(A140="","",IF(COUNTIF($A$5:$A$504,A140)&gt;1,"DUPLICATE CUSTOMER ID",IF(OR(B140="",C140=""),"ADD BUYER / COMPANY",IF(AND(D140="",E140=""),"ADD PHONE OR EMAIL",IF(OR(AND(L140&lt;&gt;"",OR(NOT(ISNUMBER(L140)),L140&gt;TODAY())),AND(M140&lt;&gt;"",OR(NOT(ISNUMBER(M140)),M140&lt;L140,M140&gt;TODAY()))),"CHECK DATE","COMPLETE")))))</x:f>
      </x:c>
    </x:row>
    <x:row r="141">
      <x:c r="A141" s="459"/>
      <x:c r="B141" s="459"/>
      <x:c r="C141" s="459"/>
      <x:c r="D141" s="459"/>
      <x:c r="E141" s="459"/>
      <x:c r="F141" s="459"/>
      <x:c r="G141" s="459"/>
      <x:c r="H141" s="459"/>
      <x:c r="I141" s="459"/>
      <x:c r="J141" s="459"/>
      <x:c r="K141" s="459"/>
      <x:c r="L141" s="459"/>
      <x:c r="M141" s="459"/>
      <x:c r="N141" s="487"/>
      <x:c r="O141" s="459"/>
      <x:c r="P141" s="459"/>
      <x:c r="Q141" s="747" t="str">
        <x:f>IF(A141="","",IF(COUNTIF($A$5:$A$504,A141)&gt;1,"DUPLICATE CUSTOMER ID",IF(OR(B141="",C141=""),"ADD BUYER / COMPANY",IF(AND(D141="",E141=""),"ADD PHONE OR EMAIL",IF(OR(AND(L141&lt;&gt;"",OR(NOT(ISNUMBER(L141)),L141&gt;TODAY())),AND(M141&lt;&gt;"",OR(NOT(ISNUMBER(M141)),M141&lt;L141,M141&gt;TODAY()))),"CHECK DATE","COMPLETE")))))</x:f>
      </x:c>
    </x:row>
    <x:row r="142">
      <x:c r="A142" s="459"/>
      <x:c r="B142" s="459"/>
      <x:c r="C142" s="459"/>
      <x:c r="D142" s="459"/>
      <x:c r="E142" s="459"/>
      <x:c r="F142" s="459"/>
      <x:c r="G142" s="459"/>
      <x:c r="H142" s="459"/>
      <x:c r="I142" s="459"/>
      <x:c r="J142" s="459"/>
      <x:c r="K142" s="459"/>
      <x:c r="L142" s="459"/>
      <x:c r="M142" s="459"/>
      <x:c r="N142" s="487"/>
      <x:c r="O142" s="459"/>
      <x:c r="P142" s="459"/>
      <x:c r="Q142" s="747" t="str">
        <x:f>IF(A142="","",IF(COUNTIF($A$5:$A$504,A142)&gt;1,"DUPLICATE CUSTOMER ID",IF(OR(B142="",C142=""),"ADD BUYER / COMPANY",IF(AND(D142="",E142=""),"ADD PHONE OR EMAIL",IF(OR(AND(L142&lt;&gt;"",OR(NOT(ISNUMBER(L142)),L142&gt;TODAY())),AND(M142&lt;&gt;"",OR(NOT(ISNUMBER(M142)),M142&lt;L142,M142&gt;TODAY()))),"CHECK DATE","COMPLETE")))))</x:f>
      </x:c>
    </x:row>
    <x:row r="143">
      <x:c r="A143" s="459"/>
      <x:c r="B143" s="459"/>
      <x:c r="C143" s="459"/>
      <x:c r="D143" s="459"/>
      <x:c r="E143" s="459"/>
      <x:c r="F143" s="459"/>
      <x:c r="G143" s="459"/>
      <x:c r="H143" s="459"/>
      <x:c r="I143" s="459"/>
      <x:c r="J143" s="459"/>
      <x:c r="K143" s="459"/>
      <x:c r="L143" s="459"/>
      <x:c r="M143" s="459"/>
      <x:c r="N143" s="487"/>
      <x:c r="O143" s="459"/>
      <x:c r="P143" s="459"/>
      <x:c r="Q143" s="747" t="str">
        <x:f>IF(A143="","",IF(COUNTIF($A$5:$A$504,A143)&gt;1,"DUPLICATE CUSTOMER ID",IF(OR(B143="",C143=""),"ADD BUYER / COMPANY",IF(AND(D143="",E143=""),"ADD PHONE OR EMAIL",IF(OR(AND(L143&lt;&gt;"",OR(NOT(ISNUMBER(L143)),L143&gt;TODAY())),AND(M143&lt;&gt;"",OR(NOT(ISNUMBER(M143)),M143&lt;L143,M143&gt;TODAY()))),"CHECK DATE","COMPLETE")))))</x:f>
      </x:c>
    </x:row>
    <x:row r="144">
      <x:c r="A144" s="459"/>
      <x:c r="B144" s="459"/>
      <x:c r="C144" s="459"/>
      <x:c r="D144" s="459"/>
      <x:c r="E144" s="459"/>
      <x:c r="F144" s="459"/>
      <x:c r="G144" s="459"/>
      <x:c r="H144" s="459"/>
      <x:c r="I144" s="459"/>
      <x:c r="J144" s="459"/>
      <x:c r="K144" s="459"/>
      <x:c r="L144" s="459"/>
      <x:c r="M144" s="459"/>
      <x:c r="N144" s="487"/>
      <x:c r="O144" s="459"/>
      <x:c r="P144" s="459"/>
      <x:c r="Q144" s="747" t="str">
        <x:f>IF(A144="","",IF(COUNTIF($A$5:$A$504,A144)&gt;1,"DUPLICATE CUSTOMER ID",IF(OR(B144="",C144=""),"ADD BUYER / COMPANY",IF(AND(D144="",E144=""),"ADD PHONE OR EMAIL",IF(OR(AND(L144&lt;&gt;"",OR(NOT(ISNUMBER(L144)),L144&gt;TODAY())),AND(M144&lt;&gt;"",OR(NOT(ISNUMBER(M144)),M144&lt;L144,M144&gt;TODAY()))),"CHECK DATE","COMPLETE")))))</x:f>
      </x:c>
    </x:row>
    <x:row r="145">
      <x:c r="A145" s="459"/>
      <x:c r="B145" s="459"/>
      <x:c r="C145" s="459"/>
      <x:c r="D145" s="459"/>
      <x:c r="E145" s="459"/>
      <x:c r="F145" s="459"/>
      <x:c r="G145" s="459"/>
      <x:c r="H145" s="459"/>
      <x:c r="I145" s="459"/>
      <x:c r="J145" s="459"/>
      <x:c r="K145" s="459"/>
      <x:c r="L145" s="459"/>
      <x:c r="M145" s="459"/>
      <x:c r="N145" s="487"/>
      <x:c r="O145" s="459"/>
      <x:c r="P145" s="459"/>
      <x:c r="Q145" s="747" t="str">
        <x:f>IF(A145="","",IF(COUNTIF($A$5:$A$504,A145)&gt;1,"DUPLICATE CUSTOMER ID",IF(OR(B145="",C145=""),"ADD BUYER / COMPANY",IF(AND(D145="",E145=""),"ADD PHONE OR EMAIL",IF(OR(AND(L145&lt;&gt;"",OR(NOT(ISNUMBER(L145)),L145&gt;TODAY())),AND(M145&lt;&gt;"",OR(NOT(ISNUMBER(M145)),M145&lt;L145,M145&gt;TODAY()))),"CHECK DATE","COMPLETE")))))</x:f>
      </x:c>
    </x:row>
    <x:row r="146">
      <x:c r="A146" s="459"/>
      <x:c r="B146" s="459"/>
      <x:c r="C146" s="459"/>
      <x:c r="D146" s="459"/>
      <x:c r="E146" s="459"/>
      <x:c r="F146" s="459"/>
      <x:c r="G146" s="459"/>
      <x:c r="H146" s="459"/>
      <x:c r="I146" s="459"/>
      <x:c r="J146" s="459"/>
      <x:c r="K146" s="459"/>
      <x:c r="L146" s="459"/>
      <x:c r="M146" s="459"/>
      <x:c r="N146" s="487"/>
      <x:c r="O146" s="459"/>
      <x:c r="P146" s="459"/>
      <x:c r="Q146" s="747" t="str">
        <x:f>IF(A146="","",IF(COUNTIF($A$5:$A$504,A146)&gt;1,"DUPLICATE CUSTOMER ID",IF(OR(B146="",C146=""),"ADD BUYER / COMPANY",IF(AND(D146="",E146=""),"ADD PHONE OR EMAIL",IF(OR(AND(L146&lt;&gt;"",OR(NOT(ISNUMBER(L146)),L146&gt;TODAY())),AND(M146&lt;&gt;"",OR(NOT(ISNUMBER(M146)),M146&lt;L146,M146&gt;TODAY()))),"CHECK DATE","COMPLETE")))))</x:f>
      </x:c>
    </x:row>
    <x:row r="147">
      <x:c r="A147" s="459"/>
      <x:c r="B147" s="459"/>
      <x:c r="C147" s="459"/>
      <x:c r="D147" s="459"/>
      <x:c r="E147" s="459"/>
      <x:c r="F147" s="459"/>
      <x:c r="G147" s="459"/>
      <x:c r="H147" s="459"/>
      <x:c r="I147" s="459"/>
      <x:c r="J147" s="459"/>
      <x:c r="K147" s="459"/>
      <x:c r="L147" s="459"/>
      <x:c r="M147" s="459"/>
      <x:c r="N147" s="487"/>
      <x:c r="O147" s="459"/>
      <x:c r="P147" s="459"/>
      <x:c r="Q147" s="747" t="str">
        <x:f>IF(A147="","",IF(COUNTIF($A$5:$A$504,A147)&gt;1,"DUPLICATE CUSTOMER ID",IF(OR(B147="",C147=""),"ADD BUYER / COMPANY",IF(AND(D147="",E147=""),"ADD PHONE OR EMAIL",IF(OR(AND(L147&lt;&gt;"",OR(NOT(ISNUMBER(L147)),L147&gt;TODAY())),AND(M147&lt;&gt;"",OR(NOT(ISNUMBER(M147)),M147&lt;L147,M147&gt;TODAY()))),"CHECK DATE","COMPLETE")))))</x:f>
      </x:c>
    </x:row>
    <x:row r="148">
      <x:c r="A148" s="459"/>
      <x:c r="B148" s="459"/>
      <x:c r="C148" s="459"/>
      <x:c r="D148" s="459"/>
      <x:c r="E148" s="459"/>
      <x:c r="F148" s="459"/>
      <x:c r="G148" s="459"/>
      <x:c r="H148" s="459"/>
      <x:c r="I148" s="459"/>
      <x:c r="J148" s="459"/>
      <x:c r="K148" s="459"/>
      <x:c r="L148" s="459"/>
      <x:c r="M148" s="459"/>
      <x:c r="N148" s="487"/>
      <x:c r="O148" s="459"/>
      <x:c r="P148" s="459"/>
      <x:c r="Q148" s="747" t="str">
        <x:f>IF(A148="","",IF(COUNTIF($A$5:$A$504,A148)&gt;1,"DUPLICATE CUSTOMER ID",IF(OR(B148="",C148=""),"ADD BUYER / COMPANY",IF(AND(D148="",E148=""),"ADD PHONE OR EMAIL",IF(OR(AND(L148&lt;&gt;"",OR(NOT(ISNUMBER(L148)),L148&gt;TODAY())),AND(M148&lt;&gt;"",OR(NOT(ISNUMBER(M148)),M148&lt;L148,M148&gt;TODAY()))),"CHECK DATE","COMPLETE")))))</x:f>
      </x:c>
    </x:row>
    <x:row r="149">
      <x:c r="A149" s="459"/>
      <x:c r="B149" s="459"/>
      <x:c r="C149" s="459"/>
      <x:c r="D149" s="459"/>
      <x:c r="E149" s="459"/>
      <x:c r="F149" s="459"/>
      <x:c r="G149" s="459"/>
      <x:c r="H149" s="459"/>
      <x:c r="I149" s="459"/>
      <x:c r="J149" s="459"/>
      <x:c r="K149" s="459"/>
      <x:c r="L149" s="459"/>
      <x:c r="M149" s="459"/>
      <x:c r="N149" s="487"/>
      <x:c r="O149" s="459"/>
      <x:c r="P149" s="459"/>
      <x:c r="Q149" s="747" t="str">
        <x:f>IF(A149="","",IF(COUNTIF($A$5:$A$504,A149)&gt;1,"DUPLICATE CUSTOMER ID",IF(OR(B149="",C149=""),"ADD BUYER / COMPANY",IF(AND(D149="",E149=""),"ADD PHONE OR EMAIL",IF(OR(AND(L149&lt;&gt;"",OR(NOT(ISNUMBER(L149)),L149&gt;TODAY())),AND(M149&lt;&gt;"",OR(NOT(ISNUMBER(M149)),M149&lt;L149,M149&gt;TODAY()))),"CHECK DATE","COMPLETE")))))</x:f>
      </x:c>
    </x:row>
    <x:row r="150">
      <x:c r="A150" s="459"/>
      <x:c r="B150" s="459"/>
      <x:c r="C150" s="459"/>
      <x:c r="D150" s="459"/>
      <x:c r="E150" s="459"/>
      <x:c r="F150" s="459"/>
      <x:c r="G150" s="459"/>
      <x:c r="H150" s="459"/>
      <x:c r="I150" s="459"/>
      <x:c r="J150" s="459"/>
      <x:c r="K150" s="459"/>
      <x:c r="L150" s="459"/>
      <x:c r="M150" s="459"/>
      <x:c r="N150" s="487"/>
      <x:c r="O150" s="459"/>
      <x:c r="P150" s="459"/>
      <x:c r="Q150" s="747" t="str">
        <x:f>IF(A150="","",IF(COUNTIF($A$5:$A$504,A150)&gt;1,"DUPLICATE CUSTOMER ID",IF(OR(B150="",C150=""),"ADD BUYER / COMPANY",IF(AND(D150="",E150=""),"ADD PHONE OR EMAIL",IF(OR(AND(L150&lt;&gt;"",OR(NOT(ISNUMBER(L150)),L150&gt;TODAY())),AND(M150&lt;&gt;"",OR(NOT(ISNUMBER(M150)),M150&lt;L150,M150&gt;TODAY()))),"CHECK DATE","COMPLETE")))))</x:f>
      </x:c>
    </x:row>
    <x:row r="151">
      <x:c r="A151" s="459"/>
      <x:c r="B151" s="459"/>
      <x:c r="C151" s="459"/>
      <x:c r="D151" s="459"/>
      <x:c r="E151" s="459"/>
      <x:c r="F151" s="459"/>
      <x:c r="G151" s="459"/>
      <x:c r="H151" s="459"/>
      <x:c r="I151" s="459"/>
      <x:c r="J151" s="459"/>
      <x:c r="K151" s="459"/>
      <x:c r="L151" s="459"/>
      <x:c r="M151" s="459"/>
      <x:c r="N151" s="487"/>
      <x:c r="O151" s="459"/>
      <x:c r="P151" s="459"/>
      <x:c r="Q151" s="747" t="str">
        <x:f>IF(A151="","",IF(COUNTIF($A$5:$A$504,A151)&gt;1,"DUPLICATE CUSTOMER ID",IF(OR(B151="",C151=""),"ADD BUYER / COMPANY",IF(AND(D151="",E151=""),"ADD PHONE OR EMAIL",IF(OR(AND(L151&lt;&gt;"",OR(NOT(ISNUMBER(L151)),L151&gt;TODAY())),AND(M151&lt;&gt;"",OR(NOT(ISNUMBER(M151)),M151&lt;L151,M151&gt;TODAY()))),"CHECK DATE","COMPLETE")))))</x:f>
      </x:c>
    </x:row>
    <x:row r="152">
      <x:c r="A152" s="459"/>
      <x:c r="B152" s="459"/>
      <x:c r="C152" s="459"/>
      <x:c r="D152" s="459"/>
      <x:c r="E152" s="459"/>
      <x:c r="F152" s="459"/>
      <x:c r="G152" s="459"/>
      <x:c r="H152" s="459"/>
      <x:c r="I152" s="459"/>
      <x:c r="J152" s="459"/>
      <x:c r="K152" s="459"/>
      <x:c r="L152" s="459"/>
      <x:c r="M152" s="459"/>
      <x:c r="N152" s="487"/>
      <x:c r="O152" s="459"/>
      <x:c r="P152" s="459"/>
      <x:c r="Q152" s="747" t="str">
        <x:f>IF(A152="","",IF(COUNTIF($A$5:$A$504,A152)&gt;1,"DUPLICATE CUSTOMER ID",IF(OR(B152="",C152=""),"ADD BUYER / COMPANY",IF(AND(D152="",E152=""),"ADD PHONE OR EMAIL",IF(OR(AND(L152&lt;&gt;"",OR(NOT(ISNUMBER(L152)),L152&gt;TODAY())),AND(M152&lt;&gt;"",OR(NOT(ISNUMBER(M152)),M152&lt;L152,M152&gt;TODAY()))),"CHECK DATE","COMPLETE")))))</x:f>
      </x:c>
    </x:row>
    <x:row r="153">
      <x:c r="A153" s="459"/>
      <x:c r="B153" s="459"/>
      <x:c r="C153" s="459"/>
      <x:c r="D153" s="459"/>
      <x:c r="E153" s="459"/>
      <x:c r="F153" s="459"/>
      <x:c r="G153" s="459"/>
      <x:c r="H153" s="459"/>
      <x:c r="I153" s="459"/>
      <x:c r="J153" s="459"/>
      <x:c r="K153" s="459"/>
      <x:c r="L153" s="459"/>
      <x:c r="M153" s="459"/>
      <x:c r="N153" s="487"/>
      <x:c r="O153" s="459"/>
      <x:c r="P153" s="459"/>
      <x:c r="Q153" s="747" t="str">
        <x:f>IF(A153="","",IF(COUNTIF($A$5:$A$504,A153)&gt;1,"DUPLICATE CUSTOMER ID",IF(OR(B153="",C153=""),"ADD BUYER / COMPANY",IF(AND(D153="",E153=""),"ADD PHONE OR EMAIL",IF(OR(AND(L153&lt;&gt;"",OR(NOT(ISNUMBER(L153)),L153&gt;TODAY())),AND(M153&lt;&gt;"",OR(NOT(ISNUMBER(M153)),M153&lt;L153,M153&gt;TODAY()))),"CHECK DATE","COMPLETE")))))</x:f>
      </x:c>
    </x:row>
    <x:row r="154">
      <x:c r="A154" s="459"/>
      <x:c r="B154" s="459"/>
      <x:c r="C154" s="459"/>
      <x:c r="D154" s="459"/>
      <x:c r="E154" s="459"/>
      <x:c r="F154" s="459"/>
      <x:c r="G154" s="459"/>
      <x:c r="H154" s="459"/>
      <x:c r="I154" s="459"/>
      <x:c r="J154" s="459"/>
      <x:c r="K154" s="459"/>
      <x:c r="L154" s="459"/>
      <x:c r="M154" s="459"/>
      <x:c r="N154" s="487"/>
      <x:c r="O154" s="459"/>
      <x:c r="P154" s="459"/>
      <x:c r="Q154" s="747" t="str">
        <x:f>IF(A154="","",IF(COUNTIF($A$5:$A$504,A154)&gt;1,"DUPLICATE CUSTOMER ID",IF(OR(B154="",C154=""),"ADD BUYER / COMPANY",IF(AND(D154="",E154=""),"ADD PHONE OR EMAIL",IF(OR(AND(L154&lt;&gt;"",OR(NOT(ISNUMBER(L154)),L154&gt;TODAY())),AND(M154&lt;&gt;"",OR(NOT(ISNUMBER(M154)),M154&lt;L154,M154&gt;TODAY()))),"CHECK DATE","COMPLETE")))))</x:f>
      </x:c>
    </x:row>
    <x:row r="155">
      <x:c r="A155" s="459"/>
      <x:c r="B155" s="459"/>
      <x:c r="C155" s="459"/>
      <x:c r="D155" s="459"/>
      <x:c r="E155" s="459"/>
      <x:c r="F155" s="459"/>
      <x:c r="G155" s="459"/>
      <x:c r="H155" s="459"/>
      <x:c r="I155" s="459"/>
      <x:c r="J155" s="459"/>
      <x:c r="K155" s="459"/>
      <x:c r="L155" s="459"/>
      <x:c r="M155" s="459"/>
      <x:c r="N155" s="487"/>
      <x:c r="O155" s="459"/>
      <x:c r="P155" s="459"/>
      <x:c r="Q155" s="747" t="str">
        <x:f>IF(A155="","",IF(COUNTIF($A$5:$A$504,A155)&gt;1,"DUPLICATE CUSTOMER ID",IF(OR(B155="",C155=""),"ADD BUYER / COMPANY",IF(AND(D155="",E155=""),"ADD PHONE OR EMAIL",IF(OR(AND(L155&lt;&gt;"",OR(NOT(ISNUMBER(L155)),L155&gt;TODAY())),AND(M155&lt;&gt;"",OR(NOT(ISNUMBER(M155)),M155&lt;L155,M155&gt;TODAY()))),"CHECK DATE","COMPLETE")))))</x:f>
      </x:c>
    </x:row>
    <x:row r="156">
      <x:c r="A156" s="459"/>
      <x:c r="B156" s="459"/>
      <x:c r="C156" s="459"/>
      <x:c r="D156" s="459"/>
      <x:c r="E156" s="459"/>
      <x:c r="F156" s="459"/>
      <x:c r="G156" s="459"/>
      <x:c r="H156" s="459"/>
      <x:c r="I156" s="459"/>
      <x:c r="J156" s="459"/>
      <x:c r="K156" s="459"/>
      <x:c r="L156" s="459"/>
      <x:c r="M156" s="459"/>
      <x:c r="N156" s="487"/>
      <x:c r="O156" s="459"/>
      <x:c r="P156" s="459"/>
      <x:c r="Q156" s="747" t="str">
        <x:f>IF(A156="","",IF(COUNTIF($A$5:$A$504,A156)&gt;1,"DUPLICATE CUSTOMER ID",IF(OR(B156="",C156=""),"ADD BUYER / COMPANY",IF(AND(D156="",E156=""),"ADD PHONE OR EMAIL",IF(OR(AND(L156&lt;&gt;"",OR(NOT(ISNUMBER(L156)),L156&gt;TODAY())),AND(M156&lt;&gt;"",OR(NOT(ISNUMBER(M156)),M156&lt;L156,M156&gt;TODAY()))),"CHECK DATE","COMPLETE")))))</x:f>
      </x:c>
    </x:row>
    <x:row r="157">
      <x:c r="A157" s="459"/>
      <x:c r="B157" s="459"/>
      <x:c r="C157" s="459"/>
      <x:c r="D157" s="459"/>
      <x:c r="E157" s="459"/>
      <x:c r="F157" s="459"/>
      <x:c r="G157" s="459"/>
      <x:c r="H157" s="459"/>
      <x:c r="I157" s="459"/>
      <x:c r="J157" s="459"/>
      <x:c r="K157" s="459"/>
      <x:c r="L157" s="459"/>
      <x:c r="M157" s="459"/>
      <x:c r="N157" s="487"/>
      <x:c r="O157" s="459"/>
      <x:c r="P157" s="459"/>
      <x:c r="Q157" s="747" t="str">
        <x:f>IF(A157="","",IF(COUNTIF($A$5:$A$504,A157)&gt;1,"DUPLICATE CUSTOMER ID",IF(OR(B157="",C157=""),"ADD BUYER / COMPANY",IF(AND(D157="",E157=""),"ADD PHONE OR EMAIL",IF(OR(AND(L157&lt;&gt;"",OR(NOT(ISNUMBER(L157)),L157&gt;TODAY())),AND(M157&lt;&gt;"",OR(NOT(ISNUMBER(M157)),M157&lt;L157,M157&gt;TODAY()))),"CHECK DATE","COMPLETE")))))</x:f>
      </x:c>
    </x:row>
    <x:row r="158">
      <x:c r="A158" s="459"/>
      <x:c r="B158" s="459"/>
      <x:c r="C158" s="459"/>
      <x:c r="D158" s="459"/>
      <x:c r="E158" s="459"/>
      <x:c r="F158" s="459"/>
      <x:c r="G158" s="459"/>
      <x:c r="H158" s="459"/>
      <x:c r="I158" s="459"/>
      <x:c r="J158" s="459"/>
      <x:c r="K158" s="459"/>
      <x:c r="L158" s="459"/>
      <x:c r="M158" s="459"/>
      <x:c r="N158" s="487"/>
      <x:c r="O158" s="459"/>
      <x:c r="P158" s="459"/>
      <x:c r="Q158" s="747" t="str">
        <x:f>IF(A158="","",IF(COUNTIF($A$5:$A$504,A158)&gt;1,"DUPLICATE CUSTOMER ID",IF(OR(B158="",C158=""),"ADD BUYER / COMPANY",IF(AND(D158="",E158=""),"ADD PHONE OR EMAIL",IF(OR(AND(L158&lt;&gt;"",OR(NOT(ISNUMBER(L158)),L158&gt;TODAY())),AND(M158&lt;&gt;"",OR(NOT(ISNUMBER(M158)),M158&lt;L158,M158&gt;TODAY()))),"CHECK DATE","COMPLETE")))))</x:f>
      </x:c>
    </x:row>
    <x:row r="159">
      <x:c r="A159" s="459"/>
      <x:c r="B159" s="459"/>
      <x:c r="C159" s="459"/>
      <x:c r="D159" s="459"/>
      <x:c r="E159" s="459"/>
      <x:c r="F159" s="459"/>
      <x:c r="G159" s="459"/>
      <x:c r="H159" s="459"/>
      <x:c r="I159" s="459"/>
      <x:c r="J159" s="459"/>
      <x:c r="K159" s="459"/>
      <x:c r="L159" s="459"/>
      <x:c r="M159" s="459"/>
      <x:c r="N159" s="487"/>
      <x:c r="O159" s="459"/>
      <x:c r="P159" s="459"/>
      <x:c r="Q159" s="747" t="str">
        <x:f>IF(A159="","",IF(COUNTIF($A$5:$A$504,A159)&gt;1,"DUPLICATE CUSTOMER ID",IF(OR(B159="",C159=""),"ADD BUYER / COMPANY",IF(AND(D159="",E159=""),"ADD PHONE OR EMAIL",IF(OR(AND(L159&lt;&gt;"",OR(NOT(ISNUMBER(L159)),L159&gt;TODAY())),AND(M159&lt;&gt;"",OR(NOT(ISNUMBER(M159)),M159&lt;L159,M159&gt;TODAY()))),"CHECK DATE","COMPLETE")))))</x:f>
      </x:c>
    </x:row>
    <x:row r="160">
      <x:c r="A160" s="459"/>
      <x:c r="B160" s="459"/>
      <x:c r="C160" s="459"/>
      <x:c r="D160" s="459"/>
      <x:c r="E160" s="459"/>
      <x:c r="F160" s="459"/>
      <x:c r="G160" s="459"/>
      <x:c r="H160" s="459"/>
      <x:c r="I160" s="459"/>
      <x:c r="J160" s="459"/>
      <x:c r="K160" s="459"/>
      <x:c r="L160" s="459"/>
      <x:c r="M160" s="459"/>
      <x:c r="N160" s="487"/>
      <x:c r="O160" s="459"/>
      <x:c r="P160" s="459"/>
      <x:c r="Q160" s="747" t="str">
        <x:f>IF(A160="","",IF(COUNTIF($A$5:$A$504,A160)&gt;1,"DUPLICATE CUSTOMER ID",IF(OR(B160="",C160=""),"ADD BUYER / COMPANY",IF(AND(D160="",E160=""),"ADD PHONE OR EMAIL",IF(OR(AND(L160&lt;&gt;"",OR(NOT(ISNUMBER(L160)),L160&gt;TODAY())),AND(M160&lt;&gt;"",OR(NOT(ISNUMBER(M160)),M160&lt;L160,M160&gt;TODAY()))),"CHECK DATE","COMPLETE")))))</x:f>
      </x:c>
    </x:row>
    <x:row r="161">
      <x:c r="A161" s="459"/>
      <x:c r="B161" s="459"/>
      <x:c r="C161" s="459"/>
      <x:c r="D161" s="459"/>
      <x:c r="E161" s="459"/>
      <x:c r="F161" s="459"/>
      <x:c r="G161" s="459"/>
      <x:c r="H161" s="459"/>
      <x:c r="I161" s="459"/>
      <x:c r="J161" s="459"/>
      <x:c r="K161" s="459"/>
      <x:c r="L161" s="459"/>
      <x:c r="M161" s="459"/>
      <x:c r="N161" s="487"/>
      <x:c r="O161" s="459"/>
      <x:c r="P161" s="459"/>
      <x:c r="Q161" s="747" t="str">
        <x:f>IF(A161="","",IF(COUNTIF($A$5:$A$504,A161)&gt;1,"DUPLICATE CUSTOMER ID",IF(OR(B161="",C161=""),"ADD BUYER / COMPANY",IF(AND(D161="",E161=""),"ADD PHONE OR EMAIL",IF(OR(AND(L161&lt;&gt;"",OR(NOT(ISNUMBER(L161)),L161&gt;TODAY())),AND(M161&lt;&gt;"",OR(NOT(ISNUMBER(M161)),M161&lt;L161,M161&gt;TODAY()))),"CHECK DATE","COMPLETE")))))</x:f>
      </x:c>
    </x:row>
    <x:row r="162">
      <x:c r="A162" s="459"/>
      <x:c r="B162" s="459"/>
      <x:c r="C162" s="459"/>
      <x:c r="D162" s="459"/>
      <x:c r="E162" s="459"/>
      <x:c r="F162" s="459"/>
      <x:c r="G162" s="459"/>
      <x:c r="H162" s="459"/>
      <x:c r="I162" s="459"/>
      <x:c r="J162" s="459"/>
      <x:c r="K162" s="459"/>
      <x:c r="L162" s="459"/>
      <x:c r="M162" s="459"/>
      <x:c r="N162" s="487"/>
      <x:c r="O162" s="459"/>
      <x:c r="P162" s="459"/>
      <x:c r="Q162" s="747" t="str">
        <x:f>IF(A162="","",IF(COUNTIF($A$5:$A$504,A162)&gt;1,"DUPLICATE CUSTOMER ID",IF(OR(B162="",C162=""),"ADD BUYER / COMPANY",IF(AND(D162="",E162=""),"ADD PHONE OR EMAIL",IF(OR(AND(L162&lt;&gt;"",OR(NOT(ISNUMBER(L162)),L162&gt;TODAY())),AND(M162&lt;&gt;"",OR(NOT(ISNUMBER(M162)),M162&lt;L162,M162&gt;TODAY()))),"CHECK DATE","COMPLETE")))))</x:f>
      </x:c>
    </x:row>
    <x:row r="163">
      <x:c r="A163" s="459"/>
      <x:c r="B163" s="459"/>
      <x:c r="C163" s="459"/>
      <x:c r="D163" s="459"/>
      <x:c r="E163" s="459"/>
      <x:c r="F163" s="459"/>
      <x:c r="G163" s="459"/>
      <x:c r="H163" s="459"/>
      <x:c r="I163" s="459"/>
      <x:c r="J163" s="459"/>
      <x:c r="K163" s="459"/>
      <x:c r="L163" s="459"/>
      <x:c r="M163" s="459"/>
      <x:c r="N163" s="487"/>
      <x:c r="O163" s="459"/>
      <x:c r="P163" s="459"/>
      <x:c r="Q163" s="747" t="str">
        <x:f>IF(A163="","",IF(COUNTIF($A$5:$A$504,A163)&gt;1,"DUPLICATE CUSTOMER ID",IF(OR(B163="",C163=""),"ADD BUYER / COMPANY",IF(AND(D163="",E163=""),"ADD PHONE OR EMAIL",IF(OR(AND(L163&lt;&gt;"",OR(NOT(ISNUMBER(L163)),L163&gt;TODAY())),AND(M163&lt;&gt;"",OR(NOT(ISNUMBER(M163)),M163&lt;L163,M163&gt;TODAY()))),"CHECK DATE","COMPLETE")))))</x:f>
      </x:c>
    </x:row>
    <x:row r="164">
      <x:c r="A164" s="459"/>
      <x:c r="B164" s="459"/>
      <x:c r="C164" s="459"/>
      <x:c r="D164" s="459"/>
      <x:c r="E164" s="459"/>
      <x:c r="F164" s="459"/>
      <x:c r="G164" s="459"/>
      <x:c r="H164" s="459"/>
      <x:c r="I164" s="459"/>
      <x:c r="J164" s="459"/>
      <x:c r="K164" s="459"/>
      <x:c r="L164" s="459"/>
      <x:c r="M164" s="459"/>
      <x:c r="N164" s="487"/>
      <x:c r="O164" s="459"/>
      <x:c r="P164" s="459"/>
      <x:c r="Q164" s="747" t="str">
        <x:f>IF(A164="","",IF(COUNTIF($A$5:$A$504,A164)&gt;1,"DUPLICATE CUSTOMER ID",IF(OR(B164="",C164=""),"ADD BUYER / COMPANY",IF(AND(D164="",E164=""),"ADD PHONE OR EMAIL",IF(OR(AND(L164&lt;&gt;"",OR(NOT(ISNUMBER(L164)),L164&gt;TODAY())),AND(M164&lt;&gt;"",OR(NOT(ISNUMBER(M164)),M164&lt;L164,M164&gt;TODAY()))),"CHECK DATE","COMPLETE")))))</x:f>
      </x:c>
    </x:row>
    <x:row r="165">
      <x:c r="A165" s="459"/>
      <x:c r="B165" s="459"/>
      <x:c r="C165" s="459"/>
      <x:c r="D165" s="459"/>
      <x:c r="E165" s="459"/>
      <x:c r="F165" s="459"/>
      <x:c r="G165" s="459"/>
      <x:c r="H165" s="459"/>
      <x:c r="I165" s="459"/>
      <x:c r="J165" s="459"/>
      <x:c r="K165" s="459"/>
      <x:c r="L165" s="459"/>
      <x:c r="M165" s="459"/>
      <x:c r="N165" s="487"/>
      <x:c r="O165" s="459"/>
      <x:c r="P165" s="459"/>
      <x:c r="Q165" s="747" t="str">
        <x:f>IF(A165="","",IF(COUNTIF($A$5:$A$504,A165)&gt;1,"DUPLICATE CUSTOMER ID",IF(OR(B165="",C165=""),"ADD BUYER / COMPANY",IF(AND(D165="",E165=""),"ADD PHONE OR EMAIL",IF(OR(AND(L165&lt;&gt;"",OR(NOT(ISNUMBER(L165)),L165&gt;TODAY())),AND(M165&lt;&gt;"",OR(NOT(ISNUMBER(M165)),M165&lt;L165,M165&gt;TODAY()))),"CHECK DATE","COMPLETE")))))</x:f>
      </x:c>
    </x:row>
    <x:row r="166">
      <x:c r="A166" s="459"/>
      <x:c r="B166" s="459"/>
      <x:c r="C166" s="459"/>
      <x:c r="D166" s="459"/>
      <x:c r="E166" s="459"/>
      <x:c r="F166" s="459"/>
      <x:c r="G166" s="459"/>
      <x:c r="H166" s="459"/>
      <x:c r="I166" s="459"/>
      <x:c r="J166" s="459"/>
      <x:c r="K166" s="459"/>
      <x:c r="L166" s="459"/>
      <x:c r="M166" s="459"/>
      <x:c r="N166" s="487"/>
      <x:c r="O166" s="459"/>
      <x:c r="P166" s="459"/>
      <x:c r="Q166" s="747" t="str">
        <x:f>IF(A166="","",IF(COUNTIF($A$5:$A$504,A166)&gt;1,"DUPLICATE CUSTOMER ID",IF(OR(B166="",C166=""),"ADD BUYER / COMPANY",IF(AND(D166="",E166=""),"ADD PHONE OR EMAIL",IF(OR(AND(L166&lt;&gt;"",OR(NOT(ISNUMBER(L166)),L166&gt;TODAY())),AND(M166&lt;&gt;"",OR(NOT(ISNUMBER(M166)),M166&lt;L166,M166&gt;TODAY()))),"CHECK DATE","COMPLETE")))))</x:f>
      </x:c>
    </x:row>
    <x:row r="167">
      <x:c r="A167" s="459"/>
      <x:c r="B167" s="459"/>
      <x:c r="C167" s="459"/>
      <x:c r="D167" s="459"/>
      <x:c r="E167" s="459"/>
      <x:c r="F167" s="459"/>
      <x:c r="G167" s="459"/>
      <x:c r="H167" s="459"/>
      <x:c r="I167" s="459"/>
      <x:c r="J167" s="459"/>
      <x:c r="K167" s="459"/>
      <x:c r="L167" s="459"/>
      <x:c r="M167" s="459"/>
      <x:c r="N167" s="487"/>
      <x:c r="O167" s="459"/>
      <x:c r="P167" s="459"/>
      <x:c r="Q167" s="747" t="str">
        <x:f>IF(A167="","",IF(COUNTIF($A$5:$A$504,A167)&gt;1,"DUPLICATE CUSTOMER ID",IF(OR(B167="",C167=""),"ADD BUYER / COMPANY",IF(AND(D167="",E167=""),"ADD PHONE OR EMAIL",IF(OR(AND(L167&lt;&gt;"",OR(NOT(ISNUMBER(L167)),L167&gt;TODAY())),AND(M167&lt;&gt;"",OR(NOT(ISNUMBER(M167)),M167&lt;L167,M167&gt;TODAY()))),"CHECK DATE","COMPLETE")))))</x:f>
      </x:c>
    </x:row>
    <x:row r="168">
      <x:c r="A168" s="459"/>
      <x:c r="B168" s="459"/>
      <x:c r="C168" s="459"/>
      <x:c r="D168" s="459"/>
      <x:c r="E168" s="459"/>
      <x:c r="F168" s="459"/>
      <x:c r="G168" s="459"/>
      <x:c r="H168" s="459"/>
      <x:c r="I168" s="459"/>
      <x:c r="J168" s="459"/>
      <x:c r="K168" s="459"/>
      <x:c r="L168" s="459"/>
      <x:c r="M168" s="459"/>
      <x:c r="N168" s="487"/>
      <x:c r="O168" s="459"/>
      <x:c r="P168" s="459"/>
      <x:c r="Q168" s="747" t="str">
        <x:f>IF(A168="","",IF(COUNTIF($A$5:$A$504,A168)&gt;1,"DUPLICATE CUSTOMER ID",IF(OR(B168="",C168=""),"ADD BUYER / COMPANY",IF(AND(D168="",E168=""),"ADD PHONE OR EMAIL",IF(OR(AND(L168&lt;&gt;"",OR(NOT(ISNUMBER(L168)),L168&gt;TODAY())),AND(M168&lt;&gt;"",OR(NOT(ISNUMBER(M168)),M168&lt;L168,M168&gt;TODAY()))),"CHECK DATE","COMPLETE")))))</x:f>
      </x:c>
    </x:row>
    <x:row r="169">
      <x:c r="A169" s="459"/>
      <x:c r="B169" s="459"/>
      <x:c r="C169" s="459"/>
      <x:c r="D169" s="459"/>
      <x:c r="E169" s="459"/>
      <x:c r="F169" s="459"/>
      <x:c r="G169" s="459"/>
      <x:c r="H169" s="459"/>
      <x:c r="I169" s="459"/>
      <x:c r="J169" s="459"/>
      <x:c r="K169" s="459"/>
      <x:c r="L169" s="459"/>
      <x:c r="M169" s="459"/>
      <x:c r="N169" s="487"/>
      <x:c r="O169" s="459"/>
      <x:c r="P169" s="459"/>
      <x:c r="Q169" s="747" t="str">
        <x:f>IF(A169="","",IF(COUNTIF($A$5:$A$504,A169)&gt;1,"DUPLICATE CUSTOMER ID",IF(OR(B169="",C169=""),"ADD BUYER / COMPANY",IF(AND(D169="",E169=""),"ADD PHONE OR EMAIL",IF(OR(AND(L169&lt;&gt;"",OR(NOT(ISNUMBER(L169)),L169&gt;TODAY())),AND(M169&lt;&gt;"",OR(NOT(ISNUMBER(M169)),M169&lt;L169,M169&gt;TODAY()))),"CHECK DATE","COMPLETE")))))</x:f>
      </x:c>
    </x:row>
    <x:row r="170">
      <x:c r="A170" s="459"/>
      <x:c r="B170" s="459"/>
      <x:c r="C170" s="459"/>
      <x:c r="D170" s="459"/>
      <x:c r="E170" s="459"/>
      <x:c r="F170" s="459"/>
      <x:c r="G170" s="459"/>
      <x:c r="H170" s="459"/>
      <x:c r="I170" s="459"/>
      <x:c r="J170" s="459"/>
      <x:c r="K170" s="459"/>
      <x:c r="L170" s="459"/>
      <x:c r="M170" s="459"/>
      <x:c r="N170" s="487"/>
      <x:c r="O170" s="459"/>
      <x:c r="P170" s="459"/>
      <x:c r="Q170" s="747" t="str">
        <x:f>IF(A170="","",IF(COUNTIF($A$5:$A$504,A170)&gt;1,"DUPLICATE CUSTOMER ID",IF(OR(B170="",C170=""),"ADD BUYER / COMPANY",IF(AND(D170="",E170=""),"ADD PHONE OR EMAIL",IF(OR(AND(L170&lt;&gt;"",OR(NOT(ISNUMBER(L170)),L170&gt;TODAY())),AND(M170&lt;&gt;"",OR(NOT(ISNUMBER(M170)),M170&lt;L170,M170&gt;TODAY()))),"CHECK DATE","COMPLETE")))))</x:f>
      </x:c>
    </x:row>
    <x:row r="171">
      <x:c r="A171" s="459"/>
      <x:c r="B171" s="459"/>
      <x:c r="C171" s="459"/>
      <x:c r="D171" s="459"/>
      <x:c r="E171" s="459"/>
      <x:c r="F171" s="459"/>
      <x:c r="G171" s="459"/>
      <x:c r="H171" s="459"/>
      <x:c r="I171" s="459"/>
      <x:c r="J171" s="459"/>
      <x:c r="K171" s="459"/>
      <x:c r="L171" s="459"/>
      <x:c r="M171" s="459"/>
      <x:c r="N171" s="487"/>
      <x:c r="O171" s="459"/>
      <x:c r="P171" s="459"/>
      <x:c r="Q171" s="747" t="str">
        <x:f>IF(A171="","",IF(COUNTIF($A$5:$A$504,A171)&gt;1,"DUPLICATE CUSTOMER ID",IF(OR(B171="",C171=""),"ADD BUYER / COMPANY",IF(AND(D171="",E171=""),"ADD PHONE OR EMAIL",IF(OR(AND(L171&lt;&gt;"",OR(NOT(ISNUMBER(L171)),L171&gt;TODAY())),AND(M171&lt;&gt;"",OR(NOT(ISNUMBER(M171)),M171&lt;L171,M171&gt;TODAY()))),"CHECK DATE","COMPLETE")))))</x:f>
      </x:c>
    </x:row>
    <x:row r="172">
      <x:c r="A172" s="459"/>
      <x:c r="B172" s="459"/>
      <x:c r="C172" s="459"/>
      <x:c r="D172" s="459"/>
      <x:c r="E172" s="459"/>
      <x:c r="F172" s="459"/>
      <x:c r="G172" s="459"/>
      <x:c r="H172" s="459"/>
      <x:c r="I172" s="459"/>
      <x:c r="J172" s="459"/>
      <x:c r="K172" s="459"/>
      <x:c r="L172" s="459"/>
      <x:c r="M172" s="459"/>
      <x:c r="N172" s="487"/>
      <x:c r="O172" s="459"/>
      <x:c r="P172" s="459"/>
      <x:c r="Q172" s="747" t="str">
        <x:f>IF(A172="","",IF(COUNTIF($A$5:$A$504,A172)&gt;1,"DUPLICATE CUSTOMER ID",IF(OR(B172="",C172=""),"ADD BUYER / COMPANY",IF(AND(D172="",E172=""),"ADD PHONE OR EMAIL",IF(OR(AND(L172&lt;&gt;"",OR(NOT(ISNUMBER(L172)),L172&gt;TODAY())),AND(M172&lt;&gt;"",OR(NOT(ISNUMBER(M172)),M172&lt;L172,M172&gt;TODAY()))),"CHECK DATE","COMPLETE")))))</x:f>
      </x:c>
    </x:row>
    <x:row r="173">
      <x:c r="A173" s="459"/>
      <x:c r="B173" s="459"/>
      <x:c r="C173" s="459"/>
      <x:c r="D173" s="459"/>
      <x:c r="E173" s="459"/>
      <x:c r="F173" s="459"/>
      <x:c r="G173" s="459"/>
      <x:c r="H173" s="459"/>
      <x:c r="I173" s="459"/>
      <x:c r="J173" s="459"/>
      <x:c r="K173" s="459"/>
      <x:c r="L173" s="459"/>
      <x:c r="M173" s="459"/>
      <x:c r="N173" s="487"/>
      <x:c r="O173" s="459"/>
      <x:c r="P173" s="459"/>
      <x:c r="Q173" s="747" t="str">
        <x:f>IF(A173="","",IF(COUNTIF($A$5:$A$504,A173)&gt;1,"DUPLICATE CUSTOMER ID",IF(OR(B173="",C173=""),"ADD BUYER / COMPANY",IF(AND(D173="",E173=""),"ADD PHONE OR EMAIL",IF(OR(AND(L173&lt;&gt;"",OR(NOT(ISNUMBER(L173)),L173&gt;TODAY())),AND(M173&lt;&gt;"",OR(NOT(ISNUMBER(M173)),M173&lt;L173,M173&gt;TODAY()))),"CHECK DATE","COMPLETE")))))</x:f>
      </x:c>
    </x:row>
    <x:row r="174">
      <x:c r="A174" s="459"/>
      <x:c r="B174" s="459"/>
      <x:c r="C174" s="459"/>
      <x:c r="D174" s="459"/>
      <x:c r="E174" s="459"/>
      <x:c r="F174" s="459"/>
      <x:c r="G174" s="459"/>
      <x:c r="H174" s="459"/>
      <x:c r="I174" s="459"/>
      <x:c r="J174" s="459"/>
      <x:c r="K174" s="459"/>
      <x:c r="L174" s="459"/>
      <x:c r="M174" s="459"/>
      <x:c r="N174" s="487"/>
      <x:c r="O174" s="459"/>
      <x:c r="P174" s="459"/>
      <x:c r="Q174" s="747" t="str">
        <x:f>IF(A174="","",IF(COUNTIF($A$5:$A$504,A174)&gt;1,"DUPLICATE CUSTOMER ID",IF(OR(B174="",C174=""),"ADD BUYER / COMPANY",IF(AND(D174="",E174=""),"ADD PHONE OR EMAIL",IF(OR(AND(L174&lt;&gt;"",OR(NOT(ISNUMBER(L174)),L174&gt;TODAY())),AND(M174&lt;&gt;"",OR(NOT(ISNUMBER(M174)),M174&lt;L174,M174&gt;TODAY()))),"CHECK DATE","COMPLETE")))))</x:f>
      </x:c>
    </x:row>
    <x:row r="175">
      <x:c r="A175" s="459"/>
      <x:c r="B175" s="459"/>
      <x:c r="C175" s="459"/>
      <x:c r="D175" s="459"/>
      <x:c r="E175" s="459"/>
      <x:c r="F175" s="459"/>
      <x:c r="G175" s="459"/>
      <x:c r="H175" s="459"/>
      <x:c r="I175" s="459"/>
      <x:c r="J175" s="459"/>
      <x:c r="K175" s="459"/>
      <x:c r="L175" s="459"/>
      <x:c r="M175" s="459"/>
      <x:c r="N175" s="487"/>
      <x:c r="O175" s="459"/>
      <x:c r="P175" s="459"/>
      <x:c r="Q175" s="747" t="str">
        <x:f>IF(A175="","",IF(COUNTIF($A$5:$A$504,A175)&gt;1,"DUPLICATE CUSTOMER ID",IF(OR(B175="",C175=""),"ADD BUYER / COMPANY",IF(AND(D175="",E175=""),"ADD PHONE OR EMAIL",IF(OR(AND(L175&lt;&gt;"",OR(NOT(ISNUMBER(L175)),L175&gt;TODAY())),AND(M175&lt;&gt;"",OR(NOT(ISNUMBER(M175)),M175&lt;L175,M175&gt;TODAY()))),"CHECK DATE","COMPLETE")))))</x:f>
      </x:c>
    </x:row>
    <x:row r="176">
      <x:c r="A176" s="459"/>
      <x:c r="B176" s="459"/>
      <x:c r="C176" s="459"/>
      <x:c r="D176" s="459"/>
      <x:c r="E176" s="459"/>
      <x:c r="F176" s="459"/>
      <x:c r="G176" s="459"/>
      <x:c r="H176" s="459"/>
      <x:c r="I176" s="459"/>
      <x:c r="J176" s="459"/>
      <x:c r="K176" s="459"/>
      <x:c r="L176" s="459"/>
      <x:c r="M176" s="459"/>
      <x:c r="N176" s="487"/>
      <x:c r="O176" s="459"/>
      <x:c r="P176" s="459"/>
      <x:c r="Q176" s="747" t="str">
        <x:f>IF(A176="","",IF(COUNTIF($A$5:$A$504,A176)&gt;1,"DUPLICATE CUSTOMER ID",IF(OR(B176="",C176=""),"ADD BUYER / COMPANY",IF(AND(D176="",E176=""),"ADD PHONE OR EMAIL",IF(OR(AND(L176&lt;&gt;"",OR(NOT(ISNUMBER(L176)),L176&gt;TODAY())),AND(M176&lt;&gt;"",OR(NOT(ISNUMBER(M176)),M176&lt;L176,M176&gt;TODAY()))),"CHECK DATE","COMPLETE")))))</x:f>
      </x:c>
    </x:row>
    <x:row r="177">
      <x:c r="A177" s="459"/>
      <x:c r="B177" s="459"/>
      <x:c r="C177" s="459"/>
      <x:c r="D177" s="459"/>
      <x:c r="E177" s="459"/>
      <x:c r="F177" s="459"/>
      <x:c r="G177" s="459"/>
      <x:c r="H177" s="459"/>
      <x:c r="I177" s="459"/>
      <x:c r="J177" s="459"/>
      <x:c r="K177" s="459"/>
      <x:c r="L177" s="459"/>
      <x:c r="M177" s="459"/>
      <x:c r="N177" s="487"/>
      <x:c r="O177" s="459"/>
      <x:c r="P177" s="459"/>
      <x:c r="Q177" s="747" t="str">
        <x:f>IF(A177="","",IF(COUNTIF($A$5:$A$504,A177)&gt;1,"DUPLICATE CUSTOMER ID",IF(OR(B177="",C177=""),"ADD BUYER / COMPANY",IF(AND(D177="",E177=""),"ADD PHONE OR EMAIL",IF(OR(AND(L177&lt;&gt;"",OR(NOT(ISNUMBER(L177)),L177&gt;TODAY())),AND(M177&lt;&gt;"",OR(NOT(ISNUMBER(M177)),M177&lt;L177,M177&gt;TODAY()))),"CHECK DATE","COMPLETE")))))</x:f>
      </x:c>
    </x:row>
    <x:row r="178">
      <x:c r="A178" s="459"/>
      <x:c r="B178" s="459"/>
      <x:c r="C178" s="459"/>
      <x:c r="D178" s="459"/>
      <x:c r="E178" s="459"/>
      <x:c r="F178" s="459"/>
      <x:c r="G178" s="459"/>
      <x:c r="H178" s="459"/>
      <x:c r="I178" s="459"/>
      <x:c r="J178" s="459"/>
      <x:c r="K178" s="459"/>
      <x:c r="L178" s="459"/>
      <x:c r="M178" s="459"/>
      <x:c r="N178" s="487"/>
      <x:c r="O178" s="459"/>
      <x:c r="P178" s="459"/>
      <x:c r="Q178" s="747" t="str">
        <x:f>IF(A178="","",IF(COUNTIF($A$5:$A$504,A178)&gt;1,"DUPLICATE CUSTOMER ID",IF(OR(B178="",C178=""),"ADD BUYER / COMPANY",IF(AND(D178="",E178=""),"ADD PHONE OR EMAIL",IF(OR(AND(L178&lt;&gt;"",OR(NOT(ISNUMBER(L178)),L178&gt;TODAY())),AND(M178&lt;&gt;"",OR(NOT(ISNUMBER(M178)),M178&lt;L178,M178&gt;TODAY()))),"CHECK DATE","COMPLETE")))))</x:f>
      </x:c>
    </x:row>
    <x:row r="179">
      <x:c r="A179" s="459"/>
      <x:c r="B179" s="459"/>
      <x:c r="C179" s="459"/>
      <x:c r="D179" s="459"/>
      <x:c r="E179" s="459"/>
      <x:c r="F179" s="459"/>
      <x:c r="G179" s="459"/>
      <x:c r="H179" s="459"/>
      <x:c r="I179" s="459"/>
      <x:c r="J179" s="459"/>
      <x:c r="K179" s="459"/>
      <x:c r="L179" s="459"/>
      <x:c r="M179" s="459"/>
      <x:c r="N179" s="487"/>
      <x:c r="O179" s="459"/>
      <x:c r="P179" s="459"/>
      <x:c r="Q179" s="747" t="str">
        <x:f>IF(A179="","",IF(COUNTIF($A$5:$A$504,A179)&gt;1,"DUPLICATE CUSTOMER ID",IF(OR(B179="",C179=""),"ADD BUYER / COMPANY",IF(AND(D179="",E179=""),"ADD PHONE OR EMAIL",IF(OR(AND(L179&lt;&gt;"",OR(NOT(ISNUMBER(L179)),L179&gt;TODAY())),AND(M179&lt;&gt;"",OR(NOT(ISNUMBER(M179)),M179&lt;L179,M179&gt;TODAY()))),"CHECK DATE","COMPLETE")))))</x:f>
      </x:c>
    </x:row>
    <x:row r="180">
      <x:c r="A180" s="459"/>
      <x:c r="B180" s="459"/>
      <x:c r="C180" s="459"/>
      <x:c r="D180" s="459"/>
      <x:c r="E180" s="459"/>
      <x:c r="F180" s="459"/>
      <x:c r="G180" s="459"/>
      <x:c r="H180" s="459"/>
      <x:c r="I180" s="459"/>
      <x:c r="J180" s="459"/>
      <x:c r="K180" s="459"/>
      <x:c r="L180" s="459"/>
      <x:c r="M180" s="459"/>
      <x:c r="N180" s="487"/>
      <x:c r="O180" s="459"/>
      <x:c r="P180" s="459"/>
      <x:c r="Q180" s="747" t="str">
        <x:f>IF(A180="","",IF(COUNTIF($A$5:$A$504,A180)&gt;1,"DUPLICATE CUSTOMER ID",IF(OR(B180="",C180=""),"ADD BUYER / COMPANY",IF(AND(D180="",E180=""),"ADD PHONE OR EMAIL",IF(OR(AND(L180&lt;&gt;"",OR(NOT(ISNUMBER(L180)),L180&gt;TODAY())),AND(M180&lt;&gt;"",OR(NOT(ISNUMBER(M180)),M180&lt;L180,M180&gt;TODAY()))),"CHECK DATE","COMPLETE")))))</x:f>
      </x:c>
    </x:row>
    <x:row r="181">
      <x:c r="A181" s="459"/>
      <x:c r="B181" s="459"/>
      <x:c r="C181" s="459"/>
      <x:c r="D181" s="459"/>
      <x:c r="E181" s="459"/>
      <x:c r="F181" s="459"/>
      <x:c r="G181" s="459"/>
      <x:c r="H181" s="459"/>
      <x:c r="I181" s="459"/>
      <x:c r="J181" s="459"/>
      <x:c r="K181" s="459"/>
      <x:c r="L181" s="459"/>
      <x:c r="M181" s="459"/>
      <x:c r="N181" s="487"/>
      <x:c r="O181" s="459"/>
      <x:c r="P181" s="459"/>
      <x:c r="Q181" s="747" t="str">
        <x:f>IF(A181="","",IF(COUNTIF($A$5:$A$504,A181)&gt;1,"DUPLICATE CUSTOMER ID",IF(OR(B181="",C181=""),"ADD BUYER / COMPANY",IF(AND(D181="",E181=""),"ADD PHONE OR EMAIL",IF(OR(AND(L181&lt;&gt;"",OR(NOT(ISNUMBER(L181)),L181&gt;TODAY())),AND(M181&lt;&gt;"",OR(NOT(ISNUMBER(M181)),M181&lt;L181,M181&gt;TODAY()))),"CHECK DATE","COMPLETE")))))</x:f>
      </x:c>
    </x:row>
    <x:row r="182">
      <x:c r="A182" s="459"/>
      <x:c r="B182" s="459"/>
      <x:c r="C182" s="459"/>
      <x:c r="D182" s="459"/>
      <x:c r="E182" s="459"/>
      <x:c r="F182" s="459"/>
      <x:c r="G182" s="459"/>
      <x:c r="H182" s="459"/>
      <x:c r="I182" s="459"/>
      <x:c r="J182" s="459"/>
      <x:c r="K182" s="459"/>
      <x:c r="L182" s="459"/>
      <x:c r="M182" s="459"/>
      <x:c r="N182" s="487"/>
      <x:c r="O182" s="459"/>
      <x:c r="P182" s="459"/>
      <x:c r="Q182" s="747" t="str">
        <x:f>IF(A182="","",IF(COUNTIF($A$5:$A$504,A182)&gt;1,"DUPLICATE CUSTOMER ID",IF(OR(B182="",C182=""),"ADD BUYER / COMPANY",IF(AND(D182="",E182=""),"ADD PHONE OR EMAIL",IF(OR(AND(L182&lt;&gt;"",OR(NOT(ISNUMBER(L182)),L182&gt;TODAY())),AND(M182&lt;&gt;"",OR(NOT(ISNUMBER(M182)),M182&lt;L182,M182&gt;TODAY()))),"CHECK DATE","COMPLETE")))))</x:f>
      </x:c>
    </x:row>
    <x:row r="183">
      <x:c r="A183" s="459"/>
      <x:c r="B183" s="459"/>
      <x:c r="C183" s="459"/>
      <x:c r="D183" s="459"/>
      <x:c r="E183" s="459"/>
      <x:c r="F183" s="459"/>
      <x:c r="G183" s="459"/>
      <x:c r="H183" s="459"/>
      <x:c r="I183" s="459"/>
      <x:c r="J183" s="459"/>
      <x:c r="K183" s="459"/>
      <x:c r="L183" s="459"/>
      <x:c r="M183" s="459"/>
      <x:c r="N183" s="487"/>
      <x:c r="O183" s="459"/>
      <x:c r="P183" s="459"/>
      <x:c r="Q183" s="747" t="str">
        <x:f>IF(A183="","",IF(COUNTIF($A$5:$A$504,A183)&gt;1,"DUPLICATE CUSTOMER ID",IF(OR(B183="",C183=""),"ADD BUYER / COMPANY",IF(AND(D183="",E183=""),"ADD PHONE OR EMAIL",IF(OR(AND(L183&lt;&gt;"",OR(NOT(ISNUMBER(L183)),L183&gt;TODAY())),AND(M183&lt;&gt;"",OR(NOT(ISNUMBER(M183)),M183&lt;L183,M183&gt;TODAY()))),"CHECK DATE","COMPLETE")))))</x:f>
      </x:c>
    </x:row>
    <x:row r="184">
      <x:c r="A184" s="459"/>
      <x:c r="B184" s="459"/>
      <x:c r="C184" s="459"/>
      <x:c r="D184" s="459"/>
      <x:c r="E184" s="459"/>
      <x:c r="F184" s="459"/>
      <x:c r="G184" s="459"/>
      <x:c r="H184" s="459"/>
      <x:c r="I184" s="459"/>
      <x:c r="J184" s="459"/>
      <x:c r="K184" s="459"/>
      <x:c r="L184" s="459"/>
      <x:c r="M184" s="459"/>
      <x:c r="N184" s="487"/>
      <x:c r="O184" s="459"/>
      <x:c r="P184" s="459"/>
      <x:c r="Q184" s="747" t="str">
        <x:f>IF(A184="","",IF(COUNTIF($A$5:$A$504,A184)&gt;1,"DUPLICATE CUSTOMER ID",IF(OR(B184="",C184=""),"ADD BUYER / COMPANY",IF(AND(D184="",E184=""),"ADD PHONE OR EMAIL",IF(OR(AND(L184&lt;&gt;"",OR(NOT(ISNUMBER(L184)),L184&gt;TODAY())),AND(M184&lt;&gt;"",OR(NOT(ISNUMBER(M184)),M184&lt;L184,M184&gt;TODAY()))),"CHECK DATE","COMPLETE")))))</x:f>
      </x:c>
    </x:row>
    <x:row r="185">
      <x:c r="A185" s="459"/>
      <x:c r="B185" s="459"/>
      <x:c r="C185" s="459"/>
      <x:c r="D185" s="459"/>
      <x:c r="E185" s="459"/>
      <x:c r="F185" s="459"/>
      <x:c r="G185" s="459"/>
      <x:c r="H185" s="459"/>
      <x:c r="I185" s="459"/>
      <x:c r="J185" s="459"/>
      <x:c r="K185" s="459"/>
      <x:c r="L185" s="459"/>
      <x:c r="M185" s="459"/>
      <x:c r="N185" s="487"/>
      <x:c r="O185" s="459"/>
      <x:c r="P185" s="459"/>
      <x:c r="Q185" s="747" t="str">
        <x:f>IF(A185="","",IF(COUNTIF($A$5:$A$504,A185)&gt;1,"DUPLICATE CUSTOMER ID",IF(OR(B185="",C185=""),"ADD BUYER / COMPANY",IF(AND(D185="",E185=""),"ADD PHONE OR EMAIL",IF(OR(AND(L185&lt;&gt;"",OR(NOT(ISNUMBER(L185)),L185&gt;TODAY())),AND(M185&lt;&gt;"",OR(NOT(ISNUMBER(M185)),M185&lt;L185,M185&gt;TODAY()))),"CHECK DATE","COMPLETE")))))</x:f>
      </x:c>
    </x:row>
    <x:row r="186">
      <x:c r="A186" s="459"/>
      <x:c r="B186" s="459"/>
      <x:c r="C186" s="459"/>
      <x:c r="D186" s="459"/>
      <x:c r="E186" s="459"/>
      <x:c r="F186" s="459"/>
      <x:c r="G186" s="459"/>
      <x:c r="H186" s="459"/>
      <x:c r="I186" s="459"/>
      <x:c r="J186" s="459"/>
      <x:c r="K186" s="459"/>
      <x:c r="L186" s="459"/>
      <x:c r="M186" s="459"/>
      <x:c r="N186" s="487"/>
      <x:c r="O186" s="459"/>
      <x:c r="P186" s="459"/>
      <x:c r="Q186" s="747" t="str">
        <x:f>IF(A186="","",IF(COUNTIF($A$5:$A$504,A186)&gt;1,"DUPLICATE CUSTOMER ID",IF(OR(B186="",C186=""),"ADD BUYER / COMPANY",IF(AND(D186="",E186=""),"ADD PHONE OR EMAIL",IF(OR(AND(L186&lt;&gt;"",OR(NOT(ISNUMBER(L186)),L186&gt;TODAY())),AND(M186&lt;&gt;"",OR(NOT(ISNUMBER(M186)),M186&lt;L186,M186&gt;TODAY()))),"CHECK DATE","COMPLETE")))))</x:f>
      </x:c>
    </x:row>
    <x:row r="187">
      <x:c r="A187" s="459"/>
      <x:c r="B187" s="459"/>
      <x:c r="C187" s="459"/>
      <x:c r="D187" s="459"/>
      <x:c r="E187" s="459"/>
      <x:c r="F187" s="459"/>
      <x:c r="G187" s="459"/>
      <x:c r="H187" s="459"/>
      <x:c r="I187" s="459"/>
      <x:c r="J187" s="459"/>
      <x:c r="K187" s="459"/>
      <x:c r="L187" s="459"/>
      <x:c r="M187" s="459"/>
      <x:c r="N187" s="487"/>
      <x:c r="O187" s="459"/>
      <x:c r="P187" s="459"/>
      <x:c r="Q187" s="747" t="str">
        <x:f>IF(A187="","",IF(COUNTIF($A$5:$A$504,A187)&gt;1,"DUPLICATE CUSTOMER ID",IF(OR(B187="",C187=""),"ADD BUYER / COMPANY",IF(AND(D187="",E187=""),"ADD PHONE OR EMAIL",IF(OR(AND(L187&lt;&gt;"",OR(NOT(ISNUMBER(L187)),L187&gt;TODAY())),AND(M187&lt;&gt;"",OR(NOT(ISNUMBER(M187)),M187&lt;L187,M187&gt;TODAY()))),"CHECK DATE","COMPLETE")))))</x:f>
      </x:c>
    </x:row>
    <x:row r="188">
      <x:c r="A188" s="459"/>
      <x:c r="B188" s="459"/>
      <x:c r="C188" s="459"/>
      <x:c r="D188" s="459"/>
      <x:c r="E188" s="459"/>
      <x:c r="F188" s="459"/>
      <x:c r="G188" s="459"/>
      <x:c r="H188" s="459"/>
      <x:c r="I188" s="459"/>
      <x:c r="J188" s="459"/>
      <x:c r="K188" s="459"/>
      <x:c r="L188" s="459"/>
      <x:c r="M188" s="459"/>
      <x:c r="N188" s="487"/>
      <x:c r="O188" s="459"/>
      <x:c r="P188" s="459"/>
      <x:c r="Q188" s="747" t="str">
        <x:f>IF(A188="","",IF(COUNTIF($A$5:$A$504,A188)&gt;1,"DUPLICATE CUSTOMER ID",IF(OR(B188="",C188=""),"ADD BUYER / COMPANY",IF(AND(D188="",E188=""),"ADD PHONE OR EMAIL",IF(OR(AND(L188&lt;&gt;"",OR(NOT(ISNUMBER(L188)),L188&gt;TODAY())),AND(M188&lt;&gt;"",OR(NOT(ISNUMBER(M188)),M188&lt;L188,M188&gt;TODAY()))),"CHECK DATE","COMPLETE")))))</x:f>
      </x:c>
    </x:row>
    <x:row r="189">
      <x:c r="A189" s="459"/>
      <x:c r="B189" s="459"/>
      <x:c r="C189" s="459"/>
      <x:c r="D189" s="459"/>
      <x:c r="E189" s="459"/>
      <x:c r="F189" s="459"/>
      <x:c r="G189" s="459"/>
      <x:c r="H189" s="459"/>
      <x:c r="I189" s="459"/>
      <x:c r="J189" s="459"/>
      <x:c r="K189" s="459"/>
      <x:c r="L189" s="459"/>
      <x:c r="M189" s="459"/>
      <x:c r="N189" s="487"/>
      <x:c r="O189" s="459"/>
      <x:c r="P189" s="459"/>
      <x:c r="Q189" s="747" t="str">
        <x:f>IF(A189="","",IF(COUNTIF($A$5:$A$504,A189)&gt;1,"DUPLICATE CUSTOMER ID",IF(OR(B189="",C189=""),"ADD BUYER / COMPANY",IF(AND(D189="",E189=""),"ADD PHONE OR EMAIL",IF(OR(AND(L189&lt;&gt;"",OR(NOT(ISNUMBER(L189)),L189&gt;TODAY())),AND(M189&lt;&gt;"",OR(NOT(ISNUMBER(M189)),M189&lt;L189,M189&gt;TODAY()))),"CHECK DATE","COMPLETE")))))</x:f>
      </x:c>
    </x:row>
    <x:row r="190">
      <x:c r="A190" s="459"/>
      <x:c r="B190" s="459"/>
      <x:c r="C190" s="459"/>
      <x:c r="D190" s="459"/>
      <x:c r="E190" s="459"/>
      <x:c r="F190" s="459"/>
      <x:c r="G190" s="459"/>
      <x:c r="H190" s="459"/>
      <x:c r="I190" s="459"/>
      <x:c r="J190" s="459"/>
      <x:c r="K190" s="459"/>
      <x:c r="L190" s="459"/>
      <x:c r="M190" s="459"/>
      <x:c r="N190" s="487"/>
      <x:c r="O190" s="459"/>
      <x:c r="P190" s="459"/>
      <x:c r="Q190" s="747" t="str">
        <x:f>IF(A190="","",IF(COUNTIF($A$5:$A$504,A190)&gt;1,"DUPLICATE CUSTOMER ID",IF(OR(B190="",C190=""),"ADD BUYER / COMPANY",IF(AND(D190="",E190=""),"ADD PHONE OR EMAIL",IF(OR(AND(L190&lt;&gt;"",OR(NOT(ISNUMBER(L190)),L190&gt;TODAY())),AND(M190&lt;&gt;"",OR(NOT(ISNUMBER(M190)),M190&lt;L190,M190&gt;TODAY()))),"CHECK DATE","COMPLETE")))))</x:f>
      </x:c>
    </x:row>
    <x:row r="191">
      <x:c r="A191" s="459"/>
      <x:c r="B191" s="459"/>
      <x:c r="C191" s="459"/>
      <x:c r="D191" s="459"/>
      <x:c r="E191" s="459"/>
      <x:c r="F191" s="459"/>
      <x:c r="G191" s="459"/>
      <x:c r="H191" s="459"/>
      <x:c r="I191" s="459"/>
      <x:c r="J191" s="459"/>
      <x:c r="K191" s="459"/>
      <x:c r="L191" s="459"/>
      <x:c r="M191" s="459"/>
      <x:c r="N191" s="487"/>
      <x:c r="O191" s="459"/>
      <x:c r="P191" s="459"/>
      <x:c r="Q191" s="747" t="str">
        <x:f>IF(A191="","",IF(COUNTIF($A$5:$A$504,A191)&gt;1,"DUPLICATE CUSTOMER ID",IF(OR(B191="",C191=""),"ADD BUYER / COMPANY",IF(AND(D191="",E191=""),"ADD PHONE OR EMAIL",IF(OR(AND(L191&lt;&gt;"",OR(NOT(ISNUMBER(L191)),L191&gt;TODAY())),AND(M191&lt;&gt;"",OR(NOT(ISNUMBER(M191)),M191&lt;L191,M191&gt;TODAY()))),"CHECK DATE","COMPLETE")))))</x:f>
      </x:c>
    </x:row>
    <x:row r="192">
      <x:c r="A192" s="459"/>
      <x:c r="B192" s="459"/>
      <x:c r="C192" s="459"/>
      <x:c r="D192" s="459"/>
      <x:c r="E192" s="459"/>
      <x:c r="F192" s="459"/>
      <x:c r="G192" s="459"/>
      <x:c r="H192" s="459"/>
      <x:c r="I192" s="459"/>
      <x:c r="J192" s="459"/>
      <x:c r="K192" s="459"/>
      <x:c r="L192" s="459"/>
      <x:c r="M192" s="459"/>
      <x:c r="N192" s="487"/>
      <x:c r="O192" s="459"/>
      <x:c r="P192" s="459"/>
      <x:c r="Q192" s="747" t="str">
        <x:f>IF(A192="","",IF(COUNTIF($A$5:$A$504,A192)&gt;1,"DUPLICATE CUSTOMER ID",IF(OR(B192="",C192=""),"ADD BUYER / COMPANY",IF(AND(D192="",E192=""),"ADD PHONE OR EMAIL",IF(OR(AND(L192&lt;&gt;"",OR(NOT(ISNUMBER(L192)),L192&gt;TODAY())),AND(M192&lt;&gt;"",OR(NOT(ISNUMBER(M192)),M192&lt;L192,M192&gt;TODAY()))),"CHECK DATE","COMPLETE")))))</x:f>
      </x:c>
    </x:row>
    <x:row r="193">
      <x:c r="A193" s="459"/>
      <x:c r="B193" s="459"/>
      <x:c r="C193" s="459"/>
      <x:c r="D193" s="459"/>
      <x:c r="E193" s="459"/>
      <x:c r="F193" s="459"/>
      <x:c r="G193" s="459"/>
      <x:c r="H193" s="459"/>
      <x:c r="I193" s="459"/>
      <x:c r="J193" s="459"/>
      <x:c r="K193" s="459"/>
      <x:c r="L193" s="459"/>
      <x:c r="M193" s="459"/>
      <x:c r="N193" s="487"/>
      <x:c r="O193" s="459"/>
      <x:c r="P193" s="459"/>
      <x:c r="Q193" s="747" t="str">
        <x:f>IF(A193="","",IF(COUNTIF($A$5:$A$504,A193)&gt;1,"DUPLICATE CUSTOMER ID",IF(OR(B193="",C193=""),"ADD BUYER / COMPANY",IF(AND(D193="",E193=""),"ADD PHONE OR EMAIL",IF(OR(AND(L193&lt;&gt;"",OR(NOT(ISNUMBER(L193)),L193&gt;TODAY())),AND(M193&lt;&gt;"",OR(NOT(ISNUMBER(M193)),M193&lt;L193,M193&gt;TODAY()))),"CHECK DATE","COMPLETE")))))</x:f>
      </x:c>
    </x:row>
    <x:row r="194">
      <x:c r="A194" s="459"/>
      <x:c r="B194" s="459"/>
      <x:c r="C194" s="459"/>
      <x:c r="D194" s="459"/>
      <x:c r="E194" s="459"/>
      <x:c r="F194" s="459"/>
      <x:c r="G194" s="459"/>
      <x:c r="H194" s="459"/>
      <x:c r="I194" s="459"/>
      <x:c r="J194" s="459"/>
      <x:c r="K194" s="459"/>
      <x:c r="L194" s="459"/>
      <x:c r="M194" s="459"/>
      <x:c r="N194" s="487"/>
      <x:c r="O194" s="459"/>
      <x:c r="P194" s="459"/>
      <x:c r="Q194" s="747" t="str">
        <x:f>IF(A194="","",IF(COUNTIF($A$5:$A$504,A194)&gt;1,"DUPLICATE CUSTOMER ID",IF(OR(B194="",C194=""),"ADD BUYER / COMPANY",IF(AND(D194="",E194=""),"ADD PHONE OR EMAIL",IF(OR(AND(L194&lt;&gt;"",OR(NOT(ISNUMBER(L194)),L194&gt;TODAY())),AND(M194&lt;&gt;"",OR(NOT(ISNUMBER(M194)),M194&lt;L194,M194&gt;TODAY()))),"CHECK DATE","COMPLETE")))))</x:f>
      </x:c>
    </x:row>
    <x:row r="195">
      <x:c r="A195" s="459"/>
      <x:c r="B195" s="459"/>
      <x:c r="C195" s="459"/>
      <x:c r="D195" s="459"/>
      <x:c r="E195" s="459"/>
      <x:c r="F195" s="459"/>
      <x:c r="G195" s="459"/>
      <x:c r="H195" s="459"/>
      <x:c r="I195" s="459"/>
      <x:c r="J195" s="459"/>
      <x:c r="K195" s="459"/>
      <x:c r="L195" s="459"/>
      <x:c r="M195" s="459"/>
      <x:c r="N195" s="487"/>
      <x:c r="O195" s="459"/>
      <x:c r="P195" s="459"/>
      <x:c r="Q195" s="747" t="str">
        <x:f>IF(A195="","",IF(COUNTIF($A$5:$A$504,A195)&gt;1,"DUPLICATE CUSTOMER ID",IF(OR(B195="",C195=""),"ADD BUYER / COMPANY",IF(AND(D195="",E195=""),"ADD PHONE OR EMAIL",IF(OR(AND(L195&lt;&gt;"",OR(NOT(ISNUMBER(L195)),L195&gt;TODAY())),AND(M195&lt;&gt;"",OR(NOT(ISNUMBER(M195)),M195&lt;L195,M195&gt;TODAY()))),"CHECK DATE","COMPLETE")))))</x:f>
      </x:c>
    </x:row>
    <x:row r="196">
      <x:c r="A196" s="459"/>
      <x:c r="B196" s="459"/>
      <x:c r="C196" s="459"/>
      <x:c r="D196" s="459"/>
      <x:c r="E196" s="459"/>
      <x:c r="F196" s="459"/>
      <x:c r="G196" s="459"/>
      <x:c r="H196" s="459"/>
      <x:c r="I196" s="459"/>
      <x:c r="J196" s="459"/>
      <x:c r="K196" s="459"/>
      <x:c r="L196" s="459"/>
      <x:c r="M196" s="459"/>
      <x:c r="N196" s="487"/>
      <x:c r="O196" s="459"/>
      <x:c r="P196" s="459"/>
      <x:c r="Q196" s="747" t="str">
        <x:f>IF(A196="","",IF(COUNTIF($A$5:$A$504,A196)&gt;1,"DUPLICATE CUSTOMER ID",IF(OR(B196="",C196=""),"ADD BUYER / COMPANY",IF(AND(D196="",E196=""),"ADD PHONE OR EMAIL",IF(OR(AND(L196&lt;&gt;"",OR(NOT(ISNUMBER(L196)),L196&gt;TODAY())),AND(M196&lt;&gt;"",OR(NOT(ISNUMBER(M196)),M196&lt;L196,M196&gt;TODAY()))),"CHECK DATE","COMPLETE")))))</x:f>
      </x:c>
    </x:row>
    <x:row r="197">
      <x:c r="A197" s="459"/>
      <x:c r="B197" s="459"/>
      <x:c r="C197" s="459"/>
      <x:c r="D197" s="459"/>
      <x:c r="E197" s="459"/>
      <x:c r="F197" s="459"/>
      <x:c r="G197" s="459"/>
      <x:c r="H197" s="459"/>
      <x:c r="I197" s="459"/>
      <x:c r="J197" s="459"/>
      <x:c r="K197" s="459"/>
      <x:c r="L197" s="459"/>
      <x:c r="M197" s="459"/>
      <x:c r="N197" s="487"/>
      <x:c r="O197" s="459"/>
      <x:c r="P197" s="459"/>
      <x:c r="Q197" s="747" t="str">
        <x:f>IF(A197="","",IF(COUNTIF($A$5:$A$504,A197)&gt;1,"DUPLICATE CUSTOMER ID",IF(OR(B197="",C197=""),"ADD BUYER / COMPANY",IF(AND(D197="",E197=""),"ADD PHONE OR EMAIL",IF(OR(AND(L197&lt;&gt;"",OR(NOT(ISNUMBER(L197)),L197&gt;TODAY())),AND(M197&lt;&gt;"",OR(NOT(ISNUMBER(M197)),M197&lt;L197,M197&gt;TODAY()))),"CHECK DATE","COMPLETE")))))</x:f>
      </x:c>
    </x:row>
    <x:row r="198">
      <x:c r="A198" s="459"/>
      <x:c r="B198" s="459"/>
      <x:c r="C198" s="459"/>
      <x:c r="D198" s="459"/>
      <x:c r="E198" s="459"/>
      <x:c r="F198" s="459"/>
      <x:c r="G198" s="459"/>
      <x:c r="H198" s="459"/>
      <x:c r="I198" s="459"/>
      <x:c r="J198" s="459"/>
      <x:c r="K198" s="459"/>
      <x:c r="L198" s="459"/>
      <x:c r="M198" s="459"/>
      <x:c r="N198" s="487"/>
      <x:c r="O198" s="459"/>
      <x:c r="P198" s="459"/>
      <x:c r="Q198" s="747" t="str">
        <x:f>IF(A198="","",IF(COUNTIF($A$5:$A$504,A198)&gt;1,"DUPLICATE CUSTOMER ID",IF(OR(B198="",C198=""),"ADD BUYER / COMPANY",IF(AND(D198="",E198=""),"ADD PHONE OR EMAIL",IF(OR(AND(L198&lt;&gt;"",OR(NOT(ISNUMBER(L198)),L198&gt;TODAY())),AND(M198&lt;&gt;"",OR(NOT(ISNUMBER(M198)),M198&lt;L198,M198&gt;TODAY()))),"CHECK DATE","COMPLETE")))))</x:f>
      </x:c>
    </x:row>
    <x:row r="199">
      <x:c r="A199" s="459"/>
      <x:c r="B199" s="459"/>
      <x:c r="C199" s="459"/>
      <x:c r="D199" s="459"/>
      <x:c r="E199" s="459"/>
      <x:c r="F199" s="459"/>
      <x:c r="G199" s="459"/>
      <x:c r="H199" s="459"/>
      <x:c r="I199" s="459"/>
      <x:c r="J199" s="459"/>
      <x:c r="K199" s="459"/>
      <x:c r="L199" s="459"/>
      <x:c r="M199" s="459"/>
      <x:c r="N199" s="487"/>
      <x:c r="O199" s="459"/>
      <x:c r="P199" s="459"/>
      <x:c r="Q199" s="747" t="str">
        <x:f>IF(A199="","",IF(COUNTIF($A$5:$A$504,A199)&gt;1,"DUPLICATE CUSTOMER ID",IF(OR(B199="",C199=""),"ADD BUYER / COMPANY",IF(AND(D199="",E199=""),"ADD PHONE OR EMAIL",IF(OR(AND(L199&lt;&gt;"",OR(NOT(ISNUMBER(L199)),L199&gt;TODAY())),AND(M199&lt;&gt;"",OR(NOT(ISNUMBER(M199)),M199&lt;L199,M199&gt;TODAY()))),"CHECK DATE","COMPLETE")))))</x:f>
      </x:c>
    </x:row>
    <x:row r="200">
      <x:c r="A200" s="459"/>
      <x:c r="B200" s="459"/>
      <x:c r="C200" s="459"/>
      <x:c r="D200" s="459"/>
      <x:c r="E200" s="459"/>
      <x:c r="F200" s="459"/>
      <x:c r="G200" s="459"/>
      <x:c r="H200" s="459"/>
      <x:c r="I200" s="459"/>
      <x:c r="J200" s="459"/>
      <x:c r="K200" s="459"/>
      <x:c r="L200" s="459"/>
      <x:c r="M200" s="459"/>
      <x:c r="N200" s="487"/>
      <x:c r="O200" s="459"/>
      <x:c r="P200" s="459"/>
      <x:c r="Q200" s="747" t="str">
        <x:f>IF(A200="","",IF(COUNTIF($A$5:$A$504,A200)&gt;1,"DUPLICATE CUSTOMER ID",IF(OR(B200="",C200=""),"ADD BUYER / COMPANY",IF(AND(D200="",E200=""),"ADD PHONE OR EMAIL",IF(OR(AND(L200&lt;&gt;"",OR(NOT(ISNUMBER(L200)),L200&gt;TODAY())),AND(M200&lt;&gt;"",OR(NOT(ISNUMBER(M200)),M200&lt;L200,M200&gt;TODAY()))),"CHECK DATE","COMPLETE")))))</x:f>
      </x:c>
    </x:row>
    <x:row r="201">
      <x:c r="A201" s="459"/>
      <x:c r="B201" s="459"/>
      <x:c r="C201" s="459"/>
      <x:c r="D201" s="459"/>
      <x:c r="E201" s="459"/>
      <x:c r="F201" s="459"/>
      <x:c r="G201" s="459"/>
      <x:c r="H201" s="459"/>
      <x:c r="I201" s="459"/>
      <x:c r="J201" s="459"/>
      <x:c r="K201" s="459"/>
      <x:c r="L201" s="459"/>
      <x:c r="M201" s="459"/>
      <x:c r="N201" s="487"/>
      <x:c r="O201" s="459"/>
      <x:c r="P201" s="459"/>
      <x:c r="Q201" s="747" t="str">
        <x:f>IF(A201="","",IF(COUNTIF($A$5:$A$504,A201)&gt;1,"DUPLICATE CUSTOMER ID",IF(OR(B201="",C201=""),"ADD BUYER / COMPANY",IF(AND(D201="",E201=""),"ADD PHONE OR EMAIL",IF(OR(AND(L201&lt;&gt;"",OR(NOT(ISNUMBER(L201)),L201&gt;TODAY())),AND(M201&lt;&gt;"",OR(NOT(ISNUMBER(M201)),M201&lt;L201,M201&gt;TODAY()))),"CHECK DATE","COMPLETE")))))</x:f>
      </x:c>
    </x:row>
    <x:row r="202">
      <x:c r="A202" s="459"/>
      <x:c r="B202" s="459"/>
      <x:c r="C202" s="459"/>
      <x:c r="D202" s="459"/>
      <x:c r="E202" s="459"/>
      <x:c r="F202" s="459"/>
      <x:c r="G202" s="459"/>
      <x:c r="H202" s="459"/>
      <x:c r="I202" s="459"/>
      <x:c r="J202" s="459"/>
      <x:c r="K202" s="459"/>
      <x:c r="L202" s="459"/>
      <x:c r="M202" s="459"/>
      <x:c r="N202" s="487"/>
      <x:c r="O202" s="459"/>
      <x:c r="P202" s="459"/>
      <x:c r="Q202" s="747" t="str">
        <x:f>IF(A202="","",IF(COUNTIF($A$5:$A$504,A202)&gt;1,"DUPLICATE CUSTOMER ID",IF(OR(B202="",C202=""),"ADD BUYER / COMPANY",IF(AND(D202="",E202=""),"ADD PHONE OR EMAIL",IF(OR(AND(L202&lt;&gt;"",OR(NOT(ISNUMBER(L202)),L202&gt;TODAY())),AND(M202&lt;&gt;"",OR(NOT(ISNUMBER(M202)),M202&lt;L202,M202&gt;TODAY()))),"CHECK DATE","COMPLETE")))))</x:f>
      </x:c>
    </x:row>
    <x:row r="203">
      <x:c r="A203" s="459"/>
      <x:c r="B203" s="459"/>
      <x:c r="C203" s="459"/>
      <x:c r="D203" s="459"/>
      <x:c r="E203" s="459"/>
      <x:c r="F203" s="459"/>
      <x:c r="G203" s="459"/>
      <x:c r="H203" s="459"/>
      <x:c r="I203" s="459"/>
      <x:c r="J203" s="459"/>
      <x:c r="K203" s="459"/>
      <x:c r="L203" s="459"/>
      <x:c r="M203" s="459"/>
      <x:c r="N203" s="487"/>
      <x:c r="O203" s="459"/>
      <x:c r="P203" s="459"/>
      <x:c r="Q203" s="747" t="str">
        <x:f>IF(A203="","",IF(COUNTIF($A$5:$A$504,A203)&gt;1,"DUPLICATE CUSTOMER ID",IF(OR(B203="",C203=""),"ADD BUYER / COMPANY",IF(AND(D203="",E203=""),"ADD PHONE OR EMAIL",IF(OR(AND(L203&lt;&gt;"",OR(NOT(ISNUMBER(L203)),L203&gt;TODAY())),AND(M203&lt;&gt;"",OR(NOT(ISNUMBER(M203)),M203&lt;L203,M203&gt;TODAY()))),"CHECK DATE","COMPLETE")))))</x:f>
      </x:c>
    </x:row>
    <x:row r="204">
      <x:c r="A204" s="459"/>
      <x:c r="B204" s="459"/>
      <x:c r="C204" s="459"/>
      <x:c r="D204" s="459"/>
      <x:c r="E204" s="459"/>
      <x:c r="F204" s="459"/>
      <x:c r="G204" s="459"/>
      <x:c r="H204" s="459"/>
      <x:c r="I204" s="459"/>
      <x:c r="J204" s="459"/>
      <x:c r="K204" s="459"/>
      <x:c r="L204" s="459"/>
      <x:c r="M204" s="459"/>
      <x:c r="N204" s="487"/>
      <x:c r="O204" s="459"/>
      <x:c r="P204" s="459"/>
      <x:c r="Q204" s="747" t="str">
        <x:f>IF(A204="","",IF(COUNTIF($A$5:$A$504,A204)&gt;1,"DUPLICATE CUSTOMER ID",IF(OR(B204="",C204=""),"ADD BUYER / COMPANY",IF(AND(D204="",E204=""),"ADD PHONE OR EMAIL",IF(OR(AND(L204&lt;&gt;"",OR(NOT(ISNUMBER(L204)),L204&gt;TODAY())),AND(M204&lt;&gt;"",OR(NOT(ISNUMBER(M204)),M204&lt;L204,M204&gt;TODAY()))),"CHECK DATE","COMPLETE")))))</x:f>
      </x:c>
    </x:row>
    <x:row r="205">
      <x:c r="A205" s="459"/>
      <x:c r="B205" s="459"/>
      <x:c r="C205" s="459"/>
      <x:c r="D205" s="459"/>
      <x:c r="E205" s="459"/>
      <x:c r="F205" s="459"/>
      <x:c r="G205" s="459"/>
      <x:c r="H205" s="459"/>
      <x:c r="I205" s="459"/>
      <x:c r="J205" s="459"/>
      <x:c r="K205" s="459"/>
      <x:c r="L205" s="459"/>
      <x:c r="M205" s="459"/>
      <x:c r="N205" s="487"/>
      <x:c r="O205" s="459"/>
      <x:c r="P205" s="459"/>
      <x:c r="Q205" s="747" t="str">
        <x:f>IF(A205="","",IF(COUNTIF($A$5:$A$504,A205)&gt;1,"DUPLICATE CUSTOMER ID",IF(OR(B205="",C205=""),"ADD BUYER / COMPANY",IF(AND(D205="",E205=""),"ADD PHONE OR EMAIL",IF(OR(AND(L205&lt;&gt;"",OR(NOT(ISNUMBER(L205)),L205&gt;TODAY())),AND(M205&lt;&gt;"",OR(NOT(ISNUMBER(M205)),M205&lt;L205,M205&gt;TODAY()))),"CHECK DATE","COMPLETE")))))</x:f>
      </x:c>
    </x:row>
    <x:row r="206">
      <x:c r="A206" s="459"/>
      <x:c r="B206" s="459"/>
      <x:c r="C206" s="459"/>
      <x:c r="D206" s="459"/>
      <x:c r="E206" s="459"/>
      <x:c r="F206" s="459"/>
      <x:c r="G206" s="459"/>
      <x:c r="H206" s="459"/>
      <x:c r="I206" s="459"/>
      <x:c r="J206" s="459"/>
      <x:c r="K206" s="459"/>
      <x:c r="L206" s="459"/>
      <x:c r="M206" s="459"/>
      <x:c r="N206" s="487"/>
      <x:c r="O206" s="459"/>
      <x:c r="P206" s="459"/>
      <x:c r="Q206" s="747" t="str">
        <x:f>IF(A206="","",IF(COUNTIF($A$5:$A$504,A206)&gt;1,"DUPLICATE CUSTOMER ID",IF(OR(B206="",C206=""),"ADD BUYER / COMPANY",IF(AND(D206="",E206=""),"ADD PHONE OR EMAIL",IF(OR(AND(L206&lt;&gt;"",OR(NOT(ISNUMBER(L206)),L206&gt;TODAY())),AND(M206&lt;&gt;"",OR(NOT(ISNUMBER(M206)),M206&lt;L206,M206&gt;TODAY()))),"CHECK DATE","COMPLETE")))))</x:f>
      </x:c>
    </x:row>
    <x:row r="207">
      <x:c r="A207" s="459"/>
      <x:c r="B207" s="459"/>
      <x:c r="C207" s="459"/>
      <x:c r="D207" s="459"/>
      <x:c r="E207" s="459"/>
      <x:c r="F207" s="459"/>
      <x:c r="G207" s="459"/>
      <x:c r="H207" s="459"/>
      <x:c r="I207" s="459"/>
      <x:c r="J207" s="459"/>
      <x:c r="K207" s="459"/>
      <x:c r="L207" s="459"/>
      <x:c r="M207" s="459"/>
      <x:c r="N207" s="487"/>
      <x:c r="O207" s="459"/>
      <x:c r="P207" s="459"/>
      <x:c r="Q207" s="747" t="str">
        <x:f>IF(A207="","",IF(COUNTIF($A$5:$A$504,A207)&gt;1,"DUPLICATE CUSTOMER ID",IF(OR(B207="",C207=""),"ADD BUYER / COMPANY",IF(AND(D207="",E207=""),"ADD PHONE OR EMAIL",IF(OR(AND(L207&lt;&gt;"",OR(NOT(ISNUMBER(L207)),L207&gt;TODAY())),AND(M207&lt;&gt;"",OR(NOT(ISNUMBER(M207)),M207&lt;L207,M207&gt;TODAY()))),"CHECK DATE","COMPLETE")))))</x:f>
      </x:c>
    </x:row>
    <x:row r="208">
      <x:c r="A208" s="459"/>
      <x:c r="B208" s="459"/>
      <x:c r="C208" s="459"/>
      <x:c r="D208" s="459"/>
      <x:c r="E208" s="459"/>
      <x:c r="F208" s="459"/>
      <x:c r="G208" s="459"/>
      <x:c r="H208" s="459"/>
      <x:c r="I208" s="459"/>
      <x:c r="J208" s="459"/>
      <x:c r="K208" s="459"/>
      <x:c r="L208" s="459"/>
      <x:c r="M208" s="459"/>
      <x:c r="N208" s="487"/>
      <x:c r="O208" s="459"/>
      <x:c r="P208" s="459"/>
      <x:c r="Q208" s="747" t="str">
        <x:f>IF(A208="","",IF(COUNTIF($A$5:$A$504,A208)&gt;1,"DUPLICATE CUSTOMER ID",IF(OR(B208="",C208=""),"ADD BUYER / COMPANY",IF(AND(D208="",E208=""),"ADD PHONE OR EMAIL",IF(OR(AND(L208&lt;&gt;"",OR(NOT(ISNUMBER(L208)),L208&gt;TODAY())),AND(M208&lt;&gt;"",OR(NOT(ISNUMBER(M208)),M208&lt;L208,M208&gt;TODAY()))),"CHECK DATE","COMPLETE")))))</x:f>
      </x:c>
    </x:row>
    <x:row r="209">
      <x:c r="A209" s="459"/>
      <x:c r="B209" s="459"/>
      <x:c r="C209" s="459"/>
      <x:c r="D209" s="459"/>
      <x:c r="E209" s="459"/>
      <x:c r="F209" s="459"/>
      <x:c r="G209" s="459"/>
      <x:c r="H209" s="459"/>
      <x:c r="I209" s="459"/>
      <x:c r="J209" s="459"/>
      <x:c r="K209" s="459"/>
      <x:c r="L209" s="459"/>
      <x:c r="M209" s="459"/>
      <x:c r="N209" s="487"/>
      <x:c r="O209" s="459"/>
      <x:c r="P209" s="459"/>
      <x:c r="Q209" s="747" t="str">
        <x:f>IF(A209="","",IF(COUNTIF($A$5:$A$504,A209)&gt;1,"DUPLICATE CUSTOMER ID",IF(OR(B209="",C209=""),"ADD BUYER / COMPANY",IF(AND(D209="",E209=""),"ADD PHONE OR EMAIL",IF(OR(AND(L209&lt;&gt;"",OR(NOT(ISNUMBER(L209)),L209&gt;TODAY())),AND(M209&lt;&gt;"",OR(NOT(ISNUMBER(M209)),M209&lt;L209,M209&gt;TODAY()))),"CHECK DATE","COMPLETE")))))</x:f>
      </x:c>
    </x:row>
    <x:row r="210">
      <x:c r="A210" s="459"/>
      <x:c r="B210" s="459"/>
      <x:c r="C210" s="459"/>
      <x:c r="D210" s="459"/>
      <x:c r="E210" s="459"/>
      <x:c r="F210" s="459"/>
      <x:c r="G210" s="459"/>
      <x:c r="H210" s="459"/>
      <x:c r="I210" s="459"/>
      <x:c r="J210" s="459"/>
      <x:c r="K210" s="459"/>
      <x:c r="L210" s="459"/>
      <x:c r="M210" s="459"/>
      <x:c r="N210" s="487"/>
      <x:c r="O210" s="459"/>
      <x:c r="P210" s="459"/>
      <x:c r="Q210" s="747" t="str">
        <x:f>IF(A210="","",IF(COUNTIF($A$5:$A$504,A210)&gt;1,"DUPLICATE CUSTOMER ID",IF(OR(B210="",C210=""),"ADD BUYER / COMPANY",IF(AND(D210="",E210=""),"ADD PHONE OR EMAIL",IF(OR(AND(L210&lt;&gt;"",OR(NOT(ISNUMBER(L210)),L210&gt;TODAY())),AND(M210&lt;&gt;"",OR(NOT(ISNUMBER(M210)),M210&lt;L210,M210&gt;TODAY()))),"CHECK DATE","COMPLETE")))))</x:f>
      </x:c>
    </x:row>
    <x:row r="211">
      <x:c r="A211" s="459"/>
      <x:c r="B211" s="459"/>
      <x:c r="C211" s="459"/>
      <x:c r="D211" s="459"/>
      <x:c r="E211" s="459"/>
      <x:c r="F211" s="459"/>
      <x:c r="G211" s="459"/>
      <x:c r="H211" s="459"/>
      <x:c r="I211" s="459"/>
      <x:c r="J211" s="459"/>
      <x:c r="K211" s="459"/>
      <x:c r="L211" s="459"/>
      <x:c r="M211" s="459"/>
      <x:c r="N211" s="487"/>
      <x:c r="O211" s="459"/>
      <x:c r="P211" s="459"/>
      <x:c r="Q211" s="747" t="str">
        <x:f>IF(A211="","",IF(COUNTIF($A$5:$A$504,A211)&gt;1,"DUPLICATE CUSTOMER ID",IF(OR(B211="",C211=""),"ADD BUYER / COMPANY",IF(AND(D211="",E211=""),"ADD PHONE OR EMAIL",IF(OR(AND(L211&lt;&gt;"",OR(NOT(ISNUMBER(L211)),L211&gt;TODAY())),AND(M211&lt;&gt;"",OR(NOT(ISNUMBER(M211)),M211&lt;L211,M211&gt;TODAY()))),"CHECK DATE","COMPLETE")))))</x:f>
      </x:c>
    </x:row>
    <x:row r="212">
      <x:c r="A212" s="459"/>
      <x:c r="B212" s="459"/>
      <x:c r="C212" s="459"/>
      <x:c r="D212" s="459"/>
      <x:c r="E212" s="459"/>
      <x:c r="F212" s="459"/>
      <x:c r="G212" s="459"/>
      <x:c r="H212" s="459"/>
      <x:c r="I212" s="459"/>
      <x:c r="J212" s="459"/>
      <x:c r="K212" s="459"/>
      <x:c r="L212" s="459"/>
      <x:c r="M212" s="459"/>
      <x:c r="N212" s="487"/>
      <x:c r="O212" s="459"/>
      <x:c r="P212" s="459"/>
      <x:c r="Q212" s="747" t="str">
        <x:f>IF(A212="","",IF(COUNTIF($A$5:$A$504,A212)&gt;1,"DUPLICATE CUSTOMER ID",IF(OR(B212="",C212=""),"ADD BUYER / COMPANY",IF(AND(D212="",E212=""),"ADD PHONE OR EMAIL",IF(OR(AND(L212&lt;&gt;"",OR(NOT(ISNUMBER(L212)),L212&gt;TODAY())),AND(M212&lt;&gt;"",OR(NOT(ISNUMBER(M212)),M212&lt;L212,M212&gt;TODAY()))),"CHECK DATE","COMPLETE")))))</x:f>
      </x:c>
    </x:row>
    <x:row r="213">
      <x:c r="A213" s="459"/>
      <x:c r="B213" s="459"/>
      <x:c r="C213" s="459"/>
      <x:c r="D213" s="459"/>
      <x:c r="E213" s="459"/>
      <x:c r="F213" s="459"/>
      <x:c r="G213" s="459"/>
      <x:c r="H213" s="459"/>
      <x:c r="I213" s="459"/>
      <x:c r="J213" s="459"/>
      <x:c r="K213" s="459"/>
      <x:c r="L213" s="459"/>
      <x:c r="M213" s="459"/>
      <x:c r="N213" s="487"/>
      <x:c r="O213" s="459"/>
      <x:c r="P213" s="459"/>
      <x:c r="Q213" s="747" t="str">
        <x:f>IF(A213="","",IF(COUNTIF($A$5:$A$504,A213)&gt;1,"DUPLICATE CUSTOMER ID",IF(OR(B213="",C213=""),"ADD BUYER / COMPANY",IF(AND(D213="",E213=""),"ADD PHONE OR EMAIL",IF(OR(AND(L213&lt;&gt;"",OR(NOT(ISNUMBER(L213)),L213&gt;TODAY())),AND(M213&lt;&gt;"",OR(NOT(ISNUMBER(M213)),M213&lt;L213,M213&gt;TODAY()))),"CHECK DATE","COMPLETE")))))</x:f>
      </x:c>
    </x:row>
    <x:row r="214">
      <x:c r="A214" s="459"/>
      <x:c r="B214" s="459"/>
      <x:c r="C214" s="459"/>
      <x:c r="D214" s="459"/>
      <x:c r="E214" s="459"/>
      <x:c r="F214" s="459"/>
      <x:c r="G214" s="459"/>
      <x:c r="H214" s="459"/>
      <x:c r="I214" s="459"/>
      <x:c r="J214" s="459"/>
      <x:c r="K214" s="459"/>
      <x:c r="L214" s="459"/>
      <x:c r="M214" s="459"/>
      <x:c r="N214" s="487"/>
      <x:c r="O214" s="459"/>
      <x:c r="P214" s="459"/>
      <x:c r="Q214" s="747" t="str">
        <x:f>IF(A214="","",IF(COUNTIF($A$5:$A$504,A214)&gt;1,"DUPLICATE CUSTOMER ID",IF(OR(B214="",C214=""),"ADD BUYER / COMPANY",IF(AND(D214="",E214=""),"ADD PHONE OR EMAIL",IF(OR(AND(L214&lt;&gt;"",OR(NOT(ISNUMBER(L214)),L214&gt;TODAY())),AND(M214&lt;&gt;"",OR(NOT(ISNUMBER(M214)),M214&lt;L214,M214&gt;TODAY()))),"CHECK DATE","COMPLETE")))))</x:f>
      </x:c>
    </x:row>
    <x:row r="215">
      <x:c r="A215" s="459"/>
      <x:c r="B215" s="459"/>
      <x:c r="C215" s="459"/>
      <x:c r="D215" s="459"/>
      <x:c r="E215" s="459"/>
      <x:c r="F215" s="459"/>
      <x:c r="G215" s="459"/>
      <x:c r="H215" s="459"/>
      <x:c r="I215" s="459"/>
      <x:c r="J215" s="459"/>
      <x:c r="K215" s="459"/>
      <x:c r="L215" s="459"/>
      <x:c r="M215" s="459"/>
      <x:c r="N215" s="487"/>
      <x:c r="O215" s="459"/>
      <x:c r="P215" s="459"/>
      <x:c r="Q215" s="747" t="str">
        <x:f>IF(A215="","",IF(COUNTIF($A$5:$A$504,A215)&gt;1,"DUPLICATE CUSTOMER ID",IF(OR(B215="",C215=""),"ADD BUYER / COMPANY",IF(AND(D215="",E215=""),"ADD PHONE OR EMAIL",IF(OR(AND(L215&lt;&gt;"",OR(NOT(ISNUMBER(L215)),L215&gt;TODAY())),AND(M215&lt;&gt;"",OR(NOT(ISNUMBER(M215)),M215&lt;L215,M215&gt;TODAY()))),"CHECK DATE","COMPLETE")))))</x:f>
      </x:c>
    </x:row>
    <x:row r="216">
      <x:c r="A216" s="459"/>
      <x:c r="B216" s="459"/>
      <x:c r="C216" s="459"/>
      <x:c r="D216" s="459"/>
      <x:c r="E216" s="459"/>
      <x:c r="F216" s="459"/>
      <x:c r="G216" s="459"/>
      <x:c r="H216" s="459"/>
      <x:c r="I216" s="459"/>
      <x:c r="J216" s="459"/>
      <x:c r="K216" s="459"/>
      <x:c r="L216" s="459"/>
      <x:c r="M216" s="459"/>
      <x:c r="N216" s="487"/>
      <x:c r="O216" s="459"/>
      <x:c r="P216" s="459"/>
      <x:c r="Q216" s="747" t="str">
        <x:f>IF(A216="","",IF(COUNTIF($A$5:$A$504,A216)&gt;1,"DUPLICATE CUSTOMER ID",IF(OR(B216="",C216=""),"ADD BUYER / COMPANY",IF(AND(D216="",E216=""),"ADD PHONE OR EMAIL",IF(OR(AND(L216&lt;&gt;"",OR(NOT(ISNUMBER(L216)),L216&gt;TODAY())),AND(M216&lt;&gt;"",OR(NOT(ISNUMBER(M216)),M216&lt;L216,M216&gt;TODAY()))),"CHECK DATE","COMPLETE")))))</x:f>
      </x:c>
    </x:row>
    <x:row r="217">
      <x:c r="A217" s="459"/>
      <x:c r="B217" s="459"/>
      <x:c r="C217" s="459"/>
      <x:c r="D217" s="459"/>
      <x:c r="E217" s="459"/>
      <x:c r="F217" s="459"/>
      <x:c r="G217" s="459"/>
      <x:c r="H217" s="459"/>
      <x:c r="I217" s="459"/>
      <x:c r="J217" s="459"/>
      <x:c r="K217" s="459"/>
      <x:c r="L217" s="459"/>
      <x:c r="M217" s="459"/>
      <x:c r="N217" s="487"/>
      <x:c r="O217" s="459"/>
      <x:c r="P217" s="459"/>
      <x:c r="Q217" s="747" t="str">
        <x:f>IF(A217="","",IF(COUNTIF($A$5:$A$504,A217)&gt;1,"DUPLICATE CUSTOMER ID",IF(OR(B217="",C217=""),"ADD BUYER / COMPANY",IF(AND(D217="",E217=""),"ADD PHONE OR EMAIL",IF(OR(AND(L217&lt;&gt;"",OR(NOT(ISNUMBER(L217)),L217&gt;TODAY())),AND(M217&lt;&gt;"",OR(NOT(ISNUMBER(M217)),M217&lt;L217,M217&gt;TODAY()))),"CHECK DATE","COMPLETE")))))</x:f>
      </x:c>
    </x:row>
    <x:row r="218">
      <x:c r="A218" s="459"/>
      <x:c r="B218" s="459"/>
      <x:c r="C218" s="459"/>
      <x:c r="D218" s="459"/>
      <x:c r="E218" s="459"/>
      <x:c r="F218" s="459"/>
      <x:c r="G218" s="459"/>
      <x:c r="H218" s="459"/>
      <x:c r="I218" s="459"/>
      <x:c r="J218" s="459"/>
      <x:c r="K218" s="459"/>
      <x:c r="L218" s="459"/>
      <x:c r="M218" s="459"/>
      <x:c r="N218" s="487"/>
      <x:c r="O218" s="459"/>
      <x:c r="P218" s="459"/>
      <x:c r="Q218" s="747" t="str">
        <x:f>IF(A218="","",IF(COUNTIF($A$5:$A$504,A218)&gt;1,"DUPLICATE CUSTOMER ID",IF(OR(B218="",C218=""),"ADD BUYER / COMPANY",IF(AND(D218="",E218=""),"ADD PHONE OR EMAIL",IF(OR(AND(L218&lt;&gt;"",OR(NOT(ISNUMBER(L218)),L218&gt;TODAY())),AND(M218&lt;&gt;"",OR(NOT(ISNUMBER(M218)),M218&lt;L218,M218&gt;TODAY()))),"CHECK DATE","COMPLETE")))))</x:f>
      </x:c>
    </x:row>
    <x:row r="219">
      <x:c r="A219" s="459"/>
      <x:c r="B219" s="459"/>
      <x:c r="C219" s="459"/>
      <x:c r="D219" s="459"/>
      <x:c r="E219" s="459"/>
      <x:c r="F219" s="459"/>
      <x:c r="G219" s="459"/>
      <x:c r="H219" s="459"/>
      <x:c r="I219" s="459"/>
      <x:c r="J219" s="459"/>
      <x:c r="K219" s="459"/>
      <x:c r="L219" s="459"/>
      <x:c r="M219" s="459"/>
      <x:c r="N219" s="487"/>
      <x:c r="O219" s="459"/>
      <x:c r="P219" s="459"/>
      <x:c r="Q219" s="747" t="str">
        <x:f>IF(A219="","",IF(COUNTIF($A$5:$A$504,A219)&gt;1,"DUPLICATE CUSTOMER ID",IF(OR(B219="",C219=""),"ADD BUYER / COMPANY",IF(AND(D219="",E219=""),"ADD PHONE OR EMAIL",IF(OR(AND(L219&lt;&gt;"",OR(NOT(ISNUMBER(L219)),L219&gt;TODAY())),AND(M219&lt;&gt;"",OR(NOT(ISNUMBER(M219)),M219&lt;L219,M219&gt;TODAY()))),"CHECK DATE","COMPLETE")))))</x:f>
      </x:c>
    </x:row>
    <x:row r="220">
      <x:c r="A220" s="459"/>
      <x:c r="B220" s="459"/>
      <x:c r="C220" s="459"/>
      <x:c r="D220" s="459"/>
      <x:c r="E220" s="459"/>
      <x:c r="F220" s="459"/>
      <x:c r="G220" s="459"/>
      <x:c r="H220" s="459"/>
      <x:c r="I220" s="459"/>
      <x:c r="J220" s="459"/>
      <x:c r="K220" s="459"/>
      <x:c r="L220" s="459"/>
      <x:c r="M220" s="459"/>
      <x:c r="N220" s="487"/>
      <x:c r="O220" s="459"/>
      <x:c r="P220" s="459"/>
      <x:c r="Q220" s="747" t="str">
        <x:f>IF(A220="","",IF(COUNTIF($A$5:$A$504,A220)&gt;1,"DUPLICATE CUSTOMER ID",IF(OR(B220="",C220=""),"ADD BUYER / COMPANY",IF(AND(D220="",E220=""),"ADD PHONE OR EMAIL",IF(OR(AND(L220&lt;&gt;"",OR(NOT(ISNUMBER(L220)),L220&gt;TODAY())),AND(M220&lt;&gt;"",OR(NOT(ISNUMBER(M220)),M220&lt;L220,M220&gt;TODAY()))),"CHECK DATE","COMPLETE")))))</x:f>
      </x:c>
    </x:row>
    <x:row r="221">
      <x:c r="A221" s="459"/>
      <x:c r="B221" s="459"/>
      <x:c r="C221" s="459"/>
      <x:c r="D221" s="459"/>
      <x:c r="E221" s="459"/>
      <x:c r="F221" s="459"/>
      <x:c r="G221" s="459"/>
      <x:c r="H221" s="459"/>
      <x:c r="I221" s="459"/>
      <x:c r="J221" s="459"/>
      <x:c r="K221" s="459"/>
      <x:c r="L221" s="459"/>
      <x:c r="M221" s="459"/>
      <x:c r="N221" s="487"/>
      <x:c r="O221" s="459"/>
      <x:c r="P221" s="459"/>
      <x:c r="Q221" s="747" t="str">
        <x:f>IF(A221="","",IF(COUNTIF($A$5:$A$504,A221)&gt;1,"DUPLICATE CUSTOMER ID",IF(OR(B221="",C221=""),"ADD BUYER / COMPANY",IF(AND(D221="",E221=""),"ADD PHONE OR EMAIL",IF(OR(AND(L221&lt;&gt;"",OR(NOT(ISNUMBER(L221)),L221&gt;TODAY())),AND(M221&lt;&gt;"",OR(NOT(ISNUMBER(M221)),M221&lt;L221,M221&gt;TODAY()))),"CHECK DATE","COMPLETE")))))</x:f>
      </x:c>
    </x:row>
    <x:row r="222">
      <x:c r="A222" s="459"/>
      <x:c r="B222" s="459"/>
      <x:c r="C222" s="459"/>
      <x:c r="D222" s="459"/>
      <x:c r="E222" s="459"/>
      <x:c r="F222" s="459"/>
      <x:c r="G222" s="459"/>
      <x:c r="H222" s="459"/>
      <x:c r="I222" s="459"/>
      <x:c r="J222" s="459"/>
      <x:c r="K222" s="459"/>
      <x:c r="L222" s="459"/>
      <x:c r="M222" s="459"/>
      <x:c r="N222" s="487"/>
      <x:c r="O222" s="459"/>
      <x:c r="P222" s="459"/>
      <x:c r="Q222" s="747" t="str">
        <x:f>IF(A222="","",IF(COUNTIF($A$5:$A$504,A222)&gt;1,"DUPLICATE CUSTOMER ID",IF(OR(B222="",C222=""),"ADD BUYER / COMPANY",IF(AND(D222="",E222=""),"ADD PHONE OR EMAIL",IF(OR(AND(L222&lt;&gt;"",OR(NOT(ISNUMBER(L222)),L222&gt;TODAY())),AND(M222&lt;&gt;"",OR(NOT(ISNUMBER(M222)),M222&lt;L222,M222&gt;TODAY()))),"CHECK DATE","COMPLETE")))))</x:f>
      </x:c>
    </x:row>
    <x:row r="223">
      <x:c r="A223" s="459"/>
      <x:c r="B223" s="459"/>
      <x:c r="C223" s="459"/>
      <x:c r="D223" s="459"/>
      <x:c r="E223" s="459"/>
      <x:c r="F223" s="459"/>
      <x:c r="G223" s="459"/>
      <x:c r="H223" s="459"/>
      <x:c r="I223" s="459"/>
      <x:c r="J223" s="459"/>
      <x:c r="K223" s="459"/>
      <x:c r="L223" s="459"/>
      <x:c r="M223" s="459"/>
      <x:c r="N223" s="487"/>
      <x:c r="O223" s="459"/>
      <x:c r="P223" s="459"/>
      <x:c r="Q223" s="747" t="str">
        <x:f>IF(A223="","",IF(COUNTIF($A$5:$A$504,A223)&gt;1,"DUPLICATE CUSTOMER ID",IF(OR(B223="",C223=""),"ADD BUYER / COMPANY",IF(AND(D223="",E223=""),"ADD PHONE OR EMAIL",IF(OR(AND(L223&lt;&gt;"",OR(NOT(ISNUMBER(L223)),L223&gt;TODAY())),AND(M223&lt;&gt;"",OR(NOT(ISNUMBER(M223)),M223&lt;L223,M223&gt;TODAY()))),"CHECK DATE","COMPLETE")))))</x:f>
      </x:c>
    </x:row>
    <x:row r="224">
      <x:c r="A224" s="459"/>
      <x:c r="B224" s="459"/>
      <x:c r="C224" s="459"/>
      <x:c r="D224" s="459"/>
      <x:c r="E224" s="459"/>
      <x:c r="F224" s="459"/>
      <x:c r="G224" s="459"/>
      <x:c r="H224" s="459"/>
      <x:c r="I224" s="459"/>
      <x:c r="J224" s="459"/>
      <x:c r="K224" s="459"/>
      <x:c r="L224" s="459"/>
      <x:c r="M224" s="459"/>
      <x:c r="N224" s="487"/>
      <x:c r="O224" s="459"/>
      <x:c r="P224" s="459"/>
      <x:c r="Q224" s="747" t="str">
        <x:f>IF(A224="","",IF(COUNTIF($A$5:$A$504,A224)&gt;1,"DUPLICATE CUSTOMER ID",IF(OR(B224="",C224=""),"ADD BUYER / COMPANY",IF(AND(D224="",E224=""),"ADD PHONE OR EMAIL",IF(OR(AND(L224&lt;&gt;"",OR(NOT(ISNUMBER(L224)),L224&gt;TODAY())),AND(M224&lt;&gt;"",OR(NOT(ISNUMBER(M224)),M224&lt;L224,M224&gt;TODAY()))),"CHECK DATE","COMPLETE")))))</x:f>
      </x:c>
    </x:row>
    <x:row r="225">
      <x:c r="A225" s="459"/>
      <x:c r="B225" s="459"/>
      <x:c r="C225" s="459"/>
      <x:c r="D225" s="459"/>
      <x:c r="E225" s="459"/>
      <x:c r="F225" s="459"/>
      <x:c r="G225" s="459"/>
      <x:c r="H225" s="459"/>
      <x:c r="I225" s="459"/>
      <x:c r="J225" s="459"/>
      <x:c r="K225" s="459"/>
      <x:c r="L225" s="459"/>
      <x:c r="M225" s="459"/>
      <x:c r="N225" s="487"/>
      <x:c r="O225" s="459"/>
      <x:c r="P225" s="459"/>
      <x:c r="Q225" s="747" t="str">
        <x:f>IF(A225="","",IF(COUNTIF($A$5:$A$504,A225)&gt;1,"DUPLICATE CUSTOMER ID",IF(OR(B225="",C225=""),"ADD BUYER / COMPANY",IF(AND(D225="",E225=""),"ADD PHONE OR EMAIL",IF(OR(AND(L225&lt;&gt;"",OR(NOT(ISNUMBER(L225)),L225&gt;TODAY())),AND(M225&lt;&gt;"",OR(NOT(ISNUMBER(M225)),M225&lt;L225,M225&gt;TODAY()))),"CHECK DATE","COMPLETE")))))</x:f>
      </x:c>
    </x:row>
    <x:row r="226">
      <x:c r="A226" s="459"/>
      <x:c r="B226" s="459"/>
      <x:c r="C226" s="459"/>
      <x:c r="D226" s="459"/>
      <x:c r="E226" s="459"/>
      <x:c r="F226" s="459"/>
      <x:c r="G226" s="459"/>
      <x:c r="H226" s="459"/>
      <x:c r="I226" s="459"/>
      <x:c r="J226" s="459"/>
      <x:c r="K226" s="459"/>
      <x:c r="L226" s="459"/>
      <x:c r="M226" s="459"/>
      <x:c r="N226" s="487"/>
      <x:c r="O226" s="459"/>
      <x:c r="P226" s="459"/>
      <x:c r="Q226" s="747" t="str">
        <x:f>IF(A226="","",IF(COUNTIF($A$5:$A$504,A226)&gt;1,"DUPLICATE CUSTOMER ID",IF(OR(B226="",C226=""),"ADD BUYER / COMPANY",IF(AND(D226="",E226=""),"ADD PHONE OR EMAIL",IF(OR(AND(L226&lt;&gt;"",OR(NOT(ISNUMBER(L226)),L226&gt;TODAY())),AND(M226&lt;&gt;"",OR(NOT(ISNUMBER(M226)),M226&lt;L226,M226&gt;TODAY()))),"CHECK DATE","COMPLETE")))))</x:f>
      </x:c>
    </x:row>
    <x:row r="227">
      <x:c r="A227" s="459"/>
      <x:c r="B227" s="459"/>
      <x:c r="C227" s="459"/>
      <x:c r="D227" s="459"/>
      <x:c r="E227" s="459"/>
      <x:c r="F227" s="459"/>
      <x:c r="G227" s="459"/>
      <x:c r="H227" s="459"/>
      <x:c r="I227" s="459"/>
      <x:c r="J227" s="459"/>
      <x:c r="K227" s="459"/>
      <x:c r="L227" s="459"/>
      <x:c r="M227" s="459"/>
      <x:c r="N227" s="487"/>
      <x:c r="O227" s="459"/>
      <x:c r="P227" s="459"/>
      <x:c r="Q227" s="747" t="str">
        <x:f>IF(A227="","",IF(COUNTIF($A$5:$A$504,A227)&gt;1,"DUPLICATE CUSTOMER ID",IF(OR(B227="",C227=""),"ADD BUYER / COMPANY",IF(AND(D227="",E227=""),"ADD PHONE OR EMAIL",IF(OR(AND(L227&lt;&gt;"",OR(NOT(ISNUMBER(L227)),L227&gt;TODAY())),AND(M227&lt;&gt;"",OR(NOT(ISNUMBER(M227)),M227&lt;L227,M227&gt;TODAY()))),"CHECK DATE","COMPLETE")))))</x:f>
      </x:c>
    </x:row>
    <x:row r="228">
      <x:c r="A228" s="459"/>
      <x:c r="B228" s="459"/>
      <x:c r="C228" s="459"/>
      <x:c r="D228" s="459"/>
      <x:c r="E228" s="459"/>
      <x:c r="F228" s="459"/>
      <x:c r="G228" s="459"/>
      <x:c r="H228" s="459"/>
      <x:c r="I228" s="459"/>
      <x:c r="J228" s="459"/>
      <x:c r="K228" s="459"/>
      <x:c r="L228" s="459"/>
      <x:c r="M228" s="459"/>
      <x:c r="N228" s="487"/>
      <x:c r="O228" s="459"/>
      <x:c r="P228" s="459"/>
      <x:c r="Q228" s="747" t="str">
        <x:f>IF(A228="","",IF(COUNTIF($A$5:$A$504,A228)&gt;1,"DUPLICATE CUSTOMER ID",IF(OR(B228="",C228=""),"ADD BUYER / COMPANY",IF(AND(D228="",E228=""),"ADD PHONE OR EMAIL",IF(OR(AND(L228&lt;&gt;"",OR(NOT(ISNUMBER(L228)),L228&gt;TODAY())),AND(M228&lt;&gt;"",OR(NOT(ISNUMBER(M228)),M228&lt;L228,M228&gt;TODAY()))),"CHECK DATE","COMPLETE")))))</x:f>
      </x:c>
    </x:row>
    <x:row r="229">
      <x:c r="A229" s="459"/>
      <x:c r="B229" s="459"/>
      <x:c r="C229" s="459"/>
      <x:c r="D229" s="459"/>
      <x:c r="E229" s="459"/>
      <x:c r="F229" s="459"/>
      <x:c r="G229" s="459"/>
      <x:c r="H229" s="459"/>
      <x:c r="I229" s="459"/>
      <x:c r="J229" s="459"/>
      <x:c r="K229" s="459"/>
      <x:c r="L229" s="459"/>
      <x:c r="M229" s="459"/>
      <x:c r="N229" s="487"/>
      <x:c r="O229" s="459"/>
      <x:c r="P229" s="459"/>
      <x:c r="Q229" s="747" t="str">
        <x:f>IF(A229="","",IF(COUNTIF($A$5:$A$504,A229)&gt;1,"DUPLICATE CUSTOMER ID",IF(OR(B229="",C229=""),"ADD BUYER / COMPANY",IF(AND(D229="",E229=""),"ADD PHONE OR EMAIL",IF(OR(AND(L229&lt;&gt;"",OR(NOT(ISNUMBER(L229)),L229&gt;TODAY())),AND(M229&lt;&gt;"",OR(NOT(ISNUMBER(M229)),M229&lt;L229,M229&gt;TODAY()))),"CHECK DATE","COMPLETE")))))</x:f>
      </x:c>
    </x:row>
    <x:row r="230">
      <x:c r="A230" s="459"/>
      <x:c r="B230" s="459"/>
      <x:c r="C230" s="459"/>
      <x:c r="D230" s="459"/>
      <x:c r="E230" s="459"/>
      <x:c r="F230" s="459"/>
      <x:c r="G230" s="459"/>
      <x:c r="H230" s="459"/>
      <x:c r="I230" s="459"/>
      <x:c r="J230" s="459"/>
      <x:c r="K230" s="459"/>
      <x:c r="L230" s="459"/>
      <x:c r="M230" s="459"/>
      <x:c r="N230" s="487"/>
      <x:c r="O230" s="459"/>
      <x:c r="P230" s="459"/>
      <x:c r="Q230" s="747" t="str">
        <x:f>IF(A230="","",IF(COUNTIF($A$5:$A$504,A230)&gt;1,"DUPLICATE CUSTOMER ID",IF(OR(B230="",C230=""),"ADD BUYER / COMPANY",IF(AND(D230="",E230=""),"ADD PHONE OR EMAIL",IF(OR(AND(L230&lt;&gt;"",OR(NOT(ISNUMBER(L230)),L230&gt;TODAY())),AND(M230&lt;&gt;"",OR(NOT(ISNUMBER(M230)),M230&lt;L230,M230&gt;TODAY()))),"CHECK DATE","COMPLETE")))))</x:f>
      </x:c>
    </x:row>
    <x:row r="231">
      <x:c r="A231" s="459"/>
      <x:c r="B231" s="459"/>
      <x:c r="C231" s="459"/>
      <x:c r="D231" s="459"/>
      <x:c r="E231" s="459"/>
      <x:c r="F231" s="459"/>
      <x:c r="G231" s="459"/>
      <x:c r="H231" s="459"/>
      <x:c r="I231" s="459"/>
      <x:c r="J231" s="459"/>
      <x:c r="K231" s="459"/>
      <x:c r="L231" s="459"/>
      <x:c r="M231" s="459"/>
      <x:c r="N231" s="487"/>
      <x:c r="O231" s="459"/>
      <x:c r="P231" s="459"/>
      <x:c r="Q231" s="747" t="str">
        <x:f>IF(A231="","",IF(COUNTIF($A$5:$A$504,A231)&gt;1,"DUPLICATE CUSTOMER ID",IF(OR(B231="",C231=""),"ADD BUYER / COMPANY",IF(AND(D231="",E231=""),"ADD PHONE OR EMAIL",IF(OR(AND(L231&lt;&gt;"",OR(NOT(ISNUMBER(L231)),L231&gt;TODAY())),AND(M231&lt;&gt;"",OR(NOT(ISNUMBER(M231)),M231&lt;L231,M231&gt;TODAY()))),"CHECK DATE","COMPLETE")))))</x:f>
      </x:c>
    </x:row>
    <x:row r="232">
      <x:c r="A232" s="459"/>
      <x:c r="B232" s="459"/>
      <x:c r="C232" s="459"/>
      <x:c r="D232" s="459"/>
      <x:c r="E232" s="459"/>
      <x:c r="F232" s="459"/>
      <x:c r="G232" s="459"/>
      <x:c r="H232" s="459"/>
      <x:c r="I232" s="459"/>
      <x:c r="J232" s="459"/>
      <x:c r="K232" s="459"/>
      <x:c r="L232" s="459"/>
      <x:c r="M232" s="459"/>
      <x:c r="N232" s="487"/>
      <x:c r="O232" s="459"/>
      <x:c r="P232" s="459"/>
      <x:c r="Q232" s="747" t="str">
        <x:f>IF(A232="","",IF(COUNTIF($A$5:$A$504,A232)&gt;1,"DUPLICATE CUSTOMER ID",IF(OR(B232="",C232=""),"ADD BUYER / COMPANY",IF(AND(D232="",E232=""),"ADD PHONE OR EMAIL",IF(OR(AND(L232&lt;&gt;"",OR(NOT(ISNUMBER(L232)),L232&gt;TODAY())),AND(M232&lt;&gt;"",OR(NOT(ISNUMBER(M232)),M232&lt;L232,M232&gt;TODAY()))),"CHECK DATE","COMPLETE")))))</x:f>
      </x:c>
    </x:row>
    <x:row r="233">
      <x:c r="A233" s="459"/>
      <x:c r="B233" s="459"/>
      <x:c r="C233" s="459"/>
      <x:c r="D233" s="459"/>
      <x:c r="E233" s="459"/>
      <x:c r="F233" s="459"/>
      <x:c r="G233" s="459"/>
      <x:c r="H233" s="459"/>
      <x:c r="I233" s="459"/>
      <x:c r="J233" s="459"/>
      <x:c r="K233" s="459"/>
      <x:c r="L233" s="459"/>
      <x:c r="M233" s="459"/>
      <x:c r="N233" s="487"/>
      <x:c r="O233" s="459"/>
      <x:c r="P233" s="459"/>
      <x:c r="Q233" s="747" t="str">
        <x:f>IF(A233="","",IF(COUNTIF($A$5:$A$504,A233)&gt;1,"DUPLICATE CUSTOMER ID",IF(OR(B233="",C233=""),"ADD BUYER / COMPANY",IF(AND(D233="",E233=""),"ADD PHONE OR EMAIL",IF(OR(AND(L233&lt;&gt;"",OR(NOT(ISNUMBER(L233)),L233&gt;TODAY())),AND(M233&lt;&gt;"",OR(NOT(ISNUMBER(M233)),M233&lt;L233,M233&gt;TODAY()))),"CHECK DATE","COMPLETE")))))</x:f>
      </x:c>
    </x:row>
    <x:row r="234">
      <x:c r="A234" s="459"/>
      <x:c r="B234" s="459"/>
      <x:c r="C234" s="459"/>
      <x:c r="D234" s="459"/>
      <x:c r="E234" s="459"/>
      <x:c r="F234" s="459"/>
      <x:c r="G234" s="459"/>
      <x:c r="H234" s="459"/>
      <x:c r="I234" s="459"/>
      <x:c r="J234" s="459"/>
      <x:c r="K234" s="459"/>
      <x:c r="L234" s="459"/>
      <x:c r="M234" s="459"/>
      <x:c r="N234" s="487"/>
      <x:c r="O234" s="459"/>
      <x:c r="P234" s="459"/>
      <x:c r="Q234" s="747" t="str">
        <x:f>IF(A234="","",IF(COUNTIF($A$5:$A$504,A234)&gt;1,"DUPLICATE CUSTOMER ID",IF(OR(B234="",C234=""),"ADD BUYER / COMPANY",IF(AND(D234="",E234=""),"ADD PHONE OR EMAIL",IF(OR(AND(L234&lt;&gt;"",OR(NOT(ISNUMBER(L234)),L234&gt;TODAY())),AND(M234&lt;&gt;"",OR(NOT(ISNUMBER(M234)),M234&lt;L234,M234&gt;TODAY()))),"CHECK DATE","COMPLETE")))))</x:f>
      </x:c>
    </x:row>
    <x:row r="235">
      <x:c r="A235" s="459"/>
      <x:c r="B235" s="459"/>
      <x:c r="C235" s="459"/>
      <x:c r="D235" s="459"/>
      <x:c r="E235" s="459"/>
      <x:c r="F235" s="459"/>
      <x:c r="G235" s="459"/>
      <x:c r="H235" s="459"/>
      <x:c r="I235" s="459"/>
      <x:c r="J235" s="459"/>
      <x:c r="K235" s="459"/>
      <x:c r="L235" s="459"/>
      <x:c r="M235" s="459"/>
      <x:c r="N235" s="487"/>
      <x:c r="O235" s="459"/>
      <x:c r="P235" s="459"/>
      <x:c r="Q235" s="747" t="str">
        <x:f>IF(A235="","",IF(COUNTIF($A$5:$A$504,A235)&gt;1,"DUPLICATE CUSTOMER ID",IF(OR(B235="",C235=""),"ADD BUYER / COMPANY",IF(AND(D235="",E235=""),"ADD PHONE OR EMAIL",IF(OR(AND(L235&lt;&gt;"",OR(NOT(ISNUMBER(L235)),L235&gt;TODAY())),AND(M235&lt;&gt;"",OR(NOT(ISNUMBER(M235)),M235&lt;L235,M235&gt;TODAY()))),"CHECK DATE","COMPLETE")))))</x:f>
      </x:c>
    </x:row>
    <x:row r="236">
      <x:c r="A236" s="459"/>
      <x:c r="B236" s="459"/>
      <x:c r="C236" s="459"/>
      <x:c r="D236" s="459"/>
      <x:c r="E236" s="459"/>
      <x:c r="F236" s="459"/>
      <x:c r="G236" s="459"/>
      <x:c r="H236" s="459"/>
      <x:c r="I236" s="459"/>
      <x:c r="J236" s="459"/>
      <x:c r="K236" s="459"/>
      <x:c r="L236" s="459"/>
      <x:c r="M236" s="459"/>
      <x:c r="N236" s="487"/>
      <x:c r="O236" s="459"/>
      <x:c r="P236" s="459"/>
      <x:c r="Q236" s="747" t="str">
        <x:f>IF(A236="","",IF(COUNTIF($A$5:$A$504,A236)&gt;1,"DUPLICATE CUSTOMER ID",IF(OR(B236="",C236=""),"ADD BUYER / COMPANY",IF(AND(D236="",E236=""),"ADD PHONE OR EMAIL",IF(OR(AND(L236&lt;&gt;"",OR(NOT(ISNUMBER(L236)),L236&gt;TODAY())),AND(M236&lt;&gt;"",OR(NOT(ISNUMBER(M236)),M236&lt;L236,M236&gt;TODAY()))),"CHECK DATE","COMPLETE")))))</x:f>
      </x:c>
    </x:row>
    <x:row r="237">
      <x:c r="A237" s="459"/>
      <x:c r="B237" s="459"/>
      <x:c r="C237" s="459"/>
      <x:c r="D237" s="459"/>
      <x:c r="E237" s="459"/>
      <x:c r="F237" s="459"/>
      <x:c r="G237" s="459"/>
      <x:c r="H237" s="459"/>
      <x:c r="I237" s="459"/>
      <x:c r="J237" s="459"/>
      <x:c r="K237" s="459"/>
      <x:c r="L237" s="459"/>
      <x:c r="M237" s="459"/>
      <x:c r="N237" s="487"/>
      <x:c r="O237" s="459"/>
      <x:c r="P237" s="459"/>
      <x:c r="Q237" s="747" t="str">
        <x:f>IF(A237="","",IF(COUNTIF($A$5:$A$504,A237)&gt;1,"DUPLICATE CUSTOMER ID",IF(OR(B237="",C237=""),"ADD BUYER / COMPANY",IF(AND(D237="",E237=""),"ADD PHONE OR EMAIL",IF(OR(AND(L237&lt;&gt;"",OR(NOT(ISNUMBER(L237)),L237&gt;TODAY())),AND(M237&lt;&gt;"",OR(NOT(ISNUMBER(M237)),M237&lt;L237,M237&gt;TODAY()))),"CHECK DATE","COMPLETE")))))</x:f>
      </x:c>
    </x:row>
    <x:row r="238">
      <x:c r="A238" s="459"/>
      <x:c r="B238" s="459"/>
      <x:c r="C238" s="459"/>
      <x:c r="D238" s="459"/>
      <x:c r="E238" s="459"/>
      <x:c r="F238" s="459"/>
      <x:c r="G238" s="459"/>
      <x:c r="H238" s="459"/>
      <x:c r="I238" s="459"/>
      <x:c r="J238" s="459"/>
      <x:c r="K238" s="459"/>
      <x:c r="L238" s="459"/>
      <x:c r="M238" s="459"/>
      <x:c r="N238" s="487"/>
      <x:c r="O238" s="459"/>
      <x:c r="P238" s="459"/>
      <x:c r="Q238" s="747" t="str">
        <x:f>IF(A238="","",IF(COUNTIF($A$5:$A$504,A238)&gt;1,"DUPLICATE CUSTOMER ID",IF(OR(B238="",C238=""),"ADD BUYER / COMPANY",IF(AND(D238="",E238=""),"ADD PHONE OR EMAIL",IF(OR(AND(L238&lt;&gt;"",OR(NOT(ISNUMBER(L238)),L238&gt;TODAY())),AND(M238&lt;&gt;"",OR(NOT(ISNUMBER(M238)),M238&lt;L238,M238&gt;TODAY()))),"CHECK DATE","COMPLETE")))))</x:f>
      </x:c>
    </x:row>
    <x:row r="239">
      <x:c r="A239" s="459"/>
      <x:c r="B239" s="459"/>
      <x:c r="C239" s="459"/>
      <x:c r="D239" s="459"/>
      <x:c r="E239" s="459"/>
      <x:c r="F239" s="459"/>
      <x:c r="G239" s="459"/>
      <x:c r="H239" s="459"/>
      <x:c r="I239" s="459"/>
      <x:c r="J239" s="459"/>
      <x:c r="K239" s="459"/>
      <x:c r="L239" s="459"/>
      <x:c r="M239" s="459"/>
      <x:c r="N239" s="487"/>
      <x:c r="O239" s="459"/>
      <x:c r="P239" s="459"/>
      <x:c r="Q239" s="747" t="str">
        <x:f>IF(A239="","",IF(COUNTIF($A$5:$A$504,A239)&gt;1,"DUPLICATE CUSTOMER ID",IF(OR(B239="",C239=""),"ADD BUYER / COMPANY",IF(AND(D239="",E239=""),"ADD PHONE OR EMAIL",IF(OR(AND(L239&lt;&gt;"",OR(NOT(ISNUMBER(L239)),L239&gt;TODAY())),AND(M239&lt;&gt;"",OR(NOT(ISNUMBER(M239)),M239&lt;L239,M239&gt;TODAY()))),"CHECK DATE","COMPLETE")))))</x:f>
      </x:c>
    </x:row>
    <x:row r="240">
      <x:c r="A240" s="459"/>
      <x:c r="B240" s="459"/>
      <x:c r="C240" s="459"/>
      <x:c r="D240" s="459"/>
      <x:c r="E240" s="459"/>
      <x:c r="F240" s="459"/>
      <x:c r="G240" s="459"/>
      <x:c r="H240" s="459"/>
      <x:c r="I240" s="459"/>
      <x:c r="J240" s="459"/>
      <x:c r="K240" s="459"/>
      <x:c r="L240" s="459"/>
      <x:c r="M240" s="459"/>
      <x:c r="N240" s="487"/>
      <x:c r="O240" s="459"/>
      <x:c r="P240" s="459"/>
      <x:c r="Q240" s="747" t="str">
        <x:f>IF(A240="","",IF(COUNTIF($A$5:$A$504,A240)&gt;1,"DUPLICATE CUSTOMER ID",IF(OR(B240="",C240=""),"ADD BUYER / COMPANY",IF(AND(D240="",E240=""),"ADD PHONE OR EMAIL",IF(OR(AND(L240&lt;&gt;"",OR(NOT(ISNUMBER(L240)),L240&gt;TODAY())),AND(M240&lt;&gt;"",OR(NOT(ISNUMBER(M240)),M240&lt;L240,M240&gt;TODAY()))),"CHECK DATE","COMPLETE")))))</x:f>
      </x:c>
    </x:row>
    <x:row r="241">
      <x:c r="A241" s="459"/>
      <x:c r="B241" s="459"/>
      <x:c r="C241" s="459"/>
      <x:c r="D241" s="459"/>
      <x:c r="E241" s="459"/>
      <x:c r="F241" s="459"/>
      <x:c r="G241" s="459"/>
      <x:c r="H241" s="459"/>
      <x:c r="I241" s="459"/>
      <x:c r="J241" s="459"/>
      <x:c r="K241" s="459"/>
      <x:c r="L241" s="459"/>
      <x:c r="M241" s="459"/>
      <x:c r="N241" s="487"/>
      <x:c r="O241" s="459"/>
      <x:c r="P241" s="459"/>
      <x:c r="Q241" s="747" t="str">
        <x:f>IF(A241="","",IF(COUNTIF($A$5:$A$504,A241)&gt;1,"DUPLICATE CUSTOMER ID",IF(OR(B241="",C241=""),"ADD BUYER / COMPANY",IF(AND(D241="",E241=""),"ADD PHONE OR EMAIL",IF(OR(AND(L241&lt;&gt;"",OR(NOT(ISNUMBER(L241)),L241&gt;TODAY())),AND(M241&lt;&gt;"",OR(NOT(ISNUMBER(M241)),M241&lt;L241,M241&gt;TODAY()))),"CHECK DATE","COMPLETE")))))</x:f>
      </x:c>
    </x:row>
    <x:row r="242">
      <x:c r="A242" s="459"/>
      <x:c r="B242" s="459"/>
      <x:c r="C242" s="459"/>
      <x:c r="D242" s="459"/>
      <x:c r="E242" s="459"/>
      <x:c r="F242" s="459"/>
      <x:c r="G242" s="459"/>
      <x:c r="H242" s="459"/>
      <x:c r="I242" s="459"/>
      <x:c r="J242" s="459"/>
      <x:c r="K242" s="459"/>
      <x:c r="L242" s="459"/>
      <x:c r="M242" s="459"/>
      <x:c r="N242" s="487"/>
      <x:c r="O242" s="459"/>
      <x:c r="P242" s="459"/>
      <x:c r="Q242" s="747" t="str">
        <x:f>IF(A242="","",IF(COUNTIF($A$5:$A$504,A242)&gt;1,"DUPLICATE CUSTOMER ID",IF(OR(B242="",C242=""),"ADD BUYER / COMPANY",IF(AND(D242="",E242=""),"ADD PHONE OR EMAIL",IF(OR(AND(L242&lt;&gt;"",OR(NOT(ISNUMBER(L242)),L242&gt;TODAY())),AND(M242&lt;&gt;"",OR(NOT(ISNUMBER(M242)),M242&lt;L242,M242&gt;TODAY()))),"CHECK DATE","COMPLETE")))))</x:f>
      </x:c>
    </x:row>
    <x:row r="243">
      <x:c r="A243" s="459"/>
      <x:c r="B243" s="459"/>
      <x:c r="C243" s="459"/>
      <x:c r="D243" s="459"/>
      <x:c r="E243" s="459"/>
      <x:c r="F243" s="459"/>
      <x:c r="G243" s="459"/>
      <x:c r="H243" s="459"/>
      <x:c r="I243" s="459"/>
      <x:c r="J243" s="459"/>
      <x:c r="K243" s="459"/>
      <x:c r="L243" s="459"/>
      <x:c r="M243" s="459"/>
      <x:c r="N243" s="487"/>
      <x:c r="O243" s="459"/>
      <x:c r="P243" s="459"/>
      <x:c r="Q243" s="747" t="str">
        <x:f>IF(A243="","",IF(COUNTIF($A$5:$A$504,A243)&gt;1,"DUPLICATE CUSTOMER ID",IF(OR(B243="",C243=""),"ADD BUYER / COMPANY",IF(AND(D243="",E243=""),"ADD PHONE OR EMAIL",IF(OR(AND(L243&lt;&gt;"",OR(NOT(ISNUMBER(L243)),L243&gt;TODAY())),AND(M243&lt;&gt;"",OR(NOT(ISNUMBER(M243)),M243&lt;L243,M243&gt;TODAY()))),"CHECK DATE","COMPLETE")))))</x:f>
      </x:c>
    </x:row>
    <x:row r="244">
      <x:c r="A244" s="459"/>
      <x:c r="B244" s="459"/>
      <x:c r="C244" s="459"/>
      <x:c r="D244" s="459"/>
      <x:c r="E244" s="459"/>
      <x:c r="F244" s="459"/>
      <x:c r="G244" s="459"/>
      <x:c r="H244" s="459"/>
      <x:c r="I244" s="459"/>
      <x:c r="J244" s="459"/>
      <x:c r="K244" s="459"/>
      <x:c r="L244" s="459"/>
      <x:c r="M244" s="459"/>
      <x:c r="N244" s="487"/>
      <x:c r="O244" s="459"/>
      <x:c r="P244" s="459"/>
      <x:c r="Q244" s="747" t="str">
        <x:f>IF(A244="","",IF(COUNTIF($A$5:$A$504,A244)&gt;1,"DUPLICATE CUSTOMER ID",IF(OR(B244="",C244=""),"ADD BUYER / COMPANY",IF(AND(D244="",E244=""),"ADD PHONE OR EMAIL",IF(OR(AND(L244&lt;&gt;"",OR(NOT(ISNUMBER(L244)),L244&gt;TODAY())),AND(M244&lt;&gt;"",OR(NOT(ISNUMBER(M244)),M244&lt;L244,M244&gt;TODAY()))),"CHECK DATE","COMPLETE")))))</x:f>
      </x:c>
    </x:row>
    <x:row r="245">
      <x:c r="A245" s="459"/>
      <x:c r="B245" s="459"/>
      <x:c r="C245" s="459"/>
      <x:c r="D245" s="459"/>
      <x:c r="E245" s="459"/>
      <x:c r="F245" s="459"/>
      <x:c r="G245" s="459"/>
      <x:c r="H245" s="459"/>
      <x:c r="I245" s="459"/>
      <x:c r="J245" s="459"/>
      <x:c r="K245" s="459"/>
      <x:c r="L245" s="459"/>
      <x:c r="M245" s="459"/>
      <x:c r="N245" s="487"/>
      <x:c r="O245" s="459"/>
      <x:c r="P245" s="459"/>
      <x:c r="Q245" s="747" t="str">
        <x:f>IF(A245="","",IF(COUNTIF($A$5:$A$504,A245)&gt;1,"DUPLICATE CUSTOMER ID",IF(OR(B245="",C245=""),"ADD BUYER / COMPANY",IF(AND(D245="",E245=""),"ADD PHONE OR EMAIL",IF(OR(AND(L245&lt;&gt;"",OR(NOT(ISNUMBER(L245)),L245&gt;TODAY())),AND(M245&lt;&gt;"",OR(NOT(ISNUMBER(M245)),M245&lt;L245,M245&gt;TODAY()))),"CHECK DATE","COMPLETE")))))</x:f>
      </x:c>
    </x:row>
    <x:row r="246">
      <x:c r="A246" s="459"/>
      <x:c r="B246" s="459"/>
      <x:c r="C246" s="459"/>
      <x:c r="D246" s="459"/>
      <x:c r="E246" s="459"/>
      <x:c r="F246" s="459"/>
      <x:c r="G246" s="459"/>
      <x:c r="H246" s="459"/>
      <x:c r="I246" s="459"/>
      <x:c r="J246" s="459"/>
      <x:c r="K246" s="459"/>
      <x:c r="L246" s="459"/>
      <x:c r="M246" s="459"/>
      <x:c r="N246" s="487"/>
      <x:c r="O246" s="459"/>
      <x:c r="P246" s="459"/>
      <x:c r="Q246" s="747" t="str">
        <x:f>IF(A246="","",IF(COUNTIF($A$5:$A$504,A246)&gt;1,"DUPLICATE CUSTOMER ID",IF(OR(B246="",C246=""),"ADD BUYER / COMPANY",IF(AND(D246="",E246=""),"ADD PHONE OR EMAIL",IF(OR(AND(L246&lt;&gt;"",OR(NOT(ISNUMBER(L246)),L246&gt;TODAY())),AND(M246&lt;&gt;"",OR(NOT(ISNUMBER(M246)),M246&lt;L246,M246&gt;TODAY()))),"CHECK DATE","COMPLETE")))))</x:f>
      </x:c>
    </x:row>
    <x:row r="247">
      <x:c r="A247" s="459"/>
      <x:c r="B247" s="459"/>
      <x:c r="C247" s="459"/>
      <x:c r="D247" s="459"/>
      <x:c r="E247" s="459"/>
      <x:c r="F247" s="459"/>
      <x:c r="G247" s="459"/>
      <x:c r="H247" s="459"/>
      <x:c r="I247" s="459"/>
      <x:c r="J247" s="459"/>
      <x:c r="K247" s="459"/>
      <x:c r="L247" s="459"/>
      <x:c r="M247" s="459"/>
      <x:c r="N247" s="487"/>
      <x:c r="O247" s="459"/>
      <x:c r="P247" s="459"/>
      <x:c r="Q247" s="747" t="str">
        <x:f>IF(A247="","",IF(COUNTIF($A$5:$A$504,A247)&gt;1,"DUPLICATE CUSTOMER ID",IF(OR(B247="",C247=""),"ADD BUYER / COMPANY",IF(AND(D247="",E247=""),"ADD PHONE OR EMAIL",IF(OR(AND(L247&lt;&gt;"",OR(NOT(ISNUMBER(L247)),L247&gt;TODAY())),AND(M247&lt;&gt;"",OR(NOT(ISNUMBER(M247)),M247&lt;L247,M247&gt;TODAY()))),"CHECK DATE","COMPLETE")))))</x:f>
      </x:c>
    </x:row>
    <x:row r="248">
      <x:c r="A248" s="459"/>
      <x:c r="B248" s="459"/>
      <x:c r="C248" s="459"/>
      <x:c r="D248" s="459"/>
      <x:c r="E248" s="459"/>
      <x:c r="F248" s="459"/>
      <x:c r="G248" s="459"/>
      <x:c r="H248" s="459"/>
      <x:c r="I248" s="459"/>
      <x:c r="J248" s="459"/>
      <x:c r="K248" s="459"/>
      <x:c r="L248" s="459"/>
      <x:c r="M248" s="459"/>
      <x:c r="N248" s="487"/>
      <x:c r="O248" s="459"/>
      <x:c r="P248" s="459"/>
      <x:c r="Q248" s="747" t="str">
        <x:f>IF(A248="","",IF(COUNTIF($A$5:$A$504,A248)&gt;1,"DUPLICATE CUSTOMER ID",IF(OR(B248="",C248=""),"ADD BUYER / COMPANY",IF(AND(D248="",E248=""),"ADD PHONE OR EMAIL",IF(OR(AND(L248&lt;&gt;"",OR(NOT(ISNUMBER(L248)),L248&gt;TODAY())),AND(M248&lt;&gt;"",OR(NOT(ISNUMBER(M248)),M248&lt;L248,M248&gt;TODAY()))),"CHECK DATE","COMPLETE")))))</x:f>
      </x:c>
    </x:row>
    <x:row r="249">
      <x:c r="A249" s="459"/>
      <x:c r="B249" s="459"/>
      <x:c r="C249" s="459"/>
      <x:c r="D249" s="459"/>
      <x:c r="E249" s="459"/>
      <x:c r="F249" s="459"/>
      <x:c r="G249" s="459"/>
      <x:c r="H249" s="459"/>
      <x:c r="I249" s="459"/>
      <x:c r="J249" s="459"/>
      <x:c r="K249" s="459"/>
      <x:c r="L249" s="459"/>
      <x:c r="M249" s="459"/>
      <x:c r="N249" s="487"/>
      <x:c r="O249" s="459"/>
      <x:c r="P249" s="459"/>
      <x:c r="Q249" s="747" t="str">
        <x:f>IF(A249="","",IF(COUNTIF($A$5:$A$504,A249)&gt;1,"DUPLICATE CUSTOMER ID",IF(OR(B249="",C249=""),"ADD BUYER / COMPANY",IF(AND(D249="",E249=""),"ADD PHONE OR EMAIL",IF(OR(AND(L249&lt;&gt;"",OR(NOT(ISNUMBER(L249)),L249&gt;TODAY())),AND(M249&lt;&gt;"",OR(NOT(ISNUMBER(M249)),M249&lt;L249,M249&gt;TODAY()))),"CHECK DATE","COMPLETE")))))</x:f>
      </x:c>
    </x:row>
    <x:row r="250">
      <x:c r="A250" s="459"/>
      <x:c r="B250" s="459"/>
      <x:c r="C250" s="459"/>
      <x:c r="D250" s="459"/>
      <x:c r="E250" s="459"/>
      <x:c r="F250" s="459"/>
      <x:c r="G250" s="459"/>
      <x:c r="H250" s="459"/>
      <x:c r="I250" s="459"/>
      <x:c r="J250" s="459"/>
      <x:c r="K250" s="459"/>
      <x:c r="L250" s="459"/>
      <x:c r="M250" s="459"/>
      <x:c r="N250" s="487"/>
      <x:c r="O250" s="459"/>
      <x:c r="P250" s="459"/>
      <x:c r="Q250" s="747" t="str">
        <x:f>IF(A250="","",IF(COUNTIF($A$5:$A$504,A250)&gt;1,"DUPLICATE CUSTOMER ID",IF(OR(B250="",C250=""),"ADD BUYER / COMPANY",IF(AND(D250="",E250=""),"ADD PHONE OR EMAIL",IF(OR(AND(L250&lt;&gt;"",OR(NOT(ISNUMBER(L250)),L250&gt;TODAY())),AND(M250&lt;&gt;"",OR(NOT(ISNUMBER(M250)),M250&lt;L250,M250&gt;TODAY()))),"CHECK DATE","COMPLETE")))))</x:f>
      </x:c>
    </x:row>
    <x:row r="251">
      <x:c r="A251" s="459"/>
      <x:c r="B251" s="459"/>
      <x:c r="C251" s="459"/>
      <x:c r="D251" s="459"/>
      <x:c r="E251" s="459"/>
      <x:c r="F251" s="459"/>
      <x:c r="G251" s="459"/>
      <x:c r="H251" s="459"/>
      <x:c r="I251" s="459"/>
      <x:c r="J251" s="459"/>
      <x:c r="K251" s="459"/>
      <x:c r="L251" s="459"/>
      <x:c r="M251" s="459"/>
      <x:c r="N251" s="487"/>
      <x:c r="O251" s="459"/>
      <x:c r="P251" s="459"/>
      <x:c r="Q251" s="747" t="str">
        <x:f>IF(A251="","",IF(COUNTIF($A$5:$A$504,A251)&gt;1,"DUPLICATE CUSTOMER ID",IF(OR(B251="",C251=""),"ADD BUYER / COMPANY",IF(AND(D251="",E251=""),"ADD PHONE OR EMAIL",IF(OR(AND(L251&lt;&gt;"",OR(NOT(ISNUMBER(L251)),L251&gt;TODAY())),AND(M251&lt;&gt;"",OR(NOT(ISNUMBER(M251)),M251&lt;L251,M251&gt;TODAY()))),"CHECK DATE","COMPLETE")))))</x:f>
      </x:c>
    </x:row>
    <x:row r="252">
      <x:c r="A252" s="459"/>
      <x:c r="B252" s="459"/>
      <x:c r="C252" s="459"/>
      <x:c r="D252" s="459"/>
      <x:c r="E252" s="459"/>
      <x:c r="F252" s="459"/>
      <x:c r="G252" s="459"/>
      <x:c r="H252" s="459"/>
      <x:c r="I252" s="459"/>
      <x:c r="J252" s="459"/>
      <x:c r="K252" s="459"/>
      <x:c r="L252" s="459"/>
      <x:c r="M252" s="459"/>
      <x:c r="N252" s="487"/>
      <x:c r="O252" s="459"/>
      <x:c r="P252" s="459"/>
      <x:c r="Q252" s="747" t="str">
        <x:f>IF(A252="","",IF(COUNTIF($A$5:$A$504,A252)&gt;1,"DUPLICATE CUSTOMER ID",IF(OR(B252="",C252=""),"ADD BUYER / COMPANY",IF(AND(D252="",E252=""),"ADD PHONE OR EMAIL",IF(OR(AND(L252&lt;&gt;"",OR(NOT(ISNUMBER(L252)),L252&gt;TODAY())),AND(M252&lt;&gt;"",OR(NOT(ISNUMBER(M252)),M252&lt;L252,M252&gt;TODAY()))),"CHECK DATE","COMPLETE")))))</x:f>
      </x:c>
    </x:row>
    <x:row r="253">
      <x:c r="A253" s="459"/>
      <x:c r="B253" s="459"/>
      <x:c r="C253" s="459"/>
      <x:c r="D253" s="459"/>
      <x:c r="E253" s="459"/>
      <x:c r="F253" s="459"/>
      <x:c r="G253" s="459"/>
      <x:c r="H253" s="459"/>
      <x:c r="I253" s="459"/>
      <x:c r="J253" s="459"/>
      <x:c r="K253" s="459"/>
      <x:c r="L253" s="459"/>
      <x:c r="M253" s="459"/>
      <x:c r="N253" s="487"/>
      <x:c r="O253" s="459"/>
      <x:c r="P253" s="459"/>
      <x:c r="Q253" s="747" t="str">
        <x:f>IF(A253="","",IF(COUNTIF($A$5:$A$504,A253)&gt;1,"DUPLICATE CUSTOMER ID",IF(OR(B253="",C253=""),"ADD BUYER / COMPANY",IF(AND(D253="",E253=""),"ADD PHONE OR EMAIL",IF(OR(AND(L253&lt;&gt;"",OR(NOT(ISNUMBER(L253)),L253&gt;TODAY())),AND(M253&lt;&gt;"",OR(NOT(ISNUMBER(M253)),M253&lt;L253,M253&gt;TODAY()))),"CHECK DATE","COMPLETE")))))</x:f>
      </x:c>
    </x:row>
    <x:row r="254">
      <x:c r="A254" s="459"/>
      <x:c r="B254" s="459"/>
      <x:c r="C254" s="459"/>
      <x:c r="D254" s="459"/>
      <x:c r="E254" s="459"/>
      <x:c r="F254" s="459"/>
      <x:c r="G254" s="459"/>
      <x:c r="H254" s="459"/>
      <x:c r="I254" s="459"/>
      <x:c r="J254" s="459"/>
      <x:c r="K254" s="459"/>
      <x:c r="L254" s="459"/>
      <x:c r="M254" s="459"/>
      <x:c r="N254" s="487"/>
      <x:c r="O254" s="459"/>
      <x:c r="P254" s="459"/>
      <x:c r="Q254" s="747" t="str">
        <x:f>IF(A254="","",IF(COUNTIF($A$5:$A$504,A254)&gt;1,"DUPLICATE CUSTOMER ID",IF(OR(B254="",C254=""),"ADD BUYER / COMPANY",IF(AND(D254="",E254=""),"ADD PHONE OR EMAIL",IF(OR(AND(L254&lt;&gt;"",OR(NOT(ISNUMBER(L254)),L254&gt;TODAY())),AND(M254&lt;&gt;"",OR(NOT(ISNUMBER(M254)),M254&lt;L254,M254&gt;TODAY()))),"CHECK DATE","COMPLETE")))))</x:f>
      </x:c>
    </x:row>
    <x:row r="255">
      <x:c r="A255" s="459"/>
      <x:c r="B255" s="459"/>
      <x:c r="C255" s="459"/>
      <x:c r="D255" s="459"/>
      <x:c r="E255" s="459"/>
      <x:c r="F255" s="459"/>
      <x:c r="G255" s="459"/>
      <x:c r="H255" s="459"/>
      <x:c r="I255" s="459"/>
      <x:c r="J255" s="459"/>
      <x:c r="K255" s="459"/>
      <x:c r="L255" s="459"/>
      <x:c r="M255" s="459"/>
      <x:c r="N255" s="487"/>
      <x:c r="O255" s="459"/>
      <x:c r="P255" s="459"/>
      <x:c r="Q255" s="747" t="str">
        <x:f>IF(A255="","",IF(COUNTIF($A$5:$A$504,A255)&gt;1,"DUPLICATE CUSTOMER ID",IF(OR(B255="",C255=""),"ADD BUYER / COMPANY",IF(AND(D255="",E255=""),"ADD PHONE OR EMAIL",IF(OR(AND(L255&lt;&gt;"",OR(NOT(ISNUMBER(L255)),L255&gt;TODAY())),AND(M255&lt;&gt;"",OR(NOT(ISNUMBER(M255)),M255&lt;L255,M255&gt;TODAY()))),"CHECK DATE","COMPLETE")))))</x:f>
      </x:c>
    </x:row>
    <x:row r="256">
      <x:c r="A256" s="459"/>
      <x:c r="B256" s="459"/>
      <x:c r="C256" s="459"/>
      <x:c r="D256" s="459"/>
      <x:c r="E256" s="459"/>
      <x:c r="F256" s="459"/>
      <x:c r="G256" s="459"/>
      <x:c r="H256" s="459"/>
      <x:c r="I256" s="459"/>
      <x:c r="J256" s="459"/>
      <x:c r="K256" s="459"/>
      <x:c r="L256" s="459"/>
      <x:c r="M256" s="459"/>
      <x:c r="N256" s="487"/>
      <x:c r="O256" s="459"/>
      <x:c r="P256" s="459"/>
      <x:c r="Q256" s="747" t="str">
        <x:f>IF(A256="","",IF(COUNTIF($A$5:$A$504,A256)&gt;1,"DUPLICATE CUSTOMER ID",IF(OR(B256="",C256=""),"ADD BUYER / COMPANY",IF(AND(D256="",E256=""),"ADD PHONE OR EMAIL",IF(OR(AND(L256&lt;&gt;"",OR(NOT(ISNUMBER(L256)),L256&gt;TODAY())),AND(M256&lt;&gt;"",OR(NOT(ISNUMBER(M256)),M256&lt;L256,M256&gt;TODAY()))),"CHECK DATE","COMPLETE")))))</x:f>
      </x:c>
    </x:row>
    <x:row r="257">
      <x:c r="A257" s="459"/>
      <x:c r="B257" s="459"/>
      <x:c r="C257" s="459"/>
      <x:c r="D257" s="459"/>
      <x:c r="E257" s="459"/>
      <x:c r="F257" s="459"/>
      <x:c r="G257" s="459"/>
      <x:c r="H257" s="459"/>
      <x:c r="I257" s="459"/>
      <x:c r="J257" s="459"/>
      <x:c r="K257" s="459"/>
      <x:c r="L257" s="459"/>
      <x:c r="M257" s="459"/>
      <x:c r="N257" s="487"/>
      <x:c r="O257" s="459"/>
      <x:c r="P257" s="459"/>
      <x:c r="Q257" s="747" t="str">
        <x:f>IF(A257="","",IF(COUNTIF($A$5:$A$504,A257)&gt;1,"DUPLICATE CUSTOMER ID",IF(OR(B257="",C257=""),"ADD BUYER / COMPANY",IF(AND(D257="",E257=""),"ADD PHONE OR EMAIL",IF(OR(AND(L257&lt;&gt;"",OR(NOT(ISNUMBER(L257)),L257&gt;TODAY())),AND(M257&lt;&gt;"",OR(NOT(ISNUMBER(M257)),M257&lt;L257,M257&gt;TODAY()))),"CHECK DATE","COMPLETE")))))</x:f>
      </x:c>
    </x:row>
    <x:row r="258">
      <x:c r="A258" s="459"/>
      <x:c r="B258" s="459"/>
      <x:c r="C258" s="459"/>
      <x:c r="D258" s="459"/>
      <x:c r="E258" s="459"/>
      <x:c r="F258" s="459"/>
      <x:c r="G258" s="459"/>
      <x:c r="H258" s="459"/>
      <x:c r="I258" s="459"/>
      <x:c r="J258" s="459"/>
      <x:c r="K258" s="459"/>
      <x:c r="L258" s="459"/>
      <x:c r="M258" s="459"/>
      <x:c r="N258" s="487"/>
      <x:c r="O258" s="459"/>
      <x:c r="P258" s="459"/>
      <x:c r="Q258" s="747" t="str">
        <x:f>IF(A258="","",IF(COUNTIF($A$5:$A$504,A258)&gt;1,"DUPLICATE CUSTOMER ID",IF(OR(B258="",C258=""),"ADD BUYER / COMPANY",IF(AND(D258="",E258=""),"ADD PHONE OR EMAIL",IF(OR(AND(L258&lt;&gt;"",OR(NOT(ISNUMBER(L258)),L258&gt;TODAY())),AND(M258&lt;&gt;"",OR(NOT(ISNUMBER(M258)),M258&lt;L258,M258&gt;TODAY()))),"CHECK DATE","COMPLETE")))))</x:f>
      </x:c>
    </x:row>
    <x:row r="259">
      <x:c r="A259" s="459"/>
      <x:c r="B259" s="459"/>
      <x:c r="C259" s="459"/>
      <x:c r="D259" s="459"/>
      <x:c r="E259" s="459"/>
      <x:c r="F259" s="459"/>
      <x:c r="G259" s="459"/>
      <x:c r="H259" s="459"/>
      <x:c r="I259" s="459"/>
      <x:c r="J259" s="459"/>
      <x:c r="K259" s="459"/>
      <x:c r="L259" s="459"/>
      <x:c r="M259" s="459"/>
      <x:c r="N259" s="487"/>
      <x:c r="O259" s="459"/>
      <x:c r="P259" s="459"/>
      <x:c r="Q259" s="747" t="str">
        <x:f>IF(A259="","",IF(COUNTIF($A$5:$A$504,A259)&gt;1,"DUPLICATE CUSTOMER ID",IF(OR(B259="",C259=""),"ADD BUYER / COMPANY",IF(AND(D259="",E259=""),"ADD PHONE OR EMAIL",IF(OR(AND(L259&lt;&gt;"",OR(NOT(ISNUMBER(L259)),L259&gt;TODAY())),AND(M259&lt;&gt;"",OR(NOT(ISNUMBER(M259)),M259&lt;L259,M259&gt;TODAY()))),"CHECK DATE","COMPLETE")))))</x:f>
      </x:c>
    </x:row>
    <x:row r="260">
      <x:c r="A260" s="459"/>
      <x:c r="B260" s="459"/>
      <x:c r="C260" s="459"/>
      <x:c r="D260" s="459"/>
      <x:c r="E260" s="459"/>
      <x:c r="F260" s="459"/>
      <x:c r="G260" s="459"/>
      <x:c r="H260" s="459"/>
      <x:c r="I260" s="459"/>
      <x:c r="J260" s="459"/>
      <x:c r="K260" s="459"/>
      <x:c r="L260" s="459"/>
      <x:c r="M260" s="459"/>
      <x:c r="N260" s="487"/>
      <x:c r="O260" s="459"/>
      <x:c r="P260" s="459"/>
      <x:c r="Q260" s="747" t="str">
        <x:f>IF(A260="","",IF(COUNTIF($A$5:$A$504,A260)&gt;1,"DUPLICATE CUSTOMER ID",IF(OR(B260="",C260=""),"ADD BUYER / COMPANY",IF(AND(D260="",E260=""),"ADD PHONE OR EMAIL",IF(OR(AND(L260&lt;&gt;"",OR(NOT(ISNUMBER(L260)),L260&gt;TODAY())),AND(M260&lt;&gt;"",OR(NOT(ISNUMBER(M260)),M260&lt;L260,M260&gt;TODAY()))),"CHECK DATE","COMPLETE")))))</x:f>
      </x:c>
    </x:row>
    <x:row r="261">
      <x:c r="A261" s="459"/>
      <x:c r="B261" s="459"/>
      <x:c r="C261" s="459"/>
      <x:c r="D261" s="459"/>
      <x:c r="E261" s="459"/>
      <x:c r="F261" s="459"/>
      <x:c r="G261" s="459"/>
      <x:c r="H261" s="459"/>
      <x:c r="I261" s="459"/>
      <x:c r="J261" s="459"/>
      <x:c r="K261" s="459"/>
      <x:c r="L261" s="459"/>
      <x:c r="M261" s="459"/>
      <x:c r="N261" s="487"/>
      <x:c r="O261" s="459"/>
      <x:c r="P261" s="459"/>
      <x:c r="Q261" s="747" t="str">
        <x:f>IF(A261="","",IF(COUNTIF($A$5:$A$504,A261)&gt;1,"DUPLICATE CUSTOMER ID",IF(OR(B261="",C261=""),"ADD BUYER / COMPANY",IF(AND(D261="",E261=""),"ADD PHONE OR EMAIL",IF(OR(AND(L261&lt;&gt;"",OR(NOT(ISNUMBER(L261)),L261&gt;TODAY())),AND(M261&lt;&gt;"",OR(NOT(ISNUMBER(M261)),M261&lt;L261,M261&gt;TODAY()))),"CHECK DATE","COMPLETE")))))</x:f>
      </x:c>
    </x:row>
    <x:row r="262">
      <x:c r="A262" s="459"/>
      <x:c r="B262" s="459"/>
      <x:c r="C262" s="459"/>
      <x:c r="D262" s="459"/>
      <x:c r="E262" s="459"/>
      <x:c r="F262" s="459"/>
      <x:c r="G262" s="459"/>
      <x:c r="H262" s="459"/>
      <x:c r="I262" s="459"/>
      <x:c r="J262" s="459"/>
      <x:c r="K262" s="459"/>
      <x:c r="L262" s="459"/>
      <x:c r="M262" s="459"/>
      <x:c r="N262" s="487"/>
      <x:c r="O262" s="459"/>
      <x:c r="P262" s="459"/>
      <x:c r="Q262" s="747" t="str">
        <x:f>IF(A262="","",IF(COUNTIF($A$5:$A$504,A262)&gt;1,"DUPLICATE CUSTOMER ID",IF(OR(B262="",C262=""),"ADD BUYER / COMPANY",IF(AND(D262="",E262=""),"ADD PHONE OR EMAIL",IF(OR(AND(L262&lt;&gt;"",OR(NOT(ISNUMBER(L262)),L262&gt;TODAY())),AND(M262&lt;&gt;"",OR(NOT(ISNUMBER(M262)),M262&lt;L262,M262&gt;TODAY()))),"CHECK DATE","COMPLETE")))))</x:f>
      </x:c>
    </x:row>
    <x:row r="263">
      <x:c r="A263" s="459"/>
      <x:c r="B263" s="459"/>
      <x:c r="C263" s="459"/>
      <x:c r="D263" s="459"/>
      <x:c r="E263" s="459"/>
      <x:c r="F263" s="459"/>
      <x:c r="G263" s="459"/>
      <x:c r="H263" s="459"/>
      <x:c r="I263" s="459"/>
      <x:c r="J263" s="459"/>
      <x:c r="K263" s="459"/>
      <x:c r="L263" s="459"/>
      <x:c r="M263" s="459"/>
      <x:c r="N263" s="487"/>
      <x:c r="O263" s="459"/>
      <x:c r="P263" s="459"/>
      <x:c r="Q263" s="747" t="str">
        <x:f>IF(A263="","",IF(COUNTIF($A$5:$A$504,A263)&gt;1,"DUPLICATE CUSTOMER ID",IF(OR(B263="",C263=""),"ADD BUYER / COMPANY",IF(AND(D263="",E263=""),"ADD PHONE OR EMAIL",IF(OR(AND(L263&lt;&gt;"",OR(NOT(ISNUMBER(L263)),L263&gt;TODAY())),AND(M263&lt;&gt;"",OR(NOT(ISNUMBER(M263)),M263&lt;L263,M263&gt;TODAY()))),"CHECK DATE","COMPLETE")))))</x:f>
      </x:c>
    </x:row>
    <x:row r="264">
      <x:c r="A264" s="459"/>
      <x:c r="B264" s="459"/>
      <x:c r="C264" s="459"/>
      <x:c r="D264" s="459"/>
      <x:c r="E264" s="459"/>
      <x:c r="F264" s="459"/>
      <x:c r="G264" s="459"/>
      <x:c r="H264" s="459"/>
      <x:c r="I264" s="459"/>
      <x:c r="J264" s="459"/>
      <x:c r="K264" s="459"/>
      <x:c r="L264" s="459"/>
      <x:c r="M264" s="459"/>
      <x:c r="N264" s="487"/>
      <x:c r="O264" s="459"/>
      <x:c r="P264" s="459"/>
      <x:c r="Q264" s="747" t="str">
        <x:f>IF(A264="","",IF(COUNTIF($A$5:$A$504,A264)&gt;1,"DUPLICATE CUSTOMER ID",IF(OR(B264="",C264=""),"ADD BUYER / COMPANY",IF(AND(D264="",E264=""),"ADD PHONE OR EMAIL",IF(OR(AND(L264&lt;&gt;"",OR(NOT(ISNUMBER(L264)),L264&gt;TODAY())),AND(M264&lt;&gt;"",OR(NOT(ISNUMBER(M264)),M264&lt;L264,M264&gt;TODAY()))),"CHECK DATE","COMPLETE")))))</x:f>
      </x:c>
    </x:row>
    <x:row r="265">
      <x:c r="A265" s="459"/>
      <x:c r="B265" s="459"/>
      <x:c r="C265" s="459"/>
      <x:c r="D265" s="459"/>
      <x:c r="E265" s="459"/>
      <x:c r="F265" s="459"/>
      <x:c r="G265" s="459"/>
      <x:c r="H265" s="459"/>
      <x:c r="I265" s="459"/>
      <x:c r="J265" s="459"/>
      <x:c r="K265" s="459"/>
      <x:c r="L265" s="459"/>
      <x:c r="M265" s="459"/>
      <x:c r="N265" s="487"/>
      <x:c r="O265" s="459"/>
      <x:c r="P265" s="459"/>
      <x:c r="Q265" s="747" t="str">
        <x:f>IF(A265="","",IF(COUNTIF($A$5:$A$504,A265)&gt;1,"DUPLICATE CUSTOMER ID",IF(OR(B265="",C265=""),"ADD BUYER / COMPANY",IF(AND(D265="",E265=""),"ADD PHONE OR EMAIL",IF(OR(AND(L265&lt;&gt;"",OR(NOT(ISNUMBER(L265)),L265&gt;TODAY())),AND(M265&lt;&gt;"",OR(NOT(ISNUMBER(M265)),M265&lt;L265,M265&gt;TODAY()))),"CHECK DATE","COMPLETE")))))</x:f>
      </x:c>
    </x:row>
    <x:row r="266">
      <x:c r="A266" s="459"/>
      <x:c r="B266" s="459"/>
      <x:c r="C266" s="459"/>
      <x:c r="D266" s="459"/>
      <x:c r="E266" s="459"/>
      <x:c r="F266" s="459"/>
      <x:c r="G266" s="459"/>
      <x:c r="H266" s="459"/>
      <x:c r="I266" s="459"/>
      <x:c r="J266" s="459"/>
      <x:c r="K266" s="459"/>
      <x:c r="L266" s="459"/>
      <x:c r="M266" s="459"/>
      <x:c r="N266" s="487"/>
      <x:c r="O266" s="459"/>
      <x:c r="P266" s="459"/>
      <x:c r="Q266" s="747" t="str">
        <x:f>IF(A266="","",IF(COUNTIF($A$5:$A$504,A266)&gt;1,"DUPLICATE CUSTOMER ID",IF(OR(B266="",C266=""),"ADD BUYER / COMPANY",IF(AND(D266="",E266=""),"ADD PHONE OR EMAIL",IF(OR(AND(L266&lt;&gt;"",OR(NOT(ISNUMBER(L266)),L266&gt;TODAY())),AND(M266&lt;&gt;"",OR(NOT(ISNUMBER(M266)),M266&lt;L266,M266&gt;TODAY()))),"CHECK DATE","COMPLETE")))))</x:f>
      </x:c>
    </x:row>
    <x:row r="267">
      <x:c r="A267" s="459"/>
      <x:c r="B267" s="459"/>
      <x:c r="C267" s="459"/>
      <x:c r="D267" s="459"/>
      <x:c r="E267" s="459"/>
      <x:c r="F267" s="459"/>
      <x:c r="G267" s="459"/>
      <x:c r="H267" s="459"/>
      <x:c r="I267" s="459"/>
      <x:c r="J267" s="459"/>
      <x:c r="K267" s="459"/>
      <x:c r="L267" s="459"/>
      <x:c r="M267" s="459"/>
      <x:c r="N267" s="487"/>
      <x:c r="O267" s="459"/>
      <x:c r="P267" s="459"/>
      <x:c r="Q267" s="747" t="str">
        <x:f>IF(A267="","",IF(COUNTIF($A$5:$A$504,A267)&gt;1,"DUPLICATE CUSTOMER ID",IF(OR(B267="",C267=""),"ADD BUYER / COMPANY",IF(AND(D267="",E267=""),"ADD PHONE OR EMAIL",IF(OR(AND(L267&lt;&gt;"",OR(NOT(ISNUMBER(L267)),L267&gt;TODAY())),AND(M267&lt;&gt;"",OR(NOT(ISNUMBER(M267)),M267&lt;L267,M267&gt;TODAY()))),"CHECK DATE","COMPLETE")))))</x:f>
      </x:c>
    </x:row>
    <x:row r="268">
      <x:c r="A268" s="459"/>
      <x:c r="B268" s="459"/>
      <x:c r="C268" s="459"/>
      <x:c r="D268" s="459"/>
      <x:c r="E268" s="459"/>
      <x:c r="F268" s="459"/>
      <x:c r="G268" s="459"/>
      <x:c r="H268" s="459"/>
      <x:c r="I268" s="459"/>
      <x:c r="J268" s="459"/>
      <x:c r="K268" s="459"/>
      <x:c r="L268" s="459"/>
      <x:c r="M268" s="459"/>
      <x:c r="N268" s="487"/>
      <x:c r="O268" s="459"/>
      <x:c r="P268" s="459"/>
      <x:c r="Q268" s="747" t="str">
        <x:f>IF(A268="","",IF(COUNTIF($A$5:$A$504,A268)&gt;1,"DUPLICATE CUSTOMER ID",IF(OR(B268="",C268=""),"ADD BUYER / COMPANY",IF(AND(D268="",E268=""),"ADD PHONE OR EMAIL",IF(OR(AND(L268&lt;&gt;"",OR(NOT(ISNUMBER(L268)),L268&gt;TODAY())),AND(M268&lt;&gt;"",OR(NOT(ISNUMBER(M268)),M268&lt;L268,M268&gt;TODAY()))),"CHECK DATE","COMPLETE")))))</x:f>
      </x:c>
    </x:row>
    <x:row r="269">
      <x:c r="A269" s="459"/>
      <x:c r="B269" s="459"/>
      <x:c r="C269" s="459"/>
      <x:c r="D269" s="459"/>
      <x:c r="E269" s="459"/>
      <x:c r="F269" s="459"/>
      <x:c r="G269" s="459"/>
      <x:c r="H269" s="459"/>
      <x:c r="I269" s="459"/>
      <x:c r="J269" s="459"/>
      <x:c r="K269" s="459"/>
      <x:c r="L269" s="459"/>
      <x:c r="M269" s="459"/>
      <x:c r="N269" s="487"/>
      <x:c r="O269" s="459"/>
      <x:c r="P269" s="459"/>
      <x:c r="Q269" s="747" t="str">
        <x:f>IF(A269="","",IF(COUNTIF($A$5:$A$504,A269)&gt;1,"DUPLICATE CUSTOMER ID",IF(OR(B269="",C269=""),"ADD BUYER / COMPANY",IF(AND(D269="",E269=""),"ADD PHONE OR EMAIL",IF(OR(AND(L269&lt;&gt;"",OR(NOT(ISNUMBER(L269)),L269&gt;TODAY())),AND(M269&lt;&gt;"",OR(NOT(ISNUMBER(M269)),M269&lt;L269,M269&gt;TODAY()))),"CHECK DATE","COMPLETE")))))</x:f>
      </x:c>
    </x:row>
    <x:row r="270">
      <x:c r="A270" s="459"/>
      <x:c r="B270" s="459"/>
      <x:c r="C270" s="459"/>
      <x:c r="D270" s="459"/>
      <x:c r="E270" s="459"/>
      <x:c r="F270" s="459"/>
      <x:c r="G270" s="459"/>
      <x:c r="H270" s="459"/>
      <x:c r="I270" s="459"/>
      <x:c r="J270" s="459"/>
      <x:c r="K270" s="459"/>
      <x:c r="L270" s="459"/>
      <x:c r="M270" s="459"/>
      <x:c r="N270" s="487"/>
      <x:c r="O270" s="459"/>
      <x:c r="P270" s="459"/>
      <x:c r="Q270" s="747" t="str">
        <x:f>IF(A270="","",IF(COUNTIF($A$5:$A$504,A270)&gt;1,"DUPLICATE CUSTOMER ID",IF(OR(B270="",C270=""),"ADD BUYER / COMPANY",IF(AND(D270="",E270=""),"ADD PHONE OR EMAIL",IF(OR(AND(L270&lt;&gt;"",OR(NOT(ISNUMBER(L270)),L270&gt;TODAY())),AND(M270&lt;&gt;"",OR(NOT(ISNUMBER(M270)),M270&lt;L270,M270&gt;TODAY()))),"CHECK DATE","COMPLETE")))))</x:f>
      </x:c>
    </x:row>
    <x:row r="271">
      <x:c r="A271" s="459"/>
      <x:c r="B271" s="459"/>
      <x:c r="C271" s="459"/>
      <x:c r="D271" s="459"/>
      <x:c r="E271" s="459"/>
      <x:c r="F271" s="459"/>
      <x:c r="G271" s="459"/>
      <x:c r="H271" s="459"/>
      <x:c r="I271" s="459"/>
      <x:c r="J271" s="459"/>
      <x:c r="K271" s="459"/>
      <x:c r="L271" s="459"/>
      <x:c r="M271" s="459"/>
      <x:c r="N271" s="487"/>
      <x:c r="O271" s="459"/>
      <x:c r="P271" s="459"/>
      <x:c r="Q271" s="747" t="str">
        <x:f>IF(A271="","",IF(COUNTIF($A$5:$A$504,A271)&gt;1,"DUPLICATE CUSTOMER ID",IF(OR(B271="",C271=""),"ADD BUYER / COMPANY",IF(AND(D271="",E271=""),"ADD PHONE OR EMAIL",IF(OR(AND(L271&lt;&gt;"",OR(NOT(ISNUMBER(L271)),L271&gt;TODAY())),AND(M271&lt;&gt;"",OR(NOT(ISNUMBER(M271)),M271&lt;L271,M271&gt;TODAY()))),"CHECK DATE","COMPLETE")))))</x:f>
      </x:c>
    </x:row>
    <x:row r="272">
      <x:c r="A272" s="459"/>
      <x:c r="B272" s="459"/>
      <x:c r="C272" s="459"/>
      <x:c r="D272" s="459"/>
      <x:c r="E272" s="459"/>
      <x:c r="F272" s="459"/>
      <x:c r="G272" s="459"/>
      <x:c r="H272" s="459"/>
      <x:c r="I272" s="459"/>
      <x:c r="J272" s="459"/>
      <x:c r="K272" s="459"/>
      <x:c r="L272" s="459"/>
      <x:c r="M272" s="459"/>
      <x:c r="N272" s="487"/>
      <x:c r="O272" s="459"/>
      <x:c r="P272" s="459"/>
      <x:c r="Q272" s="747" t="str">
        <x:f>IF(A272="","",IF(COUNTIF($A$5:$A$504,A272)&gt;1,"DUPLICATE CUSTOMER ID",IF(OR(B272="",C272=""),"ADD BUYER / COMPANY",IF(AND(D272="",E272=""),"ADD PHONE OR EMAIL",IF(OR(AND(L272&lt;&gt;"",OR(NOT(ISNUMBER(L272)),L272&gt;TODAY())),AND(M272&lt;&gt;"",OR(NOT(ISNUMBER(M272)),M272&lt;L272,M272&gt;TODAY()))),"CHECK DATE","COMPLETE")))))</x:f>
      </x:c>
    </x:row>
    <x:row r="273">
      <x:c r="A273" s="459"/>
      <x:c r="B273" s="459"/>
      <x:c r="C273" s="459"/>
      <x:c r="D273" s="459"/>
      <x:c r="E273" s="459"/>
      <x:c r="F273" s="459"/>
      <x:c r="G273" s="459"/>
      <x:c r="H273" s="459"/>
      <x:c r="I273" s="459"/>
      <x:c r="J273" s="459"/>
      <x:c r="K273" s="459"/>
      <x:c r="L273" s="459"/>
      <x:c r="M273" s="459"/>
      <x:c r="N273" s="487"/>
      <x:c r="O273" s="459"/>
      <x:c r="P273" s="459"/>
      <x:c r="Q273" s="747" t="str">
        <x:f>IF(A273="","",IF(COUNTIF($A$5:$A$504,A273)&gt;1,"DUPLICATE CUSTOMER ID",IF(OR(B273="",C273=""),"ADD BUYER / COMPANY",IF(AND(D273="",E273=""),"ADD PHONE OR EMAIL",IF(OR(AND(L273&lt;&gt;"",OR(NOT(ISNUMBER(L273)),L273&gt;TODAY())),AND(M273&lt;&gt;"",OR(NOT(ISNUMBER(M273)),M273&lt;L273,M273&gt;TODAY()))),"CHECK DATE","COMPLETE")))))</x:f>
      </x:c>
    </x:row>
    <x:row r="274">
      <x:c r="A274" s="459"/>
      <x:c r="B274" s="459"/>
      <x:c r="C274" s="459"/>
      <x:c r="D274" s="459"/>
      <x:c r="E274" s="459"/>
      <x:c r="F274" s="459"/>
      <x:c r="G274" s="459"/>
      <x:c r="H274" s="459"/>
      <x:c r="I274" s="459"/>
      <x:c r="J274" s="459"/>
      <x:c r="K274" s="459"/>
      <x:c r="L274" s="459"/>
      <x:c r="M274" s="459"/>
      <x:c r="N274" s="487"/>
      <x:c r="O274" s="459"/>
      <x:c r="P274" s="459"/>
      <x:c r="Q274" s="747" t="str">
        <x:f>IF(A274="","",IF(COUNTIF($A$5:$A$504,A274)&gt;1,"DUPLICATE CUSTOMER ID",IF(OR(B274="",C274=""),"ADD BUYER / COMPANY",IF(AND(D274="",E274=""),"ADD PHONE OR EMAIL",IF(OR(AND(L274&lt;&gt;"",OR(NOT(ISNUMBER(L274)),L274&gt;TODAY())),AND(M274&lt;&gt;"",OR(NOT(ISNUMBER(M274)),M274&lt;L274,M274&gt;TODAY()))),"CHECK DATE","COMPLETE")))))</x:f>
      </x:c>
    </x:row>
    <x:row r="275">
      <x:c r="A275" s="459"/>
      <x:c r="B275" s="459"/>
      <x:c r="C275" s="459"/>
      <x:c r="D275" s="459"/>
      <x:c r="E275" s="459"/>
      <x:c r="F275" s="459"/>
      <x:c r="G275" s="459"/>
      <x:c r="H275" s="459"/>
      <x:c r="I275" s="459"/>
      <x:c r="J275" s="459"/>
      <x:c r="K275" s="459"/>
      <x:c r="L275" s="459"/>
      <x:c r="M275" s="459"/>
      <x:c r="N275" s="487"/>
      <x:c r="O275" s="459"/>
      <x:c r="P275" s="459"/>
      <x:c r="Q275" s="747" t="str">
        <x:f>IF(A275="","",IF(COUNTIF($A$5:$A$504,A275)&gt;1,"DUPLICATE CUSTOMER ID",IF(OR(B275="",C275=""),"ADD BUYER / COMPANY",IF(AND(D275="",E275=""),"ADD PHONE OR EMAIL",IF(OR(AND(L275&lt;&gt;"",OR(NOT(ISNUMBER(L275)),L275&gt;TODAY())),AND(M275&lt;&gt;"",OR(NOT(ISNUMBER(M275)),M275&lt;L275,M275&gt;TODAY()))),"CHECK DATE","COMPLETE")))))</x:f>
      </x:c>
    </x:row>
    <x:row r="276">
      <x:c r="A276" s="459"/>
      <x:c r="B276" s="459"/>
      <x:c r="C276" s="459"/>
      <x:c r="D276" s="459"/>
      <x:c r="E276" s="459"/>
      <x:c r="F276" s="459"/>
      <x:c r="G276" s="459"/>
      <x:c r="H276" s="459"/>
      <x:c r="I276" s="459"/>
      <x:c r="J276" s="459"/>
      <x:c r="K276" s="459"/>
      <x:c r="L276" s="459"/>
      <x:c r="M276" s="459"/>
      <x:c r="N276" s="487"/>
      <x:c r="O276" s="459"/>
      <x:c r="P276" s="459"/>
      <x:c r="Q276" s="747" t="str">
        <x:f>IF(A276="","",IF(COUNTIF($A$5:$A$504,A276)&gt;1,"DUPLICATE CUSTOMER ID",IF(OR(B276="",C276=""),"ADD BUYER / COMPANY",IF(AND(D276="",E276=""),"ADD PHONE OR EMAIL",IF(OR(AND(L276&lt;&gt;"",OR(NOT(ISNUMBER(L276)),L276&gt;TODAY())),AND(M276&lt;&gt;"",OR(NOT(ISNUMBER(M276)),M276&lt;L276,M276&gt;TODAY()))),"CHECK DATE","COMPLETE")))))</x:f>
      </x:c>
    </x:row>
    <x:row r="277">
      <x:c r="A277" s="459"/>
      <x:c r="B277" s="459"/>
      <x:c r="C277" s="459"/>
      <x:c r="D277" s="459"/>
      <x:c r="E277" s="459"/>
      <x:c r="F277" s="459"/>
      <x:c r="G277" s="459"/>
      <x:c r="H277" s="459"/>
      <x:c r="I277" s="459"/>
      <x:c r="J277" s="459"/>
      <x:c r="K277" s="459"/>
      <x:c r="L277" s="459"/>
      <x:c r="M277" s="459"/>
      <x:c r="N277" s="487"/>
      <x:c r="O277" s="459"/>
      <x:c r="P277" s="459"/>
      <x:c r="Q277" s="747" t="str">
        <x:f>IF(A277="","",IF(COUNTIF($A$5:$A$504,A277)&gt;1,"DUPLICATE CUSTOMER ID",IF(OR(B277="",C277=""),"ADD BUYER / COMPANY",IF(AND(D277="",E277=""),"ADD PHONE OR EMAIL",IF(OR(AND(L277&lt;&gt;"",OR(NOT(ISNUMBER(L277)),L277&gt;TODAY())),AND(M277&lt;&gt;"",OR(NOT(ISNUMBER(M277)),M277&lt;L277,M277&gt;TODAY()))),"CHECK DATE","COMPLETE")))))</x:f>
      </x:c>
    </x:row>
    <x:row r="278">
      <x:c r="A278" s="459"/>
      <x:c r="B278" s="459"/>
      <x:c r="C278" s="459"/>
      <x:c r="D278" s="459"/>
      <x:c r="E278" s="459"/>
      <x:c r="F278" s="459"/>
      <x:c r="G278" s="459"/>
      <x:c r="H278" s="459"/>
      <x:c r="I278" s="459"/>
      <x:c r="J278" s="459"/>
      <x:c r="K278" s="459"/>
      <x:c r="L278" s="459"/>
      <x:c r="M278" s="459"/>
      <x:c r="N278" s="487"/>
      <x:c r="O278" s="459"/>
      <x:c r="P278" s="459"/>
      <x:c r="Q278" s="747" t="str">
        <x:f>IF(A278="","",IF(COUNTIF($A$5:$A$504,A278)&gt;1,"DUPLICATE CUSTOMER ID",IF(OR(B278="",C278=""),"ADD BUYER / COMPANY",IF(AND(D278="",E278=""),"ADD PHONE OR EMAIL",IF(OR(AND(L278&lt;&gt;"",OR(NOT(ISNUMBER(L278)),L278&gt;TODAY())),AND(M278&lt;&gt;"",OR(NOT(ISNUMBER(M278)),M278&lt;L278,M278&gt;TODAY()))),"CHECK DATE","COMPLETE")))))</x:f>
      </x:c>
    </x:row>
    <x:row r="279">
      <x:c r="A279" s="459"/>
      <x:c r="B279" s="459"/>
      <x:c r="C279" s="459"/>
      <x:c r="D279" s="459"/>
      <x:c r="E279" s="459"/>
      <x:c r="F279" s="459"/>
      <x:c r="G279" s="459"/>
      <x:c r="H279" s="459"/>
      <x:c r="I279" s="459"/>
      <x:c r="J279" s="459"/>
      <x:c r="K279" s="459"/>
      <x:c r="L279" s="459"/>
      <x:c r="M279" s="459"/>
      <x:c r="N279" s="487"/>
      <x:c r="O279" s="459"/>
      <x:c r="P279" s="459"/>
      <x:c r="Q279" s="747" t="str">
        <x:f>IF(A279="","",IF(COUNTIF($A$5:$A$504,A279)&gt;1,"DUPLICATE CUSTOMER ID",IF(OR(B279="",C279=""),"ADD BUYER / COMPANY",IF(AND(D279="",E279=""),"ADD PHONE OR EMAIL",IF(OR(AND(L279&lt;&gt;"",OR(NOT(ISNUMBER(L279)),L279&gt;TODAY())),AND(M279&lt;&gt;"",OR(NOT(ISNUMBER(M279)),M279&lt;L279,M279&gt;TODAY()))),"CHECK DATE","COMPLETE")))))</x:f>
      </x:c>
    </x:row>
    <x:row r="280">
      <x:c r="A280" s="459"/>
      <x:c r="B280" s="459"/>
      <x:c r="C280" s="459"/>
      <x:c r="D280" s="459"/>
      <x:c r="E280" s="459"/>
      <x:c r="F280" s="459"/>
      <x:c r="G280" s="459"/>
      <x:c r="H280" s="459"/>
      <x:c r="I280" s="459"/>
      <x:c r="J280" s="459"/>
      <x:c r="K280" s="459"/>
      <x:c r="L280" s="459"/>
      <x:c r="M280" s="459"/>
      <x:c r="N280" s="487"/>
      <x:c r="O280" s="459"/>
      <x:c r="P280" s="459"/>
      <x:c r="Q280" s="747" t="str">
        <x:f>IF(A280="","",IF(COUNTIF($A$5:$A$504,A280)&gt;1,"DUPLICATE CUSTOMER ID",IF(OR(B280="",C280=""),"ADD BUYER / COMPANY",IF(AND(D280="",E280=""),"ADD PHONE OR EMAIL",IF(OR(AND(L280&lt;&gt;"",OR(NOT(ISNUMBER(L280)),L280&gt;TODAY())),AND(M280&lt;&gt;"",OR(NOT(ISNUMBER(M280)),M280&lt;L280,M280&gt;TODAY()))),"CHECK DATE","COMPLETE")))))</x:f>
      </x:c>
    </x:row>
    <x:row r="281">
      <x:c r="A281" s="459"/>
      <x:c r="B281" s="459"/>
      <x:c r="C281" s="459"/>
      <x:c r="D281" s="459"/>
      <x:c r="E281" s="459"/>
      <x:c r="F281" s="459"/>
      <x:c r="G281" s="459"/>
      <x:c r="H281" s="459"/>
      <x:c r="I281" s="459"/>
      <x:c r="J281" s="459"/>
      <x:c r="K281" s="459"/>
      <x:c r="L281" s="459"/>
      <x:c r="M281" s="459"/>
      <x:c r="N281" s="487"/>
      <x:c r="O281" s="459"/>
      <x:c r="P281" s="459"/>
      <x:c r="Q281" s="747" t="str">
        <x:f>IF(A281="","",IF(COUNTIF($A$5:$A$504,A281)&gt;1,"DUPLICATE CUSTOMER ID",IF(OR(B281="",C281=""),"ADD BUYER / COMPANY",IF(AND(D281="",E281=""),"ADD PHONE OR EMAIL",IF(OR(AND(L281&lt;&gt;"",OR(NOT(ISNUMBER(L281)),L281&gt;TODAY())),AND(M281&lt;&gt;"",OR(NOT(ISNUMBER(M281)),M281&lt;L281,M281&gt;TODAY()))),"CHECK DATE","COMPLETE")))))</x:f>
      </x:c>
    </x:row>
    <x:row r="282">
      <x:c r="A282" s="459"/>
      <x:c r="B282" s="459"/>
      <x:c r="C282" s="459"/>
      <x:c r="D282" s="459"/>
      <x:c r="E282" s="459"/>
      <x:c r="F282" s="459"/>
      <x:c r="G282" s="459"/>
      <x:c r="H282" s="459"/>
      <x:c r="I282" s="459"/>
      <x:c r="J282" s="459"/>
      <x:c r="K282" s="459"/>
      <x:c r="L282" s="459"/>
      <x:c r="M282" s="459"/>
      <x:c r="N282" s="487"/>
      <x:c r="O282" s="459"/>
      <x:c r="P282" s="459"/>
      <x:c r="Q282" s="747" t="str">
        <x:f>IF(A282="","",IF(COUNTIF($A$5:$A$504,A282)&gt;1,"DUPLICATE CUSTOMER ID",IF(OR(B282="",C282=""),"ADD BUYER / COMPANY",IF(AND(D282="",E282=""),"ADD PHONE OR EMAIL",IF(OR(AND(L282&lt;&gt;"",OR(NOT(ISNUMBER(L282)),L282&gt;TODAY())),AND(M282&lt;&gt;"",OR(NOT(ISNUMBER(M282)),M282&lt;L282,M282&gt;TODAY()))),"CHECK DATE","COMPLETE")))))</x:f>
      </x:c>
    </x:row>
    <x:row r="283">
      <x:c r="A283" s="459"/>
      <x:c r="B283" s="459"/>
      <x:c r="C283" s="459"/>
      <x:c r="D283" s="459"/>
      <x:c r="E283" s="459"/>
      <x:c r="F283" s="459"/>
      <x:c r="G283" s="459"/>
      <x:c r="H283" s="459"/>
      <x:c r="I283" s="459"/>
      <x:c r="J283" s="459"/>
      <x:c r="K283" s="459"/>
      <x:c r="L283" s="459"/>
      <x:c r="M283" s="459"/>
      <x:c r="N283" s="487"/>
      <x:c r="O283" s="459"/>
      <x:c r="P283" s="459"/>
      <x:c r="Q283" s="747" t="str">
        <x:f>IF(A283="","",IF(COUNTIF($A$5:$A$504,A283)&gt;1,"DUPLICATE CUSTOMER ID",IF(OR(B283="",C283=""),"ADD BUYER / COMPANY",IF(AND(D283="",E283=""),"ADD PHONE OR EMAIL",IF(OR(AND(L283&lt;&gt;"",OR(NOT(ISNUMBER(L283)),L283&gt;TODAY())),AND(M283&lt;&gt;"",OR(NOT(ISNUMBER(M283)),M283&lt;L283,M283&gt;TODAY()))),"CHECK DATE","COMPLETE")))))</x:f>
      </x:c>
    </x:row>
    <x:row r="284">
      <x:c r="A284" s="459"/>
      <x:c r="B284" s="459"/>
      <x:c r="C284" s="459"/>
      <x:c r="D284" s="459"/>
      <x:c r="E284" s="459"/>
      <x:c r="F284" s="459"/>
      <x:c r="G284" s="459"/>
      <x:c r="H284" s="459"/>
      <x:c r="I284" s="459"/>
      <x:c r="J284" s="459"/>
      <x:c r="K284" s="459"/>
      <x:c r="L284" s="459"/>
      <x:c r="M284" s="459"/>
      <x:c r="N284" s="487"/>
      <x:c r="O284" s="459"/>
      <x:c r="P284" s="459"/>
      <x:c r="Q284" s="747" t="str">
        <x:f>IF(A284="","",IF(COUNTIF($A$5:$A$504,A284)&gt;1,"DUPLICATE CUSTOMER ID",IF(OR(B284="",C284=""),"ADD BUYER / COMPANY",IF(AND(D284="",E284=""),"ADD PHONE OR EMAIL",IF(OR(AND(L284&lt;&gt;"",OR(NOT(ISNUMBER(L284)),L284&gt;TODAY())),AND(M284&lt;&gt;"",OR(NOT(ISNUMBER(M284)),M284&lt;L284,M284&gt;TODAY()))),"CHECK DATE","COMPLETE")))))</x:f>
      </x:c>
    </x:row>
    <x:row r="285">
      <x:c r="A285" s="459"/>
      <x:c r="B285" s="459"/>
      <x:c r="C285" s="459"/>
      <x:c r="D285" s="459"/>
      <x:c r="E285" s="459"/>
      <x:c r="F285" s="459"/>
      <x:c r="G285" s="459"/>
      <x:c r="H285" s="459"/>
      <x:c r="I285" s="459"/>
      <x:c r="J285" s="459"/>
      <x:c r="K285" s="459"/>
      <x:c r="L285" s="459"/>
      <x:c r="M285" s="459"/>
      <x:c r="N285" s="487"/>
      <x:c r="O285" s="459"/>
      <x:c r="P285" s="459"/>
      <x:c r="Q285" s="747" t="str">
        <x:f>IF(A285="","",IF(COUNTIF($A$5:$A$504,A285)&gt;1,"DUPLICATE CUSTOMER ID",IF(OR(B285="",C285=""),"ADD BUYER / COMPANY",IF(AND(D285="",E285=""),"ADD PHONE OR EMAIL",IF(OR(AND(L285&lt;&gt;"",OR(NOT(ISNUMBER(L285)),L285&gt;TODAY())),AND(M285&lt;&gt;"",OR(NOT(ISNUMBER(M285)),M285&lt;L285,M285&gt;TODAY()))),"CHECK DATE","COMPLETE")))))</x:f>
      </x:c>
    </x:row>
    <x:row r="286">
      <x:c r="A286" s="459"/>
      <x:c r="B286" s="459"/>
      <x:c r="C286" s="459"/>
      <x:c r="D286" s="459"/>
      <x:c r="E286" s="459"/>
      <x:c r="F286" s="459"/>
      <x:c r="G286" s="459"/>
      <x:c r="H286" s="459"/>
      <x:c r="I286" s="459"/>
      <x:c r="J286" s="459"/>
      <x:c r="K286" s="459"/>
      <x:c r="L286" s="459"/>
      <x:c r="M286" s="459"/>
      <x:c r="N286" s="487"/>
      <x:c r="O286" s="459"/>
      <x:c r="P286" s="459"/>
      <x:c r="Q286" s="747" t="str">
        <x:f>IF(A286="","",IF(COUNTIF($A$5:$A$504,A286)&gt;1,"DUPLICATE CUSTOMER ID",IF(OR(B286="",C286=""),"ADD BUYER / COMPANY",IF(AND(D286="",E286=""),"ADD PHONE OR EMAIL",IF(OR(AND(L286&lt;&gt;"",OR(NOT(ISNUMBER(L286)),L286&gt;TODAY())),AND(M286&lt;&gt;"",OR(NOT(ISNUMBER(M286)),M286&lt;L286,M286&gt;TODAY()))),"CHECK DATE","COMPLETE")))))</x:f>
      </x:c>
    </x:row>
    <x:row r="287">
      <x:c r="A287" s="459"/>
      <x:c r="B287" s="459"/>
      <x:c r="C287" s="459"/>
      <x:c r="D287" s="459"/>
      <x:c r="E287" s="459"/>
      <x:c r="F287" s="459"/>
      <x:c r="G287" s="459"/>
      <x:c r="H287" s="459"/>
      <x:c r="I287" s="459"/>
      <x:c r="J287" s="459"/>
      <x:c r="K287" s="459"/>
      <x:c r="L287" s="459"/>
      <x:c r="M287" s="459"/>
      <x:c r="N287" s="487"/>
      <x:c r="O287" s="459"/>
      <x:c r="P287" s="459"/>
      <x:c r="Q287" s="747" t="str">
        <x:f>IF(A287="","",IF(COUNTIF($A$5:$A$504,A287)&gt;1,"DUPLICATE CUSTOMER ID",IF(OR(B287="",C287=""),"ADD BUYER / COMPANY",IF(AND(D287="",E287=""),"ADD PHONE OR EMAIL",IF(OR(AND(L287&lt;&gt;"",OR(NOT(ISNUMBER(L287)),L287&gt;TODAY())),AND(M287&lt;&gt;"",OR(NOT(ISNUMBER(M287)),M287&lt;L287,M287&gt;TODAY()))),"CHECK DATE","COMPLETE")))))</x:f>
      </x:c>
    </x:row>
    <x:row r="288">
      <x:c r="A288" s="459"/>
      <x:c r="B288" s="459"/>
      <x:c r="C288" s="459"/>
      <x:c r="D288" s="459"/>
      <x:c r="E288" s="459"/>
      <x:c r="F288" s="459"/>
      <x:c r="G288" s="459"/>
      <x:c r="H288" s="459"/>
      <x:c r="I288" s="459"/>
      <x:c r="J288" s="459"/>
      <x:c r="K288" s="459"/>
      <x:c r="L288" s="459"/>
      <x:c r="M288" s="459"/>
      <x:c r="N288" s="487"/>
      <x:c r="O288" s="459"/>
      <x:c r="P288" s="459"/>
      <x:c r="Q288" s="747" t="str">
        <x:f>IF(A288="","",IF(COUNTIF($A$5:$A$504,A288)&gt;1,"DUPLICATE CUSTOMER ID",IF(OR(B288="",C288=""),"ADD BUYER / COMPANY",IF(AND(D288="",E288=""),"ADD PHONE OR EMAIL",IF(OR(AND(L288&lt;&gt;"",OR(NOT(ISNUMBER(L288)),L288&gt;TODAY())),AND(M288&lt;&gt;"",OR(NOT(ISNUMBER(M288)),M288&lt;L288,M288&gt;TODAY()))),"CHECK DATE","COMPLETE")))))</x:f>
      </x:c>
    </x:row>
    <x:row r="289">
      <x:c r="A289" s="459"/>
      <x:c r="B289" s="459"/>
      <x:c r="C289" s="459"/>
      <x:c r="D289" s="459"/>
      <x:c r="E289" s="459"/>
      <x:c r="F289" s="459"/>
      <x:c r="G289" s="459"/>
      <x:c r="H289" s="459"/>
      <x:c r="I289" s="459"/>
      <x:c r="J289" s="459"/>
      <x:c r="K289" s="459"/>
      <x:c r="L289" s="459"/>
      <x:c r="M289" s="459"/>
      <x:c r="N289" s="487"/>
      <x:c r="O289" s="459"/>
      <x:c r="P289" s="459"/>
      <x:c r="Q289" s="747" t="str">
        <x:f>IF(A289="","",IF(COUNTIF($A$5:$A$504,A289)&gt;1,"DUPLICATE CUSTOMER ID",IF(OR(B289="",C289=""),"ADD BUYER / COMPANY",IF(AND(D289="",E289=""),"ADD PHONE OR EMAIL",IF(OR(AND(L289&lt;&gt;"",OR(NOT(ISNUMBER(L289)),L289&gt;TODAY())),AND(M289&lt;&gt;"",OR(NOT(ISNUMBER(M289)),M289&lt;L289,M289&gt;TODAY()))),"CHECK DATE","COMPLETE")))))</x:f>
      </x:c>
    </x:row>
    <x:row r="290">
      <x:c r="A290" s="459"/>
      <x:c r="B290" s="459"/>
      <x:c r="C290" s="459"/>
      <x:c r="D290" s="459"/>
      <x:c r="E290" s="459"/>
      <x:c r="F290" s="459"/>
      <x:c r="G290" s="459"/>
      <x:c r="H290" s="459"/>
      <x:c r="I290" s="459"/>
      <x:c r="J290" s="459"/>
      <x:c r="K290" s="459"/>
      <x:c r="L290" s="459"/>
      <x:c r="M290" s="459"/>
      <x:c r="N290" s="487"/>
      <x:c r="O290" s="459"/>
      <x:c r="P290" s="459"/>
      <x:c r="Q290" s="747" t="str">
        <x:f>IF(A290="","",IF(COUNTIF($A$5:$A$504,A290)&gt;1,"DUPLICATE CUSTOMER ID",IF(OR(B290="",C290=""),"ADD BUYER / COMPANY",IF(AND(D290="",E290=""),"ADD PHONE OR EMAIL",IF(OR(AND(L290&lt;&gt;"",OR(NOT(ISNUMBER(L290)),L290&gt;TODAY())),AND(M290&lt;&gt;"",OR(NOT(ISNUMBER(M290)),M290&lt;L290,M290&gt;TODAY()))),"CHECK DATE","COMPLETE")))))</x:f>
      </x:c>
    </x:row>
    <x:row r="291">
      <x:c r="A291" s="459"/>
      <x:c r="B291" s="459"/>
      <x:c r="C291" s="459"/>
      <x:c r="D291" s="459"/>
      <x:c r="E291" s="459"/>
      <x:c r="F291" s="459"/>
      <x:c r="G291" s="459"/>
      <x:c r="H291" s="459"/>
      <x:c r="I291" s="459"/>
      <x:c r="J291" s="459"/>
      <x:c r="K291" s="459"/>
      <x:c r="L291" s="459"/>
      <x:c r="M291" s="459"/>
      <x:c r="N291" s="487"/>
      <x:c r="O291" s="459"/>
      <x:c r="P291" s="459"/>
      <x:c r="Q291" s="747" t="str">
        <x:f>IF(A291="","",IF(COUNTIF($A$5:$A$504,A291)&gt;1,"DUPLICATE CUSTOMER ID",IF(OR(B291="",C291=""),"ADD BUYER / COMPANY",IF(AND(D291="",E291=""),"ADD PHONE OR EMAIL",IF(OR(AND(L291&lt;&gt;"",OR(NOT(ISNUMBER(L291)),L291&gt;TODAY())),AND(M291&lt;&gt;"",OR(NOT(ISNUMBER(M291)),M291&lt;L291,M291&gt;TODAY()))),"CHECK DATE","COMPLETE")))))</x:f>
      </x:c>
    </x:row>
    <x:row r="292">
      <x:c r="A292" s="459"/>
      <x:c r="B292" s="459"/>
      <x:c r="C292" s="459"/>
      <x:c r="D292" s="459"/>
      <x:c r="E292" s="459"/>
      <x:c r="F292" s="459"/>
      <x:c r="G292" s="459"/>
      <x:c r="H292" s="459"/>
      <x:c r="I292" s="459"/>
      <x:c r="J292" s="459"/>
      <x:c r="K292" s="459"/>
      <x:c r="L292" s="459"/>
      <x:c r="M292" s="459"/>
      <x:c r="N292" s="487"/>
      <x:c r="O292" s="459"/>
      <x:c r="P292" s="459"/>
      <x:c r="Q292" s="747" t="str">
        <x:f>IF(A292="","",IF(COUNTIF($A$5:$A$504,A292)&gt;1,"DUPLICATE CUSTOMER ID",IF(OR(B292="",C292=""),"ADD BUYER / COMPANY",IF(AND(D292="",E292=""),"ADD PHONE OR EMAIL",IF(OR(AND(L292&lt;&gt;"",OR(NOT(ISNUMBER(L292)),L292&gt;TODAY())),AND(M292&lt;&gt;"",OR(NOT(ISNUMBER(M292)),M292&lt;L292,M292&gt;TODAY()))),"CHECK DATE","COMPLETE")))))</x:f>
      </x:c>
    </x:row>
    <x:row r="293">
      <x:c r="A293" s="459"/>
      <x:c r="B293" s="459"/>
      <x:c r="C293" s="459"/>
      <x:c r="D293" s="459"/>
      <x:c r="E293" s="459"/>
      <x:c r="F293" s="459"/>
      <x:c r="G293" s="459"/>
      <x:c r="H293" s="459"/>
      <x:c r="I293" s="459"/>
      <x:c r="J293" s="459"/>
      <x:c r="K293" s="459"/>
      <x:c r="L293" s="459"/>
      <x:c r="M293" s="459"/>
      <x:c r="N293" s="487"/>
      <x:c r="O293" s="459"/>
      <x:c r="P293" s="459"/>
      <x:c r="Q293" s="747" t="str">
        <x:f>IF(A293="","",IF(COUNTIF($A$5:$A$504,A293)&gt;1,"DUPLICATE CUSTOMER ID",IF(OR(B293="",C293=""),"ADD BUYER / COMPANY",IF(AND(D293="",E293=""),"ADD PHONE OR EMAIL",IF(OR(AND(L293&lt;&gt;"",OR(NOT(ISNUMBER(L293)),L293&gt;TODAY())),AND(M293&lt;&gt;"",OR(NOT(ISNUMBER(M293)),M293&lt;L293,M293&gt;TODAY()))),"CHECK DATE","COMPLETE")))))</x:f>
      </x:c>
    </x:row>
    <x:row r="294">
      <x:c r="A294" s="459"/>
      <x:c r="B294" s="459"/>
      <x:c r="C294" s="459"/>
      <x:c r="D294" s="459"/>
      <x:c r="E294" s="459"/>
      <x:c r="F294" s="459"/>
      <x:c r="G294" s="459"/>
      <x:c r="H294" s="459"/>
      <x:c r="I294" s="459"/>
      <x:c r="J294" s="459"/>
      <x:c r="K294" s="459"/>
      <x:c r="L294" s="459"/>
      <x:c r="M294" s="459"/>
      <x:c r="N294" s="487"/>
      <x:c r="O294" s="459"/>
      <x:c r="P294" s="459"/>
      <x:c r="Q294" s="747" t="str">
        <x:f>IF(A294="","",IF(COUNTIF($A$5:$A$504,A294)&gt;1,"DUPLICATE CUSTOMER ID",IF(OR(B294="",C294=""),"ADD BUYER / COMPANY",IF(AND(D294="",E294=""),"ADD PHONE OR EMAIL",IF(OR(AND(L294&lt;&gt;"",OR(NOT(ISNUMBER(L294)),L294&gt;TODAY())),AND(M294&lt;&gt;"",OR(NOT(ISNUMBER(M294)),M294&lt;L294,M294&gt;TODAY()))),"CHECK DATE","COMPLETE")))))</x:f>
      </x:c>
    </x:row>
    <x:row r="295">
      <x:c r="A295" s="459"/>
      <x:c r="B295" s="459"/>
      <x:c r="C295" s="459"/>
      <x:c r="D295" s="459"/>
      <x:c r="E295" s="459"/>
      <x:c r="F295" s="459"/>
      <x:c r="G295" s="459"/>
      <x:c r="H295" s="459"/>
      <x:c r="I295" s="459"/>
      <x:c r="J295" s="459"/>
      <x:c r="K295" s="459"/>
      <x:c r="L295" s="459"/>
      <x:c r="M295" s="459"/>
      <x:c r="N295" s="487"/>
      <x:c r="O295" s="459"/>
      <x:c r="P295" s="459"/>
      <x:c r="Q295" s="747" t="str">
        <x:f>IF(A295="","",IF(COUNTIF($A$5:$A$504,A295)&gt;1,"DUPLICATE CUSTOMER ID",IF(OR(B295="",C295=""),"ADD BUYER / COMPANY",IF(AND(D295="",E295=""),"ADD PHONE OR EMAIL",IF(OR(AND(L295&lt;&gt;"",OR(NOT(ISNUMBER(L295)),L295&gt;TODAY())),AND(M295&lt;&gt;"",OR(NOT(ISNUMBER(M295)),M295&lt;L295,M295&gt;TODAY()))),"CHECK DATE","COMPLETE")))))</x:f>
      </x:c>
    </x:row>
    <x:row r="296">
      <x:c r="A296" s="459"/>
      <x:c r="B296" s="459"/>
      <x:c r="C296" s="459"/>
      <x:c r="D296" s="459"/>
      <x:c r="E296" s="459"/>
      <x:c r="F296" s="459"/>
      <x:c r="G296" s="459"/>
      <x:c r="H296" s="459"/>
      <x:c r="I296" s="459"/>
      <x:c r="J296" s="459"/>
      <x:c r="K296" s="459"/>
      <x:c r="L296" s="459"/>
      <x:c r="M296" s="459"/>
      <x:c r="N296" s="487"/>
      <x:c r="O296" s="459"/>
      <x:c r="P296" s="459"/>
      <x:c r="Q296" s="747" t="str">
        <x:f>IF(A296="","",IF(COUNTIF($A$5:$A$504,A296)&gt;1,"DUPLICATE CUSTOMER ID",IF(OR(B296="",C296=""),"ADD BUYER / COMPANY",IF(AND(D296="",E296=""),"ADD PHONE OR EMAIL",IF(OR(AND(L296&lt;&gt;"",OR(NOT(ISNUMBER(L296)),L296&gt;TODAY())),AND(M296&lt;&gt;"",OR(NOT(ISNUMBER(M296)),M296&lt;L296,M296&gt;TODAY()))),"CHECK DATE","COMPLETE")))))</x:f>
      </x:c>
    </x:row>
    <x:row r="297">
      <x:c r="A297" s="459"/>
      <x:c r="B297" s="459"/>
      <x:c r="C297" s="459"/>
      <x:c r="D297" s="459"/>
      <x:c r="E297" s="459"/>
      <x:c r="F297" s="459"/>
      <x:c r="G297" s="459"/>
      <x:c r="H297" s="459"/>
      <x:c r="I297" s="459"/>
      <x:c r="J297" s="459"/>
      <x:c r="K297" s="459"/>
      <x:c r="L297" s="459"/>
      <x:c r="M297" s="459"/>
      <x:c r="N297" s="487"/>
      <x:c r="O297" s="459"/>
      <x:c r="P297" s="459"/>
      <x:c r="Q297" s="747" t="str">
        <x:f>IF(A297="","",IF(COUNTIF($A$5:$A$504,A297)&gt;1,"DUPLICATE CUSTOMER ID",IF(OR(B297="",C297=""),"ADD BUYER / COMPANY",IF(AND(D297="",E297=""),"ADD PHONE OR EMAIL",IF(OR(AND(L297&lt;&gt;"",OR(NOT(ISNUMBER(L297)),L297&gt;TODAY())),AND(M297&lt;&gt;"",OR(NOT(ISNUMBER(M297)),M297&lt;L297,M297&gt;TODAY()))),"CHECK DATE","COMPLETE")))))</x:f>
      </x:c>
    </x:row>
    <x:row r="298">
      <x:c r="A298" s="459"/>
      <x:c r="B298" s="459"/>
      <x:c r="C298" s="459"/>
      <x:c r="D298" s="459"/>
      <x:c r="E298" s="459"/>
      <x:c r="F298" s="459"/>
      <x:c r="G298" s="459"/>
      <x:c r="H298" s="459"/>
      <x:c r="I298" s="459"/>
      <x:c r="J298" s="459"/>
      <x:c r="K298" s="459"/>
      <x:c r="L298" s="459"/>
      <x:c r="M298" s="459"/>
      <x:c r="N298" s="487"/>
      <x:c r="O298" s="459"/>
      <x:c r="P298" s="459"/>
      <x:c r="Q298" s="747" t="str">
        <x:f>IF(A298="","",IF(COUNTIF($A$5:$A$504,A298)&gt;1,"DUPLICATE CUSTOMER ID",IF(OR(B298="",C298=""),"ADD BUYER / COMPANY",IF(AND(D298="",E298=""),"ADD PHONE OR EMAIL",IF(OR(AND(L298&lt;&gt;"",OR(NOT(ISNUMBER(L298)),L298&gt;TODAY())),AND(M298&lt;&gt;"",OR(NOT(ISNUMBER(M298)),M298&lt;L298,M298&gt;TODAY()))),"CHECK DATE","COMPLETE")))))</x:f>
      </x:c>
    </x:row>
    <x:row r="299">
      <x:c r="A299" s="459"/>
      <x:c r="B299" s="459"/>
      <x:c r="C299" s="459"/>
      <x:c r="D299" s="459"/>
      <x:c r="E299" s="459"/>
      <x:c r="F299" s="459"/>
      <x:c r="G299" s="459"/>
      <x:c r="H299" s="459"/>
      <x:c r="I299" s="459"/>
      <x:c r="J299" s="459"/>
      <x:c r="K299" s="459"/>
      <x:c r="L299" s="459"/>
      <x:c r="M299" s="459"/>
      <x:c r="N299" s="487"/>
      <x:c r="O299" s="459"/>
      <x:c r="P299" s="459"/>
      <x:c r="Q299" s="747" t="str">
        <x:f>IF(A299="","",IF(COUNTIF($A$5:$A$504,A299)&gt;1,"DUPLICATE CUSTOMER ID",IF(OR(B299="",C299=""),"ADD BUYER / COMPANY",IF(AND(D299="",E299=""),"ADD PHONE OR EMAIL",IF(OR(AND(L299&lt;&gt;"",OR(NOT(ISNUMBER(L299)),L299&gt;TODAY())),AND(M299&lt;&gt;"",OR(NOT(ISNUMBER(M299)),M299&lt;L299,M299&gt;TODAY()))),"CHECK DATE","COMPLETE")))))</x:f>
      </x:c>
    </x:row>
    <x:row r="300">
      <x:c r="A300" s="459"/>
      <x:c r="B300" s="459"/>
      <x:c r="C300" s="459"/>
      <x:c r="D300" s="459"/>
      <x:c r="E300" s="459"/>
      <x:c r="F300" s="459"/>
      <x:c r="G300" s="459"/>
      <x:c r="H300" s="459"/>
      <x:c r="I300" s="459"/>
      <x:c r="J300" s="459"/>
      <x:c r="K300" s="459"/>
      <x:c r="L300" s="459"/>
      <x:c r="M300" s="459"/>
      <x:c r="N300" s="487"/>
      <x:c r="O300" s="459"/>
      <x:c r="P300" s="459"/>
      <x:c r="Q300" s="747" t="str">
        <x:f>IF(A300="","",IF(COUNTIF($A$5:$A$504,A300)&gt;1,"DUPLICATE CUSTOMER ID",IF(OR(B300="",C300=""),"ADD BUYER / COMPANY",IF(AND(D300="",E300=""),"ADD PHONE OR EMAIL",IF(OR(AND(L300&lt;&gt;"",OR(NOT(ISNUMBER(L300)),L300&gt;TODAY())),AND(M300&lt;&gt;"",OR(NOT(ISNUMBER(M300)),M300&lt;L300,M300&gt;TODAY()))),"CHECK DATE","COMPLETE")))))</x:f>
      </x:c>
    </x:row>
    <x:row r="301">
      <x:c r="A301" s="459"/>
      <x:c r="B301" s="459"/>
      <x:c r="C301" s="459"/>
      <x:c r="D301" s="459"/>
      <x:c r="E301" s="459"/>
      <x:c r="F301" s="459"/>
      <x:c r="G301" s="459"/>
      <x:c r="H301" s="459"/>
      <x:c r="I301" s="459"/>
      <x:c r="J301" s="459"/>
      <x:c r="K301" s="459"/>
      <x:c r="L301" s="459"/>
      <x:c r="M301" s="459"/>
      <x:c r="N301" s="487"/>
      <x:c r="O301" s="459"/>
      <x:c r="P301" s="459"/>
      <x:c r="Q301" s="747" t="str">
        <x:f>IF(A301="","",IF(COUNTIF($A$5:$A$504,A301)&gt;1,"DUPLICATE CUSTOMER ID",IF(OR(B301="",C301=""),"ADD BUYER / COMPANY",IF(AND(D301="",E301=""),"ADD PHONE OR EMAIL",IF(OR(AND(L301&lt;&gt;"",OR(NOT(ISNUMBER(L301)),L301&gt;TODAY())),AND(M301&lt;&gt;"",OR(NOT(ISNUMBER(M301)),M301&lt;L301,M301&gt;TODAY()))),"CHECK DATE","COMPLETE")))))</x:f>
      </x:c>
    </x:row>
    <x:row r="302">
      <x:c r="A302" s="459"/>
      <x:c r="B302" s="459"/>
      <x:c r="C302" s="459"/>
      <x:c r="D302" s="459"/>
      <x:c r="E302" s="459"/>
      <x:c r="F302" s="459"/>
      <x:c r="G302" s="459"/>
      <x:c r="H302" s="459"/>
      <x:c r="I302" s="459"/>
      <x:c r="J302" s="459"/>
      <x:c r="K302" s="459"/>
      <x:c r="L302" s="459"/>
      <x:c r="M302" s="459"/>
      <x:c r="N302" s="487"/>
      <x:c r="O302" s="459"/>
      <x:c r="P302" s="459"/>
      <x:c r="Q302" s="747" t="str">
        <x:f>IF(A302="","",IF(COUNTIF($A$5:$A$504,A302)&gt;1,"DUPLICATE CUSTOMER ID",IF(OR(B302="",C302=""),"ADD BUYER / COMPANY",IF(AND(D302="",E302=""),"ADD PHONE OR EMAIL",IF(OR(AND(L302&lt;&gt;"",OR(NOT(ISNUMBER(L302)),L302&gt;TODAY())),AND(M302&lt;&gt;"",OR(NOT(ISNUMBER(M302)),M302&lt;L302,M302&gt;TODAY()))),"CHECK DATE","COMPLETE")))))</x:f>
      </x:c>
    </x:row>
    <x:row r="303">
      <x:c r="A303" s="459"/>
      <x:c r="B303" s="459"/>
      <x:c r="C303" s="459"/>
      <x:c r="D303" s="459"/>
      <x:c r="E303" s="459"/>
      <x:c r="F303" s="459"/>
      <x:c r="G303" s="459"/>
      <x:c r="H303" s="459"/>
      <x:c r="I303" s="459"/>
      <x:c r="J303" s="459"/>
      <x:c r="K303" s="459"/>
      <x:c r="L303" s="459"/>
      <x:c r="M303" s="459"/>
      <x:c r="N303" s="487"/>
      <x:c r="O303" s="459"/>
      <x:c r="P303" s="459"/>
      <x:c r="Q303" s="747" t="str">
        <x:f>IF(A303="","",IF(COUNTIF($A$5:$A$504,A303)&gt;1,"DUPLICATE CUSTOMER ID",IF(OR(B303="",C303=""),"ADD BUYER / COMPANY",IF(AND(D303="",E303=""),"ADD PHONE OR EMAIL",IF(OR(AND(L303&lt;&gt;"",OR(NOT(ISNUMBER(L303)),L303&gt;TODAY())),AND(M303&lt;&gt;"",OR(NOT(ISNUMBER(M303)),M303&lt;L303,M303&gt;TODAY()))),"CHECK DATE","COMPLETE")))))</x:f>
      </x:c>
    </x:row>
    <x:row r="304">
      <x:c r="A304" s="459"/>
      <x:c r="B304" s="459"/>
      <x:c r="C304" s="459"/>
      <x:c r="D304" s="459"/>
      <x:c r="E304" s="459"/>
      <x:c r="F304" s="459"/>
      <x:c r="G304" s="459"/>
      <x:c r="H304" s="459"/>
      <x:c r="I304" s="459"/>
      <x:c r="J304" s="459"/>
      <x:c r="K304" s="459"/>
      <x:c r="L304" s="459"/>
      <x:c r="M304" s="459"/>
      <x:c r="N304" s="487"/>
      <x:c r="O304" s="459"/>
      <x:c r="P304" s="459"/>
      <x:c r="Q304" s="747" t="str">
        <x:f>IF(A304="","",IF(COUNTIF($A$5:$A$504,A304)&gt;1,"DUPLICATE CUSTOMER ID",IF(OR(B304="",C304=""),"ADD BUYER / COMPANY",IF(AND(D304="",E304=""),"ADD PHONE OR EMAIL",IF(OR(AND(L304&lt;&gt;"",OR(NOT(ISNUMBER(L304)),L304&gt;TODAY())),AND(M304&lt;&gt;"",OR(NOT(ISNUMBER(M304)),M304&lt;L304,M304&gt;TODAY()))),"CHECK DATE","COMPLETE")))))</x:f>
      </x:c>
    </x:row>
    <x:row r="305">
      <x:c r="A305" s="459"/>
      <x:c r="B305" s="459"/>
      <x:c r="C305" s="459"/>
      <x:c r="D305" s="459"/>
      <x:c r="E305" s="459"/>
      <x:c r="F305" s="459"/>
      <x:c r="G305" s="459"/>
      <x:c r="H305" s="459"/>
      <x:c r="I305" s="459"/>
      <x:c r="J305" s="459"/>
      <x:c r="K305" s="459"/>
      <x:c r="L305" s="459"/>
      <x:c r="M305" s="459"/>
      <x:c r="N305" s="487"/>
      <x:c r="O305" s="459"/>
      <x:c r="P305" s="459"/>
      <x:c r="Q305" s="747" t="str">
        <x:f>IF(A305="","",IF(COUNTIF($A$5:$A$504,A305)&gt;1,"DUPLICATE CUSTOMER ID",IF(OR(B305="",C305=""),"ADD BUYER / COMPANY",IF(AND(D305="",E305=""),"ADD PHONE OR EMAIL",IF(OR(AND(L305&lt;&gt;"",OR(NOT(ISNUMBER(L305)),L305&gt;TODAY())),AND(M305&lt;&gt;"",OR(NOT(ISNUMBER(M305)),M305&lt;L305,M305&gt;TODAY()))),"CHECK DATE","COMPLETE")))))</x:f>
      </x:c>
    </x:row>
    <x:row r="306">
      <x:c r="A306" s="459"/>
      <x:c r="B306" s="459"/>
      <x:c r="C306" s="459"/>
      <x:c r="D306" s="459"/>
      <x:c r="E306" s="459"/>
      <x:c r="F306" s="459"/>
      <x:c r="G306" s="459"/>
      <x:c r="H306" s="459"/>
      <x:c r="I306" s="459"/>
      <x:c r="J306" s="459"/>
      <x:c r="K306" s="459"/>
      <x:c r="L306" s="459"/>
      <x:c r="M306" s="459"/>
      <x:c r="N306" s="487"/>
      <x:c r="O306" s="459"/>
      <x:c r="P306" s="459"/>
      <x:c r="Q306" s="747" t="str">
        <x:f>IF(A306="","",IF(COUNTIF($A$5:$A$504,A306)&gt;1,"DUPLICATE CUSTOMER ID",IF(OR(B306="",C306=""),"ADD BUYER / COMPANY",IF(AND(D306="",E306=""),"ADD PHONE OR EMAIL",IF(OR(AND(L306&lt;&gt;"",OR(NOT(ISNUMBER(L306)),L306&gt;TODAY())),AND(M306&lt;&gt;"",OR(NOT(ISNUMBER(M306)),M306&lt;L306,M306&gt;TODAY()))),"CHECK DATE","COMPLETE")))))</x:f>
      </x:c>
    </x:row>
    <x:row r="307">
      <x:c r="A307" s="459"/>
      <x:c r="B307" s="459"/>
      <x:c r="C307" s="459"/>
      <x:c r="D307" s="459"/>
      <x:c r="E307" s="459"/>
      <x:c r="F307" s="459"/>
      <x:c r="G307" s="459"/>
      <x:c r="H307" s="459"/>
      <x:c r="I307" s="459"/>
      <x:c r="J307" s="459"/>
      <x:c r="K307" s="459"/>
      <x:c r="L307" s="459"/>
      <x:c r="M307" s="459"/>
      <x:c r="N307" s="487"/>
      <x:c r="O307" s="459"/>
      <x:c r="P307" s="459"/>
      <x:c r="Q307" s="747" t="str">
        <x:f>IF(A307="","",IF(COUNTIF($A$5:$A$504,A307)&gt;1,"DUPLICATE CUSTOMER ID",IF(OR(B307="",C307=""),"ADD BUYER / COMPANY",IF(AND(D307="",E307=""),"ADD PHONE OR EMAIL",IF(OR(AND(L307&lt;&gt;"",OR(NOT(ISNUMBER(L307)),L307&gt;TODAY())),AND(M307&lt;&gt;"",OR(NOT(ISNUMBER(M307)),M307&lt;L307,M307&gt;TODAY()))),"CHECK DATE","COMPLETE")))))</x:f>
      </x:c>
    </x:row>
    <x:row r="308">
      <x:c r="A308" s="459"/>
      <x:c r="B308" s="459"/>
      <x:c r="C308" s="459"/>
      <x:c r="D308" s="459"/>
      <x:c r="E308" s="459"/>
      <x:c r="F308" s="459"/>
      <x:c r="G308" s="459"/>
      <x:c r="H308" s="459"/>
      <x:c r="I308" s="459"/>
      <x:c r="J308" s="459"/>
      <x:c r="K308" s="459"/>
      <x:c r="L308" s="459"/>
      <x:c r="M308" s="459"/>
      <x:c r="N308" s="487"/>
      <x:c r="O308" s="459"/>
      <x:c r="P308" s="459"/>
      <x:c r="Q308" s="747" t="str">
        <x:f>IF(A308="","",IF(COUNTIF($A$5:$A$504,A308)&gt;1,"DUPLICATE CUSTOMER ID",IF(OR(B308="",C308=""),"ADD BUYER / COMPANY",IF(AND(D308="",E308=""),"ADD PHONE OR EMAIL",IF(OR(AND(L308&lt;&gt;"",OR(NOT(ISNUMBER(L308)),L308&gt;TODAY())),AND(M308&lt;&gt;"",OR(NOT(ISNUMBER(M308)),M308&lt;L308,M308&gt;TODAY()))),"CHECK DATE","COMPLETE")))))</x:f>
      </x:c>
    </x:row>
    <x:row r="309">
      <x:c r="A309" s="459"/>
      <x:c r="B309" s="459"/>
      <x:c r="C309" s="459"/>
      <x:c r="D309" s="459"/>
      <x:c r="E309" s="459"/>
      <x:c r="F309" s="459"/>
      <x:c r="G309" s="459"/>
      <x:c r="H309" s="459"/>
      <x:c r="I309" s="459"/>
      <x:c r="J309" s="459"/>
      <x:c r="K309" s="459"/>
      <x:c r="L309" s="459"/>
      <x:c r="M309" s="459"/>
      <x:c r="N309" s="487"/>
      <x:c r="O309" s="459"/>
      <x:c r="P309" s="459"/>
      <x:c r="Q309" s="747" t="str">
        <x:f>IF(A309="","",IF(COUNTIF($A$5:$A$504,A309)&gt;1,"DUPLICATE CUSTOMER ID",IF(OR(B309="",C309=""),"ADD BUYER / COMPANY",IF(AND(D309="",E309=""),"ADD PHONE OR EMAIL",IF(OR(AND(L309&lt;&gt;"",OR(NOT(ISNUMBER(L309)),L309&gt;TODAY())),AND(M309&lt;&gt;"",OR(NOT(ISNUMBER(M309)),M309&lt;L309,M309&gt;TODAY()))),"CHECK DATE","COMPLETE")))))</x:f>
      </x:c>
    </x:row>
    <x:row r="310">
      <x:c r="A310" s="459"/>
      <x:c r="B310" s="459"/>
      <x:c r="C310" s="459"/>
      <x:c r="D310" s="459"/>
      <x:c r="E310" s="459"/>
      <x:c r="F310" s="459"/>
      <x:c r="G310" s="459"/>
      <x:c r="H310" s="459"/>
      <x:c r="I310" s="459"/>
      <x:c r="J310" s="459"/>
      <x:c r="K310" s="459"/>
      <x:c r="L310" s="459"/>
      <x:c r="M310" s="459"/>
      <x:c r="N310" s="487"/>
      <x:c r="O310" s="459"/>
      <x:c r="P310" s="459"/>
      <x:c r="Q310" s="747" t="str">
        <x:f>IF(A310="","",IF(COUNTIF($A$5:$A$504,A310)&gt;1,"DUPLICATE CUSTOMER ID",IF(OR(B310="",C310=""),"ADD BUYER / COMPANY",IF(AND(D310="",E310=""),"ADD PHONE OR EMAIL",IF(OR(AND(L310&lt;&gt;"",OR(NOT(ISNUMBER(L310)),L310&gt;TODAY())),AND(M310&lt;&gt;"",OR(NOT(ISNUMBER(M310)),M310&lt;L310,M310&gt;TODAY()))),"CHECK DATE","COMPLETE")))))</x:f>
      </x:c>
    </x:row>
    <x:row r="311">
      <x:c r="A311" s="459"/>
      <x:c r="B311" s="459"/>
      <x:c r="C311" s="459"/>
      <x:c r="D311" s="459"/>
      <x:c r="E311" s="459"/>
      <x:c r="F311" s="459"/>
      <x:c r="G311" s="459"/>
      <x:c r="H311" s="459"/>
      <x:c r="I311" s="459"/>
      <x:c r="J311" s="459"/>
      <x:c r="K311" s="459"/>
      <x:c r="L311" s="459"/>
      <x:c r="M311" s="459"/>
      <x:c r="N311" s="487"/>
      <x:c r="O311" s="459"/>
      <x:c r="P311" s="459"/>
      <x:c r="Q311" s="747" t="str">
        <x:f>IF(A311="","",IF(COUNTIF($A$5:$A$504,A311)&gt;1,"DUPLICATE CUSTOMER ID",IF(OR(B311="",C311=""),"ADD BUYER / COMPANY",IF(AND(D311="",E311=""),"ADD PHONE OR EMAIL",IF(OR(AND(L311&lt;&gt;"",OR(NOT(ISNUMBER(L311)),L311&gt;TODAY())),AND(M311&lt;&gt;"",OR(NOT(ISNUMBER(M311)),M311&lt;L311,M311&gt;TODAY()))),"CHECK DATE","COMPLETE")))))</x:f>
      </x:c>
    </x:row>
    <x:row r="312">
      <x:c r="A312" s="459"/>
      <x:c r="B312" s="459"/>
      <x:c r="C312" s="459"/>
      <x:c r="D312" s="459"/>
      <x:c r="E312" s="459"/>
      <x:c r="F312" s="459"/>
      <x:c r="G312" s="459"/>
      <x:c r="H312" s="459"/>
      <x:c r="I312" s="459"/>
      <x:c r="J312" s="459"/>
      <x:c r="K312" s="459"/>
      <x:c r="L312" s="459"/>
      <x:c r="M312" s="459"/>
      <x:c r="N312" s="487"/>
      <x:c r="O312" s="459"/>
      <x:c r="P312" s="459"/>
      <x:c r="Q312" s="747" t="str">
        <x:f>IF(A312="","",IF(COUNTIF($A$5:$A$504,A312)&gt;1,"DUPLICATE CUSTOMER ID",IF(OR(B312="",C312=""),"ADD BUYER / COMPANY",IF(AND(D312="",E312=""),"ADD PHONE OR EMAIL",IF(OR(AND(L312&lt;&gt;"",OR(NOT(ISNUMBER(L312)),L312&gt;TODAY())),AND(M312&lt;&gt;"",OR(NOT(ISNUMBER(M312)),M312&lt;L312,M312&gt;TODAY()))),"CHECK DATE","COMPLETE")))))</x:f>
      </x:c>
    </x:row>
    <x:row r="313">
      <x:c r="A313" s="459"/>
      <x:c r="B313" s="459"/>
      <x:c r="C313" s="459"/>
      <x:c r="D313" s="459"/>
      <x:c r="E313" s="459"/>
      <x:c r="F313" s="459"/>
      <x:c r="G313" s="459"/>
      <x:c r="H313" s="459"/>
      <x:c r="I313" s="459"/>
      <x:c r="J313" s="459"/>
      <x:c r="K313" s="459"/>
      <x:c r="L313" s="459"/>
      <x:c r="M313" s="459"/>
      <x:c r="N313" s="487"/>
      <x:c r="O313" s="459"/>
      <x:c r="P313" s="459"/>
      <x:c r="Q313" s="747" t="str">
        <x:f>IF(A313="","",IF(COUNTIF($A$5:$A$504,A313)&gt;1,"DUPLICATE CUSTOMER ID",IF(OR(B313="",C313=""),"ADD BUYER / COMPANY",IF(AND(D313="",E313=""),"ADD PHONE OR EMAIL",IF(OR(AND(L313&lt;&gt;"",OR(NOT(ISNUMBER(L313)),L313&gt;TODAY())),AND(M313&lt;&gt;"",OR(NOT(ISNUMBER(M313)),M313&lt;L313,M313&gt;TODAY()))),"CHECK DATE","COMPLETE")))))</x:f>
      </x:c>
    </x:row>
    <x:row r="314">
      <x:c r="A314" s="459"/>
      <x:c r="B314" s="459"/>
      <x:c r="C314" s="459"/>
      <x:c r="D314" s="459"/>
      <x:c r="E314" s="459"/>
      <x:c r="F314" s="459"/>
      <x:c r="G314" s="459"/>
      <x:c r="H314" s="459"/>
      <x:c r="I314" s="459"/>
      <x:c r="J314" s="459"/>
      <x:c r="K314" s="459"/>
      <x:c r="L314" s="459"/>
      <x:c r="M314" s="459"/>
      <x:c r="N314" s="487"/>
      <x:c r="O314" s="459"/>
      <x:c r="P314" s="459"/>
      <x:c r="Q314" s="747" t="str">
        <x:f>IF(A314="","",IF(COUNTIF($A$5:$A$504,A314)&gt;1,"DUPLICATE CUSTOMER ID",IF(OR(B314="",C314=""),"ADD BUYER / COMPANY",IF(AND(D314="",E314=""),"ADD PHONE OR EMAIL",IF(OR(AND(L314&lt;&gt;"",OR(NOT(ISNUMBER(L314)),L314&gt;TODAY())),AND(M314&lt;&gt;"",OR(NOT(ISNUMBER(M314)),M314&lt;L314,M314&gt;TODAY()))),"CHECK DATE","COMPLETE")))))</x:f>
      </x:c>
    </x:row>
    <x:row r="315">
      <x:c r="A315" s="459"/>
      <x:c r="B315" s="459"/>
      <x:c r="C315" s="459"/>
      <x:c r="D315" s="459"/>
      <x:c r="E315" s="459"/>
      <x:c r="F315" s="459"/>
      <x:c r="G315" s="459"/>
      <x:c r="H315" s="459"/>
      <x:c r="I315" s="459"/>
      <x:c r="J315" s="459"/>
      <x:c r="K315" s="459"/>
      <x:c r="L315" s="459"/>
      <x:c r="M315" s="459"/>
      <x:c r="N315" s="487"/>
      <x:c r="O315" s="459"/>
      <x:c r="P315" s="459"/>
      <x:c r="Q315" s="747" t="str">
        <x:f>IF(A315="","",IF(COUNTIF($A$5:$A$504,A315)&gt;1,"DUPLICATE CUSTOMER ID",IF(OR(B315="",C315=""),"ADD BUYER / COMPANY",IF(AND(D315="",E315=""),"ADD PHONE OR EMAIL",IF(OR(AND(L315&lt;&gt;"",OR(NOT(ISNUMBER(L315)),L315&gt;TODAY())),AND(M315&lt;&gt;"",OR(NOT(ISNUMBER(M315)),M315&lt;L315,M315&gt;TODAY()))),"CHECK DATE","COMPLETE")))))</x:f>
      </x:c>
    </x:row>
    <x:row r="316">
      <x:c r="A316" s="459"/>
      <x:c r="B316" s="459"/>
      <x:c r="C316" s="459"/>
      <x:c r="D316" s="459"/>
      <x:c r="E316" s="459"/>
      <x:c r="F316" s="459"/>
      <x:c r="G316" s="459"/>
      <x:c r="H316" s="459"/>
      <x:c r="I316" s="459"/>
      <x:c r="J316" s="459"/>
      <x:c r="K316" s="459"/>
      <x:c r="L316" s="459"/>
      <x:c r="M316" s="459"/>
      <x:c r="N316" s="487"/>
      <x:c r="O316" s="459"/>
      <x:c r="P316" s="459"/>
      <x:c r="Q316" s="747" t="str">
        <x:f>IF(A316="","",IF(COUNTIF($A$5:$A$504,A316)&gt;1,"DUPLICATE CUSTOMER ID",IF(OR(B316="",C316=""),"ADD BUYER / COMPANY",IF(AND(D316="",E316=""),"ADD PHONE OR EMAIL",IF(OR(AND(L316&lt;&gt;"",OR(NOT(ISNUMBER(L316)),L316&gt;TODAY())),AND(M316&lt;&gt;"",OR(NOT(ISNUMBER(M316)),M316&lt;L316,M316&gt;TODAY()))),"CHECK DATE","COMPLETE")))))</x:f>
      </x:c>
    </x:row>
    <x:row r="317">
      <x:c r="A317" s="459"/>
      <x:c r="B317" s="459"/>
      <x:c r="C317" s="459"/>
      <x:c r="D317" s="459"/>
      <x:c r="E317" s="459"/>
      <x:c r="F317" s="459"/>
      <x:c r="G317" s="459"/>
      <x:c r="H317" s="459"/>
      <x:c r="I317" s="459"/>
      <x:c r="J317" s="459"/>
      <x:c r="K317" s="459"/>
      <x:c r="L317" s="459"/>
      <x:c r="M317" s="459"/>
      <x:c r="N317" s="487"/>
      <x:c r="O317" s="459"/>
      <x:c r="P317" s="459"/>
      <x:c r="Q317" s="747" t="str">
        <x:f>IF(A317="","",IF(COUNTIF($A$5:$A$504,A317)&gt;1,"DUPLICATE CUSTOMER ID",IF(OR(B317="",C317=""),"ADD BUYER / COMPANY",IF(AND(D317="",E317=""),"ADD PHONE OR EMAIL",IF(OR(AND(L317&lt;&gt;"",OR(NOT(ISNUMBER(L317)),L317&gt;TODAY())),AND(M317&lt;&gt;"",OR(NOT(ISNUMBER(M317)),M317&lt;L317,M317&gt;TODAY()))),"CHECK DATE","COMPLETE")))))</x:f>
      </x:c>
    </x:row>
    <x:row r="318">
      <x:c r="A318" s="459"/>
      <x:c r="B318" s="459"/>
      <x:c r="C318" s="459"/>
      <x:c r="D318" s="459"/>
      <x:c r="E318" s="459"/>
      <x:c r="F318" s="459"/>
      <x:c r="G318" s="459"/>
      <x:c r="H318" s="459"/>
      <x:c r="I318" s="459"/>
      <x:c r="J318" s="459"/>
      <x:c r="K318" s="459"/>
      <x:c r="L318" s="459"/>
      <x:c r="M318" s="459"/>
      <x:c r="N318" s="487"/>
      <x:c r="O318" s="459"/>
      <x:c r="P318" s="459"/>
      <x:c r="Q318" s="747" t="str">
        <x:f>IF(A318="","",IF(COUNTIF($A$5:$A$504,A318)&gt;1,"DUPLICATE CUSTOMER ID",IF(OR(B318="",C318=""),"ADD BUYER / COMPANY",IF(AND(D318="",E318=""),"ADD PHONE OR EMAIL",IF(OR(AND(L318&lt;&gt;"",OR(NOT(ISNUMBER(L318)),L318&gt;TODAY())),AND(M318&lt;&gt;"",OR(NOT(ISNUMBER(M318)),M318&lt;L318,M318&gt;TODAY()))),"CHECK DATE","COMPLETE")))))</x:f>
      </x:c>
    </x:row>
    <x:row r="319">
      <x:c r="A319" s="459"/>
      <x:c r="B319" s="459"/>
      <x:c r="C319" s="459"/>
      <x:c r="D319" s="459"/>
      <x:c r="E319" s="459"/>
      <x:c r="F319" s="459"/>
      <x:c r="G319" s="459"/>
      <x:c r="H319" s="459"/>
      <x:c r="I319" s="459"/>
      <x:c r="J319" s="459"/>
      <x:c r="K319" s="459"/>
      <x:c r="L319" s="459"/>
      <x:c r="M319" s="459"/>
      <x:c r="N319" s="487"/>
      <x:c r="O319" s="459"/>
      <x:c r="P319" s="459"/>
      <x:c r="Q319" s="747" t="str">
        <x:f>IF(A319="","",IF(COUNTIF($A$5:$A$504,A319)&gt;1,"DUPLICATE CUSTOMER ID",IF(OR(B319="",C319=""),"ADD BUYER / COMPANY",IF(AND(D319="",E319=""),"ADD PHONE OR EMAIL",IF(OR(AND(L319&lt;&gt;"",OR(NOT(ISNUMBER(L319)),L319&gt;TODAY())),AND(M319&lt;&gt;"",OR(NOT(ISNUMBER(M319)),M319&lt;L319,M319&gt;TODAY()))),"CHECK DATE","COMPLETE")))))</x:f>
      </x:c>
    </x:row>
    <x:row r="320">
      <x:c r="A320" s="459"/>
      <x:c r="B320" s="459"/>
      <x:c r="C320" s="459"/>
      <x:c r="D320" s="459"/>
      <x:c r="E320" s="459"/>
      <x:c r="F320" s="459"/>
      <x:c r="G320" s="459"/>
      <x:c r="H320" s="459"/>
      <x:c r="I320" s="459"/>
      <x:c r="J320" s="459"/>
      <x:c r="K320" s="459"/>
      <x:c r="L320" s="459"/>
      <x:c r="M320" s="459"/>
      <x:c r="N320" s="487"/>
      <x:c r="O320" s="459"/>
      <x:c r="P320" s="459"/>
      <x:c r="Q320" s="747" t="str">
        <x:f>IF(A320="","",IF(COUNTIF($A$5:$A$504,A320)&gt;1,"DUPLICATE CUSTOMER ID",IF(OR(B320="",C320=""),"ADD BUYER / COMPANY",IF(AND(D320="",E320=""),"ADD PHONE OR EMAIL",IF(OR(AND(L320&lt;&gt;"",OR(NOT(ISNUMBER(L320)),L320&gt;TODAY())),AND(M320&lt;&gt;"",OR(NOT(ISNUMBER(M320)),M320&lt;L320,M320&gt;TODAY()))),"CHECK DATE","COMPLETE")))))</x:f>
      </x:c>
    </x:row>
    <x:row r="321">
      <x:c r="A321" s="459"/>
      <x:c r="B321" s="459"/>
      <x:c r="C321" s="459"/>
      <x:c r="D321" s="459"/>
      <x:c r="E321" s="459"/>
      <x:c r="F321" s="459"/>
      <x:c r="G321" s="459"/>
      <x:c r="H321" s="459"/>
      <x:c r="I321" s="459"/>
      <x:c r="J321" s="459"/>
      <x:c r="K321" s="459"/>
      <x:c r="L321" s="459"/>
      <x:c r="M321" s="459"/>
      <x:c r="N321" s="487"/>
      <x:c r="O321" s="459"/>
      <x:c r="P321" s="459"/>
      <x:c r="Q321" s="747" t="str">
        <x:f>IF(A321="","",IF(COUNTIF($A$5:$A$504,A321)&gt;1,"DUPLICATE CUSTOMER ID",IF(OR(B321="",C321=""),"ADD BUYER / COMPANY",IF(AND(D321="",E321=""),"ADD PHONE OR EMAIL",IF(OR(AND(L321&lt;&gt;"",OR(NOT(ISNUMBER(L321)),L321&gt;TODAY())),AND(M321&lt;&gt;"",OR(NOT(ISNUMBER(M321)),M321&lt;L321,M321&gt;TODAY()))),"CHECK DATE","COMPLETE")))))</x:f>
      </x:c>
    </x:row>
    <x:row r="322">
      <x:c r="A322" s="459"/>
      <x:c r="B322" s="459"/>
      <x:c r="C322" s="459"/>
      <x:c r="D322" s="459"/>
      <x:c r="E322" s="459"/>
      <x:c r="F322" s="459"/>
      <x:c r="G322" s="459"/>
      <x:c r="H322" s="459"/>
      <x:c r="I322" s="459"/>
      <x:c r="J322" s="459"/>
      <x:c r="K322" s="459"/>
      <x:c r="L322" s="459"/>
      <x:c r="M322" s="459"/>
      <x:c r="N322" s="487"/>
      <x:c r="O322" s="459"/>
      <x:c r="P322" s="459"/>
      <x:c r="Q322" s="747" t="str">
        <x:f>IF(A322="","",IF(COUNTIF($A$5:$A$504,A322)&gt;1,"DUPLICATE CUSTOMER ID",IF(OR(B322="",C322=""),"ADD BUYER / COMPANY",IF(AND(D322="",E322=""),"ADD PHONE OR EMAIL",IF(OR(AND(L322&lt;&gt;"",OR(NOT(ISNUMBER(L322)),L322&gt;TODAY())),AND(M322&lt;&gt;"",OR(NOT(ISNUMBER(M322)),M322&lt;L322,M322&gt;TODAY()))),"CHECK DATE","COMPLETE")))))</x:f>
      </x:c>
    </x:row>
    <x:row r="323">
      <x:c r="A323" s="459"/>
      <x:c r="B323" s="459"/>
      <x:c r="C323" s="459"/>
      <x:c r="D323" s="459"/>
      <x:c r="E323" s="459"/>
      <x:c r="F323" s="459"/>
      <x:c r="G323" s="459"/>
      <x:c r="H323" s="459"/>
      <x:c r="I323" s="459"/>
      <x:c r="J323" s="459"/>
      <x:c r="K323" s="459"/>
      <x:c r="L323" s="459"/>
      <x:c r="M323" s="459"/>
      <x:c r="N323" s="487"/>
      <x:c r="O323" s="459"/>
      <x:c r="P323" s="459"/>
      <x:c r="Q323" s="747" t="str">
        <x:f>IF(A323="","",IF(COUNTIF($A$5:$A$504,A323)&gt;1,"DUPLICATE CUSTOMER ID",IF(OR(B323="",C323=""),"ADD BUYER / COMPANY",IF(AND(D323="",E323=""),"ADD PHONE OR EMAIL",IF(OR(AND(L323&lt;&gt;"",OR(NOT(ISNUMBER(L323)),L323&gt;TODAY())),AND(M323&lt;&gt;"",OR(NOT(ISNUMBER(M323)),M323&lt;L323,M323&gt;TODAY()))),"CHECK DATE","COMPLETE")))))</x:f>
      </x:c>
    </x:row>
    <x:row r="324">
      <x:c r="A324" s="459"/>
      <x:c r="B324" s="459"/>
      <x:c r="C324" s="459"/>
      <x:c r="D324" s="459"/>
      <x:c r="E324" s="459"/>
      <x:c r="F324" s="459"/>
      <x:c r="G324" s="459"/>
      <x:c r="H324" s="459"/>
      <x:c r="I324" s="459"/>
      <x:c r="J324" s="459"/>
      <x:c r="K324" s="459"/>
      <x:c r="L324" s="459"/>
      <x:c r="M324" s="459"/>
      <x:c r="N324" s="487"/>
      <x:c r="O324" s="459"/>
      <x:c r="P324" s="459"/>
      <x:c r="Q324" s="747" t="str">
        <x:f>IF(A324="","",IF(COUNTIF($A$5:$A$504,A324)&gt;1,"DUPLICATE CUSTOMER ID",IF(OR(B324="",C324=""),"ADD BUYER / COMPANY",IF(AND(D324="",E324=""),"ADD PHONE OR EMAIL",IF(OR(AND(L324&lt;&gt;"",OR(NOT(ISNUMBER(L324)),L324&gt;TODAY())),AND(M324&lt;&gt;"",OR(NOT(ISNUMBER(M324)),M324&lt;L324,M324&gt;TODAY()))),"CHECK DATE","COMPLETE")))))</x:f>
      </x:c>
    </x:row>
    <x:row r="325">
      <x:c r="A325" s="459"/>
      <x:c r="B325" s="459"/>
      <x:c r="C325" s="459"/>
      <x:c r="D325" s="459"/>
      <x:c r="E325" s="459"/>
      <x:c r="F325" s="459"/>
      <x:c r="G325" s="459"/>
      <x:c r="H325" s="459"/>
      <x:c r="I325" s="459"/>
      <x:c r="J325" s="459"/>
      <x:c r="K325" s="459"/>
      <x:c r="L325" s="459"/>
      <x:c r="M325" s="459"/>
      <x:c r="N325" s="487"/>
      <x:c r="O325" s="459"/>
      <x:c r="P325" s="459"/>
      <x:c r="Q325" s="747" t="str">
        <x:f>IF(A325="","",IF(COUNTIF($A$5:$A$504,A325)&gt;1,"DUPLICATE CUSTOMER ID",IF(OR(B325="",C325=""),"ADD BUYER / COMPANY",IF(AND(D325="",E325=""),"ADD PHONE OR EMAIL",IF(OR(AND(L325&lt;&gt;"",OR(NOT(ISNUMBER(L325)),L325&gt;TODAY())),AND(M325&lt;&gt;"",OR(NOT(ISNUMBER(M325)),M325&lt;L325,M325&gt;TODAY()))),"CHECK DATE","COMPLETE")))))</x:f>
      </x:c>
    </x:row>
    <x:row r="326">
      <x:c r="A326" s="459"/>
      <x:c r="B326" s="459"/>
      <x:c r="C326" s="459"/>
      <x:c r="D326" s="459"/>
      <x:c r="E326" s="459"/>
      <x:c r="F326" s="459"/>
      <x:c r="G326" s="459"/>
      <x:c r="H326" s="459"/>
      <x:c r="I326" s="459"/>
      <x:c r="J326" s="459"/>
      <x:c r="K326" s="459"/>
      <x:c r="L326" s="459"/>
      <x:c r="M326" s="459"/>
      <x:c r="N326" s="487"/>
      <x:c r="O326" s="459"/>
      <x:c r="P326" s="459"/>
      <x:c r="Q326" s="747" t="str">
        <x:f>IF(A326="","",IF(COUNTIF($A$5:$A$504,A326)&gt;1,"DUPLICATE CUSTOMER ID",IF(OR(B326="",C326=""),"ADD BUYER / COMPANY",IF(AND(D326="",E326=""),"ADD PHONE OR EMAIL",IF(OR(AND(L326&lt;&gt;"",OR(NOT(ISNUMBER(L326)),L326&gt;TODAY())),AND(M326&lt;&gt;"",OR(NOT(ISNUMBER(M326)),M326&lt;L326,M326&gt;TODAY()))),"CHECK DATE","COMPLETE")))))</x:f>
      </x:c>
    </x:row>
    <x:row r="327">
      <x:c r="A327" s="459"/>
      <x:c r="B327" s="459"/>
      <x:c r="C327" s="459"/>
      <x:c r="D327" s="459"/>
      <x:c r="E327" s="459"/>
      <x:c r="F327" s="459"/>
      <x:c r="G327" s="459"/>
      <x:c r="H327" s="459"/>
      <x:c r="I327" s="459"/>
      <x:c r="J327" s="459"/>
      <x:c r="K327" s="459"/>
      <x:c r="L327" s="459"/>
      <x:c r="M327" s="459"/>
      <x:c r="N327" s="487"/>
      <x:c r="O327" s="459"/>
      <x:c r="P327" s="459"/>
      <x:c r="Q327" s="747" t="str">
        <x:f>IF(A327="","",IF(COUNTIF($A$5:$A$504,A327)&gt;1,"DUPLICATE CUSTOMER ID",IF(OR(B327="",C327=""),"ADD BUYER / COMPANY",IF(AND(D327="",E327=""),"ADD PHONE OR EMAIL",IF(OR(AND(L327&lt;&gt;"",OR(NOT(ISNUMBER(L327)),L327&gt;TODAY())),AND(M327&lt;&gt;"",OR(NOT(ISNUMBER(M327)),M327&lt;L327,M327&gt;TODAY()))),"CHECK DATE","COMPLETE")))))</x:f>
      </x:c>
    </x:row>
    <x:row r="328">
      <x:c r="A328" s="459"/>
      <x:c r="B328" s="459"/>
      <x:c r="C328" s="459"/>
      <x:c r="D328" s="459"/>
      <x:c r="E328" s="459"/>
      <x:c r="F328" s="459"/>
      <x:c r="G328" s="459"/>
      <x:c r="H328" s="459"/>
      <x:c r="I328" s="459"/>
      <x:c r="J328" s="459"/>
      <x:c r="K328" s="459"/>
      <x:c r="L328" s="459"/>
      <x:c r="M328" s="459"/>
      <x:c r="N328" s="487"/>
      <x:c r="O328" s="459"/>
      <x:c r="P328" s="459"/>
      <x:c r="Q328" s="747" t="str">
        <x:f>IF(A328="","",IF(COUNTIF($A$5:$A$504,A328)&gt;1,"DUPLICATE CUSTOMER ID",IF(OR(B328="",C328=""),"ADD BUYER / COMPANY",IF(AND(D328="",E328=""),"ADD PHONE OR EMAIL",IF(OR(AND(L328&lt;&gt;"",OR(NOT(ISNUMBER(L328)),L328&gt;TODAY())),AND(M328&lt;&gt;"",OR(NOT(ISNUMBER(M328)),M328&lt;L328,M328&gt;TODAY()))),"CHECK DATE","COMPLETE")))))</x:f>
      </x:c>
    </x:row>
    <x:row r="329">
      <x:c r="A329" s="459"/>
      <x:c r="B329" s="459"/>
      <x:c r="C329" s="459"/>
      <x:c r="D329" s="459"/>
      <x:c r="E329" s="459"/>
      <x:c r="F329" s="459"/>
      <x:c r="G329" s="459"/>
      <x:c r="H329" s="459"/>
      <x:c r="I329" s="459"/>
      <x:c r="J329" s="459"/>
      <x:c r="K329" s="459"/>
      <x:c r="L329" s="459"/>
      <x:c r="M329" s="459"/>
      <x:c r="N329" s="487"/>
      <x:c r="O329" s="459"/>
      <x:c r="P329" s="459"/>
      <x:c r="Q329" s="747" t="str">
        <x:f>IF(A329="","",IF(COUNTIF($A$5:$A$504,A329)&gt;1,"DUPLICATE CUSTOMER ID",IF(OR(B329="",C329=""),"ADD BUYER / COMPANY",IF(AND(D329="",E329=""),"ADD PHONE OR EMAIL",IF(OR(AND(L329&lt;&gt;"",OR(NOT(ISNUMBER(L329)),L329&gt;TODAY())),AND(M329&lt;&gt;"",OR(NOT(ISNUMBER(M329)),M329&lt;L329,M329&gt;TODAY()))),"CHECK DATE","COMPLETE")))))</x:f>
      </x:c>
    </x:row>
    <x:row r="330">
      <x:c r="A330" s="459"/>
      <x:c r="B330" s="459"/>
      <x:c r="C330" s="459"/>
      <x:c r="D330" s="459"/>
      <x:c r="E330" s="459"/>
      <x:c r="F330" s="459"/>
      <x:c r="G330" s="459"/>
      <x:c r="H330" s="459"/>
      <x:c r="I330" s="459"/>
      <x:c r="J330" s="459"/>
      <x:c r="K330" s="459"/>
      <x:c r="L330" s="459"/>
      <x:c r="M330" s="459"/>
      <x:c r="N330" s="487"/>
      <x:c r="O330" s="459"/>
      <x:c r="P330" s="459"/>
      <x:c r="Q330" s="747" t="str">
        <x:f>IF(A330="","",IF(COUNTIF($A$5:$A$504,A330)&gt;1,"DUPLICATE CUSTOMER ID",IF(OR(B330="",C330=""),"ADD BUYER / COMPANY",IF(AND(D330="",E330=""),"ADD PHONE OR EMAIL",IF(OR(AND(L330&lt;&gt;"",OR(NOT(ISNUMBER(L330)),L330&gt;TODAY())),AND(M330&lt;&gt;"",OR(NOT(ISNUMBER(M330)),M330&lt;L330,M330&gt;TODAY()))),"CHECK DATE","COMPLETE")))))</x:f>
      </x:c>
    </x:row>
    <x:row r="331">
      <x:c r="A331" s="459"/>
      <x:c r="B331" s="459"/>
      <x:c r="C331" s="459"/>
      <x:c r="D331" s="459"/>
      <x:c r="E331" s="459"/>
      <x:c r="F331" s="459"/>
      <x:c r="G331" s="459"/>
      <x:c r="H331" s="459"/>
      <x:c r="I331" s="459"/>
      <x:c r="J331" s="459"/>
      <x:c r="K331" s="459"/>
      <x:c r="L331" s="459"/>
      <x:c r="M331" s="459"/>
      <x:c r="N331" s="487"/>
      <x:c r="O331" s="459"/>
      <x:c r="P331" s="459"/>
      <x:c r="Q331" s="747" t="str">
        <x:f>IF(A331="","",IF(COUNTIF($A$5:$A$504,A331)&gt;1,"DUPLICATE CUSTOMER ID",IF(OR(B331="",C331=""),"ADD BUYER / COMPANY",IF(AND(D331="",E331=""),"ADD PHONE OR EMAIL",IF(OR(AND(L331&lt;&gt;"",OR(NOT(ISNUMBER(L331)),L331&gt;TODAY())),AND(M331&lt;&gt;"",OR(NOT(ISNUMBER(M331)),M331&lt;L331,M331&gt;TODAY()))),"CHECK DATE","COMPLETE")))))</x:f>
      </x:c>
    </x:row>
    <x:row r="332">
      <x:c r="A332" s="459"/>
      <x:c r="B332" s="459"/>
      <x:c r="C332" s="459"/>
      <x:c r="D332" s="459"/>
      <x:c r="E332" s="459"/>
      <x:c r="F332" s="459"/>
      <x:c r="G332" s="459"/>
      <x:c r="H332" s="459"/>
      <x:c r="I332" s="459"/>
      <x:c r="J332" s="459"/>
      <x:c r="K332" s="459"/>
      <x:c r="L332" s="459"/>
      <x:c r="M332" s="459"/>
      <x:c r="N332" s="487"/>
      <x:c r="O332" s="459"/>
      <x:c r="P332" s="459"/>
      <x:c r="Q332" s="747" t="str">
        <x:f>IF(A332="","",IF(COUNTIF($A$5:$A$504,A332)&gt;1,"DUPLICATE CUSTOMER ID",IF(OR(B332="",C332=""),"ADD BUYER / COMPANY",IF(AND(D332="",E332=""),"ADD PHONE OR EMAIL",IF(OR(AND(L332&lt;&gt;"",OR(NOT(ISNUMBER(L332)),L332&gt;TODAY())),AND(M332&lt;&gt;"",OR(NOT(ISNUMBER(M332)),M332&lt;L332,M332&gt;TODAY()))),"CHECK DATE","COMPLETE")))))</x:f>
      </x:c>
    </x:row>
    <x:row r="333">
      <x:c r="A333" s="459"/>
      <x:c r="B333" s="459"/>
      <x:c r="C333" s="459"/>
      <x:c r="D333" s="459"/>
      <x:c r="E333" s="459"/>
      <x:c r="F333" s="459"/>
      <x:c r="G333" s="459"/>
      <x:c r="H333" s="459"/>
      <x:c r="I333" s="459"/>
      <x:c r="J333" s="459"/>
      <x:c r="K333" s="459"/>
      <x:c r="L333" s="459"/>
      <x:c r="M333" s="459"/>
      <x:c r="N333" s="487"/>
      <x:c r="O333" s="459"/>
      <x:c r="P333" s="459"/>
      <x:c r="Q333" s="747" t="str">
        <x:f>IF(A333="","",IF(COUNTIF($A$5:$A$504,A333)&gt;1,"DUPLICATE CUSTOMER ID",IF(OR(B333="",C333=""),"ADD BUYER / COMPANY",IF(AND(D333="",E333=""),"ADD PHONE OR EMAIL",IF(OR(AND(L333&lt;&gt;"",OR(NOT(ISNUMBER(L333)),L333&gt;TODAY())),AND(M333&lt;&gt;"",OR(NOT(ISNUMBER(M333)),M333&lt;L333,M333&gt;TODAY()))),"CHECK DATE","COMPLETE")))))</x:f>
      </x:c>
    </x:row>
    <x:row r="334">
      <x:c r="A334" s="459"/>
      <x:c r="B334" s="459"/>
      <x:c r="C334" s="459"/>
      <x:c r="D334" s="459"/>
      <x:c r="E334" s="459"/>
      <x:c r="F334" s="459"/>
      <x:c r="G334" s="459"/>
      <x:c r="H334" s="459"/>
      <x:c r="I334" s="459"/>
      <x:c r="J334" s="459"/>
      <x:c r="K334" s="459"/>
      <x:c r="L334" s="459"/>
      <x:c r="M334" s="459"/>
      <x:c r="N334" s="487"/>
      <x:c r="O334" s="459"/>
      <x:c r="P334" s="459"/>
      <x:c r="Q334" s="747" t="str">
        <x:f>IF(A334="","",IF(COUNTIF($A$5:$A$504,A334)&gt;1,"DUPLICATE CUSTOMER ID",IF(OR(B334="",C334=""),"ADD BUYER / COMPANY",IF(AND(D334="",E334=""),"ADD PHONE OR EMAIL",IF(OR(AND(L334&lt;&gt;"",OR(NOT(ISNUMBER(L334)),L334&gt;TODAY())),AND(M334&lt;&gt;"",OR(NOT(ISNUMBER(M334)),M334&lt;L334,M334&gt;TODAY()))),"CHECK DATE","COMPLETE")))))</x:f>
      </x:c>
    </x:row>
    <x:row r="335">
      <x:c r="A335" s="459"/>
      <x:c r="B335" s="459"/>
      <x:c r="C335" s="459"/>
      <x:c r="D335" s="459"/>
      <x:c r="E335" s="459"/>
      <x:c r="F335" s="459"/>
      <x:c r="G335" s="459"/>
      <x:c r="H335" s="459"/>
      <x:c r="I335" s="459"/>
      <x:c r="J335" s="459"/>
      <x:c r="K335" s="459"/>
      <x:c r="L335" s="459"/>
      <x:c r="M335" s="459"/>
      <x:c r="N335" s="487"/>
      <x:c r="O335" s="459"/>
      <x:c r="P335" s="459"/>
      <x:c r="Q335" s="747" t="str">
        <x:f>IF(A335="","",IF(COUNTIF($A$5:$A$504,A335)&gt;1,"DUPLICATE CUSTOMER ID",IF(OR(B335="",C335=""),"ADD BUYER / COMPANY",IF(AND(D335="",E335=""),"ADD PHONE OR EMAIL",IF(OR(AND(L335&lt;&gt;"",OR(NOT(ISNUMBER(L335)),L335&gt;TODAY())),AND(M335&lt;&gt;"",OR(NOT(ISNUMBER(M335)),M335&lt;L335,M335&gt;TODAY()))),"CHECK DATE","COMPLETE")))))</x:f>
      </x:c>
    </x:row>
    <x:row r="336">
      <x:c r="A336" s="459"/>
      <x:c r="B336" s="459"/>
      <x:c r="C336" s="459"/>
      <x:c r="D336" s="459"/>
      <x:c r="E336" s="459"/>
      <x:c r="F336" s="459"/>
      <x:c r="G336" s="459"/>
      <x:c r="H336" s="459"/>
      <x:c r="I336" s="459"/>
      <x:c r="J336" s="459"/>
      <x:c r="K336" s="459"/>
      <x:c r="L336" s="459"/>
      <x:c r="M336" s="459"/>
      <x:c r="N336" s="487"/>
      <x:c r="O336" s="459"/>
      <x:c r="P336" s="459"/>
      <x:c r="Q336" s="747" t="str">
        <x:f>IF(A336="","",IF(COUNTIF($A$5:$A$504,A336)&gt;1,"DUPLICATE CUSTOMER ID",IF(OR(B336="",C336=""),"ADD BUYER / COMPANY",IF(AND(D336="",E336=""),"ADD PHONE OR EMAIL",IF(OR(AND(L336&lt;&gt;"",OR(NOT(ISNUMBER(L336)),L336&gt;TODAY())),AND(M336&lt;&gt;"",OR(NOT(ISNUMBER(M336)),M336&lt;L336,M336&gt;TODAY()))),"CHECK DATE","COMPLETE")))))</x:f>
      </x:c>
    </x:row>
    <x:row r="337">
      <x:c r="A337" s="459"/>
      <x:c r="B337" s="459"/>
      <x:c r="C337" s="459"/>
      <x:c r="D337" s="459"/>
      <x:c r="E337" s="459"/>
      <x:c r="F337" s="459"/>
      <x:c r="G337" s="459"/>
      <x:c r="H337" s="459"/>
      <x:c r="I337" s="459"/>
      <x:c r="J337" s="459"/>
      <x:c r="K337" s="459"/>
      <x:c r="L337" s="459"/>
      <x:c r="M337" s="459"/>
      <x:c r="N337" s="487"/>
      <x:c r="O337" s="459"/>
      <x:c r="P337" s="459"/>
      <x:c r="Q337" s="747" t="str">
        <x:f>IF(A337="","",IF(COUNTIF($A$5:$A$504,A337)&gt;1,"DUPLICATE CUSTOMER ID",IF(OR(B337="",C337=""),"ADD BUYER / COMPANY",IF(AND(D337="",E337=""),"ADD PHONE OR EMAIL",IF(OR(AND(L337&lt;&gt;"",OR(NOT(ISNUMBER(L337)),L337&gt;TODAY())),AND(M337&lt;&gt;"",OR(NOT(ISNUMBER(M337)),M337&lt;L337,M337&gt;TODAY()))),"CHECK DATE","COMPLETE")))))</x:f>
      </x:c>
    </x:row>
    <x:row r="338">
      <x:c r="A338" s="459"/>
      <x:c r="B338" s="459"/>
      <x:c r="C338" s="459"/>
      <x:c r="D338" s="459"/>
      <x:c r="E338" s="459"/>
      <x:c r="F338" s="459"/>
      <x:c r="G338" s="459"/>
      <x:c r="H338" s="459"/>
      <x:c r="I338" s="459"/>
      <x:c r="J338" s="459"/>
      <x:c r="K338" s="459"/>
      <x:c r="L338" s="459"/>
      <x:c r="M338" s="459"/>
      <x:c r="N338" s="487"/>
      <x:c r="O338" s="459"/>
      <x:c r="P338" s="459"/>
      <x:c r="Q338" s="747" t="str">
        <x:f>IF(A338="","",IF(COUNTIF($A$5:$A$504,A338)&gt;1,"DUPLICATE CUSTOMER ID",IF(OR(B338="",C338=""),"ADD BUYER / COMPANY",IF(AND(D338="",E338=""),"ADD PHONE OR EMAIL",IF(OR(AND(L338&lt;&gt;"",OR(NOT(ISNUMBER(L338)),L338&gt;TODAY())),AND(M338&lt;&gt;"",OR(NOT(ISNUMBER(M338)),M338&lt;L338,M338&gt;TODAY()))),"CHECK DATE","COMPLETE")))))</x:f>
      </x:c>
    </x:row>
    <x:row r="339">
      <x:c r="A339" s="459"/>
      <x:c r="B339" s="459"/>
      <x:c r="C339" s="459"/>
      <x:c r="D339" s="459"/>
      <x:c r="E339" s="459"/>
      <x:c r="F339" s="459"/>
      <x:c r="G339" s="459"/>
      <x:c r="H339" s="459"/>
      <x:c r="I339" s="459"/>
      <x:c r="J339" s="459"/>
      <x:c r="K339" s="459"/>
      <x:c r="L339" s="459"/>
      <x:c r="M339" s="459"/>
      <x:c r="N339" s="487"/>
      <x:c r="O339" s="459"/>
      <x:c r="P339" s="459"/>
      <x:c r="Q339" s="747" t="str">
        <x:f>IF(A339="","",IF(COUNTIF($A$5:$A$504,A339)&gt;1,"DUPLICATE CUSTOMER ID",IF(OR(B339="",C339=""),"ADD BUYER / COMPANY",IF(AND(D339="",E339=""),"ADD PHONE OR EMAIL",IF(OR(AND(L339&lt;&gt;"",OR(NOT(ISNUMBER(L339)),L339&gt;TODAY())),AND(M339&lt;&gt;"",OR(NOT(ISNUMBER(M339)),M339&lt;L339,M339&gt;TODAY()))),"CHECK DATE","COMPLETE")))))</x:f>
      </x:c>
    </x:row>
    <x:row r="340">
      <x:c r="A340" s="459"/>
      <x:c r="B340" s="459"/>
      <x:c r="C340" s="459"/>
      <x:c r="D340" s="459"/>
      <x:c r="E340" s="459"/>
      <x:c r="F340" s="459"/>
      <x:c r="G340" s="459"/>
      <x:c r="H340" s="459"/>
      <x:c r="I340" s="459"/>
      <x:c r="J340" s="459"/>
      <x:c r="K340" s="459"/>
      <x:c r="L340" s="459"/>
      <x:c r="M340" s="459"/>
      <x:c r="N340" s="487"/>
      <x:c r="O340" s="459"/>
      <x:c r="P340" s="459"/>
      <x:c r="Q340" s="747" t="str">
        <x:f>IF(A340="","",IF(COUNTIF($A$5:$A$504,A340)&gt;1,"DUPLICATE CUSTOMER ID",IF(OR(B340="",C340=""),"ADD BUYER / COMPANY",IF(AND(D340="",E340=""),"ADD PHONE OR EMAIL",IF(OR(AND(L340&lt;&gt;"",OR(NOT(ISNUMBER(L340)),L340&gt;TODAY())),AND(M340&lt;&gt;"",OR(NOT(ISNUMBER(M340)),M340&lt;L340,M340&gt;TODAY()))),"CHECK DATE","COMPLETE")))))</x:f>
      </x:c>
    </x:row>
    <x:row r="341">
      <x:c r="A341" s="459"/>
      <x:c r="B341" s="459"/>
      <x:c r="C341" s="459"/>
      <x:c r="D341" s="459"/>
      <x:c r="E341" s="459"/>
      <x:c r="F341" s="459"/>
      <x:c r="G341" s="459"/>
      <x:c r="H341" s="459"/>
      <x:c r="I341" s="459"/>
      <x:c r="J341" s="459"/>
      <x:c r="K341" s="459"/>
      <x:c r="L341" s="459"/>
      <x:c r="M341" s="459"/>
      <x:c r="N341" s="487"/>
      <x:c r="O341" s="459"/>
      <x:c r="P341" s="459"/>
      <x:c r="Q341" s="747" t="str">
        <x:f>IF(A341="","",IF(COUNTIF($A$5:$A$504,A341)&gt;1,"DUPLICATE CUSTOMER ID",IF(OR(B341="",C341=""),"ADD BUYER / COMPANY",IF(AND(D341="",E341=""),"ADD PHONE OR EMAIL",IF(OR(AND(L341&lt;&gt;"",OR(NOT(ISNUMBER(L341)),L341&gt;TODAY())),AND(M341&lt;&gt;"",OR(NOT(ISNUMBER(M341)),M341&lt;L341,M341&gt;TODAY()))),"CHECK DATE","COMPLETE")))))</x:f>
      </x:c>
    </x:row>
    <x:row r="342">
      <x:c r="A342" s="459"/>
      <x:c r="B342" s="459"/>
      <x:c r="C342" s="459"/>
      <x:c r="D342" s="459"/>
      <x:c r="E342" s="459"/>
      <x:c r="F342" s="459"/>
      <x:c r="G342" s="459"/>
      <x:c r="H342" s="459"/>
      <x:c r="I342" s="459"/>
      <x:c r="J342" s="459"/>
      <x:c r="K342" s="459"/>
      <x:c r="L342" s="459"/>
      <x:c r="M342" s="459"/>
      <x:c r="N342" s="487"/>
      <x:c r="O342" s="459"/>
      <x:c r="P342" s="459"/>
      <x:c r="Q342" s="747" t="str">
        <x:f>IF(A342="","",IF(COUNTIF($A$5:$A$504,A342)&gt;1,"DUPLICATE CUSTOMER ID",IF(OR(B342="",C342=""),"ADD BUYER / COMPANY",IF(AND(D342="",E342=""),"ADD PHONE OR EMAIL",IF(OR(AND(L342&lt;&gt;"",OR(NOT(ISNUMBER(L342)),L342&gt;TODAY())),AND(M342&lt;&gt;"",OR(NOT(ISNUMBER(M342)),M342&lt;L342,M342&gt;TODAY()))),"CHECK DATE","COMPLETE")))))</x:f>
      </x:c>
    </x:row>
    <x:row r="343">
      <x:c r="A343" s="459"/>
      <x:c r="B343" s="459"/>
      <x:c r="C343" s="459"/>
      <x:c r="D343" s="459"/>
      <x:c r="E343" s="459"/>
      <x:c r="F343" s="459"/>
      <x:c r="G343" s="459"/>
      <x:c r="H343" s="459"/>
      <x:c r="I343" s="459"/>
      <x:c r="J343" s="459"/>
      <x:c r="K343" s="459"/>
      <x:c r="L343" s="459"/>
      <x:c r="M343" s="459"/>
      <x:c r="N343" s="487"/>
      <x:c r="O343" s="459"/>
      <x:c r="P343" s="459"/>
      <x:c r="Q343" s="747" t="str">
        <x:f>IF(A343="","",IF(COUNTIF($A$5:$A$504,A343)&gt;1,"DUPLICATE CUSTOMER ID",IF(OR(B343="",C343=""),"ADD BUYER / COMPANY",IF(AND(D343="",E343=""),"ADD PHONE OR EMAIL",IF(OR(AND(L343&lt;&gt;"",OR(NOT(ISNUMBER(L343)),L343&gt;TODAY())),AND(M343&lt;&gt;"",OR(NOT(ISNUMBER(M343)),M343&lt;L343,M343&gt;TODAY()))),"CHECK DATE","COMPLETE")))))</x:f>
      </x:c>
    </x:row>
    <x:row r="344">
      <x:c r="A344" s="459"/>
      <x:c r="B344" s="459"/>
      <x:c r="C344" s="459"/>
      <x:c r="D344" s="459"/>
      <x:c r="E344" s="459"/>
      <x:c r="F344" s="459"/>
      <x:c r="G344" s="459"/>
      <x:c r="H344" s="459"/>
      <x:c r="I344" s="459"/>
      <x:c r="J344" s="459"/>
      <x:c r="K344" s="459"/>
      <x:c r="L344" s="459"/>
      <x:c r="M344" s="459"/>
      <x:c r="N344" s="487"/>
      <x:c r="O344" s="459"/>
      <x:c r="P344" s="459"/>
      <x:c r="Q344" s="747" t="str">
        <x:f>IF(A344="","",IF(COUNTIF($A$5:$A$504,A344)&gt;1,"DUPLICATE CUSTOMER ID",IF(OR(B344="",C344=""),"ADD BUYER / COMPANY",IF(AND(D344="",E344=""),"ADD PHONE OR EMAIL",IF(OR(AND(L344&lt;&gt;"",OR(NOT(ISNUMBER(L344)),L344&gt;TODAY())),AND(M344&lt;&gt;"",OR(NOT(ISNUMBER(M344)),M344&lt;L344,M344&gt;TODAY()))),"CHECK DATE","COMPLETE")))))</x:f>
      </x:c>
    </x:row>
    <x:row r="345">
      <x:c r="A345" s="459"/>
      <x:c r="B345" s="459"/>
      <x:c r="C345" s="459"/>
      <x:c r="D345" s="459"/>
      <x:c r="E345" s="459"/>
      <x:c r="F345" s="459"/>
      <x:c r="G345" s="459"/>
      <x:c r="H345" s="459"/>
      <x:c r="I345" s="459"/>
      <x:c r="J345" s="459"/>
      <x:c r="K345" s="459"/>
      <x:c r="L345" s="459"/>
      <x:c r="M345" s="459"/>
      <x:c r="N345" s="487"/>
      <x:c r="O345" s="459"/>
      <x:c r="P345" s="459"/>
      <x:c r="Q345" s="747" t="str">
        <x:f>IF(A345="","",IF(COUNTIF($A$5:$A$504,A345)&gt;1,"DUPLICATE CUSTOMER ID",IF(OR(B345="",C345=""),"ADD BUYER / COMPANY",IF(AND(D345="",E345=""),"ADD PHONE OR EMAIL",IF(OR(AND(L345&lt;&gt;"",OR(NOT(ISNUMBER(L345)),L345&gt;TODAY())),AND(M345&lt;&gt;"",OR(NOT(ISNUMBER(M345)),M345&lt;L345,M345&gt;TODAY()))),"CHECK DATE","COMPLETE")))))</x:f>
      </x:c>
    </x:row>
    <x:row r="346">
      <x:c r="A346" s="459"/>
      <x:c r="B346" s="459"/>
      <x:c r="C346" s="459"/>
      <x:c r="D346" s="459"/>
      <x:c r="E346" s="459"/>
      <x:c r="F346" s="459"/>
      <x:c r="G346" s="459"/>
      <x:c r="H346" s="459"/>
      <x:c r="I346" s="459"/>
      <x:c r="J346" s="459"/>
      <x:c r="K346" s="459"/>
      <x:c r="L346" s="459"/>
      <x:c r="M346" s="459"/>
      <x:c r="N346" s="487"/>
      <x:c r="O346" s="459"/>
      <x:c r="P346" s="459"/>
      <x:c r="Q346" s="747" t="str">
        <x:f>IF(A346="","",IF(COUNTIF($A$5:$A$504,A346)&gt;1,"DUPLICATE CUSTOMER ID",IF(OR(B346="",C346=""),"ADD BUYER / COMPANY",IF(AND(D346="",E346=""),"ADD PHONE OR EMAIL",IF(OR(AND(L346&lt;&gt;"",OR(NOT(ISNUMBER(L346)),L346&gt;TODAY())),AND(M346&lt;&gt;"",OR(NOT(ISNUMBER(M346)),M346&lt;L346,M346&gt;TODAY()))),"CHECK DATE","COMPLETE")))))</x:f>
      </x:c>
    </x:row>
    <x:row r="347">
      <x:c r="A347" s="459"/>
      <x:c r="B347" s="459"/>
      <x:c r="C347" s="459"/>
      <x:c r="D347" s="459"/>
      <x:c r="E347" s="459"/>
      <x:c r="F347" s="459"/>
      <x:c r="G347" s="459"/>
      <x:c r="H347" s="459"/>
      <x:c r="I347" s="459"/>
      <x:c r="J347" s="459"/>
      <x:c r="K347" s="459"/>
      <x:c r="L347" s="459"/>
      <x:c r="M347" s="459"/>
      <x:c r="N347" s="487"/>
      <x:c r="O347" s="459"/>
      <x:c r="P347" s="459"/>
      <x:c r="Q347" s="747" t="str">
        <x:f>IF(A347="","",IF(COUNTIF($A$5:$A$504,A347)&gt;1,"DUPLICATE CUSTOMER ID",IF(OR(B347="",C347=""),"ADD BUYER / COMPANY",IF(AND(D347="",E347=""),"ADD PHONE OR EMAIL",IF(OR(AND(L347&lt;&gt;"",OR(NOT(ISNUMBER(L347)),L347&gt;TODAY())),AND(M347&lt;&gt;"",OR(NOT(ISNUMBER(M347)),M347&lt;L347,M347&gt;TODAY()))),"CHECK DATE","COMPLETE")))))</x:f>
      </x:c>
    </x:row>
    <x:row r="348">
      <x:c r="A348" s="459"/>
      <x:c r="B348" s="459"/>
      <x:c r="C348" s="459"/>
      <x:c r="D348" s="459"/>
      <x:c r="E348" s="459"/>
      <x:c r="F348" s="459"/>
      <x:c r="G348" s="459"/>
      <x:c r="H348" s="459"/>
      <x:c r="I348" s="459"/>
      <x:c r="J348" s="459"/>
      <x:c r="K348" s="459"/>
      <x:c r="L348" s="459"/>
      <x:c r="M348" s="459"/>
      <x:c r="N348" s="487"/>
      <x:c r="O348" s="459"/>
      <x:c r="P348" s="459"/>
      <x:c r="Q348" s="747" t="str">
        <x:f>IF(A348="","",IF(COUNTIF($A$5:$A$504,A348)&gt;1,"DUPLICATE CUSTOMER ID",IF(OR(B348="",C348=""),"ADD BUYER / COMPANY",IF(AND(D348="",E348=""),"ADD PHONE OR EMAIL",IF(OR(AND(L348&lt;&gt;"",OR(NOT(ISNUMBER(L348)),L348&gt;TODAY())),AND(M348&lt;&gt;"",OR(NOT(ISNUMBER(M348)),M348&lt;L348,M348&gt;TODAY()))),"CHECK DATE","COMPLETE")))))</x:f>
      </x:c>
    </x:row>
    <x:row r="349">
      <x:c r="A349" s="459"/>
      <x:c r="B349" s="459"/>
      <x:c r="C349" s="459"/>
      <x:c r="D349" s="459"/>
      <x:c r="E349" s="459"/>
      <x:c r="F349" s="459"/>
      <x:c r="G349" s="459"/>
      <x:c r="H349" s="459"/>
      <x:c r="I349" s="459"/>
      <x:c r="J349" s="459"/>
      <x:c r="K349" s="459"/>
      <x:c r="L349" s="459"/>
      <x:c r="M349" s="459"/>
      <x:c r="N349" s="487"/>
      <x:c r="O349" s="459"/>
      <x:c r="P349" s="459"/>
      <x:c r="Q349" s="747" t="str">
        <x:f>IF(A349="","",IF(COUNTIF($A$5:$A$504,A349)&gt;1,"DUPLICATE CUSTOMER ID",IF(OR(B349="",C349=""),"ADD BUYER / COMPANY",IF(AND(D349="",E349=""),"ADD PHONE OR EMAIL",IF(OR(AND(L349&lt;&gt;"",OR(NOT(ISNUMBER(L349)),L349&gt;TODAY())),AND(M349&lt;&gt;"",OR(NOT(ISNUMBER(M349)),M349&lt;L349,M349&gt;TODAY()))),"CHECK DATE","COMPLETE")))))</x:f>
      </x:c>
    </x:row>
    <x:row r="350">
      <x:c r="A350" s="459"/>
      <x:c r="B350" s="459"/>
      <x:c r="C350" s="459"/>
      <x:c r="D350" s="459"/>
      <x:c r="E350" s="459"/>
      <x:c r="F350" s="459"/>
      <x:c r="G350" s="459"/>
      <x:c r="H350" s="459"/>
      <x:c r="I350" s="459"/>
      <x:c r="J350" s="459"/>
      <x:c r="K350" s="459"/>
      <x:c r="L350" s="459"/>
      <x:c r="M350" s="459"/>
      <x:c r="N350" s="487"/>
      <x:c r="O350" s="459"/>
      <x:c r="P350" s="459"/>
      <x:c r="Q350" s="747" t="str">
        <x:f>IF(A350="","",IF(COUNTIF($A$5:$A$504,A350)&gt;1,"DUPLICATE CUSTOMER ID",IF(OR(B350="",C350=""),"ADD BUYER / COMPANY",IF(AND(D350="",E350=""),"ADD PHONE OR EMAIL",IF(OR(AND(L350&lt;&gt;"",OR(NOT(ISNUMBER(L350)),L350&gt;TODAY())),AND(M350&lt;&gt;"",OR(NOT(ISNUMBER(M350)),M350&lt;L350,M350&gt;TODAY()))),"CHECK DATE","COMPLETE")))))</x:f>
      </x:c>
    </x:row>
    <x:row r="351">
      <x:c r="A351" s="459"/>
      <x:c r="B351" s="459"/>
      <x:c r="C351" s="459"/>
      <x:c r="D351" s="459"/>
      <x:c r="E351" s="459"/>
      <x:c r="F351" s="459"/>
      <x:c r="G351" s="459"/>
      <x:c r="H351" s="459"/>
      <x:c r="I351" s="459"/>
      <x:c r="J351" s="459"/>
      <x:c r="K351" s="459"/>
      <x:c r="L351" s="459"/>
      <x:c r="M351" s="459"/>
      <x:c r="N351" s="487"/>
      <x:c r="O351" s="459"/>
      <x:c r="P351" s="459"/>
      <x:c r="Q351" s="747" t="str">
        <x:f>IF(A351="","",IF(COUNTIF($A$5:$A$504,A351)&gt;1,"DUPLICATE CUSTOMER ID",IF(OR(B351="",C351=""),"ADD BUYER / COMPANY",IF(AND(D351="",E351=""),"ADD PHONE OR EMAIL",IF(OR(AND(L351&lt;&gt;"",OR(NOT(ISNUMBER(L351)),L351&gt;TODAY())),AND(M351&lt;&gt;"",OR(NOT(ISNUMBER(M351)),M351&lt;L351,M351&gt;TODAY()))),"CHECK DATE","COMPLETE")))))</x:f>
      </x:c>
    </x:row>
    <x:row r="352">
      <x:c r="A352" s="459"/>
      <x:c r="B352" s="459"/>
      <x:c r="C352" s="459"/>
      <x:c r="D352" s="459"/>
      <x:c r="E352" s="459"/>
      <x:c r="F352" s="459"/>
      <x:c r="G352" s="459"/>
      <x:c r="H352" s="459"/>
      <x:c r="I352" s="459"/>
      <x:c r="J352" s="459"/>
      <x:c r="K352" s="459"/>
      <x:c r="L352" s="459"/>
      <x:c r="M352" s="459"/>
      <x:c r="N352" s="487"/>
      <x:c r="O352" s="459"/>
      <x:c r="P352" s="459"/>
      <x:c r="Q352" s="747" t="str">
        <x:f>IF(A352="","",IF(COUNTIF($A$5:$A$504,A352)&gt;1,"DUPLICATE CUSTOMER ID",IF(OR(B352="",C352=""),"ADD BUYER / COMPANY",IF(AND(D352="",E352=""),"ADD PHONE OR EMAIL",IF(OR(AND(L352&lt;&gt;"",OR(NOT(ISNUMBER(L352)),L352&gt;TODAY())),AND(M352&lt;&gt;"",OR(NOT(ISNUMBER(M352)),M352&lt;L352,M352&gt;TODAY()))),"CHECK DATE","COMPLETE")))))</x:f>
      </x:c>
    </x:row>
    <x:row r="353">
      <x:c r="A353" s="459"/>
      <x:c r="B353" s="459"/>
      <x:c r="C353" s="459"/>
      <x:c r="D353" s="459"/>
      <x:c r="E353" s="459"/>
      <x:c r="F353" s="459"/>
      <x:c r="G353" s="459"/>
      <x:c r="H353" s="459"/>
      <x:c r="I353" s="459"/>
      <x:c r="J353" s="459"/>
      <x:c r="K353" s="459"/>
      <x:c r="L353" s="459"/>
      <x:c r="M353" s="459"/>
      <x:c r="N353" s="487"/>
      <x:c r="O353" s="459"/>
      <x:c r="P353" s="459"/>
      <x:c r="Q353" s="747" t="str">
        <x:f>IF(A353="","",IF(COUNTIF($A$5:$A$504,A353)&gt;1,"DUPLICATE CUSTOMER ID",IF(OR(B353="",C353=""),"ADD BUYER / COMPANY",IF(AND(D353="",E353=""),"ADD PHONE OR EMAIL",IF(OR(AND(L353&lt;&gt;"",OR(NOT(ISNUMBER(L353)),L353&gt;TODAY())),AND(M353&lt;&gt;"",OR(NOT(ISNUMBER(M353)),M353&lt;L353,M353&gt;TODAY()))),"CHECK DATE","COMPLETE")))))</x:f>
      </x:c>
    </x:row>
    <x:row r="354">
      <x:c r="A354" s="459"/>
      <x:c r="B354" s="459"/>
      <x:c r="C354" s="459"/>
      <x:c r="D354" s="459"/>
      <x:c r="E354" s="459"/>
      <x:c r="F354" s="459"/>
      <x:c r="G354" s="459"/>
      <x:c r="H354" s="459"/>
      <x:c r="I354" s="459"/>
      <x:c r="J354" s="459"/>
      <x:c r="K354" s="459"/>
      <x:c r="L354" s="459"/>
      <x:c r="M354" s="459"/>
      <x:c r="N354" s="487"/>
      <x:c r="O354" s="459"/>
      <x:c r="P354" s="459"/>
      <x:c r="Q354" s="747" t="str">
        <x:f>IF(A354="","",IF(COUNTIF($A$5:$A$504,A354)&gt;1,"DUPLICATE CUSTOMER ID",IF(OR(B354="",C354=""),"ADD BUYER / COMPANY",IF(AND(D354="",E354=""),"ADD PHONE OR EMAIL",IF(OR(AND(L354&lt;&gt;"",OR(NOT(ISNUMBER(L354)),L354&gt;TODAY())),AND(M354&lt;&gt;"",OR(NOT(ISNUMBER(M354)),M354&lt;L354,M354&gt;TODAY()))),"CHECK DATE","COMPLETE")))))</x:f>
      </x:c>
    </x:row>
    <x:row r="355">
      <x:c r="A355" s="459"/>
      <x:c r="B355" s="459"/>
      <x:c r="C355" s="459"/>
      <x:c r="D355" s="459"/>
      <x:c r="E355" s="459"/>
      <x:c r="F355" s="459"/>
      <x:c r="G355" s="459"/>
      <x:c r="H355" s="459"/>
      <x:c r="I355" s="459"/>
      <x:c r="J355" s="459"/>
      <x:c r="K355" s="459"/>
      <x:c r="L355" s="459"/>
      <x:c r="M355" s="459"/>
      <x:c r="N355" s="487"/>
      <x:c r="O355" s="459"/>
      <x:c r="P355" s="459"/>
      <x:c r="Q355" s="747" t="str">
        <x:f>IF(A355="","",IF(COUNTIF($A$5:$A$504,A355)&gt;1,"DUPLICATE CUSTOMER ID",IF(OR(B355="",C355=""),"ADD BUYER / COMPANY",IF(AND(D355="",E355=""),"ADD PHONE OR EMAIL",IF(OR(AND(L355&lt;&gt;"",OR(NOT(ISNUMBER(L355)),L355&gt;TODAY())),AND(M355&lt;&gt;"",OR(NOT(ISNUMBER(M355)),M355&lt;L355,M355&gt;TODAY()))),"CHECK DATE","COMPLETE")))))</x:f>
      </x:c>
    </x:row>
    <x:row r="356">
      <x:c r="A356" s="459"/>
      <x:c r="B356" s="459"/>
      <x:c r="C356" s="459"/>
      <x:c r="D356" s="459"/>
      <x:c r="E356" s="459"/>
      <x:c r="F356" s="459"/>
      <x:c r="G356" s="459"/>
      <x:c r="H356" s="459"/>
      <x:c r="I356" s="459"/>
      <x:c r="J356" s="459"/>
      <x:c r="K356" s="459"/>
      <x:c r="L356" s="459"/>
      <x:c r="M356" s="459"/>
      <x:c r="N356" s="487"/>
      <x:c r="O356" s="459"/>
      <x:c r="P356" s="459"/>
      <x:c r="Q356" s="747" t="str">
        <x:f>IF(A356="","",IF(COUNTIF($A$5:$A$504,A356)&gt;1,"DUPLICATE CUSTOMER ID",IF(OR(B356="",C356=""),"ADD BUYER / COMPANY",IF(AND(D356="",E356=""),"ADD PHONE OR EMAIL",IF(OR(AND(L356&lt;&gt;"",OR(NOT(ISNUMBER(L356)),L356&gt;TODAY())),AND(M356&lt;&gt;"",OR(NOT(ISNUMBER(M356)),M356&lt;L356,M356&gt;TODAY()))),"CHECK DATE","COMPLETE")))))</x:f>
      </x:c>
    </x:row>
    <x:row r="357">
      <x:c r="A357" s="459"/>
      <x:c r="B357" s="459"/>
      <x:c r="C357" s="459"/>
      <x:c r="D357" s="459"/>
      <x:c r="E357" s="459"/>
      <x:c r="F357" s="459"/>
      <x:c r="G357" s="459"/>
      <x:c r="H357" s="459"/>
      <x:c r="I357" s="459"/>
      <x:c r="J357" s="459"/>
      <x:c r="K357" s="459"/>
      <x:c r="L357" s="459"/>
      <x:c r="M357" s="459"/>
      <x:c r="N357" s="487"/>
      <x:c r="O357" s="459"/>
      <x:c r="P357" s="459"/>
      <x:c r="Q357" s="747" t="str">
        <x:f>IF(A357="","",IF(COUNTIF($A$5:$A$504,A357)&gt;1,"DUPLICATE CUSTOMER ID",IF(OR(B357="",C357=""),"ADD BUYER / COMPANY",IF(AND(D357="",E357=""),"ADD PHONE OR EMAIL",IF(OR(AND(L357&lt;&gt;"",OR(NOT(ISNUMBER(L357)),L357&gt;TODAY())),AND(M357&lt;&gt;"",OR(NOT(ISNUMBER(M357)),M357&lt;L357,M357&gt;TODAY()))),"CHECK DATE","COMPLETE")))))</x:f>
      </x:c>
    </x:row>
    <x:row r="358">
      <x:c r="A358" s="459"/>
      <x:c r="B358" s="459"/>
      <x:c r="C358" s="459"/>
      <x:c r="D358" s="459"/>
      <x:c r="E358" s="459"/>
      <x:c r="F358" s="459"/>
      <x:c r="G358" s="459"/>
      <x:c r="H358" s="459"/>
      <x:c r="I358" s="459"/>
      <x:c r="J358" s="459"/>
      <x:c r="K358" s="459"/>
      <x:c r="L358" s="459"/>
      <x:c r="M358" s="459"/>
      <x:c r="N358" s="487"/>
      <x:c r="O358" s="459"/>
      <x:c r="P358" s="459"/>
      <x:c r="Q358" s="747" t="str">
        <x:f>IF(A358="","",IF(COUNTIF($A$5:$A$504,A358)&gt;1,"DUPLICATE CUSTOMER ID",IF(OR(B358="",C358=""),"ADD BUYER / COMPANY",IF(AND(D358="",E358=""),"ADD PHONE OR EMAIL",IF(OR(AND(L358&lt;&gt;"",OR(NOT(ISNUMBER(L358)),L358&gt;TODAY())),AND(M358&lt;&gt;"",OR(NOT(ISNUMBER(M358)),M358&lt;L358,M358&gt;TODAY()))),"CHECK DATE","COMPLETE")))))</x:f>
      </x:c>
    </x:row>
    <x:row r="359">
      <x:c r="A359" s="459"/>
      <x:c r="B359" s="459"/>
      <x:c r="C359" s="459"/>
      <x:c r="D359" s="459"/>
      <x:c r="E359" s="459"/>
      <x:c r="F359" s="459"/>
      <x:c r="G359" s="459"/>
      <x:c r="H359" s="459"/>
      <x:c r="I359" s="459"/>
      <x:c r="J359" s="459"/>
      <x:c r="K359" s="459"/>
      <x:c r="L359" s="459"/>
      <x:c r="M359" s="459"/>
      <x:c r="N359" s="487"/>
      <x:c r="O359" s="459"/>
      <x:c r="P359" s="459"/>
      <x:c r="Q359" s="747" t="str">
        <x:f>IF(A359="","",IF(COUNTIF($A$5:$A$504,A359)&gt;1,"DUPLICATE CUSTOMER ID",IF(OR(B359="",C359=""),"ADD BUYER / COMPANY",IF(AND(D359="",E359=""),"ADD PHONE OR EMAIL",IF(OR(AND(L359&lt;&gt;"",OR(NOT(ISNUMBER(L359)),L359&gt;TODAY())),AND(M359&lt;&gt;"",OR(NOT(ISNUMBER(M359)),M359&lt;L359,M359&gt;TODAY()))),"CHECK DATE","COMPLETE")))))</x:f>
      </x:c>
    </x:row>
    <x:row r="360">
      <x:c r="A360" s="459"/>
      <x:c r="B360" s="459"/>
      <x:c r="C360" s="459"/>
      <x:c r="D360" s="459"/>
      <x:c r="E360" s="459"/>
      <x:c r="F360" s="459"/>
      <x:c r="G360" s="459"/>
      <x:c r="H360" s="459"/>
      <x:c r="I360" s="459"/>
      <x:c r="J360" s="459"/>
      <x:c r="K360" s="459"/>
      <x:c r="L360" s="459"/>
      <x:c r="M360" s="459"/>
      <x:c r="N360" s="487"/>
      <x:c r="O360" s="459"/>
      <x:c r="P360" s="459"/>
      <x:c r="Q360" s="747" t="str">
        <x:f>IF(A360="","",IF(COUNTIF($A$5:$A$504,A360)&gt;1,"DUPLICATE CUSTOMER ID",IF(OR(B360="",C360=""),"ADD BUYER / COMPANY",IF(AND(D360="",E360=""),"ADD PHONE OR EMAIL",IF(OR(AND(L360&lt;&gt;"",OR(NOT(ISNUMBER(L360)),L360&gt;TODAY())),AND(M360&lt;&gt;"",OR(NOT(ISNUMBER(M360)),M360&lt;L360,M360&gt;TODAY()))),"CHECK DATE","COMPLETE")))))</x:f>
      </x:c>
    </x:row>
    <x:row r="361">
      <x:c r="A361" s="459"/>
      <x:c r="B361" s="459"/>
      <x:c r="C361" s="459"/>
      <x:c r="D361" s="459"/>
      <x:c r="E361" s="459"/>
      <x:c r="F361" s="459"/>
      <x:c r="G361" s="459"/>
      <x:c r="H361" s="459"/>
      <x:c r="I361" s="459"/>
      <x:c r="J361" s="459"/>
      <x:c r="K361" s="459"/>
      <x:c r="L361" s="459"/>
      <x:c r="M361" s="459"/>
      <x:c r="N361" s="487"/>
      <x:c r="O361" s="459"/>
      <x:c r="P361" s="459"/>
      <x:c r="Q361" s="747" t="str">
        <x:f>IF(A361="","",IF(COUNTIF($A$5:$A$504,A361)&gt;1,"DUPLICATE CUSTOMER ID",IF(OR(B361="",C361=""),"ADD BUYER / COMPANY",IF(AND(D361="",E361=""),"ADD PHONE OR EMAIL",IF(OR(AND(L361&lt;&gt;"",OR(NOT(ISNUMBER(L361)),L361&gt;TODAY())),AND(M361&lt;&gt;"",OR(NOT(ISNUMBER(M361)),M361&lt;L361,M361&gt;TODAY()))),"CHECK DATE","COMPLETE")))))</x:f>
      </x:c>
    </x:row>
    <x:row r="362">
      <x:c r="A362" s="459"/>
      <x:c r="B362" s="459"/>
      <x:c r="C362" s="459"/>
      <x:c r="D362" s="459"/>
      <x:c r="E362" s="459"/>
      <x:c r="F362" s="459"/>
      <x:c r="G362" s="459"/>
      <x:c r="H362" s="459"/>
      <x:c r="I362" s="459"/>
      <x:c r="J362" s="459"/>
      <x:c r="K362" s="459"/>
      <x:c r="L362" s="459"/>
      <x:c r="M362" s="459"/>
      <x:c r="N362" s="487"/>
      <x:c r="O362" s="459"/>
      <x:c r="P362" s="459"/>
      <x:c r="Q362" s="747" t="str">
        <x:f>IF(A362="","",IF(COUNTIF($A$5:$A$504,A362)&gt;1,"DUPLICATE CUSTOMER ID",IF(OR(B362="",C362=""),"ADD BUYER / COMPANY",IF(AND(D362="",E362=""),"ADD PHONE OR EMAIL",IF(OR(AND(L362&lt;&gt;"",OR(NOT(ISNUMBER(L362)),L362&gt;TODAY())),AND(M362&lt;&gt;"",OR(NOT(ISNUMBER(M362)),M362&lt;L362,M362&gt;TODAY()))),"CHECK DATE","COMPLETE")))))</x:f>
      </x:c>
    </x:row>
    <x:row r="363">
      <x:c r="A363" s="459"/>
      <x:c r="B363" s="459"/>
      <x:c r="C363" s="459"/>
      <x:c r="D363" s="459"/>
      <x:c r="E363" s="459"/>
      <x:c r="F363" s="459"/>
      <x:c r="G363" s="459"/>
      <x:c r="H363" s="459"/>
      <x:c r="I363" s="459"/>
      <x:c r="J363" s="459"/>
      <x:c r="K363" s="459"/>
      <x:c r="L363" s="459"/>
      <x:c r="M363" s="459"/>
      <x:c r="N363" s="487"/>
      <x:c r="O363" s="459"/>
      <x:c r="P363" s="459"/>
      <x:c r="Q363" s="747" t="str">
        <x:f>IF(A363="","",IF(COUNTIF($A$5:$A$504,A363)&gt;1,"DUPLICATE CUSTOMER ID",IF(OR(B363="",C363=""),"ADD BUYER / COMPANY",IF(AND(D363="",E363=""),"ADD PHONE OR EMAIL",IF(OR(AND(L363&lt;&gt;"",OR(NOT(ISNUMBER(L363)),L363&gt;TODAY())),AND(M363&lt;&gt;"",OR(NOT(ISNUMBER(M363)),M363&lt;L363,M363&gt;TODAY()))),"CHECK DATE","COMPLETE")))))</x:f>
      </x:c>
    </x:row>
    <x:row r="364">
      <x:c r="A364" s="459"/>
      <x:c r="B364" s="459"/>
      <x:c r="C364" s="459"/>
      <x:c r="D364" s="459"/>
      <x:c r="E364" s="459"/>
      <x:c r="F364" s="459"/>
      <x:c r="G364" s="459"/>
      <x:c r="H364" s="459"/>
      <x:c r="I364" s="459"/>
      <x:c r="J364" s="459"/>
      <x:c r="K364" s="459"/>
      <x:c r="L364" s="459"/>
      <x:c r="M364" s="459"/>
      <x:c r="N364" s="487"/>
      <x:c r="O364" s="459"/>
      <x:c r="P364" s="459"/>
      <x:c r="Q364" s="747" t="str">
        <x:f>IF(A364="","",IF(COUNTIF($A$5:$A$504,A364)&gt;1,"DUPLICATE CUSTOMER ID",IF(OR(B364="",C364=""),"ADD BUYER / COMPANY",IF(AND(D364="",E364=""),"ADD PHONE OR EMAIL",IF(OR(AND(L364&lt;&gt;"",OR(NOT(ISNUMBER(L364)),L364&gt;TODAY())),AND(M364&lt;&gt;"",OR(NOT(ISNUMBER(M364)),M364&lt;L364,M364&gt;TODAY()))),"CHECK DATE","COMPLETE")))))</x:f>
      </x:c>
    </x:row>
    <x:row r="365">
      <x:c r="A365" s="459"/>
      <x:c r="B365" s="459"/>
      <x:c r="C365" s="459"/>
      <x:c r="D365" s="459"/>
      <x:c r="E365" s="459"/>
      <x:c r="F365" s="459"/>
      <x:c r="G365" s="459"/>
      <x:c r="H365" s="459"/>
      <x:c r="I365" s="459"/>
      <x:c r="J365" s="459"/>
      <x:c r="K365" s="459"/>
      <x:c r="L365" s="459"/>
      <x:c r="M365" s="459"/>
      <x:c r="N365" s="487"/>
      <x:c r="O365" s="459"/>
      <x:c r="P365" s="459"/>
      <x:c r="Q365" s="747" t="str">
        <x:f>IF(A365="","",IF(COUNTIF($A$5:$A$504,A365)&gt;1,"DUPLICATE CUSTOMER ID",IF(OR(B365="",C365=""),"ADD BUYER / COMPANY",IF(AND(D365="",E365=""),"ADD PHONE OR EMAIL",IF(OR(AND(L365&lt;&gt;"",OR(NOT(ISNUMBER(L365)),L365&gt;TODAY())),AND(M365&lt;&gt;"",OR(NOT(ISNUMBER(M365)),M365&lt;L365,M365&gt;TODAY()))),"CHECK DATE","COMPLETE")))))</x:f>
      </x:c>
    </x:row>
    <x:row r="366">
      <x:c r="A366" s="459"/>
      <x:c r="B366" s="459"/>
      <x:c r="C366" s="459"/>
      <x:c r="D366" s="459"/>
      <x:c r="E366" s="459"/>
      <x:c r="F366" s="459"/>
      <x:c r="G366" s="459"/>
      <x:c r="H366" s="459"/>
      <x:c r="I366" s="459"/>
      <x:c r="J366" s="459"/>
      <x:c r="K366" s="459"/>
      <x:c r="L366" s="459"/>
      <x:c r="M366" s="459"/>
      <x:c r="N366" s="487"/>
      <x:c r="O366" s="459"/>
      <x:c r="P366" s="459"/>
      <x:c r="Q366" s="747" t="str">
        <x:f>IF(A366="","",IF(COUNTIF($A$5:$A$504,A366)&gt;1,"DUPLICATE CUSTOMER ID",IF(OR(B366="",C366=""),"ADD BUYER / COMPANY",IF(AND(D366="",E366=""),"ADD PHONE OR EMAIL",IF(OR(AND(L366&lt;&gt;"",OR(NOT(ISNUMBER(L366)),L366&gt;TODAY())),AND(M366&lt;&gt;"",OR(NOT(ISNUMBER(M366)),M366&lt;L366,M366&gt;TODAY()))),"CHECK DATE","COMPLETE")))))</x:f>
      </x:c>
    </x:row>
    <x:row r="367">
      <x:c r="A367" s="459"/>
      <x:c r="B367" s="459"/>
      <x:c r="C367" s="459"/>
      <x:c r="D367" s="459"/>
      <x:c r="E367" s="459"/>
      <x:c r="F367" s="459"/>
      <x:c r="G367" s="459"/>
      <x:c r="H367" s="459"/>
      <x:c r="I367" s="459"/>
      <x:c r="J367" s="459"/>
      <x:c r="K367" s="459"/>
      <x:c r="L367" s="459"/>
      <x:c r="M367" s="459"/>
      <x:c r="N367" s="487"/>
      <x:c r="O367" s="459"/>
      <x:c r="P367" s="459"/>
      <x:c r="Q367" s="747" t="str">
        <x:f>IF(A367="","",IF(COUNTIF($A$5:$A$504,A367)&gt;1,"DUPLICATE CUSTOMER ID",IF(OR(B367="",C367=""),"ADD BUYER / COMPANY",IF(AND(D367="",E367=""),"ADD PHONE OR EMAIL",IF(OR(AND(L367&lt;&gt;"",OR(NOT(ISNUMBER(L367)),L367&gt;TODAY())),AND(M367&lt;&gt;"",OR(NOT(ISNUMBER(M367)),M367&lt;L367,M367&gt;TODAY()))),"CHECK DATE","COMPLETE")))))</x:f>
      </x:c>
    </x:row>
    <x:row r="368">
      <x:c r="A368" s="459"/>
      <x:c r="B368" s="459"/>
      <x:c r="C368" s="459"/>
      <x:c r="D368" s="459"/>
      <x:c r="E368" s="459"/>
      <x:c r="F368" s="459"/>
      <x:c r="G368" s="459"/>
      <x:c r="H368" s="459"/>
      <x:c r="I368" s="459"/>
      <x:c r="J368" s="459"/>
      <x:c r="K368" s="459"/>
      <x:c r="L368" s="459"/>
      <x:c r="M368" s="459"/>
      <x:c r="N368" s="487"/>
      <x:c r="O368" s="459"/>
      <x:c r="P368" s="459"/>
      <x:c r="Q368" s="747" t="str">
        <x:f>IF(A368="","",IF(COUNTIF($A$5:$A$504,A368)&gt;1,"DUPLICATE CUSTOMER ID",IF(OR(B368="",C368=""),"ADD BUYER / COMPANY",IF(AND(D368="",E368=""),"ADD PHONE OR EMAIL",IF(OR(AND(L368&lt;&gt;"",OR(NOT(ISNUMBER(L368)),L368&gt;TODAY())),AND(M368&lt;&gt;"",OR(NOT(ISNUMBER(M368)),M368&lt;L368,M368&gt;TODAY()))),"CHECK DATE","COMPLETE")))))</x:f>
      </x:c>
    </x:row>
    <x:row r="369">
      <x:c r="A369" s="459"/>
      <x:c r="B369" s="459"/>
      <x:c r="C369" s="459"/>
      <x:c r="D369" s="459"/>
      <x:c r="E369" s="459"/>
      <x:c r="F369" s="459"/>
      <x:c r="G369" s="459"/>
      <x:c r="H369" s="459"/>
      <x:c r="I369" s="459"/>
      <x:c r="J369" s="459"/>
      <x:c r="K369" s="459"/>
      <x:c r="L369" s="459"/>
      <x:c r="M369" s="459"/>
      <x:c r="N369" s="487"/>
      <x:c r="O369" s="459"/>
      <x:c r="P369" s="459"/>
      <x:c r="Q369" s="747" t="str">
        <x:f>IF(A369="","",IF(COUNTIF($A$5:$A$504,A369)&gt;1,"DUPLICATE CUSTOMER ID",IF(OR(B369="",C369=""),"ADD BUYER / COMPANY",IF(AND(D369="",E369=""),"ADD PHONE OR EMAIL",IF(OR(AND(L369&lt;&gt;"",OR(NOT(ISNUMBER(L369)),L369&gt;TODAY())),AND(M369&lt;&gt;"",OR(NOT(ISNUMBER(M369)),M369&lt;L369,M369&gt;TODAY()))),"CHECK DATE","COMPLETE")))))</x:f>
      </x:c>
    </x:row>
    <x:row r="370">
      <x:c r="A370" s="459"/>
      <x:c r="B370" s="459"/>
      <x:c r="C370" s="459"/>
      <x:c r="D370" s="459"/>
      <x:c r="E370" s="459"/>
      <x:c r="F370" s="459"/>
      <x:c r="G370" s="459"/>
      <x:c r="H370" s="459"/>
      <x:c r="I370" s="459"/>
      <x:c r="J370" s="459"/>
      <x:c r="K370" s="459"/>
      <x:c r="L370" s="459"/>
      <x:c r="M370" s="459"/>
      <x:c r="N370" s="487"/>
      <x:c r="O370" s="459"/>
      <x:c r="P370" s="459"/>
      <x:c r="Q370" s="747" t="str">
        <x:f>IF(A370="","",IF(COUNTIF($A$5:$A$504,A370)&gt;1,"DUPLICATE CUSTOMER ID",IF(OR(B370="",C370=""),"ADD BUYER / COMPANY",IF(AND(D370="",E370=""),"ADD PHONE OR EMAIL",IF(OR(AND(L370&lt;&gt;"",OR(NOT(ISNUMBER(L370)),L370&gt;TODAY())),AND(M370&lt;&gt;"",OR(NOT(ISNUMBER(M370)),M370&lt;L370,M370&gt;TODAY()))),"CHECK DATE","COMPLETE")))))</x:f>
      </x:c>
    </x:row>
    <x:row r="371">
      <x:c r="A371" s="459"/>
      <x:c r="B371" s="459"/>
      <x:c r="C371" s="459"/>
      <x:c r="D371" s="459"/>
      <x:c r="E371" s="459"/>
      <x:c r="F371" s="459"/>
      <x:c r="G371" s="459"/>
      <x:c r="H371" s="459"/>
      <x:c r="I371" s="459"/>
      <x:c r="J371" s="459"/>
      <x:c r="K371" s="459"/>
      <x:c r="L371" s="459"/>
      <x:c r="M371" s="459"/>
      <x:c r="N371" s="487"/>
      <x:c r="O371" s="459"/>
      <x:c r="P371" s="459"/>
      <x:c r="Q371" s="747" t="str">
        <x:f>IF(A371="","",IF(COUNTIF($A$5:$A$504,A371)&gt;1,"DUPLICATE CUSTOMER ID",IF(OR(B371="",C371=""),"ADD BUYER / COMPANY",IF(AND(D371="",E371=""),"ADD PHONE OR EMAIL",IF(OR(AND(L371&lt;&gt;"",OR(NOT(ISNUMBER(L371)),L371&gt;TODAY())),AND(M371&lt;&gt;"",OR(NOT(ISNUMBER(M371)),M371&lt;L371,M371&gt;TODAY()))),"CHECK DATE","COMPLETE")))))</x:f>
      </x:c>
    </x:row>
    <x:row r="372">
      <x:c r="A372" s="459"/>
      <x:c r="B372" s="459"/>
      <x:c r="C372" s="459"/>
      <x:c r="D372" s="459"/>
      <x:c r="E372" s="459"/>
      <x:c r="F372" s="459"/>
      <x:c r="G372" s="459"/>
      <x:c r="H372" s="459"/>
      <x:c r="I372" s="459"/>
      <x:c r="J372" s="459"/>
      <x:c r="K372" s="459"/>
      <x:c r="L372" s="459"/>
      <x:c r="M372" s="459"/>
      <x:c r="N372" s="487"/>
      <x:c r="O372" s="459"/>
      <x:c r="P372" s="459"/>
      <x:c r="Q372" s="747" t="str">
        <x:f>IF(A372="","",IF(COUNTIF($A$5:$A$504,A372)&gt;1,"DUPLICATE CUSTOMER ID",IF(OR(B372="",C372=""),"ADD BUYER / COMPANY",IF(AND(D372="",E372=""),"ADD PHONE OR EMAIL",IF(OR(AND(L372&lt;&gt;"",OR(NOT(ISNUMBER(L372)),L372&gt;TODAY())),AND(M372&lt;&gt;"",OR(NOT(ISNUMBER(M372)),M372&lt;L372,M372&gt;TODAY()))),"CHECK DATE","COMPLETE")))))</x:f>
      </x:c>
    </x:row>
    <x:row r="373">
      <x:c r="A373" s="459"/>
      <x:c r="B373" s="459"/>
      <x:c r="C373" s="459"/>
      <x:c r="D373" s="459"/>
      <x:c r="E373" s="459"/>
      <x:c r="F373" s="459"/>
      <x:c r="G373" s="459"/>
      <x:c r="H373" s="459"/>
      <x:c r="I373" s="459"/>
      <x:c r="J373" s="459"/>
      <x:c r="K373" s="459"/>
      <x:c r="L373" s="459"/>
      <x:c r="M373" s="459"/>
      <x:c r="N373" s="487"/>
      <x:c r="O373" s="459"/>
      <x:c r="P373" s="459"/>
      <x:c r="Q373" s="747" t="str">
        <x:f>IF(A373="","",IF(COUNTIF($A$5:$A$504,A373)&gt;1,"DUPLICATE CUSTOMER ID",IF(OR(B373="",C373=""),"ADD BUYER / COMPANY",IF(AND(D373="",E373=""),"ADD PHONE OR EMAIL",IF(OR(AND(L373&lt;&gt;"",OR(NOT(ISNUMBER(L373)),L373&gt;TODAY())),AND(M373&lt;&gt;"",OR(NOT(ISNUMBER(M373)),M373&lt;L373,M373&gt;TODAY()))),"CHECK DATE","COMPLETE")))))</x:f>
      </x:c>
    </x:row>
    <x:row r="374">
      <x:c r="A374" s="459"/>
      <x:c r="B374" s="459"/>
      <x:c r="C374" s="459"/>
      <x:c r="D374" s="459"/>
      <x:c r="E374" s="459"/>
      <x:c r="F374" s="459"/>
      <x:c r="G374" s="459"/>
      <x:c r="H374" s="459"/>
      <x:c r="I374" s="459"/>
      <x:c r="J374" s="459"/>
      <x:c r="K374" s="459"/>
      <x:c r="L374" s="459"/>
      <x:c r="M374" s="459"/>
      <x:c r="N374" s="487"/>
      <x:c r="O374" s="459"/>
      <x:c r="P374" s="459"/>
      <x:c r="Q374" s="747" t="str">
        <x:f>IF(A374="","",IF(COUNTIF($A$5:$A$504,A374)&gt;1,"DUPLICATE CUSTOMER ID",IF(OR(B374="",C374=""),"ADD BUYER / COMPANY",IF(AND(D374="",E374=""),"ADD PHONE OR EMAIL",IF(OR(AND(L374&lt;&gt;"",OR(NOT(ISNUMBER(L374)),L374&gt;TODAY())),AND(M374&lt;&gt;"",OR(NOT(ISNUMBER(M374)),M374&lt;L374,M374&gt;TODAY()))),"CHECK DATE","COMPLETE")))))</x:f>
      </x:c>
    </x:row>
    <x:row r="375">
      <x:c r="A375" s="459"/>
      <x:c r="B375" s="459"/>
      <x:c r="C375" s="459"/>
      <x:c r="D375" s="459"/>
      <x:c r="E375" s="459"/>
      <x:c r="F375" s="459"/>
      <x:c r="G375" s="459"/>
      <x:c r="H375" s="459"/>
      <x:c r="I375" s="459"/>
      <x:c r="J375" s="459"/>
      <x:c r="K375" s="459"/>
      <x:c r="L375" s="459"/>
      <x:c r="M375" s="459"/>
      <x:c r="N375" s="487"/>
      <x:c r="O375" s="459"/>
      <x:c r="P375" s="459"/>
      <x:c r="Q375" s="747" t="str">
        <x:f>IF(A375="","",IF(COUNTIF($A$5:$A$504,A375)&gt;1,"DUPLICATE CUSTOMER ID",IF(OR(B375="",C375=""),"ADD BUYER / COMPANY",IF(AND(D375="",E375=""),"ADD PHONE OR EMAIL",IF(OR(AND(L375&lt;&gt;"",OR(NOT(ISNUMBER(L375)),L375&gt;TODAY())),AND(M375&lt;&gt;"",OR(NOT(ISNUMBER(M375)),M375&lt;L375,M375&gt;TODAY()))),"CHECK DATE","COMPLETE")))))</x:f>
      </x:c>
    </x:row>
    <x:row r="376">
      <x:c r="A376" s="459"/>
      <x:c r="B376" s="459"/>
      <x:c r="C376" s="459"/>
      <x:c r="D376" s="459"/>
      <x:c r="E376" s="459"/>
      <x:c r="F376" s="459"/>
      <x:c r="G376" s="459"/>
      <x:c r="H376" s="459"/>
      <x:c r="I376" s="459"/>
      <x:c r="J376" s="459"/>
      <x:c r="K376" s="459"/>
      <x:c r="L376" s="459"/>
      <x:c r="M376" s="459"/>
      <x:c r="N376" s="487"/>
      <x:c r="O376" s="459"/>
      <x:c r="P376" s="459"/>
      <x:c r="Q376" s="747" t="str">
        <x:f>IF(A376="","",IF(COUNTIF($A$5:$A$504,A376)&gt;1,"DUPLICATE CUSTOMER ID",IF(OR(B376="",C376=""),"ADD BUYER / COMPANY",IF(AND(D376="",E376=""),"ADD PHONE OR EMAIL",IF(OR(AND(L376&lt;&gt;"",OR(NOT(ISNUMBER(L376)),L376&gt;TODAY())),AND(M376&lt;&gt;"",OR(NOT(ISNUMBER(M376)),M376&lt;L376,M376&gt;TODAY()))),"CHECK DATE","COMPLETE")))))</x:f>
      </x:c>
    </x:row>
    <x:row r="377">
      <x:c r="A377" s="459"/>
      <x:c r="B377" s="459"/>
      <x:c r="C377" s="459"/>
      <x:c r="D377" s="459"/>
      <x:c r="E377" s="459"/>
      <x:c r="F377" s="459"/>
      <x:c r="G377" s="459"/>
      <x:c r="H377" s="459"/>
      <x:c r="I377" s="459"/>
      <x:c r="J377" s="459"/>
      <x:c r="K377" s="459"/>
      <x:c r="L377" s="459"/>
      <x:c r="M377" s="459"/>
      <x:c r="N377" s="487"/>
      <x:c r="O377" s="459"/>
      <x:c r="P377" s="459"/>
      <x:c r="Q377" s="747" t="str">
        <x:f>IF(A377="","",IF(COUNTIF($A$5:$A$504,A377)&gt;1,"DUPLICATE CUSTOMER ID",IF(OR(B377="",C377=""),"ADD BUYER / COMPANY",IF(AND(D377="",E377=""),"ADD PHONE OR EMAIL",IF(OR(AND(L377&lt;&gt;"",OR(NOT(ISNUMBER(L377)),L377&gt;TODAY())),AND(M377&lt;&gt;"",OR(NOT(ISNUMBER(M377)),M377&lt;L377,M377&gt;TODAY()))),"CHECK DATE","COMPLETE")))))</x:f>
      </x:c>
    </x:row>
    <x:row r="378">
      <x:c r="A378" s="459"/>
      <x:c r="B378" s="459"/>
      <x:c r="C378" s="459"/>
      <x:c r="D378" s="459"/>
      <x:c r="E378" s="459"/>
      <x:c r="F378" s="459"/>
      <x:c r="G378" s="459"/>
      <x:c r="H378" s="459"/>
      <x:c r="I378" s="459"/>
      <x:c r="J378" s="459"/>
      <x:c r="K378" s="459"/>
      <x:c r="L378" s="459"/>
      <x:c r="M378" s="459"/>
      <x:c r="N378" s="487"/>
      <x:c r="O378" s="459"/>
      <x:c r="P378" s="459"/>
      <x:c r="Q378" s="747" t="str">
        <x:f>IF(A378="","",IF(COUNTIF($A$5:$A$504,A378)&gt;1,"DUPLICATE CUSTOMER ID",IF(OR(B378="",C378=""),"ADD BUYER / COMPANY",IF(AND(D378="",E378=""),"ADD PHONE OR EMAIL",IF(OR(AND(L378&lt;&gt;"",OR(NOT(ISNUMBER(L378)),L378&gt;TODAY())),AND(M378&lt;&gt;"",OR(NOT(ISNUMBER(M378)),M378&lt;L378,M378&gt;TODAY()))),"CHECK DATE","COMPLETE")))))</x:f>
      </x:c>
    </x:row>
    <x:row r="379">
      <x:c r="A379" s="459"/>
      <x:c r="B379" s="459"/>
      <x:c r="C379" s="459"/>
      <x:c r="D379" s="459"/>
      <x:c r="E379" s="459"/>
      <x:c r="F379" s="459"/>
      <x:c r="G379" s="459"/>
      <x:c r="H379" s="459"/>
      <x:c r="I379" s="459"/>
      <x:c r="J379" s="459"/>
      <x:c r="K379" s="459"/>
      <x:c r="L379" s="459"/>
      <x:c r="M379" s="459"/>
      <x:c r="N379" s="487"/>
      <x:c r="O379" s="459"/>
      <x:c r="P379" s="459"/>
      <x:c r="Q379" s="747" t="str">
        <x:f>IF(A379="","",IF(COUNTIF($A$5:$A$504,A379)&gt;1,"DUPLICATE CUSTOMER ID",IF(OR(B379="",C379=""),"ADD BUYER / COMPANY",IF(AND(D379="",E379=""),"ADD PHONE OR EMAIL",IF(OR(AND(L379&lt;&gt;"",OR(NOT(ISNUMBER(L379)),L379&gt;TODAY())),AND(M379&lt;&gt;"",OR(NOT(ISNUMBER(M379)),M379&lt;L379,M379&gt;TODAY()))),"CHECK DATE","COMPLETE")))))</x:f>
      </x:c>
    </x:row>
    <x:row r="380">
      <x:c r="A380" s="459"/>
      <x:c r="B380" s="459"/>
      <x:c r="C380" s="459"/>
      <x:c r="D380" s="459"/>
      <x:c r="E380" s="459"/>
      <x:c r="F380" s="459"/>
      <x:c r="G380" s="459"/>
      <x:c r="H380" s="459"/>
      <x:c r="I380" s="459"/>
      <x:c r="J380" s="459"/>
      <x:c r="K380" s="459"/>
      <x:c r="L380" s="459"/>
      <x:c r="M380" s="459"/>
      <x:c r="N380" s="487"/>
      <x:c r="O380" s="459"/>
      <x:c r="P380" s="459"/>
      <x:c r="Q380" s="747" t="str">
        <x:f>IF(A380="","",IF(COUNTIF($A$5:$A$504,A380)&gt;1,"DUPLICATE CUSTOMER ID",IF(OR(B380="",C380=""),"ADD BUYER / COMPANY",IF(AND(D380="",E380=""),"ADD PHONE OR EMAIL",IF(OR(AND(L380&lt;&gt;"",OR(NOT(ISNUMBER(L380)),L380&gt;TODAY())),AND(M380&lt;&gt;"",OR(NOT(ISNUMBER(M380)),M380&lt;L380,M380&gt;TODAY()))),"CHECK DATE","COMPLETE")))))</x:f>
      </x:c>
    </x:row>
    <x:row r="381">
      <x:c r="A381" s="459"/>
      <x:c r="B381" s="459"/>
      <x:c r="C381" s="459"/>
      <x:c r="D381" s="459"/>
      <x:c r="E381" s="459"/>
      <x:c r="F381" s="459"/>
      <x:c r="G381" s="459"/>
      <x:c r="H381" s="459"/>
      <x:c r="I381" s="459"/>
      <x:c r="J381" s="459"/>
      <x:c r="K381" s="459"/>
      <x:c r="L381" s="459"/>
      <x:c r="M381" s="459"/>
      <x:c r="N381" s="487"/>
      <x:c r="O381" s="459"/>
      <x:c r="P381" s="459"/>
      <x:c r="Q381" s="747" t="str">
        <x:f>IF(A381="","",IF(COUNTIF($A$5:$A$504,A381)&gt;1,"DUPLICATE CUSTOMER ID",IF(OR(B381="",C381=""),"ADD BUYER / COMPANY",IF(AND(D381="",E381=""),"ADD PHONE OR EMAIL",IF(OR(AND(L381&lt;&gt;"",OR(NOT(ISNUMBER(L381)),L381&gt;TODAY())),AND(M381&lt;&gt;"",OR(NOT(ISNUMBER(M381)),M381&lt;L381,M381&gt;TODAY()))),"CHECK DATE","COMPLETE")))))</x:f>
      </x:c>
    </x:row>
    <x:row r="382">
      <x:c r="A382" s="459"/>
      <x:c r="B382" s="459"/>
      <x:c r="C382" s="459"/>
      <x:c r="D382" s="459"/>
      <x:c r="E382" s="459"/>
      <x:c r="F382" s="459"/>
      <x:c r="G382" s="459"/>
      <x:c r="H382" s="459"/>
      <x:c r="I382" s="459"/>
      <x:c r="J382" s="459"/>
      <x:c r="K382" s="459"/>
      <x:c r="L382" s="459"/>
      <x:c r="M382" s="459"/>
      <x:c r="N382" s="487"/>
      <x:c r="O382" s="459"/>
      <x:c r="P382" s="459"/>
      <x:c r="Q382" s="747" t="str">
        <x:f>IF(A382="","",IF(COUNTIF($A$5:$A$504,A382)&gt;1,"DUPLICATE CUSTOMER ID",IF(OR(B382="",C382=""),"ADD BUYER / COMPANY",IF(AND(D382="",E382=""),"ADD PHONE OR EMAIL",IF(OR(AND(L382&lt;&gt;"",OR(NOT(ISNUMBER(L382)),L382&gt;TODAY())),AND(M382&lt;&gt;"",OR(NOT(ISNUMBER(M382)),M382&lt;L382,M382&gt;TODAY()))),"CHECK DATE","COMPLETE")))))</x:f>
      </x:c>
    </x:row>
    <x:row r="383">
      <x:c r="A383" s="459"/>
      <x:c r="B383" s="459"/>
      <x:c r="C383" s="459"/>
      <x:c r="D383" s="459"/>
      <x:c r="E383" s="459"/>
      <x:c r="F383" s="459"/>
      <x:c r="G383" s="459"/>
      <x:c r="H383" s="459"/>
      <x:c r="I383" s="459"/>
      <x:c r="J383" s="459"/>
      <x:c r="K383" s="459"/>
      <x:c r="L383" s="459"/>
      <x:c r="M383" s="459"/>
      <x:c r="N383" s="487"/>
      <x:c r="O383" s="459"/>
      <x:c r="P383" s="459"/>
      <x:c r="Q383" s="747" t="str">
        <x:f>IF(A383="","",IF(COUNTIF($A$5:$A$504,A383)&gt;1,"DUPLICATE CUSTOMER ID",IF(OR(B383="",C383=""),"ADD BUYER / COMPANY",IF(AND(D383="",E383=""),"ADD PHONE OR EMAIL",IF(OR(AND(L383&lt;&gt;"",OR(NOT(ISNUMBER(L383)),L383&gt;TODAY())),AND(M383&lt;&gt;"",OR(NOT(ISNUMBER(M383)),M383&lt;L383,M383&gt;TODAY()))),"CHECK DATE","COMPLETE")))))</x:f>
      </x:c>
    </x:row>
    <x:row r="384">
      <x:c r="A384" s="459"/>
      <x:c r="B384" s="459"/>
      <x:c r="C384" s="459"/>
      <x:c r="D384" s="459"/>
      <x:c r="E384" s="459"/>
      <x:c r="F384" s="459"/>
      <x:c r="G384" s="459"/>
      <x:c r="H384" s="459"/>
      <x:c r="I384" s="459"/>
      <x:c r="J384" s="459"/>
      <x:c r="K384" s="459"/>
      <x:c r="L384" s="459"/>
      <x:c r="M384" s="459"/>
      <x:c r="N384" s="487"/>
      <x:c r="O384" s="459"/>
      <x:c r="P384" s="459"/>
      <x:c r="Q384" s="747" t="str">
        <x:f>IF(A384="","",IF(COUNTIF($A$5:$A$504,A384)&gt;1,"DUPLICATE CUSTOMER ID",IF(OR(B384="",C384=""),"ADD BUYER / COMPANY",IF(AND(D384="",E384=""),"ADD PHONE OR EMAIL",IF(OR(AND(L384&lt;&gt;"",OR(NOT(ISNUMBER(L384)),L384&gt;TODAY())),AND(M384&lt;&gt;"",OR(NOT(ISNUMBER(M384)),M384&lt;L384,M384&gt;TODAY()))),"CHECK DATE","COMPLETE")))))</x:f>
      </x:c>
    </x:row>
    <x:row r="385">
      <x:c r="A385" s="459"/>
      <x:c r="B385" s="459"/>
      <x:c r="C385" s="459"/>
      <x:c r="D385" s="459"/>
      <x:c r="E385" s="459"/>
      <x:c r="F385" s="459"/>
      <x:c r="G385" s="459"/>
      <x:c r="H385" s="459"/>
      <x:c r="I385" s="459"/>
      <x:c r="J385" s="459"/>
      <x:c r="K385" s="459"/>
      <x:c r="L385" s="459"/>
      <x:c r="M385" s="459"/>
      <x:c r="N385" s="487"/>
      <x:c r="O385" s="459"/>
      <x:c r="P385" s="459"/>
      <x:c r="Q385" s="747" t="str">
        <x:f>IF(A385="","",IF(COUNTIF($A$5:$A$504,A385)&gt;1,"DUPLICATE CUSTOMER ID",IF(OR(B385="",C385=""),"ADD BUYER / COMPANY",IF(AND(D385="",E385=""),"ADD PHONE OR EMAIL",IF(OR(AND(L385&lt;&gt;"",OR(NOT(ISNUMBER(L385)),L385&gt;TODAY())),AND(M385&lt;&gt;"",OR(NOT(ISNUMBER(M385)),M385&lt;L385,M385&gt;TODAY()))),"CHECK DATE","COMPLETE")))))</x:f>
      </x:c>
    </x:row>
    <x:row r="386">
      <x:c r="A386" s="459"/>
      <x:c r="B386" s="459"/>
      <x:c r="C386" s="459"/>
      <x:c r="D386" s="459"/>
      <x:c r="E386" s="459"/>
      <x:c r="F386" s="459"/>
      <x:c r="G386" s="459"/>
      <x:c r="H386" s="459"/>
      <x:c r="I386" s="459"/>
      <x:c r="J386" s="459"/>
      <x:c r="K386" s="459"/>
      <x:c r="L386" s="459"/>
      <x:c r="M386" s="459"/>
      <x:c r="N386" s="487"/>
      <x:c r="O386" s="459"/>
      <x:c r="P386" s="459"/>
      <x:c r="Q386" s="747" t="str">
        <x:f>IF(A386="","",IF(COUNTIF($A$5:$A$504,A386)&gt;1,"DUPLICATE CUSTOMER ID",IF(OR(B386="",C386=""),"ADD BUYER / COMPANY",IF(AND(D386="",E386=""),"ADD PHONE OR EMAIL",IF(OR(AND(L386&lt;&gt;"",OR(NOT(ISNUMBER(L386)),L386&gt;TODAY())),AND(M386&lt;&gt;"",OR(NOT(ISNUMBER(M386)),M386&lt;L386,M386&gt;TODAY()))),"CHECK DATE","COMPLETE")))))</x:f>
      </x:c>
    </x:row>
    <x:row r="387">
      <x:c r="A387" s="459"/>
      <x:c r="B387" s="459"/>
      <x:c r="C387" s="459"/>
      <x:c r="D387" s="459"/>
      <x:c r="E387" s="459"/>
      <x:c r="F387" s="459"/>
      <x:c r="G387" s="459"/>
      <x:c r="H387" s="459"/>
      <x:c r="I387" s="459"/>
      <x:c r="J387" s="459"/>
      <x:c r="K387" s="459"/>
      <x:c r="L387" s="459"/>
      <x:c r="M387" s="459"/>
      <x:c r="N387" s="487"/>
      <x:c r="O387" s="459"/>
      <x:c r="P387" s="459"/>
      <x:c r="Q387" s="747" t="str">
        <x:f>IF(A387="","",IF(COUNTIF($A$5:$A$504,A387)&gt;1,"DUPLICATE CUSTOMER ID",IF(OR(B387="",C387=""),"ADD BUYER / COMPANY",IF(AND(D387="",E387=""),"ADD PHONE OR EMAIL",IF(OR(AND(L387&lt;&gt;"",OR(NOT(ISNUMBER(L387)),L387&gt;TODAY())),AND(M387&lt;&gt;"",OR(NOT(ISNUMBER(M387)),M387&lt;L387,M387&gt;TODAY()))),"CHECK DATE","COMPLETE")))))</x:f>
      </x:c>
    </x:row>
    <x:row r="388">
      <x:c r="A388" s="459"/>
      <x:c r="B388" s="459"/>
      <x:c r="C388" s="459"/>
      <x:c r="D388" s="459"/>
      <x:c r="E388" s="459"/>
      <x:c r="F388" s="459"/>
      <x:c r="G388" s="459"/>
      <x:c r="H388" s="459"/>
      <x:c r="I388" s="459"/>
      <x:c r="J388" s="459"/>
      <x:c r="K388" s="459"/>
      <x:c r="L388" s="459"/>
      <x:c r="M388" s="459"/>
      <x:c r="N388" s="487"/>
      <x:c r="O388" s="459"/>
      <x:c r="P388" s="459"/>
      <x:c r="Q388" s="747" t="str">
        <x:f>IF(A388="","",IF(COUNTIF($A$5:$A$504,A388)&gt;1,"DUPLICATE CUSTOMER ID",IF(OR(B388="",C388=""),"ADD BUYER / COMPANY",IF(AND(D388="",E388=""),"ADD PHONE OR EMAIL",IF(OR(AND(L388&lt;&gt;"",OR(NOT(ISNUMBER(L388)),L388&gt;TODAY())),AND(M388&lt;&gt;"",OR(NOT(ISNUMBER(M388)),M388&lt;L388,M388&gt;TODAY()))),"CHECK DATE","COMPLETE")))))</x:f>
      </x:c>
    </x:row>
    <x:row r="389">
      <x:c r="A389" s="459"/>
      <x:c r="B389" s="459"/>
      <x:c r="C389" s="459"/>
      <x:c r="D389" s="459"/>
      <x:c r="E389" s="459"/>
      <x:c r="F389" s="459"/>
      <x:c r="G389" s="459"/>
      <x:c r="H389" s="459"/>
      <x:c r="I389" s="459"/>
      <x:c r="J389" s="459"/>
      <x:c r="K389" s="459"/>
      <x:c r="L389" s="459"/>
      <x:c r="M389" s="459"/>
      <x:c r="N389" s="487"/>
      <x:c r="O389" s="459"/>
      <x:c r="P389" s="459"/>
      <x:c r="Q389" s="747" t="str">
        <x:f>IF(A389="","",IF(COUNTIF($A$5:$A$504,A389)&gt;1,"DUPLICATE CUSTOMER ID",IF(OR(B389="",C389=""),"ADD BUYER / COMPANY",IF(AND(D389="",E389=""),"ADD PHONE OR EMAIL",IF(OR(AND(L389&lt;&gt;"",OR(NOT(ISNUMBER(L389)),L389&gt;TODAY())),AND(M389&lt;&gt;"",OR(NOT(ISNUMBER(M389)),M389&lt;L389,M389&gt;TODAY()))),"CHECK DATE","COMPLETE")))))</x:f>
      </x:c>
    </x:row>
    <x:row r="390">
      <x:c r="A390" s="459"/>
      <x:c r="B390" s="459"/>
      <x:c r="C390" s="459"/>
      <x:c r="D390" s="459"/>
      <x:c r="E390" s="459"/>
      <x:c r="F390" s="459"/>
      <x:c r="G390" s="459"/>
      <x:c r="H390" s="459"/>
      <x:c r="I390" s="459"/>
      <x:c r="J390" s="459"/>
      <x:c r="K390" s="459"/>
      <x:c r="L390" s="459"/>
      <x:c r="M390" s="459"/>
      <x:c r="N390" s="487"/>
      <x:c r="O390" s="459"/>
      <x:c r="P390" s="459"/>
      <x:c r="Q390" s="747" t="str">
        <x:f>IF(A390="","",IF(COUNTIF($A$5:$A$504,A390)&gt;1,"DUPLICATE CUSTOMER ID",IF(OR(B390="",C390=""),"ADD BUYER / COMPANY",IF(AND(D390="",E390=""),"ADD PHONE OR EMAIL",IF(OR(AND(L390&lt;&gt;"",OR(NOT(ISNUMBER(L390)),L390&gt;TODAY())),AND(M390&lt;&gt;"",OR(NOT(ISNUMBER(M390)),M390&lt;L390,M390&gt;TODAY()))),"CHECK DATE","COMPLETE")))))</x:f>
      </x:c>
    </x:row>
    <x:row r="391">
      <x:c r="A391" s="459"/>
      <x:c r="B391" s="459"/>
      <x:c r="C391" s="459"/>
      <x:c r="D391" s="459"/>
      <x:c r="E391" s="459"/>
      <x:c r="F391" s="459"/>
      <x:c r="G391" s="459"/>
      <x:c r="H391" s="459"/>
      <x:c r="I391" s="459"/>
      <x:c r="J391" s="459"/>
      <x:c r="K391" s="459"/>
      <x:c r="L391" s="459"/>
      <x:c r="M391" s="459"/>
      <x:c r="N391" s="487"/>
      <x:c r="O391" s="459"/>
      <x:c r="P391" s="459"/>
      <x:c r="Q391" s="747" t="str">
        <x:f>IF(A391="","",IF(COUNTIF($A$5:$A$504,A391)&gt;1,"DUPLICATE CUSTOMER ID",IF(OR(B391="",C391=""),"ADD BUYER / COMPANY",IF(AND(D391="",E391=""),"ADD PHONE OR EMAIL",IF(OR(AND(L391&lt;&gt;"",OR(NOT(ISNUMBER(L391)),L391&gt;TODAY())),AND(M391&lt;&gt;"",OR(NOT(ISNUMBER(M391)),M391&lt;L391,M391&gt;TODAY()))),"CHECK DATE","COMPLETE")))))</x:f>
      </x:c>
    </x:row>
    <x:row r="392">
      <x:c r="A392" s="459"/>
      <x:c r="B392" s="459"/>
      <x:c r="C392" s="459"/>
      <x:c r="D392" s="459"/>
      <x:c r="E392" s="459"/>
      <x:c r="F392" s="459"/>
      <x:c r="G392" s="459"/>
      <x:c r="H392" s="459"/>
      <x:c r="I392" s="459"/>
      <x:c r="J392" s="459"/>
      <x:c r="K392" s="459"/>
      <x:c r="L392" s="459"/>
      <x:c r="M392" s="459"/>
      <x:c r="N392" s="487"/>
      <x:c r="O392" s="459"/>
      <x:c r="P392" s="459"/>
      <x:c r="Q392" s="747" t="str">
        <x:f>IF(A392="","",IF(COUNTIF($A$5:$A$504,A392)&gt;1,"DUPLICATE CUSTOMER ID",IF(OR(B392="",C392=""),"ADD BUYER / COMPANY",IF(AND(D392="",E392=""),"ADD PHONE OR EMAIL",IF(OR(AND(L392&lt;&gt;"",OR(NOT(ISNUMBER(L392)),L392&gt;TODAY())),AND(M392&lt;&gt;"",OR(NOT(ISNUMBER(M392)),M392&lt;L392,M392&gt;TODAY()))),"CHECK DATE","COMPLETE")))))</x:f>
      </x:c>
    </x:row>
    <x:row r="393">
      <x:c r="A393" s="459"/>
      <x:c r="B393" s="459"/>
      <x:c r="C393" s="459"/>
      <x:c r="D393" s="459"/>
      <x:c r="E393" s="459"/>
      <x:c r="F393" s="459"/>
      <x:c r="G393" s="459"/>
      <x:c r="H393" s="459"/>
      <x:c r="I393" s="459"/>
      <x:c r="J393" s="459"/>
      <x:c r="K393" s="459"/>
      <x:c r="L393" s="459"/>
      <x:c r="M393" s="459"/>
      <x:c r="N393" s="487"/>
      <x:c r="O393" s="459"/>
      <x:c r="P393" s="459"/>
      <x:c r="Q393" s="747" t="str">
        <x:f>IF(A393="","",IF(COUNTIF($A$5:$A$504,A393)&gt;1,"DUPLICATE CUSTOMER ID",IF(OR(B393="",C393=""),"ADD BUYER / COMPANY",IF(AND(D393="",E393=""),"ADD PHONE OR EMAIL",IF(OR(AND(L393&lt;&gt;"",OR(NOT(ISNUMBER(L393)),L393&gt;TODAY())),AND(M393&lt;&gt;"",OR(NOT(ISNUMBER(M393)),M393&lt;L393,M393&gt;TODAY()))),"CHECK DATE","COMPLETE")))))</x:f>
      </x:c>
    </x:row>
    <x:row r="394">
      <x:c r="A394" s="459"/>
      <x:c r="B394" s="459"/>
      <x:c r="C394" s="459"/>
      <x:c r="D394" s="459"/>
      <x:c r="E394" s="459"/>
      <x:c r="F394" s="459"/>
      <x:c r="G394" s="459"/>
      <x:c r="H394" s="459"/>
      <x:c r="I394" s="459"/>
      <x:c r="J394" s="459"/>
      <x:c r="K394" s="459"/>
      <x:c r="L394" s="459"/>
      <x:c r="M394" s="459"/>
      <x:c r="N394" s="487"/>
      <x:c r="O394" s="459"/>
      <x:c r="P394" s="459"/>
      <x:c r="Q394" s="747" t="str">
        <x:f>IF(A394="","",IF(COUNTIF($A$5:$A$504,A394)&gt;1,"DUPLICATE CUSTOMER ID",IF(OR(B394="",C394=""),"ADD BUYER / COMPANY",IF(AND(D394="",E394=""),"ADD PHONE OR EMAIL",IF(OR(AND(L394&lt;&gt;"",OR(NOT(ISNUMBER(L394)),L394&gt;TODAY())),AND(M394&lt;&gt;"",OR(NOT(ISNUMBER(M394)),M394&lt;L394,M394&gt;TODAY()))),"CHECK DATE","COMPLETE")))))</x:f>
      </x:c>
    </x:row>
    <x:row r="395">
      <x:c r="A395" s="459"/>
      <x:c r="B395" s="459"/>
      <x:c r="C395" s="459"/>
      <x:c r="D395" s="459"/>
      <x:c r="E395" s="459"/>
      <x:c r="F395" s="459"/>
      <x:c r="G395" s="459"/>
      <x:c r="H395" s="459"/>
      <x:c r="I395" s="459"/>
      <x:c r="J395" s="459"/>
      <x:c r="K395" s="459"/>
      <x:c r="L395" s="459"/>
      <x:c r="M395" s="459"/>
      <x:c r="N395" s="487"/>
      <x:c r="O395" s="459"/>
      <x:c r="P395" s="459"/>
      <x:c r="Q395" s="747" t="str">
        <x:f>IF(A395="","",IF(COUNTIF($A$5:$A$504,A395)&gt;1,"DUPLICATE CUSTOMER ID",IF(OR(B395="",C395=""),"ADD BUYER / COMPANY",IF(AND(D395="",E395=""),"ADD PHONE OR EMAIL",IF(OR(AND(L395&lt;&gt;"",OR(NOT(ISNUMBER(L395)),L395&gt;TODAY())),AND(M395&lt;&gt;"",OR(NOT(ISNUMBER(M395)),M395&lt;L395,M395&gt;TODAY()))),"CHECK DATE","COMPLETE")))))</x:f>
      </x:c>
    </x:row>
    <x:row r="396">
      <x:c r="A396" s="459"/>
      <x:c r="B396" s="459"/>
      <x:c r="C396" s="459"/>
      <x:c r="D396" s="459"/>
      <x:c r="E396" s="459"/>
      <x:c r="F396" s="459"/>
      <x:c r="G396" s="459"/>
      <x:c r="H396" s="459"/>
      <x:c r="I396" s="459"/>
      <x:c r="J396" s="459"/>
      <x:c r="K396" s="459"/>
      <x:c r="L396" s="459"/>
      <x:c r="M396" s="459"/>
      <x:c r="N396" s="487"/>
      <x:c r="O396" s="459"/>
      <x:c r="P396" s="459"/>
      <x:c r="Q396" s="747" t="str">
        <x:f>IF(A396="","",IF(COUNTIF($A$5:$A$504,A396)&gt;1,"DUPLICATE CUSTOMER ID",IF(OR(B396="",C396=""),"ADD BUYER / COMPANY",IF(AND(D396="",E396=""),"ADD PHONE OR EMAIL",IF(OR(AND(L396&lt;&gt;"",OR(NOT(ISNUMBER(L396)),L396&gt;TODAY())),AND(M396&lt;&gt;"",OR(NOT(ISNUMBER(M396)),M396&lt;L396,M396&gt;TODAY()))),"CHECK DATE","COMPLETE")))))</x:f>
      </x:c>
    </x:row>
    <x:row r="397">
      <x:c r="A397" s="459"/>
      <x:c r="B397" s="459"/>
      <x:c r="C397" s="459"/>
      <x:c r="D397" s="459"/>
      <x:c r="E397" s="459"/>
      <x:c r="F397" s="459"/>
      <x:c r="G397" s="459"/>
      <x:c r="H397" s="459"/>
      <x:c r="I397" s="459"/>
      <x:c r="J397" s="459"/>
      <x:c r="K397" s="459"/>
      <x:c r="L397" s="459"/>
      <x:c r="M397" s="459"/>
      <x:c r="N397" s="487"/>
      <x:c r="O397" s="459"/>
      <x:c r="P397" s="459"/>
      <x:c r="Q397" s="747" t="str">
        <x:f>IF(A397="","",IF(COUNTIF($A$5:$A$504,A397)&gt;1,"DUPLICATE CUSTOMER ID",IF(OR(B397="",C397=""),"ADD BUYER / COMPANY",IF(AND(D397="",E397=""),"ADD PHONE OR EMAIL",IF(OR(AND(L397&lt;&gt;"",OR(NOT(ISNUMBER(L397)),L397&gt;TODAY())),AND(M397&lt;&gt;"",OR(NOT(ISNUMBER(M397)),M397&lt;L397,M397&gt;TODAY()))),"CHECK DATE","COMPLETE")))))</x:f>
      </x:c>
    </x:row>
    <x:row r="398">
      <x:c r="A398" s="459"/>
      <x:c r="B398" s="459"/>
      <x:c r="C398" s="459"/>
      <x:c r="D398" s="459"/>
      <x:c r="E398" s="459"/>
      <x:c r="F398" s="459"/>
      <x:c r="G398" s="459"/>
      <x:c r="H398" s="459"/>
      <x:c r="I398" s="459"/>
      <x:c r="J398" s="459"/>
      <x:c r="K398" s="459"/>
      <x:c r="L398" s="459"/>
      <x:c r="M398" s="459"/>
      <x:c r="N398" s="487"/>
      <x:c r="O398" s="459"/>
      <x:c r="P398" s="459"/>
      <x:c r="Q398" s="747" t="str">
        <x:f>IF(A398="","",IF(COUNTIF($A$5:$A$504,A398)&gt;1,"DUPLICATE CUSTOMER ID",IF(OR(B398="",C398=""),"ADD BUYER / COMPANY",IF(AND(D398="",E398=""),"ADD PHONE OR EMAIL",IF(OR(AND(L398&lt;&gt;"",OR(NOT(ISNUMBER(L398)),L398&gt;TODAY())),AND(M398&lt;&gt;"",OR(NOT(ISNUMBER(M398)),M398&lt;L398,M398&gt;TODAY()))),"CHECK DATE","COMPLETE")))))</x:f>
      </x:c>
    </x:row>
    <x:row r="399">
      <x:c r="A399" s="459"/>
      <x:c r="B399" s="459"/>
      <x:c r="C399" s="459"/>
      <x:c r="D399" s="459"/>
      <x:c r="E399" s="459"/>
      <x:c r="F399" s="459"/>
      <x:c r="G399" s="459"/>
      <x:c r="H399" s="459"/>
      <x:c r="I399" s="459"/>
      <x:c r="J399" s="459"/>
      <x:c r="K399" s="459"/>
      <x:c r="L399" s="459"/>
      <x:c r="M399" s="459"/>
      <x:c r="N399" s="487"/>
      <x:c r="O399" s="459"/>
      <x:c r="P399" s="459"/>
      <x:c r="Q399" s="747" t="str">
        <x:f>IF(A399="","",IF(COUNTIF($A$5:$A$504,A399)&gt;1,"DUPLICATE CUSTOMER ID",IF(OR(B399="",C399=""),"ADD BUYER / COMPANY",IF(AND(D399="",E399=""),"ADD PHONE OR EMAIL",IF(OR(AND(L399&lt;&gt;"",OR(NOT(ISNUMBER(L399)),L399&gt;TODAY())),AND(M399&lt;&gt;"",OR(NOT(ISNUMBER(M399)),M399&lt;L399,M399&gt;TODAY()))),"CHECK DATE","COMPLETE")))))</x:f>
      </x:c>
    </x:row>
    <x:row r="400">
      <x:c r="A400" s="459"/>
      <x:c r="B400" s="459"/>
      <x:c r="C400" s="459"/>
      <x:c r="D400" s="459"/>
      <x:c r="E400" s="459"/>
      <x:c r="F400" s="459"/>
      <x:c r="G400" s="459"/>
      <x:c r="H400" s="459"/>
      <x:c r="I400" s="459"/>
      <x:c r="J400" s="459"/>
      <x:c r="K400" s="459"/>
      <x:c r="L400" s="459"/>
      <x:c r="M400" s="459"/>
      <x:c r="N400" s="487"/>
      <x:c r="O400" s="459"/>
      <x:c r="P400" s="459"/>
      <x:c r="Q400" s="747" t="str">
        <x:f>IF(A400="","",IF(COUNTIF($A$5:$A$504,A400)&gt;1,"DUPLICATE CUSTOMER ID",IF(OR(B400="",C400=""),"ADD BUYER / COMPANY",IF(AND(D400="",E400=""),"ADD PHONE OR EMAIL",IF(OR(AND(L400&lt;&gt;"",OR(NOT(ISNUMBER(L400)),L400&gt;TODAY())),AND(M400&lt;&gt;"",OR(NOT(ISNUMBER(M400)),M400&lt;L400,M400&gt;TODAY()))),"CHECK DATE","COMPLETE")))))</x:f>
      </x:c>
    </x:row>
    <x:row r="401">
      <x:c r="A401" s="459"/>
      <x:c r="B401" s="459"/>
      <x:c r="C401" s="459"/>
      <x:c r="D401" s="459"/>
      <x:c r="E401" s="459"/>
      <x:c r="F401" s="459"/>
      <x:c r="G401" s="459"/>
      <x:c r="H401" s="459"/>
      <x:c r="I401" s="459"/>
      <x:c r="J401" s="459"/>
      <x:c r="K401" s="459"/>
      <x:c r="L401" s="459"/>
      <x:c r="M401" s="459"/>
      <x:c r="N401" s="487"/>
      <x:c r="O401" s="459"/>
      <x:c r="P401" s="459"/>
      <x:c r="Q401" s="747" t="str">
        <x:f>IF(A401="","",IF(COUNTIF($A$5:$A$504,A401)&gt;1,"DUPLICATE CUSTOMER ID",IF(OR(B401="",C401=""),"ADD BUYER / COMPANY",IF(AND(D401="",E401=""),"ADD PHONE OR EMAIL",IF(OR(AND(L401&lt;&gt;"",OR(NOT(ISNUMBER(L401)),L401&gt;TODAY())),AND(M401&lt;&gt;"",OR(NOT(ISNUMBER(M401)),M401&lt;L401,M401&gt;TODAY()))),"CHECK DATE","COMPLETE")))))</x:f>
      </x:c>
    </x:row>
    <x:row r="402">
      <x:c r="A402" s="459"/>
      <x:c r="B402" s="459"/>
      <x:c r="C402" s="459"/>
      <x:c r="D402" s="459"/>
      <x:c r="E402" s="459"/>
      <x:c r="F402" s="459"/>
      <x:c r="G402" s="459"/>
      <x:c r="H402" s="459"/>
      <x:c r="I402" s="459"/>
      <x:c r="J402" s="459"/>
      <x:c r="K402" s="459"/>
      <x:c r="L402" s="459"/>
      <x:c r="M402" s="459"/>
      <x:c r="N402" s="487"/>
      <x:c r="O402" s="459"/>
      <x:c r="P402" s="459"/>
      <x:c r="Q402" s="747" t="str">
        <x:f>IF(A402="","",IF(COUNTIF($A$5:$A$504,A402)&gt;1,"DUPLICATE CUSTOMER ID",IF(OR(B402="",C402=""),"ADD BUYER / COMPANY",IF(AND(D402="",E402=""),"ADD PHONE OR EMAIL",IF(OR(AND(L402&lt;&gt;"",OR(NOT(ISNUMBER(L402)),L402&gt;TODAY())),AND(M402&lt;&gt;"",OR(NOT(ISNUMBER(M402)),M402&lt;L402,M402&gt;TODAY()))),"CHECK DATE","COMPLETE")))))</x:f>
      </x:c>
    </x:row>
    <x:row r="403">
      <x:c r="A403" s="459"/>
      <x:c r="B403" s="459"/>
      <x:c r="C403" s="459"/>
      <x:c r="D403" s="459"/>
      <x:c r="E403" s="459"/>
      <x:c r="F403" s="459"/>
      <x:c r="G403" s="459"/>
      <x:c r="H403" s="459"/>
      <x:c r="I403" s="459"/>
      <x:c r="J403" s="459"/>
      <x:c r="K403" s="459"/>
      <x:c r="L403" s="459"/>
      <x:c r="M403" s="459"/>
      <x:c r="N403" s="487"/>
      <x:c r="O403" s="459"/>
      <x:c r="P403" s="459"/>
      <x:c r="Q403" s="747" t="str">
        <x:f>IF(A403="","",IF(COUNTIF($A$5:$A$504,A403)&gt;1,"DUPLICATE CUSTOMER ID",IF(OR(B403="",C403=""),"ADD BUYER / COMPANY",IF(AND(D403="",E403=""),"ADD PHONE OR EMAIL",IF(OR(AND(L403&lt;&gt;"",OR(NOT(ISNUMBER(L403)),L403&gt;TODAY())),AND(M403&lt;&gt;"",OR(NOT(ISNUMBER(M403)),M403&lt;L403,M403&gt;TODAY()))),"CHECK DATE","COMPLETE")))))</x:f>
      </x:c>
    </x:row>
    <x:row r="404">
      <x:c r="A404" s="459"/>
      <x:c r="B404" s="459"/>
      <x:c r="C404" s="459"/>
      <x:c r="D404" s="459"/>
      <x:c r="E404" s="459"/>
      <x:c r="F404" s="459"/>
      <x:c r="G404" s="459"/>
      <x:c r="H404" s="459"/>
      <x:c r="I404" s="459"/>
      <x:c r="J404" s="459"/>
      <x:c r="K404" s="459"/>
      <x:c r="L404" s="459"/>
      <x:c r="M404" s="459"/>
      <x:c r="N404" s="487"/>
      <x:c r="O404" s="459"/>
      <x:c r="P404" s="459"/>
      <x:c r="Q404" s="747" t="str">
        <x:f>IF(A404="","",IF(COUNTIF($A$5:$A$504,A404)&gt;1,"DUPLICATE CUSTOMER ID",IF(OR(B404="",C404=""),"ADD BUYER / COMPANY",IF(AND(D404="",E404=""),"ADD PHONE OR EMAIL",IF(OR(AND(L404&lt;&gt;"",OR(NOT(ISNUMBER(L404)),L404&gt;TODAY())),AND(M404&lt;&gt;"",OR(NOT(ISNUMBER(M404)),M404&lt;L404,M404&gt;TODAY()))),"CHECK DATE","COMPLETE")))))</x:f>
      </x:c>
    </x:row>
    <x:row r="405">
      <x:c r="A405" s="459"/>
      <x:c r="B405" s="459"/>
      <x:c r="C405" s="459"/>
      <x:c r="D405" s="459"/>
      <x:c r="E405" s="459"/>
      <x:c r="F405" s="459"/>
      <x:c r="G405" s="459"/>
      <x:c r="H405" s="459"/>
      <x:c r="I405" s="459"/>
      <x:c r="J405" s="459"/>
      <x:c r="K405" s="459"/>
      <x:c r="L405" s="459"/>
      <x:c r="M405" s="459"/>
      <x:c r="N405" s="487"/>
      <x:c r="O405" s="459"/>
      <x:c r="P405" s="459"/>
      <x:c r="Q405" s="747" t="str">
        <x:f>IF(A405="","",IF(COUNTIF($A$5:$A$504,A405)&gt;1,"DUPLICATE CUSTOMER ID",IF(OR(B405="",C405=""),"ADD BUYER / COMPANY",IF(AND(D405="",E405=""),"ADD PHONE OR EMAIL",IF(OR(AND(L405&lt;&gt;"",OR(NOT(ISNUMBER(L405)),L405&gt;TODAY())),AND(M405&lt;&gt;"",OR(NOT(ISNUMBER(M405)),M405&lt;L405,M405&gt;TODAY()))),"CHECK DATE","COMPLETE")))))</x:f>
      </x:c>
    </x:row>
    <x:row r="406">
      <x:c r="A406" s="459"/>
      <x:c r="B406" s="459"/>
      <x:c r="C406" s="459"/>
      <x:c r="D406" s="459"/>
      <x:c r="E406" s="459"/>
      <x:c r="F406" s="459"/>
      <x:c r="G406" s="459"/>
      <x:c r="H406" s="459"/>
      <x:c r="I406" s="459"/>
      <x:c r="J406" s="459"/>
      <x:c r="K406" s="459"/>
      <x:c r="L406" s="459"/>
      <x:c r="M406" s="459"/>
      <x:c r="N406" s="487"/>
      <x:c r="O406" s="459"/>
      <x:c r="P406" s="459"/>
      <x:c r="Q406" s="747" t="str">
        <x:f>IF(A406="","",IF(COUNTIF($A$5:$A$504,A406)&gt;1,"DUPLICATE CUSTOMER ID",IF(OR(B406="",C406=""),"ADD BUYER / COMPANY",IF(AND(D406="",E406=""),"ADD PHONE OR EMAIL",IF(OR(AND(L406&lt;&gt;"",OR(NOT(ISNUMBER(L406)),L406&gt;TODAY())),AND(M406&lt;&gt;"",OR(NOT(ISNUMBER(M406)),M406&lt;L406,M406&gt;TODAY()))),"CHECK DATE","COMPLETE")))))</x:f>
      </x:c>
    </x:row>
    <x:row r="407">
      <x:c r="A407" s="459"/>
      <x:c r="B407" s="459"/>
      <x:c r="C407" s="459"/>
      <x:c r="D407" s="459"/>
      <x:c r="E407" s="459"/>
      <x:c r="F407" s="459"/>
      <x:c r="G407" s="459"/>
      <x:c r="H407" s="459"/>
      <x:c r="I407" s="459"/>
      <x:c r="J407" s="459"/>
      <x:c r="K407" s="459"/>
      <x:c r="L407" s="459"/>
      <x:c r="M407" s="459"/>
      <x:c r="N407" s="487"/>
      <x:c r="O407" s="459"/>
      <x:c r="P407" s="459"/>
      <x:c r="Q407" s="747" t="str">
        <x:f>IF(A407="","",IF(COUNTIF($A$5:$A$504,A407)&gt;1,"DUPLICATE CUSTOMER ID",IF(OR(B407="",C407=""),"ADD BUYER / COMPANY",IF(AND(D407="",E407=""),"ADD PHONE OR EMAIL",IF(OR(AND(L407&lt;&gt;"",OR(NOT(ISNUMBER(L407)),L407&gt;TODAY())),AND(M407&lt;&gt;"",OR(NOT(ISNUMBER(M407)),M407&lt;L407,M407&gt;TODAY()))),"CHECK DATE","COMPLETE")))))</x:f>
      </x:c>
    </x:row>
    <x:row r="408">
      <x:c r="A408" s="459"/>
      <x:c r="B408" s="459"/>
      <x:c r="C408" s="459"/>
      <x:c r="D408" s="459"/>
      <x:c r="E408" s="459"/>
      <x:c r="F408" s="459"/>
      <x:c r="G408" s="459"/>
      <x:c r="H408" s="459"/>
      <x:c r="I408" s="459"/>
      <x:c r="J408" s="459"/>
      <x:c r="K408" s="459"/>
      <x:c r="L408" s="459"/>
      <x:c r="M408" s="459"/>
      <x:c r="N408" s="487"/>
      <x:c r="O408" s="459"/>
      <x:c r="P408" s="459"/>
      <x:c r="Q408" s="747" t="str">
        <x:f>IF(A408="","",IF(COUNTIF($A$5:$A$504,A408)&gt;1,"DUPLICATE CUSTOMER ID",IF(OR(B408="",C408=""),"ADD BUYER / COMPANY",IF(AND(D408="",E408=""),"ADD PHONE OR EMAIL",IF(OR(AND(L408&lt;&gt;"",OR(NOT(ISNUMBER(L408)),L408&gt;TODAY())),AND(M408&lt;&gt;"",OR(NOT(ISNUMBER(M408)),M408&lt;L408,M408&gt;TODAY()))),"CHECK DATE","COMPLETE")))))</x:f>
      </x:c>
    </x:row>
    <x:row r="409">
      <x:c r="A409" s="459"/>
      <x:c r="B409" s="459"/>
      <x:c r="C409" s="459"/>
      <x:c r="D409" s="459"/>
      <x:c r="E409" s="459"/>
      <x:c r="F409" s="459"/>
      <x:c r="G409" s="459"/>
      <x:c r="H409" s="459"/>
      <x:c r="I409" s="459"/>
      <x:c r="J409" s="459"/>
      <x:c r="K409" s="459"/>
      <x:c r="L409" s="459"/>
      <x:c r="M409" s="459"/>
      <x:c r="N409" s="487"/>
      <x:c r="O409" s="459"/>
      <x:c r="P409" s="459"/>
      <x:c r="Q409" s="747" t="str">
        <x:f>IF(A409="","",IF(COUNTIF($A$5:$A$504,A409)&gt;1,"DUPLICATE CUSTOMER ID",IF(OR(B409="",C409=""),"ADD BUYER / COMPANY",IF(AND(D409="",E409=""),"ADD PHONE OR EMAIL",IF(OR(AND(L409&lt;&gt;"",OR(NOT(ISNUMBER(L409)),L409&gt;TODAY())),AND(M409&lt;&gt;"",OR(NOT(ISNUMBER(M409)),M409&lt;L409,M409&gt;TODAY()))),"CHECK DATE","COMPLETE")))))</x:f>
      </x:c>
    </x:row>
    <x:row r="410">
      <x:c r="A410" s="459"/>
      <x:c r="B410" s="459"/>
      <x:c r="C410" s="459"/>
      <x:c r="D410" s="459"/>
      <x:c r="E410" s="459"/>
      <x:c r="F410" s="459"/>
      <x:c r="G410" s="459"/>
      <x:c r="H410" s="459"/>
      <x:c r="I410" s="459"/>
      <x:c r="J410" s="459"/>
      <x:c r="K410" s="459"/>
      <x:c r="L410" s="459"/>
      <x:c r="M410" s="459"/>
      <x:c r="N410" s="487"/>
      <x:c r="O410" s="459"/>
      <x:c r="P410" s="459"/>
      <x:c r="Q410" s="747" t="str">
        <x:f>IF(A410="","",IF(COUNTIF($A$5:$A$504,A410)&gt;1,"DUPLICATE CUSTOMER ID",IF(OR(B410="",C410=""),"ADD BUYER / COMPANY",IF(AND(D410="",E410=""),"ADD PHONE OR EMAIL",IF(OR(AND(L410&lt;&gt;"",OR(NOT(ISNUMBER(L410)),L410&gt;TODAY())),AND(M410&lt;&gt;"",OR(NOT(ISNUMBER(M410)),M410&lt;L410,M410&gt;TODAY()))),"CHECK DATE","COMPLETE")))))</x:f>
      </x:c>
    </x:row>
    <x:row r="411">
      <x:c r="A411" s="459"/>
      <x:c r="B411" s="459"/>
      <x:c r="C411" s="459"/>
      <x:c r="D411" s="459"/>
      <x:c r="E411" s="459"/>
      <x:c r="F411" s="459"/>
      <x:c r="G411" s="459"/>
      <x:c r="H411" s="459"/>
      <x:c r="I411" s="459"/>
      <x:c r="J411" s="459"/>
      <x:c r="K411" s="459"/>
      <x:c r="L411" s="459"/>
      <x:c r="M411" s="459"/>
      <x:c r="N411" s="487"/>
      <x:c r="O411" s="459"/>
      <x:c r="P411" s="459"/>
      <x:c r="Q411" s="747" t="str">
        <x:f>IF(A411="","",IF(COUNTIF($A$5:$A$504,A411)&gt;1,"DUPLICATE CUSTOMER ID",IF(OR(B411="",C411=""),"ADD BUYER / COMPANY",IF(AND(D411="",E411=""),"ADD PHONE OR EMAIL",IF(OR(AND(L411&lt;&gt;"",OR(NOT(ISNUMBER(L411)),L411&gt;TODAY())),AND(M411&lt;&gt;"",OR(NOT(ISNUMBER(M411)),M411&lt;L411,M411&gt;TODAY()))),"CHECK DATE","COMPLETE")))))</x:f>
      </x:c>
    </x:row>
    <x:row r="412">
      <x:c r="A412" s="459"/>
      <x:c r="B412" s="459"/>
      <x:c r="C412" s="459"/>
      <x:c r="D412" s="459"/>
      <x:c r="E412" s="459"/>
      <x:c r="F412" s="459"/>
      <x:c r="G412" s="459"/>
      <x:c r="H412" s="459"/>
      <x:c r="I412" s="459"/>
      <x:c r="J412" s="459"/>
      <x:c r="K412" s="459"/>
      <x:c r="L412" s="459"/>
      <x:c r="M412" s="459"/>
      <x:c r="N412" s="487"/>
      <x:c r="O412" s="459"/>
      <x:c r="P412" s="459"/>
      <x:c r="Q412" s="747" t="str">
        <x:f>IF(A412="","",IF(COUNTIF($A$5:$A$504,A412)&gt;1,"DUPLICATE CUSTOMER ID",IF(OR(B412="",C412=""),"ADD BUYER / COMPANY",IF(AND(D412="",E412=""),"ADD PHONE OR EMAIL",IF(OR(AND(L412&lt;&gt;"",OR(NOT(ISNUMBER(L412)),L412&gt;TODAY())),AND(M412&lt;&gt;"",OR(NOT(ISNUMBER(M412)),M412&lt;L412,M412&gt;TODAY()))),"CHECK DATE","COMPLETE")))))</x:f>
      </x:c>
    </x:row>
    <x:row r="413">
      <x:c r="A413" s="459"/>
      <x:c r="B413" s="459"/>
      <x:c r="C413" s="459"/>
      <x:c r="D413" s="459"/>
      <x:c r="E413" s="459"/>
      <x:c r="F413" s="459"/>
      <x:c r="G413" s="459"/>
      <x:c r="H413" s="459"/>
      <x:c r="I413" s="459"/>
      <x:c r="J413" s="459"/>
      <x:c r="K413" s="459"/>
      <x:c r="L413" s="459"/>
      <x:c r="M413" s="459"/>
      <x:c r="N413" s="487"/>
      <x:c r="O413" s="459"/>
      <x:c r="P413" s="459"/>
      <x:c r="Q413" s="747" t="str">
        <x:f>IF(A413="","",IF(COUNTIF($A$5:$A$504,A413)&gt;1,"DUPLICATE CUSTOMER ID",IF(OR(B413="",C413=""),"ADD BUYER / COMPANY",IF(AND(D413="",E413=""),"ADD PHONE OR EMAIL",IF(OR(AND(L413&lt;&gt;"",OR(NOT(ISNUMBER(L413)),L413&gt;TODAY())),AND(M413&lt;&gt;"",OR(NOT(ISNUMBER(M413)),M413&lt;L413,M413&gt;TODAY()))),"CHECK DATE","COMPLETE")))))</x:f>
      </x:c>
    </x:row>
    <x:row r="414">
      <x:c r="A414" s="459"/>
      <x:c r="B414" s="459"/>
      <x:c r="C414" s="459"/>
      <x:c r="D414" s="459"/>
      <x:c r="E414" s="459"/>
      <x:c r="F414" s="459"/>
      <x:c r="G414" s="459"/>
      <x:c r="H414" s="459"/>
      <x:c r="I414" s="459"/>
      <x:c r="J414" s="459"/>
      <x:c r="K414" s="459"/>
      <x:c r="L414" s="459"/>
      <x:c r="M414" s="459"/>
      <x:c r="N414" s="487"/>
      <x:c r="O414" s="459"/>
      <x:c r="P414" s="459"/>
      <x:c r="Q414" s="747" t="str">
        <x:f>IF(A414="","",IF(COUNTIF($A$5:$A$504,A414)&gt;1,"DUPLICATE CUSTOMER ID",IF(OR(B414="",C414=""),"ADD BUYER / COMPANY",IF(AND(D414="",E414=""),"ADD PHONE OR EMAIL",IF(OR(AND(L414&lt;&gt;"",OR(NOT(ISNUMBER(L414)),L414&gt;TODAY())),AND(M414&lt;&gt;"",OR(NOT(ISNUMBER(M414)),M414&lt;L414,M414&gt;TODAY()))),"CHECK DATE","COMPLETE")))))</x:f>
      </x:c>
    </x:row>
    <x:row r="415">
      <x:c r="A415" s="459"/>
      <x:c r="B415" s="459"/>
      <x:c r="C415" s="459"/>
      <x:c r="D415" s="459"/>
      <x:c r="E415" s="459"/>
      <x:c r="F415" s="459"/>
      <x:c r="G415" s="459"/>
      <x:c r="H415" s="459"/>
      <x:c r="I415" s="459"/>
      <x:c r="J415" s="459"/>
      <x:c r="K415" s="459"/>
      <x:c r="L415" s="459"/>
      <x:c r="M415" s="459"/>
      <x:c r="N415" s="487"/>
      <x:c r="O415" s="459"/>
      <x:c r="P415" s="459"/>
      <x:c r="Q415" s="747" t="str">
        <x:f>IF(A415="","",IF(COUNTIF($A$5:$A$504,A415)&gt;1,"DUPLICATE CUSTOMER ID",IF(OR(B415="",C415=""),"ADD BUYER / COMPANY",IF(AND(D415="",E415=""),"ADD PHONE OR EMAIL",IF(OR(AND(L415&lt;&gt;"",OR(NOT(ISNUMBER(L415)),L415&gt;TODAY())),AND(M415&lt;&gt;"",OR(NOT(ISNUMBER(M415)),M415&lt;L415,M415&gt;TODAY()))),"CHECK DATE","COMPLETE")))))</x:f>
      </x:c>
    </x:row>
    <x:row r="416">
      <x:c r="A416" s="459"/>
      <x:c r="B416" s="459"/>
      <x:c r="C416" s="459"/>
      <x:c r="D416" s="459"/>
      <x:c r="E416" s="459"/>
      <x:c r="F416" s="459"/>
      <x:c r="G416" s="459"/>
      <x:c r="H416" s="459"/>
      <x:c r="I416" s="459"/>
      <x:c r="J416" s="459"/>
      <x:c r="K416" s="459"/>
      <x:c r="L416" s="459"/>
      <x:c r="M416" s="459"/>
      <x:c r="N416" s="487"/>
      <x:c r="O416" s="459"/>
      <x:c r="P416" s="459"/>
      <x:c r="Q416" s="747" t="str">
        <x:f>IF(A416="","",IF(COUNTIF($A$5:$A$504,A416)&gt;1,"DUPLICATE CUSTOMER ID",IF(OR(B416="",C416=""),"ADD BUYER / COMPANY",IF(AND(D416="",E416=""),"ADD PHONE OR EMAIL",IF(OR(AND(L416&lt;&gt;"",OR(NOT(ISNUMBER(L416)),L416&gt;TODAY())),AND(M416&lt;&gt;"",OR(NOT(ISNUMBER(M416)),M416&lt;L416,M416&gt;TODAY()))),"CHECK DATE","COMPLETE")))))</x:f>
      </x:c>
    </x:row>
    <x:row r="417">
      <x:c r="A417" s="459"/>
      <x:c r="B417" s="459"/>
      <x:c r="C417" s="459"/>
      <x:c r="D417" s="459"/>
      <x:c r="E417" s="459"/>
      <x:c r="F417" s="459"/>
      <x:c r="G417" s="459"/>
      <x:c r="H417" s="459"/>
      <x:c r="I417" s="459"/>
      <x:c r="J417" s="459"/>
      <x:c r="K417" s="459"/>
      <x:c r="L417" s="459"/>
      <x:c r="M417" s="459"/>
      <x:c r="N417" s="487"/>
      <x:c r="O417" s="459"/>
      <x:c r="P417" s="459"/>
      <x:c r="Q417" s="747" t="str">
        <x:f>IF(A417="","",IF(COUNTIF($A$5:$A$504,A417)&gt;1,"DUPLICATE CUSTOMER ID",IF(OR(B417="",C417=""),"ADD BUYER / COMPANY",IF(AND(D417="",E417=""),"ADD PHONE OR EMAIL",IF(OR(AND(L417&lt;&gt;"",OR(NOT(ISNUMBER(L417)),L417&gt;TODAY())),AND(M417&lt;&gt;"",OR(NOT(ISNUMBER(M417)),M417&lt;L417,M417&gt;TODAY()))),"CHECK DATE","COMPLETE")))))</x:f>
      </x:c>
    </x:row>
    <x:row r="418">
      <x:c r="A418" s="459"/>
      <x:c r="B418" s="459"/>
      <x:c r="C418" s="459"/>
      <x:c r="D418" s="459"/>
      <x:c r="E418" s="459"/>
      <x:c r="F418" s="459"/>
      <x:c r="G418" s="459"/>
      <x:c r="H418" s="459"/>
      <x:c r="I418" s="459"/>
      <x:c r="J418" s="459"/>
      <x:c r="K418" s="459"/>
      <x:c r="L418" s="459"/>
      <x:c r="M418" s="459"/>
      <x:c r="N418" s="487"/>
      <x:c r="O418" s="459"/>
      <x:c r="P418" s="459"/>
      <x:c r="Q418" s="747" t="str">
        <x:f>IF(A418="","",IF(COUNTIF($A$5:$A$504,A418)&gt;1,"DUPLICATE CUSTOMER ID",IF(OR(B418="",C418=""),"ADD BUYER / COMPANY",IF(AND(D418="",E418=""),"ADD PHONE OR EMAIL",IF(OR(AND(L418&lt;&gt;"",OR(NOT(ISNUMBER(L418)),L418&gt;TODAY())),AND(M418&lt;&gt;"",OR(NOT(ISNUMBER(M418)),M418&lt;L418,M418&gt;TODAY()))),"CHECK DATE","COMPLETE")))))</x:f>
      </x:c>
    </x:row>
    <x:row r="419">
      <x:c r="A419" s="459"/>
      <x:c r="B419" s="459"/>
      <x:c r="C419" s="459"/>
      <x:c r="D419" s="459"/>
      <x:c r="E419" s="459"/>
      <x:c r="F419" s="459"/>
      <x:c r="G419" s="459"/>
      <x:c r="H419" s="459"/>
      <x:c r="I419" s="459"/>
      <x:c r="J419" s="459"/>
      <x:c r="K419" s="459"/>
      <x:c r="L419" s="459"/>
      <x:c r="M419" s="459"/>
      <x:c r="N419" s="487"/>
      <x:c r="O419" s="459"/>
      <x:c r="P419" s="459"/>
      <x:c r="Q419" s="747" t="str">
        <x:f>IF(A419="","",IF(COUNTIF($A$5:$A$504,A419)&gt;1,"DUPLICATE CUSTOMER ID",IF(OR(B419="",C419=""),"ADD BUYER / COMPANY",IF(AND(D419="",E419=""),"ADD PHONE OR EMAIL",IF(OR(AND(L419&lt;&gt;"",OR(NOT(ISNUMBER(L419)),L419&gt;TODAY())),AND(M419&lt;&gt;"",OR(NOT(ISNUMBER(M419)),M419&lt;L419,M419&gt;TODAY()))),"CHECK DATE","COMPLETE")))))</x:f>
      </x:c>
    </x:row>
    <x:row r="420">
      <x:c r="A420" s="459"/>
      <x:c r="B420" s="459"/>
      <x:c r="C420" s="459"/>
      <x:c r="D420" s="459"/>
      <x:c r="E420" s="459"/>
      <x:c r="F420" s="459"/>
      <x:c r="G420" s="459"/>
      <x:c r="H420" s="459"/>
      <x:c r="I420" s="459"/>
      <x:c r="J420" s="459"/>
      <x:c r="K420" s="459"/>
      <x:c r="L420" s="459"/>
      <x:c r="M420" s="459"/>
      <x:c r="N420" s="487"/>
      <x:c r="O420" s="459"/>
      <x:c r="P420" s="459"/>
      <x:c r="Q420" s="747" t="str">
        <x:f>IF(A420="","",IF(COUNTIF($A$5:$A$504,A420)&gt;1,"DUPLICATE CUSTOMER ID",IF(OR(B420="",C420=""),"ADD BUYER / COMPANY",IF(AND(D420="",E420=""),"ADD PHONE OR EMAIL",IF(OR(AND(L420&lt;&gt;"",OR(NOT(ISNUMBER(L420)),L420&gt;TODAY())),AND(M420&lt;&gt;"",OR(NOT(ISNUMBER(M420)),M420&lt;L420,M420&gt;TODAY()))),"CHECK DATE","COMPLETE")))))</x:f>
      </x:c>
    </x:row>
    <x:row r="421">
      <x:c r="A421" s="459"/>
      <x:c r="B421" s="459"/>
      <x:c r="C421" s="459"/>
      <x:c r="D421" s="459"/>
      <x:c r="E421" s="459"/>
      <x:c r="F421" s="459"/>
      <x:c r="G421" s="459"/>
      <x:c r="H421" s="459"/>
      <x:c r="I421" s="459"/>
      <x:c r="J421" s="459"/>
      <x:c r="K421" s="459"/>
      <x:c r="L421" s="459"/>
      <x:c r="M421" s="459"/>
      <x:c r="N421" s="487"/>
      <x:c r="O421" s="459"/>
      <x:c r="P421" s="459"/>
      <x:c r="Q421" s="747" t="str">
        <x:f>IF(A421="","",IF(COUNTIF($A$5:$A$504,A421)&gt;1,"DUPLICATE CUSTOMER ID",IF(OR(B421="",C421=""),"ADD BUYER / COMPANY",IF(AND(D421="",E421=""),"ADD PHONE OR EMAIL",IF(OR(AND(L421&lt;&gt;"",OR(NOT(ISNUMBER(L421)),L421&gt;TODAY())),AND(M421&lt;&gt;"",OR(NOT(ISNUMBER(M421)),M421&lt;L421,M421&gt;TODAY()))),"CHECK DATE","COMPLETE")))))</x:f>
      </x:c>
    </x:row>
    <x:row r="422">
      <x:c r="A422" s="459"/>
      <x:c r="B422" s="459"/>
      <x:c r="C422" s="459"/>
      <x:c r="D422" s="459"/>
      <x:c r="E422" s="459"/>
      <x:c r="F422" s="459"/>
      <x:c r="G422" s="459"/>
      <x:c r="H422" s="459"/>
      <x:c r="I422" s="459"/>
      <x:c r="J422" s="459"/>
      <x:c r="K422" s="459"/>
      <x:c r="L422" s="459"/>
      <x:c r="M422" s="459"/>
      <x:c r="N422" s="487"/>
      <x:c r="O422" s="459"/>
      <x:c r="P422" s="459"/>
      <x:c r="Q422" s="747" t="str">
        <x:f>IF(A422="","",IF(COUNTIF($A$5:$A$504,A422)&gt;1,"DUPLICATE CUSTOMER ID",IF(OR(B422="",C422=""),"ADD BUYER / COMPANY",IF(AND(D422="",E422=""),"ADD PHONE OR EMAIL",IF(OR(AND(L422&lt;&gt;"",OR(NOT(ISNUMBER(L422)),L422&gt;TODAY())),AND(M422&lt;&gt;"",OR(NOT(ISNUMBER(M422)),M422&lt;L422,M422&gt;TODAY()))),"CHECK DATE","COMPLETE")))))</x:f>
      </x:c>
    </x:row>
    <x:row r="423">
      <x:c r="A423" s="459"/>
      <x:c r="B423" s="459"/>
      <x:c r="C423" s="459"/>
      <x:c r="D423" s="459"/>
      <x:c r="E423" s="459"/>
      <x:c r="F423" s="459"/>
      <x:c r="G423" s="459"/>
      <x:c r="H423" s="459"/>
      <x:c r="I423" s="459"/>
      <x:c r="J423" s="459"/>
      <x:c r="K423" s="459"/>
      <x:c r="L423" s="459"/>
      <x:c r="M423" s="459"/>
      <x:c r="N423" s="487"/>
      <x:c r="O423" s="459"/>
      <x:c r="P423" s="459"/>
      <x:c r="Q423" s="747" t="str">
        <x:f>IF(A423="","",IF(COUNTIF($A$5:$A$504,A423)&gt;1,"DUPLICATE CUSTOMER ID",IF(OR(B423="",C423=""),"ADD BUYER / COMPANY",IF(AND(D423="",E423=""),"ADD PHONE OR EMAIL",IF(OR(AND(L423&lt;&gt;"",OR(NOT(ISNUMBER(L423)),L423&gt;TODAY())),AND(M423&lt;&gt;"",OR(NOT(ISNUMBER(M423)),M423&lt;L423,M423&gt;TODAY()))),"CHECK DATE","COMPLETE")))))</x:f>
      </x:c>
    </x:row>
    <x:row r="424">
      <x:c r="A424" s="459"/>
      <x:c r="B424" s="459"/>
      <x:c r="C424" s="459"/>
      <x:c r="D424" s="459"/>
      <x:c r="E424" s="459"/>
      <x:c r="F424" s="459"/>
      <x:c r="G424" s="459"/>
      <x:c r="H424" s="459"/>
      <x:c r="I424" s="459"/>
      <x:c r="J424" s="459"/>
      <x:c r="K424" s="459"/>
      <x:c r="L424" s="459"/>
      <x:c r="M424" s="459"/>
      <x:c r="N424" s="487"/>
      <x:c r="O424" s="459"/>
      <x:c r="P424" s="459"/>
      <x:c r="Q424" s="747" t="str">
        <x:f>IF(A424="","",IF(COUNTIF($A$5:$A$504,A424)&gt;1,"DUPLICATE CUSTOMER ID",IF(OR(B424="",C424=""),"ADD BUYER / COMPANY",IF(AND(D424="",E424=""),"ADD PHONE OR EMAIL",IF(OR(AND(L424&lt;&gt;"",OR(NOT(ISNUMBER(L424)),L424&gt;TODAY())),AND(M424&lt;&gt;"",OR(NOT(ISNUMBER(M424)),M424&lt;L424,M424&gt;TODAY()))),"CHECK DATE","COMPLETE")))))</x:f>
      </x:c>
    </x:row>
    <x:row r="425">
      <x:c r="A425" s="459"/>
      <x:c r="B425" s="459"/>
      <x:c r="C425" s="459"/>
      <x:c r="D425" s="459"/>
      <x:c r="E425" s="459"/>
      <x:c r="F425" s="459"/>
      <x:c r="G425" s="459"/>
      <x:c r="H425" s="459"/>
      <x:c r="I425" s="459"/>
      <x:c r="J425" s="459"/>
      <x:c r="K425" s="459"/>
      <x:c r="L425" s="459"/>
      <x:c r="M425" s="459"/>
      <x:c r="N425" s="487"/>
      <x:c r="O425" s="459"/>
      <x:c r="P425" s="459"/>
      <x:c r="Q425" s="747" t="str">
        <x:f>IF(A425="","",IF(COUNTIF($A$5:$A$504,A425)&gt;1,"DUPLICATE CUSTOMER ID",IF(OR(B425="",C425=""),"ADD BUYER / COMPANY",IF(AND(D425="",E425=""),"ADD PHONE OR EMAIL",IF(OR(AND(L425&lt;&gt;"",OR(NOT(ISNUMBER(L425)),L425&gt;TODAY())),AND(M425&lt;&gt;"",OR(NOT(ISNUMBER(M425)),M425&lt;L425,M425&gt;TODAY()))),"CHECK DATE","COMPLETE")))))</x:f>
      </x:c>
    </x:row>
    <x:row r="426">
      <x:c r="A426" s="459"/>
      <x:c r="B426" s="459"/>
      <x:c r="C426" s="459"/>
      <x:c r="D426" s="459"/>
      <x:c r="E426" s="459"/>
      <x:c r="F426" s="459"/>
      <x:c r="G426" s="459"/>
      <x:c r="H426" s="459"/>
      <x:c r="I426" s="459"/>
      <x:c r="J426" s="459"/>
      <x:c r="K426" s="459"/>
      <x:c r="L426" s="459"/>
      <x:c r="M426" s="459"/>
      <x:c r="N426" s="487"/>
      <x:c r="O426" s="459"/>
      <x:c r="P426" s="459"/>
      <x:c r="Q426" s="747" t="str">
        <x:f>IF(A426="","",IF(COUNTIF($A$5:$A$504,A426)&gt;1,"DUPLICATE CUSTOMER ID",IF(OR(B426="",C426=""),"ADD BUYER / COMPANY",IF(AND(D426="",E426=""),"ADD PHONE OR EMAIL",IF(OR(AND(L426&lt;&gt;"",OR(NOT(ISNUMBER(L426)),L426&gt;TODAY())),AND(M426&lt;&gt;"",OR(NOT(ISNUMBER(M426)),M426&lt;L426,M426&gt;TODAY()))),"CHECK DATE","COMPLETE")))))</x:f>
      </x:c>
    </x:row>
    <x:row r="427">
      <x:c r="A427" s="459"/>
      <x:c r="B427" s="459"/>
      <x:c r="C427" s="459"/>
      <x:c r="D427" s="459"/>
      <x:c r="E427" s="459"/>
      <x:c r="F427" s="459"/>
      <x:c r="G427" s="459"/>
      <x:c r="H427" s="459"/>
      <x:c r="I427" s="459"/>
      <x:c r="J427" s="459"/>
      <x:c r="K427" s="459"/>
      <x:c r="L427" s="459"/>
      <x:c r="M427" s="459"/>
      <x:c r="N427" s="487"/>
      <x:c r="O427" s="459"/>
      <x:c r="P427" s="459"/>
      <x:c r="Q427" s="747" t="str">
        <x:f>IF(A427="","",IF(COUNTIF($A$5:$A$504,A427)&gt;1,"DUPLICATE CUSTOMER ID",IF(OR(B427="",C427=""),"ADD BUYER / COMPANY",IF(AND(D427="",E427=""),"ADD PHONE OR EMAIL",IF(OR(AND(L427&lt;&gt;"",OR(NOT(ISNUMBER(L427)),L427&gt;TODAY())),AND(M427&lt;&gt;"",OR(NOT(ISNUMBER(M427)),M427&lt;L427,M427&gt;TODAY()))),"CHECK DATE","COMPLETE")))))</x:f>
      </x:c>
    </x:row>
    <x:row r="428">
      <x:c r="A428" s="459"/>
      <x:c r="B428" s="459"/>
      <x:c r="C428" s="459"/>
      <x:c r="D428" s="459"/>
      <x:c r="E428" s="459"/>
      <x:c r="F428" s="459"/>
      <x:c r="G428" s="459"/>
      <x:c r="H428" s="459"/>
      <x:c r="I428" s="459"/>
      <x:c r="J428" s="459"/>
      <x:c r="K428" s="459"/>
      <x:c r="L428" s="459"/>
      <x:c r="M428" s="459"/>
      <x:c r="N428" s="487"/>
      <x:c r="O428" s="459"/>
      <x:c r="P428" s="459"/>
      <x:c r="Q428" s="747" t="str">
        <x:f>IF(A428="","",IF(COUNTIF($A$5:$A$504,A428)&gt;1,"DUPLICATE CUSTOMER ID",IF(OR(B428="",C428=""),"ADD BUYER / COMPANY",IF(AND(D428="",E428=""),"ADD PHONE OR EMAIL",IF(OR(AND(L428&lt;&gt;"",OR(NOT(ISNUMBER(L428)),L428&gt;TODAY())),AND(M428&lt;&gt;"",OR(NOT(ISNUMBER(M428)),M428&lt;L428,M428&gt;TODAY()))),"CHECK DATE","COMPLETE")))))</x:f>
      </x:c>
    </x:row>
    <x:row r="429">
      <x:c r="A429" s="459"/>
      <x:c r="B429" s="459"/>
      <x:c r="C429" s="459"/>
      <x:c r="D429" s="459"/>
      <x:c r="E429" s="459"/>
      <x:c r="F429" s="459"/>
      <x:c r="G429" s="459"/>
      <x:c r="H429" s="459"/>
      <x:c r="I429" s="459"/>
      <x:c r="J429" s="459"/>
      <x:c r="K429" s="459"/>
      <x:c r="L429" s="459"/>
      <x:c r="M429" s="459"/>
      <x:c r="N429" s="487"/>
      <x:c r="O429" s="459"/>
      <x:c r="P429" s="459"/>
      <x:c r="Q429" s="747" t="str">
        <x:f>IF(A429="","",IF(COUNTIF($A$5:$A$504,A429)&gt;1,"DUPLICATE CUSTOMER ID",IF(OR(B429="",C429=""),"ADD BUYER / COMPANY",IF(AND(D429="",E429=""),"ADD PHONE OR EMAIL",IF(OR(AND(L429&lt;&gt;"",OR(NOT(ISNUMBER(L429)),L429&gt;TODAY())),AND(M429&lt;&gt;"",OR(NOT(ISNUMBER(M429)),M429&lt;L429,M429&gt;TODAY()))),"CHECK DATE","COMPLETE")))))</x:f>
      </x:c>
    </x:row>
    <x:row r="430">
      <x:c r="A430" s="459"/>
      <x:c r="B430" s="459"/>
      <x:c r="C430" s="459"/>
      <x:c r="D430" s="459"/>
      <x:c r="E430" s="459"/>
      <x:c r="F430" s="459"/>
      <x:c r="G430" s="459"/>
      <x:c r="H430" s="459"/>
      <x:c r="I430" s="459"/>
      <x:c r="J430" s="459"/>
      <x:c r="K430" s="459"/>
      <x:c r="L430" s="459"/>
      <x:c r="M430" s="459"/>
      <x:c r="N430" s="487"/>
      <x:c r="O430" s="459"/>
      <x:c r="P430" s="459"/>
      <x:c r="Q430" s="747" t="str">
        <x:f>IF(A430="","",IF(COUNTIF($A$5:$A$504,A430)&gt;1,"DUPLICATE CUSTOMER ID",IF(OR(B430="",C430=""),"ADD BUYER / COMPANY",IF(AND(D430="",E430=""),"ADD PHONE OR EMAIL",IF(OR(AND(L430&lt;&gt;"",OR(NOT(ISNUMBER(L430)),L430&gt;TODAY())),AND(M430&lt;&gt;"",OR(NOT(ISNUMBER(M430)),M430&lt;L430,M430&gt;TODAY()))),"CHECK DATE","COMPLETE")))))</x:f>
      </x:c>
    </x:row>
    <x:row r="431">
      <x:c r="A431" s="459"/>
      <x:c r="B431" s="459"/>
      <x:c r="C431" s="459"/>
      <x:c r="D431" s="459"/>
      <x:c r="E431" s="459"/>
      <x:c r="F431" s="459"/>
      <x:c r="G431" s="459"/>
      <x:c r="H431" s="459"/>
      <x:c r="I431" s="459"/>
      <x:c r="J431" s="459"/>
      <x:c r="K431" s="459"/>
      <x:c r="L431" s="459"/>
      <x:c r="M431" s="459"/>
      <x:c r="N431" s="487"/>
      <x:c r="O431" s="459"/>
      <x:c r="P431" s="459"/>
      <x:c r="Q431" s="747" t="str">
        <x:f>IF(A431="","",IF(COUNTIF($A$5:$A$504,A431)&gt;1,"DUPLICATE CUSTOMER ID",IF(OR(B431="",C431=""),"ADD BUYER / COMPANY",IF(AND(D431="",E431=""),"ADD PHONE OR EMAIL",IF(OR(AND(L431&lt;&gt;"",OR(NOT(ISNUMBER(L431)),L431&gt;TODAY())),AND(M431&lt;&gt;"",OR(NOT(ISNUMBER(M431)),M431&lt;L431,M431&gt;TODAY()))),"CHECK DATE","COMPLETE")))))</x:f>
      </x:c>
    </x:row>
    <x:row r="432">
      <x:c r="A432" s="459"/>
      <x:c r="B432" s="459"/>
      <x:c r="C432" s="459"/>
      <x:c r="D432" s="459"/>
      <x:c r="E432" s="459"/>
      <x:c r="F432" s="459"/>
      <x:c r="G432" s="459"/>
      <x:c r="H432" s="459"/>
      <x:c r="I432" s="459"/>
      <x:c r="J432" s="459"/>
      <x:c r="K432" s="459"/>
      <x:c r="L432" s="459"/>
      <x:c r="M432" s="459"/>
      <x:c r="N432" s="487"/>
      <x:c r="O432" s="459"/>
      <x:c r="P432" s="459"/>
      <x:c r="Q432" s="747" t="str">
        <x:f>IF(A432="","",IF(COUNTIF($A$5:$A$504,A432)&gt;1,"DUPLICATE CUSTOMER ID",IF(OR(B432="",C432=""),"ADD BUYER / COMPANY",IF(AND(D432="",E432=""),"ADD PHONE OR EMAIL",IF(OR(AND(L432&lt;&gt;"",OR(NOT(ISNUMBER(L432)),L432&gt;TODAY())),AND(M432&lt;&gt;"",OR(NOT(ISNUMBER(M432)),M432&lt;L432,M432&gt;TODAY()))),"CHECK DATE","COMPLETE")))))</x:f>
      </x:c>
    </x:row>
    <x:row r="433">
      <x:c r="A433" s="459"/>
      <x:c r="B433" s="459"/>
      <x:c r="C433" s="459"/>
      <x:c r="D433" s="459"/>
      <x:c r="E433" s="459"/>
      <x:c r="F433" s="459"/>
      <x:c r="G433" s="459"/>
      <x:c r="H433" s="459"/>
      <x:c r="I433" s="459"/>
      <x:c r="J433" s="459"/>
      <x:c r="K433" s="459"/>
      <x:c r="L433" s="459"/>
      <x:c r="M433" s="459"/>
      <x:c r="N433" s="487"/>
      <x:c r="O433" s="459"/>
      <x:c r="P433" s="459"/>
      <x:c r="Q433" s="747" t="str">
        <x:f>IF(A433="","",IF(COUNTIF($A$5:$A$504,A433)&gt;1,"DUPLICATE CUSTOMER ID",IF(OR(B433="",C433=""),"ADD BUYER / COMPANY",IF(AND(D433="",E433=""),"ADD PHONE OR EMAIL",IF(OR(AND(L433&lt;&gt;"",OR(NOT(ISNUMBER(L433)),L433&gt;TODAY())),AND(M433&lt;&gt;"",OR(NOT(ISNUMBER(M433)),M433&lt;L433,M433&gt;TODAY()))),"CHECK DATE","COMPLETE")))))</x:f>
      </x:c>
    </x:row>
    <x:row r="434">
      <x:c r="A434" s="459"/>
      <x:c r="B434" s="459"/>
      <x:c r="C434" s="459"/>
      <x:c r="D434" s="459"/>
      <x:c r="E434" s="459"/>
      <x:c r="F434" s="459"/>
      <x:c r="G434" s="459"/>
      <x:c r="H434" s="459"/>
      <x:c r="I434" s="459"/>
      <x:c r="J434" s="459"/>
      <x:c r="K434" s="459"/>
      <x:c r="L434" s="459"/>
      <x:c r="M434" s="459"/>
      <x:c r="N434" s="487"/>
      <x:c r="O434" s="459"/>
      <x:c r="P434" s="459"/>
      <x:c r="Q434" s="747" t="str">
        <x:f>IF(A434="","",IF(COUNTIF($A$5:$A$504,A434)&gt;1,"DUPLICATE CUSTOMER ID",IF(OR(B434="",C434=""),"ADD BUYER / COMPANY",IF(AND(D434="",E434=""),"ADD PHONE OR EMAIL",IF(OR(AND(L434&lt;&gt;"",OR(NOT(ISNUMBER(L434)),L434&gt;TODAY())),AND(M434&lt;&gt;"",OR(NOT(ISNUMBER(M434)),M434&lt;L434,M434&gt;TODAY()))),"CHECK DATE","COMPLETE")))))</x:f>
      </x:c>
    </x:row>
    <x:row r="435">
      <x:c r="A435" s="459"/>
      <x:c r="B435" s="459"/>
      <x:c r="C435" s="459"/>
      <x:c r="D435" s="459"/>
      <x:c r="E435" s="459"/>
      <x:c r="F435" s="459"/>
      <x:c r="G435" s="459"/>
      <x:c r="H435" s="459"/>
      <x:c r="I435" s="459"/>
      <x:c r="J435" s="459"/>
      <x:c r="K435" s="459"/>
      <x:c r="L435" s="459"/>
      <x:c r="M435" s="459"/>
      <x:c r="N435" s="487"/>
      <x:c r="O435" s="459"/>
      <x:c r="P435" s="459"/>
      <x:c r="Q435" s="747" t="str">
        <x:f>IF(A435="","",IF(COUNTIF($A$5:$A$504,A435)&gt;1,"DUPLICATE CUSTOMER ID",IF(OR(B435="",C435=""),"ADD BUYER / COMPANY",IF(AND(D435="",E435=""),"ADD PHONE OR EMAIL",IF(OR(AND(L435&lt;&gt;"",OR(NOT(ISNUMBER(L435)),L435&gt;TODAY())),AND(M435&lt;&gt;"",OR(NOT(ISNUMBER(M435)),M435&lt;L435,M435&gt;TODAY()))),"CHECK DATE","COMPLETE")))))</x:f>
      </x:c>
    </x:row>
    <x:row r="436">
      <x:c r="A436" s="459"/>
      <x:c r="B436" s="459"/>
      <x:c r="C436" s="459"/>
      <x:c r="D436" s="459"/>
      <x:c r="E436" s="459"/>
      <x:c r="F436" s="459"/>
      <x:c r="G436" s="459"/>
      <x:c r="H436" s="459"/>
      <x:c r="I436" s="459"/>
      <x:c r="J436" s="459"/>
      <x:c r="K436" s="459"/>
      <x:c r="L436" s="459"/>
      <x:c r="M436" s="459"/>
      <x:c r="N436" s="487"/>
      <x:c r="O436" s="459"/>
      <x:c r="P436" s="459"/>
      <x:c r="Q436" s="747" t="str">
        <x:f>IF(A436="","",IF(COUNTIF($A$5:$A$504,A436)&gt;1,"DUPLICATE CUSTOMER ID",IF(OR(B436="",C436=""),"ADD BUYER / COMPANY",IF(AND(D436="",E436=""),"ADD PHONE OR EMAIL",IF(OR(AND(L436&lt;&gt;"",OR(NOT(ISNUMBER(L436)),L436&gt;TODAY())),AND(M436&lt;&gt;"",OR(NOT(ISNUMBER(M436)),M436&lt;L436,M436&gt;TODAY()))),"CHECK DATE","COMPLETE")))))</x:f>
      </x:c>
    </x:row>
    <x:row r="437">
      <x:c r="A437" s="459"/>
      <x:c r="B437" s="459"/>
      <x:c r="C437" s="459"/>
      <x:c r="D437" s="459"/>
      <x:c r="E437" s="459"/>
      <x:c r="F437" s="459"/>
      <x:c r="G437" s="459"/>
      <x:c r="H437" s="459"/>
      <x:c r="I437" s="459"/>
      <x:c r="J437" s="459"/>
      <x:c r="K437" s="459"/>
      <x:c r="L437" s="459"/>
      <x:c r="M437" s="459"/>
      <x:c r="N437" s="487"/>
      <x:c r="O437" s="459"/>
      <x:c r="P437" s="459"/>
      <x:c r="Q437" s="747" t="str">
        <x:f>IF(A437="","",IF(COUNTIF($A$5:$A$504,A437)&gt;1,"DUPLICATE CUSTOMER ID",IF(OR(B437="",C437=""),"ADD BUYER / COMPANY",IF(AND(D437="",E437=""),"ADD PHONE OR EMAIL",IF(OR(AND(L437&lt;&gt;"",OR(NOT(ISNUMBER(L437)),L437&gt;TODAY())),AND(M437&lt;&gt;"",OR(NOT(ISNUMBER(M437)),M437&lt;L437,M437&gt;TODAY()))),"CHECK DATE","COMPLETE")))))</x:f>
      </x:c>
    </x:row>
    <x:row r="438">
      <x:c r="A438" s="459"/>
      <x:c r="B438" s="459"/>
      <x:c r="C438" s="459"/>
      <x:c r="D438" s="459"/>
      <x:c r="E438" s="459"/>
      <x:c r="F438" s="459"/>
      <x:c r="G438" s="459"/>
      <x:c r="H438" s="459"/>
      <x:c r="I438" s="459"/>
      <x:c r="J438" s="459"/>
      <x:c r="K438" s="459"/>
      <x:c r="L438" s="459"/>
      <x:c r="M438" s="459"/>
      <x:c r="N438" s="487"/>
      <x:c r="O438" s="459"/>
      <x:c r="P438" s="459"/>
      <x:c r="Q438" s="747" t="str">
        <x:f>IF(A438="","",IF(COUNTIF($A$5:$A$504,A438)&gt;1,"DUPLICATE CUSTOMER ID",IF(OR(B438="",C438=""),"ADD BUYER / COMPANY",IF(AND(D438="",E438=""),"ADD PHONE OR EMAIL",IF(OR(AND(L438&lt;&gt;"",OR(NOT(ISNUMBER(L438)),L438&gt;TODAY())),AND(M438&lt;&gt;"",OR(NOT(ISNUMBER(M438)),M438&lt;L438,M438&gt;TODAY()))),"CHECK DATE","COMPLETE")))))</x:f>
      </x:c>
    </x:row>
    <x:row r="439">
      <x:c r="A439" s="459"/>
      <x:c r="B439" s="459"/>
      <x:c r="C439" s="459"/>
      <x:c r="D439" s="459"/>
      <x:c r="E439" s="459"/>
      <x:c r="F439" s="459"/>
      <x:c r="G439" s="459"/>
      <x:c r="H439" s="459"/>
      <x:c r="I439" s="459"/>
      <x:c r="J439" s="459"/>
      <x:c r="K439" s="459"/>
      <x:c r="L439" s="459"/>
      <x:c r="M439" s="459"/>
      <x:c r="N439" s="487"/>
      <x:c r="O439" s="459"/>
      <x:c r="P439" s="459"/>
      <x:c r="Q439" s="747" t="str">
        <x:f>IF(A439="","",IF(COUNTIF($A$5:$A$504,A439)&gt;1,"DUPLICATE CUSTOMER ID",IF(OR(B439="",C439=""),"ADD BUYER / COMPANY",IF(AND(D439="",E439=""),"ADD PHONE OR EMAIL",IF(OR(AND(L439&lt;&gt;"",OR(NOT(ISNUMBER(L439)),L439&gt;TODAY())),AND(M439&lt;&gt;"",OR(NOT(ISNUMBER(M439)),M439&lt;L439,M439&gt;TODAY()))),"CHECK DATE","COMPLETE")))))</x:f>
      </x:c>
    </x:row>
    <x:row r="440">
      <x:c r="A440" s="459"/>
      <x:c r="B440" s="459"/>
      <x:c r="C440" s="459"/>
      <x:c r="D440" s="459"/>
      <x:c r="E440" s="459"/>
      <x:c r="F440" s="459"/>
      <x:c r="G440" s="459"/>
      <x:c r="H440" s="459"/>
      <x:c r="I440" s="459"/>
      <x:c r="J440" s="459"/>
      <x:c r="K440" s="459"/>
      <x:c r="L440" s="459"/>
      <x:c r="M440" s="459"/>
      <x:c r="N440" s="487"/>
      <x:c r="O440" s="459"/>
      <x:c r="P440" s="459"/>
      <x:c r="Q440" s="747" t="str">
        <x:f>IF(A440="","",IF(COUNTIF($A$5:$A$504,A440)&gt;1,"DUPLICATE CUSTOMER ID",IF(OR(B440="",C440=""),"ADD BUYER / COMPANY",IF(AND(D440="",E440=""),"ADD PHONE OR EMAIL",IF(OR(AND(L440&lt;&gt;"",OR(NOT(ISNUMBER(L440)),L440&gt;TODAY())),AND(M440&lt;&gt;"",OR(NOT(ISNUMBER(M440)),M440&lt;L440,M440&gt;TODAY()))),"CHECK DATE","COMPLETE")))))</x:f>
      </x:c>
    </x:row>
    <x:row r="441">
      <x:c r="A441" s="459"/>
      <x:c r="B441" s="459"/>
      <x:c r="C441" s="459"/>
      <x:c r="D441" s="459"/>
      <x:c r="E441" s="459"/>
      <x:c r="F441" s="459"/>
      <x:c r="G441" s="459"/>
      <x:c r="H441" s="459"/>
      <x:c r="I441" s="459"/>
      <x:c r="J441" s="459"/>
      <x:c r="K441" s="459"/>
      <x:c r="L441" s="459"/>
      <x:c r="M441" s="459"/>
      <x:c r="N441" s="487"/>
      <x:c r="O441" s="459"/>
      <x:c r="P441" s="459"/>
      <x:c r="Q441" s="747" t="str">
        <x:f>IF(A441="","",IF(COUNTIF($A$5:$A$504,A441)&gt;1,"DUPLICATE CUSTOMER ID",IF(OR(B441="",C441=""),"ADD BUYER / COMPANY",IF(AND(D441="",E441=""),"ADD PHONE OR EMAIL",IF(OR(AND(L441&lt;&gt;"",OR(NOT(ISNUMBER(L441)),L441&gt;TODAY())),AND(M441&lt;&gt;"",OR(NOT(ISNUMBER(M441)),M441&lt;L441,M441&gt;TODAY()))),"CHECK DATE","COMPLETE")))))</x:f>
      </x:c>
    </x:row>
    <x:row r="442">
      <x:c r="A442" s="459"/>
      <x:c r="B442" s="459"/>
      <x:c r="C442" s="459"/>
      <x:c r="D442" s="459"/>
      <x:c r="E442" s="459"/>
      <x:c r="F442" s="459"/>
      <x:c r="G442" s="459"/>
      <x:c r="H442" s="459"/>
      <x:c r="I442" s="459"/>
      <x:c r="J442" s="459"/>
      <x:c r="K442" s="459"/>
      <x:c r="L442" s="459"/>
      <x:c r="M442" s="459"/>
      <x:c r="N442" s="487"/>
      <x:c r="O442" s="459"/>
      <x:c r="P442" s="459"/>
      <x:c r="Q442" s="747" t="str">
        <x:f>IF(A442="","",IF(COUNTIF($A$5:$A$504,A442)&gt;1,"DUPLICATE CUSTOMER ID",IF(OR(B442="",C442=""),"ADD BUYER / COMPANY",IF(AND(D442="",E442=""),"ADD PHONE OR EMAIL",IF(OR(AND(L442&lt;&gt;"",OR(NOT(ISNUMBER(L442)),L442&gt;TODAY())),AND(M442&lt;&gt;"",OR(NOT(ISNUMBER(M442)),M442&lt;L442,M442&gt;TODAY()))),"CHECK DATE","COMPLETE")))))</x:f>
      </x:c>
    </x:row>
    <x:row r="443">
      <x:c r="A443" s="459"/>
      <x:c r="B443" s="459"/>
      <x:c r="C443" s="459"/>
      <x:c r="D443" s="459"/>
      <x:c r="E443" s="459"/>
      <x:c r="F443" s="459"/>
      <x:c r="G443" s="459"/>
      <x:c r="H443" s="459"/>
      <x:c r="I443" s="459"/>
      <x:c r="J443" s="459"/>
      <x:c r="K443" s="459"/>
      <x:c r="L443" s="459"/>
      <x:c r="M443" s="459"/>
      <x:c r="N443" s="487"/>
      <x:c r="O443" s="459"/>
      <x:c r="P443" s="459"/>
      <x:c r="Q443" s="747" t="str">
        <x:f>IF(A443="","",IF(COUNTIF($A$5:$A$504,A443)&gt;1,"DUPLICATE CUSTOMER ID",IF(OR(B443="",C443=""),"ADD BUYER / COMPANY",IF(AND(D443="",E443=""),"ADD PHONE OR EMAIL",IF(OR(AND(L443&lt;&gt;"",OR(NOT(ISNUMBER(L443)),L443&gt;TODAY())),AND(M443&lt;&gt;"",OR(NOT(ISNUMBER(M443)),M443&lt;L443,M443&gt;TODAY()))),"CHECK DATE","COMPLETE")))))</x:f>
      </x:c>
    </x:row>
    <x:row r="444">
      <x:c r="A444" s="459"/>
      <x:c r="B444" s="459"/>
      <x:c r="C444" s="459"/>
      <x:c r="D444" s="459"/>
      <x:c r="E444" s="459"/>
      <x:c r="F444" s="459"/>
      <x:c r="G444" s="459"/>
      <x:c r="H444" s="459"/>
      <x:c r="I444" s="459"/>
      <x:c r="J444" s="459"/>
      <x:c r="K444" s="459"/>
      <x:c r="L444" s="459"/>
      <x:c r="M444" s="459"/>
      <x:c r="N444" s="487"/>
      <x:c r="O444" s="459"/>
      <x:c r="P444" s="459"/>
      <x:c r="Q444" s="747" t="str">
        <x:f>IF(A444="","",IF(COUNTIF($A$5:$A$504,A444)&gt;1,"DUPLICATE CUSTOMER ID",IF(OR(B444="",C444=""),"ADD BUYER / COMPANY",IF(AND(D444="",E444=""),"ADD PHONE OR EMAIL",IF(OR(AND(L444&lt;&gt;"",OR(NOT(ISNUMBER(L444)),L444&gt;TODAY())),AND(M444&lt;&gt;"",OR(NOT(ISNUMBER(M444)),M444&lt;L444,M444&gt;TODAY()))),"CHECK DATE","COMPLETE")))))</x:f>
      </x:c>
    </x:row>
    <x:row r="445">
      <x:c r="A445" s="459"/>
      <x:c r="B445" s="459"/>
      <x:c r="C445" s="459"/>
      <x:c r="D445" s="459"/>
      <x:c r="E445" s="459"/>
      <x:c r="F445" s="459"/>
      <x:c r="G445" s="459"/>
      <x:c r="H445" s="459"/>
      <x:c r="I445" s="459"/>
      <x:c r="J445" s="459"/>
      <x:c r="K445" s="459"/>
      <x:c r="L445" s="459"/>
      <x:c r="M445" s="459"/>
      <x:c r="N445" s="487"/>
      <x:c r="O445" s="459"/>
      <x:c r="P445" s="459"/>
      <x:c r="Q445" s="747" t="str">
        <x:f>IF(A445="","",IF(COUNTIF($A$5:$A$504,A445)&gt;1,"DUPLICATE CUSTOMER ID",IF(OR(B445="",C445=""),"ADD BUYER / COMPANY",IF(AND(D445="",E445=""),"ADD PHONE OR EMAIL",IF(OR(AND(L445&lt;&gt;"",OR(NOT(ISNUMBER(L445)),L445&gt;TODAY())),AND(M445&lt;&gt;"",OR(NOT(ISNUMBER(M445)),M445&lt;L445,M445&gt;TODAY()))),"CHECK DATE","COMPLETE")))))</x:f>
      </x:c>
    </x:row>
    <x:row r="446">
      <x:c r="A446" s="459"/>
      <x:c r="B446" s="459"/>
      <x:c r="C446" s="459"/>
      <x:c r="D446" s="459"/>
      <x:c r="E446" s="459"/>
      <x:c r="F446" s="459"/>
      <x:c r="G446" s="459"/>
      <x:c r="H446" s="459"/>
      <x:c r="I446" s="459"/>
      <x:c r="J446" s="459"/>
      <x:c r="K446" s="459"/>
      <x:c r="L446" s="459"/>
      <x:c r="M446" s="459"/>
      <x:c r="N446" s="487"/>
      <x:c r="O446" s="459"/>
      <x:c r="P446" s="459"/>
      <x:c r="Q446" s="747" t="str">
        <x:f>IF(A446="","",IF(COUNTIF($A$5:$A$504,A446)&gt;1,"DUPLICATE CUSTOMER ID",IF(OR(B446="",C446=""),"ADD BUYER / COMPANY",IF(AND(D446="",E446=""),"ADD PHONE OR EMAIL",IF(OR(AND(L446&lt;&gt;"",OR(NOT(ISNUMBER(L446)),L446&gt;TODAY())),AND(M446&lt;&gt;"",OR(NOT(ISNUMBER(M446)),M446&lt;L446,M446&gt;TODAY()))),"CHECK DATE","COMPLETE")))))</x:f>
      </x:c>
    </x:row>
    <x:row r="447">
      <x:c r="A447" s="459"/>
      <x:c r="B447" s="459"/>
      <x:c r="C447" s="459"/>
      <x:c r="D447" s="459"/>
      <x:c r="E447" s="459"/>
      <x:c r="F447" s="459"/>
      <x:c r="G447" s="459"/>
      <x:c r="H447" s="459"/>
      <x:c r="I447" s="459"/>
      <x:c r="J447" s="459"/>
      <x:c r="K447" s="459"/>
      <x:c r="L447" s="459"/>
      <x:c r="M447" s="459"/>
      <x:c r="N447" s="487"/>
      <x:c r="O447" s="459"/>
      <x:c r="P447" s="459"/>
      <x:c r="Q447" s="747" t="str">
        <x:f>IF(A447="","",IF(COUNTIF($A$5:$A$504,A447)&gt;1,"DUPLICATE CUSTOMER ID",IF(OR(B447="",C447=""),"ADD BUYER / COMPANY",IF(AND(D447="",E447=""),"ADD PHONE OR EMAIL",IF(OR(AND(L447&lt;&gt;"",OR(NOT(ISNUMBER(L447)),L447&gt;TODAY())),AND(M447&lt;&gt;"",OR(NOT(ISNUMBER(M447)),M447&lt;L447,M447&gt;TODAY()))),"CHECK DATE","COMPLETE")))))</x:f>
      </x:c>
    </x:row>
    <x:row r="448">
      <x:c r="A448" s="459"/>
      <x:c r="B448" s="459"/>
      <x:c r="C448" s="459"/>
      <x:c r="D448" s="459"/>
      <x:c r="E448" s="459"/>
      <x:c r="F448" s="459"/>
      <x:c r="G448" s="459"/>
      <x:c r="H448" s="459"/>
      <x:c r="I448" s="459"/>
      <x:c r="J448" s="459"/>
      <x:c r="K448" s="459"/>
      <x:c r="L448" s="459"/>
      <x:c r="M448" s="459"/>
      <x:c r="N448" s="487"/>
      <x:c r="O448" s="459"/>
      <x:c r="P448" s="459"/>
      <x:c r="Q448" s="747" t="str">
        <x:f>IF(A448="","",IF(COUNTIF($A$5:$A$504,A448)&gt;1,"DUPLICATE CUSTOMER ID",IF(OR(B448="",C448=""),"ADD BUYER / COMPANY",IF(AND(D448="",E448=""),"ADD PHONE OR EMAIL",IF(OR(AND(L448&lt;&gt;"",OR(NOT(ISNUMBER(L448)),L448&gt;TODAY())),AND(M448&lt;&gt;"",OR(NOT(ISNUMBER(M448)),M448&lt;L448,M448&gt;TODAY()))),"CHECK DATE","COMPLETE")))))</x:f>
      </x:c>
    </x:row>
    <x:row r="449">
      <x:c r="A449" s="459"/>
      <x:c r="B449" s="459"/>
      <x:c r="C449" s="459"/>
      <x:c r="D449" s="459"/>
      <x:c r="E449" s="459"/>
      <x:c r="F449" s="459"/>
      <x:c r="G449" s="459"/>
      <x:c r="H449" s="459"/>
      <x:c r="I449" s="459"/>
      <x:c r="J449" s="459"/>
      <x:c r="K449" s="459"/>
      <x:c r="L449" s="459"/>
      <x:c r="M449" s="459"/>
      <x:c r="N449" s="487"/>
      <x:c r="O449" s="459"/>
      <x:c r="P449" s="459"/>
      <x:c r="Q449" s="747" t="str">
        <x:f>IF(A449="","",IF(COUNTIF($A$5:$A$504,A449)&gt;1,"DUPLICATE CUSTOMER ID",IF(OR(B449="",C449=""),"ADD BUYER / COMPANY",IF(AND(D449="",E449=""),"ADD PHONE OR EMAIL",IF(OR(AND(L449&lt;&gt;"",OR(NOT(ISNUMBER(L449)),L449&gt;TODAY())),AND(M449&lt;&gt;"",OR(NOT(ISNUMBER(M449)),M449&lt;L449,M449&gt;TODAY()))),"CHECK DATE","COMPLETE")))))</x:f>
      </x:c>
    </x:row>
    <x:row r="450">
      <x:c r="A450" s="459"/>
      <x:c r="B450" s="459"/>
      <x:c r="C450" s="459"/>
      <x:c r="D450" s="459"/>
      <x:c r="E450" s="459"/>
      <x:c r="F450" s="459"/>
      <x:c r="G450" s="459"/>
      <x:c r="H450" s="459"/>
      <x:c r="I450" s="459"/>
      <x:c r="J450" s="459"/>
      <x:c r="K450" s="459"/>
      <x:c r="L450" s="459"/>
      <x:c r="M450" s="459"/>
      <x:c r="N450" s="487"/>
      <x:c r="O450" s="459"/>
      <x:c r="P450" s="459"/>
      <x:c r="Q450" s="747" t="str">
        <x:f>IF(A450="","",IF(COUNTIF($A$5:$A$504,A450)&gt;1,"DUPLICATE CUSTOMER ID",IF(OR(B450="",C450=""),"ADD BUYER / COMPANY",IF(AND(D450="",E450=""),"ADD PHONE OR EMAIL",IF(OR(AND(L450&lt;&gt;"",OR(NOT(ISNUMBER(L450)),L450&gt;TODAY())),AND(M450&lt;&gt;"",OR(NOT(ISNUMBER(M450)),M450&lt;L450,M450&gt;TODAY()))),"CHECK DATE","COMPLETE")))))</x:f>
      </x:c>
    </x:row>
    <x:row r="451">
      <x:c r="A451" s="459"/>
      <x:c r="B451" s="459"/>
      <x:c r="C451" s="459"/>
      <x:c r="D451" s="459"/>
      <x:c r="E451" s="459"/>
      <x:c r="F451" s="459"/>
      <x:c r="G451" s="459"/>
      <x:c r="H451" s="459"/>
      <x:c r="I451" s="459"/>
      <x:c r="J451" s="459"/>
      <x:c r="K451" s="459"/>
      <x:c r="L451" s="459"/>
      <x:c r="M451" s="459"/>
      <x:c r="N451" s="487"/>
      <x:c r="O451" s="459"/>
      <x:c r="P451" s="459"/>
      <x:c r="Q451" s="747" t="str">
        <x:f>IF(A451="","",IF(COUNTIF($A$5:$A$504,A451)&gt;1,"DUPLICATE CUSTOMER ID",IF(OR(B451="",C451=""),"ADD BUYER / COMPANY",IF(AND(D451="",E451=""),"ADD PHONE OR EMAIL",IF(OR(AND(L451&lt;&gt;"",OR(NOT(ISNUMBER(L451)),L451&gt;TODAY())),AND(M451&lt;&gt;"",OR(NOT(ISNUMBER(M451)),M451&lt;L451,M451&gt;TODAY()))),"CHECK DATE","COMPLETE")))))</x:f>
      </x:c>
    </x:row>
    <x:row r="452">
      <x:c r="A452" s="459"/>
      <x:c r="B452" s="459"/>
      <x:c r="C452" s="459"/>
      <x:c r="D452" s="459"/>
      <x:c r="E452" s="459"/>
      <x:c r="F452" s="459"/>
      <x:c r="G452" s="459"/>
      <x:c r="H452" s="459"/>
      <x:c r="I452" s="459"/>
      <x:c r="J452" s="459"/>
      <x:c r="K452" s="459"/>
      <x:c r="L452" s="459"/>
      <x:c r="M452" s="459"/>
      <x:c r="N452" s="487"/>
      <x:c r="O452" s="459"/>
      <x:c r="P452" s="459"/>
      <x:c r="Q452" s="747" t="str">
        <x:f>IF(A452="","",IF(COUNTIF($A$5:$A$504,A452)&gt;1,"DUPLICATE CUSTOMER ID",IF(OR(B452="",C452=""),"ADD BUYER / COMPANY",IF(AND(D452="",E452=""),"ADD PHONE OR EMAIL",IF(OR(AND(L452&lt;&gt;"",OR(NOT(ISNUMBER(L452)),L452&gt;TODAY())),AND(M452&lt;&gt;"",OR(NOT(ISNUMBER(M452)),M452&lt;L452,M452&gt;TODAY()))),"CHECK DATE","COMPLETE")))))</x:f>
      </x:c>
    </x:row>
    <x:row r="453">
      <x:c r="A453" s="459"/>
      <x:c r="B453" s="459"/>
      <x:c r="C453" s="459"/>
      <x:c r="D453" s="459"/>
      <x:c r="E453" s="459"/>
      <x:c r="F453" s="459"/>
      <x:c r="G453" s="459"/>
      <x:c r="H453" s="459"/>
      <x:c r="I453" s="459"/>
      <x:c r="J453" s="459"/>
      <x:c r="K453" s="459"/>
      <x:c r="L453" s="459"/>
      <x:c r="M453" s="459"/>
      <x:c r="N453" s="487"/>
      <x:c r="O453" s="459"/>
      <x:c r="P453" s="459"/>
      <x:c r="Q453" s="747" t="str">
        <x:f>IF(A453="","",IF(COUNTIF($A$5:$A$504,A453)&gt;1,"DUPLICATE CUSTOMER ID",IF(OR(B453="",C453=""),"ADD BUYER / COMPANY",IF(AND(D453="",E453=""),"ADD PHONE OR EMAIL",IF(OR(AND(L453&lt;&gt;"",OR(NOT(ISNUMBER(L453)),L453&gt;TODAY())),AND(M453&lt;&gt;"",OR(NOT(ISNUMBER(M453)),M453&lt;L453,M453&gt;TODAY()))),"CHECK DATE","COMPLETE")))))</x:f>
      </x:c>
    </x:row>
    <x:row r="454">
      <x:c r="A454" s="459"/>
      <x:c r="B454" s="459"/>
      <x:c r="C454" s="459"/>
      <x:c r="D454" s="459"/>
      <x:c r="E454" s="459"/>
      <x:c r="F454" s="459"/>
      <x:c r="G454" s="459"/>
      <x:c r="H454" s="459"/>
      <x:c r="I454" s="459"/>
      <x:c r="J454" s="459"/>
      <x:c r="K454" s="459"/>
      <x:c r="L454" s="459"/>
      <x:c r="M454" s="459"/>
      <x:c r="N454" s="487"/>
      <x:c r="O454" s="459"/>
      <x:c r="P454" s="459"/>
      <x:c r="Q454" s="747" t="str">
        <x:f>IF(A454="","",IF(COUNTIF($A$5:$A$504,A454)&gt;1,"DUPLICATE CUSTOMER ID",IF(OR(B454="",C454=""),"ADD BUYER / COMPANY",IF(AND(D454="",E454=""),"ADD PHONE OR EMAIL",IF(OR(AND(L454&lt;&gt;"",OR(NOT(ISNUMBER(L454)),L454&gt;TODAY())),AND(M454&lt;&gt;"",OR(NOT(ISNUMBER(M454)),M454&lt;L454,M454&gt;TODAY()))),"CHECK DATE","COMPLETE")))))</x:f>
      </x:c>
    </x:row>
    <x:row r="455">
      <x:c r="A455" s="459"/>
      <x:c r="B455" s="459"/>
      <x:c r="C455" s="459"/>
      <x:c r="D455" s="459"/>
      <x:c r="E455" s="459"/>
      <x:c r="F455" s="459"/>
      <x:c r="G455" s="459"/>
      <x:c r="H455" s="459"/>
      <x:c r="I455" s="459"/>
      <x:c r="J455" s="459"/>
      <x:c r="K455" s="459"/>
      <x:c r="L455" s="459"/>
      <x:c r="M455" s="459"/>
      <x:c r="N455" s="487"/>
      <x:c r="O455" s="459"/>
      <x:c r="P455" s="459"/>
      <x:c r="Q455" s="747" t="str">
        <x:f>IF(A455="","",IF(COUNTIF($A$5:$A$504,A455)&gt;1,"DUPLICATE CUSTOMER ID",IF(OR(B455="",C455=""),"ADD BUYER / COMPANY",IF(AND(D455="",E455=""),"ADD PHONE OR EMAIL",IF(OR(AND(L455&lt;&gt;"",OR(NOT(ISNUMBER(L455)),L455&gt;TODAY())),AND(M455&lt;&gt;"",OR(NOT(ISNUMBER(M455)),M455&lt;L455,M455&gt;TODAY()))),"CHECK DATE","COMPLETE")))))</x:f>
      </x:c>
    </x:row>
    <x:row r="456">
      <x:c r="A456" s="459"/>
      <x:c r="B456" s="459"/>
      <x:c r="C456" s="459"/>
      <x:c r="D456" s="459"/>
      <x:c r="E456" s="459"/>
      <x:c r="F456" s="459"/>
      <x:c r="G456" s="459"/>
      <x:c r="H456" s="459"/>
      <x:c r="I456" s="459"/>
      <x:c r="J456" s="459"/>
      <x:c r="K456" s="459"/>
      <x:c r="L456" s="459"/>
      <x:c r="M456" s="459"/>
      <x:c r="N456" s="487"/>
      <x:c r="O456" s="459"/>
      <x:c r="P456" s="459"/>
      <x:c r="Q456" s="747" t="str">
        <x:f>IF(A456="","",IF(COUNTIF($A$5:$A$504,A456)&gt;1,"DUPLICATE CUSTOMER ID",IF(OR(B456="",C456=""),"ADD BUYER / COMPANY",IF(AND(D456="",E456=""),"ADD PHONE OR EMAIL",IF(OR(AND(L456&lt;&gt;"",OR(NOT(ISNUMBER(L456)),L456&gt;TODAY())),AND(M456&lt;&gt;"",OR(NOT(ISNUMBER(M456)),M456&lt;L456,M456&gt;TODAY()))),"CHECK DATE","COMPLETE")))))</x:f>
      </x:c>
    </x:row>
    <x:row r="457">
      <x:c r="A457" s="459"/>
      <x:c r="B457" s="459"/>
      <x:c r="C457" s="459"/>
      <x:c r="D457" s="459"/>
      <x:c r="E457" s="459"/>
      <x:c r="F457" s="459"/>
      <x:c r="G457" s="459"/>
      <x:c r="H457" s="459"/>
      <x:c r="I457" s="459"/>
      <x:c r="J457" s="459"/>
      <x:c r="K457" s="459"/>
      <x:c r="L457" s="459"/>
      <x:c r="M457" s="459"/>
      <x:c r="N457" s="487"/>
      <x:c r="O457" s="459"/>
      <x:c r="P457" s="459"/>
      <x:c r="Q457" s="747" t="str">
        <x:f>IF(A457="","",IF(COUNTIF($A$5:$A$504,A457)&gt;1,"DUPLICATE CUSTOMER ID",IF(OR(B457="",C457=""),"ADD BUYER / COMPANY",IF(AND(D457="",E457=""),"ADD PHONE OR EMAIL",IF(OR(AND(L457&lt;&gt;"",OR(NOT(ISNUMBER(L457)),L457&gt;TODAY())),AND(M457&lt;&gt;"",OR(NOT(ISNUMBER(M457)),M457&lt;L457,M457&gt;TODAY()))),"CHECK DATE","COMPLETE")))))</x:f>
      </x:c>
    </x:row>
    <x:row r="458">
      <x:c r="A458" s="459"/>
      <x:c r="B458" s="459"/>
      <x:c r="C458" s="459"/>
      <x:c r="D458" s="459"/>
      <x:c r="E458" s="459"/>
      <x:c r="F458" s="459"/>
      <x:c r="G458" s="459"/>
      <x:c r="H458" s="459"/>
      <x:c r="I458" s="459"/>
      <x:c r="J458" s="459"/>
      <x:c r="K458" s="459"/>
      <x:c r="L458" s="459"/>
      <x:c r="M458" s="459"/>
      <x:c r="N458" s="487"/>
      <x:c r="O458" s="459"/>
      <x:c r="P458" s="459"/>
      <x:c r="Q458" s="747" t="str">
        <x:f>IF(A458="","",IF(COUNTIF($A$5:$A$504,A458)&gt;1,"DUPLICATE CUSTOMER ID",IF(OR(B458="",C458=""),"ADD BUYER / COMPANY",IF(AND(D458="",E458=""),"ADD PHONE OR EMAIL",IF(OR(AND(L458&lt;&gt;"",OR(NOT(ISNUMBER(L458)),L458&gt;TODAY())),AND(M458&lt;&gt;"",OR(NOT(ISNUMBER(M458)),M458&lt;L458,M458&gt;TODAY()))),"CHECK DATE","COMPLETE")))))</x:f>
      </x:c>
    </x:row>
    <x:row r="459">
      <x:c r="A459" s="459"/>
      <x:c r="B459" s="459"/>
      <x:c r="C459" s="459"/>
      <x:c r="D459" s="459"/>
      <x:c r="E459" s="459"/>
      <x:c r="F459" s="459"/>
      <x:c r="G459" s="459"/>
      <x:c r="H459" s="459"/>
      <x:c r="I459" s="459"/>
      <x:c r="J459" s="459"/>
      <x:c r="K459" s="459"/>
      <x:c r="L459" s="459"/>
      <x:c r="M459" s="459"/>
      <x:c r="N459" s="487"/>
      <x:c r="O459" s="459"/>
      <x:c r="P459" s="459"/>
      <x:c r="Q459" s="747" t="str">
        <x:f>IF(A459="","",IF(COUNTIF($A$5:$A$504,A459)&gt;1,"DUPLICATE CUSTOMER ID",IF(OR(B459="",C459=""),"ADD BUYER / COMPANY",IF(AND(D459="",E459=""),"ADD PHONE OR EMAIL",IF(OR(AND(L459&lt;&gt;"",OR(NOT(ISNUMBER(L459)),L459&gt;TODAY())),AND(M459&lt;&gt;"",OR(NOT(ISNUMBER(M459)),M459&lt;L459,M459&gt;TODAY()))),"CHECK DATE","COMPLETE")))))</x:f>
      </x:c>
    </x:row>
    <x:row r="460">
      <x:c r="A460" s="459"/>
      <x:c r="B460" s="459"/>
      <x:c r="C460" s="459"/>
      <x:c r="D460" s="459"/>
      <x:c r="E460" s="459"/>
      <x:c r="F460" s="459"/>
      <x:c r="G460" s="459"/>
      <x:c r="H460" s="459"/>
      <x:c r="I460" s="459"/>
      <x:c r="J460" s="459"/>
      <x:c r="K460" s="459"/>
      <x:c r="L460" s="459"/>
      <x:c r="M460" s="459"/>
      <x:c r="N460" s="487"/>
      <x:c r="O460" s="459"/>
      <x:c r="P460" s="459"/>
      <x:c r="Q460" s="747" t="str">
        <x:f>IF(A460="","",IF(COUNTIF($A$5:$A$504,A460)&gt;1,"DUPLICATE CUSTOMER ID",IF(OR(B460="",C460=""),"ADD BUYER / COMPANY",IF(AND(D460="",E460=""),"ADD PHONE OR EMAIL",IF(OR(AND(L460&lt;&gt;"",OR(NOT(ISNUMBER(L460)),L460&gt;TODAY())),AND(M460&lt;&gt;"",OR(NOT(ISNUMBER(M460)),M460&lt;L460,M460&gt;TODAY()))),"CHECK DATE","COMPLETE")))))</x:f>
      </x:c>
    </x:row>
    <x:row r="461">
      <x:c r="A461" s="459"/>
      <x:c r="B461" s="459"/>
      <x:c r="C461" s="459"/>
      <x:c r="D461" s="459"/>
      <x:c r="E461" s="459"/>
      <x:c r="F461" s="459"/>
      <x:c r="G461" s="459"/>
      <x:c r="H461" s="459"/>
      <x:c r="I461" s="459"/>
      <x:c r="J461" s="459"/>
      <x:c r="K461" s="459"/>
      <x:c r="L461" s="459"/>
      <x:c r="M461" s="459"/>
      <x:c r="N461" s="487"/>
      <x:c r="O461" s="459"/>
      <x:c r="P461" s="459"/>
      <x:c r="Q461" s="747" t="str">
        <x:f>IF(A461="","",IF(COUNTIF($A$5:$A$504,A461)&gt;1,"DUPLICATE CUSTOMER ID",IF(OR(B461="",C461=""),"ADD BUYER / COMPANY",IF(AND(D461="",E461=""),"ADD PHONE OR EMAIL",IF(OR(AND(L461&lt;&gt;"",OR(NOT(ISNUMBER(L461)),L461&gt;TODAY())),AND(M461&lt;&gt;"",OR(NOT(ISNUMBER(M461)),M461&lt;L461,M461&gt;TODAY()))),"CHECK DATE","COMPLETE")))))</x:f>
      </x:c>
    </x:row>
    <x:row r="462">
      <x:c r="A462" s="459"/>
      <x:c r="B462" s="459"/>
      <x:c r="C462" s="459"/>
      <x:c r="D462" s="459"/>
      <x:c r="E462" s="459"/>
      <x:c r="F462" s="459"/>
      <x:c r="G462" s="459"/>
      <x:c r="H462" s="459"/>
      <x:c r="I462" s="459"/>
      <x:c r="J462" s="459"/>
      <x:c r="K462" s="459"/>
      <x:c r="L462" s="459"/>
      <x:c r="M462" s="459"/>
      <x:c r="N462" s="487"/>
      <x:c r="O462" s="459"/>
      <x:c r="P462" s="459"/>
      <x:c r="Q462" s="747" t="str">
        <x:f>IF(A462="","",IF(COUNTIF($A$5:$A$504,A462)&gt;1,"DUPLICATE CUSTOMER ID",IF(OR(B462="",C462=""),"ADD BUYER / COMPANY",IF(AND(D462="",E462=""),"ADD PHONE OR EMAIL",IF(OR(AND(L462&lt;&gt;"",OR(NOT(ISNUMBER(L462)),L462&gt;TODAY())),AND(M462&lt;&gt;"",OR(NOT(ISNUMBER(M462)),M462&lt;L462,M462&gt;TODAY()))),"CHECK DATE","COMPLETE")))))</x:f>
      </x:c>
    </x:row>
    <x:row r="463">
      <x:c r="A463" s="459"/>
      <x:c r="B463" s="459"/>
      <x:c r="C463" s="459"/>
      <x:c r="D463" s="459"/>
      <x:c r="E463" s="459"/>
      <x:c r="F463" s="459"/>
      <x:c r="G463" s="459"/>
      <x:c r="H463" s="459"/>
      <x:c r="I463" s="459"/>
      <x:c r="J463" s="459"/>
      <x:c r="K463" s="459"/>
      <x:c r="L463" s="459"/>
      <x:c r="M463" s="459"/>
      <x:c r="N463" s="487"/>
      <x:c r="O463" s="459"/>
      <x:c r="P463" s="459"/>
      <x:c r="Q463" s="747" t="str">
        <x:f>IF(A463="","",IF(COUNTIF($A$5:$A$504,A463)&gt;1,"DUPLICATE CUSTOMER ID",IF(OR(B463="",C463=""),"ADD BUYER / COMPANY",IF(AND(D463="",E463=""),"ADD PHONE OR EMAIL",IF(OR(AND(L463&lt;&gt;"",OR(NOT(ISNUMBER(L463)),L463&gt;TODAY())),AND(M463&lt;&gt;"",OR(NOT(ISNUMBER(M463)),M463&lt;L463,M463&gt;TODAY()))),"CHECK DATE","COMPLETE")))))</x:f>
      </x:c>
    </x:row>
    <x:row r="464">
      <x:c r="A464" s="459"/>
      <x:c r="B464" s="459"/>
      <x:c r="C464" s="459"/>
      <x:c r="D464" s="459"/>
      <x:c r="E464" s="459"/>
      <x:c r="F464" s="459"/>
      <x:c r="G464" s="459"/>
      <x:c r="H464" s="459"/>
      <x:c r="I464" s="459"/>
      <x:c r="J464" s="459"/>
      <x:c r="K464" s="459"/>
      <x:c r="L464" s="459"/>
      <x:c r="M464" s="459"/>
      <x:c r="N464" s="487"/>
      <x:c r="O464" s="459"/>
      <x:c r="P464" s="459"/>
      <x:c r="Q464" s="747" t="str">
        <x:f>IF(A464="","",IF(COUNTIF($A$5:$A$504,A464)&gt;1,"DUPLICATE CUSTOMER ID",IF(OR(B464="",C464=""),"ADD BUYER / COMPANY",IF(AND(D464="",E464=""),"ADD PHONE OR EMAIL",IF(OR(AND(L464&lt;&gt;"",OR(NOT(ISNUMBER(L464)),L464&gt;TODAY())),AND(M464&lt;&gt;"",OR(NOT(ISNUMBER(M464)),M464&lt;L464,M464&gt;TODAY()))),"CHECK DATE","COMPLETE")))))</x:f>
      </x:c>
    </x:row>
    <x:row r="465">
      <x:c r="A465" s="459"/>
      <x:c r="B465" s="459"/>
      <x:c r="C465" s="459"/>
      <x:c r="D465" s="459"/>
      <x:c r="E465" s="459"/>
      <x:c r="F465" s="459"/>
      <x:c r="G465" s="459"/>
      <x:c r="H465" s="459"/>
      <x:c r="I465" s="459"/>
      <x:c r="J465" s="459"/>
      <x:c r="K465" s="459"/>
      <x:c r="L465" s="459"/>
      <x:c r="M465" s="459"/>
      <x:c r="N465" s="487"/>
      <x:c r="O465" s="459"/>
      <x:c r="P465" s="459"/>
      <x:c r="Q465" s="747" t="str">
        <x:f>IF(A465="","",IF(COUNTIF($A$5:$A$504,A465)&gt;1,"DUPLICATE CUSTOMER ID",IF(OR(B465="",C465=""),"ADD BUYER / COMPANY",IF(AND(D465="",E465=""),"ADD PHONE OR EMAIL",IF(OR(AND(L465&lt;&gt;"",OR(NOT(ISNUMBER(L465)),L465&gt;TODAY())),AND(M465&lt;&gt;"",OR(NOT(ISNUMBER(M465)),M465&lt;L465,M465&gt;TODAY()))),"CHECK DATE","COMPLETE")))))</x:f>
      </x:c>
    </x:row>
    <x:row r="466">
      <x:c r="A466" s="459"/>
      <x:c r="B466" s="459"/>
      <x:c r="C466" s="459"/>
      <x:c r="D466" s="459"/>
      <x:c r="E466" s="459"/>
      <x:c r="F466" s="459"/>
      <x:c r="G466" s="459"/>
      <x:c r="H466" s="459"/>
      <x:c r="I466" s="459"/>
      <x:c r="J466" s="459"/>
      <x:c r="K466" s="459"/>
      <x:c r="L466" s="459"/>
      <x:c r="M466" s="459"/>
      <x:c r="N466" s="487"/>
      <x:c r="O466" s="459"/>
      <x:c r="P466" s="459"/>
      <x:c r="Q466" s="747" t="str">
        <x:f>IF(A466="","",IF(COUNTIF($A$5:$A$504,A466)&gt;1,"DUPLICATE CUSTOMER ID",IF(OR(B466="",C466=""),"ADD BUYER / COMPANY",IF(AND(D466="",E466=""),"ADD PHONE OR EMAIL",IF(OR(AND(L466&lt;&gt;"",OR(NOT(ISNUMBER(L466)),L466&gt;TODAY())),AND(M466&lt;&gt;"",OR(NOT(ISNUMBER(M466)),M466&lt;L466,M466&gt;TODAY()))),"CHECK DATE","COMPLETE")))))</x:f>
      </x:c>
    </x:row>
    <x:row r="467">
      <x:c r="A467" s="459"/>
      <x:c r="B467" s="459"/>
      <x:c r="C467" s="459"/>
      <x:c r="D467" s="459"/>
      <x:c r="E467" s="459"/>
      <x:c r="F467" s="459"/>
      <x:c r="G467" s="459"/>
      <x:c r="H467" s="459"/>
      <x:c r="I467" s="459"/>
      <x:c r="J467" s="459"/>
      <x:c r="K467" s="459"/>
      <x:c r="L467" s="459"/>
      <x:c r="M467" s="459"/>
      <x:c r="N467" s="487"/>
      <x:c r="O467" s="459"/>
      <x:c r="P467" s="459"/>
      <x:c r="Q467" s="747" t="str">
        <x:f>IF(A467="","",IF(COUNTIF($A$5:$A$504,A467)&gt;1,"DUPLICATE CUSTOMER ID",IF(OR(B467="",C467=""),"ADD BUYER / COMPANY",IF(AND(D467="",E467=""),"ADD PHONE OR EMAIL",IF(OR(AND(L467&lt;&gt;"",OR(NOT(ISNUMBER(L467)),L467&gt;TODAY())),AND(M467&lt;&gt;"",OR(NOT(ISNUMBER(M467)),M467&lt;L467,M467&gt;TODAY()))),"CHECK DATE","COMPLETE")))))</x:f>
      </x:c>
    </x:row>
    <x:row r="468">
      <x:c r="A468" s="459"/>
      <x:c r="B468" s="459"/>
      <x:c r="C468" s="459"/>
      <x:c r="D468" s="459"/>
      <x:c r="E468" s="459"/>
      <x:c r="F468" s="459"/>
      <x:c r="G468" s="459"/>
      <x:c r="H468" s="459"/>
      <x:c r="I468" s="459"/>
      <x:c r="J468" s="459"/>
      <x:c r="K468" s="459"/>
      <x:c r="L468" s="459"/>
      <x:c r="M468" s="459"/>
      <x:c r="N468" s="487"/>
      <x:c r="O468" s="459"/>
      <x:c r="P468" s="459"/>
      <x:c r="Q468" s="747" t="str">
        <x:f>IF(A468="","",IF(COUNTIF($A$5:$A$504,A468)&gt;1,"DUPLICATE CUSTOMER ID",IF(OR(B468="",C468=""),"ADD BUYER / COMPANY",IF(AND(D468="",E468=""),"ADD PHONE OR EMAIL",IF(OR(AND(L468&lt;&gt;"",OR(NOT(ISNUMBER(L468)),L468&gt;TODAY())),AND(M468&lt;&gt;"",OR(NOT(ISNUMBER(M468)),M468&lt;L468,M468&gt;TODAY()))),"CHECK DATE","COMPLETE")))))</x:f>
      </x:c>
    </x:row>
    <x:row r="469">
      <x:c r="A469" s="459"/>
      <x:c r="B469" s="459"/>
      <x:c r="C469" s="459"/>
      <x:c r="D469" s="459"/>
      <x:c r="E469" s="459"/>
      <x:c r="F469" s="459"/>
      <x:c r="G469" s="459"/>
      <x:c r="H469" s="459"/>
      <x:c r="I469" s="459"/>
      <x:c r="J469" s="459"/>
      <x:c r="K469" s="459"/>
      <x:c r="L469" s="459"/>
      <x:c r="M469" s="459"/>
      <x:c r="N469" s="487"/>
      <x:c r="O469" s="459"/>
      <x:c r="P469" s="459"/>
      <x:c r="Q469" s="747" t="str">
        <x:f>IF(A469="","",IF(COUNTIF($A$5:$A$504,A469)&gt;1,"DUPLICATE CUSTOMER ID",IF(OR(B469="",C469=""),"ADD BUYER / COMPANY",IF(AND(D469="",E469=""),"ADD PHONE OR EMAIL",IF(OR(AND(L469&lt;&gt;"",OR(NOT(ISNUMBER(L469)),L469&gt;TODAY())),AND(M469&lt;&gt;"",OR(NOT(ISNUMBER(M469)),M469&lt;L469,M469&gt;TODAY()))),"CHECK DATE","COMPLETE")))))</x:f>
      </x:c>
    </x:row>
    <x:row r="470">
      <x:c r="A470" s="459"/>
      <x:c r="B470" s="459"/>
      <x:c r="C470" s="459"/>
      <x:c r="D470" s="459"/>
      <x:c r="E470" s="459"/>
      <x:c r="F470" s="459"/>
      <x:c r="G470" s="459"/>
      <x:c r="H470" s="459"/>
      <x:c r="I470" s="459"/>
      <x:c r="J470" s="459"/>
      <x:c r="K470" s="459"/>
      <x:c r="L470" s="459"/>
      <x:c r="M470" s="459"/>
      <x:c r="N470" s="487"/>
      <x:c r="O470" s="459"/>
      <x:c r="P470" s="459"/>
      <x:c r="Q470" s="747" t="str">
        <x:f>IF(A470="","",IF(COUNTIF($A$5:$A$504,A470)&gt;1,"DUPLICATE CUSTOMER ID",IF(OR(B470="",C470=""),"ADD BUYER / COMPANY",IF(AND(D470="",E470=""),"ADD PHONE OR EMAIL",IF(OR(AND(L470&lt;&gt;"",OR(NOT(ISNUMBER(L470)),L470&gt;TODAY())),AND(M470&lt;&gt;"",OR(NOT(ISNUMBER(M470)),M470&lt;L470,M470&gt;TODAY()))),"CHECK DATE","COMPLETE")))))</x:f>
      </x:c>
    </x:row>
    <x:row r="471">
      <x:c r="A471" s="459"/>
      <x:c r="B471" s="459"/>
      <x:c r="C471" s="459"/>
      <x:c r="D471" s="459"/>
      <x:c r="E471" s="459"/>
      <x:c r="F471" s="459"/>
      <x:c r="G471" s="459"/>
      <x:c r="H471" s="459"/>
      <x:c r="I471" s="459"/>
      <x:c r="J471" s="459"/>
      <x:c r="K471" s="459"/>
      <x:c r="L471" s="459"/>
      <x:c r="M471" s="459"/>
      <x:c r="N471" s="487"/>
      <x:c r="O471" s="459"/>
      <x:c r="P471" s="459"/>
      <x:c r="Q471" s="747" t="str">
        <x:f>IF(A471="","",IF(COUNTIF($A$5:$A$504,A471)&gt;1,"DUPLICATE CUSTOMER ID",IF(OR(B471="",C471=""),"ADD BUYER / COMPANY",IF(AND(D471="",E471=""),"ADD PHONE OR EMAIL",IF(OR(AND(L471&lt;&gt;"",OR(NOT(ISNUMBER(L471)),L471&gt;TODAY())),AND(M471&lt;&gt;"",OR(NOT(ISNUMBER(M471)),M471&lt;L471,M471&gt;TODAY()))),"CHECK DATE","COMPLETE")))))</x:f>
      </x:c>
    </x:row>
    <x:row r="472">
      <x:c r="A472" s="459"/>
      <x:c r="B472" s="459"/>
      <x:c r="C472" s="459"/>
      <x:c r="D472" s="459"/>
      <x:c r="E472" s="459"/>
      <x:c r="F472" s="459"/>
      <x:c r="G472" s="459"/>
      <x:c r="H472" s="459"/>
      <x:c r="I472" s="459"/>
      <x:c r="J472" s="459"/>
      <x:c r="K472" s="459"/>
      <x:c r="L472" s="459"/>
      <x:c r="M472" s="459"/>
      <x:c r="N472" s="487"/>
      <x:c r="O472" s="459"/>
      <x:c r="P472" s="459"/>
      <x:c r="Q472" s="747" t="str">
        <x:f>IF(A472="","",IF(COUNTIF($A$5:$A$504,A472)&gt;1,"DUPLICATE CUSTOMER ID",IF(OR(B472="",C472=""),"ADD BUYER / COMPANY",IF(AND(D472="",E472=""),"ADD PHONE OR EMAIL",IF(OR(AND(L472&lt;&gt;"",OR(NOT(ISNUMBER(L472)),L472&gt;TODAY())),AND(M472&lt;&gt;"",OR(NOT(ISNUMBER(M472)),M472&lt;L472,M472&gt;TODAY()))),"CHECK DATE","COMPLETE")))))</x:f>
      </x:c>
    </x:row>
    <x:row r="473">
      <x:c r="A473" s="459"/>
      <x:c r="B473" s="459"/>
      <x:c r="C473" s="459"/>
      <x:c r="D473" s="459"/>
      <x:c r="E473" s="459"/>
      <x:c r="F473" s="459"/>
      <x:c r="G473" s="459"/>
      <x:c r="H473" s="459"/>
      <x:c r="I473" s="459"/>
      <x:c r="J473" s="459"/>
      <x:c r="K473" s="459"/>
      <x:c r="L473" s="459"/>
      <x:c r="M473" s="459"/>
      <x:c r="N473" s="487"/>
      <x:c r="O473" s="459"/>
      <x:c r="P473" s="459"/>
      <x:c r="Q473" s="747" t="str">
        <x:f>IF(A473="","",IF(COUNTIF($A$5:$A$504,A473)&gt;1,"DUPLICATE CUSTOMER ID",IF(OR(B473="",C473=""),"ADD BUYER / COMPANY",IF(AND(D473="",E473=""),"ADD PHONE OR EMAIL",IF(OR(AND(L473&lt;&gt;"",OR(NOT(ISNUMBER(L473)),L473&gt;TODAY())),AND(M473&lt;&gt;"",OR(NOT(ISNUMBER(M473)),M473&lt;L473,M473&gt;TODAY()))),"CHECK DATE","COMPLETE")))))</x:f>
      </x:c>
    </x:row>
    <x:row r="474">
      <x:c r="A474" s="459"/>
      <x:c r="B474" s="459"/>
      <x:c r="C474" s="459"/>
      <x:c r="D474" s="459"/>
      <x:c r="E474" s="459"/>
      <x:c r="F474" s="459"/>
      <x:c r="G474" s="459"/>
      <x:c r="H474" s="459"/>
      <x:c r="I474" s="459"/>
      <x:c r="J474" s="459"/>
      <x:c r="K474" s="459"/>
      <x:c r="L474" s="459"/>
      <x:c r="M474" s="459"/>
      <x:c r="N474" s="487"/>
      <x:c r="O474" s="459"/>
      <x:c r="P474" s="459"/>
      <x:c r="Q474" s="747" t="str">
        <x:f>IF(A474="","",IF(COUNTIF($A$5:$A$504,A474)&gt;1,"DUPLICATE CUSTOMER ID",IF(OR(B474="",C474=""),"ADD BUYER / COMPANY",IF(AND(D474="",E474=""),"ADD PHONE OR EMAIL",IF(OR(AND(L474&lt;&gt;"",OR(NOT(ISNUMBER(L474)),L474&gt;TODAY())),AND(M474&lt;&gt;"",OR(NOT(ISNUMBER(M474)),M474&lt;L474,M474&gt;TODAY()))),"CHECK DATE","COMPLETE")))))</x:f>
      </x:c>
    </x:row>
    <x:row r="475">
      <x:c r="A475" s="459"/>
      <x:c r="B475" s="459"/>
      <x:c r="C475" s="459"/>
      <x:c r="D475" s="459"/>
      <x:c r="E475" s="459"/>
      <x:c r="F475" s="459"/>
      <x:c r="G475" s="459"/>
      <x:c r="H475" s="459"/>
      <x:c r="I475" s="459"/>
      <x:c r="J475" s="459"/>
      <x:c r="K475" s="459"/>
      <x:c r="L475" s="459"/>
      <x:c r="M475" s="459"/>
      <x:c r="N475" s="487"/>
      <x:c r="O475" s="459"/>
      <x:c r="P475" s="459"/>
      <x:c r="Q475" s="747" t="str">
        <x:f>IF(A475="","",IF(COUNTIF($A$5:$A$504,A475)&gt;1,"DUPLICATE CUSTOMER ID",IF(OR(B475="",C475=""),"ADD BUYER / COMPANY",IF(AND(D475="",E475=""),"ADD PHONE OR EMAIL",IF(OR(AND(L475&lt;&gt;"",OR(NOT(ISNUMBER(L475)),L475&gt;TODAY())),AND(M475&lt;&gt;"",OR(NOT(ISNUMBER(M475)),M475&lt;L475,M475&gt;TODAY()))),"CHECK DATE","COMPLETE")))))</x:f>
      </x:c>
    </x:row>
    <x:row r="476">
      <x:c r="A476" s="459"/>
      <x:c r="B476" s="459"/>
      <x:c r="C476" s="459"/>
      <x:c r="D476" s="459"/>
      <x:c r="E476" s="459"/>
      <x:c r="F476" s="459"/>
      <x:c r="G476" s="459"/>
      <x:c r="H476" s="459"/>
      <x:c r="I476" s="459"/>
      <x:c r="J476" s="459"/>
      <x:c r="K476" s="459"/>
      <x:c r="L476" s="459"/>
      <x:c r="M476" s="459"/>
      <x:c r="N476" s="487"/>
      <x:c r="O476" s="459"/>
      <x:c r="P476" s="459"/>
      <x:c r="Q476" s="747" t="str">
        <x:f>IF(A476="","",IF(COUNTIF($A$5:$A$504,A476)&gt;1,"DUPLICATE CUSTOMER ID",IF(OR(B476="",C476=""),"ADD BUYER / COMPANY",IF(AND(D476="",E476=""),"ADD PHONE OR EMAIL",IF(OR(AND(L476&lt;&gt;"",OR(NOT(ISNUMBER(L476)),L476&gt;TODAY())),AND(M476&lt;&gt;"",OR(NOT(ISNUMBER(M476)),M476&lt;L476,M476&gt;TODAY()))),"CHECK DATE","COMPLETE")))))</x:f>
      </x:c>
    </x:row>
    <x:row r="477">
      <x:c r="A477" s="459"/>
      <x:c r="B477" s="459"/>
      <x:c r="C477" s="459"/>
      <x:c r="D477" s="459"/>
      <x:c r="E477" s="459"/>
      <x:c r="F477" s="459"/>
      <x:c r="G477" s="459"/>
      <x:c r="H477" s="459"/>
      <x:c r="I477" s="459"/>
      <x:c r="J477" s="459"/>
      <x:c r="K477" s="459"/>
      <x:c r="L477" s="459"/>
      <x:c r="M477" s="459"/>
      <x:c r="N477" s="487"/>
      <x:c r="O477" s="459"/>
      <x:c r="P477" s="459"/>
      <x:c r="Q477" s="747" t="str">
        <x:f>IF(A477="","",IF(COUNTIF($A$5:$A$504,A477)&gt;1,"DUPLICATE CUSTOMER ID",IF(OR(B477="",C477=""),"ADD BUYER / COMPANY",IF(AND(D477="",E477=""),"ADD PHONE OR EMAIL",IF(OR(AND(L477&lt;&gt;"",OR(NOT(ISNUMBER(L477)),L477&gt;TODAY())),AND(M477&lt;&gt;"",OR(NOT(ISNUMBER(M477)),M477&lt;L477,M477&gt;TODAY()))),"CHECK DATE","COMPLETE")))))</x:f>
      </x:c>
    </x:row>
    <x:row r="478">
      <x:c r="A478" s="459"/>
      <x:c r="B478" s="459"/>
      <x:c r="C478" s="459"/>
      <x:c r="D478" s="459"/>
      <x:c r="E478" s="459"/>
      <x:c r="F478" s="459"/>
      <x:c r="G478" s="459"/>
      <x:c r="H478" s="459"/>
      <x:c r="I478" s="459"/>
      <x:c r="J478" s="459"/>
      <x:c r="K478" s="459"/>
      <x:c r="L478" s="459"/>
      <x:c r="M478" s="459"/>
      <x:c r="N478" s="487"/>
      <x:c r="O478" s="459"/>
      <x:c r="P478" s="459"/>
      <x:c r="Q478" s="747" t="str">
        <x:f>IF(A478="","",IF(COUNTIF($A$5:$A$504,A478)&gt;1,"DUPLICATE CUSTOMER ID",IF(OR(B478="",C478=""),"ADD BUYER / COMPANY",IF(AND(D478="",E478=""),"ADD PHONE OR EMAIL",IF(OR(AND(L478&lt;&gt;"",OR(NOT(ISNUMBER(L478)),L478&gt;TODAY())),AND(M478&lt;&gt;"",OR(NOT(ISNUMBER(M478)),M478&lt;L478,M478&gt;TODAY()))),"CHECK DATE","COMPLETE")))))</x:f>
      </x:c>
    </x:row>
    <x:row r="479">
      <x:c r="A479" s="459"/>
      <x:c r="B479" s="459"/>
      <x:c r="C479" s="459"/>
      <x:c r="D479" s="459"/>
      <x:c r="E479" s="459"/>
      <x:c r="F479" s="459"/>
      <x:c r="G479" s="459"/>
      <x:c r="H479" s="459"/>
      <x:c r="I479" s="459"/>
      <x:c r="J479" s="459"/>
      <x:c r="K479" s="459"/>
      <x:c r="L479" s="459"/>
      <x:c r="M479" s="459"/>
      <x:c r="N479" s="487"/>
      <x:c r="O479" s="459"/>
      <x:c r="P479" s="459"/>
      <x:c r="Q479" s="747" t="str">
        <x:f>IF(A479="","",IF(COUNTIF($A$5:$A$504,A479)&gt;1,"DUPLICATE CUSTOMER ID",IF(OR(B479="",C479=""),"ADD BUYER / COMPANY",IF(AND(D479="",E479=""),"ADD PHONE OR EMAIL",IF(OR(AND(L479&lt;&gt;"",OR(NOT(ISNUMBER(L479)),L479&gt;TODAY())),AND(M479&lt;&gt;"",OR(NOT(ISNUMBER(M479)),M479&lt;L479,M479&gt;TODAY()))),"CHECK DATE","COMPLETE")))))</x:f>
      </x:c>
    </x:row>
    <x:row r="480">
      <x:c r="A480" s="459"/>
      <x:c r="B480" s="459"/>
      <x:c r="C480" s="459"/>
      <x:c r="D480" s="459"/>
      <x:c r="E480" s="459"/>
      <x:c r="F480" s="459"/>
      <x:c r="G480" s="459"/>
      <x:c r="H480" s="459"/>
      <x:c r="I480" s="459"/>
      <x:c r="J480" s="459"/>
      <x:c r="K480" s="459"/>
      <x:c r="L480" s="459"/>
      <x:c r="M480" s="459"/>
      <x:c r="N480" s="487"/>
      <x:c r="O480" s="459"/>
      <x:c r="P480" s="459"/>
      <x:c r="Q480" s="747" t="str">
        <x:f>IF(A480="","",IF(COUNTIF($A$5:$A$504,A480)&gt;1,"DUPLICATE CUSTOMER ID",IF(OR(B480="",C480=""),"ADD BUYER / COMPANY",IF(AND(D480="",E480=""),"ADD PHONE OR EMAIL",IF(OR(AND(L480&lt;&gt;"",OR(NOT(ISNUMBER(L480)),L480&gt;TODAY())),AND(M480&lt;&gt;"",OR(NOT(ISNUMBER(M480)),M480&lt;L480,M480&gt;TODAY()))),"CHECK DATE","COMPLETE")))))</x:f>
      </x:c>
    </x:row>
    <x:row r="481">
      <x:c r="A481" s="459"/>
      <x:c r="B481" s="459"/>
      <x:c r="C481" s="459"/>
      <x:c r="D481" s="459"/>
      <x:c r="E481" s="459"/>
      <x:c r="F481" s="459"/>
      <x:c r="G481" s="459"/>
      <x:c r="H481" s="459"/>
      <x:c r="I481" s="459"/>
      <x:c r="J481" s="459"/>
      <x:c r="K481" s="459"/>
      <x:c r="L481" s="459"/>
      <x:c r="M481" s="459"/>
      <x:c r="N481" s="487"/>
      <x:c r="O481" s="459"/>
      <x:c r="P481" s="459"/>
      <x:c r="Q481" s="747" t="str">
        <x:f>IF(A481="","",IF(COUNTIF($A$5:$A$504,A481)&gt;1,"DUPLICATE CUSTOMER ID",IF(OR(B481="",C481=""),"ADD BUYER / COMPANY",IF(AND(D481="",E481=""),"ADD PHONE OR EMAIL",IF(OR(AND(L481&lt;&gt;"",OR(NOT(ISNUMBER(L481)),L481&gt;TODAY())),AND(M481&lt;&gt;"",OR(NOT(ISNUMBER(M481)),M481&lt;L481,M481&gt;TODAY()))),"CHECK DATE","COMPLETE")))))</x:f>
      </x:c>
    </x:row>
    <x:row r="482">
      <x:c r="A482" s="459"/>
      <x:c r="B482" s="459"/>
      <x:c r="C482" s="459"/>
      <x:c r="D482" s="459"/>
      <x:c r="E482" s="459"/>
      <x:c r="F482" s="459"/>
      <x:c r="G482" s="459"/>
      <x:c r="H482" s="459"/>
      <x:c r="I482" s="459"/>
      <x:c r="J482" s="459"/>
      <x:c r="K482" s="459"/>
      <x:c r="L482" s="459"/>
      <x:c r="M482" s="459"/>
      <x:c r="N482" s="487"/>
      <x:c r="O482" s="459"/>
      <x:c r="P482" s="459"/>
      <x:c r="Q482" s="747" t="str">
        <x:f>IF(A482="","",IF(COUNTIF($A$5:$A$504,A482)&gt;1,"DUPLICATE CUSTOMER ID",IF(OR(B482="",C482=""),"ADD BUYER / COMPANY",IF(AND(D482="",E482=""),"ADD PHONE OR EMAIL",IF(OR(AND(L482&lt;&gt;"",OR(NOT(ISNUMBER(L482)),L482&gt;TODAY())),AND(M482&lt;&gt;"",OR(NOT(ISNUMBER(M482)),M482&lt;L482,M482&gt;TODAY()))),"CHECK DATE","COMPLETE")))))</x:f>
      </x:c>
    </x:row>
    <x:row r="483">
      <x:c r="A483" s="459"/>
      <x:c r="B483" s="459"/>
      <x:c r="C483" s="459"/>
      <x:c r="D483" s="459"/>
      <x:c r="E483" s="459"/>
      <x:c r="F483" s="459"/>
      <x:c r="G483" s="459"/>
      <x:c r="H483" s="459"/>
      <x:c r="I483" s="459"/>
      <x:c r="J483" s="459"/>
      <x:c r="K483" s="459"/>
      <x:c r="L483" s="459"/>
      <x:c r="M483" s="459"/>
      <x:c r="N483" s="487"/>
      <x:c r="O483" s="459"/>
      <x:c r="P483" s="459"/>
      <x:c r="Q483" s="747" t="str">
        <x:f>IF(A483="","",IF(COUNTIF($A$5:$A$504,A483)&gt;1,"DUPLICATE CUSTOMER ID",IF(OR(B483="",C483=""),"ADD BUYER / COMPANY",IF(AND(D483="",E483=""),"ADD PHONE OR EMAIL",IF(OR(AND(L483&lt;&gt;"",OR(NOT(ISNUMBER(L483)),L483&gt;TODAY())),AND(M483&lt;&gt;"",OR(NOT(ISNUMBER(M483)),M483&lt;L483,M483&gt;TODAY()))),"CHECK DATE","COMPLETE")))))</x:f>
      </x:c>
    </x:row>
    <x:row r="484">
      <x:c r="A484" s="459"/>
      <x:c r="B484" s="459"/>
      <x:c r="C484" s="459"/>
      <x:c r="D484" s="459"/>
      <x:c r="E484" s="459"/>
      <x:c r="F484" s="459"/>
      <x:c r="G484" s="459"/>
      <x:c r="H484" s="459"/>
      <x:c r="I484" s="459"/>
      <x:c r="J484" s="459"/>
      <x:c r="K484" s="459"/>
      <x:c r="L484" s="459"/>
      <x:c r="M484" s="459"/>
      <x:c r="N484" s="487"/>
      <x:c r="O484" s="459"/>
      <x:c r="P484" s="459"/>
      <x:c r="Q484" s="747" t="str">
        <x:f>IF(A484="","",IF(COUNTIF($A$5:$A$504,A484)&gt;1,"DUPLICATE CUSTOMER ID",IF(OR(B484="",C484=""),"ADD BUYER / COMPANY",IF(AND(D484="",E484=""),"ADD PHONE OR EMAIL",IF(OR(AND(L484&lt;&gt;"",OR(NOT(ISNUMBER(L484)),L484&gt;TODAY())),AND(M484&lt;&gt;"",OR(NOT(ISNUMBER(M484)),M484&lt;L484,M484&gt;TODAY()))),"CHECK DATE","COMPLETE")))))</x:f>
      </x:c>
    </x:row>
    <x:row r="485">
      <x:c r="A485" s="459"/>
      <x:c r="B485" s="459"/>
      <x:c r="C485" s="459"/>
      <x:c r="D485" s="459"/>
      <x:c r="E485" s="459"/>
      <x:c r="F485" s="459"/>
      <x:c r="G485" s="459"/>
      <x:c r="H485" s="459"/>
      <x:c r="I485" s="459"/>
      <x:c r="J485" s="459"/>
      <x:c r="K485" s="459"/>
      <x:c r="L485" s="459"/>
      <x:c r="M485" s="459"/>
      <x:c r="N485" s="487"/>
      <x:c r="O485" s="459"/>
      <x:c r="P485" s="459"/>
      <x:c r="Q485" s="747" t="str">
        <x:f>IF(A485="","",IF(COUNTIF($A$5:$A$504,A485)&gt;1,"DUPLICATE CUSTOMER ID",IF(OR(B485="",C485=""),"ADD BUYER / COMPANY",IF(AND(D485="",E485=""),"ADD PHONE OR EMAIL",IF(OR(AND(L485&lt;&gt;"",OR(NOT(ISNUMBER(L485)),L485&gt;TODAY())),AND(M485&lt;&gt;"",OR(NOT(ISNUMBER(M485)),M485&lt;L485,M485&gt;TODAY()))),"CHECK DATE","COMPLETE")))))</x:f>
      </x:c>
    </x:row>
    <x:row r="486">
      <x:c r="A486" s="459"/>
      <x:c r="B486" s="459"/>
      <x:c r="C486" s="459"/>
      <x:c r="D486" s="459"/>
      <x:c r="E486" s="459"/>
      <x:c r="F486" s="459"/>
      <x:c r="G486" s="459"/>
      <x:c r="H486" s="459"/>
      <x:c r="I486" s="459"/>
      <x:c r="J486" s="459"/>
      <x:c r="K486" s="459"/>
      <x:c r="L486" s="459"/>
      <x:c r="M486" s="459"/>
      <x:c r="N486" s="487"/>
      <x:c r="O486" s="459"/>
      <x:c r="P486" s="459"/>
      <x:c r="Q486" s="747" t="str">
        <x:f>IF(A486="","",IF(COUNTIF($A$5:$A$504,A486)&gt;1,"DUPLICATE CUSTOMER ID",IF(OR(B486="",C486=""),"ADD BUYER / COMPANY",IF(AND(D486="",E486=""),"ADD PHONE OR EMAIL",IF(OR(AND(L486&lt;&gt;"",OR(NOT(ISNUMBER(L486)),L486&gt;TODAY())),AND(M486&lt;&gt;"",OR(NOT(ISNUMBER(M486)),M486&lt;L486,M486&gt;TODAY()))),"CHECK DATE","COMPLETE")))))</x:f>
      </x:c>
    </x:row>
    <x:row r="487">
      <x:c r="A487" s="459"/>
      <x:c r="B487" s="459"/>
      <x:c r="C487" s="459"/>
      <x:c r="D487" s="459"/>
      <x:c r="E487" s="459"/>
      <x:c r="F487" s="459"/>
      <x:c r="G487" s="459"/>
      <x:c r="H487" s="459"/>
      <x:c r="I487" s="459"/>
      <x:c r="J487" s="459"/>
      <x:c r="K487" s="459"/>
      <x:c r="L487" s="459"/>
      <x:c r="M487" s="459"/>
      <x:c r="N487" s="487"/>
      <x:c r="O487" s="459"/>
      <x:c r="P487" s="459"/>
      <x:c r="Q487" s="747" t="str">
        <x:f>IF(A487="","",IF(COUNTIF($A$5:$A$504,A487)&gt;1,"DUPLICATE CUSTOMER ID",IF(OR(B487="",C487=""),"ADD BUYER / COMPANY",IF(AND(D487="",E487=""),"ADD PHONE OR EMAIL",IF(OR(AND(L487&lt;&gt;"",OR(NOT(ISNUMBER(L487)),L487&gt;TODAY())),AND(M487&lt;&gt;"",OR(NOT(ISNUMBER(M487)),M487&lt;L487,M487&gt;TODAY()))),"CHECK DATE","COMPLETE")))))</x:f>
      </x:c>
    </x:row>
    <x:row r="488">
      <x:c r="A488" s="459"/>
      <x:c r="B488" s="459"/>
      <x:c r="C488" s="459"/>
      <x:c r="D488" s="459"/>
      <x:c r="E488" s="459"/>
      <x:c r="F488" s="459"/>
      <x:c r="G488" s="459"/>
      <x:c r="H488" s="459"/>
      <x:c r="I488" s="459"/>
      <x:c r="J488" s="459"/>
      <x:c r="K488" s="459"/>
      <x:c r="L488" s="459"/>
      <x:c r="M488" s="459"/>
      <x:c r="N488" s="487"/>
      <x:c r="O488" s="459"/>
      <x:c r="P488" s="459"/>
      <x:c r="Q488" s="747" t="str">
        <x:f>IF(A488="","",IF(COUNTIF($A$5:$A$504,A488)&gt;1,"DUPLICATE CUSTOMER ID",IF(OR(B488="",C488=""),"ADD BUYER / COMPANY",IF(AND(D488="",E488=""),"ADD PHONE OR EMAIL",IF(OR(AND(L488&lt;&gt;"",OR(NOT(ISNUMBER(L488)),L488&gt;TODAY())),AND(M488&lt;&gt;"",OR(NOT(ISNUMBER(M488)),M488&lt;L488,M488&gt;TODAY()))),"CHECK DATE","COMPLETE")))))</x:f>
      </x:c>
    </x:row>
    <x:row r="489">
      <x:c r="A489" s="459"/>
      <x:c r="B489" s="459"/>
      <x:c r="C489" s="459"/>
      <x:c r="D489" s="459"/>
      <x:c r="E489" s="459"/>
      <x:c r="F489" s="459"/>
      <x:c r="G489" s="459"/>
      <x:c r="H489" s="459"/>
      <x:c r="I489" s="459"/>
      <x:c r="J489" s="459"/>
      <x:c r="K489" s="459"/>
      <x:c r="L489" s="459"/>
      <x:c r="M489" s="459"/>
      <x:c r="N489" s="487"/>
      <x:c r="O489" s="459"/>
      <x:c r="P489" s="459"/>
      <x:c r="Q489" s="747" t="str">
        <x:f>IF(A489="","",IF(COUNTIF($A$5:$A$504,A489)&gt;1,"DUPLICATE CUSTOMER ID",IF(OR(B489="",C489=""),"ADD BUYER / COMPANY",IF(AND(D489="",E489=""),"ADD PHONE OR EMAIL",IF(OR(AND(L489&lt;&gt;"",OR(NOT(ISNUMBER(L489)),L489&gt;TODAY())),AND(M489&lt;&gt;"",OR(NOT(ISNUMBER(M489)),M489&lt;L489,M489&gt;TODAY()))),"CHECK DATE","COMPLETE")))))</x:f>
      </x:c>
    </x:row>
    <x:row r="490">
      <x:c r="A490" s="459"/>
      <x:c r="B490" s="459"/>
      <x:c r="C490" s="459"/>
      <x:c r="D490" s="459"/>
      <x:c r="E490" s="459"/>
      <x:c r="F490" s="459"/>
      <x:c r="G490" s="459"/>
      <x:c r="H490" s="459"/>
      <x:c r="I490" s="459"/>
      <x:c r="J490" s="459"/>
      <x:c r="K490" s="459"/>
      <x:c r="L490" s="459"/>
      <x:c r="M490" s="459"/>
      <x:c r="N490" s="487"/>
      <x:c r="O490" s="459"/>
      <x:c r="P490" s="459"/>
      <x:c r="Q490" s="747" t="str">
        <x:f>IF(A490="","",IF(COUNTIF($A$5:$A$504,A490)&gt;1,"DUPLICATE CUSTOMER ID",IF(OR(B490="",C490=""),"ADD BUYER / COMPANY",IF(AND(D490="",E490=""),"ADD PHONE OR EMAIL",IF(OR(AND(L490&lt;&gt;"",OR(NOT(ISNUMBER(L490)),L490&gt;TODAY())),AND(M490&lt;&gt;"",OR(NOT(ISNUMBER(M490)),M490&lt;L490,M490&gt;TODAY()))),"CHECK DATE","COMPLETE")))))</x:f>
      </x:c>
    </x:row>
    <x:row r="491">
      <x:c r="A491" s="459"/>
      <x:c r="B491" s="459"/>
      <x:c r="C491" s="459"/>
      <x:c r="D491" s="459"/>
      <x:c r="E491" s="459"/>
      <x:c r="F491" s="459"/>
      <x:c r="G491" s="459"/>
      <x:c r="H491" s="459"/>
      <x:c r="I491" s="459"/>
      <x:c r="J491" s="459"/>
      <x:c r="K491" s="459"/>
      <x:c r="L491" s="459"/>
      <x:c r="M491" s="459"/>
      <x:c r="N491" s="487"/>
      <x:c r="O491" s="459"/>
      <x:c r="P491" s="459"/>
      <x:c r="Q491" s="747" t="str">
        <x:f>IF(A491="","",IF(COUNTIF($A$5:$A$504,A491)&gt;1,"DUPLICATE CUSTOMER ID",IF(OR(B491="",C491=""),"ADD BUYER / COMPANY",IF(AND(D491="",E491=""),"ADD PHONE OR EMAIL",IF(OR(AND(L491&lt;&gt;"",OR(NOT(ISNUMBER(L491)),L491&gt;TODAY())),AND(M491&lt;&gt;"",OR(NOT(ISNUMBER(M491)),M491&lt;L491,M491&gt;TODAY()))),"CHECK DATE","COMPLETE")))))</x:f>
      </x:c>
    </x:row>
    <x:row r="492">
      <x:c r="A492" s="459"/>
      <x:c r="B492" s="459"/>
      <x:c r="C492" s="459"/>
      <x:c r="D492" s="459"/>
      <x:c r="E492" s="459"/>
      <x:c r="F492" s="459"/>
      <x:c r="G492" s="459"/>
      <x:c r="H492" s="459"/>
      <x:c r="I492" s="459"/>
      <x:c r="J492" s="459"/>
      <x:c r="K492" s="459"/>
      <x:c r="L492" s="459"/>
      <x:c r="M492" s="459"/>
      <x:c r="N492" s="487"/>
      <x:c r="O492" s="459"/>
      <x:c r="P492" s="459"/>
      <x:c r="Q492" s="747" t="str">
        <x:f>IF(A492="","",IF(COUNTIF($A$5:$A$504,A492)&gt;1,"DUPLICATE CUSTOMER ID",IF(OR(B492="",C492=""),"ADD BUYER / COMPANY",IF(AND(D492="",E492=""),"ADD PHONE OR EMAIL",IF(OR(AND(L492&lt;&gt;"",OR(NOT(ISNUMBER(L492)),L492&gt;TODAY())),AND(M492&lt;&gt;"",OR(NOT(ISNUMBER(M492)),M492&lt;L492,M492&gt;TODAY()))),"CHECK DATE","COMPLETE")))))</x:f>
      </x:c>
    </x:row>
    <x:row r="493">
      <x:c r="A493" s="459"/>
      <x:c r="B493" s="459"/>
      <x:c r="C493" s="459"/>
      <x:c r="D493" s="459"/>
      <x:c r="E493" s="459"/>
      <x:c r="F493" s="459"/>
      <x:c r="G493" s="459"/>
      <x:c r="H493" s="459"/>
      <x:c r="I493" s="459"/>
      <x:c r="J493" s="459"/>
      <x:c r="K493" s="459"/>
      <x:c r="L493" s="459"/>
      <x:c r="M493" s="459"/>
      <x:c r="N493" s="487"/>
      <x:c r="O493" s="459"/>
      <x:c r="P493" s="459"/>
      <x:c r="Q493" s="747" t="str">
        <x:f>IF(A493="","",IF(COUNTIF($A$5:$A$504,A493)&gt;1,"DUPLICATE CUSTOMER ID",IF(OR(B493="",C493=""),"ADD BUYER / COMPANY",IF(AND(D493="",E493=""),"ADD PHONE OR EMAIL",IF(OR(AND(L493&lt;&gt;"",OR(NOT(ISNUMBER(L493)),L493&gt;TODAY())),AND(M493&lt;&gt;"",OR(NOT(ISNUMBER(M493)),M493&lt;L493,M493&gt;TODAY()))),"CHECK DATE","COMPLETE")))))</x:f>
      </x:c>
    </x:row>
    <x:row r="494">
      <x:c r="A494" s="459"/>
      <x:c r="B494" s="459"/>
      <x:c r="C494" s="459"/>
      <x:c r="D494" s="459"/>
      <x:c r="E494" s="459"/>
      <x:c r="F494" s="459"/>
      <x:c r="G494" s="459"/>
      <x:c r="H494" s="459"/>
      <x:c r="I494" s="459"/>
      <x:c r="J494" s="459"/>
      <x:c r="K494" s="459"/>
      <x:c r="L494" s="459"/>
      <x:c r="M494" s="459"/>
      <x:c r="N494" s="487"/>
      <x:c r="O494" s="459"/>
      <x:c r="P494" s="459"/>
      <x:c r="Q494" s="747" t="str">
        <x:f>IF(A494="","",IF(COUNTIF($A$5:$A$504,A494)&gt;1,"DUPLICATE CUSTOMER ID",IF(OR(B494="",C494=""),"ADD BUYER / COMPANY",IF(AND(D494="",E494=""),"ADD PHONE OR EMAIL",IF(OR(AND(L494&lt;&gt;"",OR(NOT(ISNUMBER(L494)),L494&gt;TODAY())),AND(M494&lt;&gt;"",OR(NOT(ISNUMBER(M494)),M494&lt;L494,M494&gt;TODAY()))),"CHECK DATE","COMPLETE")))))</x:f>
      </x:c>
    </x:row>
    <x:row r="495">
      <x:c r="A495" s="459"/>
      <x:c r="B495" s="459"/>
      <x:c r="C495" s="459"/>
      <x:c r="D495" s="459"/>
      <x:c r="E495" s="459"/>
      <x:c r="F495" s="459"/>
      <x:c r="G495" s="459"/>
      <x:c r="H495" s="459"/>
      <x:c r="I495" s="459"/>
      <x:c r="J495" s="459"/>
      <x:c r="K495" s="459"/>
      <x:c r="L495" s="459"/>
      <x:c r="M495" s="459"/>
      <x:c r="N495" s="487"/>
      <x:c r="O495" s="459"/>
      <x:c r="P495" s="459"/>
      <x:c r="Q495" s="747" t="str">
        <x:f>IF(A495="","",IF(COUNTIF($A$5:$A$504,A495)&gt;1,"DUPLICATE CUSTOMER ID",IF(OR(B495="",C495=""),"ADD BUYER / COMPANY",IF(AND(D495="",E495=""),"ADD PHONE OR EMAIL",IF(OR(AND(L495&lt;&gt;"",OR(NOT(ISNUMBER(L495)),L495&gt;TODAY())),AND(M495&lt;&gt;"",OR(NOT(ISNUMBER(M495)),M495&lt;L495,M495&gt;TODAY()))),"CHECK DATE","COMPLETE")))))</x:f>
      </x:c>
    </x:row>
    <x:row r="496">
      <x:c r="A496" s="459"/>
      <x:c r="B496" s="459"/>
      <x:c r="C496" s="459"/>
      <x:c r="D496" s="459"/>
      <x:c r="E496" s="459"/>
      <x:c r="F496" s="459"/>
      <x:c r="G496" s="459"/>
      <x:c r="H496" s="459"/>
      <x:c r="I496" s="459"/>
      <x:c r="J496" s="459"/>
      <x:c r="K496" s="459"/>
      <x:c r="L496" s="459"/>
      <x:c r="M496" s="459"/>
      <x:c r="N496" s="487"/>
      <x:c r="O496" s="459"/>
      <x:c r="P496" s="459"/>
      <x:c r="Q496" s="747" t="str">
        <x:f>IF(A496="","",IF(COUNTIF($A$5:$A$504,A496)&gt;1,"DUPLICATE CUSTOMER ID",IF(OR(B496="",C496=""),"ADD BUYER / COMPANY",IF(AND(D496="",E496=""),"ADD PHONE OR EMAIL",IF(OR(AND(L496&lt;&gt;"",OR(NOT(ISNUMBER(L496)),L496&gt;TODAY())),AND(M496&lt;&gt;"",OR(NOT(ISNUMBER(M496)),M496&lt;L496,M496&gt;TODAY()))),"CHECK DATE","COMPLETE")))))</x:f>
      </x:c>
    </x:row>
    <x:row r="497">
      <x:c r="A497" s="459"/>
      <x:c r="B497" s="459"/>
      <x:c r="C497" s="459"/>
      <x:c r="D497" s="459"/>
      <x:c r="E497" s="459"/>
      <x:c r="F497" s="459"/>
      <x:c r="G497" s="459"/>
      <x:c r="H497" s="459"/>
      <x:c r="I497" s="459"/>
      <x:c r="J497" s="459"/>
      <x:c r="K497" s="459"/>
      <x:c r="L497" s="459"/>
      <x:c r="M497" s="459"/>
      <x:c r="N497" s="487"/>
      <x:c r="O497" s="459"/>
      <x:c r="P497" s="459"/>
      <x:c r="Q497" s="747" t="str">
        <x:f>IF(A497="","",IF(COUNTIF($A$5:$A$504,A497)&gt;1,"DUPLICATE CUSTOMER ID",IF(OR(B497="",C497=""),"ADD BUYER / COMPANY",IF(AND(D497="",E497=""),"ADD PHONE OR EMAIL",IF(OR(AND(L497&lt;&gt;"",OR(NOT(ISNUMBER(L497)),L497&gt;TODAY())),AND(M497&lt;&gt;"",OR(NOT(ISNUMBER(M497)),M497&lt;L497,M497&gt;TODAY()))),"CHECK DATE","COMPLETE")))))</x:f>
      </x:c>
    </x:row>
    <x:row r="498">
      <x:c r="A498" s="459"/>
      <x:c r="B498" s="459"/>
      <x:c r="C498" s="459"/>
      <x:c r="D498" s="459"/>
      <x:c r="E498" s="459"/>
      <x:c r="F498" s="459"/>
      <x:c r="G498" s="459"/>
      <x:c r="H498" s="459"/>
      <x:c r="I498" s="459"/>
      <x:c r="J498" s="459"/>
      <x:c r="K498" s="459"/>
      <x:c r="L498" s="459"/>
      <x:c r="M498" s="459"/>
      <x:c r="N498" s="487"/>
      <x:c r="O498" s="459"/>
      <x:c r="P498" s="459"/>
      <x:c r="Q498" s="747" t="str">
        <x:f>IF(A498="","",IF(COUNTIF($A$5:$A$504,A498)&gt;1,"DUPLICATE CUSTOMER ID",IF(OR(B498="",C498=""),"ADD BUYER / COMPANY",IF(AND(D498="",E498=""),"ADD PHONE OR EMAIL",IF(OR(AND(L498&lt;&gt;"",OR(NOT(ISNUMBER(L498)),L498&gt;TODAY())),AND(M498&lt;&gt;"",OR(NOT(ISNUMBER(M498)),M498&lt;L498,M498&gt;TODAY()))),"CHECK DATE","COMPLETE")))))</x:f>
      </x:c>
    </x:row>
    <x:row r="499">
      <x:c r="A499" s="459"/>
      <x:c r="B499" s="459"/>
      <x:c r="C499" s="459"/>
      <x:c r="D499" s="459"/>
      <x:c r="E499" s="459"/>
      <x:c r="F499" s="459"/>
      <x:c r="G499" s="459"/>
      <x:c r="H499" s="459"/>
      <x:c r="I499" s="459"/>
      <x:c r="J499" s="459"/>
      <x:c r="K499" s="459"/>
      <x:c r="L499" s="459"/>
      <x:c r="M499" s="459"/>
      <x:c r="N499" s="487"/>
      <x:c r="O499" s="459"/>
      <x:c r="P499" s="459"/>
      <x:c r="Q499" s="747" t="str">
        <x:f>IF(A499="","",IF(COUNTIF($A$5:$A$504,A499)&gt;1,"DUPLICATE CUSTOMER ID",IF(OR(B499="",C499=""),"ADD BUYER / COMPANY",IF(AND(D499="",E499=""),"ADD PHONE OR EMAIL",IF(OR(AND(L499&lt;&gt;"",OR(NOT(ISNUMBER(L499)),L499&gt;TODAY())),AND(M499&lt;&gt;"",OR(NOT(ISNUMBER(M499)),M499&lt;L499,M499&gt;TODAY()))),"CHECK DATE","COMPLETE")))))</x:f>
      </x:c>
    </x:row>
    <x:row r="500">
      <x:c r="A500" s="459"/>
      <x:c r="B500" s="459"/>
      <x:c r="C500" s="459"/>
      <x:c r="D500" s="459"/>
      <x:c r="E500" s="459"/>
      <x:c r="F500" s="459"/>
      <x:c r="G500" s="459"/>
      <x:c r="H500" s="459"/>
      <x:c r="I500" s="459"/>
      <x:c r="J500" s="459"/>
      <x:c r="K500" s="459"/>
      <x:c r="L500" s="459"/>
      <x:c r="M500" s="459"/>
      <x:c r="N500" s="487"/>
      <x:c r="O500" s="459"/>
      <x:c r="P500" s="459"/>
      <x:c r="Q500" s="747" t="str">
        <x:f>IF(A500="","",IF(COUNTIF($A$5:$A$504,A500)&gt;1,"DUPLICATE CUSTOMER ID",IF(OR(B500="",C500=""),"ADD BUYER / COMPANY",IF(AND(D500="",E500=""),"ADD PHONE OR EMAIL",IF(OR(AND(L500&lt;&gt;"",OR(NOT(ISNUMBER(L500)),L500&gt;TODAY())),AND(M500&lt;&gt;"",OR(NOT(ISNUMBER(M500)),M500&lt;L500,M500&gt;TODAY()))),"CHECK DATE","COMPLETE")))))</x:f>
      </x:c>
    </x:row>
    <x:row r="501">
      <x:c r="A501" s="459"/>
      <x:c r="B501" s="459"/>
      <x:c r="C501" s="459"/>
      <x:c r="D501" s="459"/>
      <x:c r="E501" s="459"/>
      <x:c r="F501" s="459"/>
      <x:c r="G501" s="459"/>
      <x:c r="H501" s="459"/>
      <x:c r="I501" s="459"/>
      <x:c r="J501" s="459"/>
      <x:c r="K501" s="459"/>
      <x:c r="L501" s="459"/>
      <x:c r="M501" s="459"/>
      <x:c r="N501" s="487"/>
      <x:c r="O501" s="459"/>
      <x:c r="P501" s="459"/>
      <x:c r="Q501" s="747" t="str">
        <x:f>IF(A501="","",IF(COUNTIF($A$5:$A$504,A501)&gt;1,"DUPLICATE CUSTOMER ID",IF(OR(B501="",C501=""),"ADD BUYER / COMPANY",IF(AND(D501="",E501=""),"ADD PHONE OR EMAIL",IF(OR(AND(L501&lt;&gt;"",OR(NOT(ISNUMBER(L501)),L501&gt;TODAY())),AND(M501&lt;&gt;"",OR(NOT(ISNUMBER(M501)),M501&lt;L501,M501&gt;TODAY()))),"CHECK DATE","COMPLETE")))))</x:f>
      </x:c>
    </x:row>
    <x:row r="502">
      <x:c r="A502" s="459"/>
      <x:c r="B502" s="459"/>
      <x:c r="C502" s="459"/>
      <x:c r="D502" s="459"/>
      <x:c r="E502" s="459"/>
      <x:c r="F502" s="459"/>
      <x:c r="G502" s="459"/>
      <x:c r="H502" s="459"/>
      <x:c r="I502" s="459"/>
      <x:c r="J502" s="459"/>
      <x:c r="K502" s="459"/>
      <x:c r="L502" s="459"/>
      <x:c r="M502" s="459"/>
      <x:c r="N502" s="487"/>
      <x:c r="O502" s="459"/>
      <x:c r="P502" s="459"/>
      <x:c r="Q502" s="747" t="str">
        <x:f>IF(A502="","",IF(COUNTIF($A$5:$A$504,A502)&gt;1,"DUPLICATE CUSTOMER ID",IF(OR(B502="",C502=""),"ADD BUYER / COMPANY",IF(AND(D502="",E502=""),"ADD PHONE OR EMAIL",IF(OR(AND(L502&lt;&gt;"",OR(NOT(ISNUMBER(L502)),L502&gt;TODAY())),AND(M502&lt;&gt;"",OR(NOT(ISNUMBER(M502)),M502&lt;L502,M502&gt;TODAY()))),"CHECK DATE","COMPLETE")))))</x:f>
      </x:c>
    </x:row>
    <x:row r="503">
      <x:c r="A503" s="459"/>
      <x:c r="B503" s="459"/>
      <x:c r="C503" s="459"/>
      <x:c r="D503" s="459"/>
      <x:c r="E503" s="459"/>
      <x:c r="F503" s="459"/>
      <x:c r="G503" s="459"/>
      <x:c r="H503" s="459"/>
      <x:c r="I503" s="459"/>
      <x:c r="J503" s="459"/>
      <x:c r="K503" s="459"/>
      <x:c r="L503" s="459"/>
      <x:c r="M503" s="459"/>
      <x:c r="N503" s="487"/>
      <x:c r="O503" s="459"/>
      <x:c r="P503" s="459"/>
      <x:c r="Q503" s="747" t="str">
        <x:f>IF(A503="","",IF(COUNTIF($A$5:$A$504,A503)&gt;1,"DUPLICATE CUSTOMER ID",IF(OR(B503="",C503=""),"ADD BUYER / COMPANY",IF(AND(D503="",E503=""),"ADD PHONE OR EMAIL",IF(OR(AND(L503&lt;&gt;"",OR(NOT(ISNUMBER(L503)),L503&gt;TODAY())),AND(M503&lt;&gt;"",OR(NOT(ISNUMBER(M503)),M503&lt;L503,M503&gt;TODAY()))),"CHECK DATE","COMPLETE")))))</x:f>
      </x:c>
    </x:row>
    <x:row r="504">
      <x:c r="A504" s="459"/>
      <x:c r="B504" s="459"/>
      <x:c r="C504" s="459"/>
      <x:c r="D504" s="459"/>
      <x:c r="E504" s="459"/>
      <x:c r="F504" s="459"/>
      <x:c r="G504" s="459"/>
      <x:c r="H504" s="459"/>
      <x:c r="I504" s="459"/>
      <x:c r="J504" s="459"/>
      <x:c r="K504" s="459"/>
      <x:c r="L504" s="459"/>
      <x:c r="M504" s="459"/>
      <x:c r="N504" s="487"/>
      <x:c r="O504" s="459"/>
      <x:c r="P504" s="459"/>
      <x:c r="Q504" s="747" t="str">
        <x:f>IF(A504="","",IF(COUNTIF($A$5:$A$504,A504)&gt;1,"DUPLICATE CUSTOMER ID",IF(OR(B504="",C504=""),"ADD BUYER / COMPANY",IF(AND(D504="",E504=""),"ADD PHONE OR EMAIL",IF(OR(AND(L504&lt;&gt;"",OR(NOT(ISNUMBER(L504)),L504&gt;TODAY())),AND(M504&lt;&gt;"",OR(NOT(ISNUMBER(M504)),M504&lt;L504,M504&gt;TODAY()))),"CHECK DATE","COMPLETE")))))</x:f>
      </x:c>
    </x:row>
  </x:sheetData>
  <x:mergeCells>
    <x:mergeCell ref="A1:P1"/>
    <x:mergeCell ref="A2:P2"/>
  </x:mergeCells>
  <x:conditionalFormatting sqref="A5:A504">
    <x:cfRule type="expression" dxfId="47" priority="1">
      <x:formula>AND(A5&lt;&gt;"",COUNTIF($A$5:$A$504,A5)&gt;1)</x:formula>
    </x:cfRule>
  </x:conditionalFormatting>
  <x:conditionalFormatting sqref="Q5:Q504">
    <x:cfRule type="expression" dxfId="63" priority="2">
      <x:formula>Q5="COMPLETE"</x:formula>
    </x:cfRule>
    <x:cfRule type="expression" dxfId="64" priority="3">
      <x:formula>AND(Q5&lt;&gt;"",Q5&lt;&gt;"COMPLETE")</x:formula>
    </x:cfRule>
  </x:conditionalFormatting>
  <x:dataValidations count="3">
    <x:dataValidation type="list" errorStyle="stop" showErrorMessage="1" errorTitle="Invalid source" error="Choose a source from Setup." sqref="K5:K504">
      <x:formula1>Setup!$A$4:$A$11</x:formula1>
    </x:dataValidation>
    <x:dataValidation type="list" sqref="L5:L504">
      <x:formula1>"Prospect,Customer,Repeat Customer,Lost Prospect,Inactive"</x:formula1>
    </x:dataValidation>
    <x:dataValidation type="custom" errorStyle="stop" showErrorMessage="1" errorTitle="Calculated cell" error="This cell updates automatically. Enter data only in yellow cells." sqref="Q5:Q504">
      <x:formula1>FALSE</x:formula1>
    </x:dataValidation>
  </x:dataValidations>
  <x:pageMargins left="0.7" right="0.7" top="0.75" bottom="0.75" header="0.3" footer="0.3"/>
</x:worksheet>
</file>

<file path=xl/worksheets/sheet13.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8" hidden="0" customWidth="1"/>
    <x:col min="2" max="2" width="28" hidden="0" customWidth="1"/>
    <x:col min="3" max="3" width="38" hidden="0" customWidth="1"/>
    <x:col min="4" max="4" width="13" hidden="0" customWidth="1"/>
    <x:col min="5" max="5" width="10" hidden="0" customWidth="1"/>
    <x:col min="6" max="6" width="15" hidden="0" customWidth="1"/>
    <x:col min="7" max="7" width="15" hidden="0" customWidth="1"/>
    <x:col min="8" max="8" width="10" hidden="0" customWidth="1"/>
    <x:col min="9" max="9" width="10" hidden="0" customWidth="1"/>
    <x:col min="10" max="10" width="20" hidden="0" customWidth="1"/>
    <x:col min="11" max="11" width="14" hidden="0" customWidth="1"/>
    <x:col min="12" max="12" width="15" hidden="0" customWidth="1"/>
    <x:col min="13" max="13" width="10" hidden="0" customWidth="1"/>
    <x:col min="14" max="14" width="34" hidden="0" customWidth="1"/>
    <x:col min="15" max="15" width="22" hidden="0" customWidth="1"/>
  </x:cols>
  <x:sheetData>
    <x:row r="1" ht="34" customHeight="1">
      <x:c r="A1" s="161" t="str">
        <x:v>RFQFlow AI — Product &amp; Pricing Master</x:v>
      </x:c>
      <x:c r="B1" s="161"/>
      <x:c r="C1" s="161"/>
      <x:c r="D1" s="161"/>
      <x:c r="E1" s="161"/>
      <x:c r="F1" s="161"/>
      <x:c r="G1" s="161"/>
      <x:c r="H1" s="161"/>
      <x:c r="I1" s="161"/>
      <x:c r="J1" s="161"/>
      <x:c r="K1" s="161"/>
      <x:c r="L1" s="161"/>
      <x:c r="M1" s="161"/>
      <x:c r="N1" s="161"/>
    </x:row>
    <x:row r="2">
      <x:c r="A2" s="474" t="str">
        <x:v>DEMO DATA: replace these with your real products. Minimum Price and Internal Notes are INTERNAL only and should never be sent to customers.</x:v>
      </x:c>
      <x:c r="B2" s="474" t="str">
        <x:v>DEMO DATA: replace these with your real products. Minimum Price and Internal Notes are INTERNAL only and should never be sent to customers.</x:v>
      </x:c>
      <x:c r="C2" s="474" t="str">
        <x:v>DEMO DATA: replace these with your real products. Minimum Price and Internal Notes are INTERNAL only and should never be sent to customers.</x:v>
      </x:c>
      <x:c r="D2" s="474" t="str">
        <x:v>DEMO DATA: replace these with your real products. Minimum Price and Internal Notes are INTERNAL only and should never be sent to customers.</x:v>
      </x:c>
      <x:c r="E2" s="474" t="str">
        <x:v>DEMO DATA: replace these with your real products. Minimum Price and Internal Notes are INTERNAL only and should never be sent to customers.</x:v>
      </x:c>
      <x:c r="F2" s="474" t="str">
        <x:v>DEMO DATA: replace these with your real products. Minimum Price and Internal Notes are INTERNAL only and should never be sent to customers.</x:v>
      </x:c>
      <x:c r="G2" s="474" t="str">
        <x:v>DEMO DATA: replace these with your real products. Minimum Price and Internal Notes are INTERNAL only and should never be sent to customers.</x:v>
      </x:c>
      <x:c r="H2" s="474" t="str">
        <x:v>DEMO DATA: replace these with your real products. Minimum Price and Internal Notes are INTERNAL only and should never be sent to customers.</x:v>
      </x:c>
      <x:c r="I2" s="474" t="str">
        <x:v>DEMO DATA: replace these with your real products. Minimum Price and Internal Notes are INTERNAL only and should never be sent to customers.</x:v>
      </x:c>
      <x:c r="J2" s="474" t="str">
        <x:v>DEMO DATA: replace these with your real products. Minimum Price and Internal Notes are INTERNAL only and should never be sent to customers.</x:v>
      </x:c>
      <x:c r="K2" s="474" t="str">
        <x:v>DEMO DATA: replace these with your real products. Minimum Price and Internal Notes are INTERNAL only and should never be sent to customers.</x:v>
      </x:c>
      <x:c r="L2" s="474" t="str">
        <x:v>DEMO DATA: replace these with your real products. Minimum Price and Internal Notes are INTERNAL only and should never be sent to customers.</x:v>
      </x:c>
      <x:c r="M2" s="474" t="str">
        <x:v>DEMO DATA: replace these with your real products. Minimum Price and Internal Notes are INTERNAL only and should never be sent to customers.</x:v>
      </x:c>
      <x:c r="N2" s="474" t="str">
        <x:v>DEMO DATA: replace these with your real products. Minimum Price and Internal Notes are INTERNAL only and should never be sent to customers.</x:v>
      </x:c>
    </x:row>
    <x:row r="4">
      <x:c r="A4" s="157" t="str">
        <x:v>SKU</x:v>
      </x:c>
      <x:c r="B4" s="157" t="str">
        <x:v>Product / Service</x:v>
      </x:c>
      <x:c r="C4" s="157" t="str">
        <x:v>Category</x:v>
      </x:c>
      <x:c r="D4" s="157" t="str">
        <x:v>HSN/SAC</x:v>
      </x:c>
      <x:c r="E4" s="157" t="str">
        <x:v>Unit</x:v>
      </x:c>
      <x:c r="F4" s="157" t="str">
        <x:v>Standard Price</x:v>
      </x:c>
      <x:c r="G4" s="157" t="str">
        <x:v>Minimum Price</x:v>
      </x:c>
      <x:c r="H4" s="157" t="str">
        <x:v>GST %</x:v>
      </x:c>
      <x:c r="I4" s="157" t="str">
        <x:v>MOQ</x:v>
      </x:c>
      <x:c r="J4" s="157" t="str">
        <x:v>Standard Lead Time (days)</x:v>
      </x:c>
      <x:c r="K4" s="157" t="str">
        <x:v>Warranty</x:v>
      </x:c>
      <x:c r="L4" s="157" t="str">
        <x:v>Freight Basis</x:v>
      </x:c>
      <x:c r="M4" s="157" t="str">
        <x:v>Active?</x:v>
      </x:c>
      <x:c r="N4" s="157" t="str">
        <x:v>Internal Notes</x:v>
      </x:c>
      <x:c r="O4" s="722" t="str">
        <x:v>Record Check</x:v>
      </x:c>
    </x:row>
    <x:row r="5">
      <x:c r="A5" s="459" t="str">
        <x:v>SKU-DEMO-001</x:v>
      </x:c>
      <x:c r="B5" s="459" t="str">
        <x:v>Industrial control panel enclosure</x:v>
      </x:c>
      <x:c r="C5" s="459" t="str">
        <x:v>Powder-coated enclosure for industrial control applications</x:v>
      </x:c>
      <x:c r="D5" s="459" t="str">
        <x:v>8538</x:v>
      </x:c>
      <x:c r="E5" s="459" t="str">
        <x:v>Nos</x:v>
      </x:c>
      <x:c r="F5" s="482" t="n">
        <x:v>10000</x:v>
      </x:c>
      <x:c r="G5" s="482" t="n">
        <x:v>9000</x:v>
      </x:c>
      <x:c r="H5" s="483" t="n">
        <x:v>0.18</x:v>
      </x:c>
      <x:c r="I5" s="459" t="n">
        <x:v>10</x:v>
      </x:c>
      <x:c r="J5" s="459" t="n">
        <x:v>15</x:v>
      </x:c>
      <x:c r="K5" s="459" t="str">
        <x:v>Industrial Equipment</x:v>
      </x:c>
      <x:c r="L5" s="459" t="str">
        <x:v>Yes</x:v>
      </x:c>
      <x:c r="M5" s="459" t="n">
        <x:v>46266</x:v>
      </x:c>
      <x:c r="N5" s="459" t="str">
        <x:v>SAMPLE / DEMO — delete or replace this row.</x:v>
      </x:c>
      <x:c r="O5" s="747" t="str">
        <x:f>IF(A5="","",IF(COUNTIF($A$5:$A$504,A5)&gt;1,"DUPLICATE SKU",IF(OR(B5="",E5="",F5=""),"CHECK REQUIRED FIELDS",IF(OR(NOT(ISNUMBER(F5)),F5&lt;=0,AND(G5&lt;&gt;"",OR(NOT(ISNUMBER(G5)),G5&lt;0,G5&gt;F5)),AND(H5&lt;&gt;"",OR(NOT(ISNUMBER(H5)),H5&lt;0,H5&gt;1)),AND(I5&lt;&gt;"",OR(NOT(ISNUMBER(I5)),I5&lt;=0)),AND(J5&lt;&gt;"",OR(NOT(ISNUMBER(J5)),J5&lt;=0)),AND(M5&lt;&gt;"",OR(NOT(ISNUMBER(M5)),M5&gt;TODAY()))),"CHECK PRICING","COMPLETE"))))</x:f>
        <x:v>COMPLETE</x:v>
      </x:c>
    </x:row>
    <x:row r="6">
      <x:c r="A6" s="459"/>
      <x:c r="B6" s="459"/>
      <x:c r="C6" s="459"/>
      <x:c r="D6" s="459"/>
      <x:c r="E6" s="459"/>
      <x:c r="F6" s="482"/>
      <x:c r="G6" s="482"/>
      <x:c r="H6" s="483"/>
      <x:c r="I6" s="459"/>
      <x:c r="J6" s="459"/>
      <x:c r="K6" s="459"/>
      <x:c r="L6" s="459"/>
      <x:c r="M6" s="459"/>
      <x:c r="N6" s="459"/>
      <x:c r="O6" s="747" t="str">
        <x:f>IF(A6="","",IF(COUNTIF($A$5:$A$504,A6)&gt;1,"DUPLICATE SKU",IF(OR(B6="",E6="",F6=""),"CHECK REQUIRED FIELDS",IF(OR(NOT(ISNUMBER(F6)),F6&lt;=0,AND(G6&lt;&gt;"",OR(NOT(ISNUMBER(G6)),G6&lt;0,G6&gt;F6)),AND(H6&lt;&gt;"",OR(NOT(ISNUMBER(H6)),H6&lt;0,H6&gt;1)),AND(I6&lt;&gt;"",OR(NOT(ISNUMBER(I6)),I6&lt;=0)),AND(J6&lt;&gt;"",OR(NOT(ISNUMBER(J6)),J6&lt;=0)),AND(M6&lt;&gt;"",OR(NOT(ISNUMBER(M6)),M6&gt;TODAY()))),"CHECK PRICING","COMPLETE"))))</x:f>
      </x:c>
    </x:row>
    <x:row r="7">
      <x:c r="A7" s="459"/>
      <x:c r="B7" s="459"/>
      <x:c r="C7" s="459"/>
      <x:c r="D7" s="459"/>
      <x:c r="E7" s="459"/>
      <x:c r="F7" s="482"/>
      <x:c r="G7" s="482"/>
      <x:c r="H7" s="483"/>
      <x:c r="I7" s="459"/>
      <x:c r="J7" s="459"/>
      <x:c r="K7" s="459"/>
      <x:c r="L7" s="459"/>
      <x:c r="M7" s="459"/>
      <x:c r="N7" s="459"/>
      <x:c r="O7" s="747" t="str">
        <x:f>IF(A7="","",IF(COUNTIF($A$5:$A$504,A7)&gt;1,"DUPLICATE SKU",IF(OR(B7="",E7="",F7=""),"CHECK REQUIRED FIELDS",IF(OR(NOT(ISNUMBER(F7)),F7&lt;=0,AND(G7&lt;&gt;"",OR(NOT(ISNUMBER(G7)),G7&lt;0,G7&gt;F7)),AND(H7&lt;&gt;"",OR(NOT(ISNUMBER(H7)),H7&lt;0,H7&gt;1)),AND(I7&lt;&gt;"",OR(NOT(ISNUMBER(I7)),I7&lt;=0)),AND(J7&lt;&gt;"",OR(NOT(ISNUMBER(J7)),J7&lt;=0)),AND(M7&lt;&gt;"",OR(NOT(ISNUMBER(M7)),M7&gt;TODAY()))),"CHECK PRICING","COMPLETE"))))</x:f>
      </x:c>
    </x:row>
    <x:row r="8">
      <x:c r="A8" s="459"/>
      <x:c r="B8" s="459"/>
      <x:c r="C8" s="459"/>
      <x:c r="D8" s="459"/>
      <x:c r="E8" s="459"/>
      <x:c r="F8" s="482"/>
      <x:c r="G8" s="482"/>
      <x:c r="H8" s="483"/>
      <x:c r="I8" s="459"/>
      <x:c r="J8" s="459"/>
      <x:c r="K8" s="459"/>
      <x:c r="L8" s="459"/>
      <x:c r="M8" s="459"/>
      <x:c r="N8" s="459"/>
      <x:c r="O8" s="747" t="str">
        <x:f>IF(A8="","",IF(COUNTIF($A$5:$A$504,A8)&gt;1,"DUPLICATE SKU",IF(OR(B8="",E8="",F8=""),"CHECK REQUIRED FIELDS",IF(OR(NOT(ISNUMBER(F8)),F8&lt;=0,AND(G8&lt;&gt;"",OR(NOT(ISNUMBER(G8)),G8&lt;0,G8&gt;F8)),AND(H8&lt;&gt;"",OR(NOT(ISNUMBER(H8)),H8&lt;0,H8&gt;1)),AND(I8&lt;&gt;"",OR(NOT(ISNUMBER(I8)),I8&lt;=0)),AND(J8&lt;&gt;"",OR(NOT(ISNUMBER(J8)),J8&lt;=0)),AND(M8&lt;&gt;"",OR(NOT(ISNUMBER(M8)),M8&gt;TODAY()))),"CHECK PRICING","COMPLETE"))))</x:f>
      </x:c>
    </x:row>
    <x:row r="9">
      <x:c r="A9" s="459"/>
      <x:c r="B9" s="459"/>
      <x:c r="C9" s="459"/>
      <x:c r="D9" s="459"/>
      <x:c r="E9" s="459"/>
      <x:c r="F9" s="482"/>
      <x:c r="G9" s="482"/>
      <x:c r="H9" s="483"/>
      <x:c r="I9" s="459"/>
      <x:c r="J9" s="459"/>
      <x:c r="K9" s="459"/>
      <x:c r="L9" s="459"/>
      <x:c r="M9" s="459"/>
      <x:c r="N9" s="459"/>
      <x:c r="O9" s="747" t="str">
        <x:f>IF(A9="","",IF(COUNTIF($A$5:$A$504,A9)&gt;1,"DUPLICATE SKU",IF(OR(B9="",E9="",F9=""),"CHECK REQUIRED FIELDS",IF(OR(NOT(ISNUMBER(F9)),F9&lt;=0,AND(G9&lt;&gt;"",OR(NOT(ISNUMBER(G9)),G9&lt;0,G9&gt;F9)),AND(H9&lt;&gt;"",OR(NOT(ISNUMBER(H9)),H9&lt;0,H9&gt;1)),AND(I9&lt;&gt;"",OR(NOT(ISNUMBER(I9)),I9&lt;=0)),AND(J9&lt;&gt;"",OR(NOT(ISNUMBER(J9)),J9&lt;=0)),AND(M9&lt;&gt;"",OR(NOT(ISNUMBER(M9)),M9&gt;TODAY()))),"CHECK PRICING","COMPLETE"))))</x:f>
      </x:c>
    </x:row>
    <x:row r="10">
      <x:c r="A10" s="459"/>
      <x:c r="B10" s="459"/>
      <x:c r="C10" s="459"/>
      <x:c r="D10" s="459"/>
      <x:c r="E10" s="459"/>
      <x:c r="F10" s="482"/>
      <x:c r="G10" s="482"/>
      <x:c r="H10" s="483"/>
      <x:c r="I10" s="459"/>
      <x:c r="J10" s="459"/>
      <x:c r="K10" s="459"/>
      <x:c r="L10" s="459"/>
      <x:c r="M10" s="459"/>
      <x:c r="N10" s="459"/>
      <x:c r="O10" s="747" t="str">
        <x:f>IF(A10="","",IF(COUNTIF($A$5:$A$504,A10)&gt;1,"DUPLICATE SKU",IF(OR(B10="",E10="",F10=""),"CHECK REQUIRED FIELDS",IF(OR(NOT(ISNUMBER(F10)),F10&lt;=0,AND(G10&lt;&gt;"",OR(NOT(ISNUMBER(G10)),G10&lt;0,G10&gt;F10)),AND(H10&lt;&gt;"",OR(NOT(ISNUMBER(H10)),H10&lt;0,H10&gt;1)),AND(I10&lt;&gt;"",OR(NOT(ISNUMBER(I10)),I10&lt;=0)),AND(J10&lt;&gt;"",OR(NOT(ISNUMBER(J10)),J10&lt;=0)),AND(M10&lt;&gt;"",OR(NOT(ISNUMBER(M10)),M10&gt;TODAY()))),"CHECK PRICING","COMPLETE"))))</x:f>
      </x:c>
    </x:row>
    <x:row r="11">
      <x:c r="A11" s="459"/>
      <x:c r="B11" s="459"/>
      <x:c r="C11" s="459"/>
      <x:c r="D11" s="459"/>
      <x:c r="E11" s="459"/>
      <x:c r="F11" s="482"/>
      <x:c r="G11" s="482"/>
      <x:c r="H11" s="483"/>
      <x:c r="I11" s="459"/>
      <x:c r="J11" s="459"/>
      <x:c r="K11" s="459"/>
      <x:c r="L11" s="459"/>
      <x:c r="M11" s="459"/>
      <x:c r="N11" s="459"/>
      <x:c r="O11" s="747" t="str">
        <x:f>IF(A11="","",IF(COUNTIF($A$5:$A$504,A11)&gt;1,"DUPLICATE SKU",IF(OR(B11="",E11="",F11=""),"CHECK REQUIRED FIELDS",IF(OR(NOT(ISNUMBER(F11)),F11&lt;=0,AND(G11&lt;&gt;"",OR(NOT(ISNUMBER(G11)),G11&lt;0,G11&gt;F11)),AND(H11&lt;&gt;"",OR(NOT(ISNUMBER(H11)),H11&lt;0,H11&gt;1)),AND(I11&lt;&gt;"",OR(NOT(ISNUMBER(I11)),I11&lt;=0)),AND(J11&lt;&gt;"",OR(NOT(ISNUMBER(J11)),J11&lt;=0)),AND(M11&lt;&gt;"",OR(NOT(ISNUMBER(M11)),M11&gt;TODAY()))),"CHECK PRICING","COMPLETE"))))</x:f>
      </x:c>
    </x:row>
    <x:row r="12">
      <x:c r="A12" s="459"/>
      <x:c r="B12" s="459"/>
      <x:c r="C12" s="459"/>
      <x:c r="D12" s="459"/>
      <x:c r="E12" s="459"/>
      <x:c r="F12" s="482"/>
      <x:c r="G12" s="482"/>
      <x:c r="H12" s="483"/>
      <x:c r="I12" s="459"/>
      <x:c r="J12" s="459"/>
      <x:c r="K12" s="459"/>
      <x:c r="L12" s="459"/>
      <x:c r="M12" s="459"/>
      <x:c r="N12" s="459"/>
      <x:c r="O12" s="747" t="str">
        <x:f>IF(A12="","",IF(COUNTIF($A$5:$A$504,A12)&gt;1,"DUPLICATE SKU",IF(OR(B12="",E12="",F12=""),"CHECK REQUIRED FIELDS",IF(OR(NOT(ISNUMBER(F12)),F12&lt;=0,AND(G12&lt;&gt;"",OR(NOT(ISNUMBER(G12)),G12&lt;0,G12&gt;F12)),AND(H12&lt;&gt;"",OR(NOT(ISNUMBER(H12)),H12&lt;0,H12&gt;1)),AND(I12&lt;&gt;"",OR(NOT(ISNUMBER(I12)),I12&lt;=0)),AND(J12&lt;&gt;"",OR(NOT(ISNUMBER(J12)),J12&lt;=0)),AND(M12&lt;&gt;"",OR(NOT(ISNUMBER(M12)),M12&gt;TODAY()))),"CHECK PRICING","COMPLETE"))))</x:f>
      </x:c>
    </x:row>
    <x:row r="13">
      <x:c r="A13" s="459"/>
      <x:c r="B13" s="459"/>
      <x:c r="C13" s="459"/>
      <x:c r="D13" s="459"/>
      <x:c r="E13" s="459"/>
      <x:c r="F13" s="482"/>
      <x:c r="G13" s="482"/>
      <x:c r="H13" s="483"/>
      <x:c r="I13" s="459"/>
      <x:c r="J13" s="459"/>
      <x:c r="K13" s="459"/>
      <x:c r="L13" s="459"/>
      <x:c r="M13" s="459"/>
      <x:c r="N13" s="459"/>
      <x:c r="O13" s="747" t="str">
        <x:f>IF(A13="","",IF(COUNTIF($A$5:$A$504,A13)&gt;1,"DUPLICATE SKU",IF(OR(B13="",E13="",F13=""),"CHECK REQUIRED FIELDS",IF(OR(NOT(ISNUMBER(F13)),F13&lt;=0,AND(G13&lt;&gt;"",OR(NOT(ISNUMBER(G13)),G13&lt;0,G13&gt;F13)),AND(H13&lt;&gt;"",OR(NOT(ISNUMBER(H13)),H13&lt;0,H13&gt;1)),AND(I13&lt;&gt;"",OR(NOT(ISNUMBER(I13)),I13&lt;=0)),AND(J13&lt;&gt;"",OR(NOT(ISNUMBER(J13)),J13&lt;=0)),AND(M13&lt;&gt;"",OR(NOT(ISNUMBER(M13)),M13&gt;TODAY()))),"CHECK PRICING","COMPLETE"))))</x:f>
      </x:c>
    </x:row>
    <x:row r="14">
      <x:c r="A14" s="459"/>
      <x:c r="B14" s="459"/>
      <x:c r="C14" s="459"/>
      <x:c r="D14" s="459"/>
      <x:c r="E14" s="459"/>
      <x:c r="F14" s="482"/>
      <x:c r="G14" s="482"/>
      <x:c r="H14" s="483"/>
      <x:c r="I14" s="459"/>
      <x:c r="J14" s="459"/>
      <x:c r="K14" s="459"/>
      <x:c r="L14" s="459"/>
      <x:c r="M14" s="459"/>
      <x:c r="N14" s="459"/>
      <x:c r="O14" s="747" t="str">
        <x:f>IF(A14="","",IF(COUNTIF($A$5:$A$504,A14)&gt;1,"DUPLICATE SKU",IF(OR(B14="",E14="",F14=""),"CHECK REQUIRED FIELDS",IF(OR(NOT(ISNUMBER(F14)),F14&lt;=0,AND(G14&lt;&gt;"",OR(NOT(ISNUMBER(G14)),G14&lt;0,G14&gt;F14)),AND(H14&lt;&gt;"",OR(NOT(ISNUMBER(H14)),H14&lt;0,H14&gt;1)),AND(I14&lt;&gt;"",OR(NOT(ISNUMBER(I14)),I14&lt;=0)),AND(J14&lt;&gt;"",OR(NOT(ISNUMBER(J14)),J14&lt;=0)),AND(M14&lt;&gt;"",OR(NOT(ISNUMBER(M14)),M14&gt;TODAY()))),"CHECK PRICING","COMPLETE"))))</x:f>
      </x:c>
    </x:row>
    <x:row r="15">
      <x:c r="A15" s="459"/>
      <x:c r="B15" s="459"/>
      <x:c r="C15" s="459"/>
      <x:c r="D15" s="459"/>
      <x:c r="E15" s="459"/>
      <x:c r="F15" s="482"/>
      <x:c r="G15" s="482"/>
      <x:c r="H15" s="483"/>
      <x:c r="I15" s="459"/>
      <x:c r="J15" s="459"/>
      <x:c r="K15" s="459"/>
      <x:c r="L15" s="459"/>
      <x:c r="M15" s="459"/>
      <x:c r="N15" s="459"/>
      <x:c r="O15" s="747" t="str">
        <x:f>IF(A15="","",IF(COUNTIF($A$5:$A$504,A15)&gt;1,"DUPLICATE SKU",IF(OR(B15="",E15="",F15=""),"CHECK REQUIRED FIELDS",IF(OR(NOT(ISNUMBER(F15)),F15&lt;=0,AND(G15&lt;&gt;"",OR(NOT(ISNUMBER(G15)),G15&lt;0,G15&gt;F15)),AND(H15&lt;&gt;"",OR(NOT(ISNUMBER(H15)),H15&lt;0,H15&gt;1)),AND(I15&lt;&gt;"",OR(NOT(ISNUMBER(I15)),I15&lt;=0)),AND(J15&lt;&gt;"",OR(NOT(ISNUMBER(J15)),J15&lt;=0)),AND(M15&lt;&gt;"",OR(NOT(ISNUMBER(M15)),M15&gt;TODAY()))),"CHECK PRICING","COMPLETE"))))</x:f>
      </x:c>
    </x:row>
    <x:row r="16">
      <x:c r="A16" s="459"/>
      <x:c r="B16" s="459"/>
      <x:c r="C16" s="459"/>
      <x:c r="D16" s="459"/>
      <x:c r="E16" s="459"/>
      <x:c r="F16" s="482"/>
      <x:c r="G16" s="482"/>
      <x:c r="H16" s="483"/>
      <x:c r="I16" s="459"/>
      <x:c r="J16" s="459"/>
      <x:c r="K16" s="459"/>
      <x:c r="L16" s="459"/>
      <x:c r="M16" s="459"/>
      <x:c r="N16" s="459"/>
      <x:c r="O16" s="747" t="str">
        <x:f>IF(A16="","",IF(COUNTIF($A$5:$A$504,A16)&gt;1,"DUPLICATE SKU",IF(OR(B16="",E16="",F16=""),"CHECK REQUIRED FIELDS",IF(OR(NOT(ISNUMBER(F16)),F16&lt;=0,AND(G16&lt;&gt;"",OR(NOT(ISNUMBER(G16)),G16&lt;0,G16&gt;F16)),AND(H16&lt;&gt;"",OR(NOT(ISNUMBER(H16)),H16&lt;0,H16&gt;1)),AND(I16&lt;&gt;"",OR(NOT(ISNUMBER(I16)),I16&lt;=0)),AND(J16&lt;&gt;"",OR(NOT(ISNUMBER(J16)),J16&lt;=0)),AND(M16&lt;&gt;"",OR(NOT(ISNUMBER(M16)),M16&gt;TODAY()))),"CHECK PRICING","COMPLETE"))))</x:f>
      </x:c>
    </x:row>
    <x:row r="17">
      <x:c r="A17" s="459"/>
      <x:c r="B17" s="459"/>
      <x:c r="C17" s="459"/>
      <x:c r="D17" s="459"/>
      <x:c r="E17" s="459"/>
      <x:c r="F17" s="482"/>
      <x:c r="G17" s="482"/>
      <x:c r="H17" s="483"/>
      <x:c r="I17" s="459"/>
      <x:c r="J17" s="459"/>
      <x:c r="K17" s="459"/>
      <x:c r="L17" s="459"/>
      <x:c r="M17" s="459"/>
      <x:c r="N17" s="459"/>
      <x:c r="O17" s="747" t="str">
        <x:f>IF(A17="","",IF(COUNTIF($A$5:$A$504,A17)&gt;1,"DUPLICATE SKU",IF(OR(B17="",E17="",F17=""),"CHECK REQUIRED FIELDS",IF(OR(NOT(ISNUMBER(F17)),F17&lt;=0,AND(G17&lt;&gt;"",OR(NOT(ISNUMBER(G17)),G17&lt;0,G17&gt;F17)),AND(H17&lt;&gt;"",OR(NOT(ISNUMBER(H17)),H17&lt;0,H17&gt;1)),AND(I17&lt;&gt;"",OR(NOT(ISNUMBER(I17)),I17&lt;=0)),AND(J17&lt;&gt;"",OR(NOT(ISNUMBER(J17)),J17&lt;=0)),AND(M17&lt;&gt;"",OR(NOT(ISNUMBER(M17)),M17&gt;TODAY()))),"CHECK PRICING","COMPLETE"))))</x:f>
      </x:c>
    </x:row>
    <x:row r="18">
      <x:c r="A18" s="459"/>
      <x:c r="B18" s="459"/>
      <x:c r="C18" s="459"/>
      <x:c r="D18" s="459"/>
      <x:c r="E18" s="459"/>
      <x:c r="F18" s="482"/>
      <x:c r="G18" s="482"/>
      <x:c r="H18" s="483"/>
      <x:c r="I18" s="459"/>
      <x:c r="J18" s="459"/>
      <x:c r="K18" s="459"/>
      <x:c r="L18" s="459"/>
      <x:c r="M18" s="459"/>
      <x:c r="N18" s="459"/>
      <x:c r="O18" s="747" t="str">
        <x:f>IF(A18="","",IF(COUNTIF($A$5:$A$504,A18)&gt;1,"DUPLICATE SKU",IF(OR(B18="",E18="",F18=""),"CHECK REQUIRED FIELDS",IF(OR(NOT(ISNUMBER(F18)),F18&lt;=0,AND(G18&lt;&gt;"",OR(NOT(ISNUMBER(G18)),G18&lt;0,G18&gt;F18)),AND(H18&lt;&gt;"",OR(NOT(ISNUMBER(H18)),H18&lt;0,H18&gt;1)),AND(I18&lt;&gt;"",OR(NOT(ISNUMBER(I18)),I18&lt;=0)),AND(J18&lt;&gt;"",OR(NOT(ISNUMBER(J18)),J18&lt;=0)),AND(M18&lt;&gt;"",OR(NOT(ISNUMBER(M18)),M18&gt;TODAY()))),"CHECK PRICING","COMPLETE"))))</x:f>
      </x:c>
    </x:row>
    <x:row r="19">
      <x:c r="A19" s="459"/>
      <x:c r="B19" s="459"/>
      <x:c r="C19" s="459"/>
      <x:c r="D19" s="459"/>
      <x:c r="E19" s="459"/>
      <x:c r="F19" s="482"/>
      <x:c r="G19" s="482"/>
      <x:c r="H19" s="483"/>
      <x:c r="I19" s="459"/>
      <x:c r="J19" s="459"/>
      <x:c r="K19" s="459"/>
      <x:c r="L19" s="459"/>
      <x:c r="M19" s="459"/>
      <x:c r="N19" s="459"/>
      <x:c r="O19" s="747" t="str">
        <x:f>IF(A19="","",IF(COUNTIF($A$5:$A$504,A19)&gt;1,"DUPLICATE SKU",IF(OR(B19="",E19="",F19=""),"CHECK REQUIRED FIELDS",IF(OR(NOT(ISNUMBER(F19)),F19&lt;=0,AND(G19&lt;&gt;"",OR(NOT(ISNUMBER(G19)),G19&lt;0,G19&gt;F19)),AND(H19&lt;&gt;"",OR(NOT(ISNUMBER(H19)),H19&lt;0,H19&gt;1)),AND(I19&lt;&gt;"",OR(NOT(ISNUMBER(I19)),I19&lt;=0)),AND(J19&lt;&gt;"",OR(NOT(ISNUMBER(J19)),J19&lt;=0)),AND(M19&lt;&gt;"",OR(NOT(ISNUMBER(M19)),M19&gt;TODAY()))),"CHECK PRICING","COMPLETE"))))</x:f>
      </x:c>
    </x:row>
    <x:row r="20">
      <x:c r="A20" s="459"/>
      <x:c r="B20" s="459"/>
      <x:c r="C20" s="459"/>
      <x:c r="D20" s="459"/>
      <x:c r="E20" s="459"/>
      <x:c r="F20" s="482"/>
      <x:c r="G20" s="482"/>
      <x:c r="H20" s="483"/>
      <x:c r="I20" s="459"/>
      <x:c r="J20" s="459"/>
      <x:c r="K20" s="459"/>
      <x:c r="L20" s="459"/>
      <x:c r="M20" s="459"/>
      <x:c r="N20" s="459"/>
      <x:c r="O20" s="747" t="str">
        <x:f>IF(A20="","",IF(COUNTIF($A$5:$A$504,A20)&gt;1,"DUPLICATE SKU",IF(OR(B20="",E20="",F20=""),"CHECK REQUIRED FIELDS",IF(OR(NOT(ISNUMBER(F20)),F20&lt;=0,AND(G20&lt;&gt;"",OR(NOT(ISNUMBER(G20)),G20&lt;0,G20&gt;F20)),AND(H20&lt;&gt;"",OR(NOT(ISNUMBER(H20)),H20&lt;0,H20&gt;1)),AND(I20&lt;&gt;"",OR(NOT(ISNUMBER(I20)),I20&lt;=0)),AND(J20&lt;&gt;"",OR(NOT(ISNUMBER(J20)),J20&lt;=0)),AND(M20&lt;&gt;"",OR(NOT(ISNUMBER(M20)),M20&gt;TODAY()))),"CHECK PRICING","COMPLETE"))))</x:f>
      </x:c>
    </x:row>
    <x:row r="21">
      <x:c r="A21" s="459"/>
      <x:c r="B21" s="459"/>
      <x:c r="C21" s="459"/>
      <x:c r="D21" s="459"/>
      <x:c r="E21" s="459"/>
      <x:c r="F21" s="482"/>
      <x:c r="G21" s="482"/>
      <x:c r="H21" s="483"/>
      <x:c r="I21" s="459"/>
      <x:c r="J21" s="459"/>
      <x:c r="K21" s="459"/>
      <x:c r="L21" s="459"/>
      <x:c r="M21" s="459"/>
      <x:c r="N21" s="459"/>
      <x:c r="O21" s="747" t="str">
        <x:f>IF(A21="","",IF(COUNTIF($A$5:$A$504,A21)&gt;1,"DUPLICATE SKU",IF(OR(B21="",E21="",F21=""),"CHECK REQUIRED FIELDS",IF(OR(NOT(ISNUMBER(F21)),F21&lt;=0,AND(G21&lt;&gt;"",OR(NOT(ISNUMBER(G21)),G21&lt;0,G21&gt;F21)),AND(H21&lt;&gt;"",OR(NOT(ISNUMBER(H21)),H21&lt;0,H21&gt;1)),AND(I21&lt;&gt;"",OR(NOT(ISNUMBER(I21)),I21&lt;=0)),AND(J21&lt;&gt;"",OR(NOT(ISNUMBER(J21)),J21&lt;=0)),AND(M21&lt;&gt;"",OR(NOT(ISNUMBER(M21)),M21&gt;TODAY()))),"CHECK PRICING","COMPLETE"))))</x:f>
      </x:c>
    </x:row>
    <x:row r="22">
      <x:c r="A22" s="459"/>
      <x:c r="B22" s="459"/>
      <x:c r="C22" s="459"/>
      <x:c r="D22" s="459"/>
      <x:c r="E22" s="459"/>
      <x:c r="F22" s="482"/>
      <x:c r="G22" s="482"/>
      <x:c r="H22" s="483"/>
      <x:c r="I22" s="459"/>
      <x:c r="J22" s="459"/>
      <x:c r="K22" s="459"/>
      <x:c r="L22" s="459"/>
      <x:c r="M22" s="459"/>
      <x:c r="N22" s="459"/>
      <x:c r="O22" s="747" t="str">
        <x:f>IF(A22="","",IF(COUNTIF($A$5:$A$504,A22)&gt;1,"DUPLICATE SKU",IF(OR(B22="",E22="",F22=""),"CHECK REQUIRED FIELDS",IF(OR(NOT(ISNUMBER(F22)),F22&lt;=0,AND(G22&lt;&gt;"",OR(NOT(ISNUMBER(G22)),G22&lt;0,G22&gt;F22)),AND(H22&lt;&gt;"",OR(NOT(ISNUMBER(H22)),H22&lt;0,H22&gt;1)),AND(I22&lt;&gt;"",OR(NOT(ISNUMBER(I22)),I22&lt;=0)),AND(J22&lt;&gt;"",OR(NOT(ISNUMBER(J22)),J22&lt;=0)),AND(M22&lt;&gt;"",OR(NOT(ISNUMBER(M22)),M22&gt;TODAY()))),"CHECK PRICING","COMPLETE"))))</x:f>
      </x:c>
    </x:row>
    <x:row r="23">
      <x:c r="A23" s="459"/>
      <x:c r="B23" s="459"/>
      <x:c r="C23" s="459"/>
      <x:c r="D23" s="459"/>
      <x:c r="E23" s="459"/>
      <x:c r="F23" s="482"/>
      <x:c r="G23" s="482"/>
      <x:c r="H23" s="483"/>
      <x:c r="I23" s="459"/>
      <x:c r="J23" s="459"/>
      <x:c r="K23" s="459"/>
      <x:c r="L23" s="459"/>
      <x:c r="M23" s="459"/>
      <x:c r="N23" s="459"/>
      <x:c r="O23" s="747" t="str">
        <x:f>IF(A23="","",IF(COUNTIF($A$5:$A$504,A23)&gt;1,"DUPLICATE SKU",IF(OR(B23="",E23="",F23=""),"CHECK REQUIRED FIELDS",IF(OR(NOT(ISNUMBER(F23)),F23&lt;=0,AND(G23&lt;&gt;"",OR(NOT(ISNUMBER(G23)),G23&lt;0,G23&gt;F23)),AND(H23&lt;&gt;"",OR(NOT(ISNUMBER(H23)),H23&lt;0,H23&gt;1)),AND(I23&lt;&gt;"",OR(NOT(ISNUMBER(I23)),I23&lt;=0)),AND(J23&lt;&gt;"",OR(NOT(ISNUMBER(J23)),J23&lt;=0)),AND(M23&lt;&gt;"",OR(NOT(ISNUMBER(M23)),M23&gt;TODAY()))),"CHECK PRICING","COMPLETE"))))</x:f>
      </x:c>
    </x:row>
    <x:row r="24">
      <x:c r="A24" s="459"/>
      <x:c r="B24" s="459"/>
      <x:c r="C24" s="459"/>
      <x:c r="D24" s="459"/>
      <x:c r="E24" s="459"/>
      <x:c r="F24" s="482"/>
      <x:c r="G24" s="482"/>
      <x:c r="H24" s="483"/>
      <x:c r="I24" s="459"/>
      <x:c r="J24" s="459"/>
      <x:c r="K24" s="459"/>
      <x:c r="L24" s="459"/>
      <x:c r="M24" s="459"/>
      <x:c r="N24" s="459"/>
      <x:c r="O24" s="747" t="str">
        <x:f>IF(A24="","",IF(COUNTIF($A$5:$A$504,A24)&gt;1,"DUPLICATE SKU",IF(OR(B24="",E24="",F24=""),"CHECK REQUIRED FIELDS",IF(OR(NOT(ISNUMBER(F24)),F24&lt;=0,AND(G24&lt;&gt;"",OR(NOT(ISNUMBER(G24)),G24&lt;0,G24&gt;F24)),AND(H24&lt;&gt;"",OR(NOT(ISNUMBER(H24)),H24&lt;0,H24&gt;1)),AND(I24&lt;&gt;"",OR(NOT(ISNUMBER(I24)),I24&lt;=0)),AND(J24&lt;&gt;"",OR(NOT(ISNUMBER(J24)),J24&lt;=0)),AND(M24&lt;&gt;"",OR(NOT(ISNUMBER(M24)),M24&gt;TODAY()))),"CHECK PRICING","COMPLETE"))))</x:f>
      </x:c>
    </x:row>
    <x:row r="25">
      <x:c r="A25" s="459"/>
      <x:c r="B25" s="459"/>
      <x:c r="C25" s="459"/>
      <x:c r="D25" s="459"/>
      <x:c r="E25" s="459"/>
      <x:c r="F25" s="482"/>
      <x:c r="G25" s="482"/>
      <x:c r="H25" s="483"/>
      <x:c r="I25" s="459"/>
      <x:c r="J25" s="459"/>
      <x:c r="K25" s="459"/>
      <x:c r="L25" s="459"/>
      <x:c r="M25" s="459"/>
      <x:c r="N25" s="459"/>
      <x:c r="O25" s="747" t="str">
        <x:f>IF(A25="","",IF(COUNTIF($A$5:$A$504,A25)&gt;1,"DUPLICATE SKU",IF(OR(B25="",E25="",F25=""),"CHECK REQUIRED FIELDS",IF(OR(NOT(ISNUMBER(F25)),F25&lt;=0,AND(G25&lt;&gt;"",OR(NOT(ISNUMBER(G25)),G25&lt;0,G25&gt;F25)),AND(H25&lt;&gt;"",OR(NOT(ISNUMBER(H25)),H25&lt;0,H25&gt;1)),AND(I25&lt;&gt;"",OR(NOT(ISNUMBER(I25)),I25&lt;=0)),AND(J25&lt;&gt;"",OR(NOT(ISNUMBER(J25)),J25&lt;=0)),AND(M25&lt;&gt;"",OR(NOT(ISNUMBER(M25)),M25&gt;TODAY()))),"CHECK PRICING","COMPLETE"))))</x:f>
      </x:c>
    </x:row>
    <x:row r="26">
      <x:c r="A26" s="459"/>
      <x:c r="B26" s="459"/>
      <x:c r="C26" s="459"/>
      <x:c r="D26" s="459"/>
      <x:c r="E26" s="459"/>
      <x:c r="F26" s="482"/>
      <x:c r="G26" s="482"/>
      <x:c r="H26" s="483"/>
      <x:c r="I26" s="459"/>
      <x:c r="J26" s="459"/>
      <x:c r="K26" s="459"/>
      <x:c r="L26" s="459"/>
      <x:c r="M26" s="459"/>
      <x:c r="N26" s="459"/>
      <x:c r="O26" s="747" t="str">
        <x:f>IF(A26="","",IF(COUNTIF($A$5:$A$504,A26)&gt;1,"DUPLICATE SKU",IF(OR(B26="",E26="",F26=""),"CHECK REQUIRED FIELDS",IF(OR(NOT(ISNUMBER(F26)),F26&lt;=0,AND(G26&lt;&gt;"",OR(NOT(ISNUMBER(G26)),G26&lt;0,G26&gt;F26)),AND(H26&lt;&gt;"",OR(NOT(ISNUMBER(H26)),H26&lt;0,H26&gt;1)),AND(I26&lt;&gt;"",OR(NOT(ISNUMBER(I26)),I26&lt;=0)),AND(J26&lt;&gt;"",OR(NOT(ISNUMBER(J26)),J26&lt;=0)),AND(M26&lt;&gt;"",OR(NOT(ISNUMBER(M26)),M26&gt;TODAY()))),"CHECK PRICING","COMPLETE"))))</x:f>
      </x:c>
    </x:row>
    <x:row r="27">
      <x:c r="A27" s="459"/>
      <x:c r="B27" s="459"/>
      <x:c r="C27" s="459"/>
      <x:c r="D27" s="459"/>
      <x:c r="E27" s="459"/>
      <x:c r="F27" s="482"/>
      <x:c r="G27" s="482"/>
      <x:c r="H27" s="483"/>
      <x:c r="I27" s="459"/>
      <x:c r="J27" s="459"/>
      <x:c r="K27" s="459"/>
      <x:c r="L27" s="459"/>
      <x:c r="M27" s="459"/>
      <x:c r="N27" s="459"/>
      <x:c r="O27" s="747" t="str">
        <x:f>IF(A27="","",IF(COUNTIF($A$5:$A$504,A27)&gt;1,"DUPLICATE SKU",IF(OR(B27="",E27="",F27=""),"CHECK REQUIRED FIELDS",IF(OR(NOT(ISNUMBER(F27)),F27&lt;=0,AND(G27&lt;&gt;"",OR(NOT(ISNUMBER(G27)),G27&lt;0,G27&gt;F27)),AND(H27&lt;&gt;"",OR(NOT(ISNUMBER(H27)),H27&lt;0,H27&gt;1)),AND(I27&lt;&gt;"",OR(NOT(ISNUMBER(I27)),I27&lt;=0)),AND(J27&lt;&gt;"",OR(NOT(ISNUMBER(J27)),J27&lt;=0)),AND(M27&lt;&gt;"",OR(NOT(ISNUMBER(M27)),M27&gt;TODAY()))),"CHECK PRICING","COMPLETE"))))</x:f>
      </x:c>
    </x:row>
    <x:row r="28">
      <x:c r="A28" s="459"/>
      <x:c r="B28" s="459"/>
      <x:c r="C28" s="459"/>
      <x:c r="D28" s="459"/>
      <x:c r="E28" s="459"/>
      <x:c r="F28" s="482"/>
      <x:c r="G28" s="482"/>
      <x:c r="H28" s="483"/>
      <x:c r="I28" s="459"/>
      <x:c r="J28" s="459"/>
      <x:c r="K28" s="459"/>
      <x:c r="L28" s="459"/>
      <x:c r="M28" s="459"/>
      <x:c r="N28" s="459"/>
      <x:c r="O28" s="747" t="str">
        <x:f>IF(A28="","",IF(COUNTIF($A$5:$A$504,A28)&gt;1,"DUPLICATE SKU",IF(OR(B28="",E28="",F28=""),"CHECK REQUIRED FIELDS",IF(OR(NOT(ISNUMBER(F28)),F28&lt;=0,AND(G28&lt;&gt;"",OR(NOT(ISNUMBER(G28)),G28&lt;0,G28&gt;F28)),AND(H28&lt;&gt;"",OR(NOT(ISNUMBER(H28)),H28&lt;0,H28&gt;1)),AND(I28&lt;&gt;"",OR(NOT(ISNUMBER(I28)),I28&lt;=0)),AND(J28&lt;&gt;"",OR(NOT(ISNUMBER(J28)),J28&lt;=0)),AND(M28&lt;&gt;"",OR(NOT(ISNUMBER(M28)),M28&gt;TODAY()))),"CHECK PRICING","COMPLETE"))))</x:f>
      </x:c>
    </x:row>
    <x:row r="29">
      <x:c r="A29" s="459"/>
      <x:c r="B29" s="459"/>
      <x:c r="C29" s="459"/>
      <x:c r="D29" s="459"/>
      <x:c r="E29" s="459"/>
      <x:c r="F29" s="482"/>
      <x:c r="G29" s="482"/>
      <x:c r="H29" s="483"/>
      <x:c r="I29" s="459"/>
      <x:c r="J29" s="459"/>
      <x:c r="K29" s="459"/>
      <x:c r="L29" s="459"/>
      <x:c r="M29" s="459"/>
      <x:c r="N29" s="459"/>
      <x:c r="O29" s="747" t="str">
        <x:f>IF(A29="","",IF(COUNTIF($A$5:$A$504,A29)&gt;1,"DUPLICATE SKU",IF(OR(B29="",E29="",F29=""),"CHECK REQUIRED FIELDS",IF(OR(NOT(ISNUMBER(F29)),F29&lt;=0,AND(G29&lt;&gt;"",OR(NOT(ISNUMBER(G29)),G29&lt;0,G29&gt;F29)),AND(H29&lt;&gt;"",OR(NOT(ISNUMBER(H29)),H29&lt;0,H29&gt;1)),AND(I29&lt;&gt;"",OR(NOT(ISNUMBER(I29)),I29&lt;=0)),AND(J29&lt;&gt;"",OR(NOT(ISNUMBER(J29)),J29&lt;=0)),AND(M29&lt;&gt;"",OR(NOT(ISNUMBER(M29)),M29&gt;TODAY()))),"CHECK PRICING","COMPLETE"))))</x:f>
      </x:c>
    </x:row>
    <x:row r="30">
      <x:c r="A30" s="459"/>
      <x:c r="B30" s="459"/>
      <x:c r="C30" s="459"/>
      <x:c r="D30" s="459"/>
      <x:c r="E30" s="459"/>
      <x:c r="F30" s="482"/>
      <x:c r="G30" s="482"/>
      <x:c r="H30" s="483"/>
      <x:c r="I30" s="459"/>
      <x:c r="J30" s="459"/>
      <x:c r="K30" s="459"/>
      <x:c r="L30" s="459"/>
      <x:c r="M30" s="459"/>
      <x:c r="N30" s="459"/>
      <x:c r="O30" s="747" t="str">
        <x:f>IF(A30="","",IF(COUNTIF($A$5:$A$504,A30)&gt;1,"DUPLICATE SKU",IF(OR(B30="",E30="",F30=""),"CHECK REQUIRED FIELDS",IF(OR(NOT(ISNUMBER(F30)),F30&lt;=0,AND(G30&lt;&gt;"",OR(NOT(ISNUMBER(G30)),G30&lt;0,G30&gt;F30)),AND(H30&lt;&gt;"",OR(NOT(ISNUMBER(H30)),H30&lt;0,H30&gt;1)),AND(I30&lt;&gt;"",OR(NOT(ISNUMBER(I30)),I30&lt;=0)),AND(J30&lt;&gt;"",OR(NOT(ISNUMBER(J30)),J30&lt;=0)),AND(M30&lt;&gt;"",OR(NOT(ISNUMBER(M30)),M30&gt;TODAY()))),"CHECK PRICING","COMPLETE"))))</x:f>
      </x:c>
    </x:row>
    <x:row r="31">
      <x:c r="A31" s="459"/>
      <x:c r="B31" s="459"/>
      <x:c r="C31" s="459"/>
      <x:c r="D31" s="459"/>
      <x:c r="E31" s="459"/>
      <x:c r="F31" s="482"/>
      <x:c r="G31" s="482"/>
      <x:c r="H31" s="483"/>
      <x:c r="I31" s="459"/>
      <x:c r="J31" s="459"/>
      <x:c r="K31" s="459"/>
      <x:c r="L31" s="459"/>
      <x:c r="M31" s="459"/>
      <x:c r="N31" s="459"/>
      <x:c r="O31" s="747" t="str">
        <x:f>IF(A31="","",IF(COUNTIF($A$5:$A$504,A31)&gt;1,"DUPLICATE SKU",IF(OR(B31="",E31="",F31=""),"CHECK REQUIRED FIELDS",IF(OR(NOT(ISNUMBER(F31)),F31&lt;=0,AND(G31&lt;&gt;"",OR(NOT(ISNUMBER(G31)),G31&lt;0,G31&gt;F31)),AND(H31&lt;&gt;"",OR(NOT(ISNUMBER(H31)),H31&lt;0,H31&gt;1)),AND(I31&lt;&gt;"",OR(NOT(ISNUMBER(I31)),I31&lt;=0)),AND(J31&lt;&gt;"",OR(NOT(ISNUMBER(J31)),J31&lt;=0)),AND(M31&lt;&gt;"",OR(NOT(ISNUMBER(M31)),M31&gt;TODAY()))),"CHECK PRICING","COMPLETE"))))</x:f>
      </x:c>
    </x:row>
    <x:row r="32">
      <x:c r="A32" s="459"/>
      <x:c r="B32" s="459"/>
      <x:c r="C32" s="459"/>
      <x:c r="D32" s="459"/>
      <x:c r="E32" s="459"/>
      <x:c r="F32" s="482"/>
      <x:c r="G32" s="482"/>
      <x:c r="H32" s="483"/>
      <x:c r="I32" s="459"/>
      <x:c r="J32" s="459"/>
      <x:c r="K32" s="459"/>
      <x:c r="L32" s="459"/>
      <x:c r="M32" s="459"/>
      <x:c r="N32" s="459"/>
      <x:c r="O32" s="747" t="str">
        <x:f>IF(A32="","",IF(COUNTIF($A$5:$A$504,A32)&gt;1,"DUPLICATE SKU",IF(OR(B32="",E32="",F32=""),"CHECK REQUIRED FIELDS",IF(OR(NOT(ISNUMBER(F32)),F32&lt;=0,AND(G32&lt;&gt;"",OR(NOT(ISNUMBER(G32)),G32&lt;0,G32&gt;F32)),AND(H32&lt;&gt;"",OR(NOT(ISNUMBER(H32)),H32&lt;0,H32&gt;1)),AND(I32&lt;&gt;"",OR(NOT(ISNUMBER(I32)),I32&lt;=0)),AND(J32&lt;&gt;"",OR(NOT(ISNUMBER(J32)),J32&lt;=0)),AND(M32&lt;&gt;"",OR(NOT(ISNUMBER(M32)),M32&gt;TODAY()))),"CHECK PRICING","COMPLETE"))))</x:f>
      </x:c>
    </x:row>
    <x:row r="33">
      <x:c r="A33" s="459"/>
      <x:c r="B33" s="459"/>
      <x:c r="C33" s="459"/>
      <x:c r="D33" s="459"/>
      <x:c r="E33" s="459"/>
      <x:c r="F33" s="482"/>
      <x:c r="G33" s="482"/>
      <x:c r="H33" s="483"/>
      <x:c r="I33" s="459"/>
      <x:c r="J33" s="459"/>
      <x:c r="K33" s="459"/>
      <x:c r="L33" s="459"/>
      <x:c r="M33" s="459"/>
      <x:c r="N33" s="459"/>
      <x:c r="O33" s="747" t="str">
        <x:f>IF(A33="","",IF(COUNTIF($A$5:$A$504,A33)&gt;1,"DUPLICATE SKU",IF(OR(B33="",E33="",F33=""),"CHECK REQUIRED FIELDS",IF(OR(NOT(ISNUMBER(F33)),F33&lt;=0,AND(G33&lt;&gt;"",OR(NOT(ISNUMBER(G33)),G33&lt;0,G33&gt;F33)),AND(H33&lt;&gt;"",OR(NOT(ISNUMBER(H33)),H33&lt;0,H33&gt;1)),AND(I33&lt;&gt;"",OR(NOT(ISNUMBER(I33)),I33&lt;=0)),AND(J33&lt;&gt;"",OR(NOT(ISNUMBER(J33)),J33&lt;=0)),AND(M33&lt;&gt;"",OR(NOT(ISNUMBER(M33)),M33&gt;TODAY()))),"CHECK PRICING","COMPLETE"))))</x:f>
      </x:c>
    </x:row>
    <x:row r="34">
      <x:c r="A34" s="459"/>
      <x:c r="B34" s="459"/>
      <x:c r="C34" s="459"/>
      <x:c r="D34" s="459"/>
      <x:c r="E34" s="459"/>
      <x:c r="F34" s="482"/>
      <x:c r="G34" s="482"/>
      <x:c r="H34" s="483"/>
      <x:c r="I34" s="459"/>
      <x:c r="J34" s="459"/>
      <x:c r="K34" s="459"/>
      <x:c r="L34" s="459"/>
      <x:c r="M34" s="459"/>
      <x:c r="N34" s="459"/>
      <x:c r="O34" s="747" t="str">
        <x:f>IF(A34="","",IF(COUNTIF($A$5:$A$504,A34)&gt;1,"DUPLICATE SKU",IF(OR(B34="",E34="",F34=""),"CHECK REQUIRED FIELDS",IF(OR(NOT(ISNUMBER(F34)),F34&lt;=0,AND(G34&lt;&gt;"",OR(NOT(ISNUMBER(G34)),G34&lt;0,G34&gt;F34)),AND(H34&lt;&gt;"",OR(NOT(ISNUMBER(H34)),H34&lt;0,H34&gt;1)),AND(I34&lt;&gt;"",OR(NOT(ISNUMBER(I34)),I34&lt;=0)),AND(J34&lt;&gt;"",OR(NOT(ISNUMBER(J34)),J34&lt;=0)),AND(M34&lt;&gt;"",OR(NOT(ISNUMBER(M34)),M34&gt;TODAY()))),"CHECK PRICING","COMPLETE"))))</x:f>
      </x:c>
    </x:row>
    <x:row r="35">
      <x:c r="A35" s="459"/>
      <x:c r="B35" s="459"/>
      <x:c r="C35" s="459"/>
      <x:c r="D35" s="459"/>
      <x:c r="E35" s="459"/>
      <x:c r="F35" s="482"/>
      <x:c r="G35" s="482"/>
      <x:c r="H35" s="483"/>
      <x:c r="I35" s="459"/>
      <x:c r="J35" s="459"/>
      <x:c r="K35" s="459"/>
      <x:c r="L35" s="459"/>
      <x:c r="M35" s="459"/>
      <x:c r="N35" s="459"/>
      <x:c r="O35" s="747" t="str">
        <x:f>IF(A35="","",IF(COUNTIF($A$5:$A$504,A35)&gt;1,"DUPLICATE SKU",IF(OR(B35="",E35="",F35=""),"CHECK REQUIRED FIELDS",IF(OR(NOT(ISNUMBER(F35)),F35&lt;=0,AND(G35&lt;&gt;"",OR(NOT(ISNUMBER(G35)),G35&lt;0,G35&gt;F35)),AND(H35&lt;&gt;"",OR(NOT(ISNUMBER(H35)),H35&lt;0,H35&gt;1)),AND(I35&lt;&gt;"",OR(NOT(ISNUMBER(I35)),I35&lt;=0)),AND(J35&lt;&gt;"",OR(NOT(ISNUMBER(J35)),J35&lt;=0)),AND(M35&lt;&gt;"",OR(NOT(ISNUMBER(M35)),M35&gt;TODAY()))),"CHECK PRICING","COMPLETE"))))</x:f>
      </x:c>
    </x:row>
    <x:row r="36">
      <x:c r="A36" s="459"/>
      <x:c r="B36" s="459"/>
      <x:c r="C36" s="459"/>
      <x:c r="D36" s="459"/>
      <x:c r="E36" s="459"/>
      <x:c r="F36" s="482"/>
      <x:c r="G36" s="482"/>
      <x:c r="H36" s="483"/>
      <x:c r="I36" s="459"/>
      <x:c r="J36" s="459"/>
      <x:c r="K36" s="459"/>
      <x:c r="L36" s="459"/>
      <x:c r="M36" s="459"/>
      <x:c r="N36" s="459"/>
      <x:c r="O36" s="747" t="str">
        <x:f>IF(A36="","",IF(COUNTIF($A$5:$A$504,A36)&gt;1,"DUPLICATE SKU",IF(OR(B36="",E36="",F36=""),"CHECK REQUIRED FIELDS",IF(OR(NOT(ISNUMBER(F36)),F36&lt;=0,AND(G36&lt;&gt;"",OR(NOT(ISNUMBER(G36)),G36&lt;0,G36&gt;F36)),AND(H36&lt;&gt;"",OR(NOT(ISNUMBER(H36)),H36&lt;0,H36&gt;1)),AND(I36&lt;&gt;"",OR(NOT(ISNUMBER(I36)),I36&lt;=0)),AND(J36&lt;&gt;"",OR(NOT(ISNUMBER(J36)),J36&lt;=0)),AND(M36&lt;&gt;"",OR(NOT(ISNUMBER(M36)),M36&gt;TODAY()))),"CHECK PRICING","COMPLETE"))))</x:f>
      </x:c>
    </x:row>
    <x:row r="37">
      <x:c r="A37" s="459"/>
      <x:c r="B37" s="459"/>
      <x:c r="C37" s="459"/>
      <x:c r="D37" s="459"/>
      <x:c r="E37" s="459"/>
      <x:c r="F37" s="482"/>
      <x:c r="G37" s="482"/>
      <x:c r="H37" s="483"/>
      <x:c r="I37" s="459"/>
      <x:c r="J37" s="459"/>
      <x:c r="K37" s="459"/>
      <x:c r="L37" s="459"/>
      <x:c r="M37" s="459"/>
      <x:c r="N37" s="459"/>
      <x:c r="O37" s="747" t="str">
        <x:f>IF(A37="","",IF(COUNTIF($A$5:$A$504,A37)&gt;1,"DUPLICATE SKU",IF(OR(B37="",E37="",F37=""),"CHECK REQUIRED FIELDS",IF(OR(NOT(ISNUMBER(F37)),F37&lt;=0,AND(G37&lt;&gt;"",OR(NOT(ISNUMBER(G37)),G37&lt;0,G37&gt;F37)),AND(H37&lt;&gt;"",OR(NOT(ISNUMBER(H37)),H37&lt;0,H37&gt;1)),AND(I37&lt;&gt;"",OR(NOT(ISNUMBER(I37)),I37&lt;=0)),AND(J37&lt;&gt;"",OR(NOT(ISNUMBER(J37)),J37&lt;=0)),AND(M37&lt;&gt;"",OR(NOT(ISNUMBER(M37)),M37&gt;TODAY()))),"CHECK PRICING","COMPLETE"))))</x:f>
      </x:c>
    </x:row>
    <x:row r="38">
      <x:c r="A38" s="459"/>
      <x:c r="B38" s="459"/>
      <x:c r="C38" s="459"/>
      <x:c r="D38" s="459"/>
      <x:c r="E38" s="459"/>
      <x:c r="F38" s="482"/>
      <x:c r="G38" s="482"/>
      <x:c r="H38" s="483"/>
      <x:c r="I38" s="459"/>
      <x:c r="J38" s="459"/>
      <x:c r="K38" s="459"/>
      <x:c r="L38" s="459"/>
      <x:c r="M38" s="459"/>
      <x:c r="N38" s="459"/>
      <x:c r="O38" s="747" t="str">
        <x:f>IF(A38="","",IF(COUNTIF($A$5:$A$504,A38)&gt;1,"DUPLICATE SKU",IF(OR(B38="",E38="",F38=""),"CHECK REQUIRED FIELDS",IF(OR(NOT(ISNUMBER(F38)),F38&lt;=0,AND(G38&lt;&gt;"",OR(NOT(ISNUMBER(G38)),G38&lt;0,G38&gt;F38)),AND(H38&lt;&gt;"",OR(NOT(ISNUMBER(H38)),H38&lt;0,H38&gt;1)),AND(I38&lt;&gt;"",OR(NOT(ISNUMBER(I38)),I38&lt;=0)),AND(J38&lt;&gt;"",OR(NOT(ISNUMBER(J38)),J38&lt;=0)),AND(M38&lt;&gt;"",OR(NOT(ISNUMBER(M38)),M38&gt;TODAY()))),"CHECK PRICING","COMPLETE"))))</x:f>
      </x:c>
    </x:row>
    <x:row r="39">
      <x:c r="A39" s="459"/>
      <x:c r="B39" s="459"/>
      <x:c r="C39" s="459"/>
      <x:c r="D39" s="459"/>
      <x:c r="E39" s="459"/>
      <x:c r="F39" s="482"/>
      <x:c r="G39" s="482"/>
      <x:c r="H39" s="483"/>
      <x:c r="I39" s="459"/>
      <x:c r="J39" s="459"/>
      <x:c r="K39" s="459"/>
      <x:c r="L39" s="459"/>
      <x:c r="M39" s="459"/>
      <x:c r="N39" s="459"/>
      <x:c r="O39" s="747" t="str">
        <x:f>IF(A39="","",IF(COUNTIF($A$5:$A$504,A39)&gt;1,"DUPLICATE SKU",IF(OR(B39="",E39="",F39=""),"CHECK REQUIRED FIELDS",IF(OR(NOT(ISNUMBER(F39)),F39&lt;=0,AND(G39&lt;&gt;"",OR(NOT(ISNUMBER(G39)),G39&lt;0,G39&gt;F39)),AND(H39&lt;&gt;"",OR(NOT(ISNUMBER(H39)),H39&lt;0,H39&gt;1)),AND(I39&lt;&gt;"",OR(NOT(ISNUMBER(I39)),I39&lt;=0)),AND(J39&lt;&gt;"",OR(NOT(ISNUMBER(J39)),J39&lt;=0)),AND(M39&lt;&gt;"",OR(NOT(ISNUMBER(M39)),M39&gt;TODAY()))),"CHECK PRICING","COMPLETE"))))</x:f>
      </x:c>
    </x:row>
    <x:row r="40">
      <x:c r="A40" s="459"/>
      <x:c r="B40" s="459"/>
      <x:c r="C40" s="459"/>
      <x:c r="D40" s="459"/>
      <x:c r="E40" s="459"/>
      <x:c r="F40" s="482"/>
      <x:c r="G40" s="482"/>
      <x:c r="H40" s="483"/>
      <x:c r="I40" s="459"/>
      <x:c r="J40" s="459"/>
      <x:c r="K40" s="459"/>
      <x:c r="L40" s="459"/>
      <x:c r="M40" s="459"/>
      <x:c r="N40" s="459"/>
      <x:c r="O40" s="747" t="str">
        <x:f>IF(A40="","",IF(COUNTIF($A$5:$A$504,A40)&gt;1,"DUPLICATE SKU",IF(OR(B40="",E40="",F40=""),"CHECK REQUIRED FIELDS",IF(OR(NOT(ISNUMBER(F40)),F40&lt;=0,AND(G40&lt;&gt;"",OR(NOT(ISNUMBER(G40)),G40&lt;0,G40&gt;F40)),AND(H40&lt;&gt;"",OR(NOT(ISNUMBER(H40)),H40&lt;0,H40&gt;1)),AND(I40&lt;&gt;"",OR(NOT(ISNUMBER(I40)),I40&lt;=0)),AND(J40&lt;&gt;"",OR(NOT(ISNUMBER(J40)),J40&lt;=0)),AND(M40&lt;&gt;"",OR(NOT(ISNUMBER(M40)),M40&gt;TODAY()))),"CHECK PRICING","COMPLETE"))))</x:f>
      </x:c>
    </x:row>
    <x:row r="41">
      <x:c r="A41" s="459"/>
      <x:c r="B41" s="459"/>
      <x:c r="C41" s="459"/>
      <x:c r="D41" s="459"/>
      <x:c r="E41" s="459"/>
      <x:c r="F41" s="482"/>
      <x:c r="G41" s="482"/>
      <x:c r="H41" s="483"/>
      <x:c r="I41" s="459"/>
      <x:c r="J41" s="459"/>
      <x:c r="K41" s="459"/>
      <x:c r="L41" s="459"/>
      <x:c r="M41" s="459"/>
      <x:c r="N41" s="459"/>
      <x:c r="O41" s="747" t="str">
        <x:f>IF(A41="","",IF(COUNTIF($A$5:$A$504,A41)&gt;1,"DUPLICATE SKU",IF(OR(B41="",E41="",F41=""),"CHECK REQUIRED FIELDS",IF(OR(NOT(ISNUMBER(F41)),F41&lt;=0,AND(G41&lt;&gt;"",OR(NOT(ISNUMBER(G41)),G41&lt;0,G41&gt;F41)),AND(H41&lt;&gt;"",OR(NOT(ISNUMBER(H41)),H41&lt;0,H41&gt;1)),AND(I41&lt;&gt;"",OR(NOT(ISNUMBER(I41)),I41&lt;=0)),AND(J41&lt;&gt;"",OR(NOT(ISNUMBER(J41)),J41&lt;=0)),AND(M41&lt;&gt;"",OR(NOT(ISNUMBER(M41)),M41&gt;TODAY()))),"CHECK PRICING","COMPLETE"))))</x:f>
      </x:c>
    </x:row>
    <x:row r="42">
      <x:c r="A42" s="459"/>
      <x:c r="B42" s="459"/>
      <x:c r="C42" s="459"/>
      <x:c r="D42" s="459"/>
      <x:c r="E42" s="459"/>
      <x:c r="F42" s="482"/>
      <x:c r="G42" s="482"/>
      <x:c r="H42" s="483"/>
      <x:c r="I42" s="459"/>
      <x:c r="J42" s="459"/>
      <x:c r="K42" s="459"/>
      <x:c r="L42" s="459"/>
      <x:c r="M42" s="459"/>
      <x:c r="N42" s="459"/>
      <x:c r="O42" s="747" t="str">
        <x:f>IF(A42="","",IF(COUNTIF($A$5:$A$504,A42)&gt;1,"DUPLICATE SKU",IF(OR(B42="",E42="",F42=""),"CHECK REQUIRED FIELDS",IF(OR(NOT(ISNUMBER(F42)),F42&lt;=0,AND(G42&lt;&gt;"",OR(NOT(ISNUMBER(G42)),G42&lt;0,G42&gt;F42)),AND(H42&lt;&gt;"",OR(NOT(ISNUMBER(H42)),H42&lt;0,H42&gt;1)),AND(I42&lt;&gt;"",OR(NOT(ISNUMBER(I42)),I42&lt;=0)),AND(J42&lt;&gt;"",OR(NOT(ISNUMBER(J42)),J42&lt;=0)),AND(M42&lt;&gt;"",OR(NOT(ISNUMBER(M42)),M42&gt;TODAY()))),"CHECK PRICING","COMPLETE"))))</x:f>
      </x:c>
    </x:row>
    <x:row r="43">
      <x:c r="A43" s="459"/>
      <x:c r="B43" s="459"/>
      <x:c r="C43" s="459"/>
      <x:c r="D43" s="459"/>
      <x:c r="E43" s="459"/>
      <x:c r="F43" s="482"/>
      <x:c r="G43" s="482"/>
      <x:c r="H43" s="483"/>
      <x:c r="I43" s="459"/>
      <x:c r="J43" s="459"/>
      <x:c r="K43" s="459"/>
      <x:c r="L43" s="459"/>
      <x:c r="M43" s="459"/>
      <x:c r="N43" s="459"/>
      <x:c r="O43" s="747" t="str">
        <x:f>IF(A43="","",IF(COUNTIF($A$5:$A$504,A43)&gt;1,"DUPLICATE SKU",IF(OR(B43="",E43="",F43=""),"CHECK REQUIRED FIELDS",IF(OR(NOT(ISNUMBER(F43)),F43&lt;=0,AND(G43&lt;&gt;"",OR(NOT(ISNUMBER(G43)),G43&lt;0,G43&gt;F43)),AND(H43&lt;&gt;"",OR(NOT(ISNUMBER(H43)),H43&lt;0,H43&gt;1)),AND(I43&lt;&gt;"",OR(NOT(ISNUMBER(I43)),I43&lt;=0)),AND(J43&lt;&gt;"",OR(NOT(ISNUMBER(J43)),J43&lt;=0)),AND(M43&lt;&gt;"",OR(NOT(ISNUMBER(M43)),M43&gt;TODAY()))),"CHECK PRICING","COMPLETE"))))</x:f>
      </x:c>
    </x:row>
    <x:row r="44">
      <x:c r="A44" s="459"/>
      <x:c r="B44" s="459"/>
      <x:c r="C44" s="459"/>
      <x:c r="D44" s="459"/>
      <x:c r="E44" s="459"/>
      <x:c r="F44" s="482"/>
      <x:c r="G44" s="482"/>
      <x:c r="H44" s="483"/>
      <x:c r="I44" s="459"/>
      <x:c r="J44" s="459"/>
      <x:c r="K44" s="459"/>
      <x:c r="L44" s="459"/>
      <x:c r="M44" s="459"/>
      <x:c r="N44" s="459"/>
      <x:c r="O44" s="747" t="str">
        <x:f>IF(A44="","",IF(COUNTIF($A$5:$A$504,A44)&gt;1,"DUPLICATE SKU",IF(OR(B44="",E44="",F44=""),"CHECK REQUIRED FIELDS",IF(OR(NOT(ISNUMBER(F44)),F44&lt;=0,AND(G44&lt;&gt;"",OR(NOT(ISNUMBER(G44)),G44&lt;0,G44&gt;F44)),AND(H44&lt;&gt;"",OR(NOT(ISNUMBER(H44)),H44&lt;0,H44&gt;1)),AND(I44&lt;&gt;"",OR(NOT(ISNUMBER(I44)),I44&lt;=0)),AND(J44&lt;&gt;"",OR(NOT(ISNUMBER(J44)),J44&lt;=0)),AND(M44&lt;&gt;"",OR(NOT(ISNUMBER(M44)),M44&gt;TODAY()))),"CHECK PRICING","COMPLETE"))))</x:f>
      </x:c>
    </x:row>
    <x:row r="45">
      <x:c r="A45" s="459"/>
      <x:c r="B45" s="459"/>
      <x:c r="C45" s="459"/>
      <x:c r="D45" s="459"/>
      <x:c r="E45" s="459"/>
      <x:c r="F45" s="482"/>
      <x:c r="G45" s="482"/>
      <x:c r="H45" s="483"/>
      <x:c r="I45" s="459"/>
      <x:c r="J45" s="459"/>
      <x:c r="K45" s="459"/>
      <x:c r="L45" s="459"/>
      <x:c r="M45" s="459"/>
      <x:c r="N45" s="459"/>
      <x:c r="O45" s="747" t="str">
        <x:f>IF(A45="","",IF(COUNTIF($A$5:$A$504,A45)&gt;1,"DUPLICATE SKU",IF(OR(B45="",E45="",F45=""),"CHECK REQUIRED FIELDS",IF(OR(NOT(ISNUMBER(F45)),F45&lt;=0,AND(G45&lt;&gt;"",OR(NOT(ISNUMBER(G45)),G45&lt;0,G45&gt;F45)),AND(H45&lt;&gt;"",OR(NOT(ISNUMBER(H45)),H45&lt;0,H45&gt;1)),AND(I45&lt;&gt;"",OR(NOT(ISNUMBER(I45)),I45&lt;=0)),AND(J45&lt;&gt;"",OR(NOT(ISNUMBER(J45)),J45&lt;=0)),AND(M45&lt;&gt;"",OR(NOT(ISNUMBER(M45)),M45&gt;TODAY()))),"CHECK PRICING","COMPLETE"))))</x:f>
      </x:c>
    </x:row>
    <x:row r="46">
      <x:c r="A46" s="459"/>
      <x:c r="B46" s="459"/>
      <x:c r="C46" s="459"/>
      <x:c r="D46" s="459"/>
      <x:c r="E46" s="459"/>
      <x:c r="F46" s="482"/>
      <x:c r="G46" s="482"/>
      <x:c r="H46" s="483"/>
      <x:c r="I46" s="459"/>
      <x:c r="J46" s="459"/>
      <x:c r="K46" s="459"/>
      <x:c r="L46" s="459"/>
      <x:c r="M46" s="459"/>
      <x:c r="N46" s="459"/>
      <x:c r="O46" s="747" t="str">
        <x:f>IF(A46="","",IF(COUNTIF($A$5:$A$504,A46)&gt;1,"DUPLICATE SKU",IF(OR(B46="",E46="",F46=""),"CHECK REQUIRED FIELDS",IF(OR(NOT(ISNUMBER(F46)),F46&lt;=0,AND(G46&lt;&gt;"",OR(NOT(ISNUMBER(G46)),G46&lt;0,G46&gt;F46)),AND(H46&lt;&gt;"",OR(NOT(ISNUMBER(H46)),H46&lt;0,H46&gt;1)),AND(I46&lt;&gt;"",OR(NOT(ISNUMBER(I46)),I46&lt;=0)),AND(J46&lt;&gt;"",OR(NOT(ISNUMBER(J46)),J46&lt;=0)),AND(M46&lt;&gt;"",OR(NOT(ISNUMBER(M46)),M46&gt;TODAY()))),"CHECK PRICING","COMPLETE"))))</x:f>
      </x:c>
    </x:row>
    <x:row r="47">
      <x:c r="A47" s="459"/>
      <x:c r="B47" s="459"/>
      <x:c r="C47" s="459"/>
      <x:c r="D47" s="459"/>
      <x:c r="E47" s="459"/>
      <x:c r="F47" s="482"/>
      <x:c r="G47" s="482"/>
      <x:c r="H47" s="483"/>
      <x:c r="I47" s="459"/>
      <x:c r="J47" s="459"/>
      <x:c r="K47" s="459"/>
      <x:c r="L47" s="459"/>
      <x:c r="M47" s="459"/>
      <x:c r="N47" s="459"/>
      <x:c r="O47" s="747" t="str">
        <x:f>IF(A47="","",IF(COUNTIF($A$5:$A$504,A47)&gt;1,"DUPLICATE SKU",IF(OR(B47="",E47="",F47=""),"CHECK REQUIRED FIELDS",IF(OR(NOT(ISNUMBER(F47)),F47&lt;=0,AND(G47&lt;&gt;"",OR(NOT(ISNUMBER(G47)),G47&lt;0,G47&gt;F47)),AND(H47&lt;&gt;"",OR(NOT(ISNUMBER(H47)),H47&lt;0,H47&gt;1)),AND(I47&lt;&gt;"",OR(NOT(ISNUMBER(I47)),I47&lt;=0)),AND(J47&lt;&gt;"",OR(NOT(ISNUMBER(J47)),J47&lt;=0)),AND(M47&lt;&gt;"",OR(NOT(ISNUMBER(M47)),M47&gt;TODAY()))),"CHECK PRICING","COMPLETE"))))</x:f>
      </x:c>
    </x:row>
    <x:row r="48">
      <x:c r="A48" s="459"/>
      <x:c r="B48" s="459"/>
      <x:c r="C48" s="459"/>
      <x:c r="D48" s="459"/>
      <x:c r="E48" s="459"/>
      <x:c r="F48" s="482"/>
      <x:c r="G48" s="482"/>
      <x:c r="H48" s="483"/>
      <x:c r="I48" s="459"/>
      <x:c r="J48" s="459"/>
      <x:c r="K48" s="459"/>
      <x:c r="L48" s="459"/>
      <x:c r="M48" s="459"/>
      <x:c r="N48" s="459"/>
      <x:c r="O48" s="747" t="str">
        <x:f>IF(A48="","",IF(COUNTIF($A$5:$A$504,A48)&gt;1,"DUPLICATE SKU",IF(OR(B48="",E48="",F48=""),"CHECK REQUIRED FIELDS",IF(OR(NOT(ISNUMBER(F48)),F48&lt;=0,AND(G48&lt;&gt;"",OR(NOT(ISNUMBER(G48)),G48&lt;0,G48&gt;F48)),AND(H48&lt;&gt;"",OR(NOT(ISNUMBER(H48)),H48&lt;0,H48&gt;1)),AND(I48&lt;&gt;"",OR(NOT(ISNUMBER(I48)),I48&lt;=0)),AND(J48&lt;&gt;"",OR(NOT(ISNUMBER(J48)),J48&lt;=0)),AND(M48&lt;&gt;"",OR(NOT(ISNUMBER(M48)),M48&gt;TODAY()))),"CHECK PRICING","COMPLETE"))))</x:f>
      </x:c>
    </x:row>
    <x:row r="49">
      <x:c r="A49" s="459"/>
      <x:c r="B49" s="459"/>
      <x:c r="C49" s="459"/>
      <x:c r="D49" s="459"/>
      <x:c r="E49" s="459"/>
      <x:c r="F49" s="482"/>
      <x:c r="G49" s="482"/>
      <x:c r="H49" s="483"/>
      <x:c r="I49" s="459"/>
      <x:c r="J49" s="459"/>
      <x:c r="K49" s="459"/>
      <x:c r="L49" s="459"/>
      <x:c r="M49" s="459"/>
      <x:c r="N49" s="459"/>
      <x:c r="O49" s="747" t="str">
        <x:f>IF(A49="","",IF(COUNTIF($A$5:$A$504,A49)&gt;1,"DUPLICATE SKU",IF(OR(B49="",E49="",F49=""),"CHECK REQUIRED FIELDS",IF(OR(NOT(ISNUMBER(F49)),F49&lt;=0,AND(G49&lt;&gt;"",OR(NOT(ISNUMBER(G49)),G49&lt;0,G49&gt;F49)),AND(H49&lt;&gt;"",OR(NOT(ISNUMBER(H49)),H49&lt;0,H49&gt;1)),AND(I49&lt;&gt;"",OR(NOT(ISNUMBER(I49)),I49&lt;=0)),AND(J49&lt;&gt;"",OR(NOT(ISNUMBER(J49)),J49&lt;=0)),AND(M49&lt;&gt;"",OR(NOT(ISNUMBER(M49)),M49&gt;TODAY()))),"CHECK PRICING","COMPLETE"))))</x:f>
      </x:c>
    </x:row>
    <x:row r="50">
      <x:c r="A50" s="459"/>
      <x:c r="B50" s="459"/>
      <x:c r="C50" s="459"/>
      <x:c r="D50" s="459"/>
      <x:c r="E50" s="459"/>
      <x:c r="F50" s="482"/>
      <x:c r="G50" s="482"/>
      <x:c r="H50" s="483"/>
      <x:c r="I50" s="459"/>
      <x:c r="J50" s="459"/>
      <x:c r="K50" s="459"/>
      <x:c r="L50" s="459"/>
      <x:c r="M50" s="459"/>
      <x:c r="N50" s="459"/>
      <x:c r="O50" s="747" t="str">
        <x:f>IF(A50="","",IF(COUNTIF($A$5:$A$504,A50)&gt;1,"DUPLICATE SKU",IF(OR(B50="",E50="",F50=""),"CHECK REQUIRED FIELDS",IF(OR(NOT(ISNUMBER(F50)),F50&lt;=0,AND(G50&lt;&gt;"",OR(NOT(ISNUMBER(G50)),G50&lt;0,G50&gt;F50)),AND(H50&lt;&gt;"",OR(NOT(ISNUMBER(H50)),H50&lt;0,H50&gt;1)),AND(I50&lt;&gt;"",OR(NOT(ISNUMBER(I50)),I50&lt;=0)),AND(J50&lt;&gt;"",OR(NOT(ISNUMBER(J50)),J50&lt;=0)),AND(M50&lt;&gt;"",OR(NOT(ISNUMBER(M50)),M50&gt;TODAY()))),"CHECK PRICING","COMPLETE"))))</x:f>
      </x:c>
    </x:row>
    <x:row r="51">
      <x:c r="A51" s="459"/>
      <x:c r="B51" s="459"/>
      <x:c r="C51" s="459"/>
      <x:c r="D51" s="459"/>
      <x:c r="E51" s="459"/>
      <x:c r="F51" s="482"/>
      <x:c r="G51" s="482"/>
      <x:c r="H51" s="483"/>
      <x:c r="I51" s="459"/>
      <x:c r="J51" s="459"/>
      <x:c r="K51" s="459"/>
      <x:c r="L51" s="459"/>
      <x:c r="M51" s="459"/>
      <x:c r="N51" s="459"/>
      <x:c r="O51" s="747" t="str">
        <x:f>IF(A51="","",IF(COUNTIF($A$5:$A$504,A51)&gt;1,"DUPLICATE SKU",IF(OR(B51="",E51="",F51=""),"CHECK REQUIRED FIELDS",IF(OR(NOT(ISNUMBER(F51)),F51&lt;=0,AND(G51&lt;&gt;"",OR(NOT(ISNUMBER(G51)),G51&lt;0,G51&gt;F51)),AND(H51&lt;&gt;"",OR(NOT(ISNUMBER(H51)),H51&lt;0,H51&gt;1)),AND(I51&lt;&gt;"",OR(NOT(ISNUMBER(I51)),I51&lt;=0)),AND(J51&lt;&gt;"",OR(NOT(ISNUMBER(J51)),J51&lt;=0)),AND(M51&lt;&gt;"",OR(NOT(ISNUMBER(M51)),M51&gt;TODAY()))),"CHECK PRICING","COMPLETE"))))</x:f>
      </x:c>
    </x:row>
    <x:row r="52">
      <x:c r="A52" s="459"/>
      <x:c r="B52" s="459"/>
      <x:c r="C52" s="459"/>
      <x:c r="D52" s="459"/>
      <x:c r="E52" s="459"/>
      <x:c r="F52" s="482"/>
      <x:c r="G52" s="482"/>
      <x:c r="H52" s="483"/>
      <x:c r="I52" s="459"/>
      <x:c r="J52" s="459"/>
      <x:c r="K52" s="459"/>
      <x:c r="L52" s="459"/>
      <x:c r="M52" s="459"/>
      <x:c r="N52" s="459"/>
      <x:c r="O52" s="747" t="str">
        <x:f>IF(A52="","",IF(COUNTIF($A$5:$A$504,A52)&gt;1,"DUPLICATE SKU",IF(OR(B52="",E52="",F52=""),"CHECK REQUIRED FIELDS",IF(OR(NOT(ISNUMBER(F52)),F52&lt;=0,AND(G52&lt;&gt;"",OR(NOT(ISNUMBER(G52)),G52&lt;0,G52&gt;F52)),AND(H52&lt;&gt;"",OR(NOT(ISNUMBER(H52)),H52&lt;0,H52&gt;1)),AND(I52&lt;&gt;"",OR(NOT(ISNUMBER(I52)),I52&lt;=0)),AND(J52&lt;&gt;"",OR(NOT(ISNUMBER(J52)),J52&lt;=0)),AND(M52&lt;&gt;"",OR(NOT(ISNUMBER(M52)),M52&gt;TODAY()))),"CHECK PRICING","COMPLETE"))))</x:f>
      </x:c>
    </x:row>
    <x:row r="53">
      <x:c r="A53" s="459"/>
      <x:c r="B53" s="459"/>
      <x:c r="C53" s="459"/>
      <x:c r="D53" s="459"/>
      <x:c r="E53" s="459"/>
      <x:c r="F53" s="482"/>
      <x:c r="G53" s="482"/>
      <x:c r="H53" s="483"/>
      <x:c r="I53" s="459"/>
      <x:c r="J53" s="459"/>
      <x:c r="K53" s="459"/>
      <x:c r="L53" s="459"/>
      <x:c r="M53" s="459"/>
      <x:c r="N53" s="459"/>
      <x:c r="O53" s="747" t="str">
        <x:f>IF(A53="","",IF(COUNTIF($A$5:$A$504,A53)&gt;1,"DUPLICATE SKU",IF(OR(B53="",E53="",F53=""),"CHECK REQUIRED FIELDS",IF(OR(NOT(ISNUMBER(F53)),F53&lt;=0,AND(G53&lt;&gt;"",OR(NOT(ISNUMBER(G53)),G53&lt;0,G53&gt;F53)),AND(H53&lt;&gt;"",OR(NOT(ISNUMBER(H53)),H53&lt;0,H53&gt;1)),AND(I53&lt;&gt;"",OR(NOT(ISNUMBER(I53)),I53&lt;=0)),AND(J53&lt;&gt;"",OR(NOT(ISNUMBER(J53)),J53&lt;=0)),AND(M53&lt;&gt;"",OR(NOT(ISNUMBER(M53)),M53&gt;TODAY()))),"CHECK PRICING","COMPLETE"))))</x:f>
      </x:c>
    </x:row>
    <x:row r="54">
      <x:c r="A54" s="459"/>
      <x:c r="B54" s="459"/>
      <x:c r="C54" s="459"/>
      <x:c r="D54" s="459"/>
      <x:c r="E54" s="459"/>
      <x:c r="F54" s="482"/>
      <x:c r="G54" s="482"/>
      <x:c r="H54" s="483"/>
      <x:c r="I54" s="459"/>
      <x:c r="J54" s="459"/>
      <x:c r="K54" s="459"/>
      <x:c r="L54" s="459"/>
      <x:c r="M54" s="459"/>
      <x:c r="N54" s="459"/>
      <x:c r="O54" s="747" t="str">
        <x:f>IF(A54="","",IF(COUNTIF($A$5:$A$504,A54)&gt;1,"DUPLICATE SKU",IF(OR(B54="",E54="",F54=""),"CHECK REQUIRED FIELDS",IF(OR(NOT(ISNUMBER(F54)),F54&lt;=0,AND(G54&lt;&gt;"",OR(NOT(ISNUMBER(G54)),G54&lt;0,G54&gt;F54)),AND(H54&lt;&gt;"",OR(NOT(ISNUMBER(H54)),H54&lt;0,H54&gt;1)),AND(I54&lt;&gt;"",OR(NOT(ISNUMBER(I54)),I54&lt;=0)),AND(J54&lt;&gt;"",OR(NOT(ISNUMBER(J54)),J54&lt;=0)),AND(M54&lt;&gt;"",OR(NOT(ISNUMBER(M54)),M54&gt;TODAY()))),"CHECK PRICING","COMPLETE"))))</x:f>
      </x:c>
    </x:row>
    <x:row r="55">
      <x:c r="A55" s="459"/>
      <x:c r="B55" s="459"/>
      <x:c r="C55" s="459"/>
      <x:c r="D55" s="459"/>
      <x:c r="E55" s="459"/>
      <x:c r="F55" s="482"/>
      <x:c r="G55" s="482"/>
      <x:c r="H55" s="483"/>
      <x:c r="I55" s="459"/>
      <x:c r="J55" s="459"/>
      <x:c r="K55" s="459"/>
      <x:c r="L55" s="459"/>
      <x:c r="M55" s="459"/>
      <x:c r="N55" s="459"/>
      <x:c r="O55" s="747" t="str">
        <x:f>IF(A55="","",IF(COUNTIF($A$5:$A$504,A55)&gt;1,"DUPLICATE SKU",IF(OR(B55="",E55="",F55=""),"CHECK REQUIRED FIELDS",IF(OR(NOT(ISNUMBER(F55)),F55&lt;=0,AND(G55&lt;&gt;"",OR(NOT(ISNUMBER(G55)),G55&lt;0,G55&gt;F55)),AND(H55&lt;&gt;"",OR(NOT(ISNUMBER(H55)),H55&lt;0,H55&gt;1)),AND(I55&lt;&gt;"",OR(NOT(ISNUMBER(I55)),I55&lt;=0)),AND(J55&lt;&gt;"",OR(NOT(ISNUMBER(J55)),J55&lt;=0)),AND(M55&lt;&gt;"",OR(NOT(ISNUMBER(M55)),M55&gt;TODAY()))),"CHECK PRICING","COMPLETE"))))</x:f>
      </x:c>
    </x:row>
    <x:row r="56">
      <x:c r="A56" s="459"/>
      <x:c r="B56" s="459"/>
      <x:c r="C56" s="459"/>
      <x:c r="D56" s="459"/>
      <x:c r="E56" s="459"/>
      <x:c r="F56" s="482"/>
      <x:c r="G56" s="482"/>
      <x:c r="H56" s="483"/>
      <x:c r="I56" s="459"/>
      <x:c r="J56" s="459"/>
      <x:c r="K56" s="459"/>
      <x:c r="L56" s="459"/>
      <x:c r="M56" s="459"/>
      <x:c r="N56" s="459"/>
      <x:c r="O56" s="747" t="str">
        <x:f>IF(A56="","",IF(COUNTIF($A$5:$A$504,A56)&gt;1,"DUPLICATE SKU",IF(OR(B56="",E56="",F56=""),"CHECK REQUIRED FIELDS",IF(OR(NOT(ISNUMBER(F56)),F56&lt;=0,AND(G56&lt;&gt;"",OR(NOT(ISNUMBER(G56)),G56&lt;0,G56&gt;F56)),AND(H56&lt;&gt;"",OR(NOT(ISNUMBER(H56)),H56&lt;0,H56&gt;1)),AND(I56&lt;&gt;"",OR(NOT(ISNUMBER(I56)),I56&lt;=0)),AND(J56&lt;&gt;"",OR(NOT(ISNUMBER(J56)),J56&lt;=0)),AND(M56&lt;&gt;"",OR(NOT(ISNUMBER(M56)),M56&gt;TODAY()))),"CHECK PRICING","COMPLETE"))))</x:f>
      </x:c>
    </x:row>
    <x:row r="57">
      <x:c r="A57" s="459"/>
      <x:c r="B57" s="459"/>
      <x:c r="C57" s="459"/>
      <x:c r="D57" s="459"/>
      <x:c r="E57" s="459"/>
      <x:c r="F57" s="482"/>
      <x:c r="G57" s="482"/>
      <x:c r="H57" s="483"/>
      <x:c r="I57" s="459"/>
      <x:c r="J57" s="459"/>
      <x:c r="K57" s="459"/>
      <x:c r="L57" s="459"/>
      <x:c r="M57" s="459"/>
      <x:c r="N57" s="459"/>
      <x:c r="O57" s="747" t="str">
        <x:f>IF(A57="","",IF(COUNTIF($A$5:$A$504,A57)&gt;1,"DUPLICATE SKU",IF(OR(B57="",E57="",F57=""),"CHECK REQUIRED FIELDS",IF(OR(NOT(ISNUMBER(F57)),F57&lt;=0,AND(G57&lt;&gt;"",OR(NOT(ISNUMBER(G57)),G57&lt;0,G57&gt;F57)),AND(H57&lt;&gt;"",OR(NOT(ISNUMBER(H57)),H57&lt;0,H57&gt;1)),AND(I57&lt;&gt;"",OR(NOT(ISNUMBER(I57)),I57&lt;=0)),AND(J57&lt;&gt;"",OR(NOT(ISNUMBER(J57)),J57&lt;=0)),AND(M57&lt;&gt;"",OR(NOT(ISNUMBER(M57)),M57&gt;TODAY()))),"CHECK PRICING","COMPLETE"))))</x:f>
      </x:c>
    </x:row>
    <x:row r="58">
      <x:c r="A58" s="459"/>
      <x:c r="B58" s="459"/>
      <x:c r="C58" s="459"/>
      <x:c r="D58" s="459"/>
      <x:c r="E58" s="459"/>
      <x:c r="F58" s="482"/>
      <x:c r="G58" s="482"/>
      <x:c r="H58" s="483"/>
      <x:c r="I58" s="459"/>
      <x:c r="J58" s="459"/>
      <x:c r="K58" s="459"/>
      <x:c r="L58" s="459"/>
      <x:c r="M58" s="459"/>
      <x:c r="N58" s="459"/>
      <x:c r="O58" s="747" t="str">
        <x:f>IF(A58="","",IF(COUNTIF($A$5:$A$504,A58)&gt;1,"DUPLICATE SKU",IF(OR(B58="",E58="",F58=""),"CHECK REQUIRED FIELDS",IF(OR(NOT(ISNUMBER(F58)),F58&lt;=0,AND(G58&lt;&gt;"",OR(NOT(ISNUMBER(G58)),G58&lt;0,G58&gt;F58)),AND(H58&lt;&gt;"",OR(NOT(ISNUMBER(H58)),H58&lt;0,H58&gt;1)),AND(I58&lt;&gt;"",OR(NOT(ISNUMBER(I58)),I58&lt;=0)),AND(J58&lt;&gt;"",OR(NOT(ISNUMBER(J58)),J58&lt;=0)),AND(M58&lt;&gt;"",OR(NOT(ISNUMBER(M58)),M58&gt;TODAY()))),"CHECK PRICING","COMPLETE"))))</x:f>
      </x:c>
    </x:row>
    <x:row r="59">
      <x:c r="A59" s="459"/>
      <x:c r="B59" s="459"/>
      <x:c r="C59" s="459"/>
      <x:c r="D59" s="459"/>
      <x:c r="E59" s="459"/>
      <x:c r="F59" s="482"/>
      <x:c r="G59" s="482"/>
      <x:c r="H59" s="483"/>
      <x:c r="I59" s="459"/>
      <x:c r="J59" s="459"/>
      <x:c r="K59" s="459"/>
      <x:c r="L59" s="459"/>
      <x:c r="M59" s="459"/>
      <x:c r="N59" s="459"/>
      <x:c r="O59" s="747" t="str">
        <x:f>IF(A59="","",IF(COUNTIF($A$5:$A$504,A59)&gt;1,"DUPLICATE SKU",IF(OR(B59="",E59="",F59=""),"CHECK REQUIRED FIELDS",IF(OR(NOT(ISNUMBER(F59)),F59&lt;=0,AND(G59&lt;&gt;"",OR(NOT(ISNUMBER(G59)),G59&lt;0,G59&gt;F59)),AND(H59&lt;&gt;"",OR(NOT(ISNUMBER(H59)),H59&lt;0,H59&gt;1)),AND(I59&lt;&gt;"",OR(NOT(ISNUMBER(I59)),I59&lt;=0)),AND(J59&lt;&gt;"",OR(NOT(ISNUMBER(J59)),J59&lt;=0)),AND(M59&lt;&gt;"",OR(NOT(ISNUMBER(M59)),M59&gt;TODAY()))),"CHECK PRICING","COMPLETE"))))</x:f>
      </x:c>
    </x:row>
    <x:row r="60">
      <x:c r="A60" s="459"/>
      <x:c r="B60" s="459"/>
      <x:c r="C60" s="459"/>
      <x:c r="D60" s="459"/>
      <x:c r="E60" s="459"/>
      <x:c r="F60" s="482"/>
      <x:c r="G60" s="482"/>
      <x:c r="H60" s="483"/>
      <x:c r="I60" s="459"/>
      <x:c r="J60" s="459"/>
      <x:c r="K60" s="459"/>
      <x:c r="L60" s="459"/>
      <x:c r="M60" s="459"/>
      <x:c r="N60" s="459"/>
      <x:c r="O60" s="747" t="str">
        <x:f>IF(A60="","",IF(COUNTIF($A$5:$A$504,A60)&gt;1,"DUPLICATE SKU",IF(OR(B60="",E60="",F60=""),"CHECK REQUIRED FIELDS",IF(OR(NOT(ISNUMBER(F60)),F60&lt;=0,AND(G60&lt;&gt;"",OR(NOT(ISNUMBER(G60)),G60&lt;0,G60&gt;F60)),AND(H60&lt;&gt;"",OR(NOT(ISNUMBER(H60)),H60&lt;0,H60&gt;1)),AND(I60&lt;&gt;"",OR(NOT(ISNUMBER(I60)),I60&lt;=0)),AND(J60&lt;&gt;"",OR(NOT(ISNUMBER(J60)),J60&lt;=0)),AND(M60&lt;&gt;"",OR(NOT(ISNUMBER(M60)),M60&gt;TODAY()))),"CHECK PRICING","COMPLETE"))))</x:f>
      </x:c>
    </x:row>
    <x:row r="61">
      <x:c r="A61" s="459"/>
      <x:c r="B61" s="459"/>
      <x:c r="C61" s="459"/>
      <x:c r="D61" s="459"/>
      <x:c r="E61" s="459"/>
      <x:c r="F61" s="482"/>
      <x:c r="G61" s="482"/>
      <x:c r="H61" s="483"/>
      <x:c r="I61" s="459"/>
      <x:c r="J61" s="459"/>
      <x:c r="K61" s="459"/>
      <x:c r="L61" s="459"/>
      <x:c r="M61" s="459"/>
      <x:c r="N61" s="459"/>
      <x:c r="O61" s="747" t="str">
        <x:f>IF(A61="","",IF(COUNTIF($A$5:$A$504,A61)&gt;1,"DUPLICATE SKU",IF(OR(B61="",E61="",F61=""),"CHECK REQUIRED FIELDS",IF(OR(NOT(ISNUMBER(F61)),F61&lt;=0,AND(G61&lt;&gt;"",OR(NOT(ISNUMBER(G61)),G61&lt;0,G61&gt;F61)),AND(H61&lt;&gt;"",OR(NOT(ISNUMBER(H61)),H61&lt;0,H61&gt;1)),AND(I61&lt;&gt;"",OR(NOT(ISNUMBER(I61)),I61&lt;=0)),AND(J61&lt;&gt;"",OR(NOT(ISNUMBER(J61)),J61&lt;=0)),AND(M61&lt;&gt;"",OR(NOT(ISNUMBER(M61)),M61&gt;TODAY()))),"CHECK PRICING","COMPLETE"))))</x:f>
      </x:c>
    </x:row>
    <x:row r="62">
      <x:c r="A62" s="459"/>
      <x:c r="B62" s="459"/>
      <x:c r="C62" s="459"/>
      <x:c r="D62" s="459"/>
      <x:c r="E62" s="459"/>
      <x:c r="F62" s="482"/>
      <x:c r="G62" s="482"/>
      <x:c r="H62" s="483"/>
      <x:c r="I62" s="459"/>
      <x:c r="J62" s="459"/>
      <x:c r="K62" s="459"/>
      <x:c r="L62" s="459"/>
      <x:c r="M62" s="459"/>
      <x:c r="N62" s="459"/>
      <x:c r="O62" s="747" t="str">
        <x:f>IF(A62="","",IF(COUNTIF($A$5:$A$504,A62)&gt;1,"DUPLICATE SKU",IF(OR(B62="",E62="",F62=""),"CHECK REQUIRED FIELDS",IF(OR(NOT(ISNUMBER(F62)),F62&lt;=0,AND(G62&lt;&gt;"",OR(NOT(ISNUMBER(G62)),G62&lt;0,G62&gt;F62)),AND(H62&lt;&gt;"",OR(NOT(ISNUMBER(H62)),H62&lt;0,H62&gt;1)),AND(I62&lt;&gt;"",OR(NOT(ISNUMBER(I62)),I62&lt;=0)),AND(J62&lt;&gt;"",OR(NOT(ISNUMBER(J62)),J62&lt;=0)),AND(M62&lt;&gt;"",OR(NOT(ISNUMBER(M62)),M62&gt;TODAY()))),"CHECK PRICING","COMPLETE"))))</x:f>
      </x:c>
    </x:row>
    <x:row r="63">
      <x:c r="A63" s="459"/>
      <x:c r="B63" s="459"/>
      <x:c r="C63" s="459"/>
      <x:c r="D63" s="459"/>
      <x:c r="E63" s="459"/>
      <x:c r="F63" s="482"/>
      <x:c r="G63" s="482"/>
      <x:c r="H63" s="483"/>
      <x:c r="I63" s="459"/>
      <x:c r="J63" s="459"/>
      <x:c r="K63" s="459"/>
      <x:c r="L63" s="459"/>
      <x:c r="M63" s="459"/>
      <x:c r="N63" s="459"/>
      <x:c r="O63" s="747" t="str">
        <x:f>IF(A63="","",IF(COUNTIF($A$5:$A$504,A63)&gt;1,"DUPLICATE SKU",IF(OR(B63="",E63="",F63=""),"CHECK REQUIRED FIELDS",IF(OR(NOT(ISNUMBER(F63)),F63&lt;=0,AND(G63&lt;&gt;"",OR(NOT(ISNUMBER(G63)),G63&lt;0,G63&gt;F63)),AND(H63&lt;&gt;"",OR(NOT(ISNUMBER(H63)),H63&lt;0,H63&gt;1)),AND(I63&lt;&gt;"",OR(NOT(ISNUMBER(I63)),I63&lt;=0)),AND(J63&lt;&gt;"",OR(NOT(ISNUMBER(J63)),J63&lt;=0)),AND(M63&lt;&gt;"",OR(NOT(ISNUMBER(M63)),M63&gt;TODAY()))),"CHECK PRICING","COMPLETE"))))</x:f>
      </x:c>
    </x:row>
    <x:row r="64">
      <x:c r="A64" s="459"/>
      <x:c r="B64" s="459"/>
      <x:c r="C64" s="459"/>
      <x:c r="D64" s="459"/>
      <x:c r="E64" s="459"/>
      <x:c r="F64" s="482"/>
      <x:c r="G64" s="482"/>
      <x:c r="H64" s="483"/>
      <x:c r="I64" s="459"/>
      <x:c r="J64" s="459"/>
      <x:c r="K64" s="459"/>
      <x:c r="L64" s="459"/>
      <x:c r="M64" s="459"/>
      <x:c r="N64" s="459"/>
      <x:c r="O64" s="747" t="str">
        <x:f>IF(A64="","",IF(COUNTIF($A$5:$A$504,A64)&gt;1,"DUPLICATE SKU",IF(OR(B64="",E64="",F64=""),"CHECK REQUIRED FIELDS",IF(OR(NOT(ISNUMBER(F64)),F64&lt;=0,AND(G64&lt;&gt;"",OR(NOT(ISNUMBER(G64)),G64&lt;0,G64&gt;F64)),AND(H64&lt;&gt;"",OR(NOT(ISNUMBER(H64)),H64&lt;0,H64&gt;1)),AND(I64&lt;&gt;"",OR(NOT(ISNUMBER(I64)),I64&lt;=0)),AND(J64&lt;&gt;"",OR(NOT(ISNUMBER(J64)),J64&lt;=0)),AND(M64&lt;&gt;"",OR(NOT(ISNUMBER(M64)),M64&gt;TODAY()))),"CHECK PRICING","COMPLETE"))))</x:f>
      </x:c>
    </x:row>
    <x:row r="65">
      <x:c r="A65" s="459"/>
      <x:c r="B65" s="459"/>
      <x:c r="C65" s="459"/>
      <x:c r="D65" s="459"/>
      <x:c r="E65" s="459"/>
      <x:c r="F65" s="482"/>
      <x:c r="G65" s="482"/>
      <x:c r="H65" s="483"/>
      <x:c r="I65" s="459"/>
      <x:c r="J65" s="459"/>
      <x:c r="K65" s="459"/>
      <x:c r="L65" s="459"/>
      <x:c r="M65" s="459"/>
      <x:c r="N65" s="459"/>
      <x:c r="O65" s="747" t="str">
        <x:f>IF(A65="","",IF(COUNTIF($A$5:$A$504,A65)&gt;1,"DUPLICATE SKU",IF(OR(B65="",E65="",F65=""),"CHECK REQUIRED FIELDS",IF(OR(NOT(ISNUMBER(F65)),F65&lt;=0,AND(G65&lt;&gt;"",OR(NOT(ISNUMBER(G65)),G65&lt;0,G65&gt;F65)),AND(H65&lt;&gt;"",OR(NOT(ISNUMBER(H65)),H65&lt;0,H65&gt;1)),AND(I65&lt;&gt;"",OR(NOT(ISNUMBER(I65)),I65&lt;=0)),AND(J65&lt;&gt;"",OR(NOT(ISNUMBER(J65)),J65&lt;=0)),AND(M65&lt;&gt;"",OR(NOT(ISNUMBER(M65)),M65&gt;TODAY()))),"CHECK PRICING","COMPLETE"))))</x:f>
      </x:c>
    </x:row>
    <x:row r="66">
      <x:c r="A66" s="459"/>
      <x:c r="B66" s="459"/>
      <x:c r="C66" s="459"/>
      <x:c r="D66" s="459"/>
      <x:c r="E66" s="459"/>
      <x:c r="F66" s="482"/>
      <x:c r="G66" s="482"/>
      <x:c r="H66" s="483"/>
      <x:c r="I66" s="459"/>
      <x:c r="J66" s="459"/>
      <x:c r="K66" s="459"/>
      <x:c r="L66" s="459"/>
      <x:c r="M66" s="459"/>
      <x:c r="N66" s="459"/>
      <x:c r="O66" s="747" t="str">
        <x:f>IF(A66="","",IF(COUNTIF($A$5:$A$504,A66)&gt;1,"DUPLICATE SKU",IF(OR(B66="",E66="",F66=""),"CHECK REQUIRED FIELDS",IF(OR(NOT(ISNUMBER(F66)),F66&lt;=0,AND(G66&lt;&gt;"",OR(NOT(ISNUMBER(G66)),G66&lt;0,G66&gt;F66)),AND(H66&lt;&gt;"",OR(NOT(ISNUMBER(H66)),H66&lt;0,H66&gt;1)),AND(I66&lt;&gt;"",OR(NOT(ISNUMBER(I66)),I66&lt;=0)),AND(J66&lt;&gt;"",OR(NOT(ISNUMBER(J66)),J66&lt;=0)),AND(M66&lt;&gt;"",OR(NOT(ISNUMBER(M66)),M66&gt;TODAY()))),"CHECK PRICING","COMPLETE"))))</x:f>
      </x:c>
    </x:row>
    <x:row r="67">
      <x:c r="A67" s="459"/>
      <x:c r="B67" s="459"/>
      <x:c r="C67" s="459"/>
      <x:c r="D67" s="459"/>
      <x:c r="E67" s="459"/>
      <x:c r="F67" s="482"/>
      <x:c r="G67" s="482"/>
      <x:c r="H67" s="483"/>
      <x:c r="I67" s="459"/>
      <x:c r="J67" s="459"/>
      <x:c r="K67" s="459"/>
      <x:c r="L67" s="459"/>
      <x:c r="M67" s="459"/>
      <x:c r="N67" s="459"/>
      <x:c r="O67" s="747" t="str">
        <x:f>IF(A67="","",IF(COUNTIF($A$5:$A$504,A67)&gt;1,"DUPLICATE SKU",IF(OR(B67="",E67="",F67=""),"CHECK REQUIRED FIELDS",IF(OR(NOT(ISNUMBER(F67)),F67&lt;=0,AND(G67&lt;&gt;"",OR(NOT(ISNUMBER(G67)),G67&lt;0,G67&gt;F67)),AND(H67&lt;&gt;"",OR(NOT(ISNUMBER(H67)),H67&lt;0,H67&gt;1)),AND(I67&lt;&gt;"",OR(NOT(ISNUMBER(I67)),I67&lt;=0)),AND(J67&lt;&gt;"",OR(NOT(ISNUMBER(J67)),J67&lt;=0)),AND(M67&lt;&gt;"",OR(NOT(ISNUMBER(M67)),M67&gt;TODAY()))),"CHECK PRICING","COMPLETE"))))</x:f>
      </x:c>
    </x:row>
    <x:row r="68">
      <x:c r="A68" s="459"/>
      <x:c r="B68" s="459"/>
      <x:c r="C68" s="459"/>
      <x:c r="D68" s="459"/>
      <x:c r="E68" s="459"/>
      <x:c r="F68" s="482"/>
      <x:c r="G68" s="482"/>
      <x:c r="H68" s="483"/>
      <x:c r="I68" s="459"/>
      <x:c r="J68" s="459"/>
      <x:c r="K68" s="459"/>
      <x:c r="L68" s="459"/>
      <x:c r="M68" s="459"/>
      <x:c r="N68" s="459"/>
      <x:c r="O68" s="747" t="str">
        <x:f>IF(A68="","",IF(COUNTIF($A$5:$A$504,A68)&gt;1,"DUPLICATE SKU",IF(OR(B68="",E68="",F68=""),"CHECK REQUIRED FIELDS",IF(OR(NOT(ISNUMBER(F68)),F68&lt;=0,AND(G68&lt;&gt;"",OR(NOT(ISNUMBER(G68)),G68&lt;0,G68&gt;F68)),AND(H68&lt;&gt;"",OR(NOT(ISNUMBER(H68)),H68&lt;0,H68&gt;1)),AND(I68&lt;&gt;"",OR(NOT(ISNUMBER(I68)),I68&lt;=0)),AND(J68&lt;&gt;"",OR(NOT(ISNUMBER(J68)),J68&lt;=0)),AND(M68&lt;&gt;"",OR(NOT(ISNUMBER(M68)),M68&gt;TODAY()))),"CHECK PRICING","COMPLETE"))))</x:f>
      </x:c>
    </x:row>
    <x:row r="69">
      <x:c r="A69" s="459"/>
      <x:c r="B69" s="459"/>
      <x:c r="C69" s="459"/>
      <x:c r="D69" s="459"/>
      <x:c r="E69" s="459"/>
      <x:c r="F69" s="482"/>
      <x:c r="G69" s="482"/>
      <x:c r="H69" s="483"/>
      <x:c r="I69" s="459"/>
      <x:c r="J69" s="459"/>
      <x:c r="K69" s="459"/>
      <x:c r="L69" s="459"/>
      <x:c r="M69" s="459"/>
      <x:c r="N69" s="459"/>
      <x:c r="O69" s="747" t="str">
        <x:f>IF(A69="","",IF(COUNTIF($A$5:$A$504,A69)&gt;1,"DUPLICATE SKU",IF(OR(B69="",E69="",F69=""),"CHECK REQUIRED FIELDS",IF(OR(NOT(ISNUMBER(F69)),F69&lt;=0,AND(G69&lt;&gt;"",OR(NOT(ISNUMBER(G69)),G69&lt;0,G69&gt;F69)),AND(H69&lt;&gt;"",OR(NOT(ISNUMBER(H69)),H69&lt;0,H69&gt;1)),AND(I69&lt;&gt;"",OR(NOT(ISNUMBER(I69)),I69&lt;=0)),AND(J69&lt;&gt;"",OR(NOT(ISNUMBER(J69)),J69&lt;=0)),AND(M69&lt;&gt;"",OR(NOT(ISNUMBER(M69)),M69&gt;TODAY()))),"CHECK PRICING","COMPLETE"))))</x:f>
      </x:c>
    </x:row>
    <x:row r="70">
      <x:c r="A70" s="459"/>
      <x:c r="B70" s="459"/>
      <x:c r="C70" s="459"/>
      <x:c r="D70" s="459"/>
      <x:c r="E70" s="459"/>
      <x:c r="F70" s="482"/>
      <x:c r="G70" s="482"/>
      <x:c r="H70" s="483"/>
      <x:c r="I70" s="459"/>
      <x:c r="J70" s="459"/>
      <x:c r="K70" s="459"/>
      <x:c r="L70" s="459"/>
      <x:c r="M70" s="459"/>
      <x:c r="N70" s="459"/>
      <x:c r="O70" s="747" t="str">
        <x:f>IF(A70="","",IF(COUNTIF($A$5:$A$504,A70)&gt;1,"DUPLICATE SKU",IF(OR(B70="",E70="",F70=""),"CHECK REQUIRED FIELDS",IF(OR(NOT(ISNUMBER(F70)),F70&lt;=0,AND(G70&lt;&gt;"",OR(NOT(ISNUMBER(G70)),G70&lt;0,G70&gt;F70)),AND(H70&lt;&gt;"",OR(NOT(ISNUMBER(H70)),H70&lt;0,H70&gt;1)),AND(I70&lt;&gt;"",OR(NOT(ISNUMBER(I70)),I70&lt;=0)),AND(J70&lt;&gt;"",OR(NOT(ISNUMBER(J70)),J70&lt;=0)),AND(M70&lt;&gt;"",OR(NOT(ISNUMBER(M70)),M70&gt;TODAY()))),"CHECK PRICING","COMPLETE"))))</x:f>
      </x:c>
    </x:row>
    <x:row r="71">
      <x:c r="A71" s="459"/>
      <x:c r="B71" s="459"/>
      <x:c r="C71" s="459"/>
      <x:c r="D71" s="459"/>
      <x:c r="E71" s="459"/>
      <x:c r="F71" s="482"/>
      <x:c r="G71" s="482"/>
      <x:c r="H71" s="483"/>
      <x:c r="I71" s="459"/>
      <x:c r="J71" s="459"/>
      <x:c r="K71" s="459"/>
      <x:c r="L71" s="459"/>
      <x:c r="M71" s="459"/>
      <x:c r="N71" s="459"/>
      <x:c r="O71" s="747" t="str">
        <x:f>IF(A71="","",IF(COUNTIF($A$5:$A$504,A71)&gt;1,"DUPLICATE SKU",IF(OR(B71="",E71="",F71=""),"CHECK REQUIRED FIELDS",IF(OR(NOT(ISNUMBER(F71)),F71&lt;=0,AND(G71&lt;&gt;"",OR(NOT(ISNUMBER(G71)),G71&lt;0,G71&gt;F71)),AND(H71&lt;&gt;"",OR(NOT(ISNUMBER(H71)),H71&lt;0,H71&gt;1)),AND(I71&lt;&gt;"",OR(NOT(ISNUMBER(I71)),I71&lt;=0)),AND(J71&lt;&gt;"",OR(NOT(ISNUMBER(J71)),J71&lt;=0)),AND(M71&lt;&gt;"",OR(NOT(ISNUMBER(M71)),M71&gt;TODAY()))),"CHECK PRICING","COMPLETE"))))</x:f>
      </x:c>
    </x:row>
    <x:row r="72">
      <x:c r="A72" s="459"/>
      <x:c r="B72" s="459"/>
      <x:c r="C72" s="459"/>
      <x:c r="D72" s="459"/>
      <x:c r="E72" s="459"/>
      <x:c r="F72" s="482"/>
      <x:c r="G72" s="482"/>
      <x:c r="H72" s="483"/>
      <x:c r="I72" s="459"/>
      <x:c r="J72" s="459"/>
      <x:c r="K72" s="459"/>
      <x:c r="L72" s="459"/>
      <x:c r="M72" s="459"/>
      <x:c r="N72" s="459"/>
      <x:c r="O72" s="747" t="str">
        <x:f>IF(A72="","",IF(COUNTIF($A$5:$A$504,A72)&gt;1,"DUPLICATE SKU",IF(OR(B72="",E72="",F72=""),"CHECK REQUIRED FIELDS",IF(OR(NOT(ISNUMBER(F72)),F72&lt;=0,AND(G72&lt;&gt;"",OR(NOT(ISNUMBER(G72)),G72&lt;0,G72&gt;F72)),AND(H72&lt;&gt;"",OR(NOT(ISNUMBER(H72)),H72&lt;0,H72&gt;1)),AND(I72&lt;&gt;"",OR(NOT(ISNUMBER(I72)),I72&lt;=0)),AND(J72&lt;&gt;"",OR(NOT(ISNUMBER(J72)),J72&lt;=0)),AND(M72&lt;&gt;"",OR(NOT(ISNUMBER(M72)),M72&gt;TODAY()))),"CHECK PRICING","COMPLETE"))))</x:f>
      </x:c>
    </x:row>
    <x:row r="73">
      <x:c r="A73" s="459"/>
      <x:c r="B73" s="459"/>
      <x:c r="C73" s="459"/>
      <x:c r="D73" s="459"/>
      <x:c r="E73" s="459"/>
      <x:c r="F73" s="482"/>
      <x:c r="G73" s="482"/>
      <x:c r="H73" s="483"/>
      <x:c r="I73" s="459"/>
      <x:c r="J73" s="459"/>
      <x:c r="K73" s="459"/>
      <x:c r="L73" s="459"/>
      <x:c r="M73" s="459"/>
      <x:c r="N73" s="459"/>
      <x:c r="O73" s="747" t="str">
        <x:f>IF(A73="","",IF(COUNTIF($A$5:$A$504,A73)&gt;1,"DUPLICATE SKU",IF(OR(B73="",E73="",F73=""),"CHECK REQUIRED FIELDS",IF(OR(NOT(ISNUMBER(F73)),F73&lt;=0,AND(G73&lt;&gt;"",OR(NOT(ISNUMBER(G73)),G73&lt;0,G73&gt;F73)),AND(H73&lt;&gt;"",OR(NOT(ISNUMBER(H73)),H73&lt;0,H73&gt;1)),AND(I73&lt;&gt;"",OR(NOT(ISNUMBER(I73)),I73&lt;=0)),AND(J73&lt;&gt;"",OR(NOT(ISNUMBER(J73)),J73&lt;=0)),AND(M73&lt;&gt;"",OR(NOT(ISNUMBER(M73)),M73&gt;TODAY()))),"CHECK PRICING","COMPLETE"))))</x:f>
      </x:c>
    </x:row>
    <x:row r="74">
      <x:c r="A74" s="459"/>
      <x:c r="B74" s="459"/>
      <x:c r="C74" s="459"/>
      <x:c r="D74" s="459"/>
      <x:c r="E74" s="459"/>
      <x:c r="F74" s="482"/>
      <x:c r="G74" s="482"/>
      <x:c r="H74" s="483"/>
      <x:c r="I74" s="459"/>
      <x:c r="J74" s="459"/>
      <x:c r="K74" s="459"/>
      <x:c r="L74" s="459"/>
      <x:c r="M74" s="459"/>
      <x:c r="N74" s="459"/>
      <x:c r="O74" s="747" t="str">
        <x:f>IF(A74="","",IF(COUNTIF($A$5:$A$504,A74)&gt;1,"DUPLICATE SKU",IF(OR(B74="",E74="",F74=""),"CHECK REQUIRED FIELDS",IF(OR(NOT(ISNUMBER(F74)),F74&lt;=0,AND(G74&lt;&gt;"",OR(NOT(ISNUMBER(G74)),G74&lt;0,G74&gt;F74)),AND(H74&lt;&gt;"",OR(NOT(ISNUMBER(H74)),H74&lt;0,H74&gt;1)),AND(I74&lt;&gt;"",OR(NOT(ISNUMBER(I74)),I74&lt;=0)),AND(J74&lt;&gt;"",OR(NOT(ISNUMBER(J74)),J74&lt;=0)),AND(M74&lt;&gt;"",OR(NOT(ISNUMBER(M74)),M74&gt;TODAY()))),"CHECK PRICING","COMPLETE"))))</x:f>
      </x:c>
    </x:row>
    <x:row r="75">
      <x:c r="A75" s="459"/>
      <x:c r="B75" s="459"/>
      <x:c r="C75" s="459"/>
      <x:c r="D75" s="459"/>
      <x:c r="E75" s="459"/>
      <x:c r="F75" s="482"/>
      <x:c r="G75" s="482"/>
      <x:c r="H75" s="483"/>
      <x:c r="I75" s="459"/>
      <x:c r="J75" s="459"/>
      <x:c r="K75" s="459"/>
      <x:c r="L75" s="459"/>
      <x:c r="M75" s="459"/>
      <x:c r="N75" s="459"/>
      <x:c r="O75" s="747" t="str">
        <x:f>IF(A75="","",IF(COUNTIF($A$5:$A$504,A75)&gt;1,"DUPLICATE SKU",IF(OR(B75="",E75="",F75=""),"CHECK REQUIRED FIELDS",IF(OR(NOT(ISNUMBER(F75)),F75&lt;=0,AND(G75&lt;&gt;"",OR(NOT(ISNUMBER(G75)),G75&lt;0,G75&gt;F75)),AND(H75&lt;&gt;"",OR(NOT(ISNUMBER(H75)),H75&lt;0,H75&gt;1)),AND(I75&lt;&gt;"",OR(NOT(ISNUMBER(I75)),I75&lt;=0)),AND(J75&lt;&gt;"",OR(NOT(ISNUMBER(J75)),J75&lt;=0)),AND(M75&lt;&gt;"",OR(NOT(ISNUMBER(M75)),M75&gt;TODAY()))),"CHECK PRICING","COMPLETE"))))</x:f>
      </x:c>
    </x:row>
    <x:row r="76">
      <x:c r="A76" s="459"/>
      <x:c r="B76" s="459"/>
      <x:c r="C76" s="459"/>
      <x:c r="D76" s="459"/>
      <x:c r="E76" s="459"/>
      <x:c r="F76" s="482"/>
      <x:c r="G76" s="482"/>
      <x:c r="H76" s="483"/>
      <x:c r="I76" s="459"/>
      <x:c r="J76" s="459"/>
      <x:c r="K76" s="459"/>
      <x:c r="L76" s="459"/>
      <x:c r="M76" s="459"/>
      <x:c r="N76" s="459"/>
      <x:c r="O76" s="747" t="str">
        <x:f>IF(A76="","",IF(COUNTIF($A$5:$A$504,A76)&gt;1,"DUPLICATE SKU",IF(OR(B76="",E76="",F76=""),"CHECK REQUIRED FIELDS",IF(OR(NOT(ISNUMBER(F76)),F76&lt;=0,AND(G76&lt;&gt;"",OR(NOT(ISNUMBER(G76)),G76&lt;0,G76&gt;F76)),AND(H76&lt;&gt;"",OR(NOT(ISNUMBER(H76)),H76&lt;0,H76&gt;1)),AND(I76&lt;&gt;"",OR(NOT(ISNUMBER(I76)),I76&lt;=0)),AND(J76&lt;&gt;"",OR(NOT(ISNUMBER(J76)),J76&lt;=0)),AND(M76&lt;&gt;"",OR(NOT(ISNUMBER(M76)),M76&gt;TODAY()))),"CHECK PRICING","COMPLETE"))))</x:f>
      </x:c>
    </x:row>
    <x:row r="77">
      <x:c r="A77" s="459"/>
      <x:c r="B77" s="459"/>
      <x:c r="C77" s="459"/>
      <x:c r="D77" s="459"/>
      <x:c r="E77" s="459"/>
      <x:c r="F77" s="482"/>
      <x:c r="G77" s="482"/>
      <x:c r="H77" s="483"/>
      <x:c r="I77" s="459"/>
      <x:c r="J77" s="459"/>
      <x:c r="K77" s="459"/>
      <x:c r="L77" s="459"/>
      <x:c r="M77" s="459"/>
      <x:c r="N77" s="459"/>
      <x:c r="O77" s="747" t="str">
        <x:f>IF(A77="","",IF(COUNTIF($A$5:$A$504,A77)&gt;1,"DUPLICATE SKU",IF(OR(B77="",E77="",F77=""),"CHECK REQUIRED FIELDS",IF(OR(NOT(ISNUMBER(F77)),F77&lt;=0,AND(G77&lt;&gt;"",OR(NOT(ISNUMBER(G77)),G77&lt;0,G77&gt;F77)),AND(H77&lt;&gt;"",OR(NOT(ISNUMBER(H77)),H77&lt;0,H77&gt;1)),AND(I77&lt;&gt;"",OR(NOT(ISNUMBER(I77)),I77&lt;=0)),AND(J77&lt;&gt;"",OR(NOT(ISNUMBER(J77)),J77&lt;=0)),AND(M77&lt;&gt;"",OR(NOT(ISNUMBER(M77)),M77&gt;TODAY()))),"CHECK PRICING","COMPLETE"))))</x:f>
      </x:c>
    </x:row>
    <x:row r="78">
      <x:c r="A78" s="459"/>
      <x:c r="B78" s="459"/>
      <x:c r="C78" s="459"/>
      <x:c r="D78" s="459"/>
      <x:c r="E78" s="459"/>
      <x:c r="F78" s="482"/>
      <x:c r="G78" s="482"/>
      <x:c r="H78" s="483"/>
      <x:c r="I78" s="459"/>
      <x:c r="J78" s="459"/>
      <x:c r="K78" s="459"/>
      <x:c r="L78" s="459"/>
      <x:c r="M78" s="459"/>
      <x:c r="N78" s="459"/>
      <x:c r="O78" s="747" t="str">
        <x:f>IF(A78="","",IF(COUNTIF($A$5:$A$504,A78)&gt;1,"DUPLICATE SKU",IF(OR(B78="",E78="",F78=""),"CHECK REQUIRED FIELDS",IF(OR(NOT(ISNUMBER(F78)),F78&lt;=0,AND(G78&lt;&gt;"",OR(NOT(ISNUMBER(G78)),G78&lt;0,G78&gt;F78)),AND(H78&lt;&gt;"",OR(NOT(ISNUMBER(H78)),H78&lt;0,H78&gt;1)),AND(I78&lt;&gt;"",OR(NOT(ISNUMBER(I78)),I78&lt;=0)),AND(J78&lt;&gt;"",OR(NOT(ISNUMBER(J78)),J78&lt;=0)),AND(M78&lt;&gt;"",OR(NOT(ISNUMBER(M78)),M78&gt;TODAY()))),"CHECK PRICING","COMPLETE"))))</x:f>
      </x:c>
    </x:row>
    <x:row r="79">
      <x:c r="A79" s="459"/>
      <x:c r="B79" s="459"/>
      <x:c r="C79" s="459"/>
      <x:c r="D79" s="459"/>
      <x:c r="E79" s="459"/>
      <x:c r="F79" s="482"/>
      <x:c r="G79" s="482"/>
      <x:c r="H79" s="483"/>
      <x:c r="I79" s="459"/>
      <x:c r="J79" s="459"/>
      <x:c r="K79" s="459"/>
      <x:c r="L79" s="459"/>
      <x:c r="M79" s="459"/>
      <x:c r="N79" s="459"/>
      <x:c r="O79" s="747" t="str">
        <x:f>IF(A79="","",IF(COUNTIF($A$5:$A$504,A79)&gt;1,"DUPLICATE SKU",IF(OR(B79="",E79="",F79=""),"CHECK REQUIRED FIELDS",IF(OR(NOT(ISNUMBER(F79)),F79&lt;=0,AND(G79&lt;&gt;"",OR(NOT(ISNUMBER(G79)),G79&lt;0,G79&gt;F79)),AND(H79&lt;&gt;"",OR(NOT(ISNUMBER(H79)),H79&lt;0,H79&gt;1)),AND(I79&lt;&gt;"",OR(NOT(ISNUMBER(I79)),I79&lt;=0)),AND(J79&lt;&gt;"",OR(NOT(ISNUMBER(J79)),J79&lt;=0)),AND(M79&lt;&gt;"",OR(NOT(ISNUMBER(M79)),M79&gt;TODAY()))),"CHECK PRICING","COMPLETE"))))</x:f>
      </x:c>
    </x:row>
    <x:row r="80">
      <x:c r="A80" s="459"/>
      <x:c r="B80" s="459"/>
      <x:c r="C80" s="459"/>
      <x:c r="D80" s="459"/>
      <x:c r="E80" s="459"/>
      <x:c r="F80" s="482"/>
      <x:c r="G80" s="482"/>
      <x:c r="H80" s="483"/>
      <x:c r="I80" s="459"/>
      <x:c r="J80" s="459"/>
      <x:c r="K80" s="459"/>
      <x:c r="L80" s="459"/>
      <x:c r="M80" s="459"/>
      <x:c r="N80" s="459"/>
      <x:c r="O80" s="747" t="str">
        <x:f>IF(A80="","",IF(COUNTIF($A$5:$A$504,A80)&gt;1,"DUPLICATE SKU",IF(OR(B80="",E80="",F80=""),"CHECK REQUIRED FIELDS",IF(OR(NOT(ISNUMBER(F80)),F80&lt;=0,AND(G80&lt;&gt;"",OR(NOT(ISNUMBER(G80)),G80&lt;0,G80&gt;F80)),AND(H80&lt;&gt;"",OR(NOT(ISNUMBER(H80)),H80&lt;0,H80&gt;1)),AND(I80&lt;&gt;"",OR(NOT(ISNUMBER(I80)),I80&lt;=0)),AND(J80&lt;&gt;"",OR(NOT(ISNUMBER(J80)),J80&lt;=0)),AND(M80&lt;&gt;"",OR(NOT(ISNUMBER(M80)),M80&gt;TODAY()))),"CHECK PRICING","COMPLETE"))))</x:f>
      </x:c>
    </x:row>
    <x:row r="81">
      <x:c r="A81" s="459"/>
      <x:c r="B81" s="459"/>
      <x:c r="C81" s="459"/>
      <x:c r="D81" s="459"/>
      <x:c r="E81" s="459"/>
      <x:c r="F81" s="482"/>
      <x:c r="G81" s="482"/>
      <x:c r="H81" s="483"/>
      <x:c r="I81" s="459"/>
      <x:c r="J81" s="459"/>
      <x:c r="K81" s="459"/>
      <x:c r="L81" s="459"/>
      <x:c r="M81" s="459"/>
      <x:c r="N81" s="459"/>
      <x:c r="O81" s="747" t="str">
        <x:f>IF(A81="","",IF(COUNTIF($A$5:$A$504,A81)&gt;1,"DUPLICATE SKU",IF(OR(B81="",E81="",F81=""),"CHECK REQUIRED FIELDS",IF(OR(NOT(ISNUMBER(F81)),F81&lt;=0,AND(G81&lt;&gt;"",OR(NOT(ISNUMBER(G81)),G81&lt;0,G81&gt;F81)),AND(H81&lt;&gt;"",OR(NOT(ISNUMBER(H81)),H81&lt;0,H81&gt;1)),AND(I81&lt;&gt;"",OR(NOT(ISNUMBER(I81)),I81&lt;=0)),AND(J81&lt;&gt;"",OR(NOT(ISNUMBER(J81)),J81&lt;=0)),AND(M81&lt;&gt;"",OR(NOT(ISNUMBER(M81)),M81&gt;TODAY()))),"CHECK PRICING","COMPLETE"))))</x:f>
      </x:c>
    </x:row>
    <x:row r="82">
      <x:c r="A82" s="459"/>
      <x:c r="B82" s="459"/>
      <x:c r="C82" s="459"/>
      <x:c r="D82" s="459"/>
      <x:c r="E82" s="459"/>
      <x:c r="F82" s="482"/>
      <x:c r="G82" s="482"/>
      <x:c r="H82" s="483"/>
      <x:c r="I82" s="459"/>
      <x:c r="J82" s="459"/>
      <x:c r="K82" s="459"/>
      <x:c r="L82" s="459"/>
      <x:c r="M82" s="459"/>
      <x:c r="N82" s="459"/>
      <x:c r="O82" s="747" t="str">
        <x:f>IF(A82="","",IF(COUNTIF($A$5:$A$504,A82)&gt;1,"DUPLICATE SKU",IF(OR(B82="",E82="",F82=""),"CHECK REQUIRED FIELDS",IF(OR(NOT(ISNUMBER(F82)),F82&lt;=0,AND(G82&lt;&gt;"",OR(NOT(ISNUMBER(G82)),G82&lt;0,G82&gt;F82)),AND(H82&lt;&gt;"",OR(NOT(ISNUMBER(H82)),H82&lt;0,H82&gt;1)),AND(I82&lt;&gt;"",OR(NOT(ISNUMBER(I82)),I82&lt;=0)),AND(J82&lt;&gt;"",OR(NOT(ISNUMBER(J82)),J82&lt;=0)),AND(M82&lt;&gt;"",OR(NOT(ISNUMBER(M82)),M82&gt;TODAY()))),"CHECK PRICING","COMPLETE"))))</x:f>
      </x:c>
    </x:row>
    <x:row r="83">
      <x:c r="A83" s="459"/>
      <x:c r="B83" s="459"/>
      <x:c r="C83" s="459"/>
      <x:c r="D83" s="459"/>
      <x:c r="E83" s="459"/>
      <x:c r="F83" s="482"/>
      <x:c r="G83" s="482"/>
      <x:c r="H83" s="483"/>
      <x:c r="I83" s="459"/>
      <x:c r="J83" s="459"/>
      <x:c r="K83" s="459"/>
      <x:c r="L83" s="459"/>
      <x:c r="M83" s="459"/>
      <x:c r="N83" s="459"/>
      <x:c r="O83" s="747" t="str">
        <x:f>IF(A83="","",IF(COUNTIF($A$5:$A$504,A83)&gt;1,"DUPLICATE SKU",IF(OR(B83="",E83="",F83=""),"CHECK REQUIRED FIELDS",IF(OR(NOT(ISNUMBER(F83)),F83&lt;=0,AND(G83&lt;&gt;"",OR(NOT(ISNUMBER(G83)),G83&lt;0,G83&gt;F83)),AND(H83&lt;&gt;"",OR(NOT(ISNUMBER(H83)),H83&lt;0,H83&gt;1)),AND(I83&lt;&gt;"",OR(NOT(ISNUMBER(I83)),I83&lt;=0)),AND(J83&lt;&gt;"",OR(NOT(ISNUMBER(J83)),J83&lt;=0)),AND(M83&lt;&gt;"",OR(NOT(ISNUMBER(M83)),M83&gt;TODAY()))),"CHECK PRICING","COMPLETE"))))</x:f>
      </x:c>
    </x:row>
    <x:row r="84">
      <x:c r="A84" s="459"/>
      <x:c r="B84" s="459"/>
      <x:c r="C84" s="459"/>
      <x:c r="D84" s="459"/>
      <x:c r="E84" s="459"/>
      <x:c r="F84" s="482"/>
      <x:c r="G84" s="482"/>
      <x:c r="H84" s="483"/>
      <x:c r="I84" s="459"/>
      <x:c r="J84" s="459"/>
      <x:c r="K84" s="459"/>
      <x:c r="L84" s="459"/>
      <x:c r="M84" s="459"/>
      <x:c r="N84" s="459"/>
      <x:c r="O84" s="747" t="str">
        <x:f>IF(A84="","",IF(COUNTIF($A$5:$A$504,A84)&gt;1,"DUPLICATE SKU",IF(OR(B84="",E84="",F84=""),"CHECK REQUIRED FIELDS",IF(OR(NOT(ISNUMBER(F84)),F84&lt;=0,AND(G84&lt;&gt;"",OR(NOT(ISNUMBER(G84)),G84&lt;0,G84&gt;F84)),AND(H84&lt;&gt;"",OR(NOT(ISNUMBER(H84)),H84&lt;0,H84&gt;1)),AND(I84&lt;&gt;"",OR(NOT(ISNUMBER(I84)),I84&lt;=0)),AND(J84&lt;&gt;"",OR(NOT(ISNUMBER(J84)),J84&lt;=0)),AND(M84&lt;&gt;"",OR(NOT(ISNUMBER(M84)),M84&gt;TODAY()))),"CHECK PRICING","COMPLETE"))))</x:f>
      </x:c>
    </x:row>
    <x:row r="85">
      <x:c r="A85" s="459"/>
      <x:c r="B85" s="459"/>
      <x:c r="C85" s="459"/>
      <x:c r="D85" s="459"/>
      <x:c r="E85" s="459"/>
      <x:c r="F85" s="482"/>
      <x:c r="G85" s="482"/>
      <x:c r="H85" s="483"/>
      <x:c r="I85" s="459"/>
      <x:c r="J85" s="459"/>
      <x:c r="K85" s="459"/>
      <x:c r="L85" s="459"/>
      <x:c r="M85" s="459"/>
      <x:c r="N85" s="459"/>
      <x:c r="O85" s="747" t="str">
        <x:f>IF(A85="","",IF(COUNTIF($A$5:$A$504,A85)&gt;1,"DUPLICATE SKU",IF(OR(B85="",E85="",F85=""),"CHECK REQUIRED FIELDS",IF(OR(NOT(ISNUMBER(F85)),F85&lt;=0,AND(G85&lt;&gt;"",OR(NOT(ISNUMBER(G85)),G85&lt;0,G85&gt;F85)),AND(H85&lt;&gt;"",OR(NOT(ISNUMBER(H85)),H85&lt;0,H85&gt;1)),AND(I85&lt;&gt;"",OR(NOT(ISNUMBER(I85)),I85&lt;=0)),AND(J85&lt;&gt;"",OR(NOT(ISNUMBER(J85)),J85&lt;=0)),AND(M85&lt;&gt;"",OR(NOT(ISNUMBER(M85)),M85&gt;TODAY()))),"CHECK PRICING","COMPLETE"))))</x:f>
      </x:c>
    </x:row>
    <x:row r="86">
      <x:c r="A86" s="459"/>
      <x:c r="B86" s="459"/>
      <x:c r="C86" s="459"/>
      <x:c r="D86" s="459"/>
      <x:c r="E86" s="459"/>
      <x:c r="F86" s="482"/>
      <x:c r="G86" s="482"/>
      <x:c r="H86" s="483"/>
      <x:c r="I86" s="459"/>
      <x:c r="J86" s="459"/>
      <x:c r="K86" s="459"/>
      <x:c r="L86" s="459"/>
      <x:c r="M86" s="459"/>
      <x:c r="N86" s="459"/>
      <x:c r="O86" s="747" t="str">
        <x:f>IF(A86="","",IF(COUNTIF($A$5:$A$504,A86)&gt;1,"DUPLICATE SKU",IF(OR(B86="",E86="",F86=""),"CHECK REQUIRED FIELDS",IF(OR(NOT(ISNUMBER(F86)),F86&lt;=0,AND(G86&lt;&gt;"",OR(NOT(ISNUMBER(G86)),G86&lt;0,G86&gt;F86)),AND(H86&lt;&gt;"",OR(NOT(ISNUMBER(H86)),H86&lt;0,H86&gt;1)),AND(I86&lt;&gt;"",OR(NOT(ISNUMBER(I86)),I86&lt;=0)),AND(J86&lt;&gt;"",OR(NOT(ISNUMBER(J86)),J86&lt;=0)),AND(M86&lt;&gt;"",OR(NOT(ISNUMBER(M86)),M86&gt;TODAY()))),"CHECK PRICING","COMPLETE"))))</x:f>
      </x:c>
    </x:row>
    <x:row r="87">
      <x:c r="A87" s="459"/>
      <x:c r="B87" s="459"/>
      <x:c r="C87" s="459"/>
      <x:c r="D87" s="459"/>
      <x:c r="E87" s="459"/>
      <x:c r="F87" s="482"/>
      <x:c r="G87" s="482"/>
      <x:c r="H87" s="483"/>
      <x:c r="I87" s="459"/>
      <x:c r="J87" s="459"/>
      <x:c r="K87" s="459"/>
      <x:c r="L87" s="459"/>
      <x:c r="M87" s="459"/>
      <x:c r="N87" s="459"/>
      <x:c r="O87" s="747" t="str">
        <x:f>IF(A87="","",IF(COUNTIF($A$5:$A$504,A87)&gt;1,"DUPLICATE SKU",IF(OR(B87="",E87="",F87=""),"CHECK REQUIRED FIELDS",IF(OR(NOT(ISNUMBER(F87)),F87&lt;=0,AND(G87&lt;&gt;"",OR(NOT(ISNUMBER(G87)),G87&lt;0,G87&gt;F87)),AND(H87&lt;&gt;"",OR(NOT(ISNUMBER(H87)),H87&lt;0,H87&gt;1)),AND(I87&lt;&gt;"",OR(NOT(ISNUMBER(I87)),I87&lt;=0)),AND(J87&lt;&gt;"",OR(NOT(ISNUMBER(J87)),J87&lt;=0)),AND(M87&lt;&gt;"",OR(NOT(ISNUMBER(M87)),M87&gt;TODAY()))),"CHECK PRICING","COMPLETE"))))</x:f>
      </x:c>
    </x:row>
    <x:row r="88">
      <x:c r="A88" s="459"/>
      <x:c r="B88" s="459"/>
      <x:c r="C88" s="459"/>
      <x:c r="D88" s="459"/>
      <x:c r="E88" s="459"/>
      <x:c r="F88" s="482"/>
      <x:c r="G88" s="482"/>
      <x:c r="H88" s="483"/>
      <x:c r="I88" s="459"/>
      <x:c r="J88" s="459"/>
      <x:c r="K88" s="459"/>
      <x:c r="L88" s="459"/>
      <x:c r="M88" s="459"/>
      <x:c r="N88" s="459"/>
      <x:c r="O88" s="747" t="str">
        <x:f>IF(A88="","",IF(COUNTIF($A$5:$A$504,A88)&gt;1,"DUPLICATE SKU",IF(OR(B88="",E88="",F88=""),"CHECK REQUIRED FIELDS",IF(OR(NOT(ISNUMBER(F88)),F88&lt;=0,AND(G88&lt;&gt;"",OR(NOT(ISNUMBER(G88)),G88&lt;0,G88&gt;F88)),AND(H88&lt;&gt;"",OR(NOT(ISNUMBER(H88)),H88&lt;0,H88&gt;1)),AND(I88&lt;&gt;"",OR(NOT(ISNUMBER(I88)),I88&lt;=0)),AND(J88&lt;&gt;"",OR(NOT(ISNUMBER(J88)),J88&lt;=0)),AND(M88&lt;&gt;"",OR(NOT(ISNUMBER(M88)),M88&gt;TODAY()))),"CHECK PRICING","COMPLETE"))))</x:f>
      </x:c>
    </x:row>
    <x:row r="89">
      <x:c r="A89" s="459"/>
      <x:c r="B89" s="459"/>
      <x:c r="C89" s="459"/>
      <x:c r="D89" s="459"/>
      <x:c r="E89" s="459"/>
      <x:c r="F89" s="482"/>
      <x:c r="G89" s="482"/>
      <x:c r="H89" s="483"/>
      <x:c r="I89" s="459"/>
      <x:c r="J89" s="459"/>
      <x:c r="K89" s="459"/>
      <x:c r="L89" s="459"/>
      <x:c r="M89" s="459"/>
      <x:c r="N89" s="459"/>
      <x:c r="O89" s="747" t="str">
        <x:f>IF(A89="","",IF(COUNTIF($A$5:$A$504,A89)&gt;1,"DUPLICATE SKU",IF(OR(B89="",E89="",F89=""),"CHECK REQUIRED FIELDS",IF(OR(NOT(ISNUMBER(F89)),F89&lt;=0,AND(G89&lt;&gt;"",OR(NOT(ISNUMBER(G89)),G89&lt;0,G89&gt;F89)),AND(H89&lt;&gt;"",OR(NOT(ISNUMBER(H89)),H89&lt;0,H89&gt;1)),AND(I89&lt;&gt;"",OR(NOT(ISNUMBER(I89)),I89&lt;=0)),AND(J89&lt;&gt;"",OR(NOT(ISNUMBER(J89)),J89&lt;=0)),AND(M89&lt;&gt;"",OR(NOT(ISNUMBER(M89)),M89&gt;TODAY()))),"CHECK PRICING","COMPLETE"))))</x:f>
      </x:c>
    </x:row>
    <x:row r="90">
      <x:c r="A90" s="459"/>
      <x:c r="B90" s="459"/>
      <x:c r="C90" s="459"/>
      <x:c r="D90" s="459"/>
      <x:c r="E90" s="459"/>
      <x:c r="F90" s="482"/>
      <x:c r="G90" s="482"/>
      <x:c r="H90" s="483"/>
      <x:c r="I90" s="459"/>
      <x:c r="J90" s="459"/>
      <x:c r="K90" s="459"/>
      <x:c r="L90" s="459"/>
      <x:c r="M90" s="459"/>
      <x:c r="N90" s="459"/>
      <x:c r="O90" s="747" t="str">
        <x:f>IF(A90="","",IF(COUNTIF($A$5:$A$504,A90)&gt;1,"DUPLICATE SKU",IF(OR(B90="",E90="",F90=""),"CHECK REQUIRED FIELDS",IF(OR(NOT(ISNUMBER(F90)),F90&lt;=0,AND(G90&lt;&gt;"",OR(NOT(ISNUMBER(G90)),G90&lt;0,G90&gt;F90)),AND(H90&lt;&gt;"",OR(NOT(ISNUMBER(H90)),H90&lt;0,H90&gt;1)),AND(I90&lt;&gt;"",OR(NOT(ISNUMBER(I90)),I90&lt;=0)),AND(J90&lt;&gt;"",OR(NOT(ISNUMBER(J90)),J90&lt;=0)),AND(M90&lt;&gt;"",OR(NOT(ISNUMBER(M90)),M90&gt;TODAY()))),"CHECK PRICING","COMPLETE"))))</x:f>
      </x:c>
    </x:row>
    <x:row r="91">
      <x:c r="A91" s="459"/>
      <x:c r="B91" s="459"/>
      <x:c r="C91" s="459"/>
      <x:c r="D91" s="459"/>
      <x:c r="E91" s="459"/>
      <x:c r="F91" s="482"/>
      <x:c r="G91" s="482"/>
      <x:c r="H91" s="483"/>
      <x:c r="I91" s="459"/>
      <x:c r="J91" s="459"/>
      <x:c r="K91" s="459"/>
      <x:c r="L91" s="459"/>
      <x:c r="M91" s="459"/>
      <x:c r="N91" s="459"/>
      <x:c r="O91" s="747" t="str">
        <x:f>IF(A91="","",IF(COUNTIF($A$5:$A$504,A91)&gt;1,"DUPLICATE SKU",IF(OR(B91="",E91="",F91=""),"CHECK REQUIRED FIELDS",IF(OR(NOT(ISNUMBER(F91)),F91&lt;=0,AND(G91&lt;&gt;"",OR(NOT(ISNUMBER(G91)),G91&lt;0,G91&gt;F91)),AND(H91&lt;&gt;"",OR(NOT(ISNUMBER(H91)),H91&lt;0,H91&gt;1)),AND(I91&lt;&gt;"",OR(NOT(ISNUMBER(I91)),I91&lt;=0)),AND(J91&lt;&gt;"",OR(NOT(ISNUMBER(J91)),J91&lt;=0)),AND(M91&lt;&gt;"",OR(NOT(ISNUMBER(M91)),M91&gt;TODAY()))),"CHECK PRICING","COMPLETE"))))</x:f>
      </x:c>
    </x:row>
    <x:row r="92">
      <x:c r="A92" s="459"/>
      <x:c r="B92" s="459"/>
      <x:c r="C92" s="459"/>
      <x:c r="D92" s="459"/>
      <x:c r="E92" s="459"/>
      <x:c r="F92" s="482"/>
      <x:c r="G92" s="482"/>
      <x:c r="H92" s="483"/>
      <x:c r="I92" s="459"/>
      <x:c r="J92" s="459"/>
      <x:c r="K92" s="459"/>
      <x:c r="L92" s="459"/>
      <x:c r="M92" s="459"/>
      <x:c r="N92" s="459"/>
      <x:c r="O92" s="747" t="str">
        <x:f>IF(A92="","",IF(COUNTIF($A$5:$A$504,A92)&gt;1,"DUPLICATE SKU",IF(OR(B92="",E92="",F92=""),"CHECK REQUIRED FIELDS",IF(OR(NOT(ISNUMBER(F92)),F92&lt;=0,AND(G92&lt;&gt;"",OR(NOT(ISNUMBER(G92)),G92&lt;0,G92&gt;F92)),AND(H92&lt;&gt;"",OR(NOT(ISNUMBER(H92)),H92&lt;0,H92&gt;1)),AND(I92&lt;&gt;"",OR(NOT(ISNUMBER(I92)),I92&lt;=0)),AND(J92&lt;&gt;"",OR(NOT(ISNUMBER(J92)),J92&lt;=0)),AND(M92&lt;&gt;"",OR(NOT(ISNUMBER(M92)),M92&gt;TODAY()))),"CHECK PRICING","COMPLETE"))))</x:f>
      </x:c>
    </x:row>
    <x:row r="93">
      <x:c r="A93" s="459"/>
      <x:c r="B93" s="459"/>
      <x:c r="C93" s="459"/>
      <x:c r="D93" s="459"/>
      <x:c r="E93" s="459"/>
      <x:c r="F93" s="482"/>
      <x:c r="G93" s="482"/>
      <x:c r="H93" s="483"/>
      <x:c r="I93" s="459"/>
      <x:c r="J93" s="459"/>
      <x:c r="K93" s="459"/>
      <x:c r="L93" s="459"/>
      <x:c r="M93" s="459"/>
      <x:c r="N93" s="459"/>
      <x:c r="O93" s="747" t="str">
        <x:f>IF(A93="","",IF(COUNTIF($A$5:$A$504,A93)&gt;1,"DUPLICATE SKU",IF(OR(B93="",E93="",F93=""),"CHECK REQUIRED FIELDS",IF(OR(NOT(ISNUMBER(F93)),F93&lt;=0,AND(G93&lt;&gt;"",OR(NOT(ISNUMBER(G93)),G93&lt;0,G93&gt;F93)),AND(H93&lt;&gt;"",OR(NOT(ISNUMBER(H93)),H93&lt;0,H93&gt;1)),AND(I93&lt;&gt;"",OR(NOT(ISNUMBER(I93)),I93&lt;=0)),AND(J93&lt;&gt;"",OR(NOT(ISNUMBER(J93)),J93&lt;=0)),AND(M93&lt;&gt;"",OR(NOT(ISNUMBER(M93)),M93&gt;TODAY()))),"CHECK PRICING","COMPLETE"))))</x:f>
      </x:c>
    </x:row>
    <x:row r="94">
      <x:c r="A94" s="459"/>
      <x:c r="B94" s="459"/>
      <x:c r="C94" s="459"/>
      <x:c r="D94" s="459"/>
      <x:c r="E94" s="459"/>
      <x:c r="F94" s="482"/>
      <x:c r="G94" s="482"/>
      <x:c r="H94" s="483"/>
      <x:c r="I94" s="459"/>
      <x:c r="J94" s="459"/>
      <x:c r="K94" s="459"/>
      <x:c r="L94" s="459"/>
      <x:c r="M94" s="459"/>
      <x:c r="N94" s="459"/>
      <x:c r="O94" s="747" t="str">
        <x:f>IF(A94="","",IF(COUNTIF($A$5:$A$504,A94)&gt;1,"DUPLICATE SKU",IF(OR(B94="",E94="",F94=""),"CHECK REQUIRED FIELDS",IF(OR(NOT(ISNUMBER(F94)),F94&lt;=0,AND(G94&lt;&gt;"",OR(NOT(ISNUMBER(G94)),G94&lt;0,G94&gt;F94)),AND(H94&lt;&gt;"",OR(NOT(ISNUMBER(H94)),H94&lt;0,H94&gt;1)),AND(I94&lt;&gt;"",OR(NOT(ISNUMBER(I94)),I94&lt;=0)),AND(J94&lt;&gt;"",OR(NOT(ISNUMBER(J94)),J94&lt;=0)),AND(M94&lt;&gt;"",OR(NOT(ISNUMBER(M94)),M94&gt;TODAY()))),"CHECK PRICING","COMPLETE"))))</x:f>
      </x:c>
    </x:row>
    <x:row r="95">
      <x:c r="A95" s="459"/>
      <x:c r="B95" s="459"/>
      <x:c r="C95" s="459"/>
      <x:c r="D95" s="459"/>
      <x:c r="E95" s="459"/>
      <x:c r="F95" s="482"/>
      <x:c r="G95" s="482"/>
      <x:c r="H95" s="483"/>
      <x:c r="I95" s="459"/>
      <x:c r="J95" s="459"/>
      <x:c r="K95" s="459"/>
      <x:c r="L95" s="459"/>
      <x:c r="M95" s="459"/>
      <x:c r="N95" s="459"/>
      <x:c r="O95" s="747" t="str">
        <x:f>IF(A95="","",IF(COUNTIF($A$5:$A$504,A95)&gt;1,"DUPLICATE SKU",IF(OR(B95="",E95="",F95=""),"CHECK REQUIRED FIELDS",IF(OR(NOT(ISNUMBER(F95)),F95&lt;=0,AND(G95&lt;&gt;"",OR(NOT(ISNUMBER(G95)),G95&lt;0,G95&gt;F95)),AND(H95&lt;&gt;"",OR(NOT(ISNUMBER(H95)),H95&lt;0,H95&gt;1)),AND(I95&lt;&gt;"",OR(NOT(ISNUMBER(I95)),I95&lt;=0)),AND(J95&lt;&gt;"",OR(NOT(ISNUMBER(J95)),J95&lt;=0)),AND(M95&lt;&gt;"",OR(NOT(ISNUMBER(M95)),M95&gt;TODAY()))),"CHECK PRICING","COMPLETE"))))</x:f>
      </x:c>
    </x:row>
    <x:row r="96">
      <x:c r="A96" s="459"/>
      <x:c r="B96" s="459"/>
      <x:c r="C96" s="459"/>
      <x:c r="D96" s="459"/>
      <x:c r="E96" s="459"/>
      <x:c r="F96" s="482"/>
      <x:c r="G96" s="482"/>
      <x:c r="H96" s="483"/>
      <x:c r="I96" s="459"/>
      <x:c r="J96" s="459"/>
      <x:c r="K96" s="459"/>
      <x:c r="L96" s="459"/>
      <x:c r="M96" s="459"/>
      <x:c r="N96" s="459"/>
      <x:c r="O96" s="747" t="str">
        <x:f>IF(A96="","",IF(COUNTIF($A$5:$A$504,A96)&gt;1,"DUPLICATE SKU",IF(OR(B96="",E96="",F96=""),"CHECK REQUIRED FIELDS",IF(OR(NOT(ISNUMBER(F96)),F96&lt;=0,AND(G96&lt;&gt;"",OR(NOT(ISNUMBER(G96)),G96&lt;0,G96&gt;F96)),AND(H96&lt;&gt;"",OR(NOT(ISNUMBER(H96)),H96&lt;0,H96&gt;1)),AND(I96&lt;&gt;"",OR(NOT(ISNUMBER(I96)),I96&lt;=0)),AND(J96&lt;&gt;"",OR(NOT(ISNUMBER(J96)),J96&lt;=0)),AND(M96&lt;&gt;"",OR(NOT(ISNUMBER(M96)),M96&gt;TODAY()))),"CHECK PRICING","COMPLETE"))))</x:f>
      </x:c>
    </x:row>
    <x:row r="97">
      <x:c r="A97" s="459"/>
      <x:c r="B97" s="459"/>
      <x:c r="C97" s="459"/>
      <x:c r="D97" s="459"/>
      <x:c r="E97" s="459"/>
      <x:c r="F97" s="482"/>
      <x:c r="G97" s="482"/>
      <x:c r="H97" s="483"/>
      <x:c r="I97" s="459"/>
      <x:c r="J97" s="459"/>
      <x:c r="K97" s="459"/>
      <x:c r="L97" s="459"/>
      <x:c r="M97" s="459"/>
      <x:c r="N97" s="459"/>
      <x:c r="O97" s="747" t="str">
        <x:f>IF(A97="","",IF(COUNTIF($A$5:$A$504,A97)&gt;1,"DUPLICATE SKU",IF(OR(B97="",E97="",F97=""),"CHECK REQUIRED FIELDS",IF(OR(NOT(ISNUMBER(F97)),F97&lt;=0,AND(G97&lt;&gt;"",OR(NOT(ISNUMBER(G97)),G97&lt;0,G97&gt;F97)),AND(H97&lt;&gt;"",OR(NOT(ISNUMBER(H97)),H97&lt;0,H97&gt;1)),AND(I97&lt;&gt;"",OR(NOT(ISNUMBER(I97)),I97&lt;=0)),AND(J97&lt;&gt;"",OR(NOT(ISNUMBER(J97)),J97&lt;=0)),AND(M97&lt;&gt;"",OR(NOT(ISNUMBER(M97)),M97&gt;TODAY()))),"CHECK PRICING","COMPLETE"))))</x:f>
      </x:c>
    </x:row>
    <x:row r="98">
      <x:c r="A98" s="459"/>
      <x:c r="B98" s="459"/>
      <x:c r="C98" s="459"/>
      <x:c r="D98" s="459"/>
      <x:c r="E98" s="459"/>
      <x:c r="F98" s="482"/>
      <x:c r="G98" s="482"/>
      <x:c r="H98" s="483"/>
      <x:c r="I98" s="459"/>
      <x:c r="J98" s="459"/>
      <x:c r="K98" s="459"/>
      <x:c r="L98" s="459"/>
      <x:c r="M98" s="459"/>
      <x:c r="N98" s="459"/>
      <x:c r="O98" s="747" t="str">
        <x:f>IF(A98="","",IF(COUNTIF($A$5:$A$504,A98)&gt;1,"DUPLICATE SKU",IF(OR(B98="",E98="",F98=""),"CHECK REQUIRED FIELDS",IF(OR(NOT(ISNUMBER(F98)),F98&lt;=0,AND(G98&lt;&gt;"",OR(NOT(ISNUMBER(G98)),G98&lt;0,G98&gt;F98)),AND(H98&lt;&gt;"",OR(NOT(ISNUMBER(H98)),H98&lt;0,H98&gt;1)),AND(I98&lt;&gt;"",OR(NOT(ISNUMBER(I98)),I98&lt;=0)),AND(J98&lt;&gt;"",OR(NOT(ISNUMBER(J98)),J98&lt;=0)),AND(M98&lt;&gt;"",OR(NOT(ISNUMBER(M98)),M98&gt;TODAY()))),"CHECK PRICING","COMPLETE"))))</x:f>
      </x:c>
    </x:row>
    <x:row r="99">
      <x:c r="A99" s="459"/>
      <x:c r="B99" s="459"/>
      <x:c r="C99" s="459"/>
      <x:c r="D99" s="459"/>
      <x:c r="E99" s="459"/>
      <x:c r="F99" s="482"/>
      <x:c r="G99" s="482"/>
      <x:c r="H99" s="483"/>
      <x:c r="I99" s="459"/>
      <x:c r="J99" s="459"/>
      <x:c r="K99" s="459"/>
      <x:c r="L99" s="459"/>
      <x:c r="M99" s="459"/>
      <x:c r="N99" s="459"/>
      <x:c r="O99" s="747" t="str">
        <x:f>IF(A99="","",IF(COUNTIF($A$5:$A$504,A99)&gt;1,"DUPLICATE SKU",IF(OR(B99="",E99="",F99=""),"CHECK REQUIRED FIELDS",IF(OR(NOT(ISNUMBER(F99)),F99&lt;=0,AND(G99&lt;&gt;"",OR(NOT(ISNUMBER(G99)),G99&lt;0,G99&gt;F99)),AND(H99&lt;&gt;"",OR(NOT(ISNUMBER(H99)),H99&lt;0,H99&gt;1)),AND(I99&lt;&gt;"",OR(NOT(ISNUMBER(I99)),I99&lt;=0)),AND(J99&lt;&gt;"",OR(NOT(ISNUMBER(J99)),J99&lt;=0)),AND(M99&lt;&gt;"",OR(NOT(ISNUMBER(M99)),M99&gt;TODAY()))),"CHECK PRICING","COMPLETE"))))</x:f>
      </x:c>
    </x:row>
    <x:row r="100">
      <x:c r="A100" s="459"/>
      <x:c r="B100" s="459"/>
      <x:c r="C100" s="459"/>
      <x:c r="D100" s="459"/>
      <x:c r="E100" s="459"/>
      <x:c r="F100" s="482"/>
      <x:c r="G100" s="482"/>
      <x:c r="H100" s="483"/>
      <x:c r="I100" s="459"/>
      <x:c r="J100" s="459"/>
      <x:c r="K100" s="459"/>
      <x:c r="L100" s="459"/>
      <x:c r="M100" s="459"/>
      <x:c r="N100" s="459"/>
      <x:c r="O100" s="747" t="str">
        <x:f>IF(A100="","",IF(COUNTIF($A$5:$A$504,A100)&gt;1,"DUPLICATE SKU",IF(OR(B100="",E100="",F100=""),"CHECK REQUIRED FIELDS",IF(OR(NOT(ISNUMBER(F100)),F100&lt;=0,AND(G100&lt;&gt;"",OR(NOT(ISNUMBER(G100)),G100&lt;0,G100&gt;F100)),AND(H100&lt;&gt;"",OR(NOT(ISNUMBER(H100)),H100&lt;0,H100&gt;1)),AND(I100&lt;&gt;"",OR(NOT(ISNUMBER(I100)),I100&lt;=0)),AND(J100&lt;&gt;"",OR(NOT(ISNUMBER(J100)),J100&lt;=0)),AND(M100&lt;&gt;"",OR(NOT(ISNUMBER(M100)),M100&gt;TODAY()))),"CHECK PRICING","COMPLETE"))))</x:f>
      </x:c>
    </x:row>
    <x:row r="101">
      <x:c r="A101" s="459"/>
      <x:c r="B101" s="459"/>
      <x:c r="C101" s="459"/>
      <x:c r="D101" s="459"/>
      <x:c r="E101" s="459"/>
      <x:c r="F101" s="482"/>
      <x:c r="G101" s="482"/>
      <x:c r="H101" s="483"/>
      <x:c r="I101" s="459"/>
      <x:c r="J101" s="459"/>
      <x:c r="K101" s="459"/>
      <x:c r="L101" s="459"/>
      <x:c r="M101" s="459"/>
      <x:c r="N101" s="459"/>
      <x:c r="O101" s="747" t="str">
        <x:f>IF(A101="","",IF(COUNTIF($A$5:$A$504,A101)&gt;1,"DUPLICATE SKU",IF(OR(B101="",E101="",F101=""),"CHECK REQUIRED FIELDS",IF(OR(NOT(ISNUMBER(F101)),F101&lt;=0,AND(G101&lt;&gt;"",OR(NOT(ISNUMBER(G101)),G101&lt;0,G101&gt;F101)),AND(H101&lt;&gt;"",OR(NOT(ISNUMBER(H101)),H101&lt;0,H101&gt;1)),AND(I101&lt;&gt;"",OR(NOT(ISNUMBER(I101)),I101&lt;=0)),AND(J101&lt;&gt;"",OR(NOT(ISNUMBER(J101)),J101&lt;=0)),AND(M101&lt;&gt;"",OR(NOT(ISNUMBER(M101)),M101&gt;TODAY()))),"CHECK PRICING","COMPLETE"))))</x:f>
      </x:c>
    </x:row>
    <x:row r="102">
      <x:c r="A102" s="459"/>
      <x:c r="B102" s="459"/>
      <x:c r="C102" s="459"/>
      <x:c r="D102" s="459"/>
      <x:c r="E102" s="459"/>
      <x:c r="F102" s="482"/>
      <x:c r="G102" s="482"/>
      <x:c r="H102" s="483"/>
      <x:c r="I102" s="459"/>
      <x:c r="J102" s="459"/>
      <x:c r="K102" s="459"/>
      <x:c r="L102" s="459"/>
      <x:c r="M102" s="459"/>
      <x:c r="N102" s="459"/>
      <x:c r="O102" s="747" t="str">
        <x:f>IF(A102="","",IF(COUNTIF($A$5:$A$504,A102)&gt;1,"DUPLICATE SKU",IF(OR(B102="",E102="",F102=""),"CHECK REQUIRED FIELDS",IF(OR(NOT(ISNUMBER(F102)),F102&lt;=0,AND(G102&lt;&gt;"",OR(NOT(ISNUMBER(G102)),G102&lt;0,G102&gt;F102)),AND(H102&lt;&gt;"",OR(NOT(ISNUMBER(H102)),H102&lt;0,H102&gt;1)),AND(I102&lt;&gt;"",OR(NOT(ISNUMBER(I102)),I102&lt;=0)),AND(J102&lt;&gt;"",OR(NOT(ISNUMBER(J102)),J102&lt;=0)),AND(M102&lt;&gt;"",OR(NOT(ISNUMBER(M102)),M102&gt;TODAY()))),"CHECK PRICING","COMPLETE"))))</x:f>
      </x:c>
    </x:row>
    <x:row r="103">
      <x:c r="A103" s="459"/>
      <x:c r="B103" s="459"/>
      <x:c r="C103" s="459"/>
      <x:c r="D103" s="459"/>
      <x:c r="E103" s="459"/>
      <x:c r="F103" s="482"/>
      <x:c r="G103" s="482"/>
      <x:c r="H103" s="483"/>
      <x:c r="I103" s="459"/>
      <x:c r="J103" s="459"/>
      <x:c r="K103" s="459"/>
      <x:c r="L103" s="459"/>
      <x:c r="M103" s="459"/>
      <x:c r="N103" s="459"/>
      <x:c r="O103" s="747" t="str">
        <x:f>IF(A103="","",IF(COUNTIF($A$5:$A$504,A103)&gt;1,"DUPLICATE SKU",IF(OR(B103="",E103="",F103=""),"CHECK REQUIRED FIELDS",IF(OR(NOT(ISNUMBER(F103)),F103&lt;=0,AND(G103&lt;&gt;"",OR(NOT(ISNUMBER(G103)),G103&lt;0,G103&gt;F103)),AND(H103&lt;&gt;"",OR(NOT(ISNUMBER(H103)),H103&lt;0,H103&gt;1)),AND(I103&lt;&gt;"",OR(NOT(ISNUMBER(I103)),I103&lt;=0)),AND(J103&lt;&gt;"",OR(NOT(ISNUMBER(J103)),J103&lt;=0)),AND(M103&lt;&gt;"",OR(NOT(ISNUMBER(M103)),M103&gt;TODAY()))),"CHECK PRICING","COMPLETE"))))</x:f>
      </x:c>
    </x:row>
    <x:row r="104">
      <x:c r="A104" s="459"/>
      <x:c r="B104" s="459"/>
      <x:c r="C104" s="459"/>
      <x:c r="D104" s="459"/>
      <x:c r="E104" s="459"/>
      <x:c r="F104" s="482"/>
      <x:c r="G104" s="482"/>
      <x:c r="H104" s="483"/>
      <x:c r="I104" s="459"/>
      <x:c r="J104" s="459"/>
      <x:c r="K104" s="459"/>
      <x:c r="L104" s="459"/>
      <x:c r="M104" s="459"/>
      <x:c r="N104" s="459"/>
      <x:c r="O104" s="747" t="str">
        <x:f>IF(A104="","",IF(COUNTIF($A$5:$A$504,A104)&gt;1,"DUPLICATE SKU",IF(OR(B104="",E104="",F104=""),"CHECK REQUIRED FIELDS",IF(OR(NOT(ISNUMBER(F104)),F104&lt;=0,AND(G104&lt;&gt;"",OR(NOT(ISNUMBER(G104)),G104&lt;0,G104&gt;F104)),AND(H104&lt;&gt;"",OR(NOT(ISNUMBER(H104)),H104&lt;0,H104&gt;1)),AND(I104&lt;&gt;"",OR(NOT(ISNUMBER(I104)),I104&lt;=0)),AND(J104&lt;&gt;"",OR(NOT(ISNUMBER(J104)),J104&lt;=0)),AND(M104&lt;&gt;"",OR(NOT(ISNUMBER(M104)),M104&gt;TODAY()))),"CHECK PRICING","COMPLETE"))))</x:f>
      </x:c>
    </x:row>
    <x:row r="105">
      <x:c r="A105" s="459"/>
      <x:c r="B105" s="459"/>
      <x:c r="C105" s="459"/>
      <x:c r="D105" s="459"/>
      <x:c r="E105" s="459"/>
      <x:c r="F105" s="482"/>
      <x:c r="G105" s="482"/>
      <x:c r="H105" s="483"/>
      <x:c r="I105" s="459"/>
      <x:c r="J105" s="459"/>
      <x:c r="K105" s="459"/>
      <x:c r="L105" s="459"/>
      <x:c r="M105" s="459"/>
      <x:c r="N105" s="459"/>
      <x:c r="O105" s="747" t="str">
        <x:f>IF(A105="","",IF(COUNTIF($A$5:$A$504,A105)&gt;1,"DUPLICATE SKU",IF(OR(B105="",E105="",F105=""),"CHECK REQUIRED FIELDS",IF(OR(NOT(ISNUMBER(F105)),F105&lt;=0,AND(G105&lt;&gt;"",OR(NOT(ISNUMBER(G105)),G105&lt;0,G105&gt;F105)),AND(H105&lt;&gt;"",OR(NOT(ISNUMBER(H105)),H105&lt;0,H105&gt;1)),AND(I105&lt;&gt;"",OR(NOT(ISNUMBER(I105)),I105&lt;=0)),AND(J105&lt;&gt;"",OR(NOT(ISNUMBER(J105)),J105&lt;=0)),AND(M105&lt;&gt;"",OR(NOT(ISNUMBER(M105)),M105&gt;TODAY()))),"CHECK PRICING","COMPLETE"))))</x:f>
      </x:c>
    </x:row>
    <x:row r="106">
      <x:c r="A106" s="459"/>
      <x:c r="B106" s="459"/>
      <x:c r="C106" s="459"/>
      <x:c r="D106" s="459"/>
      <x:c r="E106" s="459"/>
      <x:c r="F106" s="482"/>
      <x:c r="G106" s="482"/>
      <x:c r="H106" s="483"/>
      <x:c r="I106" s="459"/>
      <x:c r="J106" s="459"/>
      <x:c r="K106" s="459"/>
      <x:c r="L106" s="459"/>
      <x:c r="M106" s="459"/>
      <x:c r="N106" s="459"/>
      <x:c r="O106" s="747" t="str">
        <x:f>IF(A106="","",IF(COUNTIF($A$5:$A$504,A106)&gt;1,"DUPLICATE SKU",IF(OR(B106="",E106="",F106=""),"CHECK REQUIRED FIELDS",IF(OR(NOT(ISNUMBER(F106)),F106&lt;=0,AND(G106&lt;&gt;"",OR(NOT(ISNUMBER(G106)),G106&lt;0,G106&gt;F106)),AND(H106&lt;&gt;"",OR(NOT(ISNUMBER(H106)),H106&lt;0,H106&gt;1)),AND(I106&lt;&gt;"",OR(NOT(ISNUMBER(I106)),I106&lt;=0)),AND(J106&lt;&gt;"",OR(NOT(ISNUMBER(J106)),J106&lt;=0)),AND(M106&lt;&gt;"",OR(NOT(ISNUMBER(M106)),M106&gt;TODAY()))),"CHECK PRICING","COMPLETE"))))</x:f>
      </x:c>
    </x:row>
    <x:row r="107">
      <x:c r="A107" s="459"/>
      <x:c r="B107" s="459"/>
      <x:c r="C107" s="459"/>
      <x:c r="D107" s="459"/>
      <x:c r="E107" s="459"/>
      <x:c r="F107" s="482"/>
      <x:c r="G107" s="482"/>
      <x:c r="H107" s="483"/>
      <x:c r="I107" s="459"/>
      <x:c r="J107" s="459"/>
      <x:c r="K107" s="459"/>
      <x:c r="L107" s="459"/>
      <x:c r="M107" s="459"/>
      <x:c r="N107" s="459"/>
      <x:c r="O107" s="747" t="str">
        <x:f>IF(A107="","",IF(COUNTIF($A$5:$A$504,A107)&gt;1,"DUPLICATE SKU",IF(OR(B107="",E107="",F107=""),"CHECK REQUIRED FIELDS",IF(OR(NOT(ISNUMBER(F107)),F107&lt;=0,AND(G107&lt;&gt;"",OR(NOT(ISNUMBER(G107)),G107&lt;0,G107&gt;F107)),AND(H107&lt;&gt;"",OR(NOT(ISNUMBER(H107)),H107&lt;0,H107&gt;1)),AND(I107&lt;&gt;"",OR(NOT(ISNUMBER(I107)),I107&lt;=0)),AND(J107&lt;&gt;"",OR(NOT(ISNUMBER(J107)),J107&lt;=0)),AND(M107&lt;&gt;"",OR(NOT(ISNUMBER(M107)),M107&gt;TODAY()))),"CHECK PRICING","COMPLETE"))))</x:f>
      </x:c>
    </x:row>
    <x:row r="108">
      <x:c r="A108" s="459"/>
      <x:c r="B108" s="459"/>
      <x:c r="C108" s="459"/>
      <x:c r="D108" s="459"/>
      <x:c r="E108" s="459"/>
      <x:c r="F108" s="482"/>
      <x:c r="G108" s="482"/>
      <x:c r="H108" s="483"/>
      <x:c r="I108" s="459"/>
      <x:c r="J108" s="459"/>
      <x:c r="K108" s="459"/>
      <x:c r="L108" s="459"/>
      <x:c r="M108" s="459"/>
      <x:c r="N108" s="459"/>
      <x:c r="O108" s="747" t="str">
        <x:f>IF(A108="","",IF(COUNTIF($A$5:$A$504,A108)&gt;1,"DUPLICATE SKU",IF(OR(B108="",E108="",F108=""),"CHECK REQUIRED FIELDS",IF(OR(NOT(ISNUMBER(F108)),F108&lt;=0,AND(G108&lt;&gt;"",OR(NOT(ISNUMBER(G108)),G108&lt;0,G108&gt;F108)),AND(H108&lt;&gt;"",OR(NOT(ISNUMBER(H108)),H108&lt;0,H108&gt;1)),AND(I108&lt;&gt;"",OR(NOT(ISNUMBER(I108)),I108&lt;=0)),AND(J108&lt;&gt;"",OR(NOT(ISNUMBER(J108)),J108&lt;=0)),AND(M108&lt;&gt;"",OR(NOT(ISNUMBER(M108)),M108&gt;TODAY()))),"CHECK PRICING","COMPLETE"))))</x:f>
      </x:c>
    </x:row>
    <x:row r="109">
      <x:c r="A109" s="459"/>
      <x:c r="B109" s="459"/>
      <x:c r="C109" s="459"/>
      <x:c r="D109" s="459"/>
      <x:c r="E109" s="459"/>
      <x:c r="F109" s="482"/>
      <x:c r="G109" s="482"/>
      <x:c r="H109" s="483"/>
      <x:c r="I109" s="459"/>
      <x:c r="J109" s="459"/>
      <x:c r="K109" s="459"/>
      <x:c r="L109" s="459"/>
      <x:c r="M109" s="459"/>
      <x:c r="N109" s="459"/>
      <x:c r="O109" s="747" t="str">
        <x:f>IF(A109="","",IF(COUNTIF($A$5:$A$504,A109)&gt;1,"DUPLICATE SKU",IF(OR(B109="",E109="",F109=""),"CHECK REQUIRED FIELDS",IF(OR(NOT(ISNUMBER(F109)),F109&lt;=0,AND(G109&lt;&gt;"",OR(NOT(ISNUMBER(G109)),G109&lt;0,G109&gt;F109)),AND(H109&lt;&gt;"",OR(NOT(ISNUMBER(H109)),H109&lt;0,H109&gt;1)),AND(I109&lt;&gt;"",OR(NOT(ISNUMBER(I109)),I109&lt;=0)),AND(J109&lt;&gt;"",OR(NOT(ISNUMBER(J109)),J109&lt;=0)),AND(M109&lt;&gt;"",OR(NOT(ISNUMBER(M109)),M109&gt;TODAY()))),"CHECK PRICING","COMPLETE"))))</x:f>
      </x:c>
    </x:row>
    <x:row r="110">
      <x:c r="A110" s="459"/>
      <x:c r="B110" s="459"/>
      <x:c r="C110" s="459"/>
      <x:c r="D110" s="459"/>
      <x:c r="E110" s="459"/>
      <x:c r="F110" s="482"/>
      <x:c r="G110" s="482"/>
      <x:c r="H110" s="483"/>
      <x:c r="I110" s="459"/>
      <x:c r="J110" s="459"/>
      <x:c r="K110" s="459"/>
      <x:c r="L110" s="459"/>
      <x:c r="M110" s="459"/>
      <x:c r="N110" s="459"/>
      <x:c r="O110" s="747" t="str">
        <x:f>IF(A110="","",IF(COUNTIF($A$5:$A$504,A110)&gt;1,"DUPLICATE SKU",IF(OR(B110="",E110="",F110=""),"CHECK REQUIRED FIELDS",IF(OR(NOT(ISNUMBER(F110)),F110&lt;=0,AND(G110&lt;&gt;"",OR(NOT(ISNUMBER(G110)),G110&lt;0,G110&gt;F110)),AND(H110&lt;&gt;"",OR(NOT(ISNUMBER(H110)),H110&lt;0,H110&gt;1)),AND(I110&lt;&gt;"",OR(NOT(ISNUMBER(I110)),I110&lt;=0)),AND(J110&lt;&gt;"",OR(NOT(ISNUMBER(J110)),J110&lt;=0)),AND(M110&lt;&gt;"",OR(NOT(ISNUMBER(M110)),M110&gt;TODAY()))),"CHECK PRICING","COMPLETE"))))</x:f>
      </x:c>
    </x:row>
    <x:row r="111">
      <x:c r="A111" s="459"/>
      <x:c r="B111" s="459"/>
      <x:c r="C111" s="459"/>
      <x:c r="D111" s="459"/>
      <x:c r="E111" s="459"/>
      <x:c r="F111" s="482"/>
      <x:c r="G111" s="482"/>
      <x:c r="H111" s="483"/>
      <x:c r="I111" s="459"/>
      <x:c r="J111" s="459"/>
      <x:c r="K111" s="459"/>
      <x:c r="L111" s="459"/>
      <x:c r="M111" s="459"/>
      <x:c r="N111" s="459"/>
      <x:c r="O111" s="747" t="str">
        <x:f>IF(A111="","",IF(COUNTIF($A$5:$A$504,A111)&gt;1,"DUPLICATE SKU",IF(OR(B111="",E111="",F111=""),"CHECK REQUIRED FIELDS",IF(OR(NOT(ISNUMBER(F111)),F111&lt;=0,AND(G111&lt;&gt;"",OR(NOT(ISNUMBER(G111)),G111&lt;0,G111&gt;F111)),AND(H111&lt;&gt;"",OR(NOT(ISNUMBER(H111)),H111&lt;0,H111&gt;1)),AND(I111&lt;&gt;"",OR(NOT(ISNUMBER(I111)),I111&lt;=0)),AND(J111&lt;&gt;"",OR(NOT(ISNUMBER(J111)),J111&lt;=0)),AND(M111&lt;&gt;"",OR(NOT(ISNUMBER(M111)),M111&gt;TODAY()))),"CHECK PRICING","COMPLETE"))))</x:f>
      </x:c>
    </x:row>
    <x:row r="112">
      <x:c r="A112" s="459"/>
      <x:c r="B112" s="459"/>
      <x:c r="C112" s="459"/>
      <x:c r="D112" s="459"/>
      <x:c r="E112" s="459"/>
      <x:c r="F112" s="482"/>
      <x:c r="G112" s="482"/>
      <x:c r="H112" s="483"/>
      <x:c r="I112" s="459"/>
      <x:c r="J112" s="459"/>
      <x:c r="K112" s="459"/>
      <x:c r="L112" s="459"/>
      <x:c r="M112" s="459"/>
      <x:c r="N112" s="459"/>
      <x:c r="O112" s="747" t="str">
        <x:f>IF(A112="","",IF(COUNTIF($A$5:$A$504,A112)&gt;1,"DUPLICATE SKU",IF(OR(B112="",E112="",F112=""),"CHECK REQUIRED FIELDS",IF(OR(NOT(ISNUMBER(F112)),F112&lt;=0,AND(G112&lt;&gt;"",OR(NOT(ISNUMBER(G112)),G112&lt;0,G112&gt;F112)),AND(H112&lt;&gt;"",OR(NOT(ISNUMBER(H112)),H112&lt;0,H112&gt;1)),AND(I112&lt;&gt;"",OR(NOT(ISNUMBER(I112)),I112&lt;=0)),AND(J112&lt;&gt;"",OR(NOT(ISNUMBER(J112)),J112&lt;=0)),AND(M112&lt;&gt;"",OR(NOT(ISNUMBER(M112)),M112&gt;TODAY()))),"CHECK PRICING","COMPLETE"))))</x:f>
      </x:c>
    </x:row>
    <x:row r="113">
      <x:c r="A113" s="459"/>
      <x:c r="B113" s="459"/>
      <x:c r="C113" s="459"/>
      <x:c r="D113" s="459"/>
      <x:c r="E113" s="459"/>
      <x:c r="F113" s="482"/>
      <x:c r="G113" s="482"/>
      <x:c r="H113" s="483"/>
      <x:c r="I113" s="459"/>
      <x:c r="J113" s="459"/>
      <x:c r="K113" s="459"/>
      <x:c r="L113" s="459"/>
      <x:c r="M113" s="459"/>
      <x:c r="N113" s="459"/>
      <x:c r="O113" s="747" t="str">
        <x:f>IF(A113="","",IF(COUNTIF($A$5:$A$504,A113)&gt;1,"DUPLICATE SKU",IF(OR(B113="",E113="",F113=""),"CHECK REQUIRED FIELDS",IF(OR(NOT(ISNUMBER(F113)),F113&lt;=0,AND(G113&lt;&gt;"",OR(NOT(ISNUMBER(G113)),G113&lt;0,G113&gt;F113)),AND(H113&lt;&gt;"",OR(NOT(ISNUMBER(H113)),H113&lt;0,H113&gt;1)),AND(I113&lt;&gt;"",OR(NOT(ISNUMBER(I113)),I113&lt;=0)),AND(J113&lt;&gt;"",OR(NOT(ISNUMBER(J113)),J113&lt;=0)),AND(M113&lt;&gt;"",OR(NOT(ISNUMBER(M113)),M113&gt;TODAY()))),"CHECK PRICING","COMPLETE"))))</x:f>
      </x:c>
    </x:row>
    <x:row r="114">
      <x:c r="A114" s="459"/>
      <x:c r="B114" s="459"/>
      <x:c r="C114" s="459"/>
      <x:c r="D114" s="459"/>
      <x:c r="E114" s="459"/>
      <x:c r="F114" s="482"/>
      <x:c r="G114" s="482"/>
      <x:c r="H114" s="483"/>
      <x:c r="I114" s="459"/>
      <x:c r="J114" s="459"/>
      <x:c r="K114" s="459"/>
      <x:c r="L114" s="459"/>
      <x:c r="M114" s="459"/>
      <x:c r="N114" s="459"/>
      <x:c r="O114" s="747" t="str">
        <x:f>IF(A114="","",IF(COUNTIF($A$5:$A$504,A114)&gt;1,"DUPLICATE SKU",IF(OR(B114="",E114="",F114=""),"CHECK REQUIRED FIELDS",IF(OR(NOT(ISNUMBER(F114)),F114&lt;=0,AND(G114&lt;&gt;"",OR(NOT(ISNUMBER(G114)),G114&lt;0,G114&gt;F114)),AND(H114&lt;&gt;"",OR(NOT(ISNUMBER(H114)),H114&lt;0,H114&gt;1)),AND(I114&lt;&gt;"",OR(NOT(ISNUMBER(I114)),I114&lt;=0)),AND(J114&lt;&gt;"",OR(NOT(ISNUMBER(J114)),J114&lt;=0)),AND(M114&lt;&gt;"",OR(NOT(ISNUMBER(M114)),M114&gt;TODAY()))),"CHECK PRICING","COMPLETE"))))</x:f>
      </x:c>
    </x:row>
    <x:row r="115">
      <x:c r="A115" s="459"/>
      <x:c r="B115" s="459"/>
      <x:c r="C115" s="459"/>
      <x:c r="D115" s="459"/>
      <x:c r="E115" s="459"/>
      <x:c r="F115" s="482"/>
      <x:c r="G115" s="482"/>
      <x:c r="H115" s="483"/>
      <x:c r="I115" s="459"/>
      <x:c r="J115" s="459"/>
      <x:c r="K115" s="459"/>
      <x:c r="L115" s="459"/>
      <x:c r="M115" s="459"/>
      <x:c r="N115" s="459"/>
      <x:c r="O115" s="747" t="str">
        <x:f>IF(A115="","",IF(COUNTIF($A$5:$A$504,A115)&gt;1,"DUPLICATE SKU",IF(OR(B115="",E115="",F115=""),"CHECK REQUIRED FIELDS",IF(OR(NOT(ISNUMBER(F115)),F115&lt;=0,AND(G115&lt;&gt;"",OR(NOT(ISNUMBER(G115)),G115&lt;0,G115&gt;F115)),AND(H115&lt;&gt;"",OR(NOT(ISNUMBER(H115)),H115&lt;0,H115&gt;1)),AND(I115&lt;&gt;"",OR(NOT(ISNUMBER(I115)),I115&lt;=0)),AND(J115&lt;&gt;"",OR(NOT(ISNUMBER(J115)),J115&lt;=0)),AND(M115&lt;&gt;"",OR(NOT(ISNUMBER(M115)),M115&gt;TODAY()))),"CHECK PRICING","COMPLETE"))))</x:f>
      </x:c>
    </x:row>
    <x:row r="116">
      <x:c r="A116" s="459"/>
      <x:c r="B116" s="459"/>
      <x:c r="C116" s="459"/>
      <x:c r="D116" s="459"/>
      <x:c r="E116" s="459"/>
      <x:c r="F116" s="482"/>
      <x:c r="G116" s="482"/>
      <x:c r="H116" s="483"/>
      <x:c r="I116" s="459"/>
      <x:c r="J116" s="459"/>
      <x:c r="K116" s="459"/>
      <x:c r="L116" s="459"/>
      <x:c r="M116" s="459"/>
      <x:c r="N116" s="459"/>
      <x:c r="O116" s="747" t="str">
        <x:f>IF(A116="","",IF(COUNTIF($A$5:$A$504,A116)&gt;1,"DUPLICATE SKU",IF(OR(B116="",E116="",F116=""),"CHECK REQUIRED FIELDS",IF(OR(NOT(ISNUMBER(F116)),F116&lt;=0,AND(G116&lt;&gt;"",OR(NOT(ISNUMBER(G116)),G116&lt;0,G116&gt;F116)),AND(H116&lt;&gt;"",OR(NOT(ISNUMBER(H116)),H116&lt;0,H116&gt;1)),AND(I116&lt;&gt;"",OR(NOT(ISNUMBER(I116)),I116&lt;=0)),AND(J116&lt;&gt;"",OR(NOT(ISNUMBER(J116)),J116&lt;=0)),AND(M116&lt;&gt;"",OR(NOT(ISNUMBER(M116)),M116&gt;TODAY()))),"CHECK PRICING","COMPLETE"))))</x:f>
      </x:c>
    </x:row>
    <x:row r="117">
      <x:c r="A117" s="459"/>
      <x:c r="B117" s="459"/>
      <x:c r="C117" s="459"/>
      <x:c r="D117" s="459"/>
      <x:c r="E117" s="459"/>
      <x:c r="F117" s="482"/>
      <x:c r="G117" s="482"/>
      <x:c r="H117" s="483"/>
      <x:c r="I117" s="459"/>
      <x:c r="J117" s="459"/>
      <x:c r="K117" s="459"/>
      <x:c r="L117" s="459"/>
      <x:c r="M117" s="459"/>
      <x:c r="N117" s="459"/>
      <x:c r="O117" s="747" t="str">
        <x:f>IF(A117="","",IF(COUNTIF($A$5:$A$504,A117)&gt;1,"DUPLICATE SKU",IF(OR(B117="",E117="",F117=""),"CHECK REQUIRED FIELDS",IF(OR(NOT(ISNUMBER(F117)),F117&lt;=0,AND(G117&lt;&gt;"",OR(NOT(ISNUMBER(G117)),G117&lt;0,G117&gt;F117)),AND(H117&lt;&gt;"",OR(NOT(ISNUMBER(H117)),H117&lt;0,H117&gt;1)),AND(I117&lt;&gt;"",OR(NOT(ISNUMBER(I117)),I117&lt;=0)),AND(J117&lt;&gt;"",OR(NOT(ISNUMBER(J117)),J117&lt;=0)),AND(M117&lt;&gt;"",OR(NOT(ISNUMBER(M117)),M117&gt;TODAY()))),"CHECK PRICING","COMPLETE"))))</x:f>
      </x:c>
    </x:row>
    <x:row r="118">
      <x:c r="A118" s="459"/>
      <x:c r="B118" s="459"/>
      <x:c r="C118" s="459"/>
      <x:c r="D118" s="459"/>
      <x:c r="E118" s="459"/>
      <x:c r="F118" s="482"/>
      <x:c r="G118" s="482"/>
      <x:c r="H118" s="483"/>
      <x:c r="I118" s="459"/>
      <x:c r="J118" s="459"/>
      <x:c r="K118" s="459"/>
      <x:c r="L118" s="459"/>
      <x:c r="M118" s="459"/>
      <x:c r="N118" s="459"/>
      <x:c r="O118" s="747" t="str">
        <x:f>IF(A118="","",IF(COUNTIF($A$5:$A$504,A118)&gt;1,"DUPLICATE SKU",IF(OR(B118="",E118="",F118=""),"CHECK REQUIRED FIELDS",IF(OR(NOT(ISNUMBER(F118)),F118&lt;=0,AND(G118&lt;&gt;"",OR(NOT(ISNUMBER(G118)),G118&lt;0,G118&gt;F118)),AND(H118&lt;&gt;"",OR(NOT(ISNUMBER(H118)),H118&lt;0,H118&gt;1)),AND(I118&lt;&gt;"",OR(NOT(ISNUMBER(I118)),I118&lt;=0)),AND(J118&lt;&gt;"",OR(NOT(ISNUMBER(J118)),J118&lt;=0)),AND(M118&lt;&gt;"",OR(NOT(ISNUMBER(M118)),M118&gt;TODAY()))),"CHECK PRICING","COMPLETE"))))</x:f>
      </x:c>
    </x:row>
    <x:row r="119">
      <x:c r="A119" s="459"/>
      <x:c r="B119" s="459"/>
      <x:c r="C119" s="459"/>
      <x:c r="D119" s="459"/>
      <x:c r="E119" s="459"/>
      <x:c r="F119" s="482"/>
      <x:c r="G119" s="482"/>
      <x:c r="H119" s="483"/>
      <x:c r="I119" s="459"/>
      <x:c r="J119" s="459"/>
      <x:c r="K119" s="459"/>
      <x:c r="L119" s="459"/>
      <x:c r="M119" s="459"/>
      <x:c r="N119" s="459"/>
      <x:c r="O119" s="747" t="str">
        <x:f>IF(A119="","",IF(COUNTIF($A$5:$A$504,A119)&gt;1,"DUPLICATE SKU",IF(OR(B119="",E119="",F119=""),"CHECK REQUIRED FIELDS",IF(OR(NOT(ISNUMBER(F119)),F119&lt;=0,AND(G119&lt;&gt;"",OR(NOT(ISNUMBER(G119)),G119&lt;0,G119&gt;F119)),AND(H119&lt;&gt;"",OR(NOT(ISNUMBER(H119)),H119&lt;0,H119&gt;1)),AND(I119&lt;&gt;"",OR(NOT(ISNUMBER(I119)),I119&lt;=0)),AND(J119&lt;&gt;"",OR(NOT(ISNUMBER(J119)),J119&lt;=0)),AND(M119&lt;&gt;"",OR(NOT(ISNUMBER(M119)),M119&gt;TODAY()))),"CHECK PRICING","COMPLETE"))))</x:f>
      </x:c>
    </x:row>
    <x:row r="120">
      <x:c r="A120" s="459"/>
      <x:c r="B120" s="459"/>
      <x:c r="C120" s="459"/>
      <x:c r="D120" s="459"/>
      <x:c r="E120" s="459"/>
      <x:c r="F120" s="482"/>
      <x:c r="G120" s="482"/>
      <x:c r="H120" s="483"/>
      <x:c r="I120" s="459"/>
      <x:c r="J120" s="459"/>
      <x:c r="K120" s="459"/>
      <x:c r="L120" s="459"/>
      <x:c r="M120" s="459"/>
      <x:c r="N120" s="459"/>
      <x:c r="O120" s="747" t="str">
        <x:f>IF(A120="","",IF(COUNTIF($A$5:$A$504,A120)&gt;1,"DUPLICATE SKU",IF(OR(B120="",E120="",F120=""),"CHECK REQUIRED FIELDS",IF(OR(NOT(ISNUMBER(F120)),F120&lt;=0,AND(G120&lt;&gt;"",OR(NOT(ISNUMBER(G120)),G120&lt;0,G120&gt;F120)),AND(H120&lt;&gt;"",OR(NOT(ISNUMBER(H120)),H120&lt;0,H120&gt;1)),AND(I120&lt;&gt;"",OR(NOT(ISNUMBER(I120)),I120&lt;=0)),AND(J120&lt;&gt;"",OR(NOT(ISNUMBER(J120)),J120&lt;=0)),AND(M120&lt;&gt;"",OR(NOT(ISNUMBER(M120)),M120&gt;TODAY()))),"CHECK PRICING","COMPLETE"))))</x:f>
      </x:c>
    </x:row>
    <x:row r="121">
      <x:c r="A121" s="459"/>
      <x:c r="B121" s="459"/>
      <x:c r="C121" s="459"/>
      <x:c r="D121" s="459"/>
      <x:c r="E121" s="459"/>
      <x:c r="F121" s="482"/>
      <x:c r="G121" s="482"/>
      <x:c r="H121" s="483"/>
      <x:c r="I121" s="459"/>
      <x:c r="J121" s="459"/>
      <x:c r="K121" s="459"/>
      <x:c r="L121" s="459"/>
      <x:c r="M121" s="459"/>
      <x:c r="N121" s="459"/>
      <x:c r="O121" s="747" t="str">
        <x:f>IF(A121="","",IF(COUNTIF($A$5:$A$504,A121)&gt;1,"DUPLICATE SKU",IF(OR(B121="",E121="",F121=""),"CHECK REQUIRED FIELDS",IF(OR(NOT(ISNUMBER(F121)),F121&lt;=0,AND(G121&lt;&gt;"",OR(NOT(ISNUMBER(G121)),G121&lt;0,G121&gt;F121)),AND(H121&lt;&gt;"",OR(NOT(ISNUMBER(H121)),H121&lt;0,H121&gt;1)),AND(I121&lt;&gt;"",OR(NOT(ISNUMBER(I121)),I121&lt;=0)),AND(J121&lt;&gt;"",OR(NOT(ISNUMBER(J121)),J121&lt;=0)),AND(M121&lt;&gt;"",OR(NOT(ISNUMBER(M121)),M121&gt;TODAY()))),"CHECK PRICING","COMPLETE"))))</x:f>
      </x:c>
    </x:row>
    <x:row r="122">
      <x:c r="A122" s="459"/>
      <x:c r="B122" s="459"/>
      <x:c r="C122" s="459"/>
      <x:c r="D122" s="459"/>
      <x:c r="E122" s="459"/>
      <x:c r="F122" s="482"/>
      <x:c r="G122" s="482"/>
      <x:c r="H122" s="483"/>
      <x:c r="I122" s="459"/>
      <x:c r="J122" s="459"/>
      <x:c r="K122" s="459"/>
      <x:c r="L122" s="459"/>
      <x:c r="M122" s="459"/>
      <x:c r="N122" s="459"/>
      <x:c r="O122" s="747" t="str">
        <x:f>IF(A122="","",IF(COUNTIF($A$5:$A$504,A122)&gt;1,"DUPLICATE SKU",IF(OR(B122="",E122="",F122=""),"CHECK REQUIRED FIELDS",IF(OR(NOT(ISNUMBER(F122)),F122&lt;=0,AND(G122&lt;&gt;"",OR(NOT(ISNUMBER(G122)),G122&lt;0,G122&gt;F122)),AND(H122&lt;&gt;"",OR(NOT(ISNUMBER(H122)),H122&lt;0,H122&gt;1)),AND(I122&lt;&gt;"",OR(NOT(ISNUMBER(I122)),I122&lt;=0)),AND(J122&lt;&gt;"",OR(NOT(ISNUMBER(J122)),J122&lt;=0)),AND(M122&lt;&gt;"",OR(NOT(ISNUMBER(M122)),M122&gt;TODAY()))),"CHECK PRICING","COMPLETE"))))</x:f>
      </x:c>
    </x:row>
    <x:row r="123">
      <x:c r="A123" s="459"/>
      <x:c r="B123" s="459"/>
      <x:c r="C123" s="459"/>
      <x:c r="D123" s="459"/>
      <x:c r="E123" s="459"/>
      <x:c r="F123" s="482"/>
      <x:c r="G123" s="482"/>
      <x:c r="H123" s="483"/>
      <x:c r="I123" s="459"/>
      <x:c r="J123" s="459"/>
      <x:c r="K123" s="459"/>
      <x:c r="L123" s="459"/>
      <x:c r="M123" s="459"/>
      <x:c r="N123" s="459"/>
      <x:c r="O123" s="747" t="str">
        <x:f>IF(A123="","",IF(COUNTIF($A$5:$A$504,A123)&gt;1,"DUPLICATE SKU",IF(OR(B123="",E123="",F123=""),"CHECK REQUIRED FIELDS",IF(OR(NOT(ISNUMBER(F123)),F123&lt;=0,AND(G123&lt;&gt;"",OR(NOT(ISNUMBER(G123)),G123&lt;0,G123&gt;F123)),AND(H123&lt;&gt;"",OR(NOT(ISNUMBER(H123)),H123&lt;0,H123&gt;1)),AND(I123&lt;&gt;"",OR(NOT(ISNUMBER(I123)),I123&lt;=0)),AND(J123&lt;&gt;"",OR(NOT(ISNUMBER(J123)),J123&lt;=0)),AND(M123&lt;&gt;"",OR(NOT(ISNUMBER(M123)),M123&gt;TODAY()))),"CHECK PRICING","COMPLETE"))))</x:f>
      </x:c>
    </x:row>
    <x:row r="124">
      <x:c r="A124" s="459"/>
      <x:c r="B124" s="459"/>
      <x:c r="C124" s="459"/>
      <x:c r="D124" s="459"/>
      <x:c r="E124" s="459"/>
      <x:c r="F124" s="482"/>
      <x:c r="G124" s="482"/>
      <x:c r="H124" s="483"/>
      <x:c r="I124" s="459"/>
      <x:c r="J124" s="459"/>
      <x:c r="K124" s="459"/>
      <x:c r="L124" s="459"/>
      <x:c r="M124" s="459"/>
      <x:c r="N124" s="459"/>
      <x:c r="O124" s="747" t="str">
        <x:f>IF(A124="","",IF(COUNTIF($A$5:$A$504,A124)&gt;1,"DUPLICATE SKU",IF(OR(B124="",E124="",F124=""),"CHECK REQUIRED FIELDS",IF(OR(NOT(ISNUMBER(F124)),F124&lt;=0,AND(G124&lt;&gt;"",OR(NOT(ISNUMBER(G124)),G124&lt;0,G124&gt;F124)),AND(H124&lt;&gt;"",OR(NOT(ISNUMBER(H124)),H124&lt;0,H124&gt;1)),AND(I124&lt;&gt;"",OR(NOT(ISNUMBER(I124)),I124&lt;=0)),AND(J124&lt;&gt;"",OR(NOT(ISNUMBER(J124)),J124&lt;=0)),AND(M124&lt;&gt;"",OR(NOT(ISNUMBER(M124)),M124&gt;TODAY()))),"CHECK PRICING","COMPLETE"))))</x:f>
      </x:c>
    </x:row>
    <x:row r="125">
      <x:c r="A125" s="459"/>
      <x:c r="B125" s="459"/>
      <x:c r="C125" s="459"/>
      <x:c r="D125" s="459"/>
      <x:c r="E125" s="459"/>
      <x:c r="F125" s="482"/>
      <x:c r="G125" s="482"/>
      <x:c r="H125" s="483"/>
      <x:c r="I125" s="459"/>
      <x:c r="J125" s="459"/>
      <x:c r="K125" s="459"/>
      <x:c r="L125" s="459"/>
      <x:c r="M125" s="459"/>
      <x:c r="N125" s="459"/>
      <x:c r="O125" s="747" t="str">
        <x:f>IF(A125="","",IF(COUNTIF($A$5:$A$504,A125)&gt;1,"DUPLICATE SKU",IF(OR(B125="",E125="",F125=""),"CHECK REQUIRED FIELDS",IF(OR(NOT(ISNUMBER(F125)),F125&lt;=0,AND(G125&lt;&gt;"",OR(NOT(ISNUMBER(G125)),G125&lt;0,G125&gt;F125)),AND(H125&lt;&gt;"",OR(NOT(ISNUMBER(H125)),H125&lt;0,H125&gt;1)),AND(I125&lt;&gt;"",OR(NOT(ISNUMBER(I125)),I125&lt;=0)),AND(J125&lt;&gt;"",OR(NOT(ISNUMBER(J125)),J125&lt;=0)),AND(M125&lt;&gt;"",OR(NOT(ISNUMBER(M125)),M125&gt;TODAY()))),"CHECK PRICING","COMPLETE"))))</x:f>
      </x:c>
    </x:row>
    <x:row r="126">
      <x:c r="A126" s="459"/>
      <x:c r="B126" s="459"/>
      <x:c r="C126" s="459"/>
      <x:c r="D126" s="459"/>
      <x:c r="E126" s="459"/>
      <x:c r="F126" s="482"/>
      <x:c r="G126" s="482"/>
      <x:c r="H126" s="483"/>
      <x:c r="I126" s="459"/>
      <x:c r="J126" s="459"/>
      <x:c r="K126" s="459"/>
      <x:c r="L126" s="459"/>
      <x:c r="M126" s="459"/>
      <x:c r="N126" s="459"/>
      <x:c r="O126" s="747" t="str">
        <x:f>IF(A126="","",IF(COUNTIF($A$5:$A$504,A126)&gt;1,"DUPLICATE SKU",IF(OR(B126="",E126="",F126=""),"CHECK REQUIRED FIELDS",IF(OR(NOT(ISNUMBER(F126)),F126&lt;=0,AND(G126&lt;&gt;"",OR(NOT(ISNUMBER(G126)),G126&lt;0,G126&gt;F126)),AND(H126&lt;&gt;"",OR(NOT(ISNUMBER(H126)),H126&lt;0,H126&gt;1)),AND(I126&lt;&gt;"",OR(NOT(ISNUMBER(I126)),I126&lt;=0)),AND(J126&lt;&gt;"",OR(NOT(ISNUMBER(J126)),J126&lt;=0)),AND(M126&lt;&gt;"",OR(NOT(ISNUMBER(M126)),M126&gt;TODAY()))),"CHECK PRICING","COMPLETE"))))</x:f>
      </x:c>
    </x:row>
    <x:row r="127">
      <x:c r="A127" s="459"/>
      <x:c r="B127" s="459"/>
      <x:c r="C127" s="459"/>
      <x:c r="D127" s="459"/>
      <x:c r="E127" s="459"/>
      <x:c r="F127" s="482"/>
      <x:c r="G127" s="482"/>
      <x:c r="H127" s="483"/>
      <x:c r="I127" s="459"/>
      <x:c r="J127" s="459"/>
      <x:c r="K127" s="459"/>
      <x:c r="L127" s="459"/>
      <x:c r="M127" s="459"/>
      <x:c r="N127" s="459"/>
      <x:c r="O127" s="747" t="str">
        <x:f>IF(A127="","",IF(COUNTIF($A$5:$A$504,A127)&gt;1,"DUPLICATE SKU",IF(OR(B127="",E127="",F127=""),"CHECK REQUIRED FIELDS",IF(OR(NOT(ISNUMBER(F127)),F127&lt;=0,AND(G127&lt;&gt;"",OR(NOT(ISNUMBER(G127)),G127&lt;0,G127&gt;F127)),AND(H127&lt;&gt;"",OR(NOT(ISNUMBER(H127)),H127&lt;0,H127&gt;1)),AND(I127&lt;&gt;"",OR(NOT(ISNUMBER(I127)),I127&lt;=0)),AND(J127&lt;&gt;"",OR(NOT(ISNUMBER(J127)),J127&lt;=0)),AND(M127&lt;&gt;"",OR(NOT(ISNUMBER(M127)),M127&gt;TODAY()))),"CHECK PRICING","COMPLETE"))))</x:f>
      </x:c>
    </x:row>
    <x:row r="128">
      <x:c r="A128" s="459"/>
      <x:c r="B128" s="459"/>
      <x:c r="C128" s="459"/>
      <x:c r="D128" s="459"/>
      <x:c r="E128" s="459"/>
      <x:c r="F128" s="482"/>
      <x:c r="G128" s="482"/>
      <x:c r="H128" s="483"/>
      <x:c r="I128" s="459"/>
      <x:c r="J128" s="459"/>
      <x:c r="K128" s="459"/>
      <x:c r="L128" s="459"/>
      <x:c r="M128" s="459"/>
      <x:c r="N128" s="459"/>
      <x:c r="O128" s="747" t="str">
        <x:f>IF(A128="","",IF(COUNTIF($A$5:$A$504,A128)&gt;1,"DUPLICATE SKU",IF(OR(B128="",E128="",F128=""),"CHECK REQUIRED FIELDS",IF(OR(NOT(ISNUMBER(F128)),F128&lt;=0,AND(G128&lt;&gt;"",OR(NOT(ISNUMBER(G128)),G128&lt;0,G128&gt;F128)),AND(H128&lt;&gt;"",OR(NOT(ISNUMBER(H128)),H128&lt;0,H128&gt;1)),AND(I128&lt;&gt;"",OR(NOT(ISNUMBER(I128)),I128&lt;=0)),AND(J128&lt;&gt;"",OR(NOT(ISNUMBER(J128)),J128&lt;=0)),AND(M128&lt;&gt;"",OR(NOT(ISNUMBER(M128)),M128&gt;TODAY()))),"CHECK PRICING","COMPLETE"))))</x:f>
      </x:c>
    </x:row>
    <x:row r="129">
      <x:c r="A129" s="459"/>
      <x:c r="B129" s="459"/>
      <x:c r="C129" s="459"/>
      <x:c r="D129" s="459"/>
      <x:c r="E129" s="459"/>
      <x:c r="F129" s="482"/>
      <x:c r="G129" s="482"/>
      <x:c r="H129" s="483"/>
      <x:c r="I129" s="459"/>
      <x:c r="J129" s="459"/>
      <x:c r="K129" s="459"/>
      <x:c r="L129" s="459"/>
      <x:c r="M129" s="459"/>
      <x:c r="N129" s="459"/>
      <x:c r="O129" s="747" t="str">
        <x:f>IF(A129="","",IF(COUNTIF($A$5:$A$504,A129)&gt;1,"DUPLICATE SKU",IF(OR(B129="",E129="",F129=""),"CHECK REQUIRED FIELDS",IF(OR(NOT(ISNUMBER(F129)),F129&lt;=0,AND(G129&lt;&gt;"",OR(NOT(ISNUMBER(G129)),G129&lt;0,G129&gt;F129)),AND(H129&lt;&gt;"",OR(NOT(ISNUMBER(H129)),H129&lt;0,H129&gt;1)),AND(I129&lt;&gt;"",OR(NOT(ISNUMBER(I129)),I129&lt;=0)),AND(J129&lt;&gt;"",OR(NOT(ISNUMBER(J129)),J129&lt;=0)),AND(M129&lt;&gt;"",OR(NOT(ISNUMBER(M129)),M129&gt;TODAY()))),"CHECK PRICING","COMPLETE"))))</x:f>
      </x:c>
    </x:row>
    <x:row r="130">
      <x:c r="A130" s="459"/>
      <x:c r="B130" s="459"/>
      <x:c r="C130" s="459"/>
      <x:c r="D130" s="459"/>
      <x:c r="E130" s="459"/>
      <x:c r="F130" s="482"/>
      <x:c r="G130" s="482"/>
      <x:c r="H130" s="483"/>
      <x:c r="I130" s="459"/>
      <x:c r="J130" s="459"/>
      <x:c r="K130" s="459"/>
      <x:c r="L130" s="459"/>
      <x:c r="M130" s="459"/>
      <x:c r="N130" s="459"/>
      <x:c r="O130" s="747" t="str">
        <x:f>IF(A130="","",IF(COUNTIF($A$5:$A$504,A130)&gt;1,"DUPLICATE SKU",IF(OR(B130="",E130="",F130=""),"CHECK REQUIRED FIELDS",IF(OR(NOT(ISNUMBER(F130)),F130&lt;=0,AND(G130&lt;&gt;"",OR(NOT(ISNUMBER(G130)),G130&lt;0,G130&gt;F130)),AND(H130&lt;&gt;"",OR(NOT(ISNUMBER(H130)),H130&lt;0,H130&gt;1)),AND(I130&lt;&gt;"",OR(NOT(ISNUMBER(I130)),I130&lt;=0)),AND(J130&lt;&gt;"",OR(NOT(ISNUMBER(J130)),J130&lt;=0)),AND(M130&lt;&gt;"",OR(NOT(ISNUMBER(M130)),M130&gt;TODAY()))),"CHECK PRICING","COMPLETE"))))</x:f>
      </x:c>
    </x:row>
    <x:row r="131">
      <x:c r="A131" s="459"/>
      <x:c r="B131" s="459"/>
      <x:c r="C131" s="459"/>
      <x:c r="D131" s="459"/>
      <x:c r="E131" s="459"/>
      <x:c r="F131" s="482"/>
      <x:c r="G131" s="482"/>
      <x:c r="H131" s="483"/>
      <x:c r="I131" s="459"/>
      <x:c r="J131" s="459"/>
      <x:c r="K131" s="459"/>
      <x:c r="L131" s="459"/>
      <x:c r="M131" s="459"/>
      <x:c r="N131" s="459"/>
      <x:c r="O131" s="747" t="str">
        <x:f>IF(A131="","",IF(COUNTIF($A$5:$A$504,A131)&gt;1,"DUPLICATE SKU",IF(OR(B131="",E131="",F131=""),"CHECK REQUIRED FIELDS",IF(OR(NOT(ISNUMBER(F131)),F131&lt;=0,AND(G131&lt;&gt;"",OR(NOT(ISNUMBER(G131)),G131&lt;0,G131&gt;F131)),AND(H131&lt;&gt;"",OR(NOT(ISNUMBER(H131)),H131&lt;0,H131&gt;1)),AND(I131&lt;&gt;"",OR(NOT(ISNUMBER(I131)),I131&lt;=0)),AND(J131&lt;&gt;"",OR(NOT(ISNUMBER(J131)),J131&lt;=0)),AND(M131&lt;&gt;"",OR(NOT(ISNUMBER(M131)),M131&gt;TODAY()))),"CHECK PRICING","COMPLETE"))))</x:f>
      </x:c>
    </x:row>
    <x:row r="132">
      <x:c r="A132" s="459"/>
      <x:c r="B132" s="459"/>
      <x:c r="C132" s="459"/>
      <x:c r="D132" s="459"/>
      <x:c r="E132" s="459"/>
      <x:c r="F132" s="482"/>
      <x:c r="G132" s="482"/>
      <x:c r="H132" s="483"/>
      <x:c r="I132" s="459"/>
      <x:c r="J132" s="459"/>
      <x:c r="K132" s="459"/>
      <x:c r="L132" s="459"/>
      <x:c r="M132" s="459"/>
      <x:c r="N132" s="459"/>
      <x:c r="O132" s="747" t="str">
        <x:f>IF(A132="","",IF(COUNTIF($A$5:$A$504,A132)&gt;1,"DUPLICATE SKU",IF(OR(B132="",E132="",F132=""),"CHECK REQUIRED FIELDS",IF(OR(NOT(ISNUMBER(F132)),F132&lt;=0,AND(G132&lt;&gt;"",OR(NOT(ISNUMBER(G132)),G132&lt;0,G132&gt;F132)),AND(H132&lt;&gt;"",OR(NOT(ISNUMBER(H132)),H132&lt;0,H132&gt;1)),AND(I132&lt;&gt;"",OR(NOT(ISNUMBER(I132)),I132&lt;=0)),AND(J132&lt;&gt;"",OR(NOT(ISNUMBER(J132)),J132&lt;=0)),AND(M132&lt;&gt;"",OR(NOT(ISNUMBER(M132)),M132&gt;TODAY()))),"CHECK PRICING","COMPLETE"))))</x:f>
      </x:c>
    </x:row>
    <x:row r="133">
      <x:c r="A133" s="459"/>
      <x:c r="B133" s="459"/>
      <x:c r="C133" s="459"/>
      <x:c r="D133" s="459"/>
      <x:c r="E133" s="459"/>
      <x:c r="F133" s="482"/>
      <x:c r="G133" s="482"/>
      <x:c r="H133" s="483"/>
      <x:c r="I133" s="459"/>
      <x:c r="J133" s="459"/>
      <x:c r="K133" s="459"/>
      <x:c r="L133" s="459"/>
      <x:c r="M133" s="459"/>
      <x:c r="N133" s="459"/>
      <x:c r="O133" s="747" t="str">
        <x:f>IF(A133="","",IF(COUNTIF($A$5:$A$504,A133)&gt;1,"DUPLICATE SKU",IF(OR(B133="",E133="",F133=""),"CHECK REQUIRED FIELDS",IF(OR(NOT(ISNUMBER(F133)),F133&lt;=0,AND(G133&lt;&gt;"",OR(NOT(ISNUMBER(G133)),G133&lt;0,G133&gt;F133)),AND(H133&lt;&gt;"",OR(NOT(ISNUMBER(H133)),H133&lt;0,H133&gt;1)),AND(I133&lt;&gt;"",OR(NOT(ISNUMBER(I133)),I133&lt;=0)),AND(J133&lt;&gt;"",OR(NOT(ISNUMBER(J133)),J133&lt;=0)),AND(M133&lt;&gt;"",OR(NOT(ISNUMBER(M133)),M133&gt;TODAY()))),"CHECK PRICING","COMPLETE"))))</x:f>
      </x:c>
    </x:row>
    <x:row r="134">
      <x:c r="A134" s="459"/>
      <x:c r="B134" s="459"/>
      <x:c r="C134" s="459"/>
      <x:c r="D134" s="459"/>
      <x:c r="E134" s="459"/>
      <x:c r="F134" s="482"/>
      <x:c r="G134" s="482"/>
      <x:c r="H134" s="483"/>
      <x:c r="I134" s="459"/>
      <x:c r="J134" s="459"/>
      <x:c r="K134" s="459"/>
      <x:c r="L134" s="459"/>
      <x:c r="M134" s="459"/>
      <x:c r="N134" s="459"/>
      <x:c r="O134" s="747" t="str">
        <x:f>IF(A134="","",IF(COUNTIF($A$5:$A$504,A134)&gt;1,"DUPLICATE SKU",IF(OR(B134="",E134="",F134=""),"CHECK REQUIRED FIELDS",IF(OR(NOT(ISNUMBER(F134)),F134&lt;=0,AND(G134&lt;&gt;"",OR(NOT(ISNUMBER(G134)),G134&lt;0,G134&gt;F134)),AND(H134&lt;&gt;"",OR(NOT(ISNUMBER(H134)),H134&lt;0,H134&gt;1)),AND(I134&lt;&gt;"",OR(NOT(ISNUMBER(I134)),I134&lt;=0)),AND(J134&lt;&gt;"",OR(NOT(ISNUMBER(J134)),J134&lt;=0)),AND(M134&lt;&gt;"",OR(NOT(ISNUMBER(M134)),M134&gt;TODAY()))),"CHECK PRICING","COMPLETE"))))</x:f>
      </x:c>
    </x:row>
    <x:row r="135">
      <x:c r="A135" s="459"/>
      <x:c r="B135" s="459"/>
      <x:c r="C135" s="459"/>
      <x:c r="D135" s="459"/>
      <x:c r="E135" s="459"/>
      <x:c r="F135" s="482"/>
      <x:c r="G135" s="482"/>
      <x:c r="H135" s="483"/>
      <x:c r="I135" s="459"/>
      <x:c r="J135" s="459"/>
      <x:c r="K135" s="459"/>
      <x:c r="L135" s="459"/>
      <x:c r="M135" s="459"/>
      <x:c r="N135" s="459"/>
      <x:c r="O135" s="747" t="str">
        <x:f>IF(A135="","",IF(COUNTIF($A$5:$A$504,A135)&gt;1,"DUPLICATE SKU",IF(OR(B135="",E135="",F135=""),"CHECK REQUIRED FIELDS",IF(OR(NOT(ISNUMBER(F135)),F135&lt;=0,AND(G135&lt;&gt;"",OR(NOT(ISNUMBER(G135)),G135&lt;0,G135&gt;F135)),AND(H135&lt;&gt;"",OR(NOT(ISNUMBER(H135)),H135&lt;0,H135&gt;1)),AND(I135&lt;&gt;"",OR(NOT(ISNUMBER(I135)),I135&lt;=0)),AND(J135&lt;&gt;"",OR(NOT(ISNUMBER(J135)),J135&lt;=0)),AND(M135&lt;&gt;"",OR(NOT(ISNUMBER(M135)),M135&gt;TODAY()))),"CHECK PRICING","COMPLETE"))))</x:f>
      </x:c>
    </x:row>
    <x:row r="136">
      <x:c r="A136" s="459"/>
      <x:c r="B136" s="459"/>
      <x:c r="C136" s="459"/>
      <x:c r="D136" s="459"/>
      <x:c r="E136" s="459"/>
      <x:c r="F136" s="482"/>
      <x:c r="G136" s="482"/>
      <x:c r="H136" s="483"/>
      <x:c r="I136" s="459"/>
      <x:c r="J136" s="459"/>
      <x:c r="K136" s="459"/>
      <x:c r="L136" s="459"/>
      <x:c r="M136" s="459"/>
      <x:c r="N136" s="459"/>
      <x:c r="O136" s="747" t="str">
        <x:f>IF(A136="","",IF(COUNTIF($A$5:$A$504,A136)&gt;1,"DUPLICATE SKU",IF(OR(B136="",E136="",F136=""),"CHECK REQUIRED FIELDS",IF(OR(NOT(ISNUMBER(F136)),F136&lt;=0,AND(G136&lt;&gt;"",OR(NOT(ISNUMBER(G136)),G136&lt;0,G136&gt;F136)),AND(H136&lt;&gt;"",OR(NOT(ISNUMBER(H136)),H136&lt;0,H136&gt;1)),AND(I136&lt;&gt;"",OR(NOT(ISNUMBER(I136)),I136&lt;=0)),AND(J136&lt;&gt;"",OR(NOT(ISNUMBER(J136)),J136&lt;=0)),AND(M136&lt;&gt;"",OR(NOT(ISNUMBER(M136)),M136&gt;TODAY()))),"CHECK PRICING","COMPLETE"))))</x:f>
      </x:c>
    </x:row>
    <x:row r="137">
      <x:c r="A137" s="459"/>
      <x:c r="B137" s="459"/>
      <x:c r="C137" s="459"/>
      <x:c r="D137" s="459"/>
      <x:c r="E137" s="459"/>
      <x:c r="F137" s="482"/>
      <x:c r="G137" s="482"/>
      <x:c r="H137" s="483"/>
      <x:c r="I137" s="459"/>
      <x:c r="J137" s="459"/>
      <x:c r="K137" s="459"/>
      <x:c r="L137" s="459"/>
      <x:c r="M137" s="459"/>
      <x:c r="N137" s="459"/>
      <x:c r="O137" s="747" t="str">
        <x:f>IF(A137="","",IF(COUNTIF($A$5:$A$504,A137)&gt;1,"DUPLICATE SKU",IF(OR(B137="",E137="",F137=""),"CHECK REQUIRED FIELDS",IF(OR(NOT(ISNUMBER(F137)),F137&lt;=0,AND(G137&lt;&gt;"",OR(NOT(ISNUMBER(G137)),G137&lt;0,G137&gt;F137)),AND(H137&lt;&gt;"",OR(NOT(ISNUMBER(H137)),H137&lt;0,H137&gt;1)),AND(I137&lt;&gt;"",OR(NOT(ISNUMBER(I137)),I137&lt;=0)),AND(J137&lt;&gt;"",OR(NOT(ISNUMBER(J137)),J137&lt;=0)),AND(M137&lt;&gt;"",OR(NOT(ISNUMBER(M137)),M137&gt;TODAY()))),"CHECK PRICING","COMPLETE"))))</x:f>
      </x:c>
    </x:row>
    <x:row r="138">
      <x:c r="A138" s="459"/>
      <x:c r="B138" s="459"/>
      <x:c r="C138" s="459"/>
      <x:c r="D138" s="459"/>
      <x:c r="E138" s="459"/>
      <x:c r="F138" s="482"/>
      <x:c r="G138" s="482"/>
      <x:c r="H138" s="483"/>
      <x:c r="I138" s="459"/>
      <x:c r="J138" s="459"/>
      <x:c r="K138" s="459"/>
      <x:c r="L138" s="459"/>
      <x:c r="M138" s="459"/>
      <x:c r="N138" s="459"/>
      <x:c r="O138" s="747" t="str">
        <x:f>IF(A138="","",IF(COUNTIF($A$5:$A$504,A138)&gt;1,"DUPLICATE SKU",IF(OR(B138="",E138="",F138=""),"CHECK REQUIRED FIELDS",IF(OR(NOT(ISNUMBER(F138)),F138&lt;=0,AND(G138&lt;&gt;"",OR(NOT(ISNUMBER(G138)),G138&lt;0,G138&gt;F138)),AND(H138&lt;&gt;"",OR(NOT(ISNUMBER(H138)),H138&lt;0,H138&gt;1)),AND(I138&lt;&gt;"",OR(NOT(ISNUMBER(I138)),I138&lt;=0)),AND(J138&lt;&gt;"",OR(NOT(ISNUMBER(J138)),J138&lt;=0)),AND(M138&lt;&gt;"",OR(NOT(ISNUMBER(M138)),M138&gt;TODAY()))),"CHECK PRICING","COMPLETE"))))</x:f>
      </x:c>
    </x:row>
    <x:row r="139">
      <x:c r="A139" s="459"/>
      <x:c r="B139" s="459"/>
      <x:c r="C139" s="459"/>
      <x:c r="D139" s="459"/>
      <x:c r="E139" s="459"/>
      <x:c r="F139" s="482"/>
      <x:c r="G139" s="482"/>
      <x:c r="H139" s="483"/>
      <x:c r="I139" s="459"/>
      <x:c r="J139" s="459"/>
      <x:c r="K139" s="459"/>
      <x:c r="L139" s="459"/>
      <x:c r="M139" s="459"/>
      <x:c r="N139" s="459"/>
      <x:c r="O139" s="747" t="str">
        <x:f>IF(A139="","",IF(COUNTIF($A$5:$A$504,A139)&gt;1,"DUPLICATE SKU",IF(OR(B139="",E139="",F139=""),"CHECK REQUIRED FIELDS",IF(OR(NOT(ISNUMBER(F139)),F139&lt;=0,AND(G139&lt;&gt;"",OR(NOT(ISNUMBER(G139)),G139&lt;0,G139&gt;F139)),AND(H139&lt;&gt;"",OR(NOT(ISNUMBER(H139)),H139&lt;0,H139&gt;1)),AND(I139&lt;&gt;"",OR(NOT(ISNUMBER(I139)),I139&lt;=0)),AND(J139&lt;&gt;"",OR(NOT(ISNUMBER(J139)),J139&lt;=0)),AND(M139&lt;&gt;"",OR(NOT(ISNUMBER(M139)),M139&gt;TODAY()))),"CHECK PRICING","COMPLETE"))))</x:f>
      </x:c>
    </x:row>
    <x:row r="140">
      <x:c r="A140" s="459"/>
      <x:c r="B140" s="459"/>
      <x:c r="C140" s="459"/>
      <x:c r="D140" s="459"/>
      <x:c r="E140" s="459"/>
      <x:c r="F140" s="482"/>
      <x:c r="G140" s="482"/>
      <x:c r="H140" s="483"/>
      <x:c r="I140" s="459"/>
      <x:c r="J140" s="459"/>
      <x:c r="K140" s="459"/>
      <x:c r="L140" s="459"/>
      <x:c r="M140" s="459"/>
      <x:c r="N140" s="459"/>
      <x:c r="O140" s="747" t="str">
        <x:f>IF(A140="","",IF(COUNTIF($A$5:$A$504,A140)&gt;1,"DUPLICATE SKU",IF(OR(B140="",E140="",F140=""),"CHECK REQUIRED FIELDS",IF(OR(NOT(ISNUMBER(F140)),F140&lt;=0,AND(G140&lt;&gt;"",OR(NOT(ISNUMBER(G140)),G140&lt;0,G140&gt;F140)),AND(H140&lt;&gt;"",OR(NOT(ISNUMBER(H140)),H140&lt;0,H140&gt;1)),AND(I140&lt;&gt;"",OR(NOT(ISNUMBER(I140)),I140&lt;=0)),AND(J140&lt;&gt;"",OR(NOT(ISNUMBER(J140)),J140&lt;=0)),AND(M140&lt;&gt;"",OR(NOT(ISNUMBER(M140)),M140&gt;TODAY()))),"CHECK PRICING","COMPLETE"))))</x:f>
      </x:c>
    </x:row>
    <x:row r="141">
      <x:c r="A141" s="459"/>
      <x:c r="B141" s="459"/>
      <x:c r="C141" s="459"/>
      <x:c r="D141" s="459"/>
      <x:c r="E141" s="459"/>
      <x:c r="F141" s="482"/>
      <x:c r="G141" s="482"/>
      <x:c r="H141" s="483"/>
      <x:c r="I141" s="459"/>
      <x:c r="J141" s="459"/>
      <x:c r="K141" s="459"/>
      <x:c r="L141" s="459"/>
      <x:c r="M141" s="459"/>
      <x:c r="N141" s="459"/>
      <x:c r="O141" s="747" t="str">
        <x:f>IF(A141="","",IF(COUNTIF($A$5:$A$504,A141)&gt;1,"DUPLICATE SKU",IF(OR(B141="",E141="",F141=""),"CHECK REQUIRED FIELDS",IF(OR(NOT(ISNUMBER(F141)),F141&lt;=0,AND(G141&lt;&gt;"",OR(NOT(ISNUMBER(G141)),G141&lt;0,G141&gt;F141)),AND(H141&lt;&gt;"",OR(NOT(ISNUMBER(H141)),H141&lt;0,H141&gt;1)),AND(I141&lt;&gt;"",OR(NOT(ISNUMBER(I141)),I141&lt;=0)),AND(J141&lt;&gt;"",OR(NOT(ISNUMBER(J141)),J141&lt;=0)),AND(M141&lt;&gt;"",OR(NOT(ISNUMBER(M141)),M141&gt;TODAY()))),"CHECK PRICING","COMPLETE"))))</x:f>
      </x:c>
    </x:row>
    <x:row r="142">
      <x:c r="A142" s="459"/>
      <x:c r="B142" s="459"/>
      <x:c r="C142" s="459"/>
      <x:c r="D142" s="459"/>
      <x:c r="E142" s="459"/>
      <x:c r="F142" s="482"/>
      <x:c r="G142" s="482"/>
      <x:c r="H142" s="483"/>
      <x:c r="I142" s="459"/>
      <x:c r="J142" s="459"/>
      <x:c r="K142" s="459"/>
      <x:c r="L142" s="459"/>
      <x:c r="M142" s="459"/>
      <x:c r="N142" s="459"/>
      <x:c r="O142" s="747" t="str">
        <x:f>IF(A142="","",IF(COUNTIF($A$5:$A$504,A142)&gt;1,"DUPLICATE SKU",IF(OR(B142="",E142="",F142=""),"CHECK REQUIRED FIELDS",IF(OR(NOT(ISNUMBER(F142)),F142&lt;=0,AND(G142&lt;&gt;"",OR(NOT(ISNUMBER(G142)),G142&lt;0,G142&gt;F142)),AND(H142&lt;&gt;"",OR(NOT(ISNUMBER(H142)),H142&lt;0,H142&gt;1)),AND(I142&lt;&gt;"",OR(NOT(ISNUMBER(I142)),I142&lt;=0)),AND(J142&lt;&gt;"",OR(NOT(ISNUMBER(J142)),J142&lt;=0)),AND(M142&lt;&gt;"",OR(NOT(ISNUMBER(M142)),M142&gt;TODAY()))),"CHECK PRICING","COMPLETE"))))</x:f>
      </x:c>
    </x:row>
    <x:row r="143">
      <x:c r="A143" s="459"/>
      <x:c r="B143" s="459"/>
      <x:c r="C143" s="459"/>
      <x:c r="D143" s="459"/>
      <x:c r="E143" s="459"/>
      <x:c r="F143" s="482"/>
      <x:c r="G143" s="482"/>
      <x:c r="H143" s="483"/>
      <x:c r="I143" s="459"/>
      <x:c r="J143" s="459"/>
      <x:c r="K143" s="459"/>
      <x:c r="L143" s="459"/>
      <x:c r="M143" s="459"/>
      <x:c r="N143" s="459"/>
      <x:c r="O143" s="747" t="str">
        <x:f>IF(A143="","",IF(COUNTIF($A$5:$A$504,A143)&gt;1,"DUPLICATE SKU",IF(OR(B143="",E143="",F143=""),"CHECK REQUIRED FIELDS",IF(OR(NOT(ISNUMBER(F143)),F143&lt;=0,AND(G143&lt;&gt;"",OR(NOT(ISNUMBER(G143)),G143&lt;0,G143&gt;F143)),AND(H143&lt;&gt;"",OR(NOT(ISNUMBER(H143)),H143&lt;0,H143&gt;1)),AND(I143&lt;&gt;"",OR(NOT(ISNUMBER(I143)),I143&lt;=0)),AND(J143&lt;&gt;"",OR(NOT(ISNUMBER(J143)),J143&lt;=0)),AND(M143&lt;&gt;"",OR(NOT(ISNUMBER(M143)),M143&gt;TODAY()))),"CHECK PRICING","COMPLETE"))))</x:f>
      </x:c>
    </x:row>
    <x:row r="144">
      <x:c r="A144" s="459"/>
      <x:c r="B144" s="459"/>
      <x:c r="C144" s="459"/>
      <x:c r="D144" s="459"/>
      <x:c r="E144" s="459"/>
      <x:c r="F144" s="482"/>
      <x:c r="G144" s="482"/>
      <x:c r="H144" s="483"/>
      <x:c r="I144" s="459"/>
      <x:c r="J144" s="459"/>
      <x:c r="K144" s="459"/>
      <x:c r="L144" s="459"/>
      <x:c r="M144" s="459"/>
      <x:c r="N144" s="459"/>
      <x:c r="O144" s="747" t="str">
        <x:f>IF(A144="","",IF(COUNTIF($A$5:$A$504,A144)&gt;1,"DUPLICATE SKU",IF(OR(B144="",E144="",F144=""),"CHECK REQUIRED FIELDS",IF(OR(NOT(ISNUMBER(F144)),F144&lt;=0,AND(G144&lt;&gt;"",OR(NOT(ISNUMBER(G144)),G144&lt;0,G144&gt;F144)),AND(H144&lt;&gt;"",OR(NOT(ISNUMBER(H144)),H144&lt;0,H144&gt;1)),AND(I144&lt;&gt;"",OR(NOT(ISNUMBER(I144)),I144&lt;=0)),AND(J144&lt;&gt;"",OR(NOT(ISNUMBER(J144)),J144&lt;=0)),AND(M144&lt;&gt;"",OR(NOT(ISNUMBER(M144)),M144&gt;TODAY()))),"CHECK PRICING","COMPLETE"))))</x:f>
      </x:c>
    </x:row>
    <x:row r="145">
      <x:c r="A145" s="459"/>
      <x:c r="B145" s="459"/>
      <x:c r="C145" s="459"/>
      <x:c r="D145" s="459"/>
      <x:c r="E145" s="459"/>
      <x:c r="F145" s="482"/>
      <x:c r="G145" s="482"/>
      <x:c r="H145" s="483"/>
      <x:c r="I145" s="459"/>
      <x:c r="J145" s="459"/>
      <x:c r="K145" s="459"/>
      <x:c r="L145" s="459"/>
      <x:c r="M145" s="459"/>
      <x:c r="N145" s="459"/>
      <x:c r="O145" s="747" t="str">
        <x:f>IF(A145="","",IF(COUNTIF($A$5:$A$504,A145)&gt;1,"DUPLICATE SKU",IF(OR(B145="",E145="",F145=""),"CHECK REQUIRED FIELDS",IF(OR(NOT(ISNUMBER(F145)),F145&lt;=0,AND(G145&lt;&gt;"",OR(NOT(ISNUMBER(G145)),G145&lt;0,G145&gt;F145)),AND(H145&lt;&gt;"",OR(NOT(ISNUMBER(H145)),H145&lt;0,H145&gt;1)),AND(I145&lt;&gt;"",OR(NOT(ISNUMBER(I145)),I145&lt;=0)),AND(J145&lt;&gt;"",OR(NOT(ISNUMBER(J145)),J145&lt;=0)),AND(M145&lt;&gt;"",OR(NOT(ISNUMBER(M145)),M145&gt;TODAY()))),"CHECK PRICING","COMPLETE"))))</x:f>
      </x:c>
    </x:row>
    <x:row r="146">
      <x:c r="A146" s="459"/>
      <x:c r="B146" s="459"/>
      <x:c r="C146" s="459"/>
      <x:c r="D146" s="459"/>
      <x:c r="E146" s="459"/>
      <x:c r="F146" s="482"/>
      <x:c r="G146" s="482"/>
      <x:c r="H146" s="483"/>
      <x:c r="I146" s="459"/>
      <x:c r="J146" s="459"/>
      <x:c r="K146" s="459"/>
      <x:c r="L146" s="459"/>
      <x:c r="M146" s="459"/>
      <x:c r="N146" s="459"/>
      <x:c r="O146" s="747" t="str">
        <x:f>IF(A146="","",IF(COUNTIF($A$5:$A$504,A146)&gt;1,"DUPLICATE SKU",IF(OR(B146="",E146="",F146=""),"CHECK REQUIRED FIELDS",IF(OR(NOT(ISNUMBER(F146)),F146&lt;=0,AND(G146&lt;&gt;"",OR(NOT(ISNUMBER(G146)),G146&lt;0,G146&gt;F146)),AND(H146&lt;&gt;"",OR(NOT(ISNUMBER(H146)),H146&lt;0,H146&gt;1)),AND(I146&lt;&gt;"",OR(NOT(ISNUMBER(I146)),I146&lt;=0)),AND(J146&lt;&gt;"",OR(NOT(ISNUMBER(J146)),J146&lt;=0)),AND(M146&lt;&gt;"",OR(NOT(ISNUMBER(M146)),M146&gt;TODAY()))),"CHECK PRICING","COMPLETE"))))</x:f>
      </x:c>
    </x:row>
    <x:row r="147">
      <x:c r="A147" s="459"/>
      <x:c r="B147" s="459"/>
      <x:c r="C147" s="459"/>
      <x:c r="D147" s="459"/>
      <x:c r="E147" s="459"/>
      <x:c r="F147" s="482"/>
      <x:c r="G147" s="482"/>
      <x:c r="H147" s="483"/>
      <x:c r="I147" s="459"/>
      <x:c r="J147" s="459"/>
      <x:c r="K147" s="459"/>
      <x:c r="L147" s="459"/>
      <x:c r="M147" s="459"/>
      <x:c r="N147" s="459"/>
      <x:c r="O147" s="747" t="str">
        <x:f>IF(A147="","",IF(COUNTIF($A$5:$A$504,A147)&gt;1,"DUPLICATE SKU",IF(OR(B147="",E147="",F147=""),"CHECK REQUIRED FIELDS",IF(OR(NOT(ISNUMBER(F147)),F147&lt;=0,AND(G147&lt;&gt;"",OR(NOT(ISNUMBER(G147)),G147&lt;0,G147&gt;F147)),AND(H147&lt;&gt;"",OR(NOT(ISNUMBER(H147)),H147&lt;0,H147&gt;1)),AND(I147&lt;&gt;"",OR(NOT(ISNUMBER(I147)),I147&lt;=0)),AND(J147&lt;&gt;"",OR(NOT(ISNUMBER(J147)),J147&lt;=0)),AND(M147&lt;&gt;"",OR(NOT(ISNUMBER(M147)),M147&gt;TODAY()))),"CHECK PRICING","COMPLETE"))))</x:f>
      </x:c>
    </x:row>
    <x:row r="148">
      <x:c r="A148" s="459"/>
      <x:c r="B148" s="459"/>
      <x:c r="C148" s="459"/>
      <x:c r="D148" s="459"/>
      <x:c r="E148" s="459"/>
      <x:c r="F148" s="482"/>
      <x:c r="G148" s="482"/>
      <x:c r="H148" s="483"/>
      <x:c r="I148" s="459"/>
      <x:c r="J148" s="459"/>
      <x:c r="K148" s="459"/>
      <x:c r="L148" s="459"/>
      <x:c r="M148" s="459"/>
      <x:c r="N148" s="459"/>
      <x:c r="O148" s="747" t="str">
        <x:f>IF(A148="","",IF(COUNTIF($A$5:$A$504,A148)&gt;1,"DUPLICATE SKU",IF(OR(B148="",E148="",F148=""),"CHECK REQUIRED FIELDS",IF(OR(NOT(ISNUMBER(F148)),F148&lt;=0,AND(G148&lt;&gt;"",OR(NOT(ISNUMBER(G148)),G148&lt;0,G148&gt;F148)),AND(H148&lt;&gt;"",OR(NOT(ISNUMBER(H148)),H148&lt;0,H148&gt;1)),AND(I148&lt;&gt;"",OR(NOT(ISNUMBER(I148)),I148&lt;=0)),AND(J148&lt;&gt;"",OR(NOT(ISNUMBER(J148)),J148&lt;=0)),AND(M148&lt;&gt;"",OR(NOT(ISNUMBER(M148)),M148&gt;TODAY()))),"CHECK PRICING","COMPLETE"))))</x:f>
      </x:c>
    </x:row>
    <x:row r="149">
      <x:c r="A149" s="459"/>
      <x:c r="B149" s="459"/>
      <x:c r="C149" s="459"/>
      <x:c r="D149" s="459"/>
      <x:c r="E149" s="459"/>
      <x:c r="F149" s="482"/>
      <x:c r="G149" s="482"/>
      <x:c r="H149" s="483"/>
      <x:c r="I149" s="459"/>
      <x:c r="J149" s="459"/>
      <x:c r="K149" s="459"/>
      <x:c r="L149" s="459"/>
      <x:c r="M149" s="459"/>
      <x:c r="N149" s="459"/>
      <x:c r="O149" s="747" t="str">
        <x:f>IF(A149="","",IF(COUNTIF($A$5:$A$504,A149)&gt;1,"DUPLICATE SKU",IF(OR(B149="",E149="",F149=""),"CHECK REQUIRED FIELDS",IF(OR(NOT(ISNUMBER(F149)),F149&lt;=0,AND(G149&lt;&gt;"",OR(NOT(ISNUMBER(G149)),G149&lt;0,G149&gt;F149)),AND(H149&lt;&gt;"",OR(NOT(ISNUMBER(H149)),H149&lt;0,H149&gt;1)),AND(I149&lt;&gt;"",OR(NOT(ISNUMBER(I149)),I149&lt;=0)),AND(J149&lt;&gt;"",OR(NOT(ISNUMBER(J149)),J149&lt;=0)),AND(M149&lt;&gt;"",OR(NOT(ISNUMBER(M149)),M149&gt;TODAY()))),"CHECK PRICING","COMPLETE"))))</x:f>
      </x:c>
    </x:row>
    <x:row r="150">
      <x:c r="A150" s="459"/>
      <x:c r="B150" s="459"/>
      <x:c r="C150" s="459"/>
      <x:c r="D150" s="459"/>
      <x:c r="E150" s="459"/>
      <x:c r="F150" s="482"/>
      <x:c r="G150" s="482"/>
      <x:c r="H150" s="483"/>
      <x:c r="I150" s="459"/>
      <x:c r="J150" s="459"/>
      <x:c r="K150" s="459"/>
      <x:c r="L150" s="459"/>
      <x:c r="M150" s="459"/>
      <x:c r="N150" s="459"/>
      <x:c r="O150" s="747" t="str">
        <x:f>IF(A150="","",IF(COUNTIF($A$5:$A$504,A150)&gt;1,"DUPLICATE SKU",IF(OR(B150="",E150="",F150=""),"CHECK REQUIRED FIELDS",IF(OR(NOT(ISNUMBER(F150)),F150&lt;=0,AND(G150&lt;&gt;"",OR(NOT(ISNUMBER(G150)),G150&lt;0,G150&gt;F150)),AND(H150&lt;&gt;"",OR(NOT(ISNUMBER(H150)),H150&lt;0,H150&gt;1)),AND(I150&lt;&gt;"",OR(NOT(ISNUMBER(I150)),I150&lt;=0)),AND(J150&lt;&gt;"",OR(NOT(ISNUMBER(J150)),J150&lt;=0)),AND(M150&lt;&gt;"",OR(NOT(ISNUMBER(M150)),M150&gt;TODAY()))),"CHECK PRICING","COMPLETE"))))</x:f>
      </x:c>
    </x:row>
    <x:row r="151">
      <x:c r="A151" s="459"/>
      <x:c r="B151" s="459"/>
      <x:c r="C151" s="459"/>
      <x:c r="D151" s="459"/>
      <x:c r="E151" s="459"/>
      <x:c r="F151" s="482"/>
      <x:c r="G151" s="482"/>
      <x:c r="H151" s="483"/>
      <x:c r="I151" s="459"/>
      <x:c r="J151" s="459"/>
      <x:c r="K151" s="459"/>
      <x:c r="L151" s="459"/>
      <x:c r="M151" s="459"/>
      <x:c r="N151" s="459"/>
      <x:c r="O151" s="747" t="str">
        <x:f>IF(A151="","",IF(COUNTIF($A$5:$A$504,A151)&gt;1,"DUPLICATE SKU",IF(OR(B151="",E151="",F151=""),"CHECK REQUIRED FIELDS",IF(OR(NOT(ISNUMBER(F151)),F151&lt;=0,AND(G151&lt;&gt;"",OR(NOT(ISNUMBER(G151)),G151&lt;0,G151&gt;F151)),AND(H151&lt;&gt;"",OR(NOT(ISNUMBER(H151)),H151&lt;0,H151&gt;1)),AND(I151&lt;&gt;"",OR(NOT(ISNUMBER(I151)),I151&lt;=0)),AND(J151&lt;&gt;"",OR(NOT(ISNUMBER(J151)),J151&lt;=0)),AND(M151&lt;&gt;"",OR(NOT(ISNUMBER(M151)),M151&gt;TODAY()))),"CHECK PRICING","COMPLETE"))))</x:f>
      </x:c>
    </x:row>
    <x:row r="152">
      <x:c r="A152" s="459"/>
      <x:c r="B152" s="459"/>
      <x:c r="C152" s="459"/>
      <x:c r="D152" s="459"/>
      <x:c r="E152" s="459"/>
      <x:c r="F152" s="482"/>
      <x:c r="G152" s="482"/>
      <x:c r="H152" s="483"/>
      <x:c r="I152" s="459"/>
      <x:c r="J152" s="459"/>
      <x:c r="K152" s="459"/>
      <x:c r="L152" s="459"/>
      <x:c r="M152" s="459"/>
      <x:c r="N152" s="459"/>
      <x:c r="O152" s="747" t="str">
        <x:f>IF(A152="","",IF(COUNTIF($A$5:$A$504,A152)&gt;1,"DUPLICATE SKU",IF(OR(B152="",E152="",F152=""),"CHECK REQUIRED FIELDS",IF(OR(NOT(ISNUMBER(F152)),F152&lt;=0,AND(G152&lt;&gt;"",OR(NOT(ISNUMBER(G152)),G152&lt;0,G152&gt;F152)),AND(H152&lt;&gt;"",OR(NOT(ISNUMBER(H152)),H152&lt;0,H152&gt;1)),AND(I152&lt;&gt;"",OR(NOT(ISNUMBER(I152)),I152&lt;=0)),AND(J152&lt;&gt;"",OR(NOT(ISNUMBER(J152)),J152&lt;=0)),AND(M152&lt;&gt;"",OR(NOT(ISNUMBER(M152)),M152&gt;TODAY()))),"CHECK PRICING","COMPLETE"))))</x:f>
      </x:c>
    </x:row>
    <x:row r="153">
      <x:c r="A153" s="459"/>
      <x:c r="B153" s="459"/>
      <x:c r="C153" s="459"/>
      <x:c r="D153" s="459"/>
      <x:c r="E153" s="459"/>
      <x:c r="F153" s="482"/>
      <x:c r="G153" s="482"/>
      <x:c r="H153" s="483"/>
      <x:c r="I153" s="459"/>
      <x:c r="J153" s="459"/>
      <x:c r="K153" s="459"/>
      <x:c r="L153" s="459"/>
      <x:c r="M153" s="459"/>
      <x:c r="N153" s="459"/>
      <x:c r="O153" s="747" t="str">
        <x:f>IF(A153="","",IF(COUNTIF($A$5:$A$504,A153)&gt;1,"DUPLICATE SKU",IF(OR(B153="",E153="",F153=""),"CHECK REQUIRED FIELDS",IF(OR(NOT(ISNUMBER(F153)),F153&lt;=0,AND(G153&lt;&gt;"",OR(NOT(ISNUMBER(G153)),G153&lt;0,G153&gt;F153)),AND(H153&lt;&gt;"",OR(NOT(ISNUMBER(H153)),H153&lt;0,H153&gt;1)),AND(I153&lt;&gt;"",OR(NOT(ISNUMBER(I153)),I153&lt;=0)),AND(J153&lt;&gt;"",OR(NOT(ISNUMBER(J153)),J153&lt;=0)),AND(M153&lt;&gt;"",OR(NOT(ISNUMBER(M153)),M153&gt;TODAY()))),"CHECK PRICING","COMPLETE"))))</x:f>
      </x:c>
    </x:row>
    <x:row r="154">
      <x:c r="A154" s="459"/>
      <x:c r="B154" s="459"/>
      <x:c r="C154" s="459"/>
      <x:c r="D154" s="459"/>
      <x:c r="E154" s="459"/>
      <x:c r="F154" s="482"/>
      <x:c r="G154" s="482"/>
      <x:c r="H154" s="483"/>
      <x:c r="I154" s="459"/>
      <x:c r="J154" s="459"/>
      <x:c r="K154" s="459"/>
      <x:c r="L154" s="459"/>
      <x:c r="M154" s="459"/>
      <x:c r="N154" s="459"/>
      <x:c r="O154" s="747" t="str">
        <x:f>IF(A154="","",IF(COUNTIF($A$5:$A$504,A154)&gt;1,"DUPLICATE SKU",IF(OR(B154="",E154="",F154=""),"CHECK REQUIRED FIELDS",IF(OR(NOT(ISNUMBER(F154)),F154&lt;=0,AND(G154&lt;&gt;"",OR(NOT(ISNUMBER(G154)),G154&lt;0,G154&gt;F154)),AND(H154&lt;&gt;"",OR(NOT(ISNUMBER(H154)),H154&lt;0,H154&gt;1)),AND(I154&lt;&gt;"",OR(NOT(ISNUMBER(I154)),I154&lt;=0)),AND(J154&lt;&gt;"",OR(NOT(ISNUMBER(J154)),J154&lt;=0)),AND(M154&lt;&gt;"",OR(NOT(ISNUMBER(M154)),M154&gt;TODAY()))),"CHECK PRICING","COMPLETE"))))</x:f>
      </x:c>
    </x:row>
    <x:row r="155">
      <x:c r="A155" s="459"/>
      <x:c r="B155" s="459"/>
      <x:c r="C155" s="459"/>
      <x:c r="D155" s="459"/>
      <x:c r="E155" s="459"/>
      <x:c r="F155" s="482"/>
      <x:c r="G155" s="482"/>
      <x:c r="H155" s="483"/>
      <x:c r="I155" s="459"/>
      <x:c r="J155" s="459"/>
      <x:c r="K155" s="459"/>
      <x:c r="L155" s="459"/>
      <x:c r="M155" s="459"/>
      <x:c r="N155" s="459"/>
      <x:c r="O155" s="747" t="str">
        <x:f>IF(A155="","",IF(COUNTIF($A$5:$A$504,A155)&gt;1,"DUPLICATE SKU",IF(OR(B155="",E155="",F155=""),"CHECK REQUIRED FIELDS",IF(OR(NOT(ISNUMBER(F155)),F155&lt;=0,AND(G155&lt;&gt;"",OR(NOT(ISNUMBER(G155)),G155&lt;0,G155&gt;F155)),AND(H155&lt;&gt;"",OR(NOT(ISNUMBER(H155)),H155&lt;0,H155&gt;1)),AND(I155&lt;&gt;"",OR(NOT(ISNUMBER(I155)),I155&lt;=0)),AND(J155&lt;&gt;"",OR(NOT(ISNUMBER(J155)),J155&lt;=0)),AND(M155&lt;&gt;"",OR(NOT(ISNUMBER(M155)),M155&gt;TODAY()))),"CHECK PRICING","COMPLETE"))))</x:f>
      </x:c>
    </x:row>
    <x:row r="156">
      <x:c r="A156" s="459"/>
      <x:c r="B156" s="459"/>
      <x:c r="C156" s="459"/>
      <x:c r="D156" s="459"/>
      <x:c r="E156" s="459"/>
      <x:c r="F156" s="482"/>
      <x:c r="G156" s="482"/>
      <x:c r="H156" s="483"/>
      <x:c r="I156" s="459"/>
      <x:c r="J156" s="459"/>
      <x:c r="K156" s="459"/>
      <x:c r="L156" s="459"/>
      <x:c r="M156" s="459"/>
      <x:c r="N156" s="459"/>
      <x:c r="O156" s="747" t="str">
        <x:f>IF(A156="","",IF(COUNTIF($A$5:$A$504,A156)&gt;1,"DUPLICATE SKU",IF(OR(B156="",E156="",F156=""),"CHECK REQUIRED FIELDS",IF(OR(NOT(ISNUMBER(F156)),F156&lt;=0,AND(G156&lt;&gt;"",OR(NOT(ISNUMBER(G156)),G156&lt;0,G156&gt;F156)),AND(H156&lt;&gt;"",OR(NOT(ISNUMBER(H156)),H156&lt;0,H156&gt;1)),AND(I156&lt;&gt;"",OR(NOT(ISNUMBER(I156)),I156&lt;=0)),AND(J156&lt;&gt;"",OR(NOT(ISNUMBER(J156)),J156&lt;=0)),AND(M156&lt;&gt;"",OR(NOT(ISNUMBER(M156)),M156&gt;TODAY()))),"CHECK PRICING","COMPLETE"))))</x:f>
      </x:c>
    </x:row>
    <x:row r="157">
      <x:c r="A157" s="459"/>
      <x:c r="B157" s="459"/>
      <x:c r="C157" s="459"/>
      <x:c r="D157" s="459"/>
      <x:c r="E157" s="459"/>
      <x:c r="F157" s="482"/>
      <x:c r="G157" s="482"/>
      <x:c r="H157" s="483"/>
      <x:c r="I157" s="459"/>
      <x:c r="J157" s="459"/>
      <x:c r="K157" s="459"/>
      <x:c r="L157" s="459"/>
      <x:c r="M157" s="459"/>
      <x:c r="N157" s="459"/>
      <x:c r="O157" s="747" t="str">
        <x:f>IF(A157="","",IF(COUNTIF($A$5:$A$504,A157)&gt;1,"DUPLICATE SKU",IF(OR(B157="",E157="",F157=""),"CHECK REQUIRED FIELDS",IF(OR(NOT(ISNUMBER(F157)),F157&lt;=0,AND(G157&lt;&gt;"",OR(NOT(ISNUMBER(G157)),G157&lt;0,G157&gt;F157)),AND(H157&lt;&gt;"",OR(NOT(ISNUMBER(H157)),H157&lt;0,H157&gt;1)),AND(I157&lt;&gt;"",OR(NOT(ISNUMBER(I157)),I157&lt;=0)),AND(J157&lt;&gt;"",OR(NOT(ISNUMBER(J157)),J157&lt;=0)),AND(M157&lt;&gt;"",OR(NOT(ISNUMBER(M157)),M157&gt;TODAY()))),"CHECK PRICING","COMPLETE"))))</x:f>
      </x:c>
    </x:row>
    <x:row r="158">
      <x:c r="A158" s="459"/>
      <x:c r="B158" s="459"/>
      <x:c r="C158" s="459"/>
      <x:c r="D158" s="459"/>
      <x:c r="E158" s="459"/>
      <x:c r="F158" s="482"/>
      <x:c r="G158" s="482"/>
      <x:c r="H158" s="483"/>
      <x:c r="I158" s="459"/>
      <x:c r="J158" s="459"/>
      <x:c r="K158" s="459"/>
      <x:c r="L158" s="459"/>
      <x:c r="M158" s="459"/>
      <x:c r="N158" s="459"/>
      <x:c r="O158" s="747" t="str">
        <x:f>IF(A158="","",IF(COUNTIF($A$5:$A$504,A158)&gt;1,"DUPLICATE SKU",IF(OR(B158="",E158="",F158=""),"CHECK REQUIRED FIELDS",IF(OR(NOT(ISNUMBER(F158)),F158&lt;=0,AND(G158&lt;&gt;"",OR(NOT(ISNUMBER(G158)),G158&lt;0,G158&gt;F158)),AND(H158&lt;&gt;"",OR(NOT(ISNUMBER(H158)),H158&lt;0,H158&gt;1)),AND(I158&lt;&gt;"",OR(NOT(ISNUMBER(I158)),I158&lt;=0)),AND(J158&lt;&gt;"",OR(NOT(ISNUMBER(J158)),J158&lt;=0)),AND(M158&lt;&gt;"",OR(NOT(ISNUMBER(M158)),M158&gt;TODAY()))),"CHECK PRICING","COMPLETE"))))</x:f>
      </x:c>
    </x:row>
    <x:row r="159">
      <x:c r="A159" s="459"/>
      <x:c r="B159" s="459"/>
      <x:c r="C159" s="459"/>
      <x:c r="D159" s="459"/>
      <x:c r="E159" s="459"/>
      <x:c r="F159" s="482"/>
      <x:c r="G159" s="482"/>
      <x:c r="H159" s="483"/>
      <x:c r="I159" s="459"/>
      <x:c r="J159" s="459"/>
      <x:c r="K159" s="459"/>
      <x:c r="L159" s="459"/>
      <x:c r="M159" s="459"/>
      <x:c r="N159" s="459"/>
      <x:c r="O159" s="747" t="str">
        <x:f>IF(A159="","",IF(COUNTIF($A$5:$A$504,A159)&gt;1,"DUPLICATE SKU",IF(OR(B159="",E159="",F159=""),"CHECK REQUIRED FIELDS",IF(OR(NOT(ISNUMBER(F159)),F159&lt;=0,AND(G159&lt;&gt;"",OR(NOT(ISNUMBER(G159)),G159&lt;0,G159&gt;F159)),AND(H159&lt;&gt;"",OR(NOT(ISNUMBER(H159)),H159&lt;0,H159&gt;1)),AND(I159&lt;&gt;"",OR(NOT(ISNUMBER(I159)),I159&lt;=0)),AND(J159&lt;&gt;"",OR(NOT(ISNUMBER(J159)),J159&lt;=0)),AND(M159&lt;&gt;"",OR(NOT(ISNUMBER(M159)),M159&gt;TODAY()))),"CHECK PRICING","COMPLETE"))))</x:f>
      </x:c>
    </x:row>
    <x:row r="160">
      <x:c r="A160" s="459"/>
      <x:c r="B160" s="459"/>
      <x:c r="C160" s="459"/>
      <x:c r="D160" s="459"/>
      <x:c r="E160" s="459"/>
      <x:c r="F160" s="482"/>
      <x:c r="G160" s="482"/>
      <x:c r="H160" s="483"/>
      <x:c r="I160" s="459"/>
      <x:c r="J160" s="459"/>
      <x:c r="K160" s="459"/>
      <x:c r="L160" s="459"/>
      <x:c r="M160" s="459"/>
      <x:c r="N160" s="459"/>
      <x:c r="O160" s="747" t="str">
        <x:f>IF(A160="","",IF(COUNTIF($A$5:$A$504,A160)&gt;1,"DUPLICATE SKU",IF(OR(B160="",E160="",F160=""),"CHECK REQUIRED FIELDS",IF(OR(NOT(ISNUMBER(F160)),F160&lt;=0,AND(G160&lt;&gt;"",OR(NOT(ISNUMBER(G160)),G160&lt;0,G160&gt;F160)),AND(H160&lt;&gt;"",OR(NOT(ISNUMBER(H160)),H160&lt;0,H160&gt;1)),AND(I160&lt;&gt;"",OR(NOT(ISNUMBER(I160)),I160&lt;=0)),AND(J160&lt;&gt;"",OR(NOT(ISNUMBER(J160)),J160&lt;=0)),AND(M160&lt;&gt;"",OR(NOT(ISNUMBER(M160)),M160&gt;TODAY()))),"CHECK PRICING","COMPLETE"))))</x:f>
      </x:c>
    </x:row>
    <x:row r="161">
      <x:c r="A161" s="459"/>
      <x:c r="B161" s="459"/>
      <x:c r="C161" s="459"/>
      <x:c r="D161" s="459"/>
      <x:c r="E161" s="459"/>
      <x:c r="F161" s="482"/>
      <x:c r="G161" s="482"/>
      <x:c r="H161" s="483"/>
      <x:c r="I161" s="459"/>
      <x:c r="J161" s="459"/>
      <x:c r="K161" s="459"/>
      <x:c r="L161" s="459"/>
      <x:c r="M161" s="459"/>
      <x:c r="N161" s="459"/>
      <x:c r="O161" s="747" t="str">
        <x:f>IF(A161="","",IF(COUNTIF($A$5:$A$504,A161)&gt;1,"DUPLICATE SKU",IF(OR(B161="",E161="",F161=""),"CHECK REQUIRED FIELDS",IF(OR(NOT(ISNUMBER(F161)),F161&lt;=0,AND(G161&lt;&gt;"",OR(NOT(ISNUMBER(G161)),G161&lt;0,G161&gt;F161)),AND(H161&lt;&gt;"",OR(NOT(ISNUMBER(H161)),H161&lt;0,H161&gt;1)),AND(I161&lt;&gt;"",OR(NOT(ISNUMBER(I161)),I161&lt;=0)),AND(J161&lt;&gt;"",OR(NOT(ISNUMBER(J161)),J161&lt;=0)),AND(M161&lt;&gt;"",OR(NOT(ISNUMBER(M161)),M161&gt;TODAY()))),"CHECK PRICING","COMPLETE"))))</x:f>
      </x:c>
    </x:row>
    <x:row r="162">
      <x:c r="A162" s="459"/>
      <x:c r="B162" s="459"/>
      <x:c r="C162" s="459"/>
      <x:c r="D162" s="459"/>
      <x:c r="E162" s="459"/>
      <x:c r="F162" s="482"/>
      <x:c r="G162" s="482"/>
      <x:c r="H162" s="483"/>
      <x:c r="I162" s="459"/>
      <x:c r="J162" s="459"/>
      <x:c r="K162" s="459"/>
      <x:c r="L162" s="459"/>
      <x:c r="M162" s="459"/>
      <x:c r="N162" s="459"/>
      <x:c r="O162" s="747" t="str">
        <x:f>IF(A162="","",IF(COUNTIF($A$5:$A$504,A162)&gt;1,"DUPLICATE SKU",IF(OR(B162="",E162="",F162=""),"CHECK REQUIRED FIELDS",IF(OR(NOT(ISNUMBER(F162)),F162&lt;=0,AND(G162&lt;&gt;"",OR(NOT(ISNUMBER(G162)),G162&lt;0,G162&gt;F162)),AND(H162&lt;&gt;"",OR(NOT(ISNUMBER(H162)),H162&lt;0,H162&gt;1)),AND(I162&lt;&gt;"",OR(NOT(ISNUMBER(I162)),I162&lt;=0)),AND(J162&lt;&gt;"",OR(NOT(ISNUMBER(J162)),J162&lt;=0)),AND(M162&lt;&gt;"",OR(NOT(ISNUMBER(M162)),M162&gt;TODAY()))),"CHECK PRICING","COMPLETE"))))</x:f>
      </x:c>
    </x:row>
    <x:row r="163">
      <x:c r="A163" s="459"/>
      <x:c r="B163" s="459"/>
      <x:c r="C163" s="459"/>
      <x:c r="D163" s="459"/>
      <x:c r="E163" s="459"/>
      <x:c r="F163" s="482"/>
      <x:c r="G163" s="482"/>
      <x:c r="H163" s="483"/>
      <x:c r="I163" s="459"/>
      <x:c r="J163" s="459"/>
      <x:c r="K163" s="459"/>
      <x:c r="L163" s="459"/>
      <x:c r="M163" s="459"/>
      <x:c r="N163" s="459"/>
      <x:c r="O163" s="747" t="str">
        <x:f>IF(A163="","",IF(COUNTIF($A$5:$A$504,A163)&gt;1,"DUPLICATE SKU",IF(OR(B163="",E163="",F163=""),"CHECK REQUIRED FIELDS",IF(OR(NOT(ISNUMBER(F163)),F163&lt;=0,AND(G163&lt;&gt;"",OR(NOT(ISNUMBER(G163)),G163&lt;0,G163&gt;F163)),AND(H163&lt;&gt;"",OR(NOT(ISNUMBER(H163)),H163&lt;0,H163&gt;1)),AND(I163&lt;&gt;"",OR(NOT(ISNUMBER(I163)),I163&lt;=0)),AND(J163&lt;&gt;"",OR(NOT(ISNUMBER(J163)),J163&lt;=0)),AND(M163&lt;&gt;"",OR(NOT(ISNUMBER(M163)),M163&gt;TODAY()))),"CHECK PRICING","COMPLETE"))))</x:f>
      </x:c>
    </x:row>
    <x:row r="164">
      <x:c r="A164" s="459"/>
      <x:c r="B164" s="459"/>
      <x:c r="C164" s="459"/>
      <x:c r="D164" s="459"/>
      <x:c r="E164" s="459"/>
      <x:c r="F164" s="482"/>
      <x:c r="G164" s="482"/>
      <x:c r="H164" s="483"/>
      <x:c r="I164" s="459"/>
      <x:c r="J164" s="459"/>
      <x:c r="K164" s="459"/>
      <x:c r="L164" s="459"/>
      <x:c r="M164" s="459"/>
      <x:c r="N164" s="459"/>
      <x:c r="O164" s="747" t="str">
        <x:f>IF(A164="","",IF(COUNTIF($A$5:$A$504,A164)&gt;1,"DUPLICATE SKU",IF(OR(B164="",E164="",F164=""),"CHECK REQUIRED FIELDS",IF(OR(NOT(ISNUMBER(F164)),F164&lt;=0,AND(G164&lt;&gt;"",OR(NOT(ISNUMBER(G164)),G164&lt;0,G164&gt;F164)),AND(H164&lt;&gt;"",OR(NOT(ISNUMBER(H164)),H164&lt;0,H164&gt;1)),AND(I164&lt;&gt;"",OR(NOT(ISNUMBER(I164)),I164&lt;=0)),AND(J164&lt;&gt;"",OR(NOT(ISNUMBER(J164)),J164&lt;=0)),AND(M164&lt;&gt;"",OR(NOT(ISNUMBER(M164)),M164&gt;TODAY()))),"CHECK PRICING","COMPLETE"))))</x:f>
      </x:c>
    </x:row>
    <x:row r="165">
      <x:c r="A165" s="459"/>
      <x:c r="B165" s="459"/>
      <x:c r="C165" s="459"/>
      <x:c r="D165" s="459"/>
      <x:c r="E165" s="459"/>
      <x:c r="F165" s="482"/>
      <x:c r="G165" s="482"/>
      <x:c r="H165" s="483"/>
      <x:c r="I165" s="459"/>
      <x:c r="J165" s="459"/>
      <x:c r="K165" s="459"/>
      <x:c r="L165" s="459"/>
      <x:c r="M165" s="459"/>
      <x:c r="N165" s="459"/>
      <x:c r="O165" s="747" t="str">
        <x:f>IF(A165="","",IF(COUNTIF($A$5:$A$504,A165)&gt;1,"DUPLICATE SKU",IF(OR(B165="",E165="",F165=""),"CHECK REQUIRED FIELDS",IF(OR(NOT(ISNUMBER(F165)),F165&lt;=0,AND(G165&lt;&gt;"",OR(NOT(ISNUMBER(G165)),G165&lt;0,G165&gt;F165)),AND(H165&lt;&gt;"",OR(NOT(ISNUMBER(H165)),H165&lt;0,H165&gt;1)),AND(I165&lt;&gt;"",OR(NOT(ISNUMBER(I165)),I165&lt;=0)),AND(J165&lt;&gt;"",OR(NOT(ISNUMBER(J165)),J165&lt;=0)),AND(M165&lt;&gt;"",OR(NOT(ISNUMBER(M165)),M165&gt;TODAY()))),"CHECK PRICING","COMPLETE"))))</x:f>
      </x:c>
    </x:row>
    <x:row r="166">
      <x:c r="A166" s="459"/>
      <x:c r="B166" s="459"/>
      <x:c r="C166" s="459"/>
      <x:c r="D166" s="459"/>
      <x:c r="E166" s="459"/>
      <x:c r="F166" s="482"/>
      <x:c r="G166" s="482"/>
      <x:c r="H166" s="483"/>
      <x:c r="I166" s="459"/>
      <x:c r="J166" s="459"/>
      <x:c r="K166" s="459"/>
      <x:c r="L166" s="459"/>
      <x:c r="M166" s="459"/>
      <x:c r="N166" s="459"/>
      <x:c r="O166" s="747" t="str">
        <x:f>IF(A166="","",IF(COUNTIF($A$5:$A$504,A166)&gt;1,"DUPLICATE SKU",IF(OR(B166="",E166="",F166=""),"CHECK REQUIRED FIELDS",IF(OR(NOT(ISNUMBER(F166)),F166&lt;=0,AND(G166&lt;&gt;"",OR(NOT(ISNUMBER(G166)),G166&lt;0,G166&gt;F166)),AND(H166&lt;&gt;"",OR(NOT(ISNUMBER(H166)),H166&lt;0,H166&gt;1)),AND(I166&lt;&gt;"",OR(NOT(ISNUMBER(I166)),I166&lt;=0)),AND(J166&lt;&gt;"",OR(NOT(ISNUMBER(J166)),J166&lt;=0)),AND(M166&lt;&gt;"",OR(NOT(ISNUMBER(M166)),M166&gt;TODAY()))),"CHECK PRICING","COMPLETE"))))</x:f>
      </x:c>
    </x:row>
    <x:row r="167">
      <x:c r="A167" s="459"/>
      <x:c r="B167" s="459"/>
      <x:c r="C167" s="459"/>
      <x:c r="D167" s="459"/>
      <x:c r="E167" s="459"/>
      <x:c r="F167" s="482"/>
      <x:c r="G167" s="482"/>
      <x:c r="H167" s="483"/>
      <x:c r="I167" s="459"/>
      <x:c r="J167" s="459"/>
      <x:c r="K167" s="459"/>
      <x:c r="L167" s="459"/>
      <x:c r="M167" s="459"/>
      <x:c r="N167" s="459"/>
      <x:c r="O167" s="747" t="str">
        <x:f>IF(A167="","",IF(COUNTIF($A$5:$A$504,A167)&gt;1,"DUPLICATE SKU",IF(OR(B167="",E167="",F167=""),"CHECK REQUIRED FIELDS",IF(OR(NOT(ISNUMBER(F167)),F167&lt;=0,AND(G167&lt;&gt;"",OR(NOT(ISNUMBER(G167)),G167&lt;0,G167&gt;F167)),AND(H167&lt;&gt;"",OR(NOT(ISNUMBER(H167)),H167&lt;0,H167&gt;1)),AND(I167&lt;&gt;"",OR(NOT(ISNUMBER(I167)),I167&lt;=0)),AND(J167&lt;&gt;"",OR(NOT(ISNUMBER(J167)),J167&lt;=0)),AND(M167&lt;&gt;"",OR(NOT(ISNUMBER(M167)),M167&gt;TODAY()))),"CHECK PRICING","COMPLETE"))))</x:f>
      </x:c>
    </x:row>
    <x:row r="168">
      <x:c r="A168" s="459"/>
      <x:c r="B168" s="459"/>
      <x:c r="C168" s="459"/>
      <x:c r="D168" s="459"/>
      <x:c r="E168" s="459"/>
      <x:c r="F168" s="482"/>
      <x:c r="G168" s="482"/>
      <x:c r="H168" s="483"/>
      <x:c r="I168" s="459"/>
      <x:c r="J168" s="459"/>
      <x:c r="K168" s="459"/>
      <x:c r="L168" s="459"/>
      <x:c r="M168" s="459"/>
      <x:c r="N168" s="459"/>
      <x:c r="O168" s="747" t="str">
        <x:f>IF(A168="","",IF(COUNTIF($A$5:$A$504,A168)&gt;1,"DUPLICATE SKU",IF(OR(B168="",E168="",F168=""),"CHECK REQUIRED FIELDS",IF(OR(NOT(ISNUMBER(F168)),F168&lt;=0,AND(G168&lt;&gt;"",OR(NOT(ISNUMBER(G168)),G168&lt;0,G168&gt;F168)),AND(H168&lt;&gt;"",OR(NOT(ISNUMBER(H168)),H168&lt;0,H168&gt;1)),AND(I168&lt;&gt;"",OR(NOT(ISNUMBER(I168)),I168&lt;=0)),AND(J168&lt;&gt;"",OR(NOT(ISNUMBER(J168)),J168&lt;=0)),AND(M168&lt;&gt;"",OR(NOT(ISNUMBER(M168)),M168&gt;TODAY()))),"CHECK PRICING","COMPLETE"))))</x:f>
      </x:c>
    </x:row>
    <x:row r="169">
      <x:c r="A169" s="459"/>
      <x:c r="B169" s="459"/>
      <x:c r="C169" s="459"/>
      <x:c r="D169" s="459"/>
      <x:c r="E169" s="459"/>
      <x:c r="F169" s="482"/>
      <x:c r="G169" s="482"/>
      <x:c r="H169" s="483"/>
      <x:c r="I169" s="459"/>
      <x:c r="J169" s="459"/>
      <x:c r="K169" s="459"/>
      <x:c r="L169" s="459"/>
      <x:c r="M169" s="459"/>
      <x:c r="N169" s="459"/>
      <x:c r="O169" s="747" t="str">
        <x:f>IF(A169="","",IF(COUNTIF($A$5:$A$504,A169)&gt;1,"DUPLICATE SKU",IF(OR(B169="",E169="",F169=""),"CHECK REQUIRED FIELDS",IF(OR(NOT(ISNUMBER(F169)),F169&lt;=0,AND(G169&lt;&gt;"",OR(NOT(ISNUMBER(G169)),G169&lt;0,G169&gt;F169)),AND(H169&lt;&gt;"",OR(NOT(ISNUMBER(H169)),H169&lt;0,H169&gt;1)),AND(I169&lt;&gt;"",OR(NOT(ISNUMBER(I169)),I169&lt;=0)),AND(J169&lt;&gt;"",OR(NOT(ISNUMBER(J169)),J169&lt;=0)),AND(M169&lt;&gt;"",OR(NOT(ISNUMBER(M169)),M169&gt;TODAY()))),"CHECK PRICING","COMPLETE"))))</x:f>
      </x:c>
    </x:row>
    <x:row r="170">
      <x:c r="A170" s="459"/>
      <x:c r="B170" s="459"/>
      <x:c r="C170" s="459"/>
      <x:c r="D170" s="459"/>
      <x:c r="E170" s="459"/>
      <x:c r="F170" s="482"/>
      <x:c r="G170" s="482"/>
      <x:c r="H170" s="483"/>
      <x:c r="I170" s="459"/>
      <x:c r="J170" s="459"/>
      <x:c r="K170" s="459"/>
      <x:c r="L170" s="459"/>
      <x:c r="M170" s="459"/>
      <x:c r="N170" s="459"/>
      <x:c r="O170" s="747" t="str">
        <x:f>IF(A170="","",IF(COUNTIF($A$5:$A$504,A170)&gt;1,"DUPLICATE SKU",IF(OR(B170="",E170="",F170=""),"CHECK REQUIRED FIELDS",IF(OR(NOT(ISNUMBER(F170)),F170&lt;=0,AND(G170&lt;&gt;"",OR(NOT(ISNUMBER(G170)),G170&lt;0,G170&gt;F170)),AND(H170&lt;&gt;"",OR(NOT(ISNUMBER(H170)),H170&lt;0,H170&gt;1)),AND(I170&lt;&gt;"",OR(NOT(ISNUMBER(I170)),I170&lt;=0)),AND(J170&lt;&gt;"",OR(NOT(ISNUMBER(J170)),J170&lt;=0)),AND(M170&lt;&gt;"",OR(NOT(ISNUMBER(M170)),M170&gt;TODAY()))),"CHECK PRICING","COMPLETE"))))</x:f>
      </x:c>
    </x:row>
    <x:row r="171">
      <x:c r="A171" s="459"/>
      <x:c r="B171" s="459"/>
      <x:c r="C171" s="459"/>
      <x:c r="D171" s="459"/>
      <x:c r="E171" s="459"/>
      <x:c r="F171" s="482"/>
      <x:c r="G171" s="482"/>
      <x:c r="H171" s="483"/>
      <x:c r="I171" s="459"/>
      <x:c r="J171" s="459"/>
      <x:c r="K171" s="459"/>
      <x:c r="L171" s="459"/>
      <x:c r="M171" s="459"/>
      <x:c r="N171" s="459"/>
      <x:c r="O171" s="747" t="str">
        <x:f>IF(A171="","",IF(COUNTIF($A$5:$A$504,A171)&gt;1,"DUPLICATE SKU",IF(OR(B171="",E171="",F171=""),"CHECK REQUIRED FIELDS",IF(OR(NOT(ISNUMBER(F171)),F171&lt;=0,AND(G171&lt;&gt;"",OR(NOT(ISNUMBER(G171)),G171&lt;0,G171&gt;F171)),AND(H171&lt;&gt;"",OR(NOT(ISNUMBER(H171)),H171&lt;0,H171&gt;1)),AND(I171&lt;&gt;"",OR(NOT(ISNUMBER(I171)),I171&lt;=0)),AND(J171&lt;&gt;"",OR(NOT(ISNUMBER(J171)),J171&lt;=0)),AND(M171&lt;&gt;"",OR(NOT(ISNUMBER(M171)),M171&gt;TODAY()))),"CHECK PRICING","COMPLETE"))))</x:f>
      </x:c>
    </x:row>
    <x:row r="172">
      <x:c r="A172" s="459"/>
      <x:c r="B172" s="459"/>
      <x:c r="C172" s="459"/>
      <x:c r="D172" s="459"/>
      <x:c r="E172" s="459"/>
      <x:c r="F172" s="482"/>
      <x:c r="G172" s="482"/>
      <x:c r="H172" s="483"/>
      <x:c r="I172" s="459"/>
      <x:c r="J172" s="459"/>
      <x:c r="K172" s="459"/>
      <x:c r="L172" s="459"/>
      <x:c r="M172" s="459"/>
      <x:c r="N172" s="459"/>
      <x:c r="O172" s="747" t="str">
        <x:f>IF(A172="","",IF(COUNTIF($A$5:$A$504,A172)&gt;1,"DUPLICATE SKU",IF(OR(B172="",E172="",F172=""),"CHECK REQUIRED FIELDS",IF(OR(NOT(ISNUMBER(F172)),F172&lt;=0,AND(G172&lt;&gt;"",OR(NOT(ISNUMBER(G172)),G172&lt;0,G172&gt;F172)),AND(H172&lt;&gt;"",OR(NOT(ISNUMBER(H172)),H172&lt;0,H172&gt;1)),AND(I172&lt;&gt;"",OR(NOT(ISNUMBER(I172)),I172&lt;=0)),AND(J172&lt;&gt;"",OR(NOT(ISNUMBER(J172)),J172&lt;=0)),AND(M172&lt;&gt;"",OR(NOT(ISNUMBER(M172)),M172&gt;TODAY()))),"CHECK PRICING","COMPLETE"))))</x:f>
      </x:c>
    </x:row>
    <x:row r="173">
      <x:c r="A173" s="459"/>
      <x:c r="B173" s="459"/>
      <x:c r="C173" s="459"/>
      <x:c r="D173" s="459"/>
      <x:c r="E173" s="459"/>
      <x:c r="F173" s="482"/>
      <x:c r="G173" s="482"/>
      <x:c r="H173" s="483"/>
      <x:c r="I173" s="459"/>
      <x:c r="J173" s="459"/>
      <x:c r="K173" s="459"/>
      <x:c r="L173" s="459"/>
      <x:c r="M173" s="459"/>
      <x:c r="N173" s="459"/>
      <x:c r="O173" s="747" t="str">
        <x:f>IF(A173="","",IF(COUNTIF($A$5:$A$504,A173)&gt;1,"DUPLICATE SKU",IF(OR(B173="",E173="",F173=""),"CHECK REQUIRED FIELDS",IF(OR(NOT(ISNUMBER(F173)),F173&lt;=0,AND(G173&lt;&gt;"",OR(NOT(ISNUMBER(G173)),G173&lt;0,G173&gt;F173)),AND(H173&lt;&gt;"",OR(NOT(ISNUMBER(H173)),H173&lt;0,H173&gt;1)),AND(I173&lt;&gt;"",OR(NOT(ISNUMBER(I173)),I173&lt;=0)),AND(J173&lt;&gt;"",OR(NOT(ISNUMBER(J173)),J173&lt;=0)),AND(M173&lt;&gt;"",OR(NOT(ISNUMBER(M173)),M173&gt;TODAY()))),"CHECK PRICING","COMPLETE"))))</x:f>
      </x:c>
    </x:row>
    <x:row r="174">
      <x:c r="A174" s="459"/>
      <x:c r="B174" s="459"/>
      <x:c r="C174" s="459"/>
      <x:c r="D174" s="459"/>
      <x:c r="E174" s="459"/>
      <x:c r="F174" s="482"/>
      <x:c r="G174" s="482"/>
      <x:c r="H174" s="483"/>
      <x:c r="I174" s="459"/>
      <x:c r="J174" s="459"/>
      <x:c r="K174" s="459"/>
      <x:c r="L174" s="459"/>
      <x:c r="M174" s="459"/>
      <x:c r="N174" s="459"/>
      <x:c r="O174" s="747" t="str">
        <x:f>IF(A174="","",IF(COUNTIF($A$5:$A$504,A174)&gt;1,"DUPLICATE SKU",IF(OR(B174="",E174="",F174=""),"CHECK REQUIRED FIELDS",IF(OR(NOT(ISNUMBER(F174)),F174&lt;=0,AND(G174&lt;&gt;"",OR(NOT(ISNUMBER(G174)),G174&lt;0,G174&gt;F174)),AND(H174&lt;&gt;"",OR(NOT(ISNUMBER(H174)),H174&lt;0,H174&gt;1)),AND(I174&lt;&gt;"",OR(NOT(ISNUMBER(I174)),I174&lt;=0)),AND(J174&lt;&gt;"",OR(NOT(ISNUMBER(J174)),J174&lt;=0)),AND(M174&lt;&gt;"",OR(NOT(ISNUMBER(M174)),M174&gt;TODAY()))),"CHECK PRICING","COMPLETE"))))</x:f>
      </x:c>
    </x:row>
    <x:row r="175">
      <x:c r="A175" s="459"/>
      <x:c r="B175" s="459"/>
      <x:c r="C175" s="459"/>
      <x:c r="D175" s="459"/>
      <x:c r="E175" s="459"/>
      <x:c r="F175" s="482"/>
      <x:c r="G175" s="482"/>
      <x:c r="H175" s="483"/>
      <x:c r="I175" s="459"/>
      <x:c r="J175" s="459"/>
      <x:c r="K175" s="459"/>
      <x:c r="L175" s="459"/>
      <x:c r="M175" s="459"/>
      <x:c r="N175" s="459"/>
      <x:c r="O175" s="747" t="str">
        <x:f>IF(A175="","",IF(COUNTIF($A$5:$A$504,A175)&gt;1,"DUPLICATE SKU",IF(OR(B175="",E175="",F175=""),"CHECK REQUIRED FIELDS",IF(OR(NOT(ISNUMBER(F175)),F175&lt;=0,AND(G175&lt;&gt;"",OR(NOT(ISNUMBER(G175)),G175&lt;0,G175&gt;F175)),AND(H175&lt;&gt;"",OR(NOT(ISNUMBER(H175)),H175&lt;0,H175&gt;1)),AND(I175&lt;&gt;"",OR(NOT(ISNUMBER(I175)),I175&lt;=0)),AND(J175&lt;&gt;"",OR(NOT(ISNUMBER(J175)),J175&lt;=0)),AND(M175&lt;&gt;"",OR(NOT(ISNUMBER(M175)),M175&gt;TODAY()))),"CHECK PRICING","COMPLETE"))))</x:f>
      </x:c>
    </x:row>
    <x:row r="176">
      <x:c r="A176" s="459"/>
      <x:c r="B176" s="459"/>
      <x:c r="C176" s="459"/>
      <x:c r="D176" s="459"/>
      <x:c r="E176" s="459"/>
      <x:c r="F176" s="482"/>
      <x:c r="G176" s="482"/>
      <x:c r="H176" s="483"/>
      <x:c r="I176" s="459"/>
      <x:c r="J176" s="459"/>
      <x:c r="K176" s="459"/>
      <x:c r="L176" s="459"/>
      <x:c r="M176" s="459"/>
      <x:c r="N176" s="459"/>
      <x:c r="O176" s="747" t="str">
        <x:f>IF(A176="","",IF(COUNTIF($A$5:$A$504,A176)&gt;1,"DUPLICATE SKU",IF(OR(B176="",E176="",F176=""),"CHECK REQUIRED FIELDS",IF(OR(NOT(ISNUMBER(F176)),F176&lt;=0,AND(G176&lt;&gt;"",OR(NOT(ISNUMBER(G176)),G176&lt;0,G176&gt;F176)),AND(H176&lt;&gt;"",OR(NOT(ISNUMBER(H176)),H176&lt;0,H176&gt;1)),AND(I176&lt;&gt;"",OR(NOT(ISNUMBER(I176)),I176&lt;=0)),AND(J176&lt;&gt;"",OR(NOT(ISNUMBER(J176)),J176&lt;=0)),AND(M176&lt;&gt;"",OR(NOT(ISNUMBER(M176)),M176&gt;TODAY()))),"CHECK PRICING","COMPLETE"))))</x:f>
      </x:c>
    </x:row>
    <x:row r="177">
      <x:c r="A177" s="459"/>
      <x:c r="B177" s="459"/>
      <x:c r="C177" s="459"/>
      <x:c r="D177" s="459"/>
      <x:c r="E177" s="459"/>
      <x:c r="F177" s="482"/>
      <x:c r="G177" s="482"/>
      <x:c r="H177" s="483"/>
      <x:c r="I177" s="459"/>
      <x:c r="J177" s="459"/>
      <x:c r="K177" s="459"/>
      <x:c r="L177" s="459"/>
      <x:c r="M177" s="459"/>
      <x:c r="N177" s="459"/>
      <x:c r="O177" s="747" t="str">
        <x:f>IF(A177="","",IF(COUNTIF($A$5:$A$504,A177)&gt;1,"DUPLICATE SKU",IF(OR(B177="",E177="",F177=""),"CHECK REQUIRED FIELDS",IF(OR(NOT(ISNUMBER(F177)),F177&lt;=0,AND(G177&lt;&gt;"",OR(NOT(ISNUMBER(G177)),G177&lt;0,G177&gt;F177)),AND(H177&lt;&gt;"",OR(NOT(ISNUMBER(H177)),H177&lt;0,H177&gt;1)),AND(I177&lt;&gt;"",OR(NOT(ISNUMBER(I177)),I177&lt;=0)),AND(J177&lt;&gt;"",OR(NOT(ISNUMBER(J177)),J177&lt;=0)),AND(M177&lt;&gt;"",OR(NOT(ISNUMBER(M177)),M177&gt;TODAY()))),"CHECK PRICING","COMPLETE"))))</x:f>
      </x:c>
    </x:row>
    <x:row r="178">
      <x:c r="A178" s="459"/>
      <x:c r="B178" s="459"/>
      <x:c r="C178" s="459"/>
      <x:c r="D178" s="459"/>
      <x:c r="E178" s="459"/>
      <x:c r="F178" s="482"/>
      <x:c r="G178" s="482"/>
      <x:c r="H178" s="483"/>
      <x:c r="I178" s="459"/>
      <x:c r="J178" s="459"/>
      <x:c r="K178" s="459"/>
      <x:c r="L178" s="459"/>
      <x:c r="M178" s="459"/>
      <x:c r="N178" s="459"/>
      <x:c r="O178" s="747" t="str">
        <x:f>IF(A178="","",IF(COUNTIF($A$5:$A$504,A178)&gt;1,"DUPLICATE SKU",IF(OR(B178="",E178="",F178=""),"CHECK REQUIRED FIELDS",IF(OR(NOT(ISNUMBER(F178)),F178&lt;=0,AND(G178&lt;&gt;"",OR(NOT(ISNUMBER(G178)),G178&lt;0,G178&gt;F178)),AND(H178&lt;&gt;"",OR(NOT(ISNUMBER(H178)),H178&lt;0,H178&gt;1)),AND(I178&lt;&gt;"",OR(NOT(ISNUMBER(I178)),I178&lt;=0)),AND(J178&lt;&gt;"",OR(NOT(ISNUMBER(J178)),J178&lt;=0)),AND(M178&lt;&gt;"",OR(NOT(ISNUMBER(M178)),M178&gt;TODAY()))),"CHECK PRICING","COMPLETE"))))</x:f>
      </x:c>
    </x:row>
    <x:row r="179">
      <x:c r="A179" s="459"/>
      <x:c r="B179" s="459"/>
      <x:c r="C179" s="459"/>
      <x:c r="D179" s="459"/>
      <x:c r="E179" s="459"/>
      <x:c r="F179" s="482"/>
      <x:c r="G179" s="482"/>
      <x:c r="H179" s="483"/>
      <x:c r="I179" s="459"/>
      <x:c r="J179" s="459"/>
      <x:c r="K179" s="459"/>
      <x:c r="L179" s="459"/>
      <x:c r="M179" s="459"/>
      <x:c r="N179" s="459"/>
      <x:c r="O179" s="747" t="str">
        <x:f>IF(A179="","",IF(COUNTIF($A$5:$A$504,A179)&gt;1,"DUPLICATE SKU",IF(OR(B179="",E179="",F179=""),"CHECK REQUIRED FIELDS",IF(OR(NOT(ISNUMBER(F179)),F179&lt;=0,AND(G179&lt;&gt;"",OR(NOT(ISNUMBER(G179)),G179&lt;0,G179&gt;F179)),AND(H179&lt;&gt;"",OR(NOT(ISNUMBER(H179)),H179&lt;0,H179&gt;1)),AND(I179&lt;&gt;"",OR(NOT(ISNUMBER(I179)),I179&lt;=0)),AND(J179&lt;&gt;"",OR(NOT(ISNUMBER(J179)),J179&lt;=0)),AND(M179&lt;&gt;"",OR(NOT(ISNUMBER(M179)),M179&gt;TODAY()))),"CHECK PRICING","COMPLETE"))))</x:f>
      </x:c>
    </x:row>
    <x:row r="180">
      <x:c r="A180" s="459"/>
      <x:c r="B180" s="459"/>
      <x:c r="C180" s="459"/>
      <x:c r="D180" s="459"/>
      <x:c r="E180" s="459"/>
      <x:c r="F180" s="482"/>
      <x:c r="G180" s="482"/>
      <x:c r="H180" s="483"/>
      <x:c r="I180" s="459"/>
      <x:c r="J180" s="459"/>
      <x:c r="K180" s="459"/>
      <x:c r="L180" s="459"/>
      <x:c r="M180" s="459"/>
      <x:c r="N180" s="459"/>
      <x:c r="O180" s="747" t="str">
        <x:f>IF(A180="","",IF(COUNTIF($A$5:$A$504,A180)&gt;1,"DUPLICATE SKU",IF(OR(B180="",E180="",F180=""),"CHECK REQUIRED FIELDS",IF(OR(NOT(ISNUMBER(F180)),F180&lt;=0,AND(G180&lt;&gt;"",OR(NOT(ISNUMBER(G180)),G180&lt;0,G180&gt;F180)),AND(H180&lt;&gt;"",OR(NOT(ISNUMBER(H180)),H180&lt;0,H180&gt;1)),AND(I180&lt;&gt;"",OR(NOT(ISNUMBER(I180)),I180&lt;=0)),AND(J180&lt;&gt;"",OR(NOT(ISNUMBER(J180)),J180&lt;=0)),AND(M180&lt;&gt;"",OR(NOT(ISNUMBER(M180)),M180&gt;TODAY()))),"CHECK PRICING","COMPLETE"))))</x:f>
      </x:c>
    </x:row>
    <x:row r="181">
      <x:c r="A181" s="459"/>
      <x:c r="B181" s="459"/>
      <x:c r="C181" s="459"/>
      <x:c r="D181" s="459"/>
      <x:c r="E181" s="459"/>
      <x:c r="F181" s="482"/>
      <x:c r="G181" s="482"/>
      <x:c r="H181" s="483"/>
      <x:c r="I181" s="459"/>
      <x:c r="J181" s="459"/>
      <x:c r="K181" s="459"/>
      <x:c r="L181" s="459"/>
      <x:c r="M181" s="459"/>
      <x:c r="N181" s="459"/>
      <x:c r="O181" s="747" t="str">
        <x:f>IF(A181="","",IF(COUNTIF($A$5:$A$504,A181)&gt;1,"DUPLICATE SKU",IF(OR(B181="",E181="",F181=""),"CHECK REQUIRED FIELDS",IF(OR(NOT(ISNUMBER(F181)),F181&lt;=0,AND(G181&lt;&gt;"",OR(NOT(ISNUMBER(G181)),G181&lt;0,G181&gt;F181)),AND(H181&lt;&gt;"",OR(NOT(ISNUMBER(H181)),H181&lt;0,H181&gt;1)),AND(I181&lt;&gt;"",OR(NOT(ISNUMBER(I181)),I181&lt;=0)),AND(J181&lt;&gt;"",OR(NOT(ISNUMBER(J181)),J181&lt;=0)),AND(M181&lt;&gt;"",OR(NOT(ISNUMBER(M181)),M181&gt;TODAY()))),"CHECK PRICING","COMPLETE"))))</x:f>
      </x:c>
    </x:row>
    <x:row r="182">
      <x:c r="A182" s="459"/>
      <x:c r="B182" s="459"/>
      <x:c r="C182" s="459"/>
      <x:c r="D182" s="459"/>
      <x:c r="E182" s="459"/>
      <x:c r="F182" s="482"/>
      <x:c r="G182" s="482"/>
      <x:c r="H182" s="483"/>
      <x:c r="I182" s="459"/>
      <x:c r="J182" s="459"/>
      <x:c r="K182" s="459"/>
      <x:c r="L182" s="459"/>
      <x:c r="M182" s="459"/>
      <x:c r="N182" s="459"/>
      <x:c r="O182" s="747" t="str">
        <x:f>IF(A182="","",IF(COUNTIF($A$5:$A$504,A182)&gt;1,"DUPLICATE SKU",IF(OR(B182="",E182="",F182=""),"CHECK REQUIRED FIELDS",IF(OR(NOT(ISNUMBER(F182)),F182&lt;=0,AND(G182&lt;&gt;"",OR(NOT(ISNUMBER(G182)),G182&lt;0,G182&gt;F182)),AND(H182&lt;&gt;"",OR(NOT(ISNUMBER(H182)),H182&lt;0,H182&gt;1)),AND(I182&lt;&gt;"",OR(NOT(ISNUMBER(I182)),I182&lt;=0)),AND(J182&lt;&gt;"",OR(NOT(ISNUMBER(J182)),J182&lt;=0)),AND(M182&lt;&gt;"",OR(NOT(ISNUMBER(M182)),M182&gt;TODAY()))),"CHECK PRICING","COMPLETE"))))</x:f>
      </x:c>
    </x:row>
    <x:row r="183">
      <x:c r="A183" s="459"/>
      <x:c r="B183" s="459"/>
      <x:c r="C183" s="459"/>
      <x:c r="D183" s="459"/>
      <x:c r="E183" s="459"/>
      <x:c r="F183" s="482"/>
      <x:c r="G183" s="482"/>
      <x:c r="H183" s="483"/>
      <x:c r="I183" s="459"/>
      <x:c r="J183" s="459"/>
      <x:c r="K183" s="459"/>
      <x:c r="L183" s="459"/>
      <x:c r="M183" s="459"/>
      <x:c r="N183" s="459"/>
      <x:c r="O183" s="747" t="str">
        <x:f>IF(A183="","",IF(COUNTIF($A$5:$A$504,A183)&gt;1,"DUPLICATE SKU",IF(OR(B183="",E183="",F183=""),"CHECK REQUIRED FIELDS",IF(OR(NOT(ISNUMBER(F183)),F183&lt;=0,AND(G183&lt;&gt;"",OR(NOT(ISNUMBER(G183)),G183&lt;0,G183&gt;F183)),AND(H183&lt;&gt;"",OR(NOT(ISNUMBER(H183)),H183&lt;0,H183&gt;1)),AND(I183&lt;&gt;"",OR(NOT(ISNUMBER(I183)),I183&lt;=0)),AND(J183&lt;&gt;"",OR(NOT(ISNUMBER(J183)),J183&lt;=0)),AND(M183&lt;&gt;"",OR(NOT(ISNUMBER(M183)),M183&gt;TODAY()))),"CHECK PRICING","COMPLETE"))))</x:f>
      </x:c>
    </x:row>
    <x:row r="184">
      <x:c r="A184" s="459"/>
      <x:c r="B184" s="459"/>
      <x:c r="C184" s="459"/>
      <x:c r="D184" s="459"/>
      <x:c r="E184" s="459"/>
      <x:c r="F184" s="482"/>
      <x:c r="G184" s="482"/>
      <x:c r="H184" s="483"/>
      <x:c r="I184" s="459"/>
      <x:c r="J184" s="459"/>
      <x:c r="K184" s="459"/>
      <x:c r="L184" s="459"/>
      <x:c r="M184" s="459"/>
      <x:c r="N184" s="459"/>
      <x:c r="O184" s="747" t="str">
        <x:f>IF(A184="","",IF(COUNTIF($A$5:$A$504,A184)&gt;1,"DUPLICATE SKU",IF(OR(B184="",E184="",F184=""),"CHECK REQUIRED FIELDS",IF(OR(NOT(ISNUMBER(F184)),F184&lt;=0,AND(G184&lt;&gt;"",OR(NOT(ISNUMBER(G184)),G184&lt;0,G184&gt;F184)),AND(H184&lt;&gt;"",OR(NOT(ISNUMBER(H184)),H184&lt;0,H184&gt;1)),AND(I184&lt;&gt;"",OR(NOT(ISNUMBER(I184)),I184&lt;=0)),AND(J184&lt;&gt;"",OR(NOT(ISNUMBER(J184)),J184&lt;=0)),AND(M184&lt;&gt;"",OR(NOT(ISNUMBER(M184)),M184&gt;TODAY()))),"CHECK PRICING","COMPLETE"))))</x:f>
      </x:c>
    </x:row>
    <x:row r="185">
      <x:c r="A185" s="459"/>
      <x:c r="B185" s="459"/>
      <x:c r="C185" s="459"/>
      <x:c r="D185" s="459"/>
      <x:c r="E185" s="459"/>
      <x:c r="F185" s="482"/>
      <x:c r="G185" s="482"/>
      <x:c r="H185" s="483"/>
      <x:c r="I185" s="459"/>
      <x:c r="J185" s="459"/>
      <x:c r="K185" s="459"/>
      <x:c r="L185" s="459"/>
      <x:c r="M185" s="459"/>
      <x:c r="N185" s="459"/>
      <x:c r="O185" s="747" t="str">
        <x:f>IF(A185="","",IF(COUNTIF($A$5:$A$504,A185)&gt;1,"DUPLICATE SKU",IF(OR(B185="",E185="",F185=""),"CHECK REQUIRED FIELDS",IF(OR(NOT(ISNUMBER(F185)),F185&lt;=0,AND(G185&lt;&gt;"",OR(NOT(ISNUMBER(G185)),G185&lt;0,G185&gt;F185)),AND(H185&lt;&gt;"",OR(NOT(ISNUMBER(H185)),H185&lt;0,H185&gt;1)),AND(I185&lt;&gt;"",OR(NOT(ISNUMBER(I185)),I185&lt;=0)),AND(J185&lt;&gt;"",OR(NOT(ISNUMBER(J185)),J185&lt;=0)),AND(M185&lt;&gt;"",OR(NOT(ISNUMBER(M185)),M185&gt;TODAY()))),"CHECK PRICING","COMPLETE"))))</x:f>
      </x:c>
    </x:row>
    <x:row r="186">
      <x:c r="A186" s="459"/>
      <x:c r="B186" s="459"/>
      <x:c r="C186" s="459"/>
      <x:c r="D186" s="459"/>
      <x:c r="E186" s="459"/>
      <x:c r="F186" s="482"/>
      <x:c r="G186" s="482"/>
      <x:c r="H186" s="483"/>
      <x:c r="I186" s="459"/>
      <x:c r="J186" s="459"/>
      <x:c r="K186" s="459"/>
      <x:c r="L186" s="459"/>
      <x:c r="M186" s="459"/>
      <x:c r="N186" s="459"/>
      <x:c r="O186" s="747" t="str">
        <x:f>IF(A186="","",IF(COUNTIF($A$5:$A$504,A186)&gt;1,"DUPLICATE SKU",IF(OR(B186="",E186="",F186=""),"CHECK REQUIRED FIELDS",IF(OR(NOT(ISNUMBER(F186)),F186&lt;=0,AND(G186&lt;&gt;"",OR(NOT(ISNUMBER(G186)),G186&lt;0,G186&gt;F186)),AND(H186&lt;&gt;"",OR(NOT(ISNUMBER(H186)),H186&lt;0,H186&gt;1)),AND(I186&lt;&gt;"",OR(NOT(ISNUMBER(I186)),I186&lt;=0)),AND(J186&lt;&gt;"",OR(NOT(ISNUMBER(J186)),J186&lt;=0)),AND(M186&lt;&gt;"",OR(NOT(ISNUMBER(M186)),M186&gt;TODAY()))),"CHECK PRICING","COMPLETE"))))</x:f>
      </x:c>
    </x:row>
    <x:row r="187">
      <x:c r="A187" s="459"/>
      <x:c r="B187" s="459"/>
      <x:c r="C187" s="459"/>
      <x:c r="D187" s="459"/>
      <x:c r="E187" s="459"/>
      <x:c r="F187" s="482"/>
      <x:c r="G187" s="482"/>
      <x:c r="H187" s="483"/>
      <x:c r="I187" s="459"/>
      <x:c r="J187" s="459"/>
      <x:c r="K187" s="459"/>
      <x:c r="L187" s="459"/>
      <x:c r="M187" s="459"/>
      <x:c r="N187" s="459"/>
      <x:c r="O187" s="747" t="str">
        <x:f>IF(A187="","",IF(COUNTIF($A$5:$A$504,A187)&gt;1,"DUPLICATE SKU",IF(OR(B187="",E187="",F187=""),"CHECK REQUIRED FIELDS",IF(OR(NOT(ISNUMBER(F187)),F187&lt;=0,AND(G187&lt;&gt;"",OR(NOT(ISNUMBER(G187)),G187&lt;0,G187&gt;F187)),AND(H187&lt;&gt;"",OR(NOT(ISNUMBER(H187)),H187&lt;0,H187&gt;1)),AND(I187&lt;&gt;"",OR(NOT(ISNUMBER(I187)),I187&lt;=0)),AND(J187&lt;&gt;"",OR(NOT(ISNUMBER(J187)),J187&lt;=0)),AND(M187&lt;&gt;"",OR(NOT(ISNUMBER(M187)),M187&gt;TODAY()))),"CHECK PRICING","COMPLETE"))))</x:f>
      </x:c>
    </x:row>
    <x:row r="188">
      <x:c r="A188" s="459"/>
      <x:c r="B188" s="459"/>
      <x:c r="C188" s="459"/>
      <x:c r="D188" s="459"/>
      <x:c r="E188" s="459"/>
      <x:c r="F188" s="482"/>
      <x:c r="G188" s="482"/>
      <x:c r="H188" s="483"/>
      <x:c r="I188" s="459"/>
      <x:c r="J188" s="459"/>
      <x:c r="K188" s="459"/>
      <x:c r="L188" s="459"/>
      <x:c r="M188" s="459"/>
      <x:c r="N188" s="459"/>
      <x:c r="O188" s="747" t="str">
        <x:f>IF(A188="","",IF(COUNTIF($A$5:$A$504,A188)&gt;1,"DUPLICATE SKU",IF(OR(B188="",E188="",F188=""),"CHECK REQUIRED FIELDS",IF(OR(NOT(ISNUMBER(F188)),F188&lt;=0,AND(G188&lt;&gt;"",OR(NOT(ISNUMBER(G188)),G188&lt;0,G188&gt;F188)),AND(H188&lt;&gt;"",OR(NOT(ISNUMBER(H188)),H188&lt;0,H188&gt;1)),AND(I188&lt;&gt;"",OR(NOT(ISNUMBER(I188)),I188&lt;=0)),AND(J188&lt;&gt;"",OR(NOT(ISNUMBER(J188)),J188&lt;=0)),AND(M188&lt;&gt;"",OR(NOT(ISNUMBER(M188)),M188&gt;TODAY()))),"CHECK PRICING","COMPLETE"))))</x:f>
      </x:c>
    </x:row>
    <x:row r="189">
      <x:c r="A189" s="459"/>
      <x:c r="B189" s="459"/>
      <x:c r="C189" s="459"/>
      <x:c r="D189" s="459"/>
      <x:c r="E189" s="459"/>
      <x:c r="F189" s="482"/>
      <x:c r="G189" s="482"/>
      <x:c r="H189" s="483"/>
      <x:c r="I189" s="459"/>
      <x:c r="J189" s="459"/>
      <x:c r="K189" s="459"/>
      <x:c r="L189" s="459"/>
      <x:c r="M189" s="459"/>
      <x:c r="N189" s="459"/>
      <x:c r="O189" s="747" t="str">
        <x:f>IF(A189="","",IF(COUNTIF($A$5:$A$504,A189)&gt;1,"DUPLICATE SKU",IF(OR(B189="",E189="",F189=""),"CHECK REQUIRED FIELDS",IF(OR(NOT(ISNUMBER(F189)),F189&lt;=0,AND(G189&lt;&gt;"",OR(NOT(ISNUMBER(G189)),G189&lt;0,G189&gt;F189)),AND(H189&lt;&gt;"",OR(NOT(ISNUMBER(H189)),H189&lt;0,H189&gt;1)),AND(I189&lt;&gt;"",OR(NOT(ISNUMBER(I189)),I189&lt;=0)),AND(J189&lt;&gt;"",OR(NOT(ISNUMBER(J189)),J189&lt;=0)),AND(M189&lt;&gt;"",OR(NOT(ISNUMBER(M189)),M189&gt;TODAY()))),"CHECK PRICING","COMPLETE"))))</x:f>
      </x:c>
    </x:row>
    <x:row r="190">
      <x:c r="A190" s="459"/>
      <x:c r="B190" s="459"/>
      <x:c r="C190" s="459"/>
      <x:c r="D190" s="459"/>
      <x:c r="E190" s="459"/>
      <x:c r="F190" s="482"/>
      <x:c r="G190" s="482"/>
      <x:c r="H190" s="483"/>
      <x:c r="I190" s="459"/>
      <x:c r="J190" s="459"/>
      <x:c r="K190" s="459"/>
      <x:c r="L190" s="459"/>
      <x:c r="M190" s="459"/>
      <x:c r="N190" s="459"/>
      <x:c r="O190" s="747" t="str">
        <x:f>IF(A190="","",IF(COUNTIF($A$5:$A$504,A190)&gt;1,"DUPLICATE SKU",IF(OR(B190="",E190="",F190=""),"CHECK REQUIRED FIELDS",IF(OR(NOT(ISNUMBER(F190)),F190&lt;=0,AND(G190&lt;&gt;"",OR(NOT(ISNUMBER(G190)),G190&lt;0,G190&gt;F190)),AND(H190&lt;&gt;"",OR(NOT(ISNUMBER(H190)),H190&lt;0,H190&gt;1)),AND(I190&lt;&gt;"",OR(NOT(ISNUMBER(I190)),I190&lt;=0)),AND(J190&lt;&gt;"",OR(NOT(ISNUMBER(J190)),J190&lt;=0)),AND(M190&lt;&gt;"",OR(NOT(ISNUMBER(M190)),M190&gt;TODAY()))),"CHECK PRICING","COMPLETE"))))</x:f>
      </x:c>
    </x:row>
    <x:row r="191">
      <x:c r="A191" s="459"/>
      <x:c r="B191" s="459"/>
      <x:c r="C191" s="459"/>
      <x:c r="D191" s="459"/>
      <x:c r="E191" s="459"/>
      <x:c r="F191" s="482"/>
      <x:c r="G191" s="482"/>
      <x:c r="H191" s="483"/>
      <x:c r="I191" s="459"/>
      <x:c r="J191" s="459"/>
      <x:c r="K191" s="459"/>
      <x:c r="L191" s="459"/>
      <x:c r="M191" s="459"/>
      <x:c r="N191" s="459"/>
      <x:c r="O191" s="747" t="str">
        <x:f>IF(A191="","",IF(COUNTIF($A$5:$A$504,A191)&gt;1,"DUPLICATE SKU",IF(OR(B191="",E191="",F191=""),"CHECK REQUIRED FIELDS",IF(OR(NOT(ISNUMBER(F191)),F191&lt;=0,AND(G191&lt;&gt;"",OR(NOT(ISNUMBER(G191)),G191&lt;0,G191&gt;F191)),AND(H191&lt;&gt;"",OR(NOT(ISNUMBER(H191)),H191&lt;0,H191&gt;1)),AND(I191&lt;&gt;"",OR(NOT(ISNUMBER(I191)),I191&lt;=0)),AND(J191&lt;&gt;"",OR(NOT(ISNUMBER(J191)),J191&lt;=0)),AND(M191&lt;&gt;"",OR(NOT(ISNUMBER(M191)),M191&gt;TODAY()))),"CHECK PRICING","COMPLETE"))))</x:f>
      </x:c>
    </x:row>
    <x:row r="192">
      <x:c r="A192" s="459"/>
      <x:c r="B192" s="459"/>
      <x:c r="C192" s="459"/>
      <x:c r="D192" s="459"/>
      <x:c r="E192" s="459"/>
      <x:c r="F192" s="482"/>
      <x:c r="G192" s="482"/>
      <x:c r="H192" s="483"/>
      <x:c r="I192" s="459"/>
      <x:c r="J192" s="459"/>
      <x:c r="K192" s="459"/>
      <x:c r="L192" s="459"/>
      <x:c r="M192" s="459"/>
      <x:c r="N192" s="459"/>
      <x:c r="O192" s="747" t="str">
        <x:f>IF(A192="","",IF(COUNTIF($A$5:$A$504,A192)&gt;1,"DUPLICATE SKU",IF(OR(B192="",E192="",F192=""),"CHECK REQUIRED FIELDS",IF(OR(NOT(ISNUMBER(F192)),F192&lt;=0,AND(G192&lt;&gt;"",OR(NOT(ISNUMBER(G192)),G192&lt;0,G192&gt;F192)),AND(H192&lt;&gt;"",OR(NOT(ISNUMBER(H192)),H192&lt;0,H192&gt;1)),AND(I192&lt;&gt;"",OR(NOT(ISNUMBER(I192)),I192&lt;=0)),AND(J192&lt;&gt;"",OR(NOT(ISNUMBER(J192)),J192&lt;=0)),AND(M192&lt;&gt;"",OR(NOT(ISNUMBER(M192)),M192&gt;TODAY()))),"CHECK PRICING","COMPLETE"))))</x:f>
      </x:c>
    </x:row>
    <x:row r="193">
      <x:c r="A193" s="459"/>
      <x:c r="B193" s="459"/>
      <x:c r="C193" s="459"/>
      <x:c r="D193" s="459"/>
      <x:c r="E193" s="459"/>
      <x:c r="F193" s="482"/>
      <x:c r="G193" s="482"/>
      <x:c r="H193" s="483"/>
      <x:c r="I193" s="459"/>
      <x:c r="J193" s="459"/>
      <x:c r="K193" s="459"/>
      <x:c r="L193" s="459"/>
      <x:c r="M193" s="459"/>
      <x:c r="N193" s="459"/>
      <x:c r="O193" s="747" t="str">
        <x:f>IF(A193="","",IF(COUNTIF($A$5:$A$504,A193)&gt;1,"DUPLICATE SKU",IF(OR(B193="",E193="",F193=""),"CHECK REQUIRED FIELDS",IF(OR(NOT(ISNUMBER(F193)),F193&lt;=0,AND(G193&lt;&gt;"",OR(NOT(ISNUMBER(G193)),G193&lt;0,G193&gt;F193)),AND(H193&lt;&gt;"",OR(NOT(ISNUMBER(H193)),H193&lt;0,H193&gt;1)),AND(I193&lt;&gt;"",OR(NOT(ISNUMBER(I193)),I193&lt;=0)),AND(J193&lt;&gt;"",OR(NOT(ISNUMBER(J193)),J193&lt;=0)),AND(M193&lt;&gt;"",OR(NOT(ISNUMBER(M193)),M193&gt;TODAY()))),"CHECK PRICING","COMPLETE"))))</x:f>
      </x:c>
    </x:row>
    <x:row r="194">
      <x:c r="A194" s="459"/>
      <x:c r="B194" s="459"/>
      <x:c r="C194" s="459"/>
      <x:c r="D194" s="459"/>
      <x:c r="E194" s="459"/>
      <x:c r="F194" s="482"/>
      <x:c r="G194" s="482"/>
      <x:c r="H194" s="483"/>
      <x:c r="I194" s="459"/>
      <x:c r="J194" s="459"/>
      <x:c r="K194" s="459"/>
      <x:c r="L194" s="459"/>
      <x:c r="M194" s="459"/>
      <x:c r="N194" s="459"/>
      <x:c r="O194" s="747" t="str">
        <x:f>IF(A194="","",IF(COUNTIF($A$5:$A$504,A194)&gt;1,"DUPLICATE SKU",IF(OR(B194="",E194="",F194=""),"CHECK REQUIRED FIELDS",IF(OR(NOT(ISNUMBER(F194)),F194&lt;=0,AND(G194&lt;&gt;"",OR(NOT(ISNUMBER(G194)),G194&lt;0,G194&gt;F194)),AND(H194&lt;&gt;"",OR(NOT(ISNUMBER(H194)),H194&lt;0,H194&gt;1)),AND(I194&lt;&gt;"",OR(NOT(ISNUMBER(I194)),I194&lt;=0)),AND(J194&lt;&gt;"",OR(NOT(ISNUMBER(J194)),J194&lt;=0)),AND(M194&lt;&gt;"",OR(NOT(ISNUMBER(M194)),M194&gt;TODAY()))),"CHECK PRICING","COMPLETE"))))</x:f>
      </x:c>
    </x:row>
    <x:row r="195">
      <x:c r="A195" s="459"/>
      <x:c r="B195" s="459"/>
      <x:c r="C195" s="459"/>
      <x:c r="D195" s="459"/>
      <x:c r="E195" s="459"/>
      <x:c r="F195" s="482"/>
      <x:c r="G195" s="482"/>
      <x:c r="H195" s="483"/>
      <x:c r="I195" s="459"/>
      <x:c r="J195" s="459"/>
      <x:c r="K195" s="459"/>
      <x:c r="L195" s="459"/>
      <x:c r="M195" s="459"/>
      <x:c r="N195" s="459"/>
      <x:c r="O195" s="747" t="str">
        <x:f>IF(A195="","",IF(COUNTIF($A$5:$A$504,A195)&gt;1,"DUPLICATE SKU",IF(OR(B195="",E195="",F195=""),"CHECK REQUIRED FIELDS",IF(OR(NOT(ISNUMBER(F195)),F195&lt;=0,AND(G195&lt;&gt;"",OR(NOT(ISNUMBER(G195)),G195&lt;0,G195&gt;F195)),AND(H195&lt;&gt;"",OR(NOT(ISNUMBER(H195)),H195&lt;0,H195&gt;1)),AND(I195&lt;&gt;"",OR(NOT(ISNUMBER(I195)),I195&lt;=0)),AND(J195&lt;&gt;"",OR(NOT(ISNUMBER(J195)),J195&lt;=0)),AND(M195&lt;&gt;"",OR(NOT(ISNUMBER(M195)),M195&gt;TODAY()))),"CHECK PRICING","COMPLETE"))))</x:f>
      </x:c>
    </x:row>
    <x:row r="196">
      <x:c r="A196" s="459"/>
      <x:c r="B196" s="459"/>
      <x:c r="C196" s="459"/>
      <x:c r="D196" s="459"/>
      <x:c r="E196" s="459"/>
      <x:c r="F196" s="482"/>
      <x:c r="G196" s="482"/>
      <x:c r="H196" s="483"/>
      <x:c r="I196" s="459"/>
      <x:c r="J196" s="459"/>
      <x:c r="K196" s="459"/>
      <x:c r="L196" s="459"/>
      <x:c r="M196" s="459"/>
      <x:c r="N196" s="459"/>
      <x:c r="O196" s="747" t="str">
        <x:f>IF(A196="","",IF(COUNTIF($A$5:$A$504,A196)&gt;1,"DUPLICATE SKU",IF(OR(B196="",E196="",F196=""),"CHECK REQUIRED FIELDS",IF(OR(NOT(ISNUMBER(F196)),F196&lt;=0,AND(G196&lt;&gt;"",OR(NOT(ISNUMBER(G196)),G196&lt;0,G196&gt;F196)),AND(H196&lt;&gt;"",OR(NOT(ISNUMBER(H196)),H196&lt;0,H196&gt;1)),AND(I196&lt;&gt;"",OR(NOT(ISNUMBER(I196)),I196&lt;=0)),AND(J196&lt;&gt;"",OR(NOT(ISNUMBER(J196)),J196&lt;=0)),AND(M196&lt;&gt;"",OR(NOT(ISNUMBER(M196)),M196&gt;TODAY()))),"CHECK PRICING","COMPLETE"))))</x:f>
      </x:c>
    </x:row>
    <x:row r="197">
      <x:c r="A197" s="459"/>
      <x:c r="B197" s="459"/>
      <x:c r="C197" s="459"/>
      <x:c r="D197" s="459"/>
      <x:c r="E197" s="459"/>
      <x:c r="F197" s="482"/>
      <x:c r="G197" s="482"/>
      <x:c r="H197" s="483"/>
      <x:c r="I197" s="459"/>
      <x:c r="J197" s="459"/>
      <x:c r="K197" s="459"/>
      <x:c r="L197" s="459"/>
      <x:c r="M197" s="459"/>
      <x:c r="N197" s="459"/>
      <x:c r="O197" s="747" t="str">
        <x:f>IF(A197="","",IF(COUNTIF($A$5:$A$504,A197)&gt;1,"DUPLICATE SKU",IF(OR(B197="",E197="",F197=""),"CHECK REQUIRED FIELDS",IF(OR(NOT(ISNUMBER(F197)),F197&lt;=0,AND(G197&lt;&gt;"",OR(NOT(ISNUMBER(G197)),G197&lt;0,G197&gt;F197)),AND(H197&lt;&gt;"",OR(NOT(ISNUMBER(H197)),H197&lt;0,H197&gt;1)),AND(I197&lt;&gt;"",OR(NOT(ISNUMBER(I197)),I197&lt;=0)),AND(J197&lt;&gt;"",OR(NOT(ISNUMBER(J197)),J197&lt;=0)),AND(M197&lt;&gt;"",OR(NOT(ISNUMBER(M197)),M197&gt;TODAY()))),"CHECK PRICING","COMPLETE"))))</x:f>
      </x:c>
    </x:row>
    <x:row r="198">
      <x:c r="A198" s="459"/>
      <x:c r="B198" s="459"/>
      <x:c r="C198" s="459"/>
      <x:c r="D198" s="459"/>
      <x:c r="E198" s="459"/>
      <x:c r="F198" s="482"/>
      <x:c r="G198" s="482"/>
      <x:c r="H198" s="483"/>
      <x:c r="I198" s="459"/>
      <x:c r="J198" s="459"/>
      <x:c r="K198" s="459"/>
      <x:c r="L198" s="459"/>
      <x:c r="M198" s="459"/>
      <x:c r="N198" s="459"/>
      <x:c r="O198" s="747" t="str">
        <x:f>IF(A198="","",IF(COUNTIF($A$5:$A$504,A198)&gt;1,"DUPLICATE SKU",IF(OR(B198="",E198="",F198=""),"CHECK REQUIRED FIELDS",IF(OR(NOT(ISNUMBER(F198)),F198&lt;=0,AND(G198&lt;&gt;"",OR(NOT(ISNUMBER(G198)),G198&lt;0,G198&gt;F198)),AND(H198&lt;&gt;"",OR(NOT(ISNUMBER(H198)),H198&lt;0,H198&gt;1)),AND(I198&lt;&gt;"",OR(NOT(ISNUMBER(I198)),I198&lt;=0)),AND(J198&lt;&gt;"",OR(NOT(ISNUMBER(J198)),J198&lt;=0)),AND(M198&lt;&gt;"",OR(NOT(ISNUMBER(M198)),M198&gt;TODAY()))),"CHECK PRICING","COMPLETE"))))</x:f>
      </x:c>
    </x:row>
    <x:row r="199">
      <x:c r="A199" s="459"/>
      <x:c r="B199" s="459"/>
      <x:c r="C199" s="459"/>
      <x:c r="D199" s="459"/>
      <x:c r="E199" s="459"/>
      <x:c r="F199" s="482"/>
      <x:c r="G199" s="482"/>
      <x:c r="H199" s="483"/>
      <x:c r="I199" s="459"/>
      <x:c r="J199" s="459"/>
      <x:c r="K199" s="459"/>
      <x:c r="L199" s="459"/>
      <x:c r="M199" s="459"/>
      <x:c r="N199" s="459"/>
      <x:c r="O199" s="747" t="str">
        <x:f>IF(A199="","",IF(COUNTIF($A$5:$A$504,A199)&gt;1,"DUPLICATE SKU",IF(OR(B199="",E199="",F199=""),"CHECK REQUIRED FIELDS",IF(OR(NOT(ISNUMBER(F199)),F199&lt;=0,AND(G199&lt;&gt;"",OR(NOT(ISNUMBER(G199)),G199&lt;0,G199&gt;F199)),AND(H199&lt;&gt;"",OR(NOT(ISNUMBER(H199)),H199&lt;0,H199&gt;1)),AND(I199&lt;&gt;"",OR(NOT(ISNUMBER(I199)),I199&lt;=0)),AND(J199&lt;&gt;"",OR(NOT(ISNUMBER(J199)),J199&lt;=0)),AND(M199&lt;&gt;"",OR(NOT(ISNUMBER(M199)),M199&gt;TODAY()))),"CHECK PRICING","COMPLETE"))))</x:f>
      </x:c>
    </x:row>
    <x:row r="200">
      <x:c r="A200" s="459"/>
      <x:c r="B200" s="459"/>
      <x:c r="C200" s="459"/>
      <x:c r="D200" s="459"/>
      <x:c r="E200" s="459"/>
      <x:c r="F200" s="482"/>
      <x:c r="G200" s="482"/>
      <x:c r="H200" s="483"/>
      <x:c r="I200" s="459"/>
      <x:c r="J200" s="459"/>
      <x:c r="K200" s="459"/>
      <x:c r="L200" s="459"/>
      <x:c r="M200" s="459"/>
      <x:c r="N200" s="459"/>
      <x:c r="O200" s="747" t="str">
        <x:f>IF(A200="","",IF(COUNTIF($A$5:$A$504,A200)&gt;1,"DUPLICATE SKU",IF(OR(B200="",E200="",F200=""),"CHECK REQUIRED FIELDS",IF(OR(NOT(ISNUMBER(F200)),F200&lt;=0,AND(G200&lt;&gt;"",OR(NOT(ISNUMBER(G200)),G200&lt;0,G200&gt;F200)),AND(H200&lt;&gt;"",OR(NOT(ISNUMBER(H200)),H200&lt;0,H200&gt;1)),AND(I200&lt;&gt;"",OR(NOT(ISNUMBER(I200)),I200&lt;=0)),AND(J200&lt;&gt;"",OR(NOT(ISNUMBER(J200)),J200&lt;=0)),AND(M200&lt;&gt;"",OR(NOT(ISNUMBER(M200)),M200&gt;TODAY()))),"CHECK PRICING","COMPLETE"))))</x:f>
      </x:c>
    </x:row>
    <x:row r="201">
      <x:c r="A201" s="459"/>
      <x:c r="B201" s="459"/>
      <x:c r="C201" s="459"/>
      <x:c r="D201" s="459"/>
      <x:c r="E201" s="459"/>
      <x:c r="F201" s="482"/>
      <x:c r="G201" s="482"/>
      <x:c r="H201" s="483"/>
      <x:c r="I201" s="459"/>
      <x:c r="J201" s="459"/>
      <x:c r="K201" s="459"/>
      <x:c r="L201" s="459"/>
      <x:c r="M201" s="459"/>
      <x:c r="N201" s="459"/>
      <x:c r="O201" s="747" t="str">
        <x:f>IF(A201="","",IF(COUNTIF($A$5:$A$504,A201)&gt;1,"DUPLICATE SKU",IF(OR(B201="",E201="",F201=""),"CHECK REQUIRED FIELDS",IF(OR(NOT(ISNUMBER(F201)),F201&lt;=0,AND(G201&lt;&gt;"",OR(NOT(ISNUMBER(G201)),G201&lt;0,G201&gt;F201)),AND(H201&lt;&gt;"",OR(NOT(ISNUMBER(H201)),H201&lt;0,H201&gt;1)),AND(I201&lt;&gt;"",OR(NOT(ISNUMBER(I201)),I201&lt;=0)),AND(J201&lt;&gt;"",OR(NOT(ISNUMBER(J201)),J201&lt;=0)),AND(M201&lt;&gt;"",OR(NOT(ISNUMBER(M201)),M201&gt;TODAY()))),"CHECK PRICING","COMPLETE"))))</x:f>
      </x:c>
    </x:row>
    <x:row r="202">
      <x:c r="A202" s="459"/>
      <x:c r="B202" s="459"/>
      <x:c r="C202" s="459"/>
      <x:c r="D202" s="459"/>
      <x:c r="E202" s="459"/>
      <x:c r="F202" s="482"/>
      <x:c r="G202" s="482"/>
      <x:c r="H202" s="483"/>
      <x:c r="I202" s="459"/>
      <x:c r="J202" s="459"/>
      <x:c r="K202" s="459"/>
      <x:c r="L202" s="459"/>
      <x:c r="M202" s="459"/>
      <x:c r="N202" s="459"/>
      <x:c r="O202" s="747" t="str">
        <x:f>IF(A202="","",IF(COUNTIF($A$5:$A$504,A202)&gt;1,"DUPLICATE SKU",IF(OR(B202="",E202="",F202=""),"CHECK REQUIRED FIELDS",IF(OR(NOT(ISNUMBER(F202)),F202&lt;=0,AND(G202&lt;&gt;"",OR(NOT(ISNUMBER(G202)),G202&lt;0,G202&gt;F202)),AND(H202&lt;&gt;"",OR(NOT(ISNUMBER(H202)),H202&lt;0,H202&gt;1)),AND(I202&lt;&gt;"",OR(NOT(ISNUMBER(I202)),I202&lt;=0)),AND(J202&lt;&gt;"",OR(NOT(ISNUMBER(J202)),J202&lt;=0)),AND(M202&lt;&gt;"",OR(NOT(ISNUMBER(M202)),M202&gt;TODAY()))),"CHECK PRICING","COMPLETE"))))</x:f>
      </x:c>
    </x:row>
    <x:row r="203">
      <x:c r="A203" s="459"/>
      <x:c r="B203" s="459"/>
      <x:c r="C203" s="459"/>
      <x:c r="D203" s="459"/>
      <x:c r="E203" s="459"/>
      <x:c r="F203" s="482"/>
      <x:c r="G203" s="482"/>
      <x:c r="H203" s="483"/>
      <x:c r="I203" s="459"/>
      <x:c r="J203" s="459"/>
      <x:c r="K203" s="459"/>
      <x:c r="L203" s="459"/>
      <x:c r="M203" s="459"/>
      <x:c r="N203" s="459"/>
      <x:c r="O203" s="747" t="str">
        <x:f>IF(A203="","",IF(COUNTIF($A$5:$A$504,A203)&gt;1,"DUPLICATE SKU",IF(OR(B203="",E203="",F203=""),"CHECK REQUIRED FIELDS",IF(OR(NOT(ISNUMBER(F203)),F203&lt;=0,AND(G203&lt;&gt;"",OR(NOT(ISNUMBER(G203)),G203&lt;0,G203&gt;F203)),AND(H203&lt;&gt;"",OR(NOT(ISNUMBER(H203)),H203&lt;0,H203&gt;1)),AND(I203&lt;&gt;"",OR(NOT(ISNUMBER(I203)),I203&lt;=0)),AND(J203&lt;&gt;"",OR(NOT(ISNUMBER(J203)),J203&lt;=0)),AND(M203&lt;&gt;"",OR(NOT(ISNUMBER(M203)),M203&gt;TODAY()))),"CHECK PRICING","COMPLETE"))))</x:f>
      </x:c>
    </x:row>
    <x:row r="204">
      <x:c r="A204" s="459"/>
      <x:c r="B204" s="459"/>
      <x:c r="C204" s="459"/>
      <x:c r="D204" s="459"/>
      <x:c r="E204" s="459"/>
      <x:c r="F204" s="482"/>
      <x:c r="G204" s="482"/>
      <x:c r="H204" s="483"/>
      <x:c r="I204" s="459"/>
      <x:c r="J204" s="459"/>
      <x:c r="K204" s="459"/>
      <x:c r="L204" s="459"/>
      <x:c r="M204" s="459"/>
      <x:c r="N204" s="459"/>
      <x:c r="O204" s="747" t="str">
        <x:f>IF(A204="","",IF(COUNTIF($A$5:$A$504,A204)&gt;1,"DUPLICATE SKU",IF(OR(B204="",E204="",F204=""),"CHECK REQUIRED FIELDS",IF(OR(NOT(ISNUMBER(F204)),F204&lt;=0,AND(G204&lt;&gt;"",OR(NOT(ISNUMBER(G204)),G204&lt;0,G204&gt;F204)),AND(H204&lt;&gt;"",OR(NOT(ISNUMBER(H204)),H204&lt;0,H204&gt;1)),AND(I204&lt;&gt;"",OR(NOT(ISNUMBER(I204)),I204&lt;=0)),AND(J204&lt;&gt;"",OR(NOT(ISNUMBER(J204)),J204&lt;=0)),AND(M204&lt;&gt;"",OR(NOT(ISNUMBER(M204)),M204&gt;TODAY()))),"CHECK PRICING","COMPLETE"))))</x:f>
      </x:c>
    </x:row>
    <x:row r="205">
      <x:c r="A205" s="459"/>
      <x:c r="B205" s="459"/>
      <x:c r="C205" s="459"/>
      <x:c r="D205" s="459"/>
      <x:c r="E205" s="459"/>
      <x:c r="F205" s="482"/>
      <x:c r="G205" s="482"/>
      <x:c r="H205" s="483"/>
      <x:c r="I205" s="459"/>
      <x:c r="J205" s="459"/>
      <x:c r="K205" s="459"/>
      <x:c r="L205" s="459"/>
      <x:c r="M205" s="459"/>
      <x:c r="N205" s="459"/>
      <x:c r="O205" s="747" t="str">
        <x:f>IF(A205="","",IF(COUNTIF($A$5:$A$504,A205)&gt;1,"DUPLICATE SKU",IF(OR(B205="",E205="",F205=""),"CHECK REQUIRED FIELDS",IF(OR(NOT(ISNUMBER(F205)),F205&lt;=0,AND(G205&lt;&gt;"",OR(NOT(ISNUMBER(G205)),G205&lt;0,G205&gt;F205)),AND(H205&lt;&gt;"",OR(NOT(ISNUMBER(H205)),H205&lt;0,H205&gt;1)),AND(I205&lt;&gt;"",OR(NOT(ISNUMBER(I205)),I205&lt;=0)),AND(J205&lt;&gt;"",OR(NOT(ISNUMBER(J205)),J205&lt;=0)),AND(M205&lt;&gt;"",OR(NOT(ISNUMBER(M205)),M205&gt;TODAY()))),"CHECK PRICING","COMPLETE"))))</x:f>
      </x:c>
    </x:row>
    <x:row r="206">
      <x:c r="A206" s="459"/>
      <x:c r="B206" s="459"/>
      <x:c r="C206" s="459"/>
      <x:c r="D206" s="459"/>
      <x:c r="E206" s="459"/>
      <x:c r="F206" s="482"/>
      <x:c r="G206" s="482"/>
      <x:c r="H206" s="483"/>
      <x:c r="I206" s="459"/>
      <x:c r="J206" s="459"/>
      <x:c r="K206" s="459"/>
      <x:c r="L206" s="459"/>
      <x:c r="M206" s="459"/>
      <x:c r="N206" s="459"/>
      <x:c r="O206" s="747" t="str">
        <x:f>IF(A206="","",IF(COUNTIF($A$5:$A$504,A206)&gt;1,"DUPLICATE SKU",IF(OR(B206="",E206="",F206=""),"CHECK REQUIRED FIELDS",IF(OR(NOT(ISNUMBER(F206)),F206&lt;=0,AND(G206&lt;&gt;"",OR(NOT(ISNUMBER(G206)),G206&lt;0,G206&gt;F206)),AND(H206&lt;&gt;"",OR(NOT(ISNUMBER(H206)),H206&lt;0,H206&gt;1)),AND(I206&lt;&gt;"",OR(NOT(ISNUMBER(I206)),I206&lt;=0)),AND(J206&lt;&gt;"",OR(NOT(ISNUMBER(J206)),J206&lt;=0)),AND(M206&lt;&gt;"",OR(NOT(ISNUMBER(M206)),M206&gt;TODAY()))),"CHECK PRICING","COMPLETE"))))</x:f>
      </x:c>
    </x:row>
    <x:row r="207">
      <x:c r="A207" s="459"/>
      <x:c r="B207" s="459"/>
      <x:c r="C207" s="459"/>
      <x:c r="D207" s="459"/>
      <x:c r="E207" s="459"/>
      <x:c r="F207" s="482"/>
      <x:c r="G207" s="482"/>
      <x:c r="H207" s="483"/>
      <x:c r="I207" s="459"/>
      <x:c r="J207" s="459"/>
      <x:c r="K207" s="459"/>
      <x:c r="L207" s="459"/>
      <x:c r="M207" s="459"/>
      <x:c r="N207" s="459"/>
      <x:c r="O207" s="747" t="str">
        <x:f>IF(A207="","",IF(COUNTIF($A$5:$A$504,A207)&gt;1,"DUPLICATE SKU",IF(OR(B207="",E207="",F207=""),"CHECK REQUIRED FIELDS",IF(OR(NOT(ISNUMBER(F207)),F207&lt;=0,AND(G207&lt;&gt;"",OR(NOT(ISNUMBER(G207)),G207&lt;0,G207&gt;F207)),AND(H207&lt;&gt;"",OR(NOT(ISNUMBER(H207)),H207&lt;0,H207&gt;1)),AND(I207&lt;&gt;"",OR(NOT(ISNUMBER(I207)),I207&lt;=0)),AND(J207&lt;&gt;"",OR(NOT(ISNUMBER(J207)),J207&lt;=0)),AND(M207&lt;&gt;"",OR(NOT(ISNUMBER(M207)),M207&gt;TODAY()))),"CHECK PRICING","COMPLETE"))))</x:f>
      </x:c>
    </x:row>
    <x:row r="208">
      <x:c r="A208" s="459"/>
      <x:c r="B208" s="459"/>
      <x:c r="C208" s="459"/>
      <x:c r="D208" s="459"/>
      <x:c r="E208" s="459"/>
      <x:c r="F208" s="482"/>
      <x:c r="G208" s="482"/>
      <x:c r="H208" s="483"/>
      <x:c r="I208" s="459"/>
      <x:c r="J208" s="459"/>
      <x:c r="K208" s="459"/>
      <x:c r="L208" s="459"/>
      <x:c r="M208" s="459"/>
      <x:c r="N208" s="459"/>
      <x:c r="O208" s="747" t="str">
        <x:f>IF(A208="","",IF(COUNTIF($A$5:$A$504,A208)&gt;1,"DUPLICATE SKU",IF(OR(B208="",E208="",F208=""),"CHECK REQUIRED FIELDS",IF(OR(NOT(ISNUMBER(F208)),F208&lt;=0,AND(G208&lt;&gt;"",OR(NOT(ISNUMBER(G208)),G208&lt;0,G208&gt;F208)),AND(H208&lt;&gt;"",OR(NOT(ISNUMBER(H208)),H208&lt;0,H208&gt;1)),AND(I208&lt;&gt;"",OR(NOT(ISNUMBER(I208)),I208&lt;=0)),AND(J208&lt;&gt;"",OR(NOT(ISNUMBER(J208)),J208&lt;=0)),AND(M208&lt;&gt;"",OR(NOT(ISNUMBER(M208)),M208&gt;TODAY()))),"CHECK PRICING","COMPLETE"))))</x:f>
      </x:c>
    </x:row>
    <x:row r="209">
      <x:c r="A209" s="459"/>
      <x:c r="B209" s="459"/>
      <x:c r="C209" s="459"/>
      <x:c r="D209" s="459"/>
      <x:c r="E209" s="459"/>
      <x:c r="F209" s="482"/>
      <x:c r="G209" s="482"/>
      <x:c r="H209" s="483"/>
      <x:c r="I209" s="459"/>
      <x:c r="J209" s="459"/>
      <x:c r="K209" s="459"/>
      <x:c r="L209" s="459"/>
      <x:c r="M209" s="459"/>
      <x:c r="N209" s="459"/>
      <x:c r="O209" s="747" t="str">
        <x:f>IF(A209="","",IF(COUNTIF($A$5:$A$504,A209)&gt;1,"DUPLICATE SKU",IF(OR(B209="",E209="",F209=""),"CHECK REQUIRED FIELDS",IF(OR(NOT(ISNUMBER(F209)),F209&lt;=0,AND(G209&lt;&gt;"",OR(NOT(ISNUMBER(G209)),G209&lt;0,G209&gt;F209)),AND(H209&lt;&gt;"",OR(NOT(ISNUMBER(H209)),H209&lt;0,H209&gt;1)),AND(I209&lt;&gt;"",OR(NOT(ISNUMBER(I209)),I209&lt;=0)),AND(J209&lt;&gt;"",OR(NOT(ISNUMBER(J209)),J209&lt;=0)),AND(M209&lt;&gt;"",OR(NOT(ISNUMBER(M209)),M209&gt;TODAY()))),"CHECK PRICING","COMPLETE"))))</x:f>
      </x:c>
    </x:row>
    <x:row r="210">
      <x:c r="A210" s="459"/>
      <x:c r="B210" s="459"/>
      <x:c r="C210" s="459"/>
      <x:c r="D210" s="459"/>
      <x:c r="E210" s="459"/>
      <x:c r="F210" s="482"/>
      <x:c r="G210" s="482"/>
      <x:c r="H210" s="483"/>
      <x:c r="I210" s="459"/>
      <x:c r="J210" s="459"/>
      <x:c r="K210" s="459"/>
      <x:c r="L210" s="459"/>
      <x:c r="M210" s="459"/>
      <x:c r="N210" s="459"/>
      <x:c r="O210" s="747" t="str">
        <x:f>IF(A210="","",IF(COUNTIF($A$5:$A$504,A210)&gt;1,"DUPLICATE SKU",IF(OR(B210="",E210="",F210=""),"CHECK REQUIRED FIELDS",IF(OR(NOT(ISNUMBER(F210)),F210&lt;=0,AND(G210&lt;&gt;"",OR(NOT(ISNUMBER(G210)),G210&lt;0,G210&gt;F210)),AND(H210&lt;&gt;"",OR(NOT(ISNUMBER(H210)),H210&lt;0,H210&gt;1)),AND(I210&lt;&gt;"",OR(NOT(ISNUMBER(I210)),I210&lt;=0)),AND(J210&lt;&gt;"",OR(NOT(ISNUMBER(J210)),J210&lt;=0)),AND(M210&lt;&gt;"",OR(NOT(ISNUMBER(M210)),M210&gt;TODAY()))),"CHECK PRICING","COMPLETE"))))</x:f>
      </x:c>
    </x:row>
    <x:row r="211">
      <x:c r="A211" s="459"/>
      <x:c r="B211" s="459"/>
      <x:c r="C211" s="459"/>
      <x:c r="D211" s="459"/>
      <x:c r="E211" s="459"/>
      <x:c r="F211" s="482"/>
      <x:c r="G211" s="482"/>
      <x:c r="H211" s="483"/>
      <x:c r="I211" s="459"/>
      <x:c r="J211" s="459"/>
      <x:c r="K211" s="459"/>
      <x:c r="L211" s="459"/>
      <x:c r="M211" s="459"/>
      <x:c r="N211" s="459"/>
      <x:c r="O211" s="747" t="str">
        <x:f>IF(A211="","",IF(COUNTIF($A$5:$A$504,A211)&gt;1,"DUPLICATE SKU",IF(OR(B211="",E211="",F211=""),"CHECK REQUIRED FIELDS",IF(OR(NOT(ISNUMBER(F211)),F211&lt;=0,AND(G211&lt;&gt;"",OR(NOT(ISNUMBER(G211)),G211&lt;0,G211&gt;F211)),AND(H211&lt;&gt;"",OR(NOT(ISNUMBER(H211)),H211&lt;0,H211&gt;1)),AND(I211&lt;&gt;"",OR(NOT(ISNUMBER(I211)),I211&lt;=0)),AND(J211&lt;&gt;"",OR(NOT(ISNUMBER(J211)),J211&lt;=0)),AND(M211&lt;&gt;"",OR(NOT(ISNUMBER(M211)),M211&gt;TODAY()))),"CHECK PRICING","COMPLETE"))))</x:f>
      </x:c>
    </x:row>
    <x:row r="212">
      <x:c r="A212" s="459"/>
      <x:c r="B212" s="459"/>
      <x:c r="C212" s="459"/>
      <x:c r="D212" s="459"/>
      <x:c r="E212" s="459"/>
      <x:c r="F212" s="482"/>
      <x:c r="G212" s="482"/>
      <x:c r="H212" s="483"/>
      <x:c r="I212" s="459"/>
      <x:c r="J212" s="459"/>
      <x:c r="K212" s="459"/>
      <x:c r="L212" s="459"/>
      <x:c r="M212" s="459"/>
      <x:c r="N212" s="459"/>
      <x:c r="O212" s="747" t="str">
        <x:f>IF(A212="","",IF(COUNTIF($A$5:$A$504,A212)&gt;1,"DUPLICATE SKU",IF(OR(B212="",E212="",F212=""),"CHECK REQUIRED FIELDS",IF(OR(NOT(ISNUMBER(F212)),F212&lt;=0,AND(G212&lt;&gt;"",OR(NOT(ISNUMBER(G212)),G212&lt;0,G212&gt;F212)),AND(H212&lt;&gt;"",OR(NOT(ISNUMBER(H212)),H212&lt;0,H212&gt;1)),AND(I212&lt;&gt;"",OR(NOT(ISNUMBER(I212)),I212&lt;=0)),AND(J212&lt;&gt;"",OR(NOT(ISNUMBER(J212)),J212&lt;=0)),AND(M212&lt;&gt;"",OR(NOT(ISNUMBER(M212)),M212&gt;TODAY()))),"CHECK PRICING","COMPLETE"))))</x:f>
      </x:c>
    </x:row>
    <x:row r="213">
      <x:c r="A213" s="459"/>
      <x:c r="B213" s="459"/>
      <x:c r="C213" s="459"/>
      <x:c r="D213" s="459"/>
      <x:c r="E213" s="459"/>
      <x:c r="F213" s="482"/>
      <x:c r="G213" s="482"/>
      <x:c r="H213" s="483"/>
      <x:c r="I213" s="459"/>
      <x:c r="J213" s="459"/>
      <x:c r="K213" s="459"/>
      <x:c r="L213" s="459"/>
      <x:c r="M213" s="459"/>
      <x:c r="N213" s="459"/>
      <x:c r="O213" s="747" t="str">
        <x:f>IF(A213="","",IF(COUNTIF($A$5:$A$504,A213)&gt;1,"DUPLICATE SKU",IF(OR(B213="",E213="",F213=""),"CHECK REQUIRED FIELDS",IF(OR(NOT(ISNUMBER(F213)),F213&lt;=0,AND(G213&lt;&gt;"",OR(NOT(ISNUMBER(G213)),G213&lt;0,G213&gt;F213)),AND(H213&lt;&gt;"",OR(NOT(ISNUMBER(H213)),H213&lt;0,H213&gt;1)),AND(I213&lt;&gt;"",OR(NOT(ISNUMBER(I213)),I213&lt;=0)),AND(J213&lt;&gt;"",OR(NOT(ISNUMBER(J213)),J213&lt;=0)),AND(M213&lt;&gt;"",OR(NOT(ISNUMBER(M213)),M213&gt;TODAY()))),"CHECK PRICING","COMPLETE"))))</x:f>
      </x:c>
    </x:row>
    <x:row r="214">
      <x:c r="A214" s="459"/>
      <x:c r="B214" s="459"/>
      <x:c r="C214" s="459"/>
      <x:c r="D214" s="459"/>
      <x:c r="E214" s="459"/>
      <x:c r="F214" s="482"/>
      <x:c r="G214" s="482"/>
      <x:c r="H214" s="483"/>
      <x:c r="I214" s="459"/>
      <x:c r="J214" s="459"/>
      <x:c r="K214" s="459"/>
      <x:c r="L214" s="459"/>
      <x:c r="M214" s="459"/>
      <x:c r="N214" s="459"/>
      <x:c r="O214" s="747" t="str">
        <x:f>IF(A214="","",IF(COUNTIF($A$5:$A$504,A214)&gt;1,"DUPLICATE SKU",IF(OR(B214="",E214="",F214=""),"CHECK REQUIRED FIELDS",IF(OR(NOT(ISNUMBER(F214)),F214&lt;=0,AND(G214&lt;&gt;"",OR(NOT(ISNUMBER(G214)),G214&lt;0,G214&gt;F214)),AND(H214&lt;&gt;"",OR(NOT(ISNUMBER(H214)),H214&lt;0,H214&gt;1)),AND(I214&lt;&gt;"",OR(NOT(ISNUMBER(I214)),I214&lt;=0)),AND(J214&lt;&gt;"",OR(NOT(ISNUMBER(J214)),J214&lt;=0)),AND(M214&lt;&gt;"",OR(NOT(ISNUMBER(M214)),M214&gt;TODAY()))),"CHECK PRICING","COMPLETE"))))</x:f>
      </x:c>
    </x:row>
    <x:row r="215">
      <x:c r="A215" s="459"/>
      <x:c r="B215" s="459"/>
      <x:c r="C215" s="459"/>
      <x:c r="D215" s="459"/>
      <x:c r="E215" s="459"/>
      <x:c r="F215" s="482"/>
      <x:c r="G215" s="482"/>
      <x:c r="H215" s="483"/>
      <x:c r="I215" s="459"/>
      <x:c r="J215" s="459"/>
      <x:c r="K215" s="459"/>
      <x:c r="L215" s="459"/>
      <x:c r="M215" s="459"/>
      <x:c r="N215" s="459"/>
      <x:c r="O215" s="747" t="str">
        <x:f>IF(A215="","",IF(COUNTIF($A$5:$A$504,A215)&gt;1,"DUPLICATE SKU",IF(OR(B215="",E215="",F215=""),"CHECK REQUIRED FIELDS",IF(OR(NOT(ISNUMBER(F215)),F215&lt;=0,AND(G215&lt;&gt;"",OR(NOT(ISNUMBER(G215)),G215&lt;0,G215&gt;F215)),AND(H215&lt;&gt;"",OR(NOT(ISNUMBER(H215)),H215&lt;0,H215&gt;1)),AND(I215&lt;&gt;"",OR(NOT(ISNUMBER(I215)),I215&lt;=0)),AND(J215&lt;&gt;"",OR(NOT(ISNUMBER(J215)),J215&lt;=0)),AND(M215&lt;&gt;"",OR(NOT(ISNUMBER(M215)),M215&gt;TODAY()))),"CHECK PRICING","COMPLETE"))))</x:f>
      </x:c>
    </x:row>
    <x:row r="216">
      <x:c r="A216" s="459"/>
      <x:c r="B216" s="459"/>
      <x:c r="C216" s="459"/>
      <x:c r="D216" s="459"/>
      <x:c r="E216" s="459"/>
      <x:c r="F216" s="482"/>
      <x:c r="G216" s="482"/>
      <x:c r="H216" s="483"/>
      <x:c r="I216" s="459"/>
      <x:c r="J216" s="459"/>
      <x:c r="K216" s="459"/>
      <x:c r="L216" s="459"/>
      <x:c r="M216" s="459"/>
      <x:c r="N216" s="459"/>
      <x:c r="O216" s="747" t="str">
        <x:f>IF(A216="","",IF(COUNTIF($A$5:$A$504,A216)&gt;1,"DUPLICATE SKU",IF(OR(B216="",E216="",F216=""),"CHECK REQUIRED FIELDS",IF(OR(NOT(ISNUMBER(F216)),F216&lt;=0,AND(G216&lt;&gt;"",OR(NOT(ISNUMBER(G216)),G216&lt;0,G216&gt;F216)),AND(H216&lt;&gt;"",OR(NOT(ISNUMBER(H216)),H216&lt;0,H216&gt;1)),AND(I216&lt;&gt;"",OR(NOT(ISNUMBER(I216)),I216&lt;=0)),AND(J216&lt;&gt;"",OR(NOT(ISNUMBER(J216)),J216&lt;=0)),AND(M216&lt;&gt;"",OR(NOT(ISNUMBER(M216)),M216&gt;TODAY()))),"CHECK PRICING","COMPLETE"))))</x:f>
      </x:c>
    </x:row>
    <x:row r="217">
      <x:c r="A217" s="459"/>
      <x:c r="B217" s="459"/>
      <x:c r="C217" s="459"/>
      <x:c r="D217" s="459"/>
      <x:c r="E217" s="459"/>
      <x:c r="F217" s="482"/>
      <x:c r="G217" s="482"/>
      <x:c r="H217" s="483"/>
      <x:c r="I217" s="459"/>
      <x:c r="J217" s="459"/>
      <x:c r="K217" s="459"/>
      <x:c r="L217" s="459"/>
      <x:c r="M217" s="459"/>
      <x:c r="N217" s="459"/>
      <x:c r="O217" s="747" t="str">
        <x:f>IF(A217="","",IF(COUNTIF($A$5:$A$504,A217)&gt;1,"DUPLICATE SKU",IF(OR(B217="",E217="",F217=""),"CHECK REQUIRED FIELDS",IF(OR(NOT(ISNUMBER(F217)),F217&lt;=0,AND(G217&lt;&gt;"",OR(NOT(ISNUMBER(G217)),G217&lt;0,G217&gt;F217)),AND(H217&lt;&gt;"",OR(NOT(ISNUMBER(H217)),H217&lt;0,H217&gt;1)),AND(I217&lt;&gt;"",OR(NOT(ISNUMBER(I217)),I217&lt;=0)),AND(J217&lt;&gt;"",OR(NOT(ISNUMBER(J217)),J217&lt;=0)),AND(M217&lt;&gt;"",OR(NOT(ISNUMBER(M217)),M217&gt;TODAY()))),"CHECK PRICING","COMPLETE"))))</x:f>
      </x:c>
    </x:row>
    <x:row r="218">
      <x:c r="A218" s="459"/>
      <x:c r="B218" s="459"/>
      <x:c r="C218" s="459"/>
      <x:c r="D218" s="459"/>
      <x:c r="E218" s="459"/>
      <x:c r="F218" s="482"/>
      <x:c r="G218" s="482"/>
      <x:c r="H218" s="483"/>
      <x:c r="I218" s="459"/>
      <x:c r="J218" s="459"/>
      <x:c r="K218" s="459"/>
      <x:c r="L218" s="459"/>
      <x:c r="M218" s="459"/>
      <x:c r="N218" s="459"/>
      <x:c r="O218" s="747" t="str">
        <x:f>IF(A218="","",IF(COUNTIF($A$5:$A$504,A218)&gt;1,"DUPLICATE SKU",IF(OR(B218="",E218="",F218=""),"CHECK REQUIRED FIELDS",IF(OR(NOT(ISNUMBER(F218)),F218&lt;=0,AND(G218&lt;&gt;"",OR(NOT(ISNUMBER(G218)),G218&lt;0,G218&gt;F218)),AND(H218&lt;&gt;"",OR(NOT(ISNUMBER(H218)),H218&lt;0,H218&gt;1)),AND(I218&lt;&gt;"",OR(NOT(ISNUMBER(I218)),I218&lt;=0)),AND(J218&lt;&gt;"",OR(NOT(ISNUMBER(J218)),J218&lt;=0)),AND(M218&lt;&gt;"",OR(NOT(ISNUMBER(M218)),M218&gt;TODAY()))),"CHECK PRICING","COMPLETE"))))</x:f>
      </x:c>
    </x:row>
    <x:row r="219">
      <x:c r="A219" s="459"/>
      <x:c r="B219" s="459"/>
      <x:c r="C219" s="459"/>
      <x:c r="D219" s="459"/>
      <x:c r="E219" s="459"/>
      <x:c r="F219" s="482"/>
      <x:c r="G219" s="482"/>
      <x:c r="H219" s="483"/>
      <x:c r="I219" s="459"/>
      <x:c r="J219" s="459"/>
      <x:c r="K219" s="459"/>
      <x:c r="L219" s="459"/>
      <x:c r="M219" s="459"/>
      <x:c r="N219" s="459"/>
      <x:c r="O219" s="747" t="str">
        <x:f>IF(A219="","",IF(COUNTIF($A$5:$A$504,A219)&gt;1,"DUPLICATE SKU",IF(OR(B219="",E219="",F219=""),"CHECK REQUIRED FIELDS",IF(OR(NOT(ISNUMBER(F219)),F219&lt;=0,AND(G219&lt;&gt;"",OR(NOT(ISNUMBER(G219)),G219&lt;0,G219&gt;F219)),AND(H219&lt;&gt;"",OR(NOT(ISNUMBER(H219)),H219&lt;0,H219&gt;1)),AND(I219&lt;&gt;"",OR(NOT(ISNUMBER(I219)),I219&lt;=0)),AND(J219&lt;&gt;"",OR(NOT(ISNUMBER(J219)),J219&lt;=0)),AND(M219&lt;&gt;"",OR(NOT(ISNUMBER(M219)),M219&gt;TODAY()))),"CHECK PRICING","COMPLETE"))))</x:f>
      </x:c>
    </x:row>
    <x:row r="220">
      <x:c r="A220" s="459"/>
      <x:c r="B220" s="459"/>
      <x:c r="C220" s="459"/>
      <x:c r="D220" s="459"/>
      <x:c r="E220" s="459"/>
      <x:c r="F220" s="482"/>
      <x:c r="G220" s="482"/>
      <x:c r="H220" s="483"/>
      <x:c r="I220" s="459"/>
      <x:c r="J220" s="459"/>
      <x:c r="K220" s="459"/>
      <x:c r="L220" s="459"/>
      <x:c r="M220" s="459"/>
      <x:c r="N220" s="459"/>
      <x:c r="O220" s="747" t="str">
        <x:f>IF(A220="","",IF(COUNTIF($A$5:$A$504,A220)&gt;1,"DUPLICATE SKU",IF(OR(B220="",E220="",F220=""),"CHECK REQUIRED FIELDS",IF(OR(NOT(ISNUMBER(F220)),F220&lt;=0,AND(G220&lt;&gt;"",OR(NOT(ISNUMBER(G220)),G220&lt;0,G220&gt;F220)),AND(H220&lt;&gt;"",OR(NOT(ISNUMBER(H220)),H220&lt;0,H220&gt;1)),AND(I220&lt;&gt;"",OR(NOT(ISNUMBER(I220)),I220&lt;=0)),AND(J220&lt;&gt;"",OR(NOT(ISNUMBER(J220)),J220&lt;=0)),AND(M220&lt;&gt;"",OR(NOT(ISNUMBER(M220)),M220&gt;TODAY()))),"CHECK PRICING","COMPLETE"))))</x:f>
      </x:c>
    </x:row>
    <x:row r="221">
      <x:c r="A221" s="459"/>
      <x:c r="B221" s="459"/>
      <x:c r="C221" s="459"/>
      <x:c r="D221" s="459"/>
      <x:c r="E221" s="459"/>
      <x:c r="F221" s="482"/>
      <x:c r="G221" s="482"/>
      <x:c r="H221" s="483"/>
      <x:c r="I221" s="459"/>
      <x:c r="J221" s="459"/>
      <x:c r="K221" s="459"/>
      <x:c r="L221" s="459"/>
      <x:c r="M221" s="459"/>
      <x:c r="N221" s="459"/>
      <x:c r="O221" s="747" t="str">
        <x:f>IF(A221="","",IF(COUNTIF($A$5:$A$504,A221)&gt;1,"DUPLICATE SKU",IF(OR(B221="",E221="",F221=""),"CHECK REQUIRED FIELDS",IF(OR(NOT(ISNUMBER(F221)),F221&lt;=0,AND(G221&lt;&gt;"",OR(NOT(ISNUMBER(G221)),G221&lt;0,G221&gt;F221)),AND(H221&lt;&gt;"",OR(NOT(ISNUMBER(H221)),H221&lt;0,H221&gt;1)),AND(I221&lt;&gt;"",OR(NOT(ISNUMBER(I221)),I221&lt;=0)),AND(J221&lt;&gt;"",OR(NOT(ISNUMBER(J221)),J221&lt;=0)),AND(M221&lt;&gt;"",OR(NOT(ISNUMBER(M221)),M221&gt;TODAY()))),"CHECK PRICING","COMPLETE"))))</x:f>
      </x:c>
    </x:row>
    <x:row r="222">
      <x:c r="A222" s="459"/>
      <x:c r="B222" s="459"/>
      <x:c r="C222" s="459"/>
      <x:c r="D222" s="459"/>
      <x:c r="E222" s="459"/>
      <x:c r="F222" s="482"/>
      <x:c r="G222" s="482"/>
      <x:c r="H222" s="483"/>
      <x:c r="I222" s="459"/>
      <x:c r="J222" s="459"/>
      <x:c r="K222" s="459"/>
      <x:c r="L222" s="459"/>
      <x:c r="M222" s="459"/>
      <x:c r="N222" s="459"/>
      <x:c r="O222" s="747" t="str">
        <x:f>IF(A222="","",IF(COUNTIF($A$5:$A$504,A222)&gt;1,"DUPLICATE SKU",IF(OR(B222="",E222="",F222=""),"CHECK REQUIRED FIELDS",IF(OR(NOT(ISNUMBER(F222)),F222&lt;=0,AND(G222&lt;&gt;"",OR(NOT(ISNUMBER(G222)),G222&lt;0,G222&gt;F222)),AND(H222&lt;&gt;"",OR(NOT(ISNUMBER(H222)),H222&lt;0,H222&gt;1)),AND(I222&lt;&gt;"",OR(NOT(ISNUMBER(I222)),I222&lt;=0)),AND(J222&lt;&gt;"",OR(NOT(ISNUMBER(J222)),J222&lt;=0)),AND(M222&lt;&gt;"",OR(NOT(ISNUMBER(M222)),M222&gt;TODAY()))),"CHECK PRICING","COMPLETE"))))</x:f>
      </x:c>
    </x:row>
    <x:row r="223">
      <x:c r="A223" s="459"/>
      <x:c r="B223" s="459"/>
      <x:c r="C223" s="459"/>
      <x:c r="D223" s="459"/>
      <x:c r="E223" s="459"/>
      <x:c r="F223" s="482"/>
      <x:c r="G223" s="482"/>
      <x:c r="H223" s="483"/>
      <x:c r="I223" s="459"/>
      <x:c r="J223" s="459"/>
      <x:c r="K223" s="459"/>
      <x:c r="L223" s="459"/>
      <x:c r="M223" s="459"/>
      <x:c r="N223" s="459"/>
      <x:c r="O223" s="747" t="str">
        <x:f>IF(A223="","",IF(COUNTIF($A$5:$A$504,A223)&gt;1,"DUPLICATE SKU",IF(OR(B223="",E223="",F223=""),"CHECK REQUIRED FIELDS",IF(OR(NOT(ISNUMBER(F223)),F223&lt;=0,AND(G223&lt;&gt;"",OR(NOT(ISNUMBER(G223)),G223&lt;0,G223&gt;F223)),AND(H223&lt;&gt;"",OR(NOT(ISNUMBER(H223)),H223&lt;0,H223&gt;1)),AND(I223&lt;&gt;"",OR(NOT(ISNUMBER(I223)),I223&lt;=0)),AND(J223&lt;&gt;"",OR(NOT(ISNUMBER(J223)),J223&lt;=0)),AND(M223&lt;&gt;"",OR(NOT(ISNUMBER(M223)),M223&gt;TODAY()))),"CHECK PRICING","COMPLETE"))))</x:f>
      </x:c>
    </x:row>
    <x:row r="224">
      <x:c r="A224" s="459"/>
      <x:c r="B224" s="459"/>
      <x:c r="C224" s="459"/>
      <x:c r="D224" s="459"/>
      <x:c r="E224" s="459"/>
      <x:c r="F224" s="482"/>
      <x:c r="G224" s="482"/>
      <x:c r="H224" s="483"/>
      <x:c r="I224" s="459"/>
      <x:c r="J224" s="459"/>
      <x:c r="K224" s="459"/>
      <x:c r="L224" s="459"/>
      <x:c r="M224" s="459"/>
      <x:c r="N224" s="459"/>
      <x:c r="O224" s="747" t="str">
        <x:f>IF(A224="","",IF(COUNTIF($A$5:$A$504,A224)&gt;1,"DUPLICATE SKU",IF(OR(B224="",E224="",F224=""),"CHECK REQUIRED FIELDS",IF(OR(NOT(ISNUMBER(F224)),F224&lt;=0,AND(G224&lt;&gt;"",OR(NOT(ISNUMBER(G224)),G224&lt;0,G224&gt;F224)),AND(H224&lt;&gt;"",OR(NOT(ISNUMBER(H224)),H224&lt;0,H224&gt;1)),AND(I224&lt;&gt;"",OR(NOT(ISNUMBER(I224)),I224&lt;=0)),AND(J224&lt;&gt;"",OR(NOT(ISNUMBER(J224)),J224&lt;=0)),AND(M224&lt;&gt;"",OR(NOT(ISNUMBER(M224)),M224&gt;TODAY()))),"CHECK PRICING","COMPLETE"))))</x:f>
      </x:c>
    </x:row>
    <x:row r="225">
      <x:c r="A225" s="459"/>
      <x:c r="B225" s="459"/>
      <x:c r="C225" s="459"/>
      <x:c r="D225" s="459"/>
      <x:c r="E225" s="459"/>
      <x:c r="F225" s="482"/>
      <x:c r="G225" s="482"/>
      <x:c r="H225" s="483"/>
      <x:c r="I225" s="459"/>
      <x:c r="J225" s="459"/>
      <x:c r="K225" s="459"/>
      <x:c r="L225" s="459"/>
      <x:c r="M225" s="459"/>
      <x:c r="N225" s="459"/>
      <x:c r="O225" s="747" t="str">
        <x:f>IF(A225="","",IF(COUNTIF($A$5:$A$504,A225)&gt;1,"DUPLICATE SKU",IF(OR(B225="",E225="",F225=""),"CHECK REQUIRED FIELDS",IF(OR(NOT(ISNUMBER(F225)),F225&lt;=0,AND(G225&lt;&gt;"",OR(NOT(ISNUMBER(G225)),G225&lt;0,G225&gt;F225)),AND(H225&lt;&gt;"",OR(NOT(ISNUMBER(H225)),H225&lt;0,H225&gt;1)),AND(I225&lt;&gt;"",OR(NOT(ISNUMBER(I225)),I225&lt;=0)),AND(J225&lt;&gt;"",OR(NOT(ISNUMBER(J225)),J225&lt;=0)),AND(M225&lt;&gt;"",OR(NOT(ISNUMBER(M225)),M225&gt;TODAY()))),"CHECK PRICING","COMPLETE"))))</x:f>
      </x:c>
    </x:row>
    <x:row r="226">
      <x:c r="A226" s="459"/>
      <x:c r="B226" s="459"/>
      <x:c r="C226" s="459"/>
      <x:c r="D226" s="459"/>
      <x:c r="E226" s="459"/>
      <x:c r="F226" s="482"/>
      <x:c r="G226" s="482"/>
      <x:c r="H226" s="483"/>
      <x:c r="I226" s="459"/>
      <x:c r="J226" s="459"/>
      <x:c r="K226" s="459"/>
      <x:c r="L226" s="459"/>
      <x:c r="M226" s="459"/>
      <x:c r="N226" s="459"/>
      <x:c r="O226" s="747" t="str">
        <x:f>IF(A226="","",IF(COUNTIF($A$5:$A$504,A226)&gt;1,"DUPLICATE SKU",IF(OR(B226="",E226="",F226=""),"CHECK REQUIRED FIELDS",IF(OR(NOT(ISNUMBER(F226)),F226&lt;=0,AND(G226&lt;&gt;"",OR(NOT(ISNUMBER(G226)),G226&lt;0,G226&gt;F226)),AND(H226&lt;&gt;"",OR(NOT(ISNUMBER(H226)),H226&lt;0,H226&gt;1)),AND(I226&lt;&gt;"",OR(NOT(ISNUMBER(I226)),I226&lt;=0)),AND(J226&lt;&gt;"",OR(NOT(ISNUMBER(J226)),J226&lt;=0)),AND(M226&lt;&gt;"",OR(NOT(ISNUMBER(M226)),M226&gt;TODAY()))),"CHECK PRICING","COMPLETE"))))</x:f>
      </x:c>
    </x:row>
    <x:row r="227">
      <x:c r="A227" s="459"/>
      <x:c r="B227" s="459"/>
      <x:c r="C227" s="459"/>
      <x:c r="D227" s="459"/>
      <x:c r="E227" s="459"/>
      <x:c r="F227" s="482"/>
      <x:c r="G227" s="482"/>
      <x:c r="H227" s="483"/>
      <x:c r="I227" s="459"/>
      <x:c r="J227" s="459"/>
      <x:c r="K227" s="459"/>
      <x:c r="L227" s="459"/>
      <x:c r="M227" s="459"/>
      <x:c r="N227" s="459"/>
      <x:c r="O227" s="747" t="str">
        <x:f>IF(A227="","",IF(COUNTIF($A$5:$A$504,A227)&gt;1,"DUPLICATE SKU",IF(OR(B227="",E227="",F227=""),"CHECK REQUIRED FIELDS",IF(OR(NOT(ISNUMBER(F227)),F227&lt;=0,AND(G227&lt;&gt;"",OR(NOT(ISNUMBER(G227)),G227&lt;0,G227&gt;F227)),AND(H227&lt;&gt;"",OR(NOT(ISNUMBER(H227)),H227&lt;0,H227&gt;1)),AND(I227&lt;&gt;"",OR(NOT(ISNUMBER(I227)),I227&lt;=0)),AND(J227&lt;&gt;"",OR(NOT(ISNUMBER(J227)),J227&lt;=0)),AND(M227&lt;&gt;"",OR(NOT(ISNUMBER(M227)),M227&gt;TODAY()))),"CHECK PRICING","COMPLETE"))))</x:f>
      </x:c>
    </x:row>
    <x:row r="228">
      <x:c r="A228" s="459"/>
      <x:c r="B228" s="459"/>
      <x:c r="C228" s="459"/>
      <x:c r="D228" s="459"/>
      <x:c r="E228" s="459"/>
      <x:c r="F228" s="482"/>
      <x:c r="G228" s="482"/>
      <x:c r="H228" s="483"/>
      <x:c r="I228" s="459"/>
      <x:c r="J228" s="459"/>
      <x:c r="K228" s="459"/>
      <x:c r="L228" s="459"/>
      <x:c r="M228" s="459"/>
      <x:c r="N228" s="459"/>
      <x:c r="O228" s="747" t="str">
        <x:f>IF(A228="","",IF(COUNTIF($A$5:$A$504,A228)&gt;1,"DUPLICATE SKU",IF(OR(B228="",E228="",F228=""),"CHECK REQUIRED FIELDS",IF(OR(NOT(ISNUMBER(F228)),F228&lt;=0,AND(G228&lt;&gt;"",OR(NOT(ISNUMBER(G228)),G228&lt;0,G228&gt;F228)),AND(H228&lt;&gt;"",OR(NOT(ISNUMBER(H228)),H228&lt;0,H228&gt;1)),AND(I228&lt;&gt;"",OR(NOT(ISNUMBER(I228)),I228&lt;=0)),AND(J228&lt;&gt;"",OR(NOT(ISNUMBER(J228)),J228&lt;=0)),AND(M228&lt;&gt;"",OR(NOT(ISNUMBER(M228)),M228&gt;TODAY()))),"CHECK PRICING","COMPLETE"))))</x:f>
      </x:c>
    </x:row>
    <x:row r="229">
      <x:c r="A229" s="459"/>
      <x:c r="B229" s="459"/>
      <x:c r="C229" s="459"/>
      <x:c r="D229" s="459"/>
      <x:c r="E229" s="459"/>
      <x:c r="F229" s="482"/>
      <x:c r="G229" s="482"/>
      <x:c r="H229" s="483"/>
      <x:c r="I229" s="459"/>
      <x:c r="J229" s="459"/>
      <x:c r="K229" s="459"/>
      <x:c r="L229" s="459"/>
      <x:c r="M229" s="459"/>
      <x:c r="N229" s="459"/>
      <x:c r="O229" s="747" t="str">
        <x:f>IF(A229="","",IF(COUNTIF($A$5:$A$504,A229)&gt;1,"DUPLICATE SKU",IF(OR(B229="",E229="",F229=""),"CHECK REQUIRED FIELDS",IF(OR(NOT(ISNUMBER(F229)),F229&lt;=0,AND(G229&lt;&gt;"",OR(NOT(ISNUMBER(G229)),G229&lt;0,G229&gt;F229)),AND(H229&lt;&gt;"",OR(NOT(ISNUMBER(H229)),H229&lt;0,H229&gt;1)),AND(I229&lt;&gt;"",OR(NOT(ISNUMBER(I229)),I229&lt;=0)),AND(J229&lt;&gt;"",OR(NOT(ISNUMBER(J229)),J229&lt;=0)),AND(M229&lt;&gt;"",OR(NOT(ISNUMBER(M229)),M229&gt;TODAY()))),"CHECK PRICING","COMPLETE"))))</x:f>
      </x:c>
    </x:row>
    <x:row r="230">
      <x:c r="A230" s="459"/>
      <x:c r="B230" s="459"/>
      <x:c r="C230" s="459"/>
      <x:c r="D230" s="459"/>
      <x:c r="E230" s="459"/>
      <x:c r="F230" s="482"/>
      <x:c r="G230" s="482"/>
      <x:c r="H230" s="483"/>
      <x:c r="I230" s="459"/>
      <x:c r="J230" s="459"/>
      <x:c r="K230" s="459"/>
      <x:c r="L230" s="459"/>
      <x:c r="M230" s="459"/>
      <x:c r="N230" s="459"/>
      <x:c r="O230" s="747" t="str">
        <x:f>IF(A230="","",IF(COUNTIF($A$5:$A$504,A230)&gt;1,"DUPLICATE SKU",IF(OR(B230="",E230="",F230=""),"CHECK REQUIRED FIELDS",IF(OR(NOT(ISNUMBER(F230)),F230&lt;=0,AND(G230&lt;&gt;"",OR(NOT(ISNUMBER(G230)),G230&lt;0,G230&gt;F230)),AND(H230&lt;&gt;"",OR(NOT(ISNUMBER(H230)),H230&lt;0,H230&gt;1)),AND(I230&lt;&gt;"",OR(NOT(ISNUMBER(I230)),I230&lt;=0)),AND(J230&lt;&gt;"",OR(NOT(ISNUMBER(J230)),J230&lt;=0)),AND(M230&lt;&gt;"",OR(NOT(ISNUMBER(M230)),M230&gt;TODAY()))),"CHECK PRICING","COMPLETE"))))</x:f>
      </x:c>
    </x:row>
    <x:row r="231">
      <x:c r="A231" s="459"/>
      <x:c r="B231" s="459"/>
      <x:c r="C231" s="459"/>
      <x:c r="D231" s="459"/>
      <x:c r="E231" s="459"/>
      <x:c r="F231" s="482"/>
      <x:c r="G231" s="482"/>
      <x:c r="H231" s="483"/>
      <x:c r="I231" s="459"/>
      <x:c r="J231" s="459"/>
      <x:c r="K231" s="459"/>
      <x:c r="L231" s="459"/>
      <x:c r="M231" s="459"/>
      <x:c r="N231" s="459"/>
      <x:c r="O231" s="747" t="str">
        <x:f>IF(A231="","",IF(COUNTIF($A$5:$A$504,A231)&gt;1,"DUPLICATE SKU",IF(OR(B231="",E231="",F231=""),"CHECK REQUIRED FIELDS",IF(OR(NOT(ISNUMBER(F231)),F231&lt;=0,AND(G231&lt;&gt;"",OR(NOT(ISNUMBER(G231)),G231&lt;0,G231&gt;F231)),AND(H231&lt;&gt;"",OR(NOT(ISNUMBER(H231)),H231&lt;0,H231&gt;1)),AND(I231&lt;&gt;"",OR(NOT(ISNUMBER(I231)),I231&lt;=0)),AND(J231&lt;&gt;"",OR(NOT(ISNUMBER(J231)),J231&lt;=0)),AND(M231&lt;&gt;"",OR(NOT(ISNUMBER(M231)),M231&gt;TODAY()))),"CHECK PRICING","COMPLETE"))))</x:f>
      </x:c>
    </x:row>
    <x:row r="232">
      <x:c r="A232" s="459"/>
      <x:c r="B232" s="459"/>
      <x:c r="C232" s="459"/>
      <x:c r="D232" s="459"/>
      <x:c r="E232" s="459"/>
      <x:c r="F232" s="482"/>
      <x:c r="G232" s="482"/>
      <x:c r="H232" s="483"/>
      <x:c r="I232" s="459"/>
      <x:c r="J232" s="459"/>
      <x:c r="K232" s="459"/>
      <x:c r="L232" s="459"/>
      <x:c r="M232" s="459"/>
      <x:c r="N232" s="459"/>
      <x:c r="O232" s="747" t="str">
        <x:f>IF(A232="","",IF(COUNTIF($A$5:$A$504,A232)&gt;1,"DUPLICATE SKU",IF(OR(B232="",E232="",F232=""),"CHECK REQUIRED FIELDS",IF(OR(NOT(ISNUMBER(F232)),F232&lt;=0,AND(G232&lt;&gt;"",OR(NOT(ISNUMBER(G232)),G232&lt;0,G232&gt;F232)),AND(H232&lt;&gt;"",OR(NOT(ISNUMBER(H232)),H232&lt;0,H232&gt;1)),AND(I232&lt;&gt;"",OR(NOT(ISNUMBER(I232)),I232&lt;=0)),AND(J232&lt;&gt;"",OR(NOT(ISNUMBER(J232)),J232&lt;=0)),AND(M232&lt;&gt;"",OR(NOT(ISNUMBER(M232)),M232&gt;TODAY()))),"CHECK PRICING","COMPLETE"))))</x:f>
      </x:c>
    </x:row>
    <x:row r="233">
      <x:c r="A233" s="459"/>
      <x:c r="B233" s="459"/>
      <x:c r="C233" s="459"/>
      <x:c r="D233" s="459"/>
      <x:c r="E233" s="459"/>
      <x:c r="F233" s="482"/>
      <x:c r="G233" s="482"/>
      <x:c r="H233" s="483"/>
      <x:c r="I233" s="459"/>
      <x:c r="J233" s="459"/>
      <x:c r="K233" s="459"/>
      <x:c r="L233" s="459"/>
      <x:c r="M233" s="459"/>
      <x:c r="N233" s="459"/>
      <x:c r="O233" s="747" t="str">
        <x:f>IF(A233="","",IF(COUNTIF($A$5:$A$504,A233)&gt;1,"DUPLICATE SKU",IF(OR(B233="",E233="",F233=""),"CHECK REQUIRED FIELDS",IF(OR(NOT(ISNUMBER(F233)),F233&lt;=0,AND(G233&lt;&gt;"",OR(NOT(ISNUMBER(G233)),G233&lt;0,G233&gt;F233)),AND(H233&lt;&gt;"",OR(NOT(ISNUMBER(H233)),H233&lt;0,H233&gt;1)),AND(I233&lt;&gt;"",OR(NOT(ISNUMBER(I233)),I233&lt;=0)),AND(J233&lt;&gt;"",OR(NOT(ISNUMBER(J233)),J233&lt;=0)),AND(M233&lt;&gt;"",OR(NOT(ISNUMBER(M233)),M233&gt;TODAY()))),"CHECK PRICING","COMPLETE"))))</x:f>
      </x:c>
    </x:row>
    <x:row r="234">
      <x:c r="A234" s="459"/>
      <x:c r="B234" s="459"/>
      <x:c r="C234" s="459"/>
      <x:c r="D234" s="459"/>
      <x:c r="E234" s="459"/>
      <x:c r="F234" s="482"/>
      <x:c r="G234" s="482"/>
      <x:c r="H234" s="483"/>
      <x:c r="I234" s="459"/>
      <x:c r="J234" s="459"/>
      <x:c r="K234" s="459"/>
      <x:c r="L234" s="459"/>
      <x:c r="M234" s="459"/>
      <x:c r="N234" s="459"/>
      <x:c r="O234" s="747" t="str">
        <x:f>IF(A234="","",IF(COUNTIF($A$5:$A$504,A234)&gt;1,"DUPLICATE SKU",IF(OR(B234="",E234="",F234=""),"CHECK REQUIRED FIELDS",IF(OR(NOT(ISNUMBER(F234)),F234&lt;=0,AND(G234&lt;&gt;"",OR(NOT(ISNUMBER(G234)),G234&lt;0,G234&gt;F234)),AND(H234&lt;&gt;"",OR(NOT(ISNUMBER(H234)),H234&lt;0,H234&gt;1)),AND(I234&lt;&gt;"",OR(NOT(ISNUMBER(I234)),I234&lt;=0)),AND(J234&lt;&gt;"",OR(NOT(ISNUMBER(J234)),J234&lt;=0)),AND(M234&lt;&gt;"",OR(NOT(ISNUMBER(M234)),M234&gt;TODAY()))),"CHECK PRICING","COMPLETE"))))</x:f>
      </x:c>
    </x:row>
    <x:row r="235">
      <x:c r="A235" s="459"/>
      <x:c r="B235" s="459"/>
      <x:c r="C235" s="459"/>
      <x:c r="D235" s="459"/>
      <x:c r="E235" s="459"/>
      <x:c r="F235" s="482"/>
      <x:c r="G235" s="482"/>
      <x:c r="H235" s="483"/>
      <x:c r="I235" s="459"/>
      <x:c r="J235" s="459"/>
      <x:c r="K235" s="459"/>
      <x:c r="L235" s="459"/>
      <x:c r="M235" s="459"/>
      <x:c r="N235" s="459"/>
      <x:c r="O235" s="747" t="str">
        <x:f>IF(A235="","",IF(COUNTIF($A$5:$A$504,A235)&gt;1,"DUPLICATE SKU",IF(OR(B235="",E235="",F235=""),"CHECK REQUIRED FIELDS",IF(OR(NOT(ISNUMBER(F235)),F235&lt;=0,AND(G235&lt;&gt;"",OR(NOT(ISNUMBER(G235)),G235&lt;0,G235&gt;F235)),AND(H235&lt;&gt;"",OR(NOT(ISNUMBER(H235)),H235&lt;0,H235&gt;1)),AND(I235&lt;&gt;"",OR(NOT(ISNUMBER(I235)),I235&lt;=0)),AND(J235&lt;&gt;"",OR(NOT(ISNUMBER(J235)),J235&lt;=0)),AND(M235&lt;&gt;"",OR(NOT(ISNUMBER(M235)),M235&gt;TODAY()))),"CHECK PRICING","COMPLETE"))))</x:f>
      </x:c>
    </x:row>
    <x:row r="236">
      <x:c r="A236" s="459"/>
      <x:c r="B236" s="459"/>
      <x:c r="C236" s="459"/>
      <x:c r="D236" s="459"/>
      <x:c r="E236" s="459"/>
      <x:c r="F236" s="482"/>
      <x:c r="G236" s="482"/>
      <x:c r="H236" s="483"/>
      <x:c r="I236" s="459"/>
      <x:c r="J236" s="459"/>
      <x:c r="K236" s="459"/>
      <x:c r="L236" s="459"/>
      <x:c r="M236" s="459"/>
      <x:c r="N236" s="459"/>
      <x:c r="O236" s="747" t="str">
        <x:f>IF(A236="","",IF(COUNTIF($A$5:$A$504,A236)&gt;1,"DUPLICATE SKU",IF(OR(B236="",E236="",F236=""),"CHECK REQUIRED FIELDS",IF(OR(NOT(ISNUMBER(F236)),F236&lt;=0,AND(G236&lt;&gt;"",OR(NOT(ISNUMBER(G236)),G236&lt;0,G236&gt;F236)),AND(H236&lt;&gt;"",OR(NOT(ISNUMBER(H236)),H236&lt;0,H236&gt;1)),AND(I236&lt;&gt;"",OR(NOT(ISNUMBER(I236)),I236&lt;=0)),AND(J236&lt;&gt;"",OR(NOT(ISNUMBER(J236)),J236&lt;=0)),AND(M236&lt;&gt;"",OR(NOT(ISNUMBER(M236)),M236&gt;TODAY()))),"CHECK PRICING","COMPLETE"))))</x:f>
      </x:c>
    </x:row>
    <x:row r="237">
      <x:c r="A237" s="459"/>
      <x:c r="B237" s="459"/>
      <x:c r="C237" s="459"/>
      <x:c r="D237" s="459"/>
      <x:c r="E237" s="459"/>
      <x:c r="F237" s="482"/>
      <x:c r="G237" s="482"/>
      <x:c r="H237" s="483"/>
      <x:c r="I237" s="459"/>
      <x:c r="J237" s="459"/>
      <x:c r="K237" s="459"/>
      <x:c r="L237" s="459"/>
      <x:c r="M237" s="459"/>
      <x:c r="N237" s="459"/>
      <x:c r="O237" s="747" t="str">
        <x:f>IF(A237="","",IF(COUNTIF($A$5:$A$504,A237)&gt;1,"DUPLICATE SKU",IF(OR(B237="",E237="",F237=""),"CHECK REQUIRED FIELDS",IF(OR(NOT(ISNUMBER(F237)),F237&lt;=0,AND(G237&lt;&gt;"",OR(NOT(ISNUMBER(G237)),G237&lt;0,G237&gt;F237)),AND(H237&lt;&gt;"",OR(NOT(ISNUMBER(H237)),H237&lt;0,H237&gt;1)),AND(I237&lt;&gt;"",OR(NOT(ISNUMBER(I237)),I237&lt;=0)),AND(J237&lt;&gt;"",OR(NOT(ISNUMBER(J237)),J237&lt;=0)),AND(M237&lt;&gt;"",OR(NOT(ISNUMBER(M237)),M237&gt;TODAY()))),"CHECK PRICING","COMPLETE"))))</x:f>
      </x:c>
    </x:row>
    <x:row r="238">
      <x:c r="A238" s="459"/>
      <x:c r="B238" s="459"/>
      <x:c r="C238" s="459"/>
      <x:c r="D238" s="459"/>
      <x:c r="E238" s="459"/>
      <x:c r="F238" s="482"/>
      <x:c r="G238" s="482"/>
      <x:c r="H238" s="483"/>
      <x:c r="I238" s="459"/>
      <x:c r="J238" s="459"/>
      <x:c r="K238" s="459"/>
      <x:c r="L238" s="459"/>
      <x:c r="M238" s="459"/>
      <x:c r="N238" s="459"/>
      <x:c r="O238" s="747" t="str">
        <x:f>IF(A238="","",IF(COUNTIF($A$5:$A$504,A238)&gt;1,"DUPLICATE SKU",IF(OR(B238="",E238="",F238=""),"CHECK REQUIRED FIELDS",IF(OR(NOT(ISNUMBER(F238)),F238&lt;=0,AND(G238&lt;&gt;"",OR(NOT(ISNUMBER(G238)),G238&lt;0,G238&gt;F238)),AND(H238&lt;&gt;"",OR(NOT(ISNUMBER(H238)),H238&lt;0,H238&gt;1)),AND(I238&lt;&gt;"",OR(NOT(ISNUMBER(I238)),I238&lt;=0)),AND(J238&lt;&gt;"",OR(NOT(ISNUMBER(J238)),J238&lt;=0)),AND(M238&lt;&gt;"",OR(NOT(ISNUMBER(M238)),M238&gt;TODAY()))),"CHECK PRICING","COMPLETE"))))</x:f>
      </x:c>
    </x:row>
    <x:row r="239">
      <x:c r="A239" s="459"/>
      <x:c r="B239" s="459"/>
      <x:c r="C239" s="459"/>
      <x:c r="D239" s="459"/>
      <x:c r="E239" s="459"/>
      <x:c r="F239" s="482"/>
      <x:c r="G239" s="482"/>
      <x:c r="H239" s="483"/>
      <x:c r="I239" s="459"/>
      <x:c r="J239" s="459"/>
      <x:c r="K239" s="459"/>
      <x:c r="L239" s="459"/>
      <x:c r="M239" s="459"/>
      <x:c r="N239" s="459"/>
      <x:c r="O239" s="747" t="str">
        <x:f>IF(A239="","",IF(COUNTIF($A$5:$A$504,A239)&gt;1,"DUPLICATE SKU",IF(OR(B239="",E239="",F239=""),"CHECK REQUIRED FIELDS",IF(OR(NOT(ISNUMBER(F239)),F239&lt;=0,AND(G239&lt;&gt;"",OR(NOT(ISNUMBER(G239)),G239&lt;0,G239&gt;F239)),AND(H239&lt;&gt;"",OR(NOT(ISNUMBER(H239)),H239&lt;0,H239&gt;1)),AND(I239&lt;&gt;"",OR(NOT(ISNUMBER(I239)),I239&lt;=0)),AND(J239&lt;&gt;"",OR(NOT(ISNUMBER(J239)),J239&lt;=0)),AND(M239&lt;&gt;"",OR(NOT(ISNUMBER(M239)),M239&gt;TODAY()))),"CHECK PRICING","COMPLETE"))))</x:f>
      </x:c>
    </x:row>
    <x:row r="240">
      <x:c r="A240" s="459"/>
      <x:c r="B240" s="459"/>
      <x:c r="C240" s="459"/>
      <x:c r="D240" s="459"/>
      <x:c r="E240" s="459"/>
      <x:c r="F240" s="482"/>
      <x:c r="G240" s="482"/>
      <x:c r="H240" s="483"/>
      <x:c r="I240" s="459"/>
      <x:c r="J240" s="459"/>
      <x:c r="K240" s="459"/>
      <x:c r="L240" s="459"/>
      <x:c r="M240" s="459"/>
      <x:c r="N240" s="459"/>
      <x:c r="O240" s="747" t="str">
        <x:f>IF(A240="","",IF(COUNTIF($A$5:$A$504,A240)&gt;1,"DUPLICATE SKU",IF(OR(B240="",E240="",F240=""),"CHECK REQUIRED FIELDS",IF(OR(NOT(ISNUMBER(F240)),F240&lt;=0,AND(G240&lt;&gt;"",OR(NOT(ISNUMBER(G240)),G240&lt;0,G240&gt;F240)),AND(H240&lt;&gt;"",OR(NOT(ISNUMBER(H240)),H240&lt;0,H240&gt;1)),AND(I240&lt;&gt;"",OR(NOT(ISNUMBER(I240)),I240&lt;=0)),AND(J240&lt;&gt;"",OR(NOT(ISNUMBER(J240)),J240&lt;=0)),AND(M240&lt;&gt;"",OR(NOT(ISNUMBER(M240)),M240&gt;TODAY()))),"CHECK PRICING","COMPLETE"))))</x:f>
      </x:c>
    </x:row>
    <x:row r="241">
      <x:c r="A241" s="459"/>
      <x:c r="B241" s="459"/>
      <x:c r="C241" s="459"/>
      <x:c r="D241" s="459"/>
      <x:c r="E241" s="459"/>
      <x:c r="F241" s="482"/>
      <x:c r="G241" s="482"/>
      <x:c r="H241" s="483"/>
      <x:c r="I241" s="459"/>
      <x:c r="J241" s="459"/>
      <x:c r="K241" s="459"/>
      <x:c r="L241" s="459"/>
      <x:c r="M241" s="459"/>
      <x:c r="N241" s="459"/>
      <x:c r="O241" s="747" t="str">
        <x:f>IF(A241="","",IF(COUNTIF($A$5:$A$504,A241)&gt;1,"DUPLICATE SKU",IF(OR(B241="",E241="",F241=""),"CHECK REQUIRED FIELDS",IF(OR(NOT(ISNUMBER(F241)),F241&lt;=0,AND(G241&lt;&gt;"",OR(NOT(ISNUMBER(G241)),G241&lt;0,G241&gt;F241)),AND(H241&lt;&gt;"",OR(NOT(ISNUMBER(H241)),H241&lt;0,H241&gt;1)),AND(I241&lt;&gt;"",OR(NOT(ISNUMBER(I241)),I241&lt;=0)),AND(J241&lt;&gt;"",OR(NOT(ISNUMBER(J241)),J241&lt;=0)),AND(M241&lt;&gt;"",OR(NOT(ISNUMBER(M241)),M241&gt;TODAY()))),"CHECK PRICING","COMPLETE"))))</x:f>
      </x:c>
    </x:row>
    <x:row r="242">
      <x:c r="A242" s="459"/>
      <x:c r="B242" s="459"/>
      <x:c r="C242" s="459"/>
      <x:c r="D242" s="459"/>
      <x:c r="E242" s="459"/>
      <x:c r="F242" s="482"/>
      <x:c r="G242" s="482"/>
      <x:c r="H242" s="483"/>
      <x:c r="I242" s="459"/>
      <x:c r="J242" s="459"/>
      <x:c r="K242" s="459"/>
      <x:c r="L242" s="459"/>
      <x:c r="M242" s="459"/>
      <x:c r="N242" s="459"/>
      <x:c r="O242" s="747" t="str">
        <x:f>IF(A242="","",IF(COUNTIF($A$5:$A$504,A242)&gt;1,"DUPLICATE SKU",IF(OR(B242="",E242="",F242=""),"CHECK REQUIRED FIELDS",IF(OR(NOT(ISNUMBER(F242)),F242&lt;=0,AND(G242&lt;&gt;"",OR(NOT(ISNUMBER(G242)),G242&lt;0,G242&gt;F242)),AND(H242&lt;&gt;"",OR(NOT(ISNUMBER(H242)),H242&lt;0,H242&gt;1)),AND(I242&lt;&gt;"",OR(NOT(ISNUMBER(I242)),I242&lt;=0)),AND(J242&lt;&gt;"",OR(NOT(ISNUMBER(J242)),J242&lt;=0)),AND(M242&lt;&gt;"",OR(NOT(ISNUMBER(M242)),M242&gt;TODAY()))),"CHECK PRICING","COMPLETE"))))</x:f>
      </x:c>
    </x:row>
    <x:row r="243">
      <x:c r="A243" s="459"/>
      <x:c r="B243" s="459"/>
      <x:c r="C243" s="459"/>
      <x:c r="D243" s="459"/>
      <x:c r="E243" s="459"/>
      <x:c r="F243" s="482"/>
      <x:c r="G243" s="482"/>
      <x:c r="H243" s="483"/>
      <x:c r="I243" s="459"/>
      <x:c r="J243" s="459"/>
      <x:c r="K243" s="459"/>
      <x:c r="L243" s="459"/>
      <x:c r="M243" s="459"/>
      <x:c r="N243" s="459"/>
      <x:c r="O243" s="747" t="str">
        <x:f>IF(A243="","",IF(COUNTIF($A$5:$A$504,A243)&gt;1,"DUPLICATE SKU",IF(OR(B243="",E243="",F243=""),"CHECK REQUIRED FIELDS",IF(OR(NOT(ISNUMBER(F243)),F243&lt;=0,AND(G243&lt;&gt;"",OR(NOT(ISNUMBER(G243)),G243&lt;0,G243&gt;F243)),AND(H243&lt;&gt;"",OR(NOT(ISNUMBER(H243)),H243&lt;0,H243&gt;1)),AND(I243&lt;&gt;"",OR(NOT(ISNUMBER(I243)),I243&lt;=0)),AND(J243&lt;&gt;"",OR(NOT(ISNUMBER(J243)),J243&lt;=0)),AND(M243&lt;&gt;"",OR(NOT(ISNUMBER(M243)),M243&gt;TODAY()))),"CHECK PRICING","COMPLETE"))))</x:f>
      </x:c>
    </x:row>
    <x:row r="244">
      <x:c r="A244" s="459"/>
      <x:c r="B244" s="459"/>
      <x:c r="C244" s="459"/>
      <x:c r="D244" s="459"/>
      <x:c r="E244" s="459"/>
      <x:c r="F244" s="482"/>
      <x:c r="G244" s="482"/>
      <x:c r="H244" s="483"/>
      <x:c r="I244" s="459"/>
      <x:c r="J244" s="459"/>
      <x:c r="K244" s="459"/>
      <x:c r="L244" s="459"/>
      <x:c r="M244" s="459"/>
      <x:c r="N244" s="459"/>
      <x:c r="O244" s="747" t="str">
        <x:f>IF(A244="","",IF(COUNTIF($A$5:$A$504,A244)&gt;1,"DUPLICATE SKU",IF(OR(B244="",E244="",F244=""),"CHECK REQUIRED FIELDS",IF(OR(NOT(ISNUMBER(F244)),F244&lt;=0,AND(G244&lt;&gt;"",OR(NOT(ISNUMBER(G244)),G244&lt;0,G244&gt;F244)),AND(H244&lt;&gt;"",OR(NOT(ISNUMBER(H244)),H244&lt;0,H244&gt;1)),AND(I244&lt;&gt;"",OR(NOT(ISNUMBER(I244)),I244&lt;=0)),AND(J244&lt;&gt;"",OR(NOT(ISNUMBER(J244)),J244&lt;=0)),AND(M244&lt;&gt;"",OR(NOT(ISNUMBER(M244)),M244&gt;TODAY()))),"CHECK PRICING","COMPLETE"))))</x:f>
      </x:c>
    </x:row>
    <x:row r="245">
      <x:c r="A245" s="459"/>
      <x:c r="B245" s="459"/>
      <x:c r="C245" s="459"/>
      <x:c r="D245" s="459"/>
      <x:c r="E245" s="459"/>
      <x:c r="F245" s="482"/>
      <x:c r="G245" s="482"/>
      <x:c r="H245" s="483"/>
      <x:c r="I245" s="459"/>
      <x:c r="J245" s="459"/>
      <x:c r="K245" s="459"/>
      <x:c r="L245" s="459"/>
      <x:c r="M245" s="459"/>
      <x:c r="N245" s="459"/>
      <x:c r="O245" s="747" t="str">
        <x:f>IF(A245="","",IF(COUNTIF($A$5:$A$504,A245)&gt;1,"DUPLICATE SKU",IF(OR(B245="",E245="",F245=""),"CHECK REQUIRED FIELDS",IF(OR(NOT(ISNUMBER(F245)),F245&lt;=0,AND(G245&lt;&gt;"",OR(NOT(ISNUMBER(G245)),G245&lt;0,G245&gt;F245)),AND(H245&lt;&gt;"",OR(NOT(ISNUMBER(H245)),H245&lt;0,H245&gt;1)),AND(I245&lt;&gt;"",OR(NOT(ISNUMBER(I245)),I245&lt;=0)),AND(J245&lt;&gt;"",OR(NOT(ISNUMBER(J245)),J245&lt;=0)),AND(M245&lt;&gt;"",OR(NOT(ISNUMBER(M245)),M245&gt;TODAY()))),"CHECK PRICING","COMPLETE"))))</x:f>
      </x:c>
    </x:row>
    <x:row r="246">
      <x:c r="A246" s="459"/>
      <x:c r="B246" s="459"/>
      <x:c r="C246" s="459"/>
      <x:c r="D246" s="459"/>
      <x:c r="E246" s="459"/>
      <x:c r="F246" s="482"/>
      <x:c r="G246" s="482"/>
      <x:c r="H246" s="483"/>
      <x:c r="I246" s="459"/>
      <x:c r="J246" s="459"/>
      <x:c r="K246" s="459"/>
      <x:c r="L246" s="459"/>
      <x:c r="M246" s="459"/>
      <x:c r="N246" s="459"/>
      <x:c r="O246" s="747" t="str">
        <x:f>IF(A246="","",IF(COUNTIF($A$5:$A$504,A246)&gt;1,"DUPLICATE SKU",IF(OR(B246="",E246="",F246=""),"CHECK REQUIRED FIELDS",IF(OR(NOT(ISNUMBER(F246)),F246&lt;=0,AND(G246&lt;&gt;"",OR(NOT(ISNUMBER(G246)),G246&lt;0,G246&gt;F246)),AND(H246&lt;&gt;"",OR(NOT(ISNUMBER(H246)),H246&lt;0,H246&gt;1)),AND(I246&lt;&gt;"",OR(NOT(ISNUMBER(I246)),I246&lt;=0)),AND(J246&lt;&gt;"",OR(NOT(ISNUMBER(J246)),J246&lt;=0)),AND(M246&lt;&gt;"",OR(NOT(ISNUMBER(M246)),M246&gt;TODAY()))),"CHECK PRICING","COMPLETE"))))</x:f>
      </x:c>
    </x:row>
    <x:row r="247">
      <x:c r="A247" s="459"/>
      <x:c r="B247" s="459"/>
      <x:c r="C247" s="459"/>
      <x:c r="D247" s="459"/>
      <x:c r="E247" s="459"/>
      <x:c r="F247" s="482"/>
      <x:c r="G247" s="482"/>
      <x:c r="H247" s="483"/>
      <x:c r="I247" s="459"/>
      <x:c r="J247" s="459"/>
      <x:c r="K247" s="459"/>
      <x:c r="L247" s="459"/>
      <x:c r="M247" s="459"/>
      <x:c r="N247" s="459"/>
      <x:c r="O247" s="747" t="str">
        <x:f>IF(A247="","",IF(COUNTIF($A$5:$A$504,A247)&gt;1,"DUPLICATE SKU",IF(OR(B247="",E247="",F247=""),"CHECK REQUIRED FIELDS",IF(OR(NOT(ISNUMBER(F247)),F247&lt;=0,AND(G247&lt;&gt;"",OR(NOT(ISNUMBER(G247)),G247&lt;0,G247&gt;F247)),AND(H247&lt;&gt;"",OR(NOT(ISNUMBER(H247)),H247&lt;0,H247&gt;1)),AND(I247&lt;&gt;"",OR(NOT(ISNUMBER(I247)),I247&lt;=0)),AND(J247&lt;&gt;"",OR(NOT(ISNUMBER(J247)),J247&lt;=0)),AND(M247&lt;&gt;"",OR(NOT(ISNUMBER(M247)),M247&gt;TODAY()))),"CHECK PRICING","COMPLETE"))))</x:f>
      </x:c>
    </x:row>
    <x:row r="248">
      <x:c r="A248" s="459"/>
      <x:c r="B248" s="459"/>
      <x:c r="C248" s="459"/>
      <x:c r="D248" s="459"/>
      <x:c r="E248" s="459"/>
      <x:c r="F248" s="482"/>
      <x:c r="G248" s="482"/>
      <x:c r="H248" s="483"/>
      <x:c r="I248" s="459"/>
      <x:c r="J248" s="459"/>
      <x:c r="K248" s="459"/>
      <x:c r="L248" s="459"/>
      <x:c r="M248" s="459"/>
      <x:c r="N248" s="459"/>
      <x:c r="O248" s="747" t="str">
        <x:f>IF(A248="","",IF(COUNTIF($A$5:$A$504,A248)&gt;1,"DUPLICATE SKU",IF(OR(B248="",E248="",F248=""),"CHECK REQUIRED FIELDS",IF(OR(NOT(ISNUMBER(F248)),F248&lt;=0,AND(G248&lt;&gt;"",OR(NOT(ISNUMBER(G248)),G248&lt;0,G248&gt;F248)),AND(H248&lt;&gt;"",OR(NOT(ISNUMBER(H248)),H248&lt;0,H248&gt;1)),AND(I248&lt;&gt;"",OR(NOT(ISNUMBER(I248)),I248&lt;=0)),AND(J248&lt;&gt;"",OR(NOT(ISNUMBER(J248)),J248&lt;=0)),AND(M248&lt;&gt;"",OR(NOT(ISNUMBER(M248)),M248&gt;TODAY()))),"CHECK PRICING","COMPLETE"))))</x:f>
      </x:c>
    </x:row>
    <x:row r="249">
      <x:c r="A249" s="459"/>
      <x:c r="B249" s="459"/>
      <x:c r="C249" s="459"/>
      <x:c r="D249" s="459"/>
      <x:c r="E249" s="459"/>
      <x:c r="F249" s="482"/>
      <x:c r="G249" s="482"/>
      <x:c r="H249" s="483"/>
      <x:c r="I249" s="459"/>
      <x:c r="J249" s="459"/>
      <x:c r="K249" s="459"/>
      <x:c r="L249" s="459"/>
      <x:c r="M249" s="459"/>
      <x:c r="N249" s="459"/>
      <x:c r="O249" s="747" t="str">
        <x:f>IF(A249="","",IF(COUNTIF($A$5:$A$504,A249)&gt;1,"DUPLICATE SKU",IF(OR(B249="",E249="",F249=""),"CHECK REQUIRED FIELDS",IF(OR(NOT(ISNUMBER(F249)),F249&lt;=0,AND(G249&lt;&gt;"",OR(NOT(ISNUMBER(G249)),G249&lt;0,G249&gt;F249)),AND(H249&lt;&gt;"",OR(NOT(ISNUMBER(H249)),H249&lt;0,H249&gt;1)),AND(I249&lt;&gt;"",OR(NOT(ISNUMBER(I249)),I249&lt;=0)),AND(J249&lt;&gt;"",OR(NOT(ISNUMBER(J249)),J249&lt;=0)),AND(M249&lt;&gt;"",OR(NOT(ISNUMBER(M249)),M249&gt;TODAY()))),"CHECK PRICING","COMPLETE"))))</x:f>
      </x:c>
    </x:row>
    <x:row r="250">
      <x:c r="A250" s="459"/>
      <x:c r="B250" s="459"/>
      <x:c r="C250" s="459"/>
      <x:c r="D250" s="459"/>
      <x:c r="E250" s="459"/>
      <x:c r="F250" s="482"/>
      <x:c r="G250" s="482"/>
      <x:c r="H250" s="483"/>
      <x:c r="I250" s="459"/>
      <x:c r="J250" s="459"/>
      <x:c r="K250" s="459"/>
      <x:c r="L250" s="459"/>
      <x:c r="M250" s="459"/>
      <x:c r="N250" s="459"/>
      <x:c r="O250" s="747" t="str">
        <x:f>IF(A250="","",IF(COUNTIF($A$5:$A$504,A250)&gt;1,"DUPLICATE SKU",IF(OR(B250="",E250="",F250=""),"CHECK REQUIRED FIELDS",IF(OR(NOT(ISNUMBER(F250)),F250&lt;=0,AND(G250&lt;&gt;"",OR(NOT(ISNUMBER(G250)),G250&lt;0,G250&gt;F250)),AND(H250&lt;&gt;"",OR(NOT(ISNUMBER(H250)),H250&lt;0,H250&gt;1)),AND(I250&lt;&gt;"",OR(NOT(ISNUMBER(I250)),I250&lt;=0)),AND(J250&lt;&gt;"",OR(NOT(ISNUMBER(J250)),J250&lt;=0)),AND(M250&lt;&gt;"",OR(NOT(ISNUMBER(M250)),M250&gt;TODAY()))),"CHECK PRICING","COMPLETE"))))</x:f>
      </x:c>
    </x:row>
    <x:row r="251">
      <x:c r="A251" s="459"/>
      <x:c r="B251" s="459"/>
      <x:c r="C251" s="459"/>
      <x:c r="D251" s="459"/>
      <x:c r="E251" s="459"/>
      <x:c r="F251" s="482"/>
      <x:c r="G251" s="482"/>
      <x:c r="H251" s="483"/>
      <x:c r="I251" s="459"/>
      <x:c r="J251" s="459"/>
      <x:c r="K251" s="459"/>
      <x:c r="L251" s="459"/>
      <x:c r="M251" s="459"/>
      <x:c r="N251" s="459"/>
      <x:c r="O251" s="747" t="str">
        <x:f>IF(A251="","",IF(COUNTIF($A$5:$A$504,A251)&gt;1,"DUPLICATE SKU",IF(OR(B251="",E251="",F251=""),"CHECK REQUIRED FIELDS",IF(OR(NOT(ISNUMBER(F251)),F251&lt;=0,AND(G251&lt;&gt;"",OR(NOT(ISNUMBER(G251)),G251&lt;0,G251&gt;F251)),AND(H251&lt;&gt;"",OR(NOT(ISNUMBER(H251)),H251&lt;0,H251&gt;1)),AND(I251&lt;&gt;"",OR(NOT(ISNUMBER(I251)),I251&lt;=0)),AND(J251&lt;&gt;"",OR(NOT(ISNUMBER(J251)),J251&lt;=0)),AND(M251&lt;&gt;"",OR(NOT(ISNUMBER(M251)),M251&gt;TODAY()))),"CHECK PRICING","COMPLETE"))))</x:f>
      </x:c>
    </x:row>
    <x:row r="252">
      <x:c r="A252" s="459"/>
      <x:c r="B252" s="459"/>
      <x:c r="C252" s="459"/>
      <x:c r="D252" s="459"/>
      <x:c r="E252" s="459"/>
      <x:c r="F252" s="482"/>
      <x:c r="G252" s="482"/>
      <x:c r="H252" s="483"/>
      <x:c r="I252" s="459"/>
      <x:c r="J252" s="459"/>
      <x:c r="K252" s="459"/>
      <x:c r="L252" s="459"/>
      <x:c r="M252" s="459"/>
      <x:c r="N252" s="459"/>
      <x:c r="O252" s="747" t="str">
        <x:f>IF(A252="","",IF(COUNTIF($A$5:$A$504,A252)&gt;1,"DUPLICATE SKU",IF(OR(B252="",E252="",F252=""),"CHECK REQUIRED FIELDS",IF(OR(NOT(ISNUMBER(F252)),F252&lt;=0,AND(G252&lt;&gt;"",OR(NOT(ISNUMBER(G252)),G252&lt;0,G252&gt;F252)),AND(H252&lt;&gt;"",OR(NOT(ISNUMBER(H252)),H252&lt;0,H252&gt;1)),AND(I252&lt;&gt;"",OR(NOT(ISNUMBER(I252)),I252&lt;=0)),AND(J252&lt;&gt;"",OR(NOT(ISNUMBER(J252)),J252&lt;=0)),AND(M252&lt;&gt;"",OR(NOT(ISNUMBER(M252)),M252&gt;TODAY()))),"CHECK PRICING","COMPLETE"))))</x:f>
      </x:c>
    </x:row>
    <x:row r="253">
      <x:c r="A253" s="459"/>
      <x:c r="B253" s="459"/>
      <x:c r="C253" s="459"/>
      <x:c r="D253" s="459"/>
      <x:c r="E253" s="459"/>
      <x:c r="F253" s="482"/>
      <x:c r="G253" s="482"/>
      <x:c r="H253" s="483"/>
      <x:c r="I253" s="459"/>
      <x:c r="J253" s="459"/>
      <x:c r="K253" s="459"/>
      <x:c r="L253" s="459"/>
      <x:c r="M253" s="459"/>
      <x:c r="N253" s="459"/>
      <x:c r="O253" s="747" t="str">
        <x:f>IF(A253="","",IF(COUNTIF($A$5:$A$504,A253)&gt;1,"DUPLICATE SKU",IF(OR(B253="",E253="",F253=""),"CHECK REQUIRED FIELDS",IF(OR(NOT(ISNUMBER(F253)),F253&lt;=0,AND(G253&lt;&gt;"",OR(NOT(ISNUMBER(G253)),G253&lt;0,G253&gt;F253)),AND(H253&lt;&gt;"",OR(NOT(ISNUMBER(H253)),H253&lt;0,H253&gt;1)),AND(I253&lt;&gt;"",OR(NOT(ISNUMBER(I253)),I253&lt;=0)),AND(J253&lt;&gt;"",OR(NOT(ISNUMBER(J253)),J253&lt;=0)),AND(M253&lt;&gt;"",OR(NOT(ISNUMBER(M253)),M253&gt;TODAY()))),"CHECK PRICING","COMPLETE"))))</x:f>
      </x:c>
    </x:row>
    <x:row r="254">
      <x:c r="A254" s="459"/>
      <x:c r="B254" s="459"/>
      <x:c r="C254" s="459"/>
      <x:c r="D254" s="459"/>
      <x:c r="E254" s="459"/>
      <x:c r="F254" s="482"/>
      <x:c r="G254" s="482"/>
      <x:c r="H254" s="483"/>
      <x:c r="I254" s="459"/>
      <x:c r="J254" s="459"/>
      <x:c r="K254" s="459"/>
      <x:c r="L254" s="459"/>
      <x:c r="M254" s="459"/>
      <x:c r="N254" s="459"/>
      <x:c r="O254" s="747" t="str">
        <x:f>IF(A254="","",IF(COUNTIF($A$5:$A$504,A254)&gt;1,"DUPLICATE SKU",IF(OR(B254="",E254="",F254=""),"CHECK REQUIRED FIELDS",IF(OR(NOT(ISNUMBER(F254)),F254&lt;=0,AND(G254&lt;&gt;"",OR(NOT(ISNUMBER(G254)),G254&lt;0,G254&gt;F254)),AND(H254&lt;&gt;"",OR(NOT(ISNUMBER(H254)),H254&lt;0,H254&gt;1)),AND(I254&lt;&gt;"",OR(NOT(ISNUMBER(I254)),I254&lt;=0)),AND(J254&lt;&gt;"",OR(NOT(ISNUMBER(J254)),J254&lt;=0)),AND(M254&lt;&gt;"",OR(NOT(ISNUMBER(M254)),M254&gt;TODAY()))),"CHECK PRICING","COMPLETE"))))</x:f>
      </x:c>
    </x:row>
    <x:row r="255">
      <x:c r="A255" s="459"/>
      <x:c r="B255" s="459"/>
      <x:c r="C255" s="459"/>
      <x:c r="D255" s="459"/>
      <x:c r="E255" s="459"/>
      <x:c r="F255" s="482"/>
      <x:c r="G255" s="482"/>
      <x:c r="H255" s="483"/>
      <x:c r="I255" s="459"/>
      <x:c r="J255" s="459"/>
      <x:c r="K255" s="459"/>
      <x:c r="L255" s="459"/>
      <x:c r="M255" s="459"/>
      <x:c r="N255" s="459"/>
      <x:c r="O255" s="747" t="str">
        <x:f>IF(A255="","",IF(COUNTIF($A$5:$A$504,A255)&gt;1,"DUPLICATE SKU",IF(OR(B255="",E255="",F255=""),"CHECK REQUIRED FIELDS",IF(OR(NOT(ISNUMBER(F255)),F255&lt;=0,AND(G255&lt;&gt;"",OR(NOT(ISNUMBER(G255)),G255&lt;0,G255&gt;F255)),AND(H255&lt;&gt;"",OR(NOT(ISNUMBER(H255)),H255&lt;0,H255&gt;1)),AND(I255&lt;&gt;"",OR(NOT(ISNUMBER(I255)),I255&lt;=0)),AND(J255&lt;&gt;"",OR(NOT(ISNUMBER(J255)),J255&lt;=0)),AND(M255&lt;&gt;"",OR(NOT(ISNUMBER(M255)),M255&gt;TODAY()))),"CHECK PRICING","COMPLETE"))))</x:f>
      </x:c>
    </x:row>
    <x:row r="256">
      <x:c r="A256" s="459"/>
      <x:c r="B256" s="459"/>
      <x:c r="C256" s="459"/>
      <x:c r="D256" s="459"/>
      <x:c r="E256" s="459"/>
      <x:c r="F256" s="482"/>
      <x:c r="G256" s="482"/>
      <x:c r="H256" s="483"/>
      <x:c r="I256" s="459"/>
      <x:c r="J256" s="459"/>
      <x:c r="K256" s="459"/>
      <x:c r="L256" s="459"/>
      <x:c r="M256" s="459"/>
      <x:c r="N256" s="459"/>
      <x:c r="O256" s="747" t="str">
        <x:f>IF(A256="","",IF(COUNTIF($A$5:$A$504,A256)&gt;1,"DUPLICATE SKU",IF(OR(B256="",E256="",F256=""),"CHECK REQUIRED FIELDS",IF(OR(NOT(ISNUMBER(F256)),F256&lt;=0,AND(G256&lt;&gt;"",OR(NOT(ISNUMBER(G256)),G256&lt;0,G256&gt;F256)),AND(H256&lt;&gt;"",OR(NOT(ISNUMBER(H256)),H256&lt;0,H256&gt;1)),AND(I256&lt;&gt;"",OR(NOT(ISNUMBER(I256)),I256&lt;=0)),AND(J256&lt;&gt;"",OR(NOT(ISNUMBER(J256)),J256&lt;=0)),AND(M256&lt;&gt;"",OR(NOT(ISNUMBER(M256)),M256&gt;TODAY()))),"CHECK PRICING","COMPLETE"))))</x:f>
      </x:c>
    </x:row>
    <x:row r="257">
      <x:c r="A257" s="459"/>
      <x:c r="B257" s="459"/>
      <x:c r="C257" s="459"/>
      <x:c r="D257" s="459"/>
      <x:c r="E257" s="459"/>
      <x:c r="F257" s="482"/>
      <x:c r="G257" s="482"/>
      <x:c r="H257" s="483"/>
      <x:c r="I257" s="459"/>
      <x:c r="J257" s="459"/>
      <x:c r="K257" s="459"/>
      <x:c r="L257" s="459"/>
      <x:c r="M257" s="459"/>
      <x:c r="N257" s="459"/>
      <x:c r="O257" s="747" t="str">
        <x:f>IF(A257="","",IF(COUNTIF($A$5:$A$504,A257)&gt;1,"DUPLICATE SKU",IF(OR(B257="",E257="",F257=""),"CHECK REQUIRED FIELDS",IF(OR(NOT(ISNUMBER(F257)),F257&lt;=0,AND(G257&lt;&gt;"",OR(NOT(ISNUMBER(G257)),G257&lt;0,G257&gt;F257)),AND(H257&lt;&gt;"",OR(NOT(ISNUMBER(H257)),H257&lt;0,H257&gt;1)),AND(I257&lt;&gt;"",OR(NOT(ISNUMBER(I257)),I257&lt;=0)),AND(J257&lt;&gt;"",OR(NOT(ISNUMBER(J257)),J257&lt;=0)),AND(M257&lt;&gt;"",OR(NOT(ISNUMBER(M257)),M257&gt;TODAY()))),"CHECK PRICING","COMPLETE"))))</x:f>
      </x:c>
    </x:row>
    <x:row r="258">
      <x:c r="A258" s="459"/>
      <x:c r="B258" s="459"/>
      <x:c r="C258" s="459"/>
      <x:c r="D258" s="459"/>
      <x:c r="E258" s="459"/>
      <x:c r="F258" s="482"/>
      <x:c r="G258" s="482"/>
      <x:c r="H258" s="483"/>
      <x:c r="I258" s="459"/>
      <x:c r="J258" s="459"/>
      <x:c r="K258" s="459"/>
      <x:c r="L258" s="459"/>
      <x:c r="M258" s="459"/>
      <x:c r="N258" s="459"/>
      <x:c r="O258" s="747" t="str">
        <x:f>IF(A258="","",IF(COUNTIF($A$5:$A$504,A258)&gt;1,"DUPLICATE SKU",IF(OR(B258="",E258="",F258=""),"CHECK REQUIRED FIELDS",IF(OR(NOT(ISNUMBER(F258)),F258&lt;=0,AND(G258&lt;&gt;"",OR(NOT(ISNUMBER(G258)),G258&lt;0,G258&gt;F258)),AND(H258&lt;&gt;"",OR(NOT(ISNUMBER(H258)),H258&lt;0,H258&gt;1)),AND(I258&lt;&gt;"",OR(NOT(ISNUMBER(I258)),I258&lt;=0)),AND(J258&lt;&gt;"",OR(NOT(ISNUMBER(J258)),J258&lt;=0)),AND(M258&lt;&gt;"",OR(NOT(ISNUMBER(M258)),M258&gt;TODAY()))),"CHECK PRICING","COMPLETE"))))</x:f>
      </x:c>
    </x:row>
    <x:row r="259">
      <x:c r="A259" s="459"/>
      <x:c r="B259" s="459"/>
      <x:c r="C259" s="459"/>
      <x:c r="D259" s="459"/>
      <x:c r="E259" s="459"/>
      <x:c r="F259" s="482"/>
      <x:c r="G259" s="482"/>
      <x:c r="H259" s="483"/>
      <x:c r="I259" s="459"/>
      <x:c r="J259" s="459"/>
      <x:c r="K259" s="459"/>
      <x:c r="L259" s="459"/>
      <x:c r="M259" s="459"/>
      <x:c r="N259" s="459"/>
      <x:c r="O259" s="747" t="str">
        <x:f>IF(A259="","",IF(COUNTIF($A$5:$A$504,A259)&gt;1,"DUPLICATE SKU",IF(OR(B259="",E259="",F259=""),"CHECK REQUIRED FIELDS",IF(OR(NOT(ISNUMBER(F259)),F259&lt;=0,AND(G259&lt;&gt;"",OR(NOT(ISNUMBER(G259)),G259&lt;0,G259&gt;F259)),AND(H259&lt;&gt;"",OR(NOT(ISNUMBER(H259)),H259&lt;0,H259&gt;1)),AND(I259&lt;&gt;"",OR(NOT(ISNUMBER(I259)),I259&lt;=0)),AND(J259&lt;&gt;"",OR(NOT(ISNUMBER(J259)),J259&lt;=0)),AND(M259&lt;&gt;"",OR(NOT(ISNUMBER(M259)),M259&gt;TODAY()))),"CHECK PRICING","COMPLETE"))))</x:f>
      </x:c>
    </x:row>
    <x:row r="260">
      <x:c r="A260" s="459"/>
      <x:c r="B260" s="459"/>
      <x:c r="C260" s="459"/>
      <x:c r="D260" s="459"/>
      <x:c r="E260" s="459"/>
      <x:c r="F260" s="482"/>
      <x:c r="G260" s="482"/>
      <x:c r="H260" s="483"/>
      <x:c r="I260" s="459"/>
      <x:c r="J260" s="459"/>
      <x:c r="K260" s="459"/>
      <x:c r="L260" s="459"/>
      <x:c r="M260" s="459"/>
      <x:c r="N260" s="459"/>
      <x:c r="O260" s="747" t="str">
        <x:f>IF(A260="","",IF(COUNTIF($A$5:$A$504,A260)&gt;1,"DUPLICATE SKU",IF(OR(B260="",E260="",F260=""),"CHECK REQUIRED FIELDS",IF(OR(NOT(ISNUMBER(F260)),F260&lt;=0,AND(G260&lt;&gt;"",OR(NOT(ISNUMBER(G260)),G260&lt;0,G260&gt;F260)),AND(H260&lt;&gt;"",OR(NOT(ISNUMBER(H260)),H260&lt;0,H260&gt;1)),AND(I260&lt;&gt;"",OR(NOT(ISNUMBER(I260)),I260&lt;=0)),AND(J260&lt;&gt;"",OR(NOT(ISNUMBER(J260)),J260&lt;=0)),AND(M260&lt;&gt;"",OR(NOT(ISNUMBER(M260)),M260&gt;TODAY()))),"CHECK PRICING","COMPLETE"))))</x:f>
      </x:c>
    </x:row>
    <x:row r="261">
      <x:c r="A261" s="459"/>
      <x:c r="B261" s="459"/>
      <x:c r="C261" s="459"/>
      <x:c r="D261" s="459"/>
      <x:c r="E261" s="459"/>
      <x:c r="F261" s="482"/>
      <x:c r="G261" s="482"/>
      <x:c r="H261" s="483"/>
      <x:c r="I261" s="459"/>
      <x:c r="J261" s="459"/>
      <x:c r="K261" s="459"/>
      <x:c r="L261" s="459"/>
      <x:c r="M261" s="459"/>
      <x:c r="N261" s="459"/>
      <x:c r="O261" s="747" t="str">
        <x:f>IF(A261="","",IF(COUNTIF($A$5:$A$504,A261)&gt;1,"DUPLICATE SKU",IF(OR(B261="",E261="",F261=""),"CHECK REQUIRED FIELDS",IF(OR(NOT(ISNUMBER(F261)),F261&lt;=0,AND(G261&lt;&gt;"",OR(NOT(ISNUMBER(G261)),G261&lt;0,G261&gt;F261)),AND(H261&lt;&gt;"",OR(NOT(ISNUMBER(H261)),H261&lt;0,H261&gt;1)),AND(I261&lt;&gt;"",OR(NOT(ISNUMBER(I261)),I261&lt;=0)),AND(J261&lt;&gt;"",OR(NOT(ISNUMBER(J261)),J261&lt;=0)),AND(M261&lt;&gt;"",OR(NOT(ISNUMBER(M261)),M261&gt;TODAY()))),"CHECK PRICING","COMPLETE"))))</x:f>
      </x:c>
    </x:row>
    <x:row r="262">
      <x:c r="A262" s="459"/>
      <x:c r="B262" s="459"/>
      <x:c r="C262" s="459"/>
      <x:c r="D262" s="459"/>
      <x:c r="E262" s="459"/>
      <x:c r="F262" s="482"/>
      <x:c r="G262" s="482"/>
      <x:c r="H262" s="483"/>
      <x:c r="I262" s="459"/>
      <x:c r="J262" s="459"/>
      <x:c r="K262" s="459"/>
      <x:c r="L262" s="459"/>
      <x:c r="M262" s="459"/>
      <x:c r="N262" s="459"/>
      <x:c r="O262" s="747" t="str">
        <x:f>IF(A262="","",IF(COUNTIF($A$5:$A$504,A262)&gt;1,"DUPLICATE SKU",IF(OR(B262="",E262="",F262=""),"CHECK REQUIRED FIELDS",IF(OR(NOT(ISNUMBER(F262)),F262&lt;=0,AND(G262&lt;&gt;"",OR(NOT(ISNUMBER(G262)),G262&lt;0,G262&gt;F262)),AND(H262&lt;&gt;"",OR(NOT(ISNUMBER(H262)),H262&lt;0,H262&gt;1)),AND(I262&lt;&gt;"",OR(NOT(ISNUMBER(I262)),I262&lt;=0)),AND(J262&lt;&gt;"",OR(NOT(ISNUMBER(J262)),J262&lt;=0)),AND(M262&lt;&gt;"",OR(NOT(ISNUMBER(M262)),M262&gt;TODAY()))),"CHECK PRICING","COMPLETE"))))</x:f>
      </x:c>
    </x:row>
    <x:row r="263">
      <x:c r="A263" s="459"/>
      <x:c r="B263" s="459"/>
      <x:c r="C263" s="459"/>
      <x:c r="D263" s="459"/>
      <x:c r="E263" s="459"/>
      <x:c r="F263" s="482"/>
      <x:c r="G263" s="482"/>
      <x:c r="H263" s="483"/>
      <x:c r="I263" s="459"/>
      <x:c r="J263" s="459"/>
      <x:c r="K263" s="459"/>
      <x:c r="L263" s="459"/>
      <x:c r="M263" s="459"/>
      <x:c r="N263" s="459"/>
      <x:c r="O263" s="747" t="str">
        <x:f>IF(A263="","",IF(COUNTIF($A$5:$A$504,A263)&gt;1,"DUPLICATE SKU",IF(OR(B263="",E263="",F263=""),"CHECK REQUIRED FIELDS",IF(OR(NOT(ISNUMBER(F263)),F263&lt;=0,AND(G263&lt;&gt;"",OR(NOT(ISNUMBER(G263)),G263&lt;0,G263&gt;F263)),AND(H263&lt;&gt;"",OR(NOT(ISNUMBER(H263)),H263&lt;0,H263&gt;1)),AND(I263&lt;&gt;"",OR(NOT(ISNUMBER(I263)),I263&lt;=0)),AND(J263&lt;&gt;"",OR(NOT(ISNUMBER(J263)),J263&lt;=0)),AND(M263&lt;&gt;"",OR(NOT(ISNUMBER(M263)),M263&gt;TODAY()))),"CHECK PRICING","COMPLETE"))))</x:f>
      </x:c>
    </x:row>
    <x:row r="264">
      <x:c r="A264" s="459"/>
      <x:c r="B264" s="459"/>
      <x:c r="C264" s="459"/>
      <x:c r="D264" s="459"/>
      <x:c r="E264" s="459"/>
      <x:c r="F264" s="482"/>
      <x:c r="G264" s="482"/>
      <x:c r="H264" s="483"/>
      <x:c r="I264" s="459"/>
      <x:c r="J264" s="459"/>
      <x:c r="K264" s="459"/>
      <x:c r="L264" s="459"/>
      <x:c r="M264" s="459"/>
      <x:c r="N264" s="459"/>
      <x:c r="O264" s="747" t="str">
        <x:f>IF(A264="","",IF(COUNTIF($A$5:$A$504,A264)&gt;1,"DUPLICATE SKU",IF(OR(B264="",E264="",F264=""),"CHECK REQUIRED FIELDS",IF(OR(NOT(ISNUMBER(F264)),F264&lt;=0,AND(G264&lt;&gt;"",OR(NOT(ISNUMBER(G264)),G264&lt;0,G264&gt;F264)),AND(H264&lt;&gt;"",OR(NOT(ISNUMBER(H264)),H264&lt;0,H264&gt;1)),AND(I264&lt;&gt;"",OR(NOT(ISNUMBER(I264)),I264&lt;=0)),AND(J264&lt;&gt;"",OR(NOT(ISNUMBER(J264)),J264&lt;=0)),AND(M264&lt;&gt;"",OR(NOT(ISNUMBER(M264)),M264&gt;TODAY()))),"CHECK PRICING","COMPLETE"))))</x:f>
      </x:c>
    </x:row>
    <x:row r="265">
      <x:c r="A265" s="459"/>
      <x:c r="B265" s="459"/>
      <x:c r="C265" s="459"/>
      <x:c r="D265" s="459"/>
      <x:c r="E265" s="459"/>
      <x:c r="F265" s="482"/>
      <x:c r="G265" s="482"/>
      <x:c r="H265" s="483"/>
      <x:c r="I265" s="459"/>
      <x:c r="J265" s="459"/>
      <x:c r="K265" s="459"/>
      <x:c r="L265" s="459"/>
      <x:c r="M265" s="459"/>
      <x:c r="N265" s="459"/>
      <x:c r="O265" s="747" t="str">
        <x:f>IF(A265="","",IF(COUNTIF($A$5:$A$504,A265)&gt;1,"DUPLICATE SKU",IF(OR(B265="",E265="",F265=""),"CHECK REQUIRED FIELDS",IF(OR(NOT(ISNUMBER(F265)),F265&lt;=0,AND(G265&lt;&gt;"",OR(NOT(ISNUMBER(G265)),G265&lt;0,G265&gt;F265)),AND(H265&lt;&gt;"",OR(NOT(ISNUMBER(H265)),H265&lt;0,H265&gt;1)),AND(I265&lt;&gt;"",OR(NOT(ISNUMBER(I265)),I265&lt;=0)),AND(J265&lt;&gt;"",OR(NOT(ISNUMBER(J265)),J265&lt;=0)),AND(M265&lt;&gt;"",OR(NOT(ISNUMBER(M265)),M265&gt;TODAY()))),"CHECK PRICING","COMPLETE"))))</x:f>
      </x:c>
    </x:row>
    <x:row r="266">
      <x:c r="A266" s="459"/>
      <x:c r="B266" s="459"/>
      <x:c r="C266" s="459"/>
      <x:c r="D266" s="459"/>
      <x:c r="E266" s="459"/>
      <x:c r="F266" s="482"/>
      <x:c r="G266" s="482"/>
      <x:c r="H266" s="483"/>
      <x:c r="I266" s="459"/>
      <x:c r="J266" s="459"/>
      <x:c r="K266" s="459"/>
      <x:c r="L266" s="459"/>
      <x:c r="M266" s="459"/>
      <x:c r="N266" s="459"/>
      <x:c r="O266" s="747" t="str">
        <x:f>IF(A266="","",IF(COUNTIF($A$5:$A$504,A266)&gt;1,"DUPLICATE SKU",IF(OR(B266="",E266="",F266=""),"CHECK REQUIRED FIELDS",IF(OR(NOT(ISNUMBER(F266)),F266&lt;=0,AND(G266&lt;&gt;"",OR(NOT(ISNUMBER(G266)),G266&lt;0,G266&gt;F266)),AND(H266&lt;&gt;"",OR(NOT(ISNUMBER(H266)),H266&lt;0,H266&gt;1)),AND(I266&lt;&gt;"",OR(NOT(ISNUMBER(I266)),I266&lt;=0)),AND(J266&lt;&gt;"",OR(NOT(ISNUMBER(J266)),J266&lt;=0)),AND(M266&lt;&gt;"",OR(NOT(ISNUMBER(M266)),M266&gt;TODAY()))),"CHECK PRICING","COMPLETE"))))</x:f>
      </x:c>
    </x:row>
    <x:row r="267">
      <x:c r="A267" s="459"/>
      <x:c r="B267" s="459"/>
      <x:c r="C267" s="459"/>
      <x:c r="D267" s="459"/>
      <x:c r="E267" s="459"/>
      <x:c r="F267" s="482"/>
      <x:c r="G267" s="482"/>
      <x:c r="H267" s="483"/>
      <x:c r="I267" s="459"/>
      <x:c r="J267" s="459"/>
      <x:c r="K267" s="459"/>
      <x:c r="L267" s="459"/>
      <x:c r="M267" s="459"/>
      <x:c r="N267" s="459"/>
      <x:c r="O267" s="747" t="str">
        <x:f>IF(A267="","",IF(COUNTIF($A$5:$A$504,A267)&gt;1,"DUPLICATE SKU",IF(OR(B267="",E267="",F267=""),"CHECK REQUIRED FIELDS",IF(OR(NOT(ISNUMBER(F267)),F267&lt;=0,AND(G267&lt;&gt;"",OR(NOT(ISNUMBER(G267)),G267&lt;0,G267&gt;F267)),AND(H267&lt;&gt;"",OR(NOT(ISNUMBER(H267)),H267&lt;0,H267&gt;1)),AND(I267&lt;&gt;"",OR(NOT(ISNUMBER(I267)),I267&lt;=0)),AND(J267&lt;&gt;"",OR(NOT(ISNUMBER(J267)),J267&lt;=0)),AND(M267&lt;&gt;"",OR(NOT(ISNUMBER(M267)),M267&gt;TODAY()))),"CHECK PRICING","COMPLETE"))))</x:f>
      </x:c>
    </x:row>
    <x:row r="268">
      <x:c r="A268" s="459"/>
      <x:c r="B268" s="459"/>
      <x:c r="C268" s="459"/>
      <x:c r="D268" s="459"/>
      <x:c r="E268" s="459"/>
      <x:c r="F268" s="482"/>
      <x:c r="G268" s="482"/>
      <x:c r="H268" s="483"/>
      <x:c r="I268" s="459"/>
      <x:c r="J268" s="459"/>
      <x:c r="K268" s="459"/>
      <x:c r="L268" s="459"/>
      <x:c r="M268" s="459"/>
      <x:c r="N268" s="459"/>
      <x:c r="O268" s="747" t="str">
        <x:f>IF(A268="","",IF(COUNTIF($A$5:$A$504,A268)&gt;1,"DUPLICATE SKU",IF(OR(B268="",E268="",F268=""),"CHECK REQUIRED FIELDS",IF(OR(NOT(ISNUMBER(F268)),F268&lt;=0,AND(G268&lt;&gt;"",OR(NOT(ISNUMBER(G268)),G268&lt;0,G268&gt;F268)),AND(H268&lt;&gt;"",OR(NOT(ISNUMBER(H268)),H268&lt;0,H268&gt;1)),AND(I268&lt;&gt;"",OR(NOT(ISNUMBER(I268)),I268&lt;=0)),AND(J268&lt;&gt;"",OR(NOT(ISNUMBER(J268)),J268&lt;=0)),AND(M268&lt;&gt;"",OR(NOT(ISNUMBER(M268)),M268&gt;TODAY()))),"CHECK PRICING","COMPLETE"))))</x:f>
      </x:c>
    </x:row>
    <x:row r="269">
      <x:c r="A269" s="459"/>
      <x:c r="B269" s="459"/>
      <x:c r="C269" s="459"/>
      <x:c r="D269" s="459"/>
      <x:c r="E269" s="459"/>
      <x:c r="F269" s="482"/>
      <x:c r="G269" s="482"/>
      <x:c r="H269" s="483"/>
      <x:c r="I269" s="459"/>
      <x:c r="J269" s="459"/>
      <x:c r="K269" s="459"/>
      <x:c r="L269" s="459"/>
      <x:c r="M269" s="459"/>
      <x:c r="N269" s="459"/>
      <x:c r="O269" s="747" t="str">
        <x:f>IF(A269="","",IF(COUNTIF($A$5:$A$504,A269)&gt;1,"DUPLICATE SKU",IF(OR(B269="",E269="",F269=""),"CHECK REQUIRED FIELDS",IF(OR(NOT(ISNUMBER(F269)),F269&lt;=0,AND(G269&lt;&gt;"",OR(NOT(ISNUMBER(G269)),G269&lt;0,G269&gt;F269)),AND(H269&lt;&gt;"",OR(NOT(ISNUMBER(H269)),H269&lt;0,H269&gt;1)),AND(I269&lt;&gt;"",OR(NOT(ISNUMBER(I269)),I269&lt;=0)),AND(J269&lt;&gt;"",OR(NOT(ISNUMBER(J269)),J269&lt;=0)),AND(M269&lt;&gt;"",OR(NOT(ISNUMBER(M269)),M269&gt;TODAY()))),"CHECK PRICING","COMPLETE"))))</x:f>
      </x:c>
    </x:row>
    <x:row r="270">
      <x:c r="A270" s="459"/>
      <x:c r="B270" s="459"/>
      <x:c r="C270" s="459"/>
      <x:c r="D270" s="459"/>
      <x:c r="E270" s="459"/>
      <x:c r="F270" s="482"/>
      <x:c r="G270" s="482"/>
      <x:c r="H270" s="483"/>
      <x:c r="I270" s="459"/>
      <x:c r="J270" s="459"/>
      <x:c r="K270" s="459"/>
      <x:c r="L270" s="459"/>
      <x:c r="M270" s="459"/>
      <x:c r="N270" s="459"/>
      <x:c r="O270" s="747" t="str">
        <x:f>IF(A270="","",IF(COUNTIF($A$5:$A$504,A270)&gt;1,"DUPLICATE SKU",IF(OR(B270="",E270="",F270=""),"CHECK REQUIRED FIELDS",IF(OR(NOT(ISNUMBER(F270)),F270&lt;=0,AND(G270&lt;&gt;"",OR(NOT(ISNUMBER(G270)),G270&lt;0,G270&gt;F270)),AND(H270&lt;&gt;"",OR(NOT(ISNUMBER(H270)),H270&lt;0,H270&gt;1)),AND(I270&lt;&gt;"",OR(NOT(ISNUMBER(I270)),I270&lt;=0)),AND(J270&lt;&gt;"",OR(NOT(ISNUMBER(J270)),J270&lt;=0)),AND(M270&lt;&gt;"",OR(NOT(ISNUMBER(M270)),M270&gt;TODAY()))),"CHECK PRICING","COMPLETE"))))</x:f>
      </x:c>
    </x:row>
    <x:row r="271">
      <x:c r="A271" s="459"/>
      <x:c r="B271" s="459"/>
      <x:c r="C271" s="459"/>
      <x:c r="D271" s="459"/>
      <x:c r="E271" s="459"/>
      <x:c r="F271" s="482"/>
      <x:c r="G271" s="482"/>
      <x:c r="H271" s="483"/>
      <x:c r="I271" s="459"/>
      <x:c r="J271" s="459"/>
      <x:c r="K271" s="459"/>
      <x:c r="L271" s="459"/>
      <x:c r="M271" s="459"/>
      <x:c r="N271" s="459"/>
      <x:c r="O271" s="747" t="str">
        <x:f>IF(A271="","",IF(COUNTIF($A$5:$A$504,A271)&gt;1,"DUPLICATE SKU",IF(OR(B271="",E271="",F271=""),"CHECK REQUIRED FIELDS",IF(OR(NOT(ISNUMBER(F271)),F271&lt;=0,AND(G271&lt;&gt;"",OR(NOT(ISNUMBER(G271)),G271&lt;0,G271&gt;F271)),AND(H271&lt;&gt;"",OR(NOT(ISNUMBER(H271)),H271&lt;0,H271&gt;1)),AND(I271&lt;&gt;"",OR(NOT(ISNUMBER(I271)),I271&lt;=0)),AND(J271&lt;&gt;"",OR(NOT(ISNUMBER(J271)),J271&lt;=0)),AND(M271&lt;&gt;"",OR(NOT(ISNUMBER(M271)),M271&gt;TODAY()))),"CHECK PRICING","COMPLETE"))))</x:f>
      </x:c>
    </x:row>
    <x:row r="272">
      <x:c r="A272" s="459"/>
      <x:c r="B272" s="459"/>
      <x:c r="C272" s="459"/>
      <x:c r="D272" s="459"/>
      <x:c r="E272" s="459"/>
      <x:c r="F272" s="482"/>
      <x:c r="G272" s="482"/>
      <x:c r="H272" s="483"/>
      <x:c r="I272" s="459"/>
      <x:c r="J272" s="459"/>
      <x:c r="K272" s="459"/>
      <x:c r="L272" s="459"/>
      <x:c r="M272" s="459"/>
      <x:c r="N272" s="459"/>
      <x:c r="O272" s="747" t="str">
        <x:f>IF(A272="","",IF(COUNTIF($A$5:$A$504,A272)&gt;1,"DUPLICATE SKU",IF(OR(B272="",E272="",F272=""),"CHECK REQUIRED FIELDS",IF(OR(NOT(ISNUMBER(F272)),F272&lt;=0,AND(G272&lt;&gt;"",OR(NOT(ISNUMBER(G272)),G272&lt;0,G272&gt;F272)),AND(H272&lt;&gt;"",OR(NOT(ISNUMBER(H272)),H272&lt;0,H272&gt;1)),AND(I272&lt;&gt;"",OR(NOT(ISNUMBER(I272)),I272&lt;=0)),AND(J272&lt;&gt;"",OR(NOT(ISNUMBER(J272)),J272&lt;=0)),AND(M272&lt;&gt;"",OR(NOT(ISNUMBER(M272)),M272&gt;TODAY()))),"CHECK PRICING","COMPLETE"))))</x:f>
      </x:c>
    </x:row>
    <x:row r="273">
      <x:c r="A273" s="459"/>
      <x:c r="B273" s="459"/>
      <x:c r="C273" s="459"/>
      <x:c r="D273" s="459"/>
      <x:c r="E273" s="459"/>
      <x:c r="F273" s="482"/>
      <x:c r="G273" s="482"/>
      <x:c r="H273" s="483"/>
      <x:c r="I273" s="459"/>
      <x:c r="J273" s="459"/>
      <x:c r="K273" s="459"/>
      <x:c r="L273" s="459"/>
      <x:c r="M273" s="459"/>
      <x:c r="N273" s="459"/>
      <x:c r="O273" s="747" t="str">
        <x:f>IF(A273="","",IF(COUNTIF($A$5:$A$504,A273)&gt;1,"DUPLICATE SKU",IF(OR(B273="",E273="",F273=""),"CHECK REQUIRED FIELDS",IF(OR(NOT(ISNUMBER(F273)),F273&lt;=0,AND(G273&lt;&gt;"",OR(NOT(ISNUMBER(G273)),G273&lt;0,G273&gt;F273)),AND(H273&lt;&gt;"",OR(NOT(ISNUMBER(H273)),H273&lt;0,H273&gt;1)),AND(I273&lt;&gt;"",OR(NOT(ISNUMBER(I273)),I273&lt;=0)),AND(J273&lt;&gt;"",OR(NOT(ISNUMBER(J273)),J273&lt;=0)),AND(M273&lt;&gt;"",OR(NOT(ISNUMBER(M273)),M273&gt;TODAY()))),"CHECK PRICING","COMPLETE"))))</x:f>
      </x:c>
    </x:row>
    <x:row r="274">
      <x:c r="A274" s="459"/>
      <x:c r="B274" s="459"/>
      <x:c r="C274" s="459"/>
      <x:c r="D274" s="459"/>
      <x:c r="E274" s="459"/>
      <x:c r="F274" s="482"/>
      <x:c r="G274" s="482"/>
      <x:c r="H274" s="483"/>
      <x:c r="I274" s="459"/>
      <x:c r="J274" s="459"/>
      <x:c r="K274" s="459"/>
      <x:c r="L274" s="459"/>
      <x:c r="M274" s="459"/>
      <x:c r="N274" s="459"/>
      <x:c r="O274" s="747" t="str">
        <x:f>IF(A274="","",IF(COUNTIF($A$5:$A$504,A274)&gt;1,"DUPLICATE SKU",IF(OR(B274="",E274="",F274=""),"CHECK REQUIRED FIELDS",IF(OR(NOT(ISNUMBER(F274)),F274&lt;=0,AND(G274&lt;&gt;"",OR(NOT(ISNUMBER(G274)),G274&lt;0,G274&gt;F274)),AND(H274&lt;&gt;"",OR(NOT(ISNUMBER(H274)),H274&lt;0,H274&gt;1)),AND(I274&lt;&gt;"",OR(NOT(ISNUMBER(I274)),I274&lt;=0)),AND(J274&lt;&gt;"",OR(NOT(ISNUMBER(J274)),J274&lt;=0)),AND(M274&lt;&gt;"",OR(NOT(ISNUMBER(M274)),M274&gt;TODAY()))),"CHECK PRICING","COMPLETE"))))</x:f>
      </x:c>
    </x:row>
    <x:row r="275">
      <x:c r="A275" s="459"/>
      <x:c r="B275" s="459"/>
      <x:c r="C275" s="459"/>
      <x:c r="D275" s="459"/>
      <x:c r="E275" s="459"/>
      <x:c r="F275" s="482"/>
      <x:c r="G275" s="482"/>
      <x:c r="H275" s="483"/>
      <x:c r="I275" s="459"/>
      <x:c r="J275" s="459"/>
      <x:c r="K275" s="459"/>
      <x:c r="L275" s="459"/>
      <x:c r="M275" s="459"/>
      <x:c r="N275" s="459"/>
      <x:c r="O275" s="747" t="str">
        <x:f>IF(A275="","",IF(COUNTIF($A$5:$A$504,A275)&gt;1,"DUPLICATE SKU",IF(OR(B275="",E275="",F275=""),"CHECK REQUIRED FIELDS",IF(OR(NOT(ISNUMBER(F275)),F275&lt;=0,AND(G275&lt;&gt;"",OR(NOT(ISNUMBER(G275)),G275&lt;0,G275&gt;F275)),AND(H275&lt;&gt;"",OR(NOT(ISNUMBER(H275)),H275&lt;0,H275&gt;1)),AND(I275&lt;&gt;"",OR(NOT(ISNUMBER(I275)),I275&lt;=0)),AND(J275&lt;&gt;"",OR(NOT(ISNUMBER(J275)),J275&lt;=0)),AND(M275&lt;&gt;"",OR(NOT(ISNUMBER(M275)),M275&gt;TODAY()))),"CHECK PRICING","COMPLETE"))))</x:f>
      </x:c>
    </x:row>
    <x:row r="276">
      <x:c r="A276" s="459"/>
      <x:c r="B276" s="459"/>
      <x:c r="C276" s="459"/>
      <x:c r="D276" s="459"/>
      <x:c r="E276" s="459"/>
      <x:c r="F276" s="482"/>
      <x:c r="G276" s="482"/>
      <x:c r="H276" s="483"/>
      <x:c r="I276" s="459"/>
      <x:c r="J276" s="459"/>
      <x:c r="K276" s="459"/>
      <x:c r="L276" s="459"/>
      <x:c r="M276" s="459"/>
      <x:c r="N276" s="459"/>
      <x:c r="O276" s="747" t="str">
        <x:f>IF(A276="","",IF(COUNTIF($A$5:$A$504,A276)&gt;1,"DUPLICATE SKU",IF(OR(B276="",E276="",F276=""),"CHECK REQUIRED FIELDS",IF(OR(NOT(ISNUMBER(F276)),F276&lt;=0,AND(G276&lt;&gt;"",OR(NOT(ISNUMBER(G276)),G276&lt;0,G276&gt;F276)),AND(H276&lt;&gt;"",OR(NOT(ISNUMBER(H276)),H276&lt;0,H276&gt;1)),AND(I276&lt;&gt;"",OR(NOT(ISNUMBER(I276)),I276&lt;=0)),AND(J276&lt;&gt;"",OR(NOT(ISNUMBER(J276)),J276&lt;=0)),AND(M276&lt;&gt;"",OR(NOT(ISNUMBER(M276)),M276&gt;TODAY()))),"CHECK PRICING","COMPLETE"))))</x:f>
      </x:c>
    </x:row>
    <x:row r="277">
      <x:c r="A277" s="459"/>
      <x:c r="B277" s="459"/>
      <x:c r="C277" s="459"/>
      <x:c r="D277" s="459"/>
      <x:c r="E277" s="459"/>
      <x:c r="F277" s="482"/>
      <x:c r="G277" s="482"/>
      <x:c r="H277" s="483"/>
      <x:c r="I277" s="459"/>
      <x:c r="J277" s="459"/>
      <x:c r="K277" s="459"/>
      <x:c r="L277" s="459"/>
      <x:c r="M277" s="459"/>
      <x:c r="N277" s="459"/>
      <x:c r="O277" s="747" t="str">
        <x:f>IF(A277="","",IF(COUNTIF($A$5:$A$504,A277)&gt;1,"DUPLICATE SKU",IF(OR(B277="",E277="",F277=""),"CHECK REQUIRED FIELDS",IF(OR(NOT(ISNUMBER(F277)),F277&lt;=0,AND(G277&lt;&gt;"",OR(NOT(ISNUMBER(G277)),G277&lt;0,G277&gt;F277)),AND(H277&lt;&gt;"",OR(NOT(ISNUMBER(H277)),H277&lt;0,H277&gt;1)),AND(I277&lt;&gt;"",OR(NOT(ISNUMBER(I277)),I277&lt;=0)),AND(J277&lt;&gt;"",OR(NOT(ISNUMBER(J277)),J277&lt;=0)),AND(M277&lt;&gt;"",OR(NOT(ISNUMBER(M277)),M277&gt;TODAY()))),"CHECK PRICING","COMPLETE"))))</x:f>
      </x:c>
    </x:row>
    <x:row r="278">
      <x:c r="A278" s="459"/>
      <x:c r="B278" s="459"/>
      <x:c r="C278" s="459"/>
      <x:c r="D278" s="459"/>
      <x:c r="E278" s="459"/>
      <x:c r="F278" s="482"/>
      <x:c r="G278" s="482"/>
      <x:c r="H278" s="483"/>
      <x:c r="I278" s="459"/>
      <x:c r="J278" s="459"/>
      <x:c r="K278" s="459"/>
      <x:c r="L278" s="459"/>
      <x:c r="M278" s="459"/>
      <x:c r="N278" s="459"/>
      <x:c r="O278" s="747" t="str">
        <x:f>IF(A278="","",IF(COUNTIF($A$5:$A$504,A278)&gt;1,"DUPLICATE SKU",IF(OR(B278="",E278="",F278=""),"CHECK REQUIRED FIELDS",IF(OR(NOT(ISNUMBER(F278)),F278&lt;=0,AND(G278&lt;&gt;"",OR(NOT(ISNUMBER(G278)),G278&lt;0,G278&gt;F278)),AND(H278&lt;&gt;"",OR(NOT(ISNUMBER(H278)),H278&lt;0,H278&gt;1)),AND(I278&lt;&gt;"",OR(NOT(ISNUMBER(I278)),I278&lt;=0)),AND(J278&lt;&gt;"",OR(NOT(ISNUMBER(J278)),J278&lt;=0)),AND(M278&lt;&gt;"",OR(NOT(ISNUMBER(M278)),M278&gt;TODAY()))),"CHECK PRICING","COMPLETE"))))</x:f>
      </x:c>
    </x:row>
    <x:row r="279">
      <x:c r="A279" s="459"/>
      <x:c r="B279" s="459"/>
      <x:c r="C279" s="459"/>
      <x:c r="D279" s="459"/>
      <x:c r="E279" s="459"/>
      <x:c r="F279" s="482"/>
      <x:c r="G279" s="482"/>
      <x:c r="H279" s="483"/>
      <x:c r="I279" s="459"/>
      <x:c r="J279" s="459"/>
      <x:c r="K279" s="459"/>
      <x:c r="L279" s="459"/>
      <x:c r="M279" s="459"/>
      <x:c r="N279" s="459"/>
      <x:c r="O279" s="747" t="str">
        <x:f>IF(A279="","",IF(COUNTIF($A$5:$A$504,A279)&gt;1,"DUPLICATE SKU",IF(OR(B279="",E279="",F279=""),"CHECK REQUIRED FIELDS",IF(OR(NOT(ISNUMBER(F279)),F279&lt;=0,AND(G279&lt;&gt;"",OR(NOT(ISNUMBER(G279)),G279&lt;0,G279&gt;F279)),AND(H279&lt;&gt;"",OR(NOT(ISNUMBER(H279)),H279&lt;0,H279&gt;1)),AND(I279&lt;&gt;"",OR(NOT(ISNUMBER(I279)),I279&lt;=0)),AND(J279&lt;&gt;"",OR(NOT(ISNUMBER(J279)),J279&lt;=0)),AND(M279&lt;&gt;"",OR(NOT(ISNUMBER(M279)),M279&gt;TODAY()))),"CHECK PRICING","COMPLETE"))))</x:f>
      </x:c>
    </x:row>
    <x:row r="280">
      <x:c r="A280" s="459"/>
      <x:c r="B280" s="459"/>
      <x:c r="C280" s="459"/>
      <x:c r="D280" s="459"/>
      <x:c r="E280" s="459"/>
      <x:c r="F280" s="482"/>
      <x:c r="G280" s="482"/>
      <x:c r="H280" s="483"/>
      <x:c r="I280" s="459"/>
      <x:c r="J280" s="459"/>
      <x:c r="K280" s="459"/>
      <x:c r="L280" s="459"/>
      <x:c r="M280" s="459"/>
      <x:c r="N280" s="459"/>
      <x:c r="O280" s="747" t="str">
        <x:f>IF(A280="","",IF(COUNTIF($A$5:$A$504,A280)&gt;1,"DUPLICATE SKU",IF(OR(B280="",E280="",F280=""),"CHECK REQUIRED FIELDS",IF(OR(NOT(ISNUMBER(F280)),F280&lt;=0,AND(G280&lt;&gt;"",OR(NOT(ISNUMBER(G280)),G280&lt;0,G280&gt;F280)),AND(H280&lt;&gt;"",OR(NOT(ISNUMBER(H280)),H280&lt;0,H280&gt;1)),AND(I280&lt;&gt;"",OR(NOT(ISNUMBER(I280)),I280&lt;=0)),AND(J280&lt;&gt;"",OR(NOT(ISNUMBER(J280)),J280&lt;=0)),AND(M280&lt;&gt;"",OR(NOT(ISNUMBER(M280)),M280&gt;TODAY()))),"CHECK PRICING","COMPLETE"))))</x:f>
      </x:c>
    </x:row>
    <x:row r="281">
      <x:c r="A281" s="459"/>
      <x:c r="B281" s="459"/>
      <x:c r="C281" s="459"/>
      <x:c r="D281" s="459"/>
      <x:c r="E281" s="459"/>
      <x:c r="F281" s="482"/>
      <x:c r="G281" s="482"/>
      <x:c r="H281" s="483"/>
      <x:c r="I281" s="459"/>
      <x:c r="J281" s="459"/>
      <x:c r="K281" s="459"/>
      <x:c r="L281" s="459"/>
      <x:c r="M281" s="459"/>
      <x:c r="N281" s="459"/>
      <x:c r="O281" s="747" t="str">
        <x:f>IF(A281="","",IF(COUNTIF($A$5:$A$504,A281)&gt;1,"DUPLICATE SKU",IF(OR(B281="",E281="",F281=""),"CHECK REQUIRED FIELDS",IF(OR(NOT(ISNUMBER(F281)),F281&lt;=0,AND(G281&lt;&gt;"",OR(NOT(ISNUMBER(G281)),G281&lt;0,G281&gt;F281)),AND(H281&lt;&gt;"",OR(NOT(ISNUMBER(H281)),H281&lt;0,H281&gt;1)),AND(I281&lt;&gt;"",OR(NOT(ISNUMBER(I281)),I281&lt;=0)),AND(J281&lt;&gt;"",OR(NOT(ISNUMBER(J281)),J281&lt;=0)),AND(M281&lt;&gt;"",OR(NOT(ISNUMBER(M281)),M281&gt;TODAY()))),"CHECK PRICING","COMPLETE"))))</x:f>
      </x:c>
    </x:row>
    <x:row r="282">
      <x:c r="A282" s="459"/>
      <x:c r="B282" s="459"/>
      <x:c r="C282" s="459"/>
      <x:c r="D282" s="459"/>
      <x:c r="E282" s="459"/>
      <x:c r="F282" s="482"/>
      <x:c r="G282" s="482"/>
      <x:c r="H282" s="483"/>
      <x:c r="I282" s="459"/>
      <x:c r="J282" s="459"/>
      <x:c r="K282" s="459"/>
      <x:c r="L282" s="459"/>
      <x:c r="M282" s="459"/>
      <x:c r="N282" s="459"/>
      <x:c r="O282" s="747" t="str">
        <x:f>IF(A282="","",IF(COUNTIF($A$5:$A$504,A282)&gt;1,"DUPLICATE SKU",IF(OR(B282="",E282="",F282=""),"CHECK REQUIRED FIELDS",IF(OR(NOT(ISNUMBER(F282)),F282&lt;=0,AND(G282&lt;&gt;"",OR(NOT(ISNUMBER(G282)),G282&lt;0,G282&gt;F282)),AND(H282&lt;&gt;"",OR(NOT(ISNUMBER(H282)),H282&lt;0,H282&gt;1)),AND(I282&lt;&gt;"",OR(NOT(ISNUMBER(I282)),I282&lt;=0)),AND(J282&lt;&gt;"",OR(NOT(ISNUMBER(J282)),J282&lt;=0)),AND(M282&lt;&gt;"",OR(NOT(ISNUMBER(M282)),M282&gt;TODAY()))),"CHECK PRICING","COMPLETE"))))</x:f>
      </x:c>
    </x:row>
    <x:row r="283">
      <x:c r="A283" s="459"/>
      <x:c r="B283" s="459"/>
      <x:c r="C283" s="459"/>
      <x:c r="D283" s="459"/>
      <x:c r="E283" s="459"/>
      <x:c r="F283" s="482"/>
      <x:c r="G283" s="482"/>
      <x:c r="H283" s="483"/>
      <x:c r="I283" s="459"/>
      <x:c r="J283" s="459"/>
      <x:c r="K283" s="459"/>
      <x:c r="L283" s="459"/>
      <x:c r="M283" s="459"/>
      <x:c r="N283" s="459"/>
      <x:c r="O283" s="747" t="str">
        <x:f>IF(A283="","",IF(COUNTIF($A$5:$A$504,A283)&gt;1,"DUPLICATE SKU",IF(OR(B283="",E283="",F283=""),"CHECK REQUIRED FIELDS",IF(OR(NOT(ISNUMBER(F283)),F283&lt;=0,AND(G283&lt;&gt;"",OR(NOT(ISNUMBER(G283)),G283&lt;0,G283&gt;F283)),AND(H283&lt;&gt;"",OR(NOT(ISNUMBER(H283)),H283&lt;0,H283&gt;1)),AND(I283&lt;&gt;"",OR(NOT(ISNUMBER(I283)),I283&lt;=0)),AND(J283&lt;&gt;"",OR(NOT(ISNUMBER(J283)),J283&lt;=0)),AND(M283&lt;&gt;"",OR(NOT(ISNUMBER(M283)),M283&gt;TODAY()))),"CHECK PRICING","COMPLETE"))))</x:f>
      </x:c>
    </x:row>
    <x:row r="284">
      <x:c r="A284" s="459"/>
      <x:c r="B284" s="459"/>
      <x:c r="C284" s="459"/>
      <x:c r="D284" s="459"/>
      <x:c r="E284" s="459"/>
      <x:c r="F284" s="482"/>
      <x:c r="G284" s="482"/>
      <x:c r="H284" s="483"/>
      <x:c r="I284" s="459"/>
      <x:c r="J284" s="459"/>
      <x:c r="K284" s="459"/>
      <x:c r="L284" s="459"/>
      <x:c r="M284" s="459"/>
      <x:c r="N284" s="459"/>
      <x:c r="O284" s="747" t="str">
        <x:f>IF(A284="","",IF(COUNTIF($A$5:$A$504,A284)&gt;1,"DUPLICATE SKU",IF(OR(B284="",E284="",F284=""),"CHECK REQUIRED FIELDS",IF(OR(NOT(ISNUMBER(F284)),F284&lt;=0,AND(G284&lt;&gt;"",OR(NOT(ISNUMBER(G284)),G284&lt;0,G284&gt;F284)),AND(H284&lt;&gt;"",OR(NOT(ISNUMBER(H284)),H284&lt;0,H284&gt;1)),AND(I284&lt;&gt;"",OR(NOT(ISNUMBER(I284)),I284&lt;=0)),AND(J284&lt;&gt;"",OR(NOT(ISNUMBER(J284)),J284&lt;=0)),AND(M284&lt;&gt;"",OR(NOT(ISNUMBER(M284)),M284&gt;TODAY()))),"CHECK PRICING","COMPLETE"))))</x:f>
      </x:c>
    </x:row>
    <x:row r="285">
      <x:c r="A285" s="459"/>
      <x:c r="B285" s="459"/>
      <x:c r="C285" s="459"/>
      <x:c r="D285" s="459"/>
      <x:c r="E285" s="459"/>
      <x:c r="F285" s="482"/>
      <x:c r="G285" s="482"/>
      <x:c r="H285" s="483"/>
      <x:c r="I285" s="459"/>
      <x:c r="J285" s="459"/>
      <x:c r="K285" s="459"/>
      <x:c r="L285" s="459"/>
      <x:c r="M285" s="459"/>
      <x:c r="N285" s="459"/>
      <x:c r="O285" s="747" t="str">
        <x:f>IF(A285="","",IF(COUNTIF($A$5:$A$504,A285)&gt;1,"DUPLICATE SKU",IF(OR(B285="",E285="",F285=""),"CHECK REQUIRED FIELDS",IF(OR(NOT(ISNUMBER(F285)),F285&lt;=0,AND(G285&lt;&gt;"",OR(NOT(ISNUMBER(G285)),G285&lt;0,G285&gt;F285)),AND(H285&lt;&gt;"",OR(NOT(ISNUMBER(H285)),H285&lt;0,H285&gt;1)),AND(I285&lt;&gt;"",OR(NOT(ISNUMBER(I285)),I285&lt;=0)),AND(J285&lt;&gt;"",OR(NOT(ISNUMBER(J285)),J285&lt;=0)),AND(M285&lt;&gt;"",OR(NOT(ISNUMBER(M285)),M285&gt;TODAY()))),"CHECK PRICING","COMPLETE"))))</x:f>
      </x:c>
    </x:row>
    <x:row r="286">
      <x:c r="A286" s="459"/>
      <x:c r="B286" s="459"/>
      <x:c r="C286" s="459"/>
      <x:c r="D286" s="459"/>
      <x:c r="E286" s="459"/>
      <x:c r="F286" s="482"/>
      <x:c r="G286" s="482"/>
      <x:c r="H286" s="483"/>
      <x:c r="I286" s="459"/>
      <x:c r="J286" s="459"/>
      <x:c r="K286" s="459"/>
      <x:c r="L286" s="459"/>
      <x:c r="M286" s="459"/>
      <x:c r="N286" s="459"/>
      <x:c r="O286" s="747" t="str">
        <x:f>IF(A286="","",IF(COUNTIF($A$5:$A$504,A286)&gt;1,"DUPLICATE SKU",IF(OR(B286="",E286="",F286=""),"CHECK REQUIRED FIELDS",IF(OR(NOT(ISNUMBER(F286)),F286&lt;=0,AND(G286&lt;&gt;"",OR(NOT(ISNUMBER(G286)),G286&lt;0,G286&gt;F286)),AND(H286&lt;&gt;"",OR(NOT(ISNUMBER(H286)),H286&lt;0,H286&gt;1)),AND(I286&lt;&gt;"",OR(NOT(ISNUMBER(I286)),I286&lt;=0)),AND(J286&lt;&gt;"",OR(NOT(ISNUMBER(J286)),J286&lt;=0)),AND(M286&lt;&gt;"",OR(NOT(ISNUMBER(M286)),M286&gt;TODAY()))),"CHECK PRICING","COMPLETE"))))</x:f>
      </x:c>
    </x:row>
    <x:row r="287">
      <x:c r="A287" s="459"/>
      <x:c r="B287" s="459"/>
      <x:c r="C287" s="459"/>
      <x:c r="D287" s="459"/>
      <x:c r="E287" s="459"/>
      <x:c r="F287" s="482"/>
      <x:c r="G287" s="482"/>
      <x:c r="H287" s="483"/>
      <x:c r="I287" s="459"/>
      <x:c r="J287" s="459"/>
      <x:c r="K287" s="459"/>
      <x:c r="L287" s="459"/>
      <x:c r="M287" s="459"/>
      <x:c r="N287" s="459"/>
      <x:c r="O287" s="747" t="str">
        <x:f>IF(A287="","",IF(COUNTIF($A$5:$A$504,A287)&gt;1,"DUPLICATE SKU",IF(OR(B287="",E287="",F287=""),"CHECK REQUIRED FIELDS",IF(OR(NOT(ISNUMBER(F287)),F287&lt;=0,AND(G287&lt;&gt;"",OR(NOT(ISNUMBER(G287)),G287&lt;0,G287&gt;F287)),AND(H287&lt;&gt;"",OR(NOT(ISNUMBER(H287)),H287&lt;0,H287&gt;1)),AND(I287&lt;&gt;"",OR(NOT(ISNUMBER(I287)),I287&lt;=0)),AND(J287&lt;&gt;"",OR(NOT(ISNUMBER(J287)),J287&lt;=0)),AND(M287&lt;&gt;"",OR(NOT(ISNUMBER(M287)),M287&gt;TODAY()))),"CHECK PRICING","COMPLETE"))))</x:f>
      </x:c>
    </x:row>
    <x:row r="288">
      <x:c r="A288" s="459"/>
      <x:c r="B288" s="459"/>
      <x:c r="C288" s="459"/>
      <x:c r="D288" s="459"/>
      <x:c r="E288" s="459"/>
      <x:c r="F288" s="482"/>
      <x:c r="G288" s="482"/>
      <x:c r="H288" s="483"/>
      <x:c r="I288" s="459"/>
      <x:c r="J288" s="459"/>
      <x:c r="K288" s="459"/>
      <x:c r="L288" s="459"/>
      <x:c r="M288" s="459"/>
      <x:c r="N288" s="459"/>
      <x:c r="O288" s="747" t="str">
        <x:f>IF(A288="","",IF(COUNTIF($A$5:$A$504,A288)&gt;1,"DUPLICATE SKU",IF(OR(B288="",E288="",F288=""),"CHECK REQUIRED FIELDS",IF(OR(NOT(ISNUMBER(F288)),F288&lt;=0,AND(G288&lt;&gt;"",OR(NOT(ISNUMBER(G288)),G288&lt;0,G288&gt;F288)),AND(H288&lt;&gt;"",OR(NOT(ISNUMBER(H288)),H288&lt;0,H288&gt;1)),AND(I288&lt;&gt;"",OR(NOT(ISNUMBER(I288)),I288&lt;=0)),AND(J288&lt;&gt;"",OR(NOT(ISNUMBER(J288)),J288&lt;=0)),AND(M288&lt;&gt;"",OR(NOT(ISNUMBER(M288)),M288&gt;TODAY()))),"CHECK PRICING","COMPLETE"))))</x:f>
      </x:c>
    </x:row>
    <x:row r="289">
      <x:c r="A289" s="459"/>
      <x:c r="B289" s="459"/>
      <x:c r="C289" s="459"/>
      <x:c r="D289" s="459"/>
      <x:c r="E289" s="459"/>
      <x:c r="F289" s="482"/>
      <x:c r="G289" s="482"/>
      <x:c r="H289" s="483"/>
      <x:c r="I289" s="459"/>
      <x:c r="J289" s="459"/>
      <x:c r="K289" s="459"/>
      <x:c r="L289" s="459"/>
      <x:c r="M289" s="459"/>
      <x:c r="N289" s="459"/>
      <x:c r="O289" s="747" t="str">
        <x:f>IF(A289="","",IF(COUNTIF($A$5:$A$504,A289)&gt;1,"DUPLICATE SKU",IF(OR(B289="",E289="",F289=""),"CHECK REQUIRED FIELDS",IF(OR(NOT(ISNUMBER(F289)),F289&lt;=0,AND(G289&lt;&gt;"",OR(NOT(ISNUMBER(G289)),G289&lt;0,G289&gt;F289)),AND(H289&lt;&gt;"",OR(NOT(ISNUMBER(H289)),H289&lt;0,H289&gt;1)),AND(I289&lt;&gt;"",OR(NOT(ISNUMBER(I289)),I289&lt;=0)),AND(J289&lt;&gt;"",OR(NOT(ISNUMBER(J289)),J289&lt;=0)),AND(M289&lt;&gt;"",OR(NOT(ISNUMBER(M289)),M289&gt;TODAY()))),"CHECK PRICING","COMPLETE"))))</x:f>
      </x:c>
    </x:row>
    <x:row r="290">
      <x:c r="A290" s="459"/>
      <x:c r="B290" s="459"/>
      <x:c r="C290" s="459"/>
      <x:c r="D290" s="459"/>
      <x:c r="E290" s="459"/>
      <x:c r="F290" s="482"/>
      <x:c r="G290" s="482"/>
      <x:c r="H290" s="483"/>
      <x:c r="I290" s="459"/>
      <x:c r="J290" s="459"/>
      <x:c r="K290" s="459"/>
      <x:c r="L290" s="459"/>
      <x:c r="M290" s="459"/>
      <x:c r="N290" s="459"/>
      <x:c r="O290" s="747" t="str">
        <x:f>IF(A290="","",IF(COUNTIF($A$5:$A$504,A290)&gt;1,"DUPLICATE SKU",IF(OR(B290="",E290="",F290=""),"CHECK REQUIRED FIELDS",IF(OR(NOT(ISNUMBER(F290)),F290&lt;=0,AND(G290&lt;&gt;"",OR(NOT(ISNUMBER(G290)),G290&lt;0,G290&gt;F290)),AND(H290&lt;&gt;"",OR(NOT(ISNUMBER(H290)),H290&lt;0,H290&gt;1)),AND(I290&lt;&gt;"",OR(NOT(ISNUMBER(I290)),I290&lt;=0)),AND(J290&lt;&gt;"",OR(NOT(ISNUMBER(J290)),J290&lt;=0)),AND(M290&lt;&gt;"",OR(NOT(ISNUMBER(M290)),M290&gt;TODAY()))),"CHECK PRICING","COMPLETE"))))</x:f>
      </x:c>
    </x:row>
    <x:row r="291">
      <x:c r="A291" s="459"/>
      <x:c r="B291" s="459"/>
      <x:c r="C291" s="459"/>
      <x:c r="D291" s="459"/>
      <x:c r="E291" s="459"/>
      <x:c r="F291" s="482"/>
      <x:c r="G291" s="482"/>
      <x:c r="H291" s="483"/>
      <x:c r="I291" s="459"/>
      <x:c r="J291" s="459"/>
      <x:c r="K291" s="459"/>
      <x:c r="L291" s="459"/>
      <x:c r="M291" s="459"/>
      <x:c r="N291" s="459"/>
      <x:c r="O291" s="747" t="str">
        <x:f>IF(A291="","",IF(COUNTIF($A$5:$A$504,A291)&gt;1,"DUPLICATE SKU",IF(OR(B291="",E291="",F291=""),"CHECK REQUIRED FIELDS",IF(OR(NOT(ISNUMBER(F291)),F291&lt;=0,AND(G291&lt;&gt;"",OR(NOT(ISNUMBER(G291)),G291&lt;0,G291&gt;F291)),AND(H291&lt;&gt;"",OR(NOT(ISNUMBER(H291)),H291&lt;0,H291&gt;1)),AND(I291&lt;&gt;"",OR(NOT(ISNUMBER(I291)),I291&lt;=0)),AND(J291&lt;&gt;"",OR(NOT(ISNUMBER(J291)),J291&lt;=0)),AND(M291&lt;&gt;"",OR(NOT(ISNUMBER(M291)),M291&gt;TODAY()))),"CHECK PRICING","COMPLETE"))))</x:f>
      </x:c>
    </x:row>
    <x:row r="292">
      <x:c r="A292" s="459"/>
      <x:c r="B292" s="459"/>
      <x:c r="C292" s="459"/>
      <x:c r="D292" s="459"/>
      <x:c r="E292" s="459"/>
      <x:c r="F292" s="482"/>
      <x:c r="G292" s="482"/>
      <x:c r="H292" s="483"/>
      <x:c r="I292" s="459"/>
      <x:c r="J292" s="459"/>
      <x:c r="K292" s="459"/>
      <x:c r="L292" s="459"/>
      <x:c r="M292" s="459"/>
      <x:c r="N292" s="459"/>
      <x:c r="O292" s="747" t="str">
        <x:f>IF(A292="","",IF(COUNTIF($A$5:$A$504,A292)&gt;1,"DUPLICATE SKU",IF(OR(B292="",E292="",F292=""),"CHECK REQUIRED FIELDS",IF(OR(NOT(ISNUMBER(F292)),F292&lt;=0,AND(G292&lt;&gt;"",OR(NOT(ISNUMBER(G292)),G292&lt;0,G292&gt;F292)),AND(H292&lt;&gt;"",OR(NOT(ISNUMBER(H292)),H292&lt;0,H292&gt;1)),AND(I292&lt;&gt;"",OR(NOT(ISNUMBER(I292)),I292&lt;=0)),AND(J292&lt;&gt;"",OR(NOT(ISNUMBER(J292)),J292&lt;=0)),AND(M292&lt;&gt;"",OR(NOT(ISNUMBER(M292)),M292&gt;TODAY()))),"CHECK PRICING","COMPLETE"))))</x:f>
      </x:c>
    </x:row>
    <x:row r="293">
      <x:c r="A293" s="459"/>
      <x:c r="B293" s="459"/>
      <x:c r="C293" s="459"/>
      <x:c r="D293" s="459"/>
      <x:c r="E293" s="459"/>
      <x:c r="F293" s="482"/>
      <x:c r="G293" s="482"/>
      <x:c r="H293" s="483"/>
      <x:c r="I293" s="459"/>
      <x:c r="J293" s="459"/>
      <x:c r="K293" s="459"/>
      <x:c r="L293" s="459"/>
      <x:c r="M293" s="459"/>
      <x:c r="N293" s="459"/>
      <x:c r="O293" s="747" t="str">
        <x:f>IF(A293="","",IF(COUNTIF($A$5:$A$504,A293)&gt;1,"DUPLICATE SKU",IF(OR(B293="",E293="",F293=""),"CHECK REQUIRED FIELDS",IF(OR(NOT(ISNUMBER(F293)),F293&lt;=0,AND(G293&lt;&gt;"",OR(NOT(ISNUMBER(G293)),G293&lt;0,G293&gt;F293)),AND(H293&lt;&gt;"",OR(NOT(ISNUMBER(H293)),H293&lt;0,H293&gt;1)),AND(I293&lt;&gt;"",OR(NOT(ISNUMBER(I293)),I293&lt;=0)),AND(J293&lt;&gt;"",OR(NOT(ISNUMBER(J293)),J293&lt;=0)),AND(M293&lt;&gt;"",OR(NOT(ISNUMBER(M293)),M293&gt;TODAY()))),"CHECK PRICING","COMPLETE"))))</x:f>
      </x:c>
    </x:row>
    <x:row r="294">
      <x:c r="A294" s="459"/>
      <x:c r="B294" s="459"/>
      <x:c r="C294" s="459"/>
      <x:c r="D294" s="459"/>
      <x:c r="E294" s="459"/>
      <x:c r="F294" s="482"/>
      <x:c r="G294" s="482"/>
      <x:c r="H294" s="483"/>
      <x:c r="I294" s="459"/>
      <x:c r="J294" s="459"/>
      <x:c r="K294" s="459"/>
      <x:c r="L294" s="459"/>
      <x:c r="M294" s="459"/>
      <x:c r="N294" s="459"/>
      <x:c r="O294" s="747" t="str">
        <x:f>IF(A294="","",IF(COUNTIF($A$5:$A$504,A294)&gt;1,"DUPLICATE SKU",IF(OR(B294="",E294="",F294=""),"CHECK REQUIRED FIELDS",IF(OR(NOT(ISNUMBER(F294)),F294&lt;=0,AND(G294&lt;&gt;"",OR(NOT(ISNUMBER(G294)),G294&lt;0,G294&gt;F294)),AND(H294&lt;&gt;"",OR(NOT(ISNUMBER(H294)),H294&lt;0,H294&gt;1)),AND(I294&lt;&gt;"",OR(NOT(ISNUMBER(I294)),I294&lt;=0)),AND(J294&lt;&gt;"",OR(NOT(ISNUMBER(J294)),J294&lt;=0)),AND(M294&lt;&gt;"",OR(NOT(ISNUMBER(M294)),M294&gt;TODAY()))),"CHECK PRICING","COMPLETE"))))</x:f>
      </x:c>
    </x:row>
    <x:row r="295">
      <x:c r="A295" s="459"/>
      <x:c r="B295" s="459"/>
      <x:c r="C295" s="459"/>
      <x:c r="D295" s="459"/>
      <x:c r="E295" s="459"/>
      <x:c r="F295" s="482"/>
      <x:c r="G295" s="482"/>
      <x:c r="H295" s="483"/>
      <x:c r="I295" s="459"/>
      <x:c r="J295" s="459"/>
      <x:c r="K295" s="459"/>
      <x:c r="L295" s="459"/>
      <x:c r="M295" s="459"/>
      <x:c r="N295" s="459"/>
      <x:c r="O295" s="747" t="str">
        <x:f>IF(A295="","",IF(COUNTIF($A$5:$A$504,A295)&gt;1,"DUPLICATE SKU",IF(OR(B295="",E295="",F295=""),"CHECK REQUIRED FIELDS",IF(OR(NOT(ISNUMBER(F295)),F295&lt;=0,AND(G295&lt;&gt;"",OR(NOT(ISNUMBER(G295)),G295&lt;0,G295&gt;F295)),AND(H295&lt;&gt;"",OR(NOT(ISNUMBER(H295)),H295&lt;0,H295&gt;1)),AND(I295&lt;&gt;"",OR(NOT(ISNUMBER(I295)),I295&lt;=0)),AND(J295&lt;&gt;"",OR(NOT(ISNUMBER(J295)),J295&lt;=0)),AND(M295&lt;&gt;"",OR(NOT(ISNUMBER(M295)),M295&gt;TODAY()))),"CHECK PRICING","COMPLETE"))))</x:f>
      </x:c>
    </x:row>
    <x:row r="296">
      <x:c r="A296" s="459"/>
      <x:c r="B296" s="459"/>
      <x:c r="C296" s="459"/>
      <x:c r="D296" s="459"/>
      <x:c r="E296" s="459"/>
      <x:c r="F296" s="482"/>
      <x:c r="G296" s="482"/>
      <x:c r="H296" s="483"/>
      <x:c r="I296" s="459"/>
      <x:c r="J296" s="459"/>
      <x:c r="K296" s="459"/>
      <x:c r="L296" s="459"/>
      <x:c r="M296" s="459"/>
      <x:c r="N296" s="459"/>
      <x:c r="O296" s="747" t="str">
        <x:f>IF(A296="","",IF(COUNTIF($A$5:$A$504,A296)&gt;1,"DUPLICATE SKU",IF(OR(B296="",E296="",F296=""),"CHECK REQUIRED FIELDS",IF(OR(NOT(ISNUMBER(F296)),F296&lt;=0,AND(G296&lt;&gt;"",OR(NOT(ISNUMBER(G296)),G296&lt;0,G296&gt;F296)),AND(H296&lt;&gt;"",OR(NOT(ISNUMBER(H296)),H296&lt;0,H296&gt;1)),AND(I296&lt;&gt;"",OR(NOT(ISNUMBER(I296)),I296&lt;=0)),AND(J296&lt;&gt;"",OR(NOT(ISNUMBER(J296)),J296&lt;=0)),AND(M296&lt;&gt;"",OR(NOT(ISNUMBER(M296)),M296&gt;TODAY()))),"CHECK PRICING","COMPLETE"))))</x:f>
      </x:c>
    </x:row>
    <x:row r="297">
      <x:c r="A297" s="459"/>
      <x:c r="B297" s="459"/>
      <x:c r="C297" s="459"/>
      <x:c r="D297" s="459"/>
      <x:c r="E297" s="459"/>
      <x:c r="F297" s="482"/>
      <x:c r="G297" s="482"/>
      <x:c r="H297" s="483"/>
      <x:c r="I297" s="459"/>
      <x:c r="J297" s="459"/>
      <x:c r="K297" s="459"/>
      <x:c r="L297" s="459"/>
      <x:c r="M297" s="459"/>
      <x:c r="N297" s="459"/>
      <x:c r="O297" s="747" t="str">
        <x:f>IF(A297="","",IF(COUNTIF($A$5:$A$504,A297)&gt;1,"DUPLICATE SKU",IF(OR(B297="",E297="",F297=""),"CHECK REQUIRED FIELDS",IF(OR(NOT(ISNUMBER(F297)),F297&lt;=0,AND(G297&lt;&gt;"",OR(NOT(ISNUMBER(G297)),G297&lt;0,G297&gt;F297)),AND(H297&lt;&gt;"",OR(NOT(ISNUMBER(H297)),H297&lt;0,H297&gt;1)),AND(I297&lt;&gt;"",OR(NOT(ISNUMBER(I297)),I297&lt;=0)),AND(J297&lt;&gt;"",OR(NOT(ISNUMBER(J297)),J297&lt;=0)),AND(M297&lt;&gt;"",OR(NOT(ISNUMBER(M297)),M297&gt;TODAY()))),"CHECK PRICING","COMPLETE"))))</x:f>
      </x:c>
    </x:row>
    <x:row r="298">
      <x:c r="A298" s="459"/>
      <x:c r="B298" s="459"/>
      <x:c r="C298" s="459"/>
      <x:c r="D298" s="459"/>
      <x:c r="E298" s="459"/>
      <x:c r="F298" s="482"/>
      <x:c r="G298" s="482"/>
      <x:c r="H298" s="483"/>
      <x:c r="I298" s="459"/>
      <x:c r="J298" s="459"/>
      <x:c r="K298" s="459"/>
      <x:c r="L298" s="459"/>
      <x:c r="M298" s="459"/>
      <x:c r="N298" s="459"/>
      <x:c r="O298" s="747" t="str">
        <x:f>IF(A298="","",IF(COUNTIF($A$5:$A$504,A298)&gt;1,"DUPLICATE SKU",IF(OR(B298="",E298="",F298=""),"CHECK REQUIRED FIELDS",IF(OR(NOT(ISNUMBER(F298)),F298&lt;=0,AND(G298&lt;&gt;"",OR(NOT(ISNUMBER(G298)),G298&lt;0,G298&gt;F298)),AND(H298&lt;&gt;"",OR(NOT(ISNUMBER(H298)),H298&lt;0,H298&gt;1)),AND(I298&lt;&gt;"",OR(NOT(ISNUMBER(I298)),I298&lt;=0)),AND(J298&lt;&gt;"",OR(NOT(ISNUMBER(J298)),J298&lt;=0)),AND(M298&lt;&gt;"",OR(NOT(ISNUMBER(M298)),M298&gt;TODAY()))),"CHECK PRICING","COMPLETE"))))</x:f>
      </x:c>
    </x:row>
    <x:row r="299">
      <x:c r="A299" s="459"/>
      <x:c r="B299" s="459"/>
      <x:c r="C299" s="459"/>
      <x:c r="D299" s="459"/>
      <x:c r="E299" s="459"/>
      <x:c r="F299" s="482"/>
      <x:c r="G299" s="482"/>
      <x:c r="H299" s="483"/>
      <x:c r="I299" s="459"/>
      <x:c r="J299" s="459"/>
      <x:c r="K299" s="459"/>
      <x:c r="L299" s="459"/>
      <x:c r="M299" s="459"/>
      <x:c r="N299" s="459"/>
      <x:c r="O299" s="747" t="str">
        <x:f>IF(A299="","",IF(COUNTIF($A$5:$A$504,A299)&gt;1,"DUPLICATE SKU",IF(OR(B299="",E299="",F299=""),"CHECK REQUIRED FIELDS",IF(OR(NOT(ISNUMBER(F299)),F299&lt;=0,AND(G299&lt;&gt;"",OR(NOT(ISNUMBER(G299)),G299&lt;0,G299&gt;F299)),AND(H299&lt;&gt;"",OR(NOT(ISNUMBER(H299)),H299&lt;0,H299&gt;1)),AND(I299&lt;&gt;"",OR(NOT(ISNUMBER(I299)),I299&lt;=0)),AND(J299&lt;&gt;"",OR(NOT(ISNUMBER(J299)),J299&lt;=0)),AND(M299&lt;&gt;"",OR(NOT(ISNUMBER(M299)),M299&gt;TODAY()))),"CHECK PRICING","COMPLETE"))))</x:f>
      </x:c>
    </x:row>
    <x:row r="300">
      <x:c r="A300" s="459"/>
      <x:c r="B300" s="459"/>
      <x:c r="C300" s="459"/>
      <x:c r="D300" s="459"/>
      <x:c r="E300" s="459"/>
      <x:c r="F300" s="482"/>
      <x:c r="G300" s="482"/>
      <x:c r="H300" s="483"/>
      <x:c r="I300" s="459"/>
      <x:c r="J300" s="459"/>
      <x:c r="K300" s="459"/>
      <x:c r="L300" s="459"/>
      <x:c r="M300" s="459"/>
      <x:c r="N300" s="459"/>
      <x:c r="O300" s="747" t="str">
        <x:f>IF(A300="","",IF(COUNTIF($A$5:$A$504,A300)&gt;1,"DUPLICATE SKU",IF(OR(B300="",E300="",F300=""),"CHECK REQUIRED FIELDS",IF(OR(NOT(ISNUMBER(F300)),F300&lt;=0,AND(G300&lt;&gt;"",OR(NOT(ISNUMBER(G300)),G300&lt;0,G300&gt;F300)),AND(H300&lt;&gt;"",OR(NOT(ISNUMBER(H300)),H300&lt;0,H300&gt;1)),AND(I300&lt;&gt;"",OR(NOT(ISNUMBER(I300)),I300&lt;=0)),AND(J300&lt;&gt;"",OR(NOT(ISNUMBER(J300)),J300&lt;=0)),AND(M300&lt;&gt;"",OR(NOT(ISNUMBER(M300)),M300&gt;TODAY()))),"CHECK PRICING","COMPLETE"))))</x:f>
      </x:c>
    </x:row>
    <x:row r="301">
      <x:c r="A301" s="459"/>
      <x:c r="B301" s="459"/>
      <x:c r="C301" s="459"/>
      <x:c r="D301" s="459"/>
      <x:c r="E301" s="459"/>
      <x:c r="F301" s="482"/>
      <x:c r="G301" s="482"/>
      <x:c r="H301" s="483"/>
      <x:c r="I301" s="459"/>
      <x:c r="J301" s="459"/>
      <x:c r="K301" s="459"/>
      <x:c r="L301" s="459"/>
      <x:c r="M301" s="459"/>
      <x:c r="N301" s="459"/>
      <x:c r="O301" s="747" t="str">
        <x:f>IF(A301="","",IF(COUNTIF($A$5:$A$504,A301)&gt;1,"DUPLICATE SKU",IF(OR(B301="",E301="",F301=""),"CHECK REQUIRED FIELDS",IF(OR(NOT(ISNUMBER(F301)),F301&lt;=0,AND(G301&lt;&gt;"",OR(NOT(ISNUMBER(G301)),G301&lt;0,G301&gt;F301)),AND(H301&lt;&gt;"",OR(NOT(ISNUMBER(H301)),H301&lt;0,H301&gt;1)),AND(I301&lt;&gt;"",OR(NOT(ISNUMBER(I301)),I301&lt;=0)),AND(J301&lt;&gt;"",OR(NOT(ISNUMBER(J301)),J301&lt;=0)),AND(M301&lt;&gt;"",OR(NOT(ISNUMBER(M301)),M301&gt;TODAY()))),"CHECK PRICING","COMPLETE"))))</x:f>
      </x:c>
    </x:row>
    <x:row r="302">
      <x:c r="A302" s="459"/>
      <x:c r="B302" s="459"/>
      <x:c r="C302" s="459"/>
      <x:c r="D302" s="459"/>
      <x:c r="E302" s="459"/>
      <x:c r="F302" s="482"/>
      <x:c r="G302" s="482"/>
      <x:c r="H302" s="483"/>
      <x:c r="I302" s="459"/>
      <x:c r="J302" s="459"/>
      <x:c r="K302" s="459"/>
      <x:c r="L302" s="459"/>
      <x:c r="M302" s="459"/>
      <x:c r="N302" s="459"/>
      <x:c r="O302" s="747" t="str">
        <x:f>IF(A302="","",IF(COUNTIF($A$5:$A$504,A302)&gt;1,"DUPLICATE SKU",IF(OR(B302="",E302="",F302=""),"CHECK REQUIRED FIELDS",IF(OR(NOT(ISNUMBER(F302)),F302&lt;=0,AND(G302&lt;&gt;"",OR(NOT(ISNUMBER(G302)),G302&lt;0,G302&gt;F302)),AND(H302&lt;&gt;"",OR(NOT(ISNUMBER(H302)),H302&lt;0,H302&gt;1)),AND(I302&lt;&gt;"",OR(NOT(ISNUMBER(I302)),I302&lt;=0)),AND(J302&lt;&gt;"",OR(NOT(ISNUMBER(J302)),J302&lt;=0)),AND(M302&lt;&gt;"",OR(NOT(ISNUMBER(M302)),M302&gt;TODAY()))),"CHECK PRICING","COMPLETE"))))</x:f>
      </x:c>
    </x:row>
    <x:row r="303">
      <x:c r="A303" s="459"/>
      <x:c r="B303" s="459"/>
      <x:c r="C303" s="459"/>
      <x:c r="D303" s="459"/>
      <x:c r="E303" s="459"/>
      <x:c r="F303" s="482"/>
      <x:c r="G303" s="482"/>
      <x:c r="H303" s="483"/>
      <x:c r="I303" s="459"/>
      <x:c r="J303" s="459"/>
      <x:c r="K303" s="459"/>
      <x:c r="L303" s="459"/>
      <x:c r="M303" s="459"/>
      <x:c r="N303" s="459"/>
      <x:c r="O303" s="747" t="str">
        <x:f>IF(A303="","",IF(COUNTIF($A$5:$A$504,A303)&gt;1,"DUPLICATE SKU",IF(OR(B303="",E303="",F303=""),"CHECK REQUIRED FIELDS",IF(OR(NOT(ISNUMBER(F303)),F303&lt;=0,AND(G303&lt;&gt;"",OR(NOT(ISNUMBER(G303)),G303&lt;0,G303&gt;F303)),AND(H303&lt;&gt;"",OR(NOT(ISNUMBER(H303)),H303&lt;0,H303&gt;1)),AND(I303&lt;&gt;"",OR(NOT(ISNUMBER(I303)),I303&lt;=0)),AND(J303&lt;&gt;"",OR(NOT(ISNUMBER(J303)),J303&lt;=0)),AND(M303&lt;&gt;"",OR(NOT(ISNUMBER(M303)),M303&gt;TODAY()))),"CHECK PRICING","COMPLETE"))))</x:f>
      </x:c>
    </x:row>
    <x:row r="304">
      <x:c r="A304" s="459"/>
      <x:c r="B304" s="459"/>
      <x:c r="C304" s="459"/>
      <x:c r="D304" s="459"/>
      <x:c r="E304" s="459"/>
      <x:c r="F304" s="482"/>
      <x:c r="G304" s="482"/>
      <x:c r="H304" s="483"/>
      <x:c r="I304" s="459"/>
      <x:c r="J304" s="459"/>
      <x:c r="K304" s="459"/>
      <x:c r="L304" s="459"/>
      <x:c r="M304" s="459"/>
      <x:c r="N304" s="459"/>
      <x:c r="O304" s="747" t="str">
        <x:f>IF(A304="","",IF(COUNTIF($A$5:$A$504,A304)&gt;1,"DUPLICATE SKU",IF(OR(B304="",E304="",F304=""),"CHECK REQUIRED FIELDS",IF(OR(NOT(ISNUMBER(F304)),F304&lt;=0,AND(G304&lt;&gt;"",OR(NOT(ISNUMBER(G304)),G304&lt;0,G304&gt;F304)),AND(H304&lt;&gt;"",OR(NOT(ISNUMBER(H304)),H304&lt;0,H304&gt;1)),AND(I304&lt;&gt;"",OR(NOT(ISNUMBER(I304)),I304&lt;=0)),AND(J304&lt;&gt;"",OR(NOT(ISNUMBER(J304)),J304&lt;=0)),AND(M304&lt;&gt;"",OR(NOT(ISNUMBER(M304)),M304&gt;TODAY()))),"CHECK PRICING","COMPLETE"))))</x:f>
      </x:c>
    </x:row>
    <x:row r="305">
      <x:c r="A305" s="459"/>
      <x:c r="B305" s="459"/>
      <x:c r="C305" s="459"/>
      <x:c r="D305" s="459"/>
      <x:c r="E305" s="459"/>
      <x:c r="F305" s="482"/>
      <x:c r="G305" s="482"/>
      <x:c r="H305" s="483"/>
      <x:c r="I305" s="459"/>
      <x:c r="J305" s="459"/>
      <x:c r="K305" s="459"/>
      <x:c r="L305" s="459"/>
      <x:c r="M305" s="459"/>
      <x:c r="N305" s="459"/>
      <x:c r="O305" s="747" t="str">
        <x:f>IF(A305="","",IF(COUNTIF($A$5:$A$504,A305)&gt;1,"DUPLICATE SKU",IF(OR(B305="",E305="",F305=""),"CHECK REQUIRED FIELDS",IF(OR(NOT(ISNUMBER(F305)),F305&lt;=0,AND(G305&lt;&gt;"",OR(NOT(ISNUMBER(G305)),G305&lt;0,G305&gt;F305)),AND(H305&lt;&gt;"",OR(NOT(ISNUMBER(H305)),H305&lt;0,H305&gt;1)),AND(I305&lt;&gt;"",OR(NOT(ISNUMBER(I305)),I305&lt;=0)),AND(J305&lt;&gt;"",OR(NOT(ISNUMBER(J305)),J305&lt;=0)),AND(M305&lt;&gt;"",OR(NOT(ISNUMBER(M305)),M305&gt;TODAY()))),"CHECK PRICING","COMPLETE"))))</x:f>
      </x:c>
    </x:row>
    <x:row r="306">
      <x:c r="A306" s="459"/>
      <x:c r="B306" s="459"/>
      <x:c r="C306" s="459"/>
      <x:c r="D306" s="459"/>
      <x:c r="E306" s="459"/>
      <x:c r="F306" s="482"/>
      <x:c r="G306" s="482"/>
      <x:c r="H306" s="483"/>
      <x:c r="I306" s="459"/>
      <x:c r="J306" s="459"/>
      <x:c r="K306" s="459"/>
      <x:c r="L306" s="459"/>
      <x:c r="M306" s="459"/>
      <x:c r="N306" s="459"/>
      <x:c r="O306" s="747" t="str">
        <x:f>IF(A306="","",IF(COUNTIF($A$5:$A$504,A306)&gt;1,"DUPLICATE SKU",IF(OR(B306="",E306="",F306=""),"CHECK REQUIRED FIELDS",IF(OR(NOT(ISNUMBER(F306)),F306&lt;=0,AND(G306&lt;&gt;"",OR(NOT(ISNUMBER(G306)),G306&lt;0,G306&gt;F306)),AND(H306&lt;&gt;"",OR(NOT(ISNUMBER(H306)),H306&lt;0,H306&gt;1)),AND(I306&lt;&gt;"",OR(NOT(ISNUMBER(I306)),I306&lt;=0)),AND(J306&lt;&gt;"",OR(NOT(ISNUMBER(J306)),J306&lt;=0)),AND(M306&lt;&gt;"",OR(NOT(ISNUMBER(M306)),M306&gt;TODAY()))),"CHECK PRICING","COMPLETE"))))</x:f>
      </x:c>
    </x:row>
    <x:row r="307">
      <x:c r="A307" s="459"/>
      <x:c r="B307" s="459"/>
      <x:c r="C307" s="459"/>
      <x:c r="D307" s="459"/>
      <x:c r="E307" s="459"/>
      <x:c r="F307" s="482"/>
      <x:c r="G307" s="482"/>
      <x:c r="H307" s="483"/>
      <x:c r="I307" s="459"/>
      <x:c r="J307" s="459"/>
      <x:c r="K307" s="459"/>
      <x:c r="L307" s="459"/>
      <x:c r="M307" s="459"/>
      <x:c r="N307" s="459"/>
      <x:c r="O307" s="747" t="str">
        <x:f>IF(A307="","",IF(COUNTIF($A$5:$A$504,A307)&gt;1,"DUPLICATE SKU",IF(OR(B307="",E307="",F307=""),"CHECK REQUIRED FIELDS",IF(OR(NOT(ISNUMBER(F307)),F307&lt;=0,AND(G307&lt;&gt;"",OR(NOT(ISNUMBER(G307)),G307&lt;0,G307&gt;F307)),AND(H307&lt;&gt;"",OR(NOT(ISNUMBER(H307)),H307&lt;0,H307&gt;1)),AND(I307&lt;&gt;"",OR(NOT(ISNUMBER(I307)),I307&lt;=0)),AND(J307&lt;&gt;"",OR(NOT(ISNUMBER(J307)),J307&lt;=0)),AND(M307&lt;&gt;"",OR(NOT(ISNUMBER(M307)),M307&gt;TODAY()))),"CHECK PRICING","COMPLETE"))))</x:f>
      </x:c>
    </x:row>
    <x:row r="308">
      <x:c r="A308" s="459"/>
      <x:c r="B308" s="459"/>
      <x:c r="C308" s="459"/>
      <x:c r="D308" s="459"/>
      <x:c r="E308" s="459"/>
      <x:c r="F308" s="482"/>
      <x:c r="G308" s="482"/>
      <x:c r="H308" s="483"/>
      <x:c r="I308" s="459"/>
      <x:c r="J308" s="459"/>
      <x:c r="K308" s="459"/>
      <x:c r="L308" s="459"/>
      <x:c r="M308" s="459"/>
      <x:c r="N308" s="459"/>
      <x:c r="O308" s="747" t="str">
        <x:f>IF(A308="","",IF(COUNTIF($A$5:$A$504,A308)&gt;1,"DUPLICATE SKU",IF(OR(B308="",E308="",F308=""),"CHECK REQUIRED FIELDS",IF(OR(NOT(ISNUMBER(F308)),F308&lt;=0,AND(G308&lt;&gt;"",OR(NOT(ISNUMBER(G308)),G308&lt;0,G308&gt;F308)),AND(H308&lt;&gt;"",OR(NOT(ISNUMBER(H308)),H308&lt;0,H308&gt;1)),AND(I308&lt;&gt;"",OR(NOT(ISNUMBER(I308)),I308&lt;=0)),AND(J308&lt;&gt;"",OR(NOT(ISNUMBER(J308)),J308&lt;=0)),AND(M308&lt;&gt;"",OR(NOT(ISNUMBER(M308)),M308&gt;TODAY()))),"CHECK PRICING","COMPLETE"))))</x:f>
      </x:c>
    </x:row>
    <x:row r="309">
      <x:c r="A309" s="459"/>
      <x:c r="B309" s="459"/>
      <x:c r="C309" s="459"/>
      <x:c r="D309" s="459"/>
      <x:c r="E309" s="459"/>
      <x:c r="F309" s="482"/>
      <x:c r="G309" s="482"/>
      <x:c r="H309" s="483"/>
      <x:c r="I309" s="459"/>
      <x:c r="J309" s="459"/>
      <x:c r="K309" s="459"/>
      <x:c r="L309" s="459"/>
      <x:c r="M309" s="459"/>
      <x:c r="N309" s="459"/>
      <x:c r="O309" s="747" t="str">
        <x:f>IF(A309="","",IF(COUNTIF($A$5:$A$504,A309)&gt;1,"DUPLICATE SKU",IF(OR(B309="",E309="",F309=""),"CHECK REQUIRED FIELDS",IF(OR(NOT(ISNUMBER(F309)),F309&lt;=0,AND(G309&lt;&gt;"",OR(NOT(ISNUMBER(G309)),G309&lt;0,G309&gt;F309)),AND(H309&lt;&gt;"",OR(NOT(ISNUMBER(H309)),H309&lt;0,H309&gt;1)),AND(I309&lt;&gt;"",OR(NOT(ISNUMBER(I309)),I309&lt;=0)),AND(J309&lt;&gt;"",OR(NOT(ISNUMBER(J309)),J309&lt;=0)),AND(M309&lt;&gt;"",OR(NOT(ISNUMBER(M309)),M309&gt;TODAY()))),"CHECK PRICING","COMPLETE"))))</x:f>
      </x:c>
    </x:row>
    <x:row r="310">
      <x:c r="A310" s="459"/>
      <x:c r="B310" s="459"/>
      <x:c r="C310" s="459"/>
      <x:c r="D310" s="459"/>
      <x:c r="E310" s="459"/>
      <x:c r="F310" s="482"/>
      <x:c r="G310" s="482"/>
      <x:c r="H310" s="483"/>
      <x:c r="I310" s="459"/>
      <x:c r="J310" s="459"/>
      <x:c r="K310" s="459"/>
      <x:c r="L310" s="459"/>
      <x:c r="M310" s="459"/>
      <x:c r="N310" s="459"/>
      <x:c r="O310" s="747" t="str">
        <x:f>IF(A310="","",IF(COUNTIF($A$5:$A$504,A310)&gt;1,"DUPLICATE SKU",IF(OR(B310="",E310="",F310=""),"CHECK REQUIRED FIELDS",IF(OR(NOT(ISNUMBER(F310)),F310&lt;=0,AND(G310&lt;&gt;"",OR(NOT(ISNUMBER(G310)),G310&lt;0,G310&gt;F310)),AND(H310&lt;&gt;"",OR(NOT(ISNUMBER(H310)),H310&lt;0,H310&gt;1)),AND(I310&lt;&gt;"",OR(NOT(ISNUMBER(I310)),I310&lt;=0)),AND(J310&lt;&gt;"",OR(NOT(ISNUMBER(J310)),J310&lt;=0)),AND(M310&lt;&gt;"",OR(NOT(ISNUMBER(M310)),M310&gt;TODAY()))),"CHECK PRICING","COMPLETE"))))</x:f>
      </x:c>
    </x:row>
    <x:row r="311">
      <x:c r="A311" s="459"/>
      <x:c r="B311" s="459"/>
      <x:c r="C311" s="459"/>
      <x:c r="D311" s="459"/>
      <x:c r="E311" s="459"/>
      <x:c r="F311" s="482"/>
      <x:c r="G311" s="482"/>
      <x:c r="H311" s="483"/>
      <x:c r="I311" s="459"/>
      <x:c r="J311" s="459"/>
      <x:c r="K311" s="459"/>
      <x:c r="L311" s="459"/>
      <x:c r="M311" s="459"/>
      <x:c r="N311" s="459"/>
      <x:c r="O311" s="747" t="str">
        <x:f>IF(A311="","",IF(COUNTIF($A$5:$A$504,A311)&gt;1,"DUPLICATE SKU",IF(OR(B311="",E311="",F311=""),"CHECK REQUIRED FIELDS",IF(OR(NOT(ISNUMBER(F311)),F311&lt;=0,AND(G311&lt;&gt;"",OR(NOT(ISNUMBER(G311)),G311&lt;0,G311&gt;F311)),AND(H311&lt;&gt;"",OR(NOT(ISNUMBER(H311)),H311&lt;0,H311&gt;1)),AND(I311&lt;&gt;"",OR(NOT(ISNUMBER(I311)),I311&lt;=0)),AND(J311&lt;&gt;"",OR(NOT(ISNUMBER(J311)),J311&lt;=0)),AND(M311&lt;&gt;"",OR(NOT(ISNUMBER(M311)),M311&gt;TODAY()))),"CHECK PRICING","COMPLETE"))))</x:f>
      </x:c>
    </x:row>
    <x:row r="312">
      <x:c r="A312" s="459"/>
      <x:c r="B312" s="459"/>
      <x:c r="C312" s="459"/>
      <x:c r="D312" s="459"/>
      <x:c r="E312" s="459"/>
      <x:c r="F312" s="482"/>
      <x:c r="G312" s="482"/>
      <x:c r="H312" s="483"/>
      <x:c r="I312" s="459"/>
      <x:c r="J312" s="459"/>
      <x:c r="K312" s="459"/>
      <x:c r="L312" s="459"/>
      <x:c r="M312" s="459"/>
      <x:c r="N312" s="459"/>
      <x:c r="O312" s="747" t="str">
        <x:f>IF(A312="","",IF(COUNTIF($A$5:$A$504,A312)&gt;1,"DUPLICATE SKU",IF(OR(B312="",E312="",F312=""),"CHECK REQUIRED FIELDS",IF(OR(NOT(ISNUMBER(F312)),F312&lt;=0,AND(G312&lt;&gt;"",OR(NOT(ISNUMBER(G312)),G312&lt;0,G312&gt;F312)),AND(H312&lt;&gt;"",OR(NOT(ISNUMBER(H312)),H312&lt;0,H312&gt;1)),AND(I312&lt;&gt;"",OR(NOT(ISNUMBER(I312)),I312&lt;=0)),AND(J312&lt;&gt;"",OR(NOT(ISNUMBER(J312)),J312&lt;=0)),AND(M312&lt;&gt;"",OR(NOT(ISNUMBER(M312)),M312&gt;TODAY()))),"CHECK PRICING","COMPLETE"))))</x:f>
      </x:c>
    </x:row>
    <x:row r="313">
      <x:c r="A313" s="459"/>
      <x:c r="B313" s="459"/>
      <x:c r="C313" s="459"/>
      <x:c r="D313" s="459"/>
      <x:c r="E313" s="459"/>
      <x:c r="F313" s="482"/>
      <x:c r="G313" s="482"/>
      <x:c r="H313" s="483"/>
      <x:c r="I313" s="459"/>
      <x:c r="J313" s="459"/>
      <x:c r="K313" s="459"/>
      <x:c r="L313" s="459"/>
      <x:c r="M313" s="459"/>
      <x:c r="N313" s="459"/>
      <x:c r="O313" s="747" t="str">
        <x:f>IF(A313="","",IF(COUNTIF($A$5:$A$504,A313)&gt;1,"DUPLICATE SKU",IF(OR(B313="",E313="",F313=""),"CHECK REQUIRED FIELDS",IF(OR(NOT(ISNUMBER(F313)),F313&lt;=0,AND(G313&lt;&gt;"",OR(NOT(ISNUMBER(G313)),G313&lt;0,G313&gt;F313)),AND(H313&lt;&gt;"",OR(NOT(ISNUMBER(H313)),H313&lt;0,H313&gt;1)),AND(I313&lt;&gt;"",OR(NOT(ISNUMBER(I313)),I313&lt;=0)),AND(J313&lt;&gt;"",OR(NOT(ISNUMBER(J313)),J313&lt;=0)),AND(M313&lt;&gt;"",OR(NOT(ISNUMBER(M313)),M313&gt;TODAY()))),"CHECK PRICING","COMPLETE"))))</x:f>
      </x:c>
    </x:row>
    <x:row r="314">
      <x:c r="A314" s="459"/>
      <x:c r="B314" s="459"/>
      <x:c r="C314" s="459"/>
      <x:c r="D314" s="459"/>
      <x:c r="E314" s="459"/>
      <x:c r="F314" s="482"/>
      <x:c r="G314" s="482"/>
      <x:c r="H314" s="483"/>
      <x:c r="I314" s="459"/>
      <x:c r="J314" s="459"/>
      <x:c r="K314" s="459"/>
      <x:c r="L314" s="459"/>
      <x:c r="M314" s="459"/>
      <x:c r="N314" s="459"/>
      <x:c r="O314" s="747" t="str">
        <x:f>IF(A314="","",IF(COUNTIF($A$5:$A$504,A314)&gt;1,"DUPLICATE SKU",IF(OR(B314="",E314="",F314=""),"CHECK REQUIRED FIELDS",IF(OR(NOT(ISNUMBER(F314)),F314&lt;=0,AND(G314&lt;&gt;"",OR(NOT(ISNUMBER(G314)),G314&lt;0,G314&gt;F314)),AND(H314&lt;&gt;"",OR(NOT(ISNUMBER(H314)),H314&lt;0,H314&gt;1)),AND(I314&lt;&gt;"",OR(NOT(ISNUMBER(I314)),I314&lt;=0)),AND(J314&lt;&gt;"",OR(NOT(ISNUMBER(J314)),J314&lt;=0)),AND(M314&lt;&gt;"",OR(NOT(ISNUMBER(M314)),M314&gt;TODAY()))),"CHECK PRICING","COMPLETE"))))</x:f>
      </x:c>
    </x:row>
    <x:row r="315">
      <x:c r="A315" s="459"/>
      <x:c r="B315" s="459"/>
      <x:c r="C315" s="459"/>
      <x:c r="D315" s="459"/>
      <x:c r="E315" s="459"/>
      <x:c r="F315" s="482"/>
      <x:c r="G315" s="482"/>
      <x:c r="H315" s="483"/>
      <x:c r="I315" s="459"/>
      <x:c r="J315" s="459"/>
      <x:c r="K315" s="459"/>
      <x:c r="L315" s="459"/>
      <x:c r="M315" s="459"/>
      <x:c r="N315" s="459"/>
      <x:c r="O315" s="747" t="str">
        <x:f>IF(A315="","",IF(COUNTIF($A$5:$A$504,A315)&gt;1,"DUPLICATE SKU",IF(OR(B315="",E315="",F315=""),"CHECK REQUIRED FIELDS",IF(OR(NOT(ISNUMBER(F315)),F315&lt;=0,AND(G315&lt;&gt;"",OR(NOT(ISNUMBER(G315)),G315&lt;0,G315&gt;F315)),AND(H315&lt;&gt;"",OR(NOT(ISNUMBER(H315)),H315&lt;0,H315&gt;1)),AND(I315&lt;&gt;"",OR(NOT(ISNUMBER(I315)),I315&lt;=0)),AND(J315&lt;&gt;"",OR(NOT(ISNUMBER(J315)),J315&lt;=0)),AND(M315&lt;&gt;"",OR(NOT(ISNUMBER(M315)),M315&gt;TODAY()))),"CHECK PRICING","COMPLETE"))))</x:f>
      </x:c>
    </x:row>
    <x:row r="316">
      <x:c r="A316" s="459"/>
      <x:c r="B316" s="459"/>
      <x:c r="C316" s="459"/>
      <x:c r="D316" s="459"/>
      <x:c r="E316" s="459"/>
      <x:c r="F316" s="482"/>
      <x:c r="G316" s="482"/>
      <x:c r="H316" s="483"/>
      <x:c r="I316" s="459"/>
      <x:c r="J316" s="459"/>
      <x:c r="K316" s="459"/>
      <x:c r="L316" s="459"/>
      <x:c r="M316" s="459"/>
      <x:c r="N316" s="459"/>
      <x:c r="O316" s="747" t="str">
        <x:f>IF(A316="","",IF(COUNTIF($A$5:$A$504,A316)&gt;1,"DUPLICATE SKU",IF(OR(B316="",E316="",F316=""),"CHECK REQUIRED FIELDS",IF(OR(NOT(ISNUMBER(F316)),F316&lt;=0,AND(G316&lt;&gt;"",OR(NOT(ISNUMBER(G316)),G316&lt;0,G316&gt;F316)),AND(H316&lt;&gt;"",OR(NOT(ISNUMBER(H316)),H316&lt;0,H316&gt;1)),AND(I316&lt;&gt;"",OR(NOT(ISNUMBER(I316)),I316&lt;=0)),AND(J316&lt;&gt;"",OR(NOT(ISNUMBER(J316)),J316&lt;=0)),AND(M316&lt;&gt;"",OR(NOT(ISNUMBER(M316)),M316&gt;TODAY()))),"CHECK PRICING","COMPLETE"))))</x:f>
      </x:c>
    </x:row>
    <x:row r="317">
      <x:c r="A317" s="459"/>
      <x:c r="B317" s="459"/>
      <x:c r="C317" s="459"/>
      <x:c r="D317" s="459"/>
      <x:c r="E317" s="459"/>
      <x:c r="F317" s="482"/>
      <x:c r="G317" s="482"/>
      <x:c r="H317" s="483"/>
      <x:c r="I317" s="459"/>
      <x:c r="J317" s="459"/>
      <x:c r="K317" s="459"/>
      <x:c r="L317" s="459"/>
      <x:c r="M317" s="459"/>
      <x:c r="N317" s="459"/>
      <x:c r="O317" s="747" t="str">
        <x:f>IF(A317="","",IF(COUNTIF($A$5:$A$504,A317)&gt;1,"DUPLICATE SKU",IF(OR(B317="",E317="",F317=""),"CHECK REQUIRED FIELDS",IF(OR(NOT(ISNUMBER(F317)),F317&lt;=0,AND(G317&lt;&gt;"",OR(NOT(ISNUMBER(G317)),G317&lt;0,G317&gt;F317)),AND(H317&lt;&gt;"",OR(NOT(ISNUMBER(H317)),H317&lt;0,H317&gt;1)),AND(I317&lt;&gt;"",OR(NOT(ISNUMBER(I317)),I317&lt;=0)),AND(J317&lt;&gt;"",OR(NOT(ISNUMBER(J317)),J317&lt;=0)),AND(M317&lt;&gt;"",OR(NOT(ISNUMBER(M317)),M317&gt;TODAY()))),"CHECK PRICING","COMPLETE"))))</x:f>
      </x:c>
    </x:row>
    <x:row r="318">
      <x:c r="A318" s="459"/>
      <x:c r="B318" s="459"/>
      <x:c r="C318" s="459"/>
      <x:c r="D318" s="459"/>
      <x:c r="E318" s="459"/>
      <x:c r="F318" s="482"/>
      <x:c r="G318" s="482"/>
      <x:c r="H318" s="483"/>
      <x:c r="I318" s="459"/>
      <x:c r="J318" s="459"/>
      <x:c r="K318" s="459"/>
      <x:c r="L318" s="459"/>
      <x:c r="M318" s="459"/>
      <x:c r="N318" s="459"/>
      <x:c r="O318" s="747" t="str">
        <x:f>IF(A318="","",IF(COUNTIF($A$5:$A$504,A318)&gt;1,"DUPLICATE SKU",IF(OR(B318="",E318="",F318=""),"CHECK REQUIRED FIELDS",IF(OR(NOT(ISNUMBER(F318)),F318&lt;=0,AND(G318&lt;&gt;"",OR(NOT(ISNUMBER(G318)),G318&lt;0,G318&gt;F318)),AND(H318&lt;&gt;"",OR(NOT(ISNUMBER(H318)),H318&lt;0,H318&gt;1)),AND(I318&lt;&gt;"",OR(NOT(ISNUMBER(I318)),I318&lt;=0)),AND(J318&lt;&gt;"",OR(NOT(ISNUMBER(J318)),J318&lt;=0)),AND(M318&lt;&gt;"",OR(NOT(ISNUMBER(M318)),M318&gt;TODAY()))),"CHECK PRICING","COMPLETE"))))</x:f>
      </x:c>
    </x:row>
    <x:row r="319">
      <x:c r="A319" s="459"/>
      <x:c r="B319" s="459"/>
      <x:c r="C319" s="459"/>
      <x:c r="D319" s="459"/>
      <x:c r="E319" s="459"/>
      <x:c r="F319" s="482"/>
      <x:c r="G319" s="482"/>
      <x:c r="H319" s="483"/>
      <x:c r="I319" s="459"/>
      <x:c r="J319" s="459"/>
      <x:c r="K319" s="459"/>
      <x:c r="L319" s="459"/>
      <x:c r="M319" s="459"/>
      <x:c r="N319" s="459"/>
      <x:c r="O319" s="747" t="str">
        <x:f>IF(A319="","",IF(COUNTIF($A$5:$A$504,A319)&gt;1,"DUPLICATE SKU",IF(OR(B319="",E319="",F319=""),"CHECK REQUIRED FIELDS",IF(OR(NOT(ISNUMBER(F319)),F319&lt;=0,AND(G319&lt;&gt;"",OR(NOT(ISNUMBER(G319)),G319&lt;0,G319&gt;F319)),AND(H319&lt;&gt;"",OR(NOT(ISNUMBER(H319)),H319&lt;0,H319&gt;1)),AND(I319&lt;&gt;"",OR(NOT(ISNUMBER(I319)),I319&lt;=0)),AND(J319&lt;&gt;"",OR(NOT(ISNUMBER(J319)),J319&lt;=0)),AND(M319&lt;&gt;"",OR(NOT(ISNUMBER(M319)),M319&gt;TODAY()))),"CHECK PRICING","COMPLETE"))))</x:f>
      </x:c>
    </x:row>
    <x:row r="320">
      <x:c r="A320" s="459"/>
      <x:c r="B320" s="459"/>
      <x:c r="C320" s="459"/>
      <x:c r="D320" s="459"/>
      <x:c r="E320" s="459"/>
      <x:c r="F320" s="482"/>
      <x:c r="G320" s="482"/>
      <x:c r="H320" s="483"/>
      <x:c r="I320" s="459"/>
      <x:c r="J320" s="459"/>
      <x:c r="K320" s="459"/>
      <x:c r="L320" s="459"/>
      <x:c r="M320" s="459"/>
      <x:c r="N320" s="459"/>
      <x:c r="O320" s="747" t="str">
        <x:f>IF(A320="","",IF(COUNTIF($A$5:$A$504,A320)&gt;1,"DUPLICATE SKU",IF(OR(B320="",E320="",F320=""),"CHECK REQUIRED FIELDS",IF(OR(NOT(ISNUMBER(F320)),F320&lt;=0,AND(G320&lt;&gt;"",OR(NOT(ISNUMBER(G320)),G320&lt;0,G320&gt;F320)),AND(H320&lt;&gt;"",OR(NOT(ISNUMBER(H320)),H320&lt;0,H320&gt;1)),AND(I320&lt;&gt;"",OR(NOT(ISNUMBER(I320)),I320&lt;=0)),AND(J320&lt;&gt;"",OR(NOT(ISNUMBER(J320)),J320&lt;=0)),AND(M320&lt;&gt;"",OR(NOT(ISNUMBER(M320)),M320&gt;TODAY()))),"CHECK PRICING","COMPLETE"))))</x:f>
      </x:c>
    </x:row>
    <x:row r="321">
      <x:c r="A321" s="459"/>
      <x:c r="B321" s="459"/>
      <x:c r="C321" s="459"/>
      <x:c r="D321" s="459"/>
      <x:c r="E321" s="459"/>
      <x:c r="F321" s="482"/>
      <x:c r="G321" s="482"/>
      <x:c r="H321" s="483"/>
      <x:c r="I321" s="459"/>
      <x:c r="J321" s="459"/>
      <x:c r="K321" s="459"/>
      <x:c r="L321" s="459"/>
      <x:c r="M321" s="459"/>
      <x:c r="N321" s="459"/>
      <x:c r="O321" s="747" t="str">
        <x:f>IF(A321="","",IF(COUNTIF($A$5:$A$504,A321)&gt;1,"DUPLICATE SKU",IF(OR(B321="",E321="",F321=""),"CHECK REQUIRED FIELDS",IF(OR(NOT(ISNUMBER(F321)),F321&lt;=0,AND(G321&lt;&gt;"",OR(NOT(ISNUMBER(G321)),G321&lt;0,G321&gt;F321)),AND(H321&lt;&gt;"",OR(NOT(ISNUMBER(H321)),H321&lt;0,H321&gt;1)),AND(I321&lt;&gt;"",OR(NOT(ISNUMBER(I321)),I321&lt;=0)),AND(J321&lt;&gt;"",OR(NOT(ISNUMBER(J321)),J321&lt;=0)),AND(M321&lt;&gt;"",OR(NOT(ISNUMBER(M321)),M321&gt;TODAY()))),"CHECK PRICING","COMPLETE"))))</x:f>
      </x:c>
    </x:row>
    <x:row r="322">
      <x:c r="A322" s="459"/>
      <x:c r="B322" s="459"/>
      <x:c r="C322" s="459"/>
      <x:c r="D322" s="459"/>
      <x:c r="E322" s="459"/>
      <x:c r="F322" s="482"/>
      <x:c r="G322" s="482"/>
      <x:c r="H322" s="483"/>
      <x:c r="I322" s="459"/>
      <x:c r="J322" s="459"/>
      <x:c r="K322" s="459"/>
      <x:c r="L322" s="459"/>
      <x:c r="M322" s="459"/>
      <x:c r="N322" s="459"/>
      <x:c r="O322" s="747" t="str">
        <x:f>IF(A322="","",IF(COUNTIF($A$5:$A$504,A322)&gt;1,"DUPLICATE SKU",IF(OR(B322="",E322="",F322=""),"CHECK REQUIRED FIELDS",IF(OR(NOT(ISNUMBER(F322)),F322&lt;=0,AND(G322&lt;&gt;"",OR(NOT(ISNUMBER(G322)),G322&lt;0,G322&gt;F322)),AND(H322&lt;&gt;"",OR(NOT(ISNUMBER(H322)),H322&lt;0,H322&gt;1)),AND(I322&lt;&gt;"",OR(NOT(ISNUMBER(I322)),I322&lt;=0)),AND(J322&lt;&gt;"",OR(NOT(ISNUMBER(J322)),J322&lt;=0)),AND(M322&lt;&gt;"",OR(NOT(ISNUMBER(M322)),M322&gt;TODAY()))),"CHECK PRICING","COMPLETE"))))</x:f>
      </x:c>
    </x:row>
    <x:row r="323">
      <x:c r="A323" s="459"/>
      <x:c r="B323" s="459"/>
      <x:c r="C323" s="459"/>
      <x:c r="D323" s="459"/>
      <x:c r="E323" s="459"/>
      <x:c r="F323" s="482"/>
      <x:c r="G323" s="482"/>
      <x:c r="H323" s="483"/>
      <x:c r="I323" s="459"/>
      <x:c r="J323" s="459"/>
      <x:c r="K323" s="459"/>
      <x:c r="L323" s="459"/>
      <x:c r="M323" s="459"/>
      <x:c r="N323" s="459"/>
      <x:c r="O323" s="747" t="str">
        <x:f>IF(A323="","",IF(COUNTIF($A$5:$A$504,A323)&gt;1,"DUPLICATE SKU",IF(OR(B323="",E323="",F323=""),"CHECK REQUIRED FIELDS",IF(OR(NOT(ISNUMBER(F323)),F323&lt;=0,AND(G323&lt;&gt;"",OR(NOT(ISNUMBER(G323)),G323&lt;0,G323&gt;F323)),AND(H323&lt;&gt;"",OR(NOT(ISNUMBER(H323)),H323&lt;0,H323&gt;1)),AND(I323&lt;&gt;"",OR(NOT(ISNUMBER(I323)),I323&lt;=0)),AND(J323&lt;&gt;"",OR(NOT(ISNUMBER(J323)),J323&lt;=0)),AND(M323&lt;&gt;"",OR(NOT(ISNUMBER(M323)),M323&gt;TODAY()))),"CHECK PRICING","COMPLETE"))))</x:f>
      </x:c>
    </x:row>
    <x:row r="324">
      <x:c r="A324" s="459"/>
      <x:c r="B324" s="459"/>
      <x:c r="C324" s="459"/>
      <x:c r="D324" s="459"/>
      <x:c r="E324" s="459"/>
      <x:c r="F324" s="482"/>
      <x:c r="G324" s="482"/>
      <x:c r="H324" s="483"/>
      <x:c r="I324" s="459"/>
      <x:c r="J324" s="459"/>
      <x:c r="K324" s="459"/>
      <x:c r="L324" s="459"/>
      <x:c r="M324" s="459"/>
      <x:c r="N324" s="459"/>
      <x:c r="O324" s="747" t="str">
        <x:f>IF(A324="","",IF(COUNTIF($A$5:$A$504,A324)&gt;1,"DUPLICATE SKU",IF(OR(B324="",E324="",F324=""),"CHECK REQUIRED FIELDS",IF(OR(NOT(ISNUMBER(F324)),F324&lt;=0,AND(G324&lt;&gt;"",OR(NOT(ISNUMBER(G324)),G324&lt;0,G324&gt;F324)),AND(H324&lt;&gt;"",OR(NOT(ISNUMBER(H324)),H324&lt;0,H324&gt;1)),AND(I324&lt;&gt;"",OR(NOT(ISNUMBER(I324)),I324&lt;=0)),AND(J324&lt;&gt;"",OR(NOT(ISNUMBER(J324)),J324&lt;=0)),AND(M324&lt;&gt;"",OR(NOT(ISNUMBER(M324)),M324&gt;TODAY()))),"CHECK PRICING","COMPLETE"))))</x:f>
      </x:c>
    </x:row>
    <x:row r="325">
      <x:c r="A325" s="459"/>
      <x:c r="B325" s="459"/>
      <x:c r="C325" s="459"/>
      <x:c r="D325" s="459"/>
      <x:c r="E325" s="459"/>
      <x:c r="F325" s="482"/>
      <x:c r="G325" s="482"/>
      <x:c r="H325" s="483"/>
      <x:c r="I325" s="459"/>
      <x:c r="J325" s="459"/>
      <x:c r="K325" s="459"/>
      <x:c r="L325" s="459"/>
      <x:c r="M325" s="459"/>
      <x:c r="N325" s="459"/>
      <x:c r="O325" s="747" t="str">
        <x:f>IF(A325="","",IF(COUNTIF($A$5:$A$504,A325)&gt;1,"DUPLICATE SKU",IF(OR(B325="",E325="",F325=""),"CHECK REQUIRED FIELDS",IF(OR(NOT(ISNUMBER(F325)),F325&lt;=0,AND(G325&lt;&gt;"",OR(NOT(ISNUMBER(G325)),G325&lt;0,G325&gt;F325)),AND(H325&lt;&gt;"",OR(NOT(ISNUMBER(H325)),H325&lt;0,H325&gt;1)),AND(I325&lt;&gt;"",OR(NOT(ISNUMBER(I325)),I325&lt;=0)),AND(J325&lt;&gt;"",OR(NOT(ISNUMBER(J325)),J325&lt;=0)),AND(M325&lt;&gt;"",OR(NOT(ISNUMBER(M325)),M325&gt;TODAY()))),"CHECK PRICING","COMPLETE"))))</x:f>
      </x:c>
    </x:row>
    <x:row r="326">
      <x:c r="A326" s="459"/>
      <x:c r="B326" s="459"/>
      <x:c r="C326" s="459"/>
      <x:c r="D326" s="459"/>
      <x:c r="E326" s="459"/>
      <x:c r="F326" s="482"/>
      <x:c r="G326" s="482"/>
      <x:c r="H326" s="483"/>
      <x:c r="I326" s="459"/>
      <x:c r="J326" s="459"/>
      <x:c r="K326" s="459"/>
      <x:c r="L326" s="459"/>
      <x:c r="M326" s="459"/>
      <x:c r="N326" s="459"/>
      <x:c r="O326" s="747" t="str">
        <x:f>IF(A326="","",IF(COUNTIF($A$5:$A$504,A326)&gt;1,"DUPLICATE SKU",IF(OR(B326="",E326="",F326=""),"CHECK REQUIRED FIELDS",IF(OR(NOT(ISNUMBER(F326)),F326&lt;=0,AND(G326&lt;&gt;"",OR(NOT(ISNUMBER(G326)),G326&lt;0,G326&gt;F326)),AND(H326&lt;&gt;"",OR(NOT(ISNUMBER(H326)),H326&lt;0,H326&gt;1)),AND(I326&lt;&gt;"",OR(NOT(ISNUMBER(I326)),I326&lt;=0)),AND(J326&lt;&gt;"",OR(NOT(ISNUMBER(J326)),J326&lt;=0)),AND(M326&lt;&gt;"",OR(NOT(ISNUMBER(M326)),M326&gt;TODAY()))),"CHECK PRICING","COMPLETE"))))</x:f>
      </x:c>
    </x:row>
    <x:row r="327">
      <x:c r="A327" s="459"/>
      <x:c r="B327" s="459"/>
      <x:c r="C327" s="459"/>
      <x:c r="D327" s="459"/>
      <x:c r="E327" s="459"/>
      <x:c r="F327" s="482"/>
      <x:c r="G327" s="482"/>
      <x:c r="H327" s="483"/>
      <x:c r="I327" s="459"/>
      <x:c r="J327" s="459"/>
      <x:c r="K327" s="459"/>
      <x:c r="L327" s="459"/>
      <x:c r="M327" s="459"/>
      <x:c r="N327" s="459"/>
      <x:c r="O327" s="747" t="str">
        <x:f>IF(A327="","",IF(COUNTIF($A$5:$A$504,A327)&gt;1,"DUPLICATE SKU",IF(OR(B327="",E327="",F327=""),"CHECK REQUIRED FIELDS",IF(OR(NOT(ISNUMBER(F327)),F327&lt;=0,AND(G327&lt;&gt;"",OR(NOT(ISNUMBER(G327)),G327&lt;0,G327&gt;F327)),AND(H327&lt;&gt;"",OR(NOT(ISNUMBER(H327)),H327&lt;0,H327&gt;1)),AND(I327&lt;&gt;"",OR(NOT(ISNUMBER(I327)),I327&lt;=0)),AND(J327&lt;&gt;"",OR(NOT(ISNUMBER(J327)),J327&lt;=0)),AND(M327&lt;&gt;"",OR(NOT(ISNUMBER(M327)),M327&gt;TODAY()))),"CHECK PRICING","COMPLETE"))))</x:f>
      </x:c>
    </x:row>
    <x:row r="328">
      <x:c r="A328" s="459"/>
      <x:c r="B328" s="459"/>
      <x:c r="C328" s="459"/>
      <x:c r="D328" s="459"/>
      <x:c r="E328" s="459"/>
      <x:c r="F328" s="482"/>
      <x:c r="G328" s="482"/>
      <x:c r="H328" s="483"/>
      <x:c r="I328" s="459"/>
      <x:c r="J328" s="459"/>
      <x:c r="K328" s="459"/>
      <x:c r="L328" s="459"/>
      <x:c r="M328" s="459"/>
      <x:c r="N328" s="459"/>
      <x:c r="O328" s="747" t="str">
        <x:f>IF(A328="","",IF(COUNTIF($A$5:$A$504,A328)&gt;1,"DUPLICATE SKU",IF(OR(B328="",E328="",F328=""),"CHECK REQUIRED FIELDS",IF(OR(NOT(ISNUMBER(F328)),F328&lt;=0,AND(G328&lt;&gt;"",OR(NOT(ISNUMBER(G328)),G328&lt;0,G328&gt;F328)),AND(H328&lt;&gt;"",OR(NOT(ISNUMBER(H328)),H328&lt;0,H328&gt;1)),AND(I328&lt;&gt;"",OR(NOT(ISNUMBER(I328)),I328&lt;=0)),AND(J328&lt;&gt;"",OR(NOT(ISNUMBER(J328)),J328&lt;=0)),AND(M328&lt;&gt;"",OR(NOT(ISNUMBER(M328)),M328&gt;TODAY()))),"CHECK PRICING","COMPLETE"))))</x:f>
      </x:c>
    </x:row>
    <x:row r="329">
      <x:c r="A329" s="459"/>
      <x:c r="B329" s="459"/>
      <x:c r="C329" s="459"/>
      <x:c r="D329" s="459"/>
      <x:c r="E329" s="459"/>
      <x:c r="F329" s="482"/>
      <x:c r="G329" s="482"/>
      <x:c r="H329" s="483"/>
      <x:c r="I329" s="459"/>
      <x:c r="J329" s="459"/>
      <x:c r="K329" s="459"/>
      <x:c r="L329" s="459"/>
      <x:c r="M329" s="459"/>
      <x:c r="N329" s="459"/>
      <x:c r="O329" s="747" t="str">
        <x:f>IF(A329="","",IF(COUNTIF($A$5:$A$504,A329)&gt;1,"DUPLICATE SKU",IF(OR(B329="",E329="",F329=""),"CHECK REQUIRED FIELDS",IF(OR(NOT(ISNUMBER(F329)),F329&lt;=0,AND(G329&lt;&gt;"",OR(NOT(ISNUMBER(G329)),G329&lt;0,G329&gt;F329)),AND(H329&lt;&gt;"",OR(NOT(ISNUMBER(H329)),H329&lt;0,H329&gt;1)),AND(I329&lt;&gt;"",OR(NOT(ISNUMBER(I329)),I329&lt;=0)),AND(J329&lt;&gt;"",OR(NOT(ISNUMBER(J329)),J329&lt;=0)),AND(M329&lt;&gt;"",OR(NOT(ISNUMBER(M329)),M329&gt;TODAY()))),"CHECK PRICING","COMPLETE"))))</x:f>
      </x:c>
    </x:row>
    <x:row r="330">
      <x:c r="A330" s="459"/>
      <x:c r="B330" s="459"/>
      <x:c r="C330" s="459"/>
      <x:c r="D330" s="459"/>
      <x:c r="E330" s="459"/>
      <x:c r="F330" s="482"/>
      <x:c r="G330" s="482"/>
      <x:c r="H330" s="483"/>
      <x:c r="I330" s="459"/>
      <x:c r="J330" s="459"/>
      <x:c r="K330" s="459"/>
      <x:c r="L330" s="459"/>
      <x:c r="M330" s="459"/>
      <x:c r="N330" s="459"/>
      <x:c r="O330" s="747" t="str">
        <x:f>IF(A330="","",IF(COUNTIF($A$5:$A$504,A330)&gt;1,"DUPLICATE SKU",IF(OR(B330="",E330="",F330=""),"CHECK REQUIRED FIELDS",IF(OR(NOT(ISNUMBER(F330)),F330&lt;=0,AND(G330&lt;&gt;"",OR(NOT(ISNUMBER(G330)),G330&lt;0,G330&gt;F330)),AND(H330&lt;&gt;"",OR(NOT(ISNUMBER(H330)),H330&lt;0,H330&gt;1)),AND(I330&lt;&gt;"",OR(NOT(ISNUMBER(I330)),I330&lt;=0)),AND(J330&lt;&gt;"",OR(NOT(ISNUMBER(J330)),J330&lt;=0)),AND(M330&lt;&gt;"",OR(NOT(ISNUMBER(M330)),M330&gt;TODAY()))),"CHECK PRICING","COMPLETE"))))</x:f>
      </x:c>
    </x:row>
    <x:row r="331">
      <x:c r="A331" s="459"/>
      <x:c r="B331" s="459"/>
      <x:c r="C331" s="459"/>
      <x:c r="D331" s="459"/>
      <x:c r="E331" s="459"/>
      <x:c r="F331" s="482"/>
      <x:c r="G331" s="482"/>
      <x:c r="H331" s="483"/>
      <x:c r="I331" s="459"/>
      <x:c r="J331" s="459"/>
      <x:c r="K331" s="459"/>
      <x:c r="L331" s="459"/>
      <x:c r="M331" s="459"/>
      <x:c r="N331" s="459"/>
      <x:c r="O331" s="747" t="str">
        <x:f>IF(A331="","",IF(COUNTIF($A$5:$A$504,A331)&gt;1,"DUPLICATE SKU",IF(OR(B331="",E331="",F331=""),"CHECK REQUIRED FIELDS",IF(OR(NOT(ISNUMBER(F331)),F331&lt;=0,AND(G331&lt;&gt;"",OR(NOT(ISNUMBER(G331)),G331&lt;0,G331&gt;F331)),AND(H331&lt;&gt;"",OR(NOT(ISNUMBER(H331)),H331&lt;0,H331&gt;1)),AND(I331&lt;&gt;"",OR(NOT(ISNUMBER(I331)),I331&lt;=0)),AND(J331&lt;&gt;"",OR(NOT(ISNUMBER(J331)),J331&lt;=0)),AND(M331&lt;&gt;"",OR(NOT(ISNUMBER(M331)),M331&gt;TODAY()))),"CHECK PRICING","COMPLETE"))))</x:f>
      </x:c>
    </x:row>
    <x:row r="332">
      <x:c r="A332" s="459"/>
      <x:c r="B332" s="459"/>
      <x:c r="C332" s="459"/>
      <x:c r="D332" s="459"/>
      <x:c r="E332" s="459"/>
      <x:c r="F332" s="482"/>
      <x:c r="G332" s="482"/>
      <x:c r="H332" s="483"/>
      <x:c r="I332" s="459"/>
      <x:c r="J332" s="459"/>
      <x:c r="K332" s="459"/>
      <x:c r="L332" s="459"/>
      <x:c r="M332" s="459"/>
      <x:c r="N332" s="459"/>
      <x:c r="O332" s="747" t="str">
        <x:f>IF(A332="","",IF(COUNTIF($A$5:$A$504,A332)&gt;1,"DUPLICATE SKU",IF(OR(B332="",E332="",F332=""),"CHECK REQUIRED FIELDS",IF(OR(NOT(ISNUMBER(F332)),F332&lt;=0,AND(G332&lt;&gt;"",OR(NOT(ISNUMBER(G332)),G332&lt;0,G332&gt;F332)),AND(H332&lt;&gt;"",OR(NOT(ISNUMBER(H332)),H332&lt;0,H332&gt;1)),AND(I332&lt;&gt;"",OR(NOT(ISNUMBER(I332)),I332&lt;=0)),AND(J332&lt;&gt;"",OR(NOT(ISNUMBER(J332)),J332&lt;=0)),AND(M332&lt;&gt;"",OR(NOT(ISNUMBER(M332)),M332&gt;TODAY()))),"CHECK PRICING","COMPLETE"))))</x:f>
      </x:c>
    </x:row>
    <x:row r="333">
      <x:c r="A333" s="459"/>
      <x:c r="B333" s="459"/>
      <x:c r="C333" s="459"/>
      <x:c r="D333" s="459"/>
      <x:c r="E333" s="459"/>
      <x:c r="F333" s="482"/>
      <x:c r="G333" s="482"/>
      <x:c r="H333" s="483"/>
      <x:c r="I333" s="459"/>
      <x:c r="J333" s="459"/>
      <x:c r="K333" s="459"/>
      <x:c r="L333" s="459"/>
      <x:c r="M333" s="459"/>
      <x:c r="N333" s="459"/>
      <x:c r="O333" s="747" t="str">
        <x:f>IF(A333="","",IF(COUNTIF($A$5:$A$504,A333)&gt;1,"DUPLICATE SKU",IF(OR(B333="",E333="",F333=""),"CHECK REQUIRED FIELDS",IF(OR(NOT(ISNUMBER(F333)),F333&lt;=0,AND(G333&lt;&gt;"",OR(NOT(ISNUMBER(G333)),G333&lt;0,G333&gt;F333)),AND(H333&lt;&gt;"",OR(NOT(ISNUMBER(H333)),H333&lt;0,H333&gt;1)),AND(I333&lt;&gt;"",OR(NOT(ISNUMBER(I333)),I333&lt;=0)),AND(J333&lt;&gt;"",OR(NOT(ISNUMBER(J333)),J333&lt;=0)),AND(M333&lt;&gt;"",OR(NOT(ISNUMBER(M333)),M333&gt;TODAY()))),"CHECK PRICING","COMPLETE"))))</x:f>
      </x:c>
    </x:row>
    <x:row r="334">
      <x:c r="A334" s="459"/>
      <x:c r="B334" s="459"/>
      <x:c r="C334" s="459"/>
      <x:c r="D334" s="459"/>
      <x:c r="E334" s="459"/>
      <x:c r="F334" s="482"/>
      <x:c r="G334" s="482"/>
      <x:c r="H334" s="483"/>
      <x:c r="I334" s="459"/>
      <x:c r="J334" s="459"/>
      <x:c r="K334" s="459"/>
      <x:c r="L334" s="459"/>
      <x:c r="M334" s="459"/>
      <x:c r="N334" s="459"/>
      <x:c r="O334" s="747" t="str">
        <x:f>IF(A334="","",IF(COUNTIF($A$5:$A$504,A334)&gt;1,"DUPLICATE SKU",IF(OR(B334="",E334="",F334=""),"CHECK REQUIRED FIELDS",IF(OR(NOT(ISNUMBER(F334)),F334&lt;=0,AND(G334&lt;&gt;"",OR(NOT(ISNUMBER(G334)),G334&lt;0,G334&gt;F334)),AND(H334&lt;&gt;"",OR(NOT(ISNUMBER(H334)),H334&lt;0,H334&gt;1)),AND(I334&lt;&gt;"",OR(NOT(ISNUMBER(I334)),I334&lt;=0)),AND(J334&lt;&gt;"",OR(NOT(ISNUMBER(J334)),J334&lt;=0)),AND(M334&lt;&gt;"",OR(NOT(ISNUMBER(M334)),M334&gt;TODAY()))),"CHECK PRICING","COMPLETE"))))</x:f>
      </x:c>
    </x:row>
    <x:row r="335">
      <x:c r="A335" s="459"/>
      <x:c r="B335" s="459"/>
      <x:c r="C335" s="459"/>
      <x:c r="D335" s="459"/>
      <x:c r="E335" s="459"/>
      <x:c r="F335" s="482"/>
      <x:c r="G335" s="482"/>
      <x:c r="H335" s="483"/>
      <x:c r="I335" s="459"/>
      <x:c r="J335" s="459"/>
      <x:c r="K335" s="459"/>
      <x:c r="L335" s="459"/>
      <x:c r="M335" s="459"/>
      <x:c r="N335" s="459"/>
      <x:c r="O335" s="747" t="str">
        <x:f>IF(A335="","",IF(COUNTIF($A$5:$A$504,A335)&gt;1,"DUPLICATE SKU",IF(OR(B335="",E335="",F335=""),"CHECK REQUIRED FIELDS",IF(OR(NOT(ISNUMBER(F335)),F335&lt;=0,AND(G335&lt;&gt;"",OR(NOT(ISNUMBER(G335)),G335&lt;0,G335&gt;F335)),AND(H335&lt;&gt;"",OR(NOT(ISNUMBER(H335)),H335&lt;0,H335&gt;1)),AND(I335&lt;&gt;"",OR(NOT(ISNUMBER(I335)),I335&lt;=0)),AND(J335&lt;&gt;"",OR(NOT(ISNUMBER(J335)),J335&lt;=0)),AND(M335&lt;&gt;"",OR(NOT(ISNUMBER(M335)),M335&gt;TODAY()))),"CHECK PRICING","COMPLETE"))))</x:f>
      </x:c>
    </x:row>
    <x:row r="336">
      <x:c r="A336" s="459"/>
      <x:c r="B336" s="459"/>
      <x:c r="C336" s="459"/>
      <x:c r="D336" s="459"/>
      <x:c r="E336" s="459"/>
      <x:c r="F336" s="482"/>
      <x:c r="G336" s="482"/>
      <x:c r="H336" s="483"/>
      <x:c r="I336" s="459"/>
      <x:c r="J336" s="459"/>
      <x:c r="K336" s="459"/>
      <x:c r="L336" s="459"/>
      <x:c r="M336" s="459"/>
      <x:c r="N336" s="459"/>
      <x:c r="O336" s="747" t="str">
        <x:f>IF(A336="","",IF(COUNTIF($A$5:$A$504,A336)&gt;1,"DUPLICATE SKU",IF(OR(B336="",E336="",F336=""),"CHECK REQUIRED FIELDS",IF(OR(NOT(ISNUMBER(F336)),F336&lt;=0,AND(G336&lt;&gt;"",OR(NOT(ISNUMBER(G336)),G336&lt;0,G336&gt;F336)),AND(H336&lt;&gt;"",OR(NOT(ISNUMBER(H336)),H336&lt;0,H336&gt;1)),AND(I336&lt;&gt;"",OR(NOT(ISNUMBER(I336)),I336&lt;=0)),AND(J336&lt;&gt;"",OR(NOT(ISNUMBER(J336)),J336&lt;=0)),AND(M336&lt;&gt;"",OR(NOT(ISNUMBER(M336)),M336&gt;TODAY()))),"CHECK PRICING","COMPLETE"))))</x:f>
      </x:c>
    </x:row>
    <x:row r="337">
      <x:c r="A337" s="459"/>
      <x:c r="B337" s="459"/>
      <x:c r="C337" s="459"/>
      <x:c r="D337" s="459"/>
      <x:c r="E337" s="459"/>
      <x:c r="F337" s="482"/>
      <x:c r="G337" s="482"/>
      <x:c r="H337" s="483"/>
      <x:c r="I337" s="459"/>
      <x:c r="J337" s="459"/>
      <x:c r="K337" s="459"/>
      <x:c r="L337" s="459"/>
      <x:c r="M337" s="459"/>
      <x:c r="N337" s="459"/>
      <x:c r="O337" s="747" t="str">
        <x:f>IF(A337="","",IF(COUNTIF($A$5:$A$504,A337)&gt;1,"DUPLICATE SKU",IF(OR(B337="",E337="",F337=""),"CHECK REQUIRED FIELDS",IF(OR(NOT(ISNUMBER(F337)),F337&lt;=0,AND(G337&lt;&gt;"",OR(NOT(ISNUMBER(G337)),G337&lt;0,G337&gt;F337)),AND(H337&lt;&gt;"",OR(NOT(ISNUMBER(H337)),H337&lt;0,H337&gt;1)),AND(I337&lt;&gt;"",OR(NOT(ISNUMBER(I337)),I337&lt;=0)),AND(J337&lt;&gt;"",OR(NOT(ISNUMBER(J337)),J337&lt;=0)),AND(M337&lt;&gt;"",OR(NOT(ISNUMBER(M337)),M337&gt;TODAY()))),"CHECK PRICING","COMPLETE"))))</x:f>
      </x:c>
    </x:row>
    <x:row r="338">
      <x:c r="A338" s="459"/>
      <x:c r="B338" s="459"/>
      <x:c r="C338" s="459"/>
      <x:c r="D338" s="459"/>
      <x:c r="E338" s="459"/>
      <x:c r="F338" s="482"/>
      <x:c r="G338" s="482"/>
      <x:c r="H338" s="483"/>
      <x:c r="I338" s="459"/>
      <x:c r="J338" s="459"/>
      <x:c r="K338" s="459"/>
      <x:c r="L338" s="459"/>
      <x:c r="M338" s="459"/>
      <x:c r="N338" s="459"/>
      <x:c r="O338" s="747" t="str">
        <x:f>IF(A338="","",IF(COUNTIF($A$5:$A$504,A338)&gt;1,"DUPLICATE SKU",IF(OR(B338="",E338="",F338=""),"CHECK REQUIRED FIELDS",IF(OR(NOT(ISNUMBER(F338)),F338&lt;=0,AND(G338&lt;&gt;"",OR(NOT(ISNUMBER(G338)),G338&lt;0,G338&gt;F338)),AND(H338&lt;&gt;"",OR(NOT(ISNUMBER(H338)),H338&lt;0,H338&gt;1)),AND(I338&lt;&gt;"",OR(NOT(ISNUMBER(I338)),I338&lt;=0)),AND(J338&lt;&gt;"",OR(NOT(ISNUMBER(J338)),J338&lt;=0)),AND(M338&lt;&gt;"",OR(NOT(ISNUMBER(M338)),M338&gt;TODAY()))),"CHECK PRICING","COMPLETE"))))</x:f>
      </x:c>
    </x:row>
    <x:row r="339">
      <x:c r="A339" s="459"/>
      <x:c r="B339" s="459"/>
      <x:c r="C339" s="459"/>
      <x:c r="D339" s="459"/>
      <x:c r="E339" s="459"/>
      <x:c r="F339" s="482"/>
      <x:c r="G339" s="482"/>
      <x:c r="H339" s="483"/>
      <x:c r="I339" s="459"/>
      <x:c r="J339" s="459"/>
      <x:c r="K339" s="459"/>
      <x:c r="L339" s="459"/>
      <x:c r="M339" s="459"/>
      <x:c r="N339" s="459"/>
      <x:c r="O339" s="747" t="str">
        <x:f>IF(A339="","",IF(COUNTIF($A$5:$A$504,A339)&gt;1,"DUPLICATE SKU",IF(OR(B339="",E339="",F339=""),"CHECK REQUIRED FIELDS",IF(OR(NOT(ISNUMBER(F339)),F339&lt;=0,AND(G339&lt;&gt;"",OR(NOT(ISNUMBER(G339)),G339&lt;0,G339&gt;F339)),AND(H339&lt;&gt;"",OR(NOT(ISNUMBER(H339)),H339&lt;0,H339&gt;1)),AND(I339&lt;&gt;"",OR(NOT(ISNUMBER(I339)),I339&lt;=0)),AND(J339&lt;&gt;"",OR(NOT(ISNUMBER(J339)),J339&lt;=0)),AND(M339&lt;&gt;"",OR(NOT(ISNUMBER(M339)),M339&gt;TODAY()))),"CHECK PRICING","COMPLETE"))))</x:f>
      </x:c>
    </x:row>
    <x:row r="340">
      <x:c r="A340" s="459"/>
      <x:c r="B340" s="459"/>
      <x:c r="C340" s="459"/>
      <x:c r="D340" s="459"/>
      <x:c r="E340" s="459"/>
      <x:c r="F340" s="482"/>
      <x:c r="G340" s="482"/>
      <x:c r="H340" s="483"/>
      <x:c r="I340" s="459"/>
      <x:c r="J340" s="459"/>
      <x:c r="K340" s="459"/>
      <x:c r="L340" s="459"/>
      <x:c r="M340" s="459"/>
      <x:c r="N340" s="459"/>
      <x:c r="O340" s="747" t="str">
        <x:f>IF(A340="","",IF(COUNTIF($A$5:$A$504,A340)&gt;1,"DUPLICATE SKU",IF(OR(B340="",E340="",F340=""),"CHECK REQUIRED FIELDS",IF(OR(NOT(ISNUMBER(F340)),F340&lt;=0,AND(G340&lt;&gt;"",OR(NOT(ISNUMBER(G340)),G340&lt;0,G340&gt;F340)),AND(H340&lt;&gt;"",OR(NOT(ISNUMBER(H340)),H340&lt;0,H340&gt;1)),AND(I340&lt;&gt;"",OR(NOT(ISNUMBER(I340)),I340&lt;=0)),AND(J340&lt;&gt;"",OR(NOT(ISNUMBER(J340)),J340&lt;=0)),AND(M340&lt;&gt;"",OR(NOT(ISNUMBER(M340)),M340&gt;TODAY()))),"CHECK PRICING","COMPLETE"))))</x:f>
      </x:c>
    </x:row>
    <x:row r="341">
      <x:c r="A341" s="459"/>
      <x:c r="B341" s="459"/>
      <x:c r="C341" s="459"/>
      <x:c r="D341" s="459"/>
      <x:c r="E341" s="459"/>
      <x:c r="F341" s="482"/>
      <x:c r="G341" s="482"/>
      <x:c r="H341" s="483"/>
      <x:c r="I341" s="459"/>
      <x:c r="J341" s="459"/>
      <x:c r="K341" s="459"/>
      <x:c r="L341" s="459"/>
      <x:c r="M341" s="459"/>
      <x:c r="N341" s="459"/>
      <x:c r="O341" s="747" t="str">
        <x:f>IF(A341="","",IF(COUNTIF($A$5:$A$504,A341)&gt;1,"DUPLICATE SKU",IF(OR(B341="",E341="",F341=""),"CHECK REQUIRED FIELDS",IF(OR(NOT(ISNUMBER(F341)),F341&lt;=0,AND(G341&lt;&gt;"",OR(NOT(ISNUMBER(G341)),G341&lt;0,G341&gt;F341)),AND(H341&lt;&gt;"",OR(NOT(ISNUMBER(H341)),H341&lt;0,H341&gt;1)),AND(I341&lt;&gt;"",OR(NOT(ISNUMBER(I341)),I341&lt;=0)),AND(J341&lt;&gt;"",OR(NOT(ISNUMBER(J341)),J341&lt;=0)),AND(M341&lt;&gt;"",OR(NOT(ISNUMBER(M341)),M341&gt;TODAY()))),"CHECK PRICING","COMPLETE"))))</x:f>
      </x:c>
    </x:row>
    <x:row r="342">
      <x:c r="A342" s="459"/>
      <x:c r="B342" s="459"/>
      <x:c r="C342" s="459"/>
      <x:c r="D342" s="459"/>
      <x:c r="E342" s="459"/>
      <x:c r="F342" s="482"/>
      <x:c r="G342" s="482"/>
      <x:c r="H342" s="483"/>
      <x:c r="I342" s="459"/>
      <x:c r="J342" s="459"/>
      <x:c r="K342" s="459"/>
      <x:c r="L342" s="459"/>
      <x:c r="M342" s="459"/>
      <x:c r="N342" s="459"/>
      <x:c r="O342" s="747" t="str">
        <x:f>IF(A342="","",IF(COUNTIF($A$5:$A$504,A342)&gt;1,"DUPLICATE SKU",IF(OR(B342="",E342="",F342=""),"CHECK REQUIRED FIELDS",IF(OR(NOT(ISNUMBER(F342)),F342&lt;=0,AND(G342&lt;&gt;"",OR(NOT(ISNUMBER(G342)),G342&lt;0,G342&gt;F342)),AND(H342&lt;&gt;"",OR(NOT(ISNUMBER(H342)),H342&lt;0,H342&gt;1)),AND(I342&lt;&gt;"",OR(NOT(ISNUMBER(I342)),I342&lt;=0)),AND(J342&lt;&gt;"",OR(NOT(ISNUMBER(J342)),J342&lt;=0)),AND(M342&lt;&gt;"",OR(NOT(ISNUMBER(M342)),M342&gt;TODAY()))),"CHECK PRICING","COMPLETE"))))</x:f>
      </x:c>
    </x:row>
    <x:row r="343">
      <x:c r="A343" s="459"/>
      <x:c r="B343" s="459"/>
      <x:c r="C343" s="459"/>
      <x:c r="D343" s="459"/>
      <x:c r="E343" s="459"/>
      <x:c r="F343" s="482"/>
      <x:c r="G343" s="482"/>
      <x:c r="H343" s="483"/>
      <x:c r="I343" s="459"/>
      <x:c r="J343" s="459"/>
      <x:c r="K343" s="459"/>
      <x:c r="L343" s="459"/>
      <x:c r="M343" s="459"/>
      <x:c r="N343" s="459"/>
      <x:c r="O343" s="747" t="str">
        <x:f>IF(A343="","",IF(COUNTIF($A$5:$A$504,A343)&gt;1,"DUPLICATE SKU",IF(OR(B343="",E343="",F343=""),"CHECK REQUIRED FIELDS",IF(OR(NOT(ISNUMBER(F343)),F343&lt;=0,AND(G343&lt;&gt;"",OR(NOT(ISNUMBER(G343)),G343&lt;0,G343&gt;F343)),AND(H343&lt;&gt;"",OR(NOT(ISNUMBER(H343)),H343&lt;0,H343&gt;1)),AND(I343&lt;&gt;"",OR(NOT(ISNUMBER(I343)),I343&lt;=0)),AND(J343&lt;&gt;"",OR(NOT(ISNUMBER(J343)),J343&lt;=0)),AND(M343&lt;&gt;"",OR(NOT(ISNUMBER(M343)),M343&gt;TODAY()))),"CHECK PRICING","COMPLETE"))))</x:f>
      </x:c>
    </x:row>
    <x:row r="344">
      <x:c r="A344" s="459"/>
      <x:c r="B344" s="459"/>
      <x:c r="C344" s="459"/>
      <x:c r="D344" s="459"/>
      <x:c r="E344" s="459"/>
      <x:c r="F344" s="482"/>
      <x:c r="G344" s="482"/>
      <x:c r="H344" s="483"/>
      <x:c r="I344" s="459"/>
      <x:c r="J344" s="459"/>
      <x:c r="K344" s="459"/>
      <x:c r="L344" s="459"/>
      <x:c r="M344" s="459"/>
      <x:c r="N344" s="459"/>
      <x:c r="O344" s="747" t="str">
        <x:f>IF(A344="","",IF(COUNTIF($A$5:$A$504,A344)&gt;1,"DUPLICATE SKU",IF(OR(B344="",E344="",F344=""),"CHECK REQUIRED FIELDS",IF(OR(NOT(ISNUMBER(F344)),F344&lt;=0,AND(G344&lt;&gt;"",OR(NOT(ISNUMBER(G344)),G344&lt;0,G344&gt;F344)),AND(H344&lt;&gt;"",OR(NOT(ISNUMBER(H344)),H344&lt;0,H344&gt;1)),AND(I344&lt;&gt;"",OR(NOT(ISNUMBER(I344)),I344&lt;=0)),AND(J344&lt;&gt;"",OR(NOT(ISNUMBER(J344)),J344&lt;=0)),AND(M344&lt;&gt;"",OR(NOT(ISNUMBER(M344)),M344&gt;TODAY()))),"CHECK PRICING","COMPLETE"))))</x:f>
      </x:c>
    </x:row>
    <x:row r="345">
      <x:c r="A345" s="459"/>
      <x:c r="B345" s="459"/>
      <x:c r="C345" s="459"/>
      <x:c r="D345" s="459"/>
      <x:c r="E345" s="459"/>
      <x:c r="F345" s="482"/>
      <x:c r="G345" s="482"/>
      <x:c r="H345" s="483"/>
      <x:c r="I345" s="459"/>
      <x:c r="J345" s="459"/>
      <x:c r="K345" s="459"/>
      <x:c r="L345" s="459"/>
      <x:c r="M345" s="459"/>
      <x:c r="N345" s="459"/>
      <x:c r="O345" s="747" t="str">
        <x:f>IF(A345="","",IF(COUNTIF($A$5:$A$504,A345)&gt;1,"DUPLICATE SKU",IF(OR(B345="",E345="",F345=""),"CHECK REQUIRED FIELDS",IF(OR(NOT(ISNUMBER(F345)),F345&lt;=0,AND(G345&lt;&gt;"",OR(NOT(ISNUMBER(G345)),G345&lt;0,G345&gt;F345)),AND(H345&lt;&gt;"",OR(NOT(ISNUMBER(H345)),H345&lt;0,H345&gt;1)),AND(I345&lt;&gt;"",OR(NOT(ISNUMBER(I345)),I345&lt;=0)),AND(J345&lt;&gt;"",OR(NOT(ISNUMBER(J345)),J345&lt;=0)),AND(M345&lt;&gt;"",OR(NOT(ISNUMBER(M345)),M345&gt;TODAY()))),"CHECK PRICING","COMPLETE"))))</x:f>
      </x:c>
    </x:row>
    <x:row r="346">
      <x:c r="A346" s="459"/>
      <x:c r="B346" s="459"/>
      <x:c r="C346" s="459"/>
      <x:c r="D346" s="459"/>
      <x:c r="E346" s="459"/>
      <x:c r="F346" s="482"/>
      <x:c r="G346" s="482"/>
      <x:c r="H346" s="483"/>
      <x:c r="I346" s="459"/>
      <x:c r="J346" s="459"/>
      <x:c r="K346" s="459"/>
      <x:c r="L346" s="459"/>
      <x:c r="M346" s="459"/>
      <x:c r="N346" s="459"/>
      <x:c r="O346" s="747" t="str">
        <x:f>IF(A346="","",IF(COUNTIF($A$5:$A$504,A346)&gt;1,"DUPLICATE SKU",IF(OR(B346="",E346="",F346=""),"CHECK REQUIRED FIELDS",IF(OR(NOT(ISNUMBER(F346)),F346&lt;=0,AND(G346&lt;&gt;"",OR(NOT(ISNUMBER(G346)),G346&lt;0,G346&gt;F346)),AND(H346&lt;&gt;"",OR(NOT(ISNUMBER(H346)),H346&lt;0,H346&gt;1)),AND(I346&lt;&gt;"",OR(NOT(ISNUMBER(I346)),I346&lt;=0)),AND(J346&lt;&gt;"",OR(NOT(ISNUMBER(J346)),J346&lt;=0)),AND(M346&lt;&gt;"",OR(NOT(ISNUMBER(M346)),M346&gt;TODAY()))),"CHECK PRICING","COMPLETE"))))</x:f>
      </x:c>
    </x:row>
    <x:row r="347">
      <x:c r="A347" s="459"/>
      <x:c r="B347" s="459"/>
      <x:c r="C347" s="459"/>
      <x:c r="D347" s="459"/>
      <x:c r="E347" s="459"/>
      <x:c r="F347" s="482"/>
      <x:c r="G347" s="482"/>
      <x:c r="H347" s="483"/>
      <x:c r="I347" s="459"/>
      <x:c r="J347" s="459"/>
      <x:c r="K347" s="459"/>
      <x:c r="L347" s="459"/>
      <x:c r="M347" s="459"/>
      <x:c r="N347" s="459"/>
      <x:c r="O347" s="747" t="str">
        <x:f>IF(A347="","",IF(COUNTIF($A$5:$A$504,A347)&gt;1,"DUPLICATE SKU",IF(OR(B347="",E347="",F347=""),"CHECK REQUIRED FIELDS",IF(OR(NOT(ISNUMBER(F347)),F347&lt;=0,AND(G347&lt;&gt;"",OR(NOT(ISNUMBER(G347)),G347&lt;0,G347&gt;F347)),AND(H347&lt;&gt;"",OR(NOT(ISNUMBER(H347)),H347&lt;0,H347&gt;1)),AND(I347&lt;&gt;"",OR(NOT(ISNUMBER(I347)),I347&lt;=0)),AND(J347&lt;&gt;"",OR(NOT(ISNUMBER(J347)),J347&lt;=0)),AND(M347&lt;&gt;"",OR(NOT(ISNUMBER(M347)),M347&gt;TODAY()))),"CHECK PRICING","COMPLETE"))))</x:f>
      </x:c>
    </x:row>
    <x:row r="348">
      <x:c r="A348" s="459"/>
      <x:c r="B348" s="459"/>
      <x:c r="C348" s="459"/>
      <x:c r="D348" s="459"/>
      <x:c r="E348" s="459"/>
      <x:c r="F348" s="482"/>
      <x:c r="G348" s="482"/>
      <x:c r="H348" s="483"/>
      <x:c r="I348" s="459"/>
      <x:c r="J348" s="459"/>
      <x:c r="K348" s="459"/>
      <x:c r="L348" s="459"/>
      <x:c r="M348" s="459"/>
      <x:c r="N348" s="459"/>
      <x:c r="O348" s="747" t="str">
        <x:f>IF(A348="","",IF(COUNTIF($A$5:$A$504,A348)&gt;1,"DUPLICATE SKU",IF(OR(B348="",E348="",F348=""),"CHECK REQUIRED FIELDS",IF(OR(NOT(ISNUMBER(F348)),F348&lt;=0,AND(G348&lt;&gt;"",OR(NOT(ISNUMBER(G348)),G348&lt;0,G348&gt;F348)),AND(H348&lt;&gt;"",OR(NOT(ISNUMBER(H348)),H348&lt;0,H348&gt;1)),AND(I348&lt;&gt;"",OR(NOT(ISNUMBER(I348)),I348&lt;=0)),AND(J348&lt;&gt;"",OR(NOT(ISNUMBER(J348)),J348&lt;=0)),AND(M348&lt;&gt;"",OR(NOT(ISNUMBER(M348)),M348&gt;TODAY()))),"CHECK PRICING","COMPLETE"))))</x:f>
      </x:c>
    </x:row>
    <x:row r="349">
      <x:c r="A349" s="459"/>
      <x:c r="B349" s="459"/>
      <x:c r="C349" s="459"/>
      <x:c r="D349" s="459"/>
      <x:c r="E349" s="459"/>
      <x:c r="F349" s="482"/>
      <x:c r="G349" s="482"/>
      <x:c r="H349" s="483"/>
      <x:c r="I349" s="459"/>
      <x:c r="J349" s="459"/>
      <x:c r="K349" s="459"/>
      <x:c r="L349" s="459"/>
      <x:c r="M349" s="459"/>
      <x:c r="N349" s="459"/>
      <x:c r="O349" s="747" t="str">
        <x:f>IF(A349="","",IF(COUNTIF($A$5:$A$504,A349)&gt;1,"DUPLICATE SKU",IF(OR(B349="",E349="",F349=""),"CHECK REQUIRED FIELDS",IF(OR(NOT(ISNUMBER(F349)),F349&lt;=0,AND(G349&lt;&gt;"",OR(NOT(ISNUMBER(G349)),G349&lt;0,G349&gt;F349)),AND(H349&lt;&gt;"",OR(NOT(ISNUMBER(H349)),H349&lt;0,H349&gt;1)),AND(I349&lt;&gt;"",OR(NOT(ISNUMBER(I349)),I349&lt;=0)),AND(J349&lt;&gt;"",OR(NOT(ISNUMBER(J349)),J349&lt;=0)),AND(M349&lt;&gt;"",OR(NOT(ISNUMBER(M349)),M349&gt;TODAY()))),"CHECK PRICING","COMPLETE"))))</x:f>
      </x:c>
    </x:row>
    <x:row r="350">
      <x:c r="A350" s="459"/>
      <x:c r="B350" s="459"/>
      <x:c r="C350" s="459"/>
      <x:c r="D350" s="459"/>
      <x:c r="E350" s="459"/>
      <x:c r="F350" s="482"/>
      <x:c r="G350" s="482"/>
      <x:c r="H350" s="483"/>
      <x:c r="I350" s="459"/>
      <x:c r="J350" s="459"/>
      <x:c r="K350" s="459"/>
      <x:c r="L350" s="459"/>
      <x:c r="M350" s="459"/>
      <x:c r="N350" s="459"/>
      <x:c r="O350" s="747" t="str">
        <x:f>IF(A350="","",IF(COUNTIF($A$5:$A$504,A350)&gt;1,"DUPLICATE SKU",IF(OR(B350="",E350="",F350=""),"CHECK REQUIRED FIELDS",IF(OR(NOT(ISNUMBER(F350)),F350&lt;=0,AND(G350&lt;&gt;"",OR(NOT(ISNUMBER(G350)),G350&lt;0,G350&gt;F350)),AND(H350&lt;&gt;"",OR(NOT(ISNUMBER(H350)),H350&lt;0,H350&gt;1)),AND(I350&lt;&gt;"",OR(NOT(ISNUMBER(I350)),I350&lt;=0)),AND(J350&lt;&gt;"",OR(NOT(ISNUMBER(J350)),J350&lt;=0)),AND(M350&lt;&gt;"",OR(NOT(ISNUMBER(M350)),M350&gt;TODAY()))),"CHECK PRICING","COMPLETE"))))</x:f>
      </x:c>
    </x:row>
    <x:row r="351">
      <x:c r="A351" s="459"/>
      <x:c r="B351" s="459"/>
      <x:c r="C351" s="459"/>
      <x:c r="D351" s="459"/>
      <x:c r="E351" s="459"/>
      <x:c r="F351" s="482"/>
      <x:c r="G351" s="482"/>
      <x:c r="H351" s="483"/>
      <x:c r="I351" s="459"/>
      <x:c r="J351" s="459"/>
      <x:c r="K351" s="459"/>
      <x:c r="L351" s="459"/>
      <x:c r="M351" s="459"/>
      <x:c r="N351" s="459"/>
      <x:c r="O351" s="747" t="str">
        <x:f>IF(A351="","",IF(COUNTIF($A$5:$A$504,A351)&gt;1,"DUPLICATE SKU",IF(OR(B351="",E351="",F351=""),"CHECK REQUIRED FIELDS",IF(OR(NOT(ISNUMBER(F351)),F351&lt;=0,AND(G351&lt;&gt;"",OR(NOT(ISNUMBER(G351)),G351&lt;0,G351&gt;F351)),AND(H351&lt;&gt;"",OR(NOT(ISNUMBER(H351)),H351&lt;0,H351&gt;1)),AND(I351&lt;&gt;"",OR(NOT(ISNUMBER(I351)),I351&lt;=0)),AND(J351&lt;&gt;"",OR(NOT(ISNUMBER(J351)),J351&lt;=0)),AND(M351&lt;&gt;"",OR(NOT(ISNUMBER(M351)),M351&gt;TODAY()))),"CHECK PRICING","COMPLETE"))))</x:f>
      </x:c>
    </x:row>
    <x:row r="352">
      <x:c r="A352" s="459"/>
      <x:c r="B352" s="459"/>
      <x:c r="C352" s="459"/>
      <x:c r="D352" s="459"/>
      <x:c r="E352" s="459"/>
      <x:c r="F352" s="482"/>
      <x:c r="G352" s="482"/>
      <x:c r="H352" s="483"/>
      <x:c r="I352" s="459"/>
      <x:c r="J352" s="459"/>
      <x:c r="K352" s="459"/>
      <x:c r="L352" s="459"/>
      <x:c r="M352" s="459"/>
      <x:c r="N352" s="459"/>
      <x:c r="O352" s="747" t="str">
        <x:f>IF(A352="","",IF(COUNTIF($A$5:$A$504,A352)&gt;1,"DUPLICATE SKU",IF(OR(B352="",E352="",F352=""),"CHECK REQUIRED FIELDS",IF(OR(NOT(ISNUMBER(F352)),F352&lt;=0,AND(G352&lt;&gt;"",OR(NOT(ISNUMBER(G352)),G352&lt;0,G352&gt;F352)),AND(H352&lt;&gt;"",OR(NOT(ISNUMBER(H352)),H352&lt;0,H352&gt;1)),AND(I352&lt;&gt;"",OR(NOT(ISNUMBER(I352)),I352&lt;=0)),AND(J352&lt;&gt;"",OR(NOT(ISNUMBER(J352)),J352&lt;=0)),AND(M352&lt;&gt;"",OR(NOT(ISNUMBER(M352)),M352&gt;TODAY()))),"CHECK PRICING","COMPLETE"))))</x:f>
      </x:c>
    </x:row>
    <x:row r="353">
      <x:c r="A353" s="459"/>
      <x:c r="B353" s="459"/>
      <x:c r="C353" s="459"/>
      <x:c r="D353" s="459"/>
      <x:c r="E353" s="459"/>
      <x:c r="F353" s="482"/>
      <x:c r="G353" s="482"/>
      <x:c r="H353" s="483"/>
      <x:c r="I353" s="459"/>
      <x:c r="J353" s="459"/>
      <x:c r="K353" s="459"/>
      <x:c r="L353" s="459"/>
      <x:c r="M353" s="459"/>
      <x:c r="N353" s="459"/>
      <x:c r="O353" s="747" t="str">
        <x:f>IF(A353="","",IF(COUNTIF($A$5:$A$504,A353)&gt;1,"DUPLICATE SKU",IF(OR(B353="",E353="",F353=""),"CHECK REQUIRED FIELDS",IF(OR(NOT(ISNUMBER(F353)),F353&lt;=0,AND(G353&lt;&gt;"",OR(NOT(ISNUMBER(G353)),G353&lt;0,G353&gt;F353)),AND(H353&lt;&gt;"",OR(NOT(ISNUMBER(H353)),H353&lt;0,H353&gt;1)),AND(I353&lt;&gt;"",OR(NOT(ISNUMBER(I353)),I353&lt;=0)),AND(J353&lt;&gt;"",OR(NOT(ISNUMBER(J353)),J353&lt;=0)),AND(M353&lt;&gt;"",OR(NOT(ISNUMBER(M353)),M353&gt;TODAY()))),"CHECK PRICING","COMPLETE"))))</x:f>
      </x:c>
    </x:row>
    <x:row r="354">
      <x:c r="A354" s="459"/>
      <x:c r="B354" s="459"/>
      <x:c r="C354" s="459"/>
      <x:c r="D354" s="459"/>
      <x:c r="E354" s="459"/>
      <x:c r="F354" s="482"/>
      <x:c r="G354" s="482"/>
      <x:c r="H354" s="483"/>
      <x:c r="I354" s="459"/>
      <x:c r="J354" s="459"/>
      <x:c r="K354" s="459"/>
      <x:c r="L354" s="459"/>
      <x:c r="M354" s="459"/>
      <x:c r="N354" s="459"/>
      <x:c r="O354" s="747" t="str">
        <x:f>IF(A354="","",IF(COUNTIF($A$5:$A$504,A354)&gt;1,"DUPLICATE SKU",IF(OR(B354="",E354="",F354=""),"CHECK REQUIRED FIELDS",IF(OR(NOT(ISNUMBER(F354)),F354&lt;=0,AND(G354&lt;&gt;"",OR(NOT(ISNUMBER(G354)),G354&lt;0,G354&gt;F354)),AND(H354&lt;&gt;"",OR(NOT(ISNUMBER(H354)),H354&lt;0,H354&gt;1)),AND(I354&lt;&gt;"",OR(NOT(ISNUMBER(I354)),I354&lt;=0)),AND(J354&lt;&gt;"",OR(NOT(ISNUMBER(J354)),J354&lt;=0)),AND(M354&lt;&gt;"",OR(NOT(ISNUMBER(M354)),M354&gt;TODAY()))),"CHECK PRICING","COMPLETE"))))</x:f>
      </x:c>
    </x:row>
    <x:row r="355">
      <x:c r="A355" s="459"/>
      <x:c r="B355" s="459"/>
      <x:c r="C355" s="459"/>
      <x:c r="D355" s="459"/>
      <x:c r="E355" s="459"/>
      <x:c r="F355" s="482"/>
      <x:c r="G355" s="482"/>
      <x:c r="H355" s="483"/>
      <x:c r="I355" s="459"/>
      <x:c r="J355" s="459"/>
      <x:c r="K355" s="459"/>
      <x:c r="L355" s="459"/>
      <x:c r="M355" s="459"/>
      <x:c r="N355" s="459"/>
      <x:c r="O355" s="747" t="str">
        <x:f>IF(A355="","",IF(COUNTIF($A$5:$A$504,A355)&gt;1,"DUPLICATE SKU",IF(OR(B355="",E355="",F355=""),"CHECK REQUIRED FIELDS",IF(OR(NOT(ISNUMBER(F355)),F355&lt;=0,AND(G355&lt;&gt;"",OR(NOT(ISNUMBER(G355)),G355&lt;0,G355&gt;F355)),AND(H355&lt;&gt;"",OR(NOT(ISNUMBER(H355)),H355&lt;0,H355&gt;1)),AND(I355&lt;&gt;"",OR(NOT(ISNUMBER(I355)),I355&lt;=0)),AND(J355&lt;&gt;"",OR(NOT(ISNUMBER(J355)),J355&lt;=0)),AND(M355&lt;&gt;"",OR(NOT(ISNUMBER(M355)),M355&gt;TODAY()))),"CHECK PRICING","COMPLETE"))))</x:f>
      </x:c>
    </x:row>
    <x:row r="356">
      <x:c r="A356" s="459"/>
      <x:c r="B356" s="459"/>
      <x:c r="C356" s="459"/>
      <x:c r="D356" s="459"/>
      <x:c r="E356" s="459"/>
      <x:c r="F356" s="482"/>
      <x:c r="G356" s="482"/>
      <x:c r="H356" s="483"/>
      <x:c r="I356" s="459"/>
      <x:c r="J356" s="459"/>
      <x:c r="K356" s="459"/>
      <x:c r="L356" s="459"/>
      <x:c r="M356" s="459"/>
      <x:c r="N356" s="459"/>
      <x:c r="O356" s="747" t="str">
        <x:f>IF(A356="","",IF(COUNTIF($A$5:$A$504,A356)&gt;1,"DUPLICATE SKU",IF(OR(B356="",E356="",F356=""),"CHECK REQUIRED FIELDS",IF(OR(NOT(ISNUMBER(F356)),F356&lt;=0,AND(G356&lt;&gt;"",OR(NOT(ISNUMBER(G356)),G356&lt;0,G356&gt;F356)),AND(H356&lt;&gt;"",OR(NOT(ISNUMBER(H356)),H356&lt;0,H356&gt;1)),AND(I356&lt;&gt;"",OR(NOT(ISNUMBER(I356)),I356&lt;=0)),AND(J356&lt;&gt;"",OR(NOT(ISNUMBER(J356)),J356&lt;=0)),AND(M356&lt;&gt;"",OR(NOT(ISNUMBER(M356)),M356&gt;TODAY()))),"CHECK PRICING","COMPLETE"))))</x:f>
      </x:c>
    </x:row>
    <x:row r="357">
      <x:c r="A357" s="459"/>
      <x:c r="B357" s="459"/>
      <x:c r="C357" s="459"/>
      <x:c r="D357" s="459"/>
      <x:c r="E357" s="459"/>
      <x:c r="F357" s="482"/>
      <x:c r="G357" s="482"/>
      <x:c r="H357" s="483"/>
      <x:c r="I357" s="459"/>
      <x:c r="J357" s="459"/>
      <x:c r="K357" s="459"/>
      <x:c r="L357" s="459"/>
      <x:c r="M357" s="459"/>
      <x:c r="N357" s="459"/>
      <x:c r="O357" s="747" t="str">
        <x:f>IF(A357="","",IF(COUNTIF($A$5:$A$504,A357)&gt;1,"DUPLICATE SKU",IF(OR(B357="",E357="",F357=""),"CHECK REQUIRED FIELDS",IF(OR(NOT(ISNUMBER(F357)),F357&lt;=0,AND(G357&lt;&gt;"",OR(NOT(ISNUMBER(G357)),G357&lt;0,G357&gt;F357)),AND(H357&lt;&gt;"",OR(NOT(ISNUMBER(H357)),H357&lt;0,H357&gt;1)),AND(I357&lt;&gt;"",OR(NOT(ISNUMBER(I357)),I357&lt;=0)),AND(J357&lt;&gt;"",OR(NOT(ISNUMBER(J357)),J357&lt;=0)),AND(M357&lt;&gt;"",OR(NOT(ISNUMBER(M357)),M357&gt;TODAY()))),"CHECK PRICING","COMPLETE"))))</x:f>
      </x:c>
    </x:row>
    <x:row r="358">
      <x:c r="A358" s="459"/>
      <x:c r="B358" s="459"/>
      <x:c r="C358" s="459"/>
      <x:c r="D358" s="459"/>
      <x:c r="E358" s="459"/>
      <x:c r="F358" s="482"/>
      <x:c r="G358" s="482"/>
      <x:c r="H358" s="483"/>
      <x:c r="I358" s="459"/>
      <x:c r="J358" s="459"/>
      <x:c r="K358" s="459"/>
      <x:c r="L358" s="459"/>
      <x:c r="M358" s="459"/>
      <x:c r="N358" s="459"/>
      <x:c r="O358" s="747" t="str">
        <x:f>IF(A358="","",IF(COUNTIF($A$5:$A$504,A358)&gt;1,"DUPLICATE SKU",IF(OR(B358="",E358="",F358=""),"CHECK REQUIRED FIELDS",IF(OR(NOT(ISNUMBER(F358)),F358&lt;=0,AND(G358&lt;&gt;"",OR(NOT(ISNUMBER(G358)),G358&lt;0,G358&gt;F358)),AND(H358&lt;&gt;"",OR(NOT(ISNUMBER(H358)),H358&lt;0,H358&gt;1)),AND(I358&lt;&gt;"",OR(NOT(ISNUMBER(I358)),I358&lt;=0)),AND(J358&lt;&gt;"",OR(NOT(ISNUMBER(J358)),J358&lt;=0)),AND(M358&lt;&gt;"",OR(NOT(ISNUMBER(M358)),M358&gt;TODAY()))),"CHECK PRICING","COMPLETE"))))</x:f>
      </x:c>
    </x:row>
    <x:row r="359">
      <x:c r="A359" s="459"/>
      <x:c r="B359" s="459"/>
      <x:c r="C359" s="459"/>
      <x:c r="D359" s="459"/>
      <x:c r="E359" s="459"/>
      <x:c r="F359" s="482"/>
      <x:c r="G359" s="482"/>
      <x:c r="H359" s="483"/>
      <x:c r="I359" s="459"/>
      <x:c r="J359" s="459"/>
      <x:c r="K359" s="459"/>
      <x:c r="L359" s="459"/>
      <x:c r="M359" s="459"/>
      <x:c r="N359" s="459"/>
      <x:c r="O359" s="747" t="str">
        <x:f>IF(A359="","",IF(COUNTIF($A$5:$A$504,A359)&gt;1,"DUPLICATE SKU",IF(OR(B359="",E359="",F359=""),"CHECK REQUIRED FIELDS",IF(OR(NOT(ISNUMBER(F359)),F359&lt;=0,AND(G359&lt;&gt;"",OR(NOT(ISNUMBER(G359)),G359&lt;0,G359&gt;F359)),AND(H359&lt;&gt;"",OR(NOT(ISNUMBER(H359)),H359&lt;0,H359&gt;1)),AND(I359&lt;&gt;"",OR(NOT(ISNUMBER(I359)),I359&lt;=0)),AND(J359&lt;&gt;"",OR(NOT(ISNUMBER(J359)),J359&lt;=0)),AND(M359&lt;&gt;"",OR(NOT(ISNUMBER(M359)),M359&gt;TODAY()))),"CHECK PRICING","COMPLETE"))))</x:f>
      </x:c>
    </x:row>
    <x:row r="360">
      <x:c r="A360" s="459"/>
      <x:c r="B360" s="459"/>
      <x:c r="C360" s="459"/>
      <x:c r="D360" s="459"/>
      <x:c r="E360" s="459"/>
      <x:c r="F360" s="482"/>
      <x:c r="G360" s="482"/>
      <x:c r="H360" s="483"/>
      <x:c r="I360" s="459"/>
      <x:c r="J360" s="459"/>
      <x:c r="K360" s="459"/>
      <x:c r="L360" s="459"/>
      <x:c r="M360" s="459"/>
      <x:c r="N360" s="459"/>
      <x:c r="O360" s="747" t="str">
        <x:f>IF(A360="","",IF(COUNTIF($A$5:$A$504,A360)&gt;1,"DUPLICATE SKU",IF(OR(B360="",E360="",F360=""),"CHECK REQUIRED FIELDS",IF(OR(NOT(ISNUMBER(F360)),F360&lt;=0,AND(G360&lt;&gt;"",OR(NOT(ISNUMBER(G360)),G360&lt;0,G360&gt;F360)),AND(H360&lt;&gt;"",OR(NOT(ISNUMBER(H360)),H360&lt;0,H360&gt;1)),AND(I360&lt;&gt;"",OR(NOT(ISNUMBER(I360)),I360&lt;=0)),AND(J360&lt;&gt;"",OR(NOT(ISNUMBER(J360)),J360&lt;=0)),AND(M360&lt;&gt;"",OR(NOT(ISNUMBER(M360)),M360&gt;TODAY()))),"CHECK PRICING","COMPLETE"))))</x:f>
      </x:c>
    </x:row>
    <x:row r="361">
      <x:c r="A361" s="459"/>
      <x:c r="B361" s="459"/>
      <x:c r="C361" s="459"/>
      <x:c r="D361" s="459"/>
      <x:c r="E361" s="459"/>
      <x:c r="F361" s="482"/>
      <x:c r="G361" s="482"/>
      <x:c r="H361" s="483"/>
      <x:c r="I361" s="459"/>
      <x:c r="J361" s="459"/>
      <x:c r="K361" s="459"/>
      <x:c r="L361" s="459"/>
      <x:c r="M361" s="459"/>
      <x:c r="N361" s="459"/>
      <x:c r="O361" s="747" t="str">
        <x:f>IF(A361="","",IF(COUNTIF($A$5:$A$504,A361)&gt;1,"DUPLICATE SKU",IF(OR(B361="",E361="",F361=""),"CHECK REQUIRED FIELDS",IF(OR(NOT(ISNUMBER(F361)),F361&lt;=0,AND(G361&lt;&gt;"",OR(NOT(ISNUMBER(G361)),G361&lt;0,G361&gt;F361)),AND(H361&lt;&gt;"",OR(NOT(ISNUMBER(H361)),H361&lt;0,H361&gt;1)),AND(I361&lt;&gt;"",OR(NOT(ISNUMBER(I361)),I361&lt;=0)),AND(J361&lt;&gt;"",OR(NOT(ISNUMBER(J361)),J361&lt;=0)),AND(M361&lt;&gt;"",OR(NOT(ISNUMBER(M361)),M361&gt;TODAY()))),"CHECK PRICING","COMPLETE"))))</x:f>
      </x:c>
    </x:row>
    <x:row r="362">
      <x:c r="A362" s="459"/>
      <x:c r="B362" s="459"/>
      <x:c r="C362" s="459"/>
      <x:c r="D362" s="459"/>
      <x:c r="E362" s="459"/>
      <x:c r="F362" s="482"/>
      <x:c r="G362" s="482"/>
      <x:c r="H362" s="483"/>
      <x:c r="I362" s="459"/>
      <x:c r="J362" s="459"/>
      <x:c r="K362" s="459"/>
      <x:c r="L362" s="459"/>
      <x:c r="M362" s="459"/>
      <x:c r="N362" s="459"/>
      <x:c r="O362" s="747" t="str">
        <x:f>IF(A362="","",IF(COUNTIF($A$5:$A$504,A362)&gt;1,"DUPLICATE SKU",IF(OR(B362="",E362="",F362=""),"CHECK REQUIRED FIELDS",IF(OR(NOT(ISNUMBER(F362)),F362&lt;=0,AND(G362&lt;&gt;"",OR(NOT(ISNUMBER(G362)),G362&lt;0,G362&gt;F362)),AND(H362&lt;&gt;"",OR(NOT(ISNUMBER(H362)),H362&lt;0,H362&gt;1)),AND(I362&lt;&gt;"",OR(NOT(ISNUMBER(I362)),I362&lt;=0)),AND(J362&lt;&gt;"",OR(NOT(ISNUMBER(J362)),J362&lt;=0)),AND(M362&lt;&gt;"",OR(NOT(ISNUMBER(M362)),M362&gt;TODAY()))),"CHECK PRICING","COMPLETE"))))</x:f>
      </x:c>
    </x:row>
    <x:row r="363">
      <x:c r="A363" s="459"/>
      <x:c r="B363" s="459"/>
      <x:c r="C363" s="459"/>
      <x:c r="D363" s="459"/>
      <x:c r="E363" s="459"/>
      <x:c r="F363" s="482"/>
      <x:c r="G363" s="482"/>
      <x:c r="H363" s="483"/>
      <x:c r="I363" s="459"/>
      <x:c r="J363" s="459"/>
      <x:c r="K363" s="459"/>
      <x:c r="L363" s="459"/>
      <x:c r="M363" s="459"/>
      <x:c r="N363" s="459"/>
      <x:c r="O363" s="747" t="str">
        <x:f>IF(A363="","",IF(COUNTIF($A$5:$A$504,A363)&gt;1,"DUPLICATE SKU",IF(OR(B363="",E363="",F363=""),"CHECK REQUIRED FIELDS",IF(OR(NOT(ISNUMBER(F363)),F363&lt;=0,AND(G363&lt;&gt;"",OR(NOT(ISNUMBER(G363)),G363&lt;0,G363&gt;F363)),AND(H363&lt;&gt;"",OR(NOT(ISNUMBER(H363)),H363&lt;0,H363&gt;1)),AND(I363&lt;&gt;"",OR(NOT(ISNUMBER(I363)),I363&lt;=0)),AND(J363&lt;&gt;"",OR(NOT(ISNUMBER(J363)),J363&lt;=0)),AND(M363&lt;&gt;"",OR(NOT(ISNUMBER(M363)),M363&gt;TODAY()))),"CHECK PRICING","COMPLETE"))))</x:f>
      </x:c>
    </x:row>
    <x:row r="364">
      <x:c r="A364" s="459"/>
      <x:c r="B364" s="459"/>
      <x:c r="C364" s="459"/>
      <x:c r="D364" s="459"/>
      <x:c r="E364" s="459"/>
      <x:c r="F364" s="482"/>
      <x:c r="G364" s="482"/>
      <x:c r="H364" s="483"/>
      <x:c r="I364" s="459"/>
      <x:c r="J364" s="459"/>
      <x:c r="K364" s="459"/>
      <x:c r="L364" s="459"/>
      <x:c r="M364" s="459"/>
      <x:c r="N364" s="459"/>
      <x:c r="O364" s="747" t="str">
        <x:f>IF(A364="","",IF(COUNTIF($A$5:$A$504,A364)&gt;1,"DUPLICATE SKU",IF(OR(B364="",E364="",F364=""),"CHECK REQUIRED FIELDS",IF(OR(NOT(ISNUMBER(F364)),F364&lt;=0,AND(G364&lt;&gt;"",OR(NOT(ISNUMBER(G364)),G364&lt;0,G364&gt;F364)),AND(H364&lt;&gt;"",OR(NOT(ISNUMBER(H364)),H364&lt;0,H364&gt;1)),AND(I364&lt;&gt;"",OR(NOT(ISNUMBER(I364)),I364&lt;=0)),AND(J364&lt;&gt;"",OR(NOT(ISNUMBER(J364)),J364&lt;=0)),AND(M364&lt;&gt;"",OR(NOT(ISNUMBER(M364)),M364&gt;TODAY()))),"CHECK PRICING","COMPLETE"))))</x:f>
      </x:c>
    </x:row>
    <x:row r="365">
      <x:c r="A365" s="459"/>
      <x:c r="B365" s="459"/>
      <x:c r="C365" s="459"/>
      <x:c r="D365" s="459"/>
      <x:c r="E365" s="459"/>
      <x:c r="F365" s="482"/>
      <x:c r="G365" s="482"/>
      <x:c r="H365" s="483"/>
      <x:c r="I365" s="459"/>
      <x:c r="J365" s="459"/>
      <x:c r="K365" s="459"/>
      <x:c r="L365" s="459"/>
      <x:c r="M365" s="459"/>
      <x:c r="N365" s="459"/>
      <x:c r="O365" s="747" t="str">
        <x:f>IF(A365="","",IF(COUNTIF($A$5:$A$504,A365)&gt;1,"DUPLICATE SKU",IF(OR(B365="",E365="",F365=""),"CHECK REQUIRED FIELDS",IF(OR(NOT(ISNUMBER(F365)),F365&lt;=0,AND(G365&lt;&gt;"",OR(NOT(ISNUMBER(G365)),G365&lt;0,G365&gt;F365)),AND(H365&lt;&gt;"",OR(NOT(ISNUMBER(H365)),H365&lt;0,H365&gt;1)),AND(I365&lt;&gt;"",OR(NOT(ISNUMBER(I365)),I365&lt;=0)),AND(J365&lt;&gt;"",OR(NOT(ISNUMBER(J365)),J365&lt;=0)),AND(M365&lt;&gt;"",OR(NOT(ISNUMBER(M365)),M365&gt;TODAY()))),"CHECK PRICING","COMPLETE"))))</x:f>
      </x:c>
    </x:row>
    <x:row r="366">
      <x:c r="A366" s="459"/>
      <x:c r="B366" s="459"/>
      <x:c r="C366" s="459"/>
      <x:c r="D366" s="459"/>
      <x:c r="E366" s="459"/>
      <x:c r="F366" s="482"/>
      <x:c r="G366" s="482"/>
      <x:c r="H366" s="483"/>
      <x:c r="I366" s="459"/>
      <x:c r="J366" s="459"/>
      <x:c r="K366" s="459"/>
      <x:c r="L366" s="459"/>
      <x:c r="M366" s="459"/>
      <x:c r="N366" s="459"/>
      <x:c r="O366" s="747" t="str">
        <x:f>IF(A366="","",IF(COUNTIF($A$5:$A$504,A366)&gt;1,"DUPLICATE SKU",IF(OR(B366="",E366="",F366=""),"CHECK REQUIRED FIELDS",IF(OR(NOT(ISNUMBER(F366)),F366&lt;=0,AND(G366&lt;&gt;"",OR(NOT(ISNUMBER(G366)),G366&lt;0,G366&gt;F366)),AND(H366&lt;&gt;"",OR(NOT(ISNUMBER(H366)),H366&lt;0,H366&gt;1)),AND(I366&lt;&gt;"",OR(NOT(ISNUMBER(I366)),I366&lt;=0)),AND(J366&lt;&gt;"",OR(NOT(ISNUMBER(J366)),J366&lt;=0)),AND(M366&lt;&gt;"",OR(NOT(ISNUMBER(M366)),M366&gt;TODAY()))),"CHECK PRICING","COMPLETE"))))</x:f>
      </x:c>
    </x:row>
    <x:row r="367">
      <x:c r="A367" s="459"/>
      <x:c r="B367" s="459"/>
      <x:c r="C367" s="459"/>
      <x:c r="D367" s="459"/>
      <x:c r="E367" s="459"/>
      <x:c r="F367" s="482"/>
      <x:c r="G367" s="482"/>
      <x:c r="H367" s="483"/>
      <x:c r="I367" s="459"/>
      <x:c r="J367" s="459"/>
      <x:c r="K367" s="459"/>
      <x:c r="L367" s="459"/>
      <x:c r="M367" s="459"/>
      <x:c r="N367" s="459"/>
      <x:c r="O367" s="747" t="str">
        <x:f>IF(A367="","",IF(COUNTIF($A$5:$A$504,A367)&gt;1,"DUPLICATE SKU",IF(OR(B367="",E367="",F367=""),"CHECK REQUIRED FIELDS",IF(OR(NOT(ISNUMBER(F367)),F367&lt;=0,AND(G367&lt;&gt;"",OR(NOT(ISNUMBER(G367)),G367&lt;0,G367&gt;F367)),AND(H367&lt;&gt;"",OR(NOT(ISNUMBER(H367)),H367&lt;0,H367&gt;1)),AND(I367&lt;&gt;"",OR(NOT(ISNUMBER(I367)),I367&lt;=0)),AND(J367&lt;&gt;"",OR(NOT(ISNUMBER(J367)),J367&lt;=0)),AND(M367&lt;&gt;"",OR(NOT(ISNUMBER(M367)),M367&gt;TODAY()))),"CHECK PRICING","COMPLETE"))))</x:f>
      </x:c>
    </x:row>
    <x:row r="368">
      <x:c r="A368" s="459"/>
      <x:c r="B368" s="459"/>
      <x:c r="C368" s="459"/>
      <x:c r="D368" s="459"/>
      <x:c r="E368" s="459"/>
      <x:c r="F368" s="482"/>
      <x:c r="G368" s="482"/>
      <x:c r="H368" s="483"/>
      <x:c r="I368" s="459"/>
      <x:c r="J368" s="459"/>
      <x:c r="K368" s="459"/>
      <x:c r="L368" s="459"/>
      <x:c r="M368" s="459"/>
      <x:c r="N368" s="459"/>
      <x:c r="O368" s="747" t="str">
        <x:f>IF(A368="","",IF(COUNTIF($A$5:$A$504,A368)&gt;1,"DUPLICATE SKU",IF(OR(B368="",E368="",F368=""),"CHECK REQUIRED FIELDS",IF(OR(NOT(ISNUMBER(F368)),F368&lt;=0,AND(G368&lt;&gt;"",OR(NOT(ISNUMBER(G368)),G368&lt;0,G368&gt;F368)),AND(H368&lt;&gt;"",OR(NOT(ISNUMBER(H368)),H368&lt;0,H368&gt;1)),AND(I368&lt;&gt;"",OR(NOT(ISNUMBER(I368)),I368&lt;=0)),AND(J368&lt;&gt;"",OR(NOT(ISNUMBER(J368)),J368&lt;=0)),AND(M368&lt;&gt;"",OR(NOT(ISNUMBER(M368)),M368&gt;TODAY()))),"CHECK PRICING","COMPLETE"))))</x:f>
      </x:c>
    </x:row>
    <x:row r="369">
      <x:c r="A369" s="459"/>
      <x:c r="B369" s="459"/>
      <x:c r="C369" s="459"/>
      <x:c r="D369" s="459"/>
      <x:c r="E369" s="459"/>
      <x:c r="F369" s="482"/>
      <x:c r="G369" s="482"/>
      <x:c r="H369" s="483"/>
      <x:c r="I369" s="459"/>
      <x:c r="J369" s="459"/>
      <x:c r="K369" s="459"/>
      <x:c r="L369" s="459"/>
      <x:c r="M369" s="459"/>
      <x:c r="N369" s="459"/>
      <x:c r="O369" s="747" t="str">
        <x:f>IF(A369="","",IF(COUNTIF($A$5:$A$504,A369)&gt;1,"DUPLICATE SKU",IF(OR(B369="",E369="",F369=""),"CHECK REQUIRED FIELDS",IF(OR(NOT(ISNUMBER(F369)),F369&lt;=0,AND(G369&lt;&gt;"",OR(NOT(ISNUMBER(G369)),G369&lt;0,G369&gt;F369)),AND(H369&lt;&gt;"",OR(NOT(ISNUMBER(H369)),H369&lt;0,H369&gt;1)),AND(I369&lt;&gt;"",OR(NOT(ISNUMBER(I369)),I369&lt;=0)),AND(J369&lt;&gt;"",OR(NOT(ISNUMBER(J369)),J369&lt;=0)),AND(M369&lt;&gt;"",OR(NOT(ISNUMBER(M369)),M369&gt;TODAY()))),"CHECK PRICING","COMPLETE"))))</x:f>
      </x:c>
    </x:row>
    <x:row r="370">
      <x:c r="A370" s="459"/>
      <x:c r="B370" s="459"/>
      <x:c r="C370" s="459"/>
      <x:c r="D370" s="459"/>
      <x:c r="E370" s="459"/>
      <x:c r="F370" s="482"/>
      <x:c r="G370" s="482"/>
      <x:c r="H370" s="483"/>
      <x:c r="I370" s="459"/>
      <x:c r="J370" s="459"/>
      <x:c r="K370" s="459"/>
      <x:c r="L370" s="459"/>
      <x:c r="M370" s="459"/>
      <x:c r="N370" s="459"/>
      <x:c r="O370" s="747" t="str">
        <x:f>IF(A370="","",IF(COUNTIF($A$5:$A$504,A370)&gt;1,"DUPLICATE SKU",IF(OR(B370="",E370="",F370=""),"CHECK REQUIRED FIELDS",IF(OR(NOT(ISNUMBER(F370)),F370&lt;=0,AND(G370&lt;&gt;"",OR(NOT(ISNUMBER(G370)),G370&lt;0,G370&gt;F370)),AND(H370&lt;&gt;"",OR(NOT(ISNUMBER(H370)),H370&lt;0,H370&gt;1)),AND(I370&lt;&gt;"",OR(NOT(ISNUMBER(I370)),I370&lt;=0)),AND(J370&lt;&gt;"",OR(NOT(ISNUMBER(J370)),J370&lt;=0)),AND(M370&lt;&gt;"",OR(NOT(ISNUMBER(M370)),M370&gt;TODAY()))),"CHECK PRICING","COMPLETE"))))</x:f>
      </x:c>
    </x:row>
    <x:row r="371">
      <x:c r="A371" s="459"/>
      <x:c r="B371" s="459"/>
      <x:c r="C371" s="459"/>
      <x:c r="D371" s="459"/>
      <x:c r="E371" s="459"/>
      <x:c r="F371" s="482"/>
      <x:c r="G371" s="482"/>
      <x:c r="H371" s="483"/>
      <x:c r="I371" s="459"/>
      <x:c r="J371" s="459"/>
      <x:c r="K371" s="459"/>
      <x:c r="L371" s="459"/>
      <x:c r="M371" s="459"/>
      <x:c r="N371" s="459"/>
      <x:c r="O371" s="747" t="str">
        <x:f>IF(A371="","",IF(COUNTIF($A$5:$A$504,A371)&gt;1,"DUPLICATE SKU",IF(OR(B371="",E371="",F371=""),"CHECK REQUIRED FIELDS",IF(OR(NOT(ISNUMBER(F371)),F371&lt;=0,AND(G371&lt;&gt;"",OR(NOT(ISNUMBER(G371)),G371&lt;0,G371&gt;F371)),AND(H371&lt;&gt;"",OR(NOT(ISNUMBER(H371)),H371&lt;0,H371&gt;1)),AND(I371&lt;&gt;"",OR(NOT(ISNUMBER(I371)),I371&lt;=0)),AND(J371&lt;&gt;"",OR(NOT(ISNUMBER(J371)),J371&lt;=0)),AND(M371&lt;&gt;"",OR(NOT(ISNUMBER(M371)),M371&gt;TODAY()))),"CHECK PRICING","COMPLETE"))))</x:f>
      </x:c>
    </x:row>
    <x:row r="372">
      <x:c r="A372" s="459"/>
      <x:c r="B372" s="459"/>
      <x:c r="C372" s="459"/>
      <x:c r="D372" s="459"/>
      <x:c r="E372" s="459"/>
      <x:c r="F372" s="482"/>
      <x:c r="G372" s="482"/>
      <x:c r="H372" s="483"/>
      <x:c r="I372" s="459"/>
      <x:c r="J372" s="459"/>
      <x:c r="K372" s="459"/>
      <x:c r="L372" s="459"/>
      <x:c r="M372" s="459"/>
      <x:c r="N372" s="459"/>
      <x:c r="O372" s="747" t="str">
        <x:f>IF(A372="","",IF(COUNTIF($A$5:$A$504,A372)&gt;1,"DUPLICATE SKU",IF(OR(B372="",E372="",F372=""),"CHECK REQUIRED FIELDS",IF(OR(NOT(ISNUMBER(F372)),F372&lt;=0,AND(G372&lt;&gt;"",OR(NOT(ISNUMBER(G372)),G372&lt;0,G372&gt;F372)),AND(H372&lt;&gt;"",OR(NOT(ISNUMBER(H372)),H372&lt;0,H372&gt;1)),AND(I372&lt;&gt;"",OR(NOT(ISNUMBER(I372)),I372&lt;=0)),AND(J372&lt;&gt;"",OR(NOT(ISNUMBER(J372)),J372&lt;=0)),AND(M372&lt;&gt;"",OR(NOT(ISNUMBER(M372)),M372&gt;TODAY()))),"CHECK PRICING","COMPLETE"))))</x:f>
      </x:c>
    </x:row>
    <x:row r="373">
      <x:c r="A373" s="459"/>
      <x:c r="B373" s="459"/>
      <x:c r="C373" s="459"/>
      <x:c r="D373" s="459"/>
      <x:c r="E373" s="459"/>
      <x:c r="F373" s="482"/>
      <x:c r="G373" s="482"/>
      <x:c r="H373" s="483"/>
      <x:c r="I373" s="459"/>
      <x:c r="J373" s="459"/>
      <x:c r="K373" s="459"/>
      <x:c r="L373" s="459"/>
      <x:c r="M373" s="459"/>
      <x:c r="N373" s="459"/>
      <x:c r="O373" s="747" t="str">
        <x:f>IF(A373="","",IF(COUNTIF($A$5:$A$504,A373)&gt;1,"DUPLICATE SKU",IF(OR(B373="",E373="",F373=""),"CHECK REQUIRED FIELDS",IF(OR(NOT(ISNUMBER(F373)),F373&lt;=0,AND(G373&lt;&gt;"",OR(NOT(ISNUMBER(G373)),G373&lt;0,G373&gt;F373)),AND(H373&lt;&gt;"",OR(NOT(ISNUMBER(H373)),H373&lt;0,H373&gt;1)),AND(I373&lt;&gt;"",OR(NOT(ISNUMBER(I373)),I373&lt;=0)),AND(J373&lt;&gt;"",OR(NOT(ISNUMBER(J373)),J373&lt;=0)),AND(M373&lt;&gt;"",OR(NOT(ISNUMBER(M373)),M373&gt;TODAY()))),"CHECK PRICING","COMPLETE"))))</x:f>
      </x:c>
    </x:row>
    <x:row r="374">
      <x:c r="A374" s="459"/>
      <x:c r="B374" s="459"/>
      <x:c r="C374" s="459"/>
      <x:c r="D374" s="459"/>
      <x:c r="E374" s="459"/>
      <x:c r="F374" s="482"/>
      <x:c r="G374" s="482"/>
      <x:c r="H374" s="483"/>
      <x:c r="I374" s="459"/>
      <x:c r="J374" s="459"/>
      <x:c r="K374" s="459"/>
      <x:c r="L374" s="459"/>
      <x:c r="M374" s="459"/>
      <x:c r="N374" s="459"/>
      <x:c r="O374" s="747" t="str">
        <x:f>IF(A374="","",IF(COUNTIF($A$5:$A$504,A374)&gt;1,"DUPLICATE SKU",IF(OR(B374="",E374="",F374=""),"CHECK REQUIRED FIELDS",IF(OR(NOT(ISNUMBER(F374)),F374&lt;=0,AND(G374&lt;&gt;"",OR(NOT(ISNUMBER(G374)),G374&lt;0,G374&gt;F374)),AND(H374&lt;&gt;"",OR(NOT(ISNUMBER(H374)),H374&lt;0,H374&gt;1)),AND(I374&lt;&gt;"",OR(NOT(ISNUMBER(I374)),I374&lt;=0)),AND(J374&lt;&gt;"",OR(NOT(ISNUMBER(J374)),J374&lt;=0)),AND(M374&lt;&gt;"",OR(NOT(ISNUMBER(M374)),M374&gt;TODAY()))),"CHECK PRICING","COMPLETE"))))</x:f>
      </x:c>
    </x:row>
    <x:row r="375">
      <x:c r="A375" s="459"/>
      <x:c r="B375" s="459"/>
      <x:c r="C375" s="459"/>
      <x:c r="D375" s="459"/>
      <x:c r="E375" s="459"/>
      <x:c r="F375" s="482"/>
      <x:c r="G375" s="482"/>
      <x:c r="H375" s="483"/>
      <x:c r="I375" s="459"/>
      <x:c r="J375" s="459"/>
      <x:c r="K375" s="459"/>
      <x:c r="L375" s="459"/>
      <x:c r="M375" s="459"/>
      <x:c r="N375" s="459"/>
      <x:c r="O375" s="747" t="str">
        <x:f>IF(A375="","",IF(COUNTIF($A$5:$A$504,A375)&gt;1,"DUPLICATE SKU",IF(OR(B375="",E375="",F375=""),"CHECK REQUIRED FIELDS",IF(OR(NOT(ISNUMBER(F375)),F375&lt;=0,AND(G375&lt;&gt;"",OR(NOT(ISNUMBER(G375)),G375&lt;0,G375&gt;F375)),AND(H375&lt;&gt;"",OR(NOT(ISNUMBER(H375)),H375&lt;0,H375&gt;1)),AND(I375&lt;&gt;"",OR(NOT(ISNUMBER(I375)),I375&lt;=0)),AND(J375&lt;&gt;"",OR(NOT(ISNUMBER(J375)),J375&lt;=0)),AND(M375&lt;&gt;"",OR(NOT(ISNUMBER(M375)),M375&gt;TODAY()))),"CHECK PRICING","COMPLETE"))))</x:f>
      </x:c>
    </x:row>
    <x:row r="376">
      <x:c r="A376" s="459"/>
      <x:c r="B376" s="459"/>
      <x:c r="C376" s="459"/>
      <x:c r="D376" s="459"/>
      <x:c r="E376" s="459"/>
      <x:c r="F376" s="482"/>
      <x:c r="G376" s="482"/>
      <x:c r="H376" s="483"/>
      <x:c r="I376" s="459"/>
      <x:c r="J376" s="459"/>
      <x:c r="K376" s="459"/>
      <x:c r="L376" s="459"/>
      <x:c r="M376" s="459"/>
      <x:c r="N376" s="459"/>
      <x:c r="O376" s="747" t="str">
        <x:f>IF(A376="","",IF(COUNTIF($A$5:$A$504,A376)&gt;1,"DUPLICATE SKU",IF(OR(B376="",E376="",F376=""),"CHECK REQUIRED FIELDS",IF(OR(NOT(ISNUMBER(F376)),F376&lt;=0,AND(G376&lt;&gt;"",OR(NOT(ISNUMBER(G376)),G376&lt;0,G376&gt;F376)),AND(H376&lt;&gt;"",OR(NOT(ISNUMBER(H376)),H376&lt;0,H376&gt;1)),AND(I376&lt;&gt;"",OR(NOT(ISNUMBER(I376)),I376&lt;=0)),AND(J376&lt;&gt;"",OR(NOT(ISNUMBER(J376)),J376&lt;=0)),AND(M376&lt;&gt;"",OR(NOT(ISNUMBER(M376)),M376&gt;TODAY()))),"CHECK PRICING","COMPLETE"))))</x:f>
      </x:c>
    </x:row>
    <x:row r="377">
      <x:c r="A377" s="459"/>
      <x:c r="B377" s="459"/>
      <x:c r="C377" s="459"/>
      <x:c r="D377" s="459"/>
      <x:c r="E377" s="459"/>
      <x:c r="F377" s="482"/>
      <x:c r="G377" s="482"/>
      <x:c r="H377" s="483"/>
      <x:c r="I377" s="459"/>
      <x:c r="J377" s="459"/>
      <x:c r="K377" s="459"/>
      <x:c r="L377" s="459"/>
      <x:c r="M377" s="459"/>
      <x:c r="N377" s="459"/>
      <x:c r="O377" s="747" t="str">
        <x:f>IF(A377="","",IF(COUNTIF($A$5:$A$504,A377)&gt;1,"DUPLICATE SKU",IF(OR(B377="",E377="",F377=""),"CHECK REQUIRED FIELDS",IF(OR(NOT(ISNUMBER(F377)),F377&lt;=0,AND(G377&lt;&gt;"",OR(NOT(ISNUMBER(G377)),G377&lt;0,G377&gt;F377)),AND(H377&lt;&gt;"",OR(NOT(ISNUMBER(H377)),H377&lt;0,H377&gt;1)),AND(I377&lt;&gt;"",OR(NOT(ISNUMBER(I377)),I377&lt;=0)),AND(J377&lt;&gt;"",OR(NOT(ISNUMBER(J377)),J377&lt;=0)),AND(M377&lt;&gt;"",OR(NOT(ISNUMBER(M377)),M377&gt;TODAY()))),"CHECK PRICING","COMPLETE"))))</x:f>
      </x:c>
    </x:row>
    <x:row r="378">
      <x:c r="A378" s="459"/>
      <x:c r="B378" s="459"/>
      <x:c r="C378" s="459"/>
      <x:c r="D378" s="459"/>
      <x:c r="E378" s="459"/>
      <x:c r="F378" s="482"/>
      <x:c r="G378" s="482"/>
      <x:c r="H378" s="483"/>
      <x:c r="I378" s="459"/>
      <x:c r="J378" s="459"/>
      <x:c r="K378" s="459"/>
      <x:c r="L378" s="459"/>
      <x:c r="M378" s="459"/>
      <x:c r="N378" s="459"/>
      <x:c r="O378" s="747" t="str">
        <x:f>IF(A378="","",IF(COUNTIF($A$5:$A$504,A378)&gt;1,"DUPLICATE SKU",IF(OR(B378="",E378="",F378=""),"CHECK REQUIRED FIELDS",IF(OR(NOT(ISNUMBER(F378)),F378&lt;=0,AND(G378&lt;&gt;"",OR(NOT(ISNUMBER(G378)),G378&lt;0,G378&gt;F378)),AND(H378&lt;&gt;"",OR(NOT(ISNUMBER(H378)),H378&lt;0,H378&gt;1)),AND(I378&lt;&gt;"",OR(NOT(ISNUMBER(I378)),I378&lt;=0)),AND(J378&lt;&gt;"",OR(NOT(ISNUMBER(J378)),J378&lt;=0)),AND(M378&lt;&gt;"",OR(NOT(ISNUMBER(M378)),M378&gt;TODAY()))),"CHECK PRICING","COMPLETE"))))</x:f>
      </x:c>
    </x:row>
    <x:row r="379">
      <x:c r="A379" s="459"/>
      <x:c r="B379" s="459"/>
      <x:c r="C379" s="459"/>
      <x:c r="D379" s="459"/>
      <x:c r="E379" s="459"/>
      <x:c r="F379" s="482"/>
      <x:c r="G379" s="482"/>
      <x:c r="H379" s="483"/>
      <x:c r="I379" s="459"/>
      <x:c r="J379" s="459"/>
      <x:c r="K379" s="459"/>
      <x:c r="L379" s="459"/>
      <x:c r="M379" s="459"/>
      <x:c r="N379" s="459"/>
      <x:c r="O379" s="747" t="str">
        <x:f>IF(A379="","",IF(COUNTIF($A$5:$A$504,A379)&gt;1,"DUPLICATE SKU",IF(OR(B379="",E379="",F379=""),"CHECK REQUIRED FIELDS",IF(OR(NOT(ISNUMBER(F379)),F379&lt;=0,AND(G379&lt;&gt;"",OR(NOT(ISNUMBER(G379)),G379&lt;0,G379&gt;F379)),AND(H379&lt;&gt;"",OR(NOT(ISNUMBER(H379)),H379&lt;0,H379&gt;1)),AND(I379&lt;&gt;"",OR(NOT(ISNUMBER(I379)),I379&lt;=0)),AND(J379&lt;&gt;"",OR(NOT(ISNUMBER(J379)),J379&lt;=0)),AND(M379&lt;&gt;"",OR(NOT(ISNUMBER(M379)),M379&gt;TODAY()))),"CHECK PRICING","COMPLETE"))))</x:f>
      </x:c>
    </x:row>
    <x:row r="380">
      <x:c r="A380" s="459"/>
      <x:c r="B380" s="459"/>
      <x:c r="C380" s="459"/>
      <x:c r="D380" s="459"/>
      <x:c r="E380" s="459"/>
      <x:c r="F380" s="482"/>
      <x:c r="G380" s="482"/>
      <x:c r="H380" s="483"/>
      <x:c r="I380" s="459"/>
      <x:c r="J380" s="459"/>
      <x:c r="K380" s="459"/>
      <x:c r="L380" s="459"/>
      <x:c r="M380" s="459"/>
      <x:c r="N380" s="459"/>
      <x:c r="O380" s="747" t="str">
        <x:f>IF(A380="","",IF(COUNTIF($A$5:$A$504,A380)&gt;1,"DUPLICATE SKU",IF(OR(B380="",E380="",F380=""),"CHECK REQUIRED FIELDS",IF(OR(NOT(ISNUMBER(F380)),F380&lt;=0,AND(G380&lt;&gt;"",OR(NOT(ISNUMBER(G380)),G380&lt;0,G380&gt;F380)),AND(H380&lt;&gt;"",OR(NOT(ISNUMBER(H380)),H380&lt;0,H380&gt;1)),AND(I380&lt;&gt;"",OR(NOT(ISNUMBER(I380)),I380&lt;=0)),AND(J380&lt;&gt;"",OR(NOT(ISNUMBER(J380)),J380&lt;=0)),AND(M380&lt;&gt;"",OR(NOT(ISNUMBER(M380)),M380&gt;TODAY()))),"CHECK PRICING","COMPLETE"))))</x:f>
      </x:c>
    </x:row>
    <x:row r="381">
      <x:c r="A381" s="459"/>
      <x:c r="B381" s="459"/>
      <x:c r="C381" s="459"/>
      <x:c r="D381" s="459"/>
      <x:c r="E381" s="459"/>
      <x:c r="F381" s="482"/>
      <x:c r="G381" s="482"/>
      <x:c r="H381" s="483"/>
      <x:c r="I381" s="459"/>
      <x:c r="J381" s="459"/>
      <x:c r="K381" s="459"/>
      <x:c r="L381" s="459"/>
      <x:c r="M381" s="459"/>
      <x:c r="N381" s="459"/>
      <x:c r="O381" s="747" t="str">
        <x:f>IF(A381="","",IF(COUNTIF($A$5:$A$504,A381)&gt;1,"DUPLICATE SKU",IF(OR(B381="",E381="",F381=""),"CHECK REQUIRED FIELDS",IF(OR(NOT(ISNUMBER(F381)),F381&lt;=0,AND(G381&lt;&gt;"",OR(NOT(ISNUMBER(G381)),G381&lt;0,G381&gt;F381)),AND(H381&lt;&gt;"",OR(NOT(ISNUMBER(H381)),H381&lt;0,H381&gt;1)),AND(I381&lt;&gt;"",OR(NOT(ISNUMBER(I381)),I381&lt;=0)),AND(J381&lt;&gt;"",OR(NOT(ISNUMBER(J381)),J381&lt;=0)),AND(M381&lt;&gt;"",OR(NOT(ISNUMBER(M381)),M381&gt;TODAY()))),"CHECK PRICING","COMPLETE"))))</x:f>
      </x:c>
    </x:row>
    <x:row r="382">
      <x:c r="A382" s="459"/>
      <x:c r="B382" s="459"/>
      <x:c r="C382" s="459"/>
      <x:c r="D382" s="459"/>
      <x:c r="E382" s="459"/>
      <x:c r="F382" s="482"/>
      <x:c r="G382" s="482"/>
      <x:c r="H382" s="483"/>
      <x:c r="I382" s="459"/>
      <x:c r="J382" s="459"/>
      <x:c r="K382" s="459"/>
      <x:c r="L382" s="459"/>
      <x:c r="M382" s="459"/>
      <x:c r="N382" s="459"/>
      <x:c r="O382" s="747" t="str">
        <x:f>IF(A382="","",IF(COUNTIF($A$5:$A$504,A382)&gt;1,"DUPLICATE SKU",IF(OR(B382="",E382="",F382=""),"CHECK REQUIRED FIELDS",IF(OR(NOT(ISNUMBER(F382)),F382&lt;=0,AND(G382&lt;&gt;"",OR(NOT(ISNUMBER(G382)),G382&lt;0,G382&gt;F382)),AND(H382&lt;&gt;"",OR(NOT(ISNUMBER(H382)),H382&lt;0,H382&gt;1)),AND(I382&lt;&gt;"",OR(NOT(ISNUMBER(I382)),I382&lt;=0)),AND(J382&lt;&gt;"",OR(NOT(ISNUMBER(J382)),J382&lt;=0)),AND(M382&lt;&gt;"",OR(NOT(ISNUMBER(M382)),M382&gt;TODAY()))),"CHECK PRICING","COMPLETE"))))</x:f>
      </x:c>
    </x:row>
    <x:row r="383">
      <x:c r="A383" s="459"/>
      <x:c r="B383" s="459"/>
      <x:c r="C383" s="459"/>
      <x:c r="D383" s="459"/>
      <x:c r="E383" s="459"/>
      <x:c r="F383" s="482"/>
      <x:c r="G383" s="482"/>
      <x:c r="H383" s="483"/>
      <x:c r="I383" s="459"/>
      <x:c r="J383" s="459"/>
      <x:c r="K383" s="459"/>
      <x:c r="L383" s="459"/>
      <x:c r="M383" s="459"/>
      <x:c r="N383" s="459"/>
      <x:c r="O383" s="747" t="str">
        <x:f>IF(A383="","",IF(COUNTIF($A$5:$A$504,A383)&gt;1,"DUPLICATE SKU",IF(OR(B383="",E383="",F383=""),"CHECK REQUIRED FIELDS",IF(OR(NOT(ISNUMBER(F383)),F383&lt;=0,AND(G383&lt;&gt;"",OR(NOT(ISNUMBER(G383)),G383&lt;0,G383&gt;F383)),AND(H383&lt;&gt;"",OR(NOT(ISNUMBER(H383)),H383&lt;0,H383&gt;1)),AND(I383&lt;&gt;"",OR(NOT(ISNUMBER(I383)),I383&lt;=0)),AND(J383&lt;&gt;"",OR(NOT(ISNUMBER(J383)),J383&lt;=0)),AND(M383&lt;&gt;"",OR(NOT(ISNUMBER(M383)),M383&gt;TODAY()))),"CHECK PRICING","COMPLETE"))))</x:f>
      </x:c>
    </x:row>
    <x:row r="384">
      <x:c r="A384" s="459"/>
      <x:c r="B384" s="459"/>
      <x:c r="C384" s="459"/>
      <x:c r="D384" s="459"/>
      <x:c r="E384" s="459"/>
      <x:c r="F384" s="482"/>
      <x:c r="G384" s="482"/>
      <x:c r="H384" s="483"/>
      <x:c r="I384" s="459"/>
      <x:c r="J384" s="459"/>
      <x:c r="K384" s="459"/>
      <x:c r="L384" s="459"/>
      <x:c r="M384" s="459"/>
      <x:c r="N384" s="459"/>
      <x:c r="O384" s="747" t="str">
        <x:f>IF(A384="","",IF(COUNTIF($A$5:$A$504,A384)&gt;1,"DUPLICATE SKU",IF(OR(B384="",E384="",F384=""),"CHECK REQUIRED FIELDS",IF(OR(NOT(ISNUMBER(F384)),F384&lt;=0,AND(G384&lt;&gt;"",OR(NOT(ISNUMBER(G384)),G384&lt;0,G384&gt;F384)),AND(H384&lt;&gt;"",OR(NOT(ISNUMBER(H384)),H384&lt;0,H384&gt;1)),AND(I384&lt;&gt;"",OR(NOT(ISNUMBER(I384)),I384&lt;=0)),AND(J384&lt;&gt;"",OR(NOT(ISNUMBER(J384)),J384&lt;=0)),AND(M384&lt;&gt;"",OR(NOT(ISNUMBER(M384)),M384&gt;TODAY()))),"CHECK PRICING","COMPLETE"))))</x:f>
      </x:c>
    </x:row>
    <x:row r="385">
      <x:c r="A385" s="459"/>
      <x:c r="B385" s="459"/>
      <x:c r="C385" s="459"/>
      <x:c r="D385" s="459"/>
      <x:c r="E385" s="459"/>
      <x:c r="F385" s="482"/>
      <x:c r="G385" s="482"/>
      <x:c r="H385" s="483"/>
      <x:c r="I385" s="459"/>
      <x:c r="J385" s="459"/>
      <x:c r="K385" s="459"/>
      <x:c r="L385" s="459"/>
      <x:c r="M385" s="459"/>
      <x:c r="N385" s="459"/>
      <x:c r="O385" s="747" t="str">
        <x:f>IF(A385="","",IF(COUNTIF($A$5:$A$504,A385)&gt;1,"DUPLICATE SKU",IF(OR(B385="",E385="",F385=""),"CHECK REQUIRED FIELDS",IF(OR(NOT(ISNUMBER(F385)),F385&lt;=0,AND(G385&lt;&gt;"",OR(NOT(ISNUMBER(G385)),G385&lt;0,G385&gt;F385)),AND(H385&lt;&gt;"",OR(NOT(ISNUMBER(H385)),H385&lt;0,H385&gt;1)),AND(I385&lt;&gt;"",OR(NOT(ISNUMBER(I385)),I385&lt;=0)),AND(J385&lt;&gt;"",OR(NOT(ISNUMBER(J385)),J385&lt;=0)),AND(M385&lt;&gt;"",OR(NOT(ISNUMBER(M385)),M385&gt;TODAY()))),"CHECK PRICING","COMPLETE"))))</x:f>
      </x:c>
    </x:row>
    <x:row r="386">
      <x:c r="A386" s="459"/>
      <x:c r="B386" s="459"/>
      <x:c r="C386" s="459"/>
      <x:c r="D386" s="459"/>
      <x:c r="E386" s="459"/>
      <x:c r="F386" s="482"/>
      <x:c r="G386" s="482"/>
      <x:c r="H386" s="483"/>
      <x:c r="I386" s="459"/>
      <x:c r="J386" s="459"/>
      <x:c r="K386" s="459"/>
      <x:c r="L386" s="459"/>
      <x:c r="M386" s="459"/>
      <x:c r="N386" s="459"/>
      <x:c r="O386" s="747" t="str">
        <x:f>IF(A386="","",IF(COUNTIF($A$5:$A$504,A386)&gt;1,"DUPLICATE SKU",IF(OR(B386="",E386="",F386=""),"CHECK REQUIRED FIELDS",IF(OR(NOT(ISNUMBER(F386)),F386&lt;=0,AND(G386&lt;&gt;"",OR(NOT(ISNUMBER(G386)),G386&lt;0,G386&gt;F386)),AND(H386&lt;&gt;"",OR(NOT(ISNUMBER(H386)),H386&lt;0,H386&gt;1)),AND(I386&lt;&gt;"",OR(NOT(ISNUMBER(I386)),I386&lt;=0)),AND(J386&lt;&gt;"",OR(NOT(ISNUMBER(J386)),J386&lt;=0)),AND(M386&lt;&gt;"",OR(NOT(ISNUMBER(M386)),M386&gt;TODAY()))),"CHECK PRICING","COMPLETE"))))</x:f>
      </x:c>
    </x:row>
    <x:row r="387">
      <x:c r="A387" s="459"/>
      <x:c r="B387" s="459"/>
      <x:c r="C387" s="459"/>
      <x:c r="D387" s="459"/>
      <x:c r="E387" s="459"/>
      <x:c r="F387" s="482"/>
      <x:c r="G387" s="482"/>
      <x:c r="H387" s="483"/>
      <x:c r="I387" s="459"/>
      <x:c r="J387" s="459"/>
      <x:c r="K387" s="459"/>
      <x:c r="L387" s="459"/>
      <x:c r="M387" s="459"/>
      <x:c r="N387" s="459"/>
      <x:c r="O387" s="747" t="str">
        <x:f>IF(A387="","",IF(COUNTIF($A$5:$A$504,A387)&gt;1,"DUPLICATE SKU",IF(OR(B387="",E387="",F387=""),"CHECK REQUIRED FIELDS",IF(OR(NOT(ISNUMBER(F387)),F387&lt;=0,AND(G387&lt;&gt;"",OR(NOT(ISNUMBER(G387)),G387&lt;0,G387&gt;F387)),AND(H387&lt;&gt;"",OR(NOT(ISNUMBER(H387)),H387&lt;0,H387&gt;1)),AND(I387&lt;&gt;"",OR(NOT(ISNUMBER(I387)),I387&lt;=0)),AND(J387&lt;&gt;"",OR(NOT(ISNUMBER(J387)),J387&lt;=0)),AND(M387&lt;&gt;"",OR(NOT(ISNUMBER(M387)),M387&gt;TODAY()))),"CHECK PRICING","COMPLETE"))))</x:f>
      </x:c>
    </x:row>
    <x:row r="388">
      <x:c r="A388" s="459"/>
      <x:c r="B388" s="459"/>
      <x:c r="C388" s="459"/>
      <x:c r="D388" s="459"/>
      <x:c r="E388" s="459"/>
      <x:c r="F388" s="482"/>
      <x:c r="G388" s="482"/>
      <x:c r="H388" s="483"/>
      <x:c r="I388" s="459"/>
      <x:c r="J388" s="459"/>
      <x:c r="K388" s="459"/>
      <x:c r="L388" s="459"/>
      <x:c r="M388" s="459"/>
      <x:c r="N388" s="459"/>
      <x:c r="O388" s="747" t="str">
        <x:f>IF(A388="","",IF(COUNTIF($A$5:$A$504,A388)&gt;1,"DUPLICATE SKU",IF(OR(B388="",E388="",F388=""),"CHECK REQUIRED FIELDS",IF(OR(NOT(ISNUMBER(F388)),F388&lt;=0,AND(G388&lt;&gt;"",OR(NOT(ISNUMBER(G388)),G388&lt;0,G388&gt;F388)),AND(H388&lt;&gt;"",OR(NOT(ISNUMBER(H388)),H388&lt;0,H388&gt;1)),AND(I388&lt;&gt;"",OR(NOT(ISNUMBER(I388)),I388&lt;=0)),AND(J388&lt;&gt;"",OR(NOT(ISNUMBER(J388)),J388&lt;=0)),AND(M388&lt;&gt;"",OR(NOT(ISNUMBER(M388)),M388&gt;TODAY()))),"CHECK PRICING","COMPLETE"))))</x:f>
      </x:c>
    </x:row>
    <x:row r="389">
      <x:c r="A389" s="459"/>
      <x:c r="B389" s="459"/>
      <x:c r="C389" s="459"/>
      <x:c r="D389" s="459"/>
      <x:c r="E389" s="459"/>
      <x:c r="F389" s="482"/>
      <x:c r="G389" s="482"/>
      <x:c r="H389" s="483"/>
      <x:c r="I389" s="459"/>
      <x:c r="J389" s="459"/>
      <x:c r="K389" s="459"/>
      <x:c r="L389" s="459"/>
      <x:c r="M389" s="459"/>
      <x:c r="N389" s="459"/>
      <x:c r="O389" s="747" t="str">
        <x:f>IF(A389="","",IF(COUNTIF($A$5:$A$504,A389)&gt;1,"DUPLICATE SKU",IF(OR(B389="",E389="",F389=""),"CHECK REQUIRED FIELDS",IF(OR(NOT(ISNUMBER(F389)),F389&lt;=0,AND(G389&lt;&gt;"",OR(NOT(ISNUMBER(G389)),G389&lt;0,G389&gt;F389)),AND(H389&lt;&gt;"",OR(NOT(ISNUMBER(H389)),H389&lt;0,H389&gt;1)),AND(I389&lt;&gt;"",OR(NOT(ISNUMBER(I389)),I389&lt;=0)),AND(J389&lt;&gt;"",OR(NOT(ISNUMBER(J389)),J389&lt;=0)),AND(M389&lt;&gt;"",OR(NOT(ISNUMBER(M389)),M389&gt;TODAY()))),"CHECK PRICING","COMPLETE"))))</x:f>
      </x:c>
    </x:row>
    <x:row r="390">
      <x:c r="A390" s="459"/>
      <x:c r="B390" s="459"/>
      <x:c r="C390" s="459"/>
      <x:c r="D390" s="459"/>
      <x:c r="E390" s="459"/>
      <x:c r="F390" s="482"/>
      <x:c r="G390" s="482"/>
      <x:c r="H390" s="483"/>
      <x:c r="I390" s="459"/>
      <x:c r="J390" s="459"/>
      <x:c r="K390" s="459"/>
      <x:c r="L390" s="459"/>
      <x:c r="M390" s="459"/>
      <x:c r="N390" s="459"/>
      <x:c r="O390" s="747" t="str">
        <x:f>IF(A390="","",IF(COUNTIF($A$5:$A$504,A390)&gt;1,"DUPLICATE SKU",IF(OR(B390="",E390="",F390=""),"CHECK REQUIRED FIELDS",IF(OR(NOT(ISNUMBER(F390)),F390&lt;=0,AND(G390&lt;&gt;"",OR(NOT(ISNUMBER(G390)),G390&lt;0,G390&gt;F390)),AND(H390&lt;&gt;"",OR(NOT(ISNUMBER(H390)),H390&lt;0,H390&gt;1)),AND(I390&lt;&gt;"",OR(NOT(ISNUMBER(I390)),I390&lt;=0)),AND(J390&lt;&gt;"",OR(NOT(ISNUMBER(J390)),J390&lt;=0)),AND(M390&lt;&gt;"",OR(NOT(ISNUMBER(M390)),M390&gt;TODAY()))),"CHECK PRICING","COMPLETE"))))</x:f>
      </x:c>
    </x:row>
    <x:row r="391">
      <x:c r="A391" s="459"/>
      <x:c r="B391" s="459"/>
      <x:c r="C391" s="459"/>
      <x:c r="D391" s="459"/>
      <x:c r="E391" s="459"/>
      <x:c r="F391" s="482"/>
      <x:c r="G391" s="482"/>
      <x:c r="H391" s="483"/>
      <x:c r="I391" s="459"/>
      <x:c r="J391" s="459"/>
      <x:c r="K391" s="459"/>
      <x:c r="L391" s="459"/>
      <x:c r="M391" s="459"/>
      <x:c r="N391" s="459"/>
      <x:c r="O391" s="747" t="str">
        <x:f>IF(A391="","",IF(COUNTIF($A$5:$A$504,A391)&gt;1,"DUPLICATE SKU",IF(OR(B391="",E391="",F391=""),"CHECK REQUIRED FIELDS",IF(OR(NOT(ISNUMBER(F391)),F391&lt;=0,AND(G391&lt;&gt;"",OR(NOT(ISNUMBER(G391)),G391&lt;0,G391&gt;F391)),AND(H391&lt;&gt;"",OR(NOT(ISNUMBER(H391)),H391&lt;0,H391&gt;1)),AND(I391&lt;&gt;"",OR(NOT(ISNUMBER(I391)),I391&lt;=0)),AND(J391&lt;&gt;"",OR(NOT(ISNUMBER(J391)),J391&lt;=0)),AND(M391&lt;&gt;"",OR(NOT(ISNUMBER(M391)),M391&gt;TODAY()))),"CHECK PRICING","COMPLETE"))))</x:f>
      </x:c>
    </x:row>
    <x:row r="392">
      <x:c r="A392" s="459"/>
      <x:c r="B392" s="459"/>
      <x:c r="C392" s="459"/>
      <x:c r="D392" s="459"/>
      <x:c r="E392" s="459"/>
      <x:c r="F392" s="482"/>
      <x:c r="G392" s="482"/>
      <x:c r="H392" s="483"/>
      <x:c r="I392" s="459"/>
      <x:c r="J392" s="459"/>
      <x:c r="K392" s="459"/>
      <x:c r="L392" s="459"/>
      <x:c r="M392" s="459"/>
      <x:c r="N392" s="459"/>
      <x:c r="O392" s="747" t="str">
        <x:f>IF(A392="","",IF(COUNTIF($A$5:$A$504,A392)&gt;1,"DUPLICATE SKU",IF(OR(B392="",E392="",F392=""),"CHECK REQUIRED FIELDS",IF(OR(NOT(ISNUMBER(F392)),F392&lt;=0,AND(G392&lt;&gt;"",OR(NOT(ISNUMBER(G392)),G392&lt;0,G392&gt;F392)),AND(H392&lt;&gt;"",OR(NOT(ISNUMBER(H392)),H392&lt;0,H392&gt;1)),AND(I392&lt;&gt;"",OR(NOT(ISNUMBER(I392)),I392&lt;=0)),AND(J392&lt;&gt;"",OR(NOT(ISNUMBER(J392)),J392&lt;=0)),AND(M392&lt;&gt;"",OR(NOT(ISNUMBER(M392)),M392&gt;TODAY()))),"CHECK PRICING","COMPLETE"))))</x:f>
      </x:c>
    </x:row>
    <x:row r="393">
      <x:c r="A393" s="459"/>
      <x:c r="B393" s="459"/>
      <x:c r="C393" s="459"/>
      <x:c r="D393" s="459"/>
      <x:c r="E393" s="459"/>
      <x:c r="F393" s="482"/>
      <x:c r="G393" s="482"/>
      <x:c r="H393" s="483"/>
      <x:c r="I393" s="459"/>
      <x:c r="J393" s="459"/>
      <x:c r="K393" s="459"/>
      <x:c r="L393" s="459"/>
      <x:c r="M393" s="459"/>
      <x:c r="N393" s="459"/>
      <x:c r="O393" s="747" t="str">
        <x:f>IF(A393="","",IF(COUNTIF($A$5:$A$504,A393)&gt;1,"DUPLICATE SKU",IF(OR(B393="",E393="",F393=""),"CHECK REQUIRED FIELDS",IF(OR(NOT(ISNUMBER(F393)),F393&lt;=0,AND(G393&lt;&gt;"",OR(NOT(ISNUMBER(G393)),G393&lt;0,G393&gt;F393)),AND(H393&lt;&gt;"",OR(NOT(ISNUMBER(H393)),H393&lt;0,H393&gt;1)),AND(I393&lt;&gt;"",OR(NOT(ISNUMBER(I393)),I393&lt;=0)),AND(J393&lt;&gt;"",OR(NOT(ISNUMBER(J393)),J393&lt;=0)),AND(M393&lt;&gt;"",OR(NOT(ISNUMBER(M393)),M393&gt;TODAY()))),"CHECK PRICING","COMPLETE"))))</x:f>
      </x:c>
    </x:row>
    <x:row r="394">
      <x:c r="A394" s="459"/>
      <x:c r="B394" s="459"/>
      <x:c r="C394" s="459"/>
      <x:c r="D394" s="459"/>
      <x:c r="E394" s="459"/>
      <x:c r="F394" s="482"/>
      <x:c r="G394" s="482"/>
      <x:c r="H394" s="483"/>
      <x:c r="I394" s="459"/>
      <x:c r="J394" s="459"/>
      <x:c r="K394" s="459"/>
      <x:c r="L394" s="459"/>
      <x:c r="M394" s="459"/>
      <x:c r="N394" s="459"/>
      <x:c r="O394" s="747" t="str">
        <x:f>IF(A394="","",IF(COUNTIF($A$5:$A$504,A394)&gt;1,"DUPLICATE SKU",IF(OR(B394="",E394="",F394=""),"CHECK REQUIRED FIELDS",IF(OR(NOT(ISNUMBER(F394)),F394&lt;=0,AND(G394&lt;&gt;"",OR(NOT(ISNUMBER(G394)),G394&lt;0,G394&gt;F394)),AND(H394&lt;&gt;"",OR(NOT(ISNUMBER(H394)),H394&lt;0,H394&gt;1)),AND(I394&lt;&gt;"",OR(NOT(ISNUMBER(I394)),I394&lt;=0)),AND(J394&lt;&gt;"",OR(NOT(ISNUMBER(J394)),J394&lt;=0)),AND(M394&lt;&gt;"",OR(NOT(ISNUMBER(M394)),M394&gt;TODAY()))),"CHECK PRICING","COMPLETE"))))</x:f>
      </x:c>
    </x:row>
    <x:row r="395">
      <x:c r="A395" s="459"/>
      <x:c r="B395" s="459"/>
      <x:c r="C395" s="459"/>
      <x:c r="D395" s="459"/>
      <x:c r="E395" s="459"/>
      <x:c r="F395" s="482"/>
      <x:c r="G395" s="482"/>
      <x:c r="H395" s="483"/>
      <x:c r="I395" s="459"/>
      <x:c r="J395" s="459"/>
      <x:c r="K395" s="459"/>
      <x:c r="L395" s="459"/>
      <x:c r="M395" s="459"/>
      <x:c r="N395" s="459"/>
      <x:c r="O395" s="747" t="str">
        <x:f>IF(A395="","",IF(COUNTIF($A$5:$A$504,A395)&gt;1,"DUPLICATE SKU",IF(OR(B395="",E395="",F395=""),"CHECK REQUIRED FIELDS",IF(OR(NOT(ISNUMBER(F395)),F395&lt;=0,AND(G395&lt;&gt;"",OR(NOT(ISNUMBER(G395)),G395&lt;0,G395&gt;F395)),AND(H395&lt;&gt;"",OR(NOT(ISNUMBER(H395)),H395&lt;0,H395&gt;1)),AND(I395&lt;&gt;"",OR(NOT(ISNUMBER(I395)),I395&lt;=0)),AND(J395&lt;&gt;"",OR(NOT(ISNUMBER(J395)),J395&lt;=0)),AND(M395&lt;&gt;"",OR(NOT(ISNUMBER(M395)),M395&gt;TODAY()))),"CHECK PRICING","COMPLETE"))))</x:f>
      </x:c>
    </x:row>
    <x:row r="396">
      <x:c r="A396" s="459"/>
      <x:c r="B396" s="459"/>
      <x:c r="C396" s="459"/>
      <x:c r="D396" s="459"/>
      <x:c r="E396" s="459"/>
      <x:c r="F396" s="482"/>
      <x:c r="G396" s="482"/>
      <x:c r="H396" s="483"/>
      <x:c r="I396" s="459"/>
      <x:c r="J396" s="459"/>
      <x:c r="K396" s="459"/>
      <x:c r="L396" s="459"/>
      <x:c r="M396" s="459"/>
      <x:c r="N396" s="459"/>
      <x:c r="O396" s="747" t="str">
        <x:f>IF(A396="","",IF(COUNTIF($A$5:$A$504,A396)&gt;1,"DUPLICATE SKU",IF(OR(B396="",E396="",F396=""),"CHECK REQUIRED FIELDS",IF(OR(NOT(ISNUMBER(F396)),F396&lt;=0,AND(G396&lt;&gt;"",OR(NOT(ISNUMBER(G396)),G396&lt;0,G396&gt;F396)),AND(H396&lt;&gt;"",OR(NOT(ISNUMBER(H396)),H396&lt;0,H396&gt;1)),AND(I396&lt;&gt;"",OR(NOT(ISNUMBER(I396)),I396&lt;=0)),AND(J396&lt;&gt;"",OR(NOT(ISNUMBER(J396)),J396&lt;=0)),AND(M396&lt;&gt;"",OR(NOT(ISNUMBER(M396)),M396&gt;TODAY()))),"CHECK PRICING","COMPLETE"))))</x:f>
      </x:c>
    </x:row>
    <x:row r="397">
      <x:c r="A397" s="459"/>
      <x:c r="B397" s="459"/>
      <x:c r="C397" s="459"/>
      <x:c r="D397" s="459"/>
      <x:c r="E397" s="459"/>
      <x:c r="F397" s="482"/>
      <x:c r="G397" s="482"/>
      <x:c r="H397" s="483"/>
      <x:c r="I397" s="459"/>
      <x:c r="J397" s="459"/>
      <x:c r="K397" s="459"/>
      <x:c r="L397" s="459"/>
      <x:c r="M397" s="459"/>
      <x:c r="N397" s="459"/>
      <x:c r="O397" s="747" t="str">
        <x:f>IF(A397="","",IF(COUNTIF($A$5:$A$504,A397)&gt;1,"DUPLICATE SKU",IF(OR(B397="",E397="",F397=""),"CHECK REQUIRED FIELDS",IF(OR(NOT(ISNUMBER(F397)),F397&lt;=0,AND(G397&lt;&gt;"",OR(NOT(ISNUMBER(G397)),G397&lt;0,G397&gt;F397)),AND(H397&lt;&gt;"",OR(NOT(ISNUMBER(H397)),H397&lt;0,H397&gt;1)),AND(I397&lt;&gt;"",OR(NOT(ISNUMBER(I397)),I397&lt;=0)),AND(J397&lt;&gt;"",OR(NOT(ISNUMBER(J397)),J397&lt;=0)),AND(M397&lt;&gt;"",OR(NOT(ISNUMBER(M397)),M397&gt;TODAY()))),"CHECK PRICING","COMPLETE"))))</x:f>
      </x:c>
    </x:row>
    <x:row r="398">
      <x:c r="A398" s="459"/>
      <x:c r="B398" s="459"/>
      <x:c r="C398" s="459"/>
      <x:c r="D398" s="459"/>
      <x:c r="E398" s="459"/>
      <x:c r="F398" s="482"/>
      <x:c r="G398" s="482"/>
      <x:c r="H398" s="483"/>
      <x:c r="I398" s="459"/>
      <x:c r="J398" s="459"/>
      <x:c r="K398" s="459"/>
      <x:c r="L398" s="459"/>
      <x:c r="M398" s="459"/>
      <x:c r="N398" s="459"/>
      <x:c r="O398" s="747" t="str">
        <x:f>IF(A398="","",IF(COUNTIF($A$5:$A$504,A398)&gt;1,"DUPLICATE SKU",IF(OR(B398="",E398="",F398=""),"CHECK REQUIRED FIELDS",IF(OR(NOT(ISNUMBER(F398)),F398&lt;=0,AND(G398&lt;&gt;"",OR(NOT(ISNUMBER(G398)),G398&lt;0,G398&gt;F398)),AND(H398&lt;&gt;"",OR(NOT(ISNUMBER(H398)),H398&lt;0,H398&gt;1)),AND(I398&lt;&gt;"",OR(NOT(ISNUMBER(I398)),I398&lt;=0)),AND(J398&lt;&gt;"",OR(NOT(ISNUMBER(J398)),J398&lt;=0)),AND(M398&lt;&gt;"",OR(NOT(ISNUMBER(M398)),M398&gt;TODAY()))),"CHECK PRICING","COMPLETE"))))</x:f>
      </x:c>
    </x:row>
    <x:row r="399">
      <x:c r="A399" s="459"/>
      <x:c r="B399" s="459"/>
      <x:c r="C399" s="459"/>
      <x:c r="D399" s="459"/>
      <x:c r="E399" s="459"/>
      <x:c r="F399" s="482"/>
      <x:c r="G399" s="482"/>
      <x:c r="H399" s="483"/>
      <x:c r="I399" s="459"/>
      <x:c r="J399" s="459"/>
      <x:c r="K399" s="459"/>
      <x:c r="L399" s="459"/>
      <x:c r="M399" s="459"/>
      <x:c r="N399" s="459"/>
      <x:c r="O399" s="747" t="str">
        <x:f>IF(A399="","",IF(COUNTIF($A$5:$A$504,A399)&gt;1,"DUPLICATE SKU",IF(OR(B399="",E399="",F399=""),"CHECK REQUIRED FIELDS",IF(OR(NOT(ISNUMBER(F399)),F399&lt;=0,AND(G399&lt;&gt;"",OR(NOT(ISNUMBER(G399)),G399&lt;0,G399&gt;F399)),AND(H399&lt;&gt;"",OR(NOT(ISNUMBER(H399)),H399&lt;0,H399&gt;1)),AND(I399&lt;&gt;"",OR(NOT(ISNUMBER(I399)),I399&lt;=0)),AND(J399&lt;&gt;"",OR(NOT(ISNUMBER(J399)),J399&lt;=0)),AND(M399&lt;&gt;"",OR(NOT(ISNUMBER(M399)),M399&gt;TODAY()))),"CHECK PRICING","COMPLETE"))))</x:f>
      </x:c>
    </x:row>
    <x:row r="400">
      <x:c r="A400" s="459"/>
      <x:c r="B400" s="459"/>
      <x:c r="C400" s="459"/>
      <x:c r="D400" s="459"/>
      <x:c r="E400" s="459"/>
      <x:c r="F400" s="482"/>
      <x:c r="G400" s="482"/>
      <x:c r="H400" s="483"/>
      <x:c r="I400" s="459"/>
      <x:c r="J400" s="459"/>
      <x:c r="K400" s="459"/>
      <x:c r="L400" s="459"/>
      <x:c r="M400" s="459"/>
      <x:c r="N400" s="459"/>
      <x:c r="O400" s="747" t="str">
        <x:f>IF(A400="","",IF(COUNTIF($A$5:$A$504,A400)&gt;1,"DUPLICATE SKU",IF(OR(B400="",E400="",F400=""),"CHECK REQUIRED FIELDS",IF(OR(NOT(ISNUMBER(F400)),F400&lt;=0,AND(G400&lt;&gt;"",OR(NOT(ISNUMBER(G400)),G400&lt;0,G400&gt;F400)),AND(H400&lt;&gt;"",OR(NOT(ISNUMBER(H400)),H400&lt;0,H400&gt;1)),AND(I400&lt;&gt;"",OR(NOT(ISNUMBER(I400)),I400&lt;=0)),AND(J400&lt;&gt;"",OR(NOT(ISNUMBER(J400)),J400&lt;=0)),AND(M400&lt;&gt;"",OR(NOT(ISNUMBER(M400)),M400&gt;TODAY()))),"CHECK PRICING","COMPLETE"))))</x:f>
      </x:c>
    </x:row>
    <x:row r="401">
      <x:c r="A401" s="459"/>
      <x:c r="B401" s="459"/>
      <x:c r="C401" s="459"/>
      <x:c r="D401" s="459"/>
      <x:c r="E401" s="459"/>
      <x:c r="F401" s="482"/>
      <x:c r="G401" s="482"/>
      <x:c r="H401" s="483"/>
      <x:c r="I401" s="459"/>
      <x:c r="J401" s="459"/>
      <x:c r="K401" s="459"/>
      <x:c r="L401" s="459"/>
      <x:c r="M401" s="459"/>
      <x:c r="N401" s="459"/>
      <x:c r="O401" s="747" t="str">
        <x:f>IF(A401="","",IF(COUNTIF($A$5:$A$504,A401)&gt;1,"DUPLICATE SKU",IF(OR(B401="",E401="",F401=""),"CHECK REQUIRED FIELDS",IF(OR(NOT(ISNUMBER(F401)),F401&lt;=0,AND(G401&lt;&gt;"",OR(NOT(ISNUMBER(G401)),G401&lt;0,G401&gt;F401)),AND(H401&lt;&gt;"",OR(NOT(ISNUMBER(H401)),H401&lt;0,H401&gt;1)),AND(I401&lt;&gt;"",OR(NOT(ISNUMBER(I401)),I401&lt;=0)),AND(J401&lt;&gt;"",OR(NOT(ISNUMBER(J401)),J401&lt;=0)),AND(M401&lt;&gt;"",OR(NOT(ISNUMBER(M401)),M401&gt;TODAY()))),"CHECK PRICING","COMPLETE"))))</x:f>
      </x:c>
    </x:row>
    <x:row r="402">
      <x:c r="A402" s="459"/>
      <x:c r="B402" s="459"/>
      <x:c r="C402" s="459"/>
      <x:c r="D402" s="459"/>
      <x:c r="E402" s="459"/>
      <x:c r="F402" s="482"/>
      <x:c r="G402" s="482"/>
      <x:c r="H402" s="483"/>
      <x:c r="I402" s="459"/>
      <x:c r="J402" s="459"/>
      <x:c r="K402" s="459"/>
      <x:c r="L402" s="459"/>
      <x:c r="M402" s="459"/>
      <x:c r="N402" s="459"/>
      <x:c r="O402" s="747" t="str">
        <x:f>IF(A402="","",IF(COUNTIF($A$5:$A$504,A402)&gt;1,"DUPLICATE SKU",IF(OR(B402="",E402="",F402=""),"CHECK REQUIRED FIELDS",IF(OR(NOT(ISNUMBER(F402)),F402&lt;=0,AND(G402&lt;&gt;"",OR(NOT(ISNUMBER(G402)),G402&lt;0,G402&gt;F402)),AND(H402&lt;&gt;"",OR(NOT(ISNUMBER(H402)),H402&lt;0,H402&gt;1)),AND(I402&lt;&gt;"",OR(NOT(ISNUMBER(I402)),I402&lt;=0)),AND(J402&lt;&gt;"",OR(NOT(ISNUMBER(J402)),J402&lt;=0)),AND(M402&lt;&gt;"",OR(NOT(ISNUMBER(M402)),M402&gt;TODAY()))),"CHECK PRICING","COMPLETE"))))</x:f>
      </x:c>
    </x:row>
    <x:row r="403">
      <x:c r="A403" s="459"/>
      <x:c r="B403" s="459"/>
      <x:c r="C403" s="459"/>
      <x:c r="D403" s="459"/>
      <x:c r="E403" s="459"/>
      <x:c r="F403" s="482"/>
      <x:c r="G403" s="482"/>
      <x:c r="H403" s="483"/>
      <x:c r="I403" s="459"/>
      <x:c r="J403" s="459"/>
      <x:c r="K403" s="459"/>
      <x:c r="L403" s="459"/>
      <x:c r="M403" s="459"/>
      <x:c r="N403" s="459"/>
      <x:c r="O403" s="747" t="str">
        <x:f>IF(A403="","",IF(COUNTIF($A$5:$A$504,A403)&gt;1,"DUPLICATE SKU",IF(OR(B403="",E403="",F403=""),"CHECK REQUIRED FIELDS",IF(OR(NOT(ISNUMBER(F403)),F403&lt;=0,AND(G403&lt;&gt;"",OR(NOT(ISNUMBER(G403)),G403&lt;0,G403&gt;F403)),AND(H403&lt;&gt;"",OR(NOT(ISNUMBER(H403)),H403&lt;0,H403&gt;1)),AND(I403&lt;&gt;"",OR(NOT(ISNUMBER(I403)),I403&lt;=0)),AND(J403&lt;&gt;"",OR(NOT(ISNUMBER(J403)),J403&lt;=0)),AND(M403&lt;&gt;"",OR(NOT(ISNUMBER(M403)),M403&gt;TODAY()))),"CHECK PRICING","COMPLETE"))))</x:f>
      </x:c>
    </x:row>
    <x:row r="404">
      <x:c r="A404" s="459"/>
      <x:c r="B404" s="459"/>
      <x:c r="C404" s="459"/>
      <x:c r="D404" s="459"/>
      <x:c r="E404" s="459"/>
      <x:c r="F404" s="482"/>
      <x:c r="G404" s="482"/>
      <x:c r="H404" s="483"/>
      <x:c r="I404" s="459"/>
      <x:c r="J404" s="459"/>
      <x:c r="K404" s="459"/>
      <x:c r="L404" s="459"/>
      <x:c r="M404" s="459"/>
      <x:c r="N404" s="459"/>
      <x:c r="O404" s="747" t="str">
        <x:f>IF(A404="","",IF(COUNTIF($A$5:$A$504,A404)&gt;1,"DUPLICATE SKU",IF(OR(B404="",E404="",F404=""),"CHECK REQUIRED FIELDS",IF(OR(NOT(ISNUMBER(F404)),F404&lt;=0,AND(G404&lt;&gt;"",OR(NOT(ISNUMBER(G404)),G404&lt;0,G404&gt;F404)),AND(H404&lt;&gt;"",OR(NOT(ISNUMBER(H404)),H404&lt;0,H404&gt;1)),AND(I404&lt;&gt;"",OR(NOT(ISNUMBER(I404)),I404&lt;=0)),AND(J404&lt;&gt;"",OR(NOT(ISNUMBER(J404)),J404&lt;=0)),AND(M404&lt;&gt;"",OR(NOT(ISNUMBER(M404)),M404&gt;TODAY()))),"CHECK PRICING","COMPLETE"))))</x:f>
      </x:c>
    </x:row>
    <x:row r="405">
      <x:c r="A405" s="459"/>
      <x:c r="B405" s="459"/>
      <x:c r="C405" s="459"/>
      <x:c r="D405" s="459"/>
      <x:c r="E405" s="459"/>
      <x:c r="F405" s="482"/>
      <x:c r="G405" s="482"/>
      <x:c r="H405" s="483"/>
      <x:c r="I405" s="459"/>
      <x:c r="J405" s="459"/>
      <x:c r="K405" s="459"/>
      <x:c r="L405" s="459"/>
      <x:c r="M405" s="459"/>
      <x:c r="N405" s="459"/>
      <x:c r="O405" s="747" t="str">
        <x:f>IF(A405="","",IF(COUNTIF($A$5:$A$504,A405)&gt;1,"DUPLICATE SKU",IF(OR(B405="",E405="",F405=""),"CHECK REQUIRED FIELDS",IF(OR(NOT(ISNUMBER(F405)),F405&lt;=0,AND(G405&lt;&gt;"",OR(NOT(ISNUMBER(G405)),G405&lt;0,G405&gt;F405)),AND(H405&lt;&gt;"",OR(NOT(ISNUMBER(H405)),H405&lt;0,H405&gt;1)),AND(I405&lt;&gt;"",OR(NOT(ISNUMBER(I405)),I405&lt;=0)),AND(J405&lt;&gt;"",OR(NOT(ISNUMBER(J405)),J405&lt;=0)),AND(M405&lt;&gt;"",OR(NOT(ISNUMBER(M405)),M405&gt;TODAY()))),"CHECK PRICING","COMPLETE"))))</x:f>
      </x:c>
    </x:row>
    <x:row r="406">
      <x:c r="A406" s="459"/>
      <x:c r="B406" s="459"/>
      <x:c r="C406" s="459"/>
      <x:c r="D406" s="459"/>
      <x:c r="E406" s="459"/>
      <x:c r="F406" s="482"/>
      <x:c r="G406" s="482"/>
      <x:c r="H406" s="483"/>
      <x:c r="I406" s="459"/>
      <x:c r="J406" s="459"/>
      <x:c r="K406" s="459"/>
      <x:c r="L406" s="459"/>
      <x:c r="M406" s="459"/>
      <x:c r="N406" s="459"/>
      <x:c r="O406" s="747" t="str">
        <x:f>IF(A406="","",IF(COUNTIF($A$5:$A$504,A406)&gt;1,"DUPLICATE SKU",IF(OR(B406="",E406="",F406=""),"CHECK REQUIRED FIELDS",IF(OR(NOT(ISNUMBER(F406)),F406&lt;=0,AND(G406&lt;&gt;"",OR(NOT(ISNUMBER(G406)),G406&lt;0,G406&gt;F406)),AND(H406&lt;&gt;"",OR(NOT(ISNUMBER(H406)),H406&lt;0,H406&gt;1)),AND(I406&lt;&gt;"",OR(NOT(ISNUMBER(I406)),I406&lt;=0)),AND(J406&lt;&gt;"",OR(NOT(ISNUMBER(J406)),J406&lt;=0)),AND(M406&lt;&gt;"",OR(NOT(ISNUMBER(M406)),M406&gt;TODAY()))),"CHECK PRICING","COMPLETE"))))</x:f>
      </x:c>
    </x:row>
    <x:row r="407">
      <x:c r="A407" s="459"/>
      <x:c r="B407" s="459"/>
      <x:c r="C407" s="459"/>
      <x:c r="D407" s="459"/>
      <x:c r="E407" s="459"/>
      <x:c r="F407" s="482"/>
      <x:c r="G407" s="482"/>
      <x:c r="H407" s="483"/>
      <x:c r="I407" s="459"/>
      <x:c r="J407" s="459"/>
      <x:c r="K407" s="459"/>
      <x:c r="L407" s="459"/>
      <x:c r="M407" s="459"/>
      <x:c r="N407" s="459"/>
      <x:c r="O407" s="747" t="str">
        <x:f>IF(A407="","",IF(COUNTIF($A$5:$A$504,A407)&gt;1,"DUPLICATE SKU",IF(OR(B407="",E407="",F407=""),"CHECK REQUIRED FIELDS",IF(OR(NOT(ISNUMBER(F407)),F407&lt;=0,AND(G407&lt;&gt;"",OR(NOT(ISNUMBER(G407)),G407&lt;0,G407&gt;F407)),AND(H407&lt;&gt;"",OR(NOT(ISNUMBER(H407)),H407&lt;0,H407&gt;1)),AND(I407&lt;&gt;"",OR(NOT(ISNUMBER(I407)),I407&lt;=0)),AND(J407&lt;&gt;"",OR(NOT(ISNUMBER(J407)),J407&lt;=0)),AND(M407&lt;&gt;"",OR(NOT(ISNUMBER(M407)),M407&gt;TODAY()))),"CHECK PRICING","COMPLETE"))))</x:f>
      </x:c>
    </x:row>
    <x:row r="408">
      <x:c r="A408" s="459"/>
      <x:c r="B408" s="459"/>
      <x:c r="C408" s="459"/>
      <x:c r="D408" s="459"/>
      <x:c r="E408" s="459"/>
      <x:c r="F408" s="482"/>
      <x:c r="G408" s="482"/>
      <x:c r="H408" s="483"/>
      <x:c r="I408" s="459"/>
      <x:c r="J408" s="459"/>
      <x:c r="K408" s="459"/>
      <x:c r="L408" s="459"/>
      <x:c r="M408" s="459"/>
      <x:c r="N408" s="459"/>
      <x:c r="O408" s="747" t="str">
        <x:f>IF(A408="","",IF(COUNTIF($A$5:$A$504,A408)&gt;1,"DUPLICATE SKU",IF(OR(B408="",E408="",F408=""),"CHECK REQUIRED FIELDS",IF(OR(NOT(ISNUMBER(F408)),F408&lt;=0,AND(G408&lt;&gt;"",OR(NOT(ISNUMBER(G408)),G408&lt;0,G408&gt;F408)),AND(H408&lt;&gt;"",OR(NOT(ISNUMBER(H408)),H408&lt;0,H408&gt;1)),AND(I408&lt;&gt;"",OR(NOT(ISNUMBER(I408)),I408&lt;=0)),AND(J408&lt;&gt;"",OR(NOT(ISNUMBER(J408)),J408&lt;=0)),AND(M408&lt;&gt;"",OR(NOT(ISNUMBER(M408)),M408&gt;TODAY()))),"CHECK PRICING","COMPLETE"))))</x:f>
      </x:c>
    </x:row>
    <x:row r="409">
      <x:c r="A409" s="459"/>
      <x:c r="B409" s="459"/>
      <x:c r="C409" s="459"/>
      <x:c r="D409" s="459"/>
      <x:c r="E409" s="459"/>
      <x:c r="F409" s="482"/>
      <x:c r="G409" s="482"/>
      <x:c r="H409" s="483"/>
      <x:c r="I409" s="459"/>
      <x:c r="J409" s="459"/>
      <x:c r="K409" s="459"/>
      <x:c r="L409" s="459"/>
      <x:c r="M409" s="459"/>
      <x:c r="N409" s="459"/>
      <x:c r="O409" s="747" t="str">
        <x:f>IF(A409="","",IF(COUNTIF($A$5:$A$504,A409)&gt;1,"DUPLICATE SKU",IF(OR(B409="",E409="",F409=""),"CHECK REQUIRED FIELDS",IF(OR(NOT(ISNUMBER(F409)),F409&lt;=0,AND(G409&lt;&gt;"",OR(NOT(ISNUMBER(G409)),G409&lt;0,G409&gt;F409)),AND(H409&lt;&gt;"",OR(NOT(ISNUMBER(H409)),H409&lt;0,H409&gt;1)),AND(I409&lt;&gt;"",OR(NOT(ISNUMBER(I409)),I409&lt;=0)),AND(J409&lt;&gt;"",OR(NOT(ISNUMBER(J409)),J409&lt;=0)),AND(M409&lt;&gt;"",OR(NOT(ISNUMBER(M409)),M409&gt;TODAY()))),"CHECK PRICING","COMPLETE"))))</x:f>
      </x:c>
    </x:row>
    <x:row r="410">
      <x:c r="A410" s="459"/>
      <x:c r="B410" s="459"/>
      <x:c r="C410" s="459"/>
      <x:c r="D410" s="459"/>
      <x:c r="E410" s="459"/>
      <x:c r="F410" s="482"/>
      <x:c r="G410" s="482"/>
      <x:c r="H410" s="483"/>
      <x:c r="I410" s="459"/>
      <x:c r="J410" s="459"/>
      <x:c r="K410" s="459"/>
      <x:c r="L410" s="459"/>
      <x:c r="M410" s="459"/>
      <x:c r="N410" s="459"/>
      <x:c r="O410" s="747" t="str">
        <x:f>IF(A410="","",IF(COUNTIF($A$5:$A$504,A410)&gt;1,"DUPLICATE SKU",IF(OR(B410="",E410="",F410=""),"CHECK REQUIRED FIELDS",IF(OR(NOT(ISNUMBER(F410)),F410&lt;=0,AND(G410&lt;&gt;"",OR(NOT(ISNUMBER(G410)),G410&lt;0,G410&gt;F410)),AND(H410&lt;&gt;"",OR(NOT(ISNUMBER(H410)),H410&lt;0,H410&gt;1)),AND(I410&lt;&gt;"",OR(NOT(ISNUMBER(I410)),I410&lt;=0)),AND(J410&lt;&gt;"",OR(NOT(ISNUMBER(J410)),J410&lt;=0)),AND(M410&lt;&gt;"",OR(NOT(ISNUMBER(M410)),M410&gt;TODAY()))),"CHECK PRICING","COMPLETE"))))</x:f>
      </x:c>
    </x:row>
    <x:row r="411">
      <x:c r="A411" s="459"/>
      <x:c r="B411" s="459"/>
      <x:c r="C411" s="459"/>
      <x:c r="D411" s="459"/>
      <x:c r="E411" s="459"/>
      <x:c r="F411" s="482"/>
      <x:c r="G411" s="482"/>
      <x:c r="H411" s="483"/>
      <x:c r="I411" s="459"/>
      <x:c r="J411" s="459"/>
      <x:c r="K411" s="459"/>
      <x:c r="L411" s="459"/>
      <x:c r="M411" s="459"/>
      <x:c r="N411" s="459"/>
      <x:c r="O411" s="747" t="str">
        <x:f>IF(A411="","",IF(COUNTIF($A$5:$A$504,A411)&gt;1,"DUPLICATE SKU",IF(OR(B411="",E411="",F411=""),"CHECK REQUIRED FIELDS",IF(OR(NOT(ISNUMBER(F411)),F411&lt;=0,AND(G411&lt;&gt;"",OR(NOT(ISNUMBER(G411)),G411&lt;0,G411&gt;F411)),AND(H411&lt;&gt;"",OR(NOT(ISNUMBER(H411)),H411&lt;0,H411&gt;1)),AND(I411&lt;&gt;"",OR(NOT(ISNUMBER(I411)),I411&lt;=0)),AND(J411&lt;&gt;"",OR(NOT(ISNUMBER(J411)),J411&lt;=0)),AND(M411&lt;&gt;"",OR(NOT(ISNUMBER(M411)),M411&gt;TODAY()))),"CHECK PRICING","COMPLETE"))))</x:f>
      </x:c>
    </x:row>
    <x:row r="412">
      <x:c r="A412" s="459"/>
      <x:c r="B412" s="459"/>
      <x:c r="C412" s="459"/>
      <x:c r="D412" s="459"/>
      <x:c r="E412" s="459"/>
      <x:c r="F412" s="482"/>
      <x:c r="G412" s="482"/>
      <x:c r="H412" s="483"/>
      <x:c r="I412" s="459"/>
      <x:c r="J412" s="459"/>
      <x:c r="K412" s="459"/>
      <x:c r="L412" s="459"/>
      <x:c r="M412" s="459"/>
      <x:c r="N412" s="459"/>
      <x:c r="O412" s="747" t="str">
        <x:f>IF(A412="","",IF(COUNTIF($A$5:$A$504,A412)&gt;1,"DUPLICATE SKU",IF(OR(B412="",E412="",F412=""),"CHECK REQUIRED FIELDS",IF(OR(NOT(ISNUMBER(F412)),F412&lt;=0,AND(G412&lt;&gt;"",OR(NOT(ISNUMBER(G412)),G412&lt;0,G412&gt;F412)),AND(H412&lt;&gt;"",OR(NOT(ISNUMBER(H412)),H412&lt;0,H412&gt;1)),AND(I412&lt;&gt;"",OR(NOT(ISNUMBER(I412)),I412&lt;=0)),AND(J412&lt;&gt;"",OR(NOT(ISNUMBER(J412)),J412&lt;=0)),AND(M412&lt;&gt;"",OR(NOT(ISNUMBER(M412)),M412&gt;TODAY()))),"CHECK PRICING","COMPLETE"))))</x:f>
      </x:c>
    </x:row>
    <x:row r="413">
      <x:c r="A413" s="459"/>
      <x:c r="B413" s="459"/>
      <x:c r="C413" s="459"/>
      <x:c r="D413" s="459"/>
      <x:c r="E413" s="459"/>
      <x:c r="F413" s="482"/>
      <x:c r="G413" s="482"/>
      <x:c r="H413" s="483"/>
      <x:c r="I413" s="459"/>
      <x:c r="J413" s="459"/>
      <x:c r="K413" s="459"/>
      <x:c r="L413" s="459"/>
      <x:c r="M413" s="459"/>
      <x:c r="N413" s="459"/>
      <x:c r="O413" s="747" t="str">
        <x:f>IF(A413="","",IF(COUNTIF($A$5:$A$504,A413)&gt;1,"DUPLICATE SKU",IF(OR(B413="",E413="",F413=""),"CHECK REQUIRED FIELDS",IF(OR(NOT(ISNUMBER(F413)),F413&lt;=0,AND(G413&lt;&gt;"",OR(NOT(ISNUMBER(G413)),G413&lt;0,G413&gt;F413)),AND(H413&lt;&gt;"",OR(NOT(ISNUMBER(H413)),H413&lt;0,H413&gt;1)),AND(I413&lt;&gt;"",OR(NOT(ISNUMBER(I413)),I413&lt;=0)),AND(J413&lt;&gt;"",OR(NOT(ISNUMBER(J413)),J413&lt;=0)),AND(M413&lt;&gt;"",OR(NOT(ISNUMBER(M413)),M413&gt;TODAY()))),"CHECK PRICING","COMPLETE"))))</x:f>
      </x:c>
    </x:row>
    <x:row r="414">
      <x:c r="A414" s="459"/>
      <x:c r="B414" s="459"/>
      <x:c r="C414" s="459"/>
      <x:c r="D414" s="459"/>
      <x:c r="E414" s="459"/>
      <x:c r="F414" s="482"/>
      <x:c r="G414" s="482"/>
      <x:c r="H414" s="483"/>
      <x:c r="I414" s="459"/>
      <x:c r="J414" s="459"/>
      <x:c r="K414" s="459"/>
      <x:c r="L414" s="459"/>
      <x:c r="M414" s="459"/>
      <x:c r="N414" s="459"/>
      <x:c r="O414" s="747" t="str">
        <x:f>IF(A414="","",IF(COUNTIF($A$5:$A$504,A414)&gt;1,"DUPLICATE SKU",IF(OR(B414="",E414="",F414=""),"CHECK REQUIRED FIELDS",IF(OR(NOT(ISNUMBER(F414)),F414&lt;=0,AND(G414&lt;&gt;"",OR(NOT(ISNUMBER(G414)),G414&lt;0,G414&gt;F414)),AND(H414&lt;&gt;"",OR(NOT(ISNUMBER(H414)),H414&lt;0,H414&gt;1)),AND(I414&lt;&gt;"",OR(NOT(ISNUMBER(I414)),I414&lt;=0)),AND(J414&lt;&gt;"",OR(NOT(ISNUMBER(J414)),J414&lt;=0)),AND(M414&lt;&gt;"",OR(NOT(ISNUMBER(M414)),M414&gt;TODAY()))),"CHECK PRICING","COMPLETE"))))</x:f>
      </x:c>
    </x:row>
    <x:row r="415">
      <x:c r="A415" s="459"/>
      <x:c r="B415" s="459"/>
      <x:c r="C415" s="459"/>
      <x:c r="D415" s="459"/>
      <x:c r="E415" s="459"/>
      <x:c r="F415" s="482"/>
      <x:c r="G415" s="482"/>
      <x:c r="H415" s="483"/>
      <x:c r="I415" s="459"/>
      <x:c r="J415" s="459"/>
      <x:c r="K415" s="459"/>
      <x:c r="L415" s="459"/>
      <x:c r="M415" s="459"/>
      <x:c r="N415" s="459"/>
      <x:c r="O415" s="747" t="str">
        <x:f>IF(A415="","",IF(COUNTIF($A$5:$A$504,A415)&gt;1,"DUPLICATE SKU",IF(OR(B415="",E415="",F415=""),"CHECK REQUIRED FIELDS",IF(OR(NOT(ISNUMBER(F415)),F415&lt;=0,AND(G415&lt;&gt;"",OR(NOT(ISNUMBER(G415)),G415&lt;0,G415&gt;F415)),AND(H415&lt;&gt;"",OR(NOT(ISNUMBER(H415)),H415&lt;0,H415&gt;1)),AND(I415&lt;&gt;"",OR(NOT(ISNUMBER(I415)),I415&lt;=0)),AND(J415&lt;&gt;"",OR(NOT(ISNUMBER(J415)),J415&lt;=0)),AND(M415&lt;&gt;"",OR(NOT(ISNUMBER(M415)),M415&gt;TODAY()))),"CHECK PRICING","COMPLETE"))))</x:f>
      </x:c>
    </x:row>
    <x:row r="416">
      <x:c r="A416" s="459"/>
      <x:c r="B416" s="459"/>
      <x:c r="C416" s="459"/>
      <x:c r="D416" s="459"/>
      <x:c r="E416" s="459"/>
      <x:c r="F416" s="482"/>
      <x:c r="G416" s="482"/>
      <x:c r="H416" s="483"/>
      <x:c r="I416" s="459"/>
      <x:c r="J416" s="459"/>
      <x:c r="K416" s="459"/>
      <x:c r="L416" s="459"/>
      <x:c r="M416" s="459"/>
      <x:c r="N416" s="459"/>
      <x:c r="O416" s="747" t="str">
        <x:f>IF(A416="","",IF(COUNTIF($A$5:$A$504,A416)&gt;1,"DUPLICATE SKU",IF(OR(B416="",E416="",F416=""),"CHECK REQUIRED FIELDS",IF(OR(NOT(ISNUMBER(F416)),F416&lt;=0,AND(G416&lt;&gt;"",OR(NOT(ISNUMBER(G416)),G416&lt;0,G416&gt;F416)),AND(H416&lt;&gt;"",OR(NOT(ISNUMBER(H416)),H416&lt;0,H416&gt;1)),AND(I416&lt;&gt;"",OR(NOT(ISNUMBER(I416)),I416&lt;=0)),AND(J416&lt;&gt;"",OR(NOT(ISNUMBER(J416)),J416&lt;=0)),AND(M416&lt;&gt;"",OR(NOT(ISNUMBER(M416)),M416&gt;TODAY()))),"CHECK PRICING","COMPLETE"))))</x:f>
      </x:c>
    </x:row>
    <x:row r="417">
      <x:c r="A417" s="459"/>
      <x:c r="B417" s="459"/>
      <x:c r="C417" s="459"/>
      <x:c r="D417" s="459"/>
      <x:c r="E417" s="459"/>
      <x:c r="F417" s="482"/>
      <x:c r="G417" s="482"/>
      <x:c r="H417" s="483"/>
      <x:c r="I417" s="459"/>
      <x:c r="J417" s="459"/>
      <x:c r="K417" s="459"/>
      <x:c r="L417" s="459"/>
      <x:c r="M417" s="459"/>
      <x:c r="N417" s="459"/>
      <x:c r="O417" s="747" t="str">
        <x:f>IF(A417="","",IF(COUNTIF($A$5:$A$504,A417)&gt;1,"DUPLICATE SKU",IF(OR(B417="",E417="",F417=""),"CHECK REQUIRED FIELDS",IF(OR(NOT(ISNUMBER(F417)),F417&lt;=0,AND(G417&lt;&gt;"",OR(NOT(ISNUMBER(G417)),G417&lt;0,G417&gt;F417)),AND(H417&lt;&gt;"",OR(NOT(ISNUMBER(H417)),H417&lt;0,H417&gt;1)),AND(I417&lt;&gt;"",OR(NOT(ISNUMBER(I417)),I417&lt;=0)),AND(J417&lt;&gt;"",OR(NOT(ISNUMBER(J417)),J417&lt;=0)),AND(M417&lt;&gt;"",OR(NOT(ISNUMBER(M417)),M417&gt;TODAY()))),"CHECK PRICING","COMPLETE"))))</x:f>
      </x:c>
    </x:row>
    <x:row r="418">
      <x:c r="A418" s="459"/>
      <x:c r="B418" s="459"/>
      <x:c r="C418" s="459"/>
      <x:c r="D418" s="459"/>
      <x:c r="E418" s="459"/>
      <x:c r="F418" s="482"/>
      <x:c r="G418" s="482"/>
      <x:c r="H418" s="483"/>
      <x:c r="I418" s="459"/>
      <x:c r="J418" s="459"/>
      <x:c r="K418" s="459"/>
      <x:c r="L418" s="459"/>
      <x:c r="M418" s="459"/>
      <x:c r="N418" s="459"/>
      <x:c r="O418" s="747" t="str">
        <x:f>IF(A418="","",IF(COUNTIF($A$5:$A$504,A418)&gt;1,"DUPLICATE SKU",IF(OR(B418="",E418="",F418=""),"CHECK REQUIRED FIELDS",IF(OR(NOT(ISNUMBER(F418)),F418&lt;=0,AND(G418&lt;&gt;"",OR(NOT(ISNUMBER(G418)),G418&lt;0,G418&gt;F418)),AND(H418&lt;&gt;"",OR(NOT(ISNUMBER(H418)),H418&lt;0,H418&gt;1)),AND(I418&lt;&gt;"",OR(NOT(ISNUMBER(I418)),I418&lt;=0)),AND(J418&lt;&gt;"",OR(NOT(ISNUMBER(J418)),J418&lt;=0)),AND(M418&lt;&gt;"",OR(NOT(ISNUMBER(M418)),M418&gt;TODAY()))),"CHECK PRICING","COMPLETE"))))</x:f>
      </x:c>
    </x:row>
    <x:row r="419">
      <x:c r="A419" s="459"/>
      <x:c r="B419" s="459"/>
      <x:c r="C419" s="459"/>
      <x:c r="D419" s="459"/>
      <x:c r="E419" s="459"/>
      <x:c r="F419" s="482"/>
      <x:c r="G419" s="482"/>
      <x:c r="H419" s="483"/>
      <x:c r="I419" s="459"/>
      <x:c r="J419" s="459"/>
      <x:c r="K419" s="459"/>
      <x:c r="L419" s="459"/>
      <x:c r="M419" s="459"/>
      <x:c r="N419" s="459"/>
      <x:c r="O419" s="747" t="str">
        <x:f>IF(A419="","",IF(COUNTIF($A$5:$A$504,A419)&gt;1,"DUPLICATE SKU",IF(OR(B419="",E419="",F419=""),"CHECK REQUIRED FIELDS",IF(OR(NOT(ISNUMBER(F419)),F419&lt;=0,AND(G419&lt;&gt;"",OR(NOT(ISNUMBER(G419)),G419&lt;0,G419&gt;F419)),AND(H419&lt;&gt;"",OR(NOT(ISNUMBER(H419)),H419&lt;0,H419&gt;1)),AND(I419&lt;&gt;"",OR(NOT(ISNUMBER(I419)),I419&lt;=0)),AND(J419&lt;&gt;"",OR(NOT(ISNUMBER(J419)),J419&lt;=0)),AND(M419&lt;&gt;"",OR(NOT(ISNUMBER(M419)),M419&gt;TODAY()))),"CHECK PRICING","COMPLETE"))))</x:f>
      </x:c>
    </x:row>
    <x:row r="420">
      <x:c r="A420" s="459"/>
      <x:c r="B420" s="459"/>
      <x:c r="C420" s="459"/>
      <x:c r="D420" s="459"/>
      <x:c r="E420" s="459"/>
      <x:c r="F420" s="482"/>
      <x:c r="G420" s="482"/>
      <x:c r="H420" s="483"/>
      <x:c r="I420" s="459"/>
      <x:c r="J420" s="459"/>
      <x:c r="K420" s="459"/>
      <x:c r="L420" s="459"/>
      <x:c r="M420" s="459"/>
      <x:c r="N420" s="459"/>
      <x:c r="O420" s="747" t="str">
        <x:f>IF(A420="","",IF(COUNTIF($A$5:$A$504,A420)&gt;1,"DUPLICATE SKU",IF(OR(B420="",E420="",F420=""),"CHECK REQUIRED FIELDS",IF(OR(NOT(ISNUMBER(F420)),F420&lt;=0,AND(G420&lt;&gt;"",OR(NOT(ISNUMBER(G420)),G420&lt;0,G420&gt;F420)),AND(H420&lt;&gt;"",OR(NOT(ISNUMBER(H420)),H420&lt;0,H420&gt;1)),AND(I420&lt;&gt;"",OR(NOT(ISNUMBER(I420)),I420&lt;=0)),AND(J420&lt;&gt;"",OR(NOT(ISNUMBER(J420)),J420&lt;=0)),AND(M420&lt;&gt;"",OR(NOT(ISNUMBER(M420)),M420&gt;TODAY()))),"CHECK PRICING","COMPLETE"))))</x:f>
      </x:c>
    </x:row>
    <x:row r="421">
      <x:c r="A421" s="459"/>
      <x:c r="B421" s="459"/>
      <x:c r="C421" s="459"/>
      <x:c r="D421" s="459"/>
      <x:c r="E421" s="459"/>
      <x:c r="F421" s="482"/>
      <x:c r="G421" s="482"/>
      <x:c r="H421" s="483"/>
      <x:c r="I421" s="459"/>
      <x:c r="J421" s="459"/>
      <x:c r="K421" s="459"/>
      <x:c r="L421" s="459"/>
      <x:c r="M421" s="459"/>
      <x:c r="N421" s="459"/>
      <x:c r="O421" s="747" t="str">
        <x:f>IF(A421="","",IF(COUNTIF($A$5:$A$504,A421)&gt;1,"DUPLICATE SKU",IF(OR(B421="",E421="",F421=""),"CHECK REQUIRED FIELDS",IF(OR(NOT(ISNUMBER(F421)),F421&lt;=0,AND(G421&lt;&gt;"",OR(NOT(ISNUMBER(G421)),G421&lt;0,G421&gt;F421)),AND(H421&lt;&gt;"",OR(NOT(ISNUMBER(H421)),H421&lt;0,H421&gt;1)),AND(I421&lt;&gt;"",OR(NOT(ISNUMBER(I421)),I421&lt;=0)),AND(J421&lt;&gt;"",OR(NOT(ISNUMBER(J421)),J421&lt;=0)),AND(M421&lt;&gt;"",OR(NOT(ISNUMBER(M421)),M421&gt;TODAY()))),"CHECK PRICING","COMPLETE"))))</x:f>
      </x:c>
    </x:row>
    <x:row r="422">
      <x:c r="A422" s="459"/>
      <x:c r="B422" s="459"/>
      <x:c r="C422" s="459"/>
      <x:c r="D422" s="459"/>
      <x:c r="E422" s="459"/>
      <x:c r="F422" s="482"/>
      <x:c r="G422" s="482"/>
      <x:c r="H422" s="483"/>
      <x:c r="I422" s="459"/>
      <x:c r="J422" s="459"/>
      <x:c r="K422" s="459"/>
      <x:c r="L422" s="459"/>
      <x:c r="M422" s="459"/>
      <x:c r="N422" s="459"/>
      <x:c r="O422" s="747" t="str">
        <x:f>IF(A422="","",IF(COUNTIF($A$5:$A$504,A422)&gt;1,"DUPLICATE SKU",IF(OR(B422="",E422="",F422=""),"CHECK REQUIRED FIELDS",IF(OR(NOT(ISNUMBER(F422)),F422&lt;=0,AND(G422&lt;&gt;"",OR(NOT(ISNUMBER(G422)),G422&lt;0,G422&gt;F422)),AND(H422&lt;&gt;"",OR(NOT(ISNUMBER(H422)),H422&lt;0,H422&gt;1)),AND(I422&lt;&gt;"",OR(NOT(ISNUMBER(I422)),I422&lt;=0)),AND(J422&lt;&gt;"",OR(NOT(ISNUMBER(J422)),J422&lt;=0)),AND(M422&lt;&gt;"",OR(NOT(ISNUMBER(M422)),M422&gt;TODAY()))),"CHECK PRICING","COMPLETE"))))</x:f>
      </x:c>
    </x:row>
    <x:row r="423">
      <x:c r="A423" s="459"/>
      <x:c r="B423" s="459"/>
      <x:c r="C423" s="459"/>
      <x:c r="D423" s="459"/>
      <x:c r="E423" s="459"/>
      <x:c r="F423" s="482"/>
      <x:c r="G423" s="482"/>
      <x:c r="H423" s="483"/>
      <x:c r="I423" s="459"/>
      <x:c r="J423" s="459"/>
      <x:c r="K423" s="459"/>
      <x:c r="L423" s="459"/>
      <x:c r="M423" s="459"/>
      <x:c r="N423" s="459"/>
      <x:c r="O423" s="747" t="str">
        <x:f>IF(A423="","",IF(COUNTIF($A$5:$A$504,A423)&gt;1,"DUPLICATE SKU",IF(OR(B423="",E423="",F423=""),"CHECK REQUIRED FIELDS",IF(OR(NOT(ISNUMBER(F423)),F423&lt;=0,AND(G423&lt;&gt;"",OR(NOT(ISNUMBER(G423)),G423&lt;0,G423&gt;F423)),AND(H423&lt;&gt;"",OR(NOT(ISNUMBER(H423)),H423&lt;0,H423&gt;1)),AND(I423&lt;&gt;"",OR(NOT(ISNUMBER(I423)),I423&lt;=0)),AND(J423&lt;&gt;"",OR(NOT(ISNUMBER(J423)),J423&lt;=0)),AND(M423&lt;&gt;"",OR(NOT(ISNUMBER(M423)),M423&gt;TODAY()))),"CHECK PRICING","COMPLETE"))))</x:f>
      </x:c>
    </x:row>
    <x:row r="424">
      <x:c r="A424" s="459"/>
      <x:c r="B424" s="459"/>
      <x:c r="C424" s="459"/>
      <x:c r="D424" s="459"/>
      <x:c r="E424" s="459"/>
      <x:c r="F424" s="482"/>
      <x:c r="G424" s="482"/>
      <x:c r="H424" s="483"/>
      <x:c r="I424" s="459"/>
      <x:c r="J424" s="459"/>
      <x:c r="K424" s="459"/>
      <x:c r="L424" s="459"/>
      <x:c r="M424" s="459"/>
      <x:c r="N424" s="459"/>
      <x:c r="O424" s="747" t="str">
        <x:f>IF(A424="","",IF(COUNTIF($A$5:$A$504,A424)&gt;1,"DUPLICATE SKU",IF(OR(B424="",E424="",F424=""),"CHECK REQUIRED FIELDS",IF(OR(NOT(ISNUMBER(F424)),F424&lt;=0,AND(G424&lt;&gt;"",OR(NOT(ISNUMBER(G424)),G424&lt;0,G424&gt;F424)),AND(H424&lt;&gt;"",OR(NOT(ISNUMBER(H424)),H424&lt;0,H424&gt;1)),AND(I424&lt;&gt;"",OR(NOT(ISNUMBER(I424)),I424&lt;=0)),AND(J424&lt;&gt;"",OR(NOT(ISNUMBER(J424)),J424&lt;=0)),AND(M424&lt;&gt;"",OR(NOT(ISNUMBER(M424)),M424&gt;TODAY()))),"CHECK PRICING","COMPLETE"))))</x:f>
      </x:c>
    </x:row>
    <x:row r="425">
      <x:c r="A425" s="459"/>
      <x:c r="B425" s="459"/>
      <x:c r="C425" s="459"/>
      <x:c r="D425" s="459"/>
      <x:c r="E425" s="459"/>
      <x:c r="F425" s="482"/>
      <x:c r="G425" s="482"/>
      <x:c r="H425" s="483"/>
      <x:c r="I425" s="459"/>
      <x:c r="J425" s="459"/>
      <x:c r="K425" s="459"/>
      <x:c r="L425" s="459"/>
      <x:c r="M425" s="459"/>
      <x:c r="N425" s="459"/>
      <x:c r="O425" s="747" t="str">
        <x:f>IF(A425="","",IF(COUNTIF($A$5:$A$504,A425)&gt;1,"DUPLICATE SKU",IF(OR(B425="",E425="",F425=""),"CHECK REQUIRED FIELDS",IF(OR(NOT(ISNUMBER(F425)),F425&lt;=0,AND(G425&lt;&gt;"",OR(NOT(ISNUMBER(G425)),G425&lt;0,G425&gt;F425)),AND(H425&lt;&gt;"",OR(NOT(ISNUMBER(H425)),H425&lt;0,H425&gt;1)),AND(I425&lt;&gt;"",OR(NOT(ISNUMBER(I425)),I425&lt;=0)),AND(J425&lt;&gt;"",OR(NOT(ISNUMBER(J425)),J425&lt;=0)),AND(M425&lt;&gt;"",OR(NOT(ISNUMBER(M425)),M425&gt;TODAY()))),"CHECK PRICING","COMPLETE"))))</x:f>
      </x:c>
    </x:row>
    <x:row r="426">
      <x:c r="A426" s="459"/>
      <x:c r="B426" s="459"/>
      <x:c r="C426" s="459"/>
      <x:c r="D426" s="459"/>
      <x:c r="E426" s="459"/>
      <x:c r="F426" s="482"/>
      <x:c r="G426" s="482"/>
      <x:c r="H426" s="483"/>
      <x:c r="I426" s="459"/>
      <x:c r="J426" s="459"/>
      <x:c r="K426" s="459"/>
      <x:c r="L426" s="459"/>
      <x:c r="M426" s="459"/>
      <x:c r="N426" s="459"/>
      <x:c r="O426" s="747" t="str">
        <x:f>IF(A426="","",IF(COUNTIF($A$5:$A$504,A426)&gt;1,"DUPLICATE SKU",IF(OR(B426="",E426="",F426=""),"CHECK REQUIRED FIELDS",IF(OR(NOT(ISNUMBER(F426)),F426&lt;=0,AND(G426&lt;&gt;"",OR(NOT(ISNUMBER(G426)),G426&lt;0,G426&gt;F426)),AND(H426&lt;&gt;"",OR(NOT(ISNUMBER(H426)),H426&lt;0,H426&gt;1)),AND(I426&lt;&gt;"",OR(NOT(ISNUMBER(I426)),I426&lt;=0)),AND(J426&lt;&gt;"",OR(NOT(ISNUMBER(J426)),J426&lt;=0)),AND(M426&lt;&gt;"",OR(NOT(ISNUMBER(M426)),M426&gt;TODAY()))),"CHECK PRICING","COMPLETE"))))</x:f>
      </x:c>
    </x:row>
    <x:row r="427">
      <x:c r="A427" s="459"/>
      <x:c r="B427" s="459"/>
      <x:c r="C427" s="459"/>
      <x:c r="D427" s="459"/>
      <x:c r="E427" s="459"/>
      <x:c r="F427" s="482"/>
      <x:c r="G427" s="482"/>
      <x:c r="H427" s="483"/>
      <x:c r="I427" s="459"/>
      <x:c r="J427" s="459"/>
      <x:c r="K427" s="459"/>
      <x:c r="L427" s="459"/>
      <x:c r="M427" s="459"/>
      <x:c r="N427" s="459"/>
      <x:c r="O427" s="747" t="str">
        <x:f>IF(A427="","",IF(COUNTIF($A$5:$A$504,A427)&gt;1,"DUPLICATE SKU",IF(OR(B427="",E427="",F427=""),"CHECK REQUIRED FIELDS",IF(OR(NOT(ISNUMBER(F427)),F427&lt;=0,AND(G427&lt;&gt;"",OR(NOT(ISNUMBER(G427)),G427&lt;0,G427&gt;F427)),AND(H427&lt;&gt;"",OR(NOT(ISNUMBER(H427)),H427&lt;0,H427&gt;1)),AND(I427&lt;&gt;"",OR(NOT(ISNUMBER(I427)),I427&lt;=0)),AND(J427&lt;&gt;"",OR(NOT(ISNUMBER(J427)),J427&lt;=0)),AND(M427&lt;&gt;"",OR(NOT(ISNUMBER(M427)),M427&gt;TODAY()))),"CHECK PRICING","COMPLETE"))))</x:f>
      </x:c>
    </x:row>
    <x:row r="428">
      <x:c r="A428" s="459"/>
      <x:c r="B428" s="459"/>
      <x:c r="C428" s="459"/>
      <x:c r="D428" s="459"/>
      <x:c r="E428" s="459"/>
      <x:c r="F428" s="482"/>
      <x:c r="G428" s="482"/>
      <x:c r="H428" s="483"/>
      <x:c r="I428" s="459"/>
      <x:c r="J428" s="459"/>
      <x:c r="K428" s="459"/>
      <x:c r="L428" s="459"/>
      <x:c r="M428" s="459"/>
      <x:c r="N428" s="459"/>
      <x:c r="O428" s="747" t="str">
        <x:f>IF(A428="","",IF(COUNTIF($A$5:$A$504,A428)&gt;1,"DUPLICATE SKU",IF(OR(B428="",E428="",F428=""),"CHECK REQUIRED FIELDS",IF(OR(NOT(ISNUMBER(F428)),F428&lt;=0,AND(G428&lt;&gt;"",OR(NOT(ISNUMBER(G428)),G428&lt;0,G428&gt;F428)),AND(H428&lt;&gt;"",OR(NOT(ISNUMBER(H428)),H428&lt;0,H428&gt;1)),AND(I428&lt;&gt;"",OR(NOT(ISNUMBER(I428)),I428&lt;=0)),AND(J428&lt;&gt;"",OR(NOT(ISNUMBER(J428)),J428&lt;=0)),AND(M428&lt;&gt;"",OR(NOT(ISNUMBER(M428)),M428&gt;TODAY()))),"CHECK PRICING","COMPLETE"))))</x:f>
      </x:c>
    </x:row>
    <x:row r="429">
      <x:c r="A429" s="459"/>
      <x:c r="B429" s="459"/>
      <x:c r="C429" s="459"/>
      <x:c r="D429" s="459"/>
      <x:c r="E429" s="459"/>
      <x:c r="F429" s="482"/>
      <x:c r="G429" s="482"/>
      <x:c r="H429" s="483"/>
      <x:c r="I429" s="459"/>
      <x:c r="J429" s="459"/>
      <x:c r="K429" s="459"/>
      <x:c r="L429" s="459"/>
      <x:c r="M429" s="459"/>
      <x:c r="N429" s="459"/>
      <x:c r="O429" s="747" t="str">
        <x:f>IF(A429="","",IF(COUNTIF($A$5:$A$504,A429)&gt;1,"DUPLICATE SKU",IF(OR(B429="",E429="",F429=""),"CHECK REQUIRED FIELDS",IF(OR(NOT(ISNUMBER(F429)),F429&lt;=0,AND(G429&lt;&gt;"",OR(NOT(ISNUMBER(G429)),G429&lt;0,G429&gt;F429)),AND(H429&lt;&gt;"",OR(NOT(ISNUMBER(H429)),H429&lt;0,H429&gt;1)),AND(I429&lt;&gt;"",OR(NOT(ISNUMBER(I429)),I429&lt;=0)),AND(J429&lt;&gt;"",OR(NOT(ISNUMBER(J429)),J429&lt;=0)),AND(M429&lt;&gt;"",OR(NOT(ISNUMBER(M429)),M429&gt;TODAY()))),"CHECK PRICING","COMPLETE"))))</x:f>
      </x:c>
    </x:row>
    <x:row r="430">
      <x:c r="A430" s="459"/>
      <x:c r="B430" s="459"/>
      <x:c r="C430" s="459"/>
      <x:c r="D430" s="459"/>
      <x:c r="E430" s="459"/>
      <x:c r="F430" s="482"/>
      <x:c r="G430" s="482"/>
      <x:c r="H430" s="483"/>
      <x:c r="I430" s="459"/>
      <x:c r="J430" s="459"/>
      <x:c r="K430" s="459"/>
      <x:c r="L430" s="459"/>
      <x:c r="M430" s="459"/>
      <x:c r="N430" s="459"/>
      <x:c r="O430" s="747" t="str">
        <x:f>IF(A430="","",IF(COUNTIF($A$5:$A$504,A430)&gt;1,"DUPLICATE SKU",IF(OR(B430="",E430="",F430=""),"CHECK REQUIRED FIELDS",IF(OR(NOT(ISNUMBER(F430)),F430&lt;=0,AND(G430&lt;&gt;"",OR(NOT(ISNUMBER(G430)),G430&lt;0,G430&gt;F430)),AND(H430&lt;&gt;"",OR(NOT(ISNUMBER(H430)),H430&lt;0,H430&gt;1)),AND(I430&lt;&gt;"",OR(NOT(ISNUMBER(I430)),I430&lt;=0)),AND(J430&lt;&gt;"",OR(NOT(ISNUMBER(J430)),J430&lt;=0)),AND(M430&lt;&gt;"",OR(NOT(ISNUMBER(M430)),M430&gt;TODAY()))),"CHECK PRICING","COMPLETE"))))</x:f>
      </x:c>
    </x:row>
    <x:row r="431">
      <x:c r="A431" s="459"/>
      <x:c r="B431" s="459"/>
      <x:c r="C431" s="459"/>
      <x:c r="D431" s="459"/>
      <x:c r="E431" s="459"/>
      <x:c r="F431" s="482"/>
      <x:c r="G431" s="482"/>
      <x:c r="H431" s="483"/>
      <x:c r="I431" s="459"/>
      <x:c r="J431" s="459"/>
      <x:c r="K431" s="459"/>
      <x:c r="L431" s="459"/>
      <x:c r="M431" s="459"/>
      <x:c r="N431" s="459"/>
      <x:c r="O431" s="747" t="str">
        <x:f>IF(A431="","",IF(COUNTIF($A$5:$A$504,A431)&gt;1,"DUPLICATE SKU",IF(OR(B431="",E431="",F431=""),"CHECK REQUIRED FIELDS",IF(OR(NOT(ISNUMBER(F431)),F431&lt;=0,AND(G431&lt;&gt;"",OR(NOT(ISNUMBER(G431)),G431&lt;0,G431&gt;F431)),AND(H431&lt;&gt;"",OR(NOT(ISNUMBER(H431)),H431&lt;0,H431&gt;1)),AND(I431&lt;&gt;"",OR(NOT(ISNUMBER(I431)),I431&lt;=0)),AND(J431&lt;&gt;"",OR(NOT(ISNUMBER(J431)),J431&lt;=0)),AND(M431&lt;&gt;"",OR(NOT(ISNUMBER(M431)),M431&gt;TODAY()))),"CHECK PRICING","COMPLETE"))))</x:f>
      </x:c>
    </x:row>
    <x:row r="432">
      <x:c r="A432" s="459"/>
      <x:c r="B432" s="459"/>
      <x:c r="C432" s="459"/>
      <x:c r="D432" s="459"/>
      <x:c r="E432" s="459"/>
      <x:c r="F432" s="482"/>
      <x:c r="G432" s="482"/>
      <x:c r="H432" s="483"/>
      <x:c r="I432" s="459"/>
      <x:c r="J432" s="459"/>
      <x:c r="K432" s="459"/>
      <x:c r="L432" s="459"/>
      <x:c r="M432" s="459"/>
      <x:c r="N432" s="459"/>
      <x:c r="O432" s="747" t="str">
        <x:f>IF(A432="","",IF(COUNTIF($A$5:$A$504,A432)&gt;1,"DUPLICATE SKU",IF(OR(B432="",E432="",F432=""),"CHECK REQUIRED FIELDS",IF(OR(NOT(ISNUMBER(F432)),F432&lt;=0,AND(G432&lt;&gt;"",OR(NOT(ISNUMBER(G432)),G432&lt;0,G432&gt;F432)),AND(H432&lt;&gt;"",OR(NOT(ISNUMBER(H432)),H432&lt;0,H432&gt;1)),AND(I432&lt;&gt;"",OR(NOT(ISNUMBER(I432)),I432&lt;=0)),AND(J432&lt;&gt;"",OR(NOT(ISNUMBER(J432)),J432&lt;=0)),AND(M432&lt;&gt;"",OR(NOT(ISNUMBER(M432)),M432&gt;TODAY()))),"CHECK PRICING","COMPLETE"))))</x:f>
      </x:c>
    </x:row>
    <x:row r="433">
      <x:c r="A433" s="459"/>
      <x:c r="B433" s="459"/>
      <x:c r="C433" s="459"/>
      <x:c r="D433" s="459"/>
      <x:c r="E433" s="459"/>
      <x:c r="F433" s="482"/>
      <x:c r="G433" s="482"/>
      <x:c r="H433" s="483"/>
      <x:c r="I433" s="459"/>
      <x:c r="J433" s="459"/>
      <x:c r="K433" s="459"/>
      <x:c r="L433" s="459"/>
      <x:c r="M433" s="459"/>
      <x:c r="N433" s="459"/>
      <x:c r="O433" s="747" t="str">
        <x:f>IF(A433="","",IF(COUNTIF($A$5:$A$504,A433)&gt;1,"DUPLICATE SKU",IF(OR(B433="",E433="",F433=""),"CHECK REQUIRED FIELDS",IF(OR(NOT(ISNUMBER(F433)),F433&lt;=0,AND(G433&lt;&gt;"",OR(NOT(ISNUMBER(G433)),G433&lt;0,G433&gt;F433)),AND(H433&lt;&gt;"",OR(NOT(ISNUMBER(H433)),H433&lt;0,H433&gt;1)),AND(I433&lt;&gt;"",OR(NOT(ISNUMBER(I433)),I433&lt;=0)),AND(J433&lt;&gt;"",OR(NOT(ISNUMBER(J433)),J433&lt;=0)),AND(M433&lt;&gt;"",OR(NOT(ISNUMBER(M433)),M433&gt;TODAY()))),"CHECK PRICING","COMPLETE"))))</x:f>
      </x:c>
    </x:row>
    <x:row r="434">
      <x:c r="A434" s="459"/>
      <x:c r="B434" s="459"/>
      <x:c r="C434" s="459"/>
      <x:c r="D434" s="459"/>
      <x:c r="E434" s="459"/>
      <x:c r="F434" s="482"/>
      <x:c r="G434" s="482"/>
      <x:c r="H434" s="483"/>
      <x:c r="I434" s="459"/>
      <x:c r="J434" s="459"/>
      <x:c r="K434" s="459"/>
      <x:c r="L434" s="459"/>
      <x:c r="M434" s="459"/>
      <x:c r="N434" s="459"/>
      <x:c r="O434" s="747" t="str">
        <x:f>IF(A434="","",IF(COUNTIF($A$5:$A$504,A434)&gt;1,"DUPLICATE SKU",IF(OR(B434="",E434="",F434=""),"CHECK REQUIRED FIELDS",IF(OR(NOT(ISNUMBER(F434)),F434&lt;=0,AND(G434&lt;&gt;"",OR(NOT(ISNUMBER(G434)),G434&lt;0,G434&gt;F434)),AND(H434&lt;&gt;"",OR(NOT(ISNUMBER(H434)),H434&lt;0,H434&gt;1)),AND(I434&lt;&gt;"",OR(NOT(ISNUMBER(I434)),I434&lt;=0)),AND(J434&lt;&gt;"",OR(NOT(ISNUMBER(J434)),J434&lt;=0)),AND(M434&lt;&gt;"",OR(NOT(ISNUMBER(M434)),M434&gt;TODAY()))),"CHECK PRICING","COMPLETE"))))</x:f>
      </x:c>
    </x:row>
    <x:row r="435">
      <x:c r="A435" s="459"/>
      <x:c r="B435" s="459"/>
      <x:c r="C435" s="459"/>
      <x:c r="D435" s="459"/>
      <x:c r="E435" s="459"/>
      <x:c r="F435" s="482"/>
      <x:c r="G435" s="482"/>
      <x:c r="H435" s="483"/>
      <x:c r="I435" s="459"/>
      <x:c r="J435" s="459"/>
      <x:c r="K435" s="459"/>
      <x:c r="L435" s="459"/>
      <x:c r="M435" s="459"/>
      <x:c r="N435" s="459"/>
      <x:c r="O435" s="747" t="str">
        <x:f>IF(A435="","",IF(COUNTIF($A$5:$A$504,A435)&gt;1,"DUPLICATE SKU",IF(OR(B435="",E435="",F435=""),"CHECK REQUIRED FIELDS",IF(OR(NOT(ISNUMBER(F435)),F435&lt;=0,AND(G435&lt;&gt;"",OR(NOT(ISNUMBER(G435)),G435&lt;0,G435&gt;F435)),AND(H435&lt;&gt;"",OR(NOT(ISNUMBER(H435)),H435&lt;0,H435&gt;1)),AND(I435&lt;&gt;"",OR(NOT(ISNUMBER(I435)),I435&lt;=0)),AND(J435&lt;&gt;"",OR(NOT(ISNUMBER(J435)),J435&lt;=0)),AND(M435&lt;&gt;"",OR(NOT(ISNUMBER(M435)),M435&gt;TODAY()))),"CHECK PRICING","COMPLETE"))))</x:f>
      </x:c>
    </x:row>
    <x:row r="436">
      <x:c r="A436" s="459"/>
      <x:c r="B436" s="459"/>
      <x:c r="C436" s="459"/>
      <x:c r="D436" s="459"/>
      <x:c r="E436" s="459"/>
      <x:c r="F436" s="482"/>
      <x:c r="G436" s="482"/>
      <x:c r="H436" s="483"/>
      <x:c r="I436" s="459"/>
      <x:c r="J436" s="459"/>
      <x:c r="K436" s="459"/>
      <x:c r="L436" s="459"/>
      <x:c r="M436" s="459"/>
      <x:c r="N436" s="459"/>
      <x:c r="O436" s="747" t="str">
        <x:f>IF(A436="","",IF(COUNTIF($A$5:$A$504,A436)&gt;1,"DUPLICATE SKU",IF(OR(B436="",E436="",F436=""),"CHECK REQUIRED FIELDS",IF(OR(NOT(ISNUMBER(F436)),F436&lt;=0,AND(G436&lt;&gt;"",OR(NOT(ISNUMBER(G436)),G436&lt;0,G436&gt;F436)),AND(H436&lt;&gt;"",OR(NOT(ISNUMBER(H436)),H436&lt;0,H436&gt;1)),AND(I436&lt;&gt;"",OR(NOT(ISNUMBER(I436)),I436&lt;=0)),AND(J436&lt;&gt;"",OR(NOT(ISNUMBER(J436)),J436&lt;=0)),AND(M436&lt;&gt;"",OR(NOT(ISNUMBER(M436)),M436&gt;TODAY()))),"CHECK PRICING","COMPLETE"))))</x:f>
      </x:c>
    </x:row>
    <x:row r="437">
      <x:c r="A437" s="459"/>
      <x:c r="B437" s="459"/>
      <x:c r="C437" s="459"/>
      <x:c r="D437" s="459"/>
      <x:c r="E437" s="459"/>
      <x:c r="F437" s="482"/>
      <x:c r="G437" s="482"/>
      <x:c r="H437" s="483"/>
      <x:c r="I437" s="459"/>
      <x:c r="J437" s="459"/>
      <x:c r="K437" s="459"/>
      <x:c r="L437" s="459"/>
      <x:c r="M437" s="459"/>
      <x:c r="N437" s="459"/>
      <x:c r="O437" s="747" t="str">
        <x:f>IF(A437="","",IF(COUNTIF($A$5:$A$504,A437)&gt;1,"DUPLICATE SKU",IF(OR(B437="",E437="",F437=""),"CHECK REQUIRED FIELDS",IF(OR(NOT(ISNUMBER(F437)),F437&lt;=0,AND(G437&lt;&gt;"",OR(NOT(ISNUMBER(G437)),G437&lt;0,G437&gt;F437)),AND(H437&lt;&gt;"",OR(NOT(ISNUMBER(H437)),H437&lt;0,H437&gt;1)),AND(I437&lt;&gt;"",OR(NOT(ISNUMBER(I437)),I437&lt;=0)),AND(J437&lt;&gt;"",OR(NOT(ISNUMBER(J437)),J437&lt;=0)),AND(M437&lt;&gt;"",OR(NOT(ISNUMBER(M437)),M437&gt;TODAY()))),"CHECK PRICING","COMPLETE"))))</x:f>
      </x:c>
    </x:row>
    <x:row r="438">
      <x:c r="A438" s="459"/>
      <x:c r="B438" s="459"/>
      <x:c r="C438" s="459"/>
      <x:c r="D438" s="459"/>
      <x:c r="E438" s="459"/>
      <x:c r="F438" s="482"/>
      <x:c r="G438" s="482"/>
      <x:c r="H438" s="483"/>
      <x:c r="I438" s="459"/>
      <x:c r="J438" s="459"/>
      <x:c r="K438" s="459"/>
      <x:c r="L438" s="459"/>
      <x:c r="M438" s="459"/>
      <x:c r="N438" s="459"/>
      <x:c r="O438" s="747" t="str">
        <x:f>IF(A438="","",IF(COUNTIF($A$5:$A$504,A438)&gt;1,"DUPLICATE SKU",IF(OR(B438="",E438="",F438=""),"CHECK REQUIRED FIELDS",IF(OR(NOT(ISNUMBER(F438)),F438&lt;=0,AND(G438&lt;&gt;"",OR(NOT(ISNUMBER(G438)),G438&lt;0,G438&gt;F438)),AND(H438&lt;&gt;"",OR(NOT(ISNUMBER(H438)),H438&lt;0,H438&gt;1)),AND(I438&lt;&gt;"",OR(NOT(ISNUMBER(I438)),I438&lt;=0)),AND(J438&lt;&gt;"",OR(NOT(ISNUMBER(J438)),J438&lt;=0)),AND(M438&lt;&gt;"",OR(NOT(ISNUMBER(M438)),M438&gt;TODAY()))),"CHECK PRICING","COMPLETE"))))</x:f>
      </x:c>
    </x:row>
    <x:row r="439">
      <x:c r="A439" s="459"/>
      <x:c r="B439" s="459"/>
      <x:c r="C439" s="459"/>
      <x:c r="D439" s="459"/>
      <x:c r="E439" s="459"/>
      <x:c r="F439" s="482"/>
      <x:c r="G439" s="482"/>
      <x:c r="H439" s="483"/>
      <x:c r="I439" s="459"/>
      <x:c r="J439" s="459"/>
      <x:c r="K439" s="459"/>
      <x:c r="L439" s="459"/>
      <x:c r="M439" s="459"/>
      <x:c r="N439" s="459"/>
      <x:c r="O439" s="747" t="str">
        <x:f>IF(A439="","",IF(COUNTIF($A$5:$A$504,A439)&gt;1,"DUPLICATE SKU",IF(OR(B439="",E439="",F439=""),"CHECK REQUIRED FIELDS",IF(OR(NOT(ISNUMBER(F439)),F439&lt;=0,AND(G439&lt;&gt;"",OR(NOT(ISNUMBER(G439)),G439&lt;0,G439&gt;F439)),AND(H439&lt;&gt;"",OR(NOT(ISNUMBER(H439)),H439&lt;0,H439&gt;1)),AND(I439&lt;&gt;"",OR(NOT(ISNUMBER(I439)),I439&lt;=0)),AND(J439&lt;&gt;"",OR(NOT(ISNUMBER(J439)),J439&lt;=0)),AND(M439&lt;&gt;"",OR(NOT(ISNUMBER(M439)),M439&gt;TODAY()))),"CHECK PRICING","COMPLETE"))))</x:f>
      </x:c>
    </x:row>
    <x:row r="440">
      <x:c r="A440" s="459"/>
      <x:c r="B440" s="459"/>
      <x:c r="C440" s="459"/>
      <x:c r="D440" s="459"/>
      <x:c r="E440" s="459"/>
      <x:c r="F440" s="482"/>
      <x:c r="G440" s="482"/>
      <x:c r="H440" s="483"/>
      <x:c r="I440" s="459"/>
      <x:c r="J440" s="459"/>
      <x:c r="K440" s="459"/>
      <x:c r="L440" s="459"/>
      <x:c r="M440" s="459"/>
      <x:c r="N440" s="459"/>
      <x:c r="O440" s="747" t="str">
        <x:f>IF(A440="","",IF(COUNTIF($A$5:$A$504,A440)&gt;1,"DUPLICATE SKU",IF(OR(B440="",E440="",F440=""),"CHECK REQUIRED FIELDS",IF(OR(NOT(ISNUMBER(F440)),F440&lt;=0,AND(G440&lt;&gt;"",OR(NOT(ISNUMBER(G440)),G440&lt;0,G440&gt;F440)),AND(H440&lt;&gt;"",OR(NOT(ISNUMBER(H440)),H440&lt;0,H440&gt;1)),AND(I440&lt;&gt;"",OR(NOT(ISNUMBER(I440)),I440&lt;=0)),AND(J440&lt;&gt;"",OR(NOT(ISNUMBER(J440)),J440&lt;=0)),AND(M440&lt;&gt;"",OR(NOT(ISNUMBER(M440)),M440&gt;TODAY()))),"CHECK PRICING","COMPLETE"))))</x:f>
      </x:c>
    </x:row>
    <x:row r="441">
      <x:c r="A441" s="459"/>
      <x:c r="B441" s="459"/>
      <x:c r="C441" s="459"/>
      <x:c r="D441" s="459"/>
      <x:c r="E441" s="459"/>
      <x:c r="F441" s="482"/>
      <x:c r="G441" s="482"/>
      <x:c r="H441" s="483"/>
      <x:c r="I441" s="459"/>
      <x:c r="J441" s="459"/>
      <x:c r="K441" s="459"/>
      <x:c r="L441" s="459"/>
      <x:c r="M441" s="459"/>
      <x:c r="N441" s="459"/>
      <x:c r="O441" s="747" t="str">
        <x:f>IF(A441="","",IF(COUNTIF($A$5:$A$504,A441)&gt;1,"DUPLICATE SKU",IF(OR(B441="",E441="",F441=""),"CHECK REQUIRED FIELDS",IF(OR(NOT(ISNUMBER(F441)),F441&lt;=0,AND(G441&lt;&gt;"",OR(NOT(ISNUMBER(G441)),G441&lt;0,G441&gt;F441)),AND(H441&lt;&gt;"",OR(NOT(ISNUMBER(H441)),H441&lt;0,H441&gt;1)),AND(I441&lt;&gt;"",OR(NOT(ISNUMBER(I441)),I441&lt;=0)),AND(J441&lt;&gt;"",OR(NOT(ISNUMBER(J441)),J441&lt;=0)),AND(M441&lt;&gt;"",OR(NOT(ISNUMBER(M441)),M441&gt;TODAY()))),"CHECK PRICING","COMPLETE"))))</x:f>
      </x:c>
    </x:row>
    <x:row r="442">
      <x:c r="A442" s="459"/>
      <x:c r="B442" s="459"/>
      <x:c r="C442" s="459"/>
      <x:c r="D442" s="459"/>
      <x:c r="E442" s="459"/>
      <x:c r="F442" s="482"/>
      <x:c r="G442" s="482"/>
      <x:c r="H442" s="483"/>
      <x:c r="I442" s="459"/>
      <x:c r="J442" s="459"/>
      <x:c r="K442" s="459"/>
      <x:c r="L442" s="459"/>
      <x:c r="M442" s="459"/>
      <x:c r="N442" s="459"/>
      <x:c r="O442" s="747" t="str">
        <x:f>IF(A442="","",IF(COUNTIF($A$5:$A$504,A442)&gt;1,"DUPLICATE SKU",IF(OR(B442="",E442="",F442=""),"CHECK REQUIRED FIELDS",IF(OR(NOT(ISNUMBER(F442)),F442&lt;=0,AND(G442&lt;&gt;"",OR(NOT(ISNUMBER(G442)),G442&lt;0,G442&gt;F442)),AND(H442&lt;&gt;"",OR(NOT(ISNUMBER(H442)),H442&lt;0,H442&gt;1)),AND(I442&lt;&gt;"",OR(NOT(ISNUMBER(I442)),I442&lt;=0)),AND(J442&lt;&gt;"",OR(NOT(ISNUMBER(J442)),J442&lt;=0)),AND(M442&lt;&gt;"",OR(NOT(ISNUMBER(M442)),M442&gt;TODAY()))),"CHECK PRICING","COMPLETE"))))</x:f>
      </x:c>
    </x:row>
    <x:row r="443">
      <x:c r="A443" s="459"/>
      <x:c r="B443" s="459"/>
      <x:c r="C443" s="459"/>
      <x:c r="D443" s="459"/>
      <x:c r="E443" s="459"/>
      <x:c r="F443" s="482"/>
      <x:c r="G443" s="482"/>
      <x:c r="H443" s="483"/>
      <x:c r="I443" s="459"/>
      <x:c r="J443" s="459"/>
      <x:c r="K443" s="459"/>
      <x:c r="L443" s="459"/>
      <x:c r="M443" s="459"/>
      <x:c r="N443" s="459"/>
      <x:c r="O443" s="747" t="str">
        <x:f>IF(A443="","",IF(COUNTIF($A$5:$A$504,A443)&gt;1,"DUPLICATE SKU",IF(OR(B443="",E443="",F443=""),"CHECK REQUIRED FIELDS",IF(OR(NOT(ISNUMBER(F443)),F443&lt;=0,AND(G443&lt;&gt;"",OR(NOT(ISNUMBER(G443)),G443&lt;0,G443&gt;F443)),AND(H443&lt;&gt;"",OR(NOT(ISNUMBER(H443)),H443&lt;0,H443&gt;1)),AND(I443&lt;&gt;"",OR(NOT(ISNUMBER(I443)),I443&lt;=0)),AND(J443&lt;&gt;"",OR(NOT(ISNUMBER(J443)),J443&lt;=0)),AND(M443&lt;&gt;"",OR(NOT(ISNUMBER(M443)),M443&gt;TODAY()))),"CHECK PRICING","COMPLETE"))))</x:f>
      </x:c>
    </x:row>
    <x:row r="444">
      <x:c r="A444" s="459"/>
      <x:c r="B444" s="459"/>
      <x:c r="C444" s="459"/>
      <x:c r="D444" s="459"/>
      <x:c r="E444" s="459"/>
      <x:c r="F444" s="482"/>
      <x:c r="G444" s="482"/>
      <x:c r="H444" s="483"/>
      <x:c r="I444" s="459"/>
      <x:c r="J444" s="459"/>
      <x:c r="K444" s="459"/>
      <x:c r="L444" s="459"/>
      <x:c r="M444" s="459"/>
      <x:c r="N444" s="459"/>
      <x:c r="O444" s="747" t="str">
        <x:f>IF(A444="","",IF(COUNTIF($A$5:$A$504,A444)&gt;1,"DUPLICATE SKU",IF(OR(B444="",E444="",F444=""),"CHECK REQUIRED FIELDS",IF(OR(NOT(ISNUMBER(F444)),F444&lt;=0,AND(G444&lt;&gt;"",OR(NOT(ISNUMBER(G444)),G444&lt;0,G444&gt;F444)),AND(H444&lt;&gt;"",OR(NOT(ISNUMBER(H444)),H444&lt;0,H444&gt;1)),AND(I444&lt;&gt;"",OR(NOT(ISNUMBER(I444)),I444&lt;=0)),AND(J444&lt;&gt;"",OR(NOT(ISNUMBER(J444)),J444&lt;=0)),AND(M444&lt;&gt;"",OR(NOT(ISNUMBER(M444)),M444&gt;TODAY()))),"CHECK PRICING","COMPLETE"))))</x:f>
      </x:c>
    </x:row>
    <x:row r="445">
      <x:c r="A445" s="459"/>
      <x:c r="B445" s="459"/>
      <x:c r="C445" s="459"/>
      <x:c r="D445" s="459"/>
      <x:c r="E445" s="459"/>
      <x:c r="F445" s="482"/>
      <x:c r="G445" s="482"/>
      <x:c r="H445" s="483"/>
      <x:c r="I445" s="459"/>
      <x:c r="J445" s="459"/>
      <x:c r="K445" s="459"/>
      <x:c r="L445" s="459"/>
      <x:c r="M445" s="459"/>
      <x:c r="N445" s="459"/>
      <x:c r="O445" s="747" t="str">
        <x:f>IF(A445="","",IF(COUNTIF($A$5:$A$504,A445)&gt;1,"DUPLICATE SKU",IF(OR(B445="",E445="",F445=""),"CHECK REQUIRED FIELDS",IF(OR(NOT(ISNUMBER(F445)),F445&lt;=0,AND(G445&lt;&gt;"",OR(NOT(ISNUMBER(G445)),G445&lt;0,G445&gt;F445)),AND(H445&lt;&gt;"",OR(NOT(ISNUMBER(H445)),H445&lt;0,H445&gt;1)),AND(I445&lt;&gt;"",OR(NOT(ISNUMBER(I445)),I445&lt;=0)),AND(J445&lt;&gt;"",OR(NOT(ISNUMBER(J445)),J445&lt;=0)),AND(M445&lt;&gt;"",OR(NOT(ISNUMBER(M445)),M445&gt;TODAY()))),"CHECK PRICING","COMPLETE"))))</x:f>
      </x:c>
    </x:row>
    <x:row r="446">
      <x:c r="A446" s="459"/>
      <x:c r="B446" s="459"/>
      <x:c r="C446" s="459"/>
      <x:c r="D446" s="459"/>
      <x:c r="E446" s="459"/>
      <x:c r="F446" s="482"/>
      <x:c r="G446" s="482"/>
      <x:c r="H446" s="483"/>
      <x:c r="I446" s="459"/>
      <x:c r="J446" s="459"/>
      <x:c r="K446" s="459"/>
      <x:c r="L446" s="459"/>
      <x:c r="M446" s="459"/>
      <x:c r="N446" s="459"/>
      <x:c r="O446" s="747" t="str">
        <x:f>IF(A446="","",IF(COUNTIF($A$5:$A$504,A446)&gt;1,"DUPLICATE SKU",IF(OR(B446="",E446="",F446=""),"CHECK REQUIRED FIELDS",IF(OR(NOT(ISNUMBER(F446)),F446&lt;=0,AND(G446&lt;&gt;"",OR(NOT(ISNUMBER(G446)),G446&lt;0,G446&gt;F446)),AND(H446&lt;&gt;"",OR(NOT(ISNUMBER(H446)),H446&lt;0,H446&gt;1)),AND(I446&lt;&gt;"",OR(NOT(ISNUMBER(I446)),I446&lt;=0)),AND(J446&lt;&gt;"",OR(NOT(ISNUMBER(J446)),J446&lt;=0)),AND(M446&lt;&gt;"",OR(NOT(ISNUMBER(M446)),M446&gt;TODAY()))),"CHECK PRICING","COMPLETE"))))</x:f>
      </x:c>
    </x:row>
    <x:row r="447">
      <x:c r="A447" s="459"/>
      <x:c r="B447" s="459"/>
      <x:c r="C447" s="459"/>
      <x:c r="D447" s="459"/>
      <x:c r="E447" s="459"/>
      <x:c r="F447" s="482"/>
      <x:c r="G447" s="482"/>
      <x:c r="H447" s="483"/>
      <x:c r="I447" s="459"/>
      <x:c r="J447" s="459"/>
      <x:c r="K447" s="459"/>
      <x:c r="L447" s="459"/>
      <x:c r="M447" s="459"/>
      <x:c r="N447" s="459"/>
      <x:c r="O447" s="747" t="str">
        <x:f>IF(A447="","",IF(COUNTIF($A$5:$A$504,A447)&gt;1,"DUPLICATE SKU",IF(OR(B447="",E447="",F447=""),"CHECK REQUIRED FIELDS",IF(OR(NOT(ISNUMBER(F447)),F447&lt;=0,AND(G447&lt;&gt;"",OR(NOT(ISNUMBER(G447)),G447&lt;0,G447&gt;F447)),AND(H447&lt;&gt;"",OR(NOT(ISNUMBER(H447)),H447&lt;0,H447&gt;1)),AND(I447&lt;&gt;"",OR(NOT(ISNUMBER(I447)),I447&lt;=0)),AND(J447&lt;&gt;"",OR(NOT(ISNUMBER(J447)),J447&lt;=0)),AND(M447&lt;&gt;"",OR(NOT(ISNUMBER(M447)),M447&gt;TODAY()))),"CHECK PRICING","COMPLETE"))))</x:f>
      </x:c>
    </x:row>
    <x:row r="448">
      <x:c r="A448" s="459"/>
      <x:c r="B448" s="459"/>
      <x:c r="C448" s="459"/>
      <x:c r="D448" s="459"/>
      <x:c r="E448" s="459"/>
      <x:c r="F448" s="482"/>
      <x:c r="G448" s="482"/>
      <x:c r="H448" s="483"/>
      <x:c r="I448" s="459"/>
      <x:c r="J448" s="459"/>
      <x:c r="K448" s="459"/>
      <x:c r="L448" s="459"/>
      <x:c r="M448" s="459"/>
      <x:c r="N448" s="459"/>
      <x:c r="O448" s="747" t="str">
        <x:f>IF(A448="","",IF(COUNTIF($A$5:$A$504,A448)&gt;1,"DUPLICATE SKU",IF(OR(B448="",E448="",F448=""),"CHECK REQUIRED FIELDS",IF(OR(NOT(ISNUMBER(F448)),F448&lt;=0,AND(G448&lt;&gt;"",OR(NOT(ISNUMBER(G448)),G448&lt;0,G448&gt;F448)),AND(H448&lt;&gt;"",OR(NOT(ISNUMBER(H448)),H448&lt;0,H448&gt;1)),AND(I448&lt;&gt;"",OR(NOT(ISNUMBER(I448)),I448&lt;=0)),AND(J448&lt;&gt;"",OR(NOT(ISNUMBER(J448)),J448&lt;=0)),AND(M448&lt;&gt;"",OR(NOT(ISNUMBER(M448)),M448&gt;TODAY()))),"CHECK PRICING","COMPLETE"))))</x:f>
      </x:c>
    </x:row>
    <x:row r="449">
      <x:c r="A449" s="459"/>
      <x:c r="B449" s="459"/>
      <x:c r="C449" s="459"/>
      <x:c r="D449" s="459"/>
      <x:c r="E449" s="459"/>
      <x:c r="F449" s="482"/>
      <x:c r="G449" s="482"/>
      <x:c r="H449" s="483"/>
      <x:c r="I449" s="459"/>
      <x:c r="J449" s="459"/>
      <x:c r="K449" s="459"/>
      <x:c r="L449" s="459"/>
      <x:c r="M449" s="459"/>
      <x:c r="N449" s="459"/>
      <x:c r="O449" s="747" t="str">
        <x:f>IF(A449="","",IF(COUNTIF($A$5:$A$504,A449)&gt;1,"DUPLICATE SKU",IF(OR(B449="",E449="",F449=""),"CHECK REQUIRED FIELDS",IF(OR(NOT(ISNUMBER(F449)),F449&lt;=0,AND(G449&lt;&gt;"",OR(NOT(ISNUMBER(G449)),G449&lt;0,G449&gt;F449)),AND(H449&lt;&gt;"",OR(NOT(ISNUMBER(H449)),H449&lt;0,H449&gt;1)),AND(I449&lt;&gt;"",OR(NOT(ISNUMBER(I449)),I449&lt;=0)),AND(J449&lt;&gt;"",OR(NOT(ISNUMBER(J449)),J449&lt;=0)),AND(M449&lt;&gt;"",OR(NOT(ISNUMBER(M449)),M449&gt;TODAY()))),"CHECK PRICING","COMPLETE"))))</x:f>
      </x:c>
    </x:row>
    <x:row r="450">
      <x:c r="A450" s="459"/>
      <x:c r="B450" s="459"/>
      <x:c r="C450" s="459"/>
      <x:c r="D450" s="459"/>
      <x:c r="E450" s="459"/>
      <x:c r="F450" s="482"/>
      <x:c r="G450" s="482"/>
      <x:c r="H450" s="483"/>
      <x:c r="I450" s="459"/>
      <x:c r="J450" s="459"/>
      <x:c r="K450" s="459"/>
      <x:c r="L450" s="459"/>
      <x:c r="M450" s="459"/>
      <x:c r="N450" s="459"/>
      <x:c r="O450" s="747" t="str">
        <x:f>IF(A450="","",IF(COUNTIF($A$5:$A$504,A450)&gt;1,"DUPLICATE SKU",IF(OR(B450="",E450="",F450=""),"CHECK REQUIRED FIELDS",IF(OR(NOT(ISNUMBER(F450)),F450&lt;=0,AND(G450&lt;&gt;"",OR(NOT(ISNUMBER(G450)),G450&lt;0,G450&gt;F450)),AND(H450&lt;&gt;"",OR(NOT(ISNUMBER(H450)),H450&lt;0,H450&gt;1)),AND(I450&lt;&gt;"",OR(NOT(ISNUMBER(I450)),I450&lt;=0)),AND(J450&lt;&gt;"",OR(NOT(ISNUMBER(J450)),J450&lt;=0)),AND(M450&lt;&gt;"",OR(NOT(ISNUMBER(M450)),M450&gt;TODAY()))),"CHECK PRICING","COMPLETE"))))</x:f>
      </x:c>
    </x:row>
    <x:row r="451">
      <x:c r="A451" s="459"/>
      <x:c r="B451" s="459"/>
      <x:c r="C451" s="459"/>
      <x:c r="D451" s="459"/>
      <x:c r="E451" s="459"/>
      <x:c r="F451" s="482"/>
      <x:c r="G451" s="482"/>
      <x:c r="H451" s="483"/>
      <x:c r="I451" s="459"/>
      <x:c r="J451" s="459"/>
      <x:c r="K451" s="459"/>
      <x:c r="L451" s="459"/>
      <x:c r="M451" s="459"/>
      <x:c r="N451" s="459"/>
      <x:c r="O451" s="747" t="str">
        <x:f>IF(A451="","",IF(COUNTIF($A$5:$A$504,A451)&gt;1,"DUPLICATE SKU",IF(OR(B451="",E451="",F451=""),"CHECK REQUIRED FIELDS",IF(OR(NOT(ISNUMBER(F451)),F451&lt;=0,AND(G451&lt;&gt;"",OR(NOT(ISNUMBER(G451)),G451&lt;0,G451&gt;F451)),AND(H451&lt;&gt;"",OR(NOT(ISNUMBER(H451)),H451&lt;0,H451&gt;1)),AND(I451&lt;&gt;"",OR(NOT(ISNUMBER(I451)),I451&lt;=0)),AND(J451&lt;&gt;"",OR(NOT(ISNUMBER(J451)),J451&lt;=0)),AND(M451&lt;&gt;"",OR(NOT(ISNUMBER(M451)),M451&gt;TODAY()))),"CHECK PRICING","COMPLETE"))))</x:f>
      </x:c>
    </x:row>
    <x:row r="452">
      <x:c r="A452" s="459"/>
      <x:c r="B452" s="459"/>
      <x:c r="C452" s="459"/>
      <x:c r="D452" s="459"/>
      <x:c r="E452" s="459"/>
      <x:c r="F452" s="482"/>
      <x:c r="G452" s="482"/>
      <x:c r="H452" s="483"/>
      <x:c r="I452" s="459"/>
      <x:c r="J452" s="459"/>
      <x:c r="K452" s="459"/>
      <x:c r="L452" s="459"/>
      <x:c r="M452" s="459"/>
      <x:c r="N452" s="459"/>
      <x:c r="O452" s="747" t="str">
        <x:f>IF(A452="","",IF(COUNTIF($A$5:$A$504,A452)&gt;1,"DUPLICATE SKU",IF(OR(B452="",E452="",F452=""),"CHECK REQUIRED FIELDS",IF(OR(NOT(ISNUMBER(F452)),F452&lt;=0,AND(G452&lt;&gt;"",OR(NOT(ISNUMBER(G452)),G452&lt;0,G452&gt;F452)),AND(H452&lt;&gt;"",OR(NOT(ISNUMBER(H452)),H452&lt;0,H452&gt;1)),AND(I452&lt;&gt;"",OR(NOT(ISNUMBER(I452)),I452&lt;=0)),AND(J452&lt;&gt;"",OR(NOT(ISNUMBER(J452)),J452&lt;=0)),AND(M452&lt;&gt;"",OR(NOT(ISNUMBER(M452)),M452&gt;TODAY()))),"CHECK PRICING","COMPLETE"))))</x:f>
      </x:c>
    </x:row>
    <x:row r="453">
      <x:c r="A453" s="459"/>
      <x:c r="B453" s="459"/>
      <x:c r="C453" s="459"/>
      <x:c r="D453" s="459"/>
      <x:c r="E453" s="459"/>
      <x:c r="F453" s="482"/>
      <x:c r="G453" s="482"/>
      <x:c r="H453" s="483"/>
      <x:c r="I453" s="459"/>
      <x:c r="J453" s="459"/>
      <x:c r="K453" s="459"/>
      <x:c r="L453" s="459"/>
      <x:c r="M453" s="459"/>
      <x:c r="N453" s="459"/>
      <x:c r="O453" s="747" t="str">
        <x:f>IF(A453="","",IF(COUNTIF($A$5:$A$504,A453)&gt;1,"DUPLICATE SKU",IF(OR(B453="",E453="",F453=""),"CHECK REQUIRED FIELDS",IF(OR(NOT(ISNUMBER(F453)),F453&lt;=0,AND(G453&lt;&gt;"",OR(NOT(ISNUMBER(G453)),G453&lt;0,G453&gt;F453)),AND(H453&lt;&gt;"",OR(NOT(ISNUMBER(H453)),H453&lt;0,H453&gt;1)),AND(I453&lt;&gt;"",OR(NOT(ISNUMBER(I453)),I453&lt;=0)),AND(J453&lt;&gt;"",OR(NOT(ISNUMBER(J453)),J453&lt;=0)),AND(M453&lt;&gt;"",OR(NOT(ISNUMBER(M453)),M453&gt;TODAY()))),"CHECK PRICING","COMPLETE"))))</x:f>
      </x:c>
    </x:row>
    <x:row r="454">
      <x:c r="A454" s="459"/>
      <x:c r="B454" s="459"/>
      <x:c r="C454" s="459"/>
      <x:c r="D454" s="459"/>
      <x:c r="E454" s="459"/>
      <x:c r="F454" s="482"/>
      <x:c r="G454" s="482"/>
      <x:c r="H454" s="483"/>
      <x:c r="I454" s="459"/>
      <x:c r="J454" s="459"/>
      <x:c r="K454" s="459"/>
      <x:c r="L454" s="459"/>
      <x:c r="M454" s="459"/>
      <x:c r="N454" s="459"/>
      <x:c r="O454" s="747" t="str">
        <x:f>IF(A454="","",IF(COUNTIF($A$5:$A$504,A454)&gt;1,"DUPLICATE SKU",IF(OR(B454="",E454="",F454=""),"CHECK REQUIRED FIELDS",IF(OR(NOT(ISNUMBER(F454)),F454&lt;=0,AND(G454&lt;&gt;"",OR(NOT(ISNUMBER(G454)),G454&lt;0,G454&gt;F454)),AND(H454&lt;&gt;"",OR(NOT(ISNUMBER(H454)),H454&lt;0,H454&gt;1)),AND(I454&lt;&gt;"",OR(NOT(ISNUMBER(I454)),I454&lt;=0)),AND(J454&lt;&gt;"",OR(NOT(ISNUMBER(J454)),J454&lt;=0)),AND(M454&lt;&gt;"",OR(NOT(ISNUMBER(M454)),M454&gt;TODAY()))),"CHECK PRICING","COMPLETE"))))</x:f>
      </x:c>
    </x:row>
    <x:row r="455">
      <x:c r="A455" s="459"/>
      <x:c r="B455" s="459"/>
      <x:c r="C455" s="459"/>
      <x:c r="D455" s="459"/>
      <x:c r="E455" s="459"/>
      <x:c r="F455" s="482"/>
      <x:c r="G455" s="482"/>
      <x:c r="H455" s="483"/>
      <x:c r="I455" s="459"/>
      <x:c r="J455" s="459"/>
      <x:c r="K455" s="459"/>
      <x:c r="L455" s="459"/>
      <x:c r="M455" s="459"/>
      <x:c r="N455" s="459"/>
      <x:c r="O455" s="747" t="str">
        <x:f>IF(A455="","",IF(COUNTIF($A$5:$A$504,A455)&gt;1,"DUPLICATE SKU",IF(OR(B455="",E455="",F455=""),"CHECK REQUIRED FIELDS",IF(OR(NOT(ISNUMBER(F455)),F455&lt;=0,AND(G455&lt;&gt;"",OR(NOT(ISNUMBER(G455)),G455&lt;0,G455&gt;F455)),AND(H455&lt;&gt;"",OR(NOT(ISNUMBER(H455)),H455&lt;0,H455&gt;1)),AND(I455&lt;&gt;"",OR(NOT(ISNUMBER(I455)),I455&lt;=0)),AND(J455&lt;&gt;"",OR(NOT(ISNUMBER(J455)),J455&lt;=0)),AND(M455&lt;&gt;"",OR(NOT(ISNUMBER(M455)),M455&gt;TODAY()))),"CHECK PRICING","COMPLETE"))))</x:f>
      </x:c>
    </x:row>
    <x:row r="456">
      <x:c r="A456" s="459"/>
      <x:c r="B456" s="459"/>
      <x:c r="C456" s="459"/>
      <x:c r="D456" s="459"/>
      <x:c r="E456" s="459"/>
      <x:c r="F456" s="482"/>
      <x:c r="G456" s="482"/>
      <x:c r="H456" s="483"/>
      <x:c r="I456" s="459"/>
      <x:c r="J456" s="459"/>
      <x:c r="K456" s="459"/>
      <x:c r="L456" s="459"/>
      <x:c r="M456" s="459"/>
      <x:c r="N456" s="459"/>
      <x:c r="O456" s="747" t="str">
        <x:f>IF(A456="","",IF(COUNTIF($A$5:$A$504,A456)&gt;1,"DUPLICATE SKU",IF(OR(B456="",E456="",F456=""),"CHECK REQUIRED FIELDS",IF(OR(NOT(ISNUMBER(F456)),F456&lt;=0,AND(G456&lt;&gt;"",OR(NOT(ISNUMBER(G456)),G456&lt;0,G456&gt;F456)),AND(H456&lt;&gt;"",OR(NOT(ISNUMBER(H456)),H456&lt;0,H456&gt;1)),AND(I456&lt;&gt;"",OR(NOT(ISNUMBER(I456)),I456&lt;=0)),AND(J456&lt;&gt;"",OR(NOT(ISNUMBER(J456)),J456&lt;=0)),AND(M456&lt;&gt;"",OR(NOT(ISNUMBER(M456)),M456&gt;TODAY()))),"CHECK PRICING","COMPLETE"))))</x:f>
      </x:c>
    </x:row>
    <x:row r="457">
      <x:c r="A457" s="459"/>
      <x:c r="B457" s="459"/>
      <x:c r="C457" s="459"/>
      <x:c r="D457" s="459"/>
      <x:c r="E457" s="459"/>
      <x:c r="F457" s="482"/>
      <x:c r="G457" s="482"/>
      <x:c r="H457" s="483"/>
      <x:c r="I457" s="459"/>
      <x:c r="J457" s="459"/>
      <x:c r="K457" s="459"/>
      <x:c r="L457" s="459"/>
      <x:c r="M457" s="459"/>
      <x:c r="N457" s="459"/>
      <x:c r="O457" s="747" t="str">
        <x:f>IF(A457="","",IF(COUNTIF($A$5:$A$504,A457)&gt;1,"DUPLICATE SKU",IF(OR(B457="",E457="",F457=""),"CHECK REQUIRED FIELDS",IF(OR(NOT(ISNUMBER(F457)),F457&lt;=0,AND(G457&lt;&gt;"",OR(NOT(ISNUMBER(G457)),G457&lt;0,G457&gt;F457)),AND(H457&lt;&gt;"",OR(NOT(ISNUMBER(H457)),H457&lt;0,H457&gt;1)),AND(I457&lt;&gt;"",OR(NOT(ISNUMBER(I457)),I457&lt;=0)),AND(J457&lt;&gt;"",OR(NOT(ISNUMBER(J457)),J457&lt;=0)),AND(M457&lt;&gt;"",OR(NOT(ISNUMBER(M457)),M457&gt;TODAY()))),"CHECK PRICING","COMPLETE"))))</x:f>
      </x:c>
    </x:row>
    <x:row r="458">
      <x:c r="A458" s="459"/>
      <x:c r="B458" s="459"/>
      <x:c r="C458" s="459"/>
      <x:c r="D458" s="459"/>
      <x:c r="E458" s="459"/>
      <x:c r="F458" s="482"/>
      <x:c r="G458" s="482"/>
      <x:c r="H458" s="483"/>
      <x:c r="I458" s="459"/>
      <x:c r="J458" s="459"/>
      <x:c r="K458" s="459"/>
      <x:c r="L458" s="459"/>
      <x:c r="M458" s="459"/>
      <x:c r="N458" s="459"/>
      <x:c r="O458" s="747" t="str">
        <x:f>IF(A458="","",IF(COUNTIF($A$5:$A$504,A458)&gt;1,"DUPLICATE SKU",IF(OR(B458="",E458="",F458=""),"CHECK REQUIRED FIELDS",IF(OR(NOT(ISNUMBER(F458)),F458&lt;=0,AND(G458&lt;&gt;"",OR(NOT(ISNUMBER(G458)),G458&lt;0,G458&gt;F458)),AND(H458&lt;&gt;"",OR(NOT(ISNUMBER(H458)),H458&lt;0,H458&gt;1)),AND(I458&lt;&gt;"",OR(NOT(ISNUMBER(I458)),I458&lt;=0)),AND(J458&lt;&gt;"",OR(NOT(ISNUMBER(J458)),J458&lt;=0)),AND(M458&lt;&gt;"",OR(NOT(ISNUMBER(M458)),M458&gt;TODAY()))),"CHECK PRICING","COMPLETE"))))</x:f>
      </x:c>
    </x:row>
    <x:row r="459">
      <x:c r="A459" s="459"/>
      <x:c r="B459" s="459"/>
      <x:c r="C459" s="459"/>
      <x:c r="D459" s="459"/>
      <x:c r="E459" s="459"/>
      <x:c r="F459" s="482"/>
      <x:c r="G459" s="482"/>
      <x:c r="H459" s="483"/>
      <x:c r="I459" s="459"/>
      <x:c r="J459" s="459"/>
      <x:c r="K459" s="459"/>
      <x:c r="L459" s="459"/>
      <x:c r="M459" s="459"/>
      <x:c r="N459" s="459"/>
      <x:c r="O459" s="747" t="str">
        <x:f>IF(A459="","",IF(COUNTIF($A$5:$A$504,A459)&gt;1,"DUPLICATE SKU",IF(OR(B459="",E459="",F459=""),"CHECK REQUIRED FIELDS",IF(OR(NOT(ISNUMBER(F459)),F459&lt;=0,AND(G459&lt;&gt;"",OR(NOT(ISNUMBER(G459)),G459&lt;0,G459&gt;F459)),AND(H459&lt;&gt;"",OR(NOT(ISNUMBER(H459)),H459&lt;0,H459&gt;1)),AND(I459&lt;&gt;"",OR(NOT(ISNUMBER(I459)),I459&lt;=0)),AND(J459&lt;&gt;"",OR(NOT(ISNUMBER(J459)),J459&lt;=0)),AND(M459&lt;&gt;"",OR(NOT(ISNUMBER(M459)),M459&gt;TODAY()))),"CHECK PRICING","COMPLETE"))))</x:f>
      </x:c>
    </x:row>
    <x:row r="460">
      <x:c r="A460" s="459"/>
      <x:c r="B460" s="459"/>
      <x:c r="C460" s="459"/>
      <x:c r="D460" s="459"/>
      <x:c r="E460" s="459"/>
      <x:c r="F460" s="482"/>
      <x:c r="G460" s="482"/>
      <x:c r="H460" s="483"/>
      <x:c r="I460" s="459"/>
      <x:c r="J460" s="459"/>
      <x:c r="K460" s="459"/>
      <x:c r="L460" s="459"/>
      <x:c r="M460" s="459"/>
      <x:c r="N460" s="459"/>
      <x:c r="O460" s="747" t="str">
        <x:f>IF(A460="","",IF(COUNTIF($A$5:$A$504,A460)&gt;1,"DUPLICATE SKU",IF(OR(B460="",E460="",F460=""),"CHECK REQUIRED FIELDS",IF(OR(NOT(ISNUMBER(F460)),F460&lt;=0,AND(G460&lt;&gt;"",OR(NOT(ISNUMBER(G460)),G460&lt;0,G460&gt;F460)),AND(H460&lt;&gt;"",OR(NOT(ISNUMBER(H460)),H460&lt;0,H460&gt;1)),AND(I460&lt;&gt;"",OR(NOT(ISNUMBER(I460)),I460&lt;=0)),AND(J460&lt;&gt;"",OR(NOT(ISNUMBER(J460)),J460&lt;=0)),AND(M460&lt;&gt;"",OR(NOT(ISNUMBER(M460)),M460&gt;TODAY()))),"CHECK PRICING","COMPLETE"))))</x:f>
      </x:c>
    </x:row>
    <x:row r="461">
      <x:c r="A461" s="459"/>
      <x:c r="B461" s="459"/>
      <x:c r="C461" s="459"/>
      <x:c r="D461" s="459"/>
      <x:c r="E461" s="459"/>
      <x:c r="F461" s="482"/>
      <x:c r="G461" s="482"/>
      <x:c r="H461" s="483"/>
      <x:c r="I461" s="459"/>
      <x:c r="J461" s="459"/>
      <x:c r="K461" s="459"/>
      <x:c r="L461" s="459"/>
      <x:c r="M461" s="459"/>
      <x:c r="N461" s="459"/>
      <x:c r="O461" s="747" t="str">
        <x:f>IF(A461="","",IF(COUNTIF($A$5:$A$504,A461)&gt;1,"DUPLICATE SKU",IF(OR(B461="",E461="",F461=""),"CHECK REQUIRED FIELDS",IF(OR(NOT(ISNUMBER(F461)),F461&lt;=0,AND(G461&lt;&gt;"",OR(NOT(ISNUMBER(G461)),G461&lt;0,G461&gt;F461)),AND(H461&lt;&gt;"",OR(NOT(ISNUMBER(H461)),H461&lt;0,H461&gt;1)),AND(I461&lt;&gt;"",OR(NOT(ISNUMBER(I461)),I461&lt;=0)),AND(J461&lt;&gt;"",OR(NOT(ISNUMBER(J461)),J461&lt;=0)),AND(M461&lt;&gt;"",OR(NOT(ISNUMBER(M461)),M461&gt;TODAY()))),"CHECK PRICING","COMPLETE"))))</x:f>
      </x:c>
    </x:row>
    <x:row r="462">
      <x:c r="A462" s="459"/>
      <x:c r="B462" s="459"/>
      <x:c r="C462" s="459"/>
      <x:c r="D462" s="459"/>
      <x:c r="E462" s="459"/>
      <x:c r="F462" s="482"/>
      <x:c r="G462" s="482"/>
      <x:c r="H462" s="483"/>
      <x:c r="I462" s="459"/>
      <x:c r="J462" s="459"/>
      <x:c r="K462" s="459"/>
      <x:c r="L462" s="459"/>
      <x:c r="M462" s="459"/>
      <x:c r="N462" s="459"/>
      <x:c r="O462" s="747" t="str">
        <x:f>IF(A462="","",IF(COUNTIF($A$5:$A$504,A462)&gt;1,"DUPLICATE SKU",IF(OR(B462="",E462="",F462=""),"CHECK REQUIRED FIELDS",IF(OR(NOT(ISNUMBER(F462)),F462&lt;=0,AND(G462&lt;&gt;"",OR(NOT(ISNUMBER(G462)),G462&lt;0,G462&gt;F462)),AND(H462&lt;&gt;"",OR(NOT(ISNUMBER(H462)),H462&lt;0,H462&gt;1)),AND(I462&lt;&gt;"",OR(NOT(ISNUMBER(I462)),I462&lt;=0)),AND(J462&lt;&gt;"",OR(NOT(ISNUMBER(J462)),J462&lt;=0)),AND(M462&lt;&gt;"",OR(NOT(ISNUMBER(M462)),M462&gt;TODAY()))),"CHECK PRICING","COMPLETE"))))</x:f>
      </x:c>
    </x:row>
    <x:row r="463">
      <x:c r="A463" s="459"/>
      <x:c r="B463" s="459"/>
      <x:c r="C463" s="459"/>
      <x:c r="D463" s="459"/>
      <x:c r="E463" s="459"/>
      <x:c r="F463" s="482"/>
      <x:c r="G463" s="482"/>
      <x:c r="H463" s="483"/>
      <x:c r="I463" s="459"/>
      <x:c r="J463" s="459"/>
      <x:c r="K463" s="459"/>
      <x:c r="L463" s="459"/>
      <x:c r="M463" s="459"/>
      <x:c r="N463" s="459"/>
      <x:c r="O463" s="747" t="str">
        <x:f>IF(A463="","",IF(COUNTIF($A$5:$A$504,A463)&gt;1,"DUPLICATE SKU",IF(OR(B463="",E463="",F463=""),"CHECK REQUIRED FIELDS",IF(OR(NOT(ISNUMBER(F463)),F463&lt;=0,AND(G463&lt;&gt;"",OR(NOT(ISNUMBER(G463)),G463&lt;0,G463&gt;F463)),AND(H463&lt;&gt;"",OR(NOT(ISNUMBER(H463)),H463&lt;0,H463&gt;1)),AND(I463&lt;&gt;"",OR(NOT(ISNUMBER(I463)),I463&lt;=0)),AND(J463&lt;&gt;"",OR(NOT(ISNUMBER(J463)),J463&lt;=0)),AND(M463&lt;&gt;"",OR(NOT(ISNUMBER(M463)),M463&gt;TODAY()))),"CHECK PRICING","COMPLETE"))))</x:f>
      </x:c>
    </x:row>
    <x:row r="464">
      <x:c r="A464" s="459"/>
      <x:c r="B464" s="459"/>
      <x:c r="C464" s="459"/>
      <x:c r="D464" s="459"/>
      <x:c r="E464" s="459"/>
      <x:c r="F464" s="482"/>
      <x:c r="G464" s="482"/>
      <x:c r="H464" s="483"/>
      <x:c r="I464" s="459"/>
      <x:c r="J464" s="459"/>
      <x:c r="K464" s="459"/>
      <x:c r="L464" s="459"/>
      <x:c r="M464" s="459"/>
      <x:c r="N464" s="459"/>
      <x:c r="O464" s="747" t="str">
        <x:f>IF(A464="","",IF(COUNTIF($A$5:$A$504,A464)&gt;1,"DUPLICATE SKU",IF(OR(B464="",E464="",F464=""),"CHECK REQUIRED FIELDS",IF(OR(NOT(ISNUMBER(F464)),F464&lt;=0,AND(G464&lt;&gt;"",OR(NOT(ISNUMBER(G464)),G464&lt;0,G464&gt;F464)),AND(H464&lt;&gt;"",OR(NOT(ISNUMBER(H464)),H464&lt;0,H464&gt;1)),AND(I464&lt;&gt;"",OR(NOT(ISNUMBER(I464)),I464&lt;=0)),AND(J464&lt;&gt;"",OR(NOT(ISNUMBER(J464)),J464&lt;=0)),AND(M464&lt;&gt;"",OR(NOT(ISNUMBER(M464)),M464&gt;TODAY()))),"CHECK PRICING","COMPLETE"))))</x:f>
      </x:c>
    </x:row>
    <x:row r="465">
      <x:c r="A465" s="459"/>
      <x:c r="B465" s="459"/>
      <x:c r="C465" s="459"/>
      <x:c r="D465" s="459"/>
      <x:c r="E465" s="459"/>
      <x:c r="F465" s="482"/>
      <x:c r="G465" s="482"/>
      <x:c r="H465" s="483"/>
      <x:c r="I465" s="459"/>
      <x:c r="J465" s="459"/>
      <x:c r="K465" s="459"/>
      <x:c r="L465" s="459"/>
      <x:c r="M465" s="459"/>
      <x:c r="N465" s="459"/>
      <x:c r="O465" s="747" t="str">
        <x:f>IF(A465="","",IF(COUNTIF($A$5:$A$504,A465)&gt;1,"DUPLICATE SKU",IF(OR(B465="",E465="",F465=""),"CHECK REQUIRED FIELDS",IF(OR(NOT(ISNUMBER(F465)),F465&lt;=0,AND(G465&lt;&gt;"",OR(NOT(ISNUMBER(G465)),G465&lt;0,G465&gt;F465)),AND(H465&lt;&gt;"",OR(NOT(ISNUMBER(H465)),H465&lt;0,H465&gt;1)),AND(I465&lt;&gt;"",OR(NOT(ISNUMBER(I465)),I465&lt;=0)),AND(J465&lt;&gt;"",OR(NOT(ISNUMBER(J465)),J465&lt;=0)),AND(M465&lt;&gt;"",OR(NOT(ISNUMBER(M465)),M465&gt;TODAY()))),"CHECK PRICING","COMPLETE"))))</x:f>
      </x:c>
    </x:row>
    <x:row r="466">
      <x:c r="A466" s="459"/>
      <x:c r="B466" s="459"/>
      <x:c r="C466" s="459"/>
      <x:c r="D466" s="459"/>
      <x:c r="E466" s="459"/>
      <x:c r="F466" s="482"/>
      <x:c r="G466" s="482"/>
      <x:c r="H466" s="483"/>
      <x:c r="I466" s="459"/>
      <x:c r="J466" s="459"/>
      <x:c r="K466" s="459"/>
      <x:c r="L466" s="459"/>
      <x:c r="M466" s="459"/>
      <x:c r="N466" s="459"/>
      <x:c r="O466" s="747" t="str">
        <x:f>IF(A466="","",IF(COUNTIF($A$5:$A$504,A466)&gt;1,"DUPLICATE SKU",IF(OR(B466="",E466="",F466=""),"CHECK REQUIRED FIELDS",IF(OR(NOT(ISNUMBER(F466)),F466&lt;=0,AND(G466&lt;&gt;"",OR(NOT(ISNUMBER(G466)),G466&lt;0,G466&gt;F466)),AND(H466&lt;&gt;"",OR(NOT(ISNUMBER(H466)),H466&lt;0,H466&gt;1)),AND(I466&lt;&gt;"",OR(NOT(ISNUMBER(I466)),I466&lt;=0)),AND(J466&lt;&gt;"",OR(NOT(ISNUMBER(J466)),J466&lt;=0)),AND(M466&lt;&gt;"",OR(NOT(ISNUMBER(M466)),M466&gt;TODAY()))),"CHECK PRICING","COMPLETE"))))</x:f>
      </x:c>
    </x:row>
    <x:row r="467">
      <x:c r="A467" s="459"/>
      <x:c r="B467" s="459"/>
      <x:c r="C467" s="459"/>
      <x:c r="D467" s="459"/>
      <x:c r="E467" s="459"/>
      <x:c r="F467" s="482"/>
      <x:c r="G467" s="482"/>
      <x:c r="H467" s="483"/>
      <x:c r="I467" s="459"/>
      <x:c r="J467" s="459"/>
      <x:c r="K467" s="459"/>
      <x:c r="L467" s="459"/>
      <x:c r="M467" s="459"/>
      <x:c r="N467" s="459"/>
      <x:c r="O467" s="747" t="str">
        <x:f>IF(A467="","",IF(COUNTIF($A$5:$A$504,A467)&gt;1,"DUPLICATE SKU",IF(OR(B467="",E467="",F467=""),"CHECK REQUIRED FIELDS",IF(OR(NOT(ISNUMBER(F467)),F467&lt;=0,AND(G467&lt;&gt;"",OR(NOT(ISNUMBER(G467)),G467&lt;0,G467&gt;F467)),AND(H467&lt;&gt;"",OR(NOT(ISNUMBER(H467)),H467&lt;0,H467&gt;1)),AND(I467&lt;&gt;"",OR(NOT(ISNUMBER(I467)),I467&lt;=0)),AND(J467&lt;&gt;"",OR(NOT(ISNUMBER(J467)),J467&lt;=0)),AND(M467&lt;&gt;"",OR(NOT(ISNUMBER(M467)),M467&gt;TODAY()))),"CHECK PRICING","COMPLETE"))))</x:f>
      </x:c>
    </x:row>
    <x:row r="468">
      <x:c r="A468" s="459"/>
      <x:c r="B468" s="459"/>
      <x:c r="C468" s="459"/>
      <x:c r="D468" s="459"/>
      <x:c r="E468" s="459"/>
      <x:c r="F468" s="482"/>
      <x:c r="G468" s="482"/>
      <x:c r="H468" s="483"/>
      <x:c r="I468" s="459"/>
      <x:c r="J468" s="459"/>
      <x:c r="K468" s="459"/>
      <x:c r="L468" s="459"/>
      <x:c r="M468" s="459"/>
      <x:c r="N468" s="459"/>
      <x:c r="O468" s="747" t="str">
        <x:f>IF(A468="","",IF(COUNTIF($A$5:$A$504,A468)&gt;1,"DUPLICATE SKU",IF(OR(B468="",E468="",F468=""),"CHECK REQUIRED FIELDS",IF(OR(NOT(ISNUMBER(F468)),F468&lt;=0,AND(G468&lt;&gt;"",OR(NOT(ISNUMBER(G468)),G468&lt;0,G468&gt;F468)),AND(H468&lt;&gt;"",OR(NOT(ISNUMBER(H468)),H468&lt;0,H468&gt;1)),AND(I468&lt;&gt;"",OR(NOT(ISNUMBER(I468)),I468&lt;=0)),AND(J468&lt;&gt;"",OR(NOT(ISNUMBER(J468)),J468&lt;=0)),AND(M468&lt;&gt;"",OR(NOT(ISNUMBER(M468)),M468&gt;TODAY()))),"CHECK PRICING","COMPLETE"))))</x:f>
      </x:c>
    </x:row>
    <x:row r="469">
      <x:c r="A469" s="459"/>
      <x:c r="B469" s="459"/>
      <x:c r="C469" s="459"/>
      <x:c r="D469" s="459"/>
      <x:c r="E469" s="459"/>
      <x:c r="F469" s="482"/>
      <x:c r="G469" s="482"/>
      <x:c r="H469" s="483"/>
      <x:c r="I469" s="459"/>
      <x:c r="J469" s="459"/>
      <x:c r="K469" s="459"/>
      <x:c r="L469" s="459"/>
      <x:c r="M469" s="459"/>
      <x:c r="N469" s="459"/>
      <x:c r="O469" s="747" t="str">
        <x:f>IF(A469="","",IF(COUNTIF($A$5:$A$504,A469)&gt;1,"DUPLICATE SKU",IF(OR(B469="",E469="",F469=""),"CHECK REQUIRED FIELDS",IF(OR(NOT(ISNUMBER(F469)),F469&lt;=0,AND(G469&lt;&gt;"",OR(NOT(ISNUMBER(G469)),G469&lt;0,G469&gt;F469)),AND(H469&lt;&gt;"",OR(NOT(ISNUMBER(H469)),H469&lt;0,H469&gt;1)),AND(I469&lt;&gt;"",OR(NOT(ISNUMBER(I469)),I469&lt;=0)),AND(J469&lt;&gt;"",OR(NOT(ISNUMBER(J469)),J469&lt;=0)),AND(M469&lt;&gt;"",OR(NOT(ISNUMBER(M469)),M469&gt;TODAY()))),"CHECK PRICING","COMPLETE"))))</x:f>
      </x:c>
    </x:row>
    <x:row r="470">
      <x:c r="A470" s="459"/>
      <x:c r="B470" s="459"/>
      <x:c r="C470" s="459"/>
      <x:c r="D470" s="459"/>
      <x:c r="E470" s="459"/>
      <x:c r="F470" s="482"/>
      <x:c r="G470" s="482"/>
      <x:c r="H470" s="483"/>
      <x:c r="I470" s="459"/>
      <x:c r="J470" s="459"/>
      <x:c r="K470" s="459"/>
      <x:c r="L470" s="459"/>
      <x:c r="M470" s="459"/>
      <x:c r="N470" s="459"/>
      <x:c r="O470" s="747" t="str">
        <x:f>IF(A470="","",IF(COUNTIF($A$5:$A$504,A470)&gt;1,"DUPLICATE SKU",IF(OR(B470="",E470="",F470=""),"CHECK REQUIRED FIELDS",IF(OR(NOT(ISNUMBER(F470)),F470&lt;=0,AND(G470&lt;&gt;"",OR(NOT(ISNUMBER(G470)),G470&lt;0,G470&gt;F470)),AND(H470&lt;&gt;"",OR(NOT(ISNUMBER(H470)),H470&lt;0,H470&gt;1)),AND(I470&lt;&gt;"",OR(NOT(ISNUMBER(I470)),I470&lt;=0)),AND(J470&lt;&gt;"",OR(NOT(ISNUMBER(J470)),J470&lt;=0)),AND(M470&lt;&gt;"",OR(NOT(ISNUMBER(M470)),M470&gt;TODAY()))),"CHECK PRICING","COMPLETE"))))</x:f>
      </x:c>
    </x:row>
    <x:row r="471">
      <x:c r="A471" s="459"/>
      <x:c r="B471" s="459"/>
      <x:c r="C471" s="459"/>
      <x:c r="D471" s="459"/>
      <x:c r="E471" s="459"/>
      <x:c r="F471" s="482"/>
      <x:c r="G471" s="482"/>
      <x:c r="H471" s="483"/>
      <x:c r="I471" s="459"/>
      <x:c r="J471" s="459"/>
      <x:c r="K471" s="459"/>
      <x:c r="L471" s="459"/>
      <x:c r="M471" s="459"/>
      <x:c r="N471" s="459"/>
      <x:c r="O471" s="747" t="str">
        <x:f>IF(A471="","",IF(COUNTIF($A$5:$A$504,A471)&gt;1,"DUPLICATE SKU",IF(OR(B471="",E471="",F471=""),"CHECK REQUIRED FIELDS",IF(OR(NOT(ISNUMBER(F471)),F471&lt;=0,AND(G471&lt;&gt;"",OR(NOT(ISNUMBER(G471)),G471&lt;0,G471&gt;F471)),AND(H471&lt;&gt;"",OR(NOT(ISNUMBER(H471)),H471&lt;0,H471&gt;1)),AND(I471&lt;&gt;"",OR(NOT(ISNUMBER(I471)),I471&lt;=0)),AND(J471&lt;&gt;"",OR(NOT(ISNUMBER(J471)),J471&lt;=0)),AND(M471&lt;&gt;"",OR(NOT(ISNUMBER(M471)),M471&gt;TODAY()))),"CHECK PRICING","COMPLETE"))))</x:f>
      </x:c>
    </x:row>
    <x:row r="472">
      <x:c r="A472" s="459"/>
      <x:c r="B472" s="459"/>
      <x:c r="C472" s="459"/>
      <x:c r="D472" s="459"/>
      <x:c r="E472" s="459"/>
      <x:c r="F472" s="482"/>
      <x:c r="G472" s="482"/>
      <x:c r="H472" s="483"/>
      <x:c r="I472" s="459"/>
      <x:c r="J472" s="459"/>
      <x:c r="K472" s="459"/>
      <x:c r="L472" s="459"/>
      <x:c r="M472" s="459"/>
      <x:c r="N472" s="459"/>
      <x:c r="O472" s="747" t="str">
        <x:f>IF(A472="","",IF(COUNTIF($A$5:$A$504,A472)&gt;1,"DUPLICATE SKU",IF(OR(B472="",E472="",F472=""),"CHECK REQUIRED FIELDS",IF(OR(NOT(ISNUMBER(F472)),F472&lt;=0,AND(G472&lt;&gt;"",OR(NOT(ISNUMBER(G472)),G472&lt;0,G472&gt;F472)),AND(H472&lt;&gt;"",OR(NOT(ISNUMBER(H472)),H472&lt;0,H472&gt;1)),AND(I472&lt;&gt;"",OR(NOT(ISNUMBER(I472)),I472&lt;=0)),AND(J472&lt;&gt;"",OR(NOT(ISNUMBER(J472)),J472&lt;=0)),AND(M472&lt;&gt;"",OR(NOT(ISNUMBER(M472)),M472&gt;TODAY()))),"CHECK PRICING","COMPLETE"))))</x:f>
      </x:c>
    </x:row>
    <x:row r="473">
      <x:c r="A473" s="459"/>
      <x:c r="B473" s="459"/>
      <x:c r="C473" s="459"/>
      <x:c r="D473" s="459"/>
      <x:c r="E473" s="459"/>
      <x:c r="F473" s="482"/>
      <x:c r="G473" s="482"/>
      <x:c r="H473" s="483"/>
      <x:c r="I473" s="459"/>
      <x:c r="J473" s="459"/>
      <x:c r="K473" s="459"/>
      <x:c r="L473" s="459"/>
      <x:c r="M473" s="459"/>
      <x:c r="N473" s="459"/>
      <x:c r="O473" s="747" t="str">
        <x:f>IF(A473="","",IF(COUNTIF($A$5:$A$504,A473)&gt;1,"DUPLICATE SKU",IF(OR(B473="",E473="",F473=""),"CHECK REQUIRED FIELDS",IF(OR(NOT(ISNUMBER(F473)),F473&lt;=0,AND(G473&lt;&gt;"",OR(NOT(ISNUMBER(G473)),G473&lt;0,G473&gt;F473)),AND(H473&lt;&gt;"",OR(NOT(ISNUMBER(H473)),H473&lt;0,H473&gt;1)),AND(I473&lt;&gt;"",OR(NOT(ISNUMBER(I473)),I473&lt;=0)),AND(J473&lt;&gt;"",OR(NOT(ISNUMBER(J473)),J473&lt;=0)),AND(M473&lt;&gt;"",OR(NOT(ISNUMBER(M473)),M473&gt;TODAY()))),"CHECK PRICING","COMPLETE"))))</x:f>
      </x:c>
    </x:row>
    <x:row r="474">
      <x:c r="A474" s="459"/>
      <x:c r="B474" s="459"/>
      <x:c r="C474" s="459"/>
      <x:c r="D474" s="459"/>
      <x:c r="E474" s="459"/>
      <x:c r="F474" s="482"/>
      <x:c r="G474" s="482"/>
      <x:c r="H474" s="483"/>
      <x:c r="I474" s="459"/>
      <x:c r="J474" s="459"/>
      <x:c r="K474" s="459"/>
      <x:c r="L474" s="459"/>
      <x:c r="M474" s="459"/>
      <x:c r="N474" s="459"/>
      <x:c r="O474" s="747" t="str">
        <x:f>IF(A474="","",IF(COUNTIF($A$5:$A$504,A474)&gt;1,"DUPLICATE SKU",IF(OR(B474="",E474="",F474=""),"CHECK REQUIRED FIELDS",IF(OR(NOT(ISNUMBER(F474)),F474&lt;=0,AND(G474&lt;&gt;"",OR(NOT(ISNUMBER(G474)),G474&lt;0,G474&gt;F474)),AND(H474&lt;&gt;"",OR(NOT(ISNUMBER(H474)),H474&lt;0,H474&gt;1)),AND(I474&lt;&gt;"",OR(NOT(ISNUMBER(I474)),I474&lt;=0)),AND(J474&lt;&gt;"",OR(NOT(ISNUMBER(J474)),J474&lt;=0)),AND(M474&lt;&gt;"",OR(NOT(ISNUMBER(M474)),M474&gt;TODAY()))),"CHECK PRICING","COMPLETE"))))</x:f>
      </x:c>
    </x:row>
    <x:row r="475">
      <x:c r="A475" s="459"/>
      <x:c r="B475" s="459"/>
      <x:c r="C475" s="459"/>
      <x:c r="D475" s="459"/>
      <x:c r="E475" s="459"/>
      <x:c r="F475" s="482"/>
      <x:c r="G475" s="482"/>
      <x:c r="H475" s="483"/>
      <x:c r="I475" s="459"/>
      <x:c r="J475" s="459"/>
      <x:c r="K475" s="459"/>
      <x:c r="L475" s="459"/>
      <x:c r="M475" s="459"/>
      <x:c r="N475" s="459"/>
      <x:c r="O475" s="747" t="str">
        <x:f>IF(A475="","",IF(COUNTIF($A$5:$A$504,A475)&gt;1,"DUPLICATE SKU",IF(OR(B475="",E475="",F475=""),"CHECK REQUIRED FIELDS",IF(OR(NOT(ISNUMBER(F475)),F475&lt;=0,AND(G475&lt;&gt;"",OR(NOT(ISNUMBER(G475)),G475&lt;0,G475&gt;F475)),AND(H475&lt;&gt;"",OR(NOT(ISNUMBER(H475)),H475&lt;0,H475&gt;1)),AND(I475&lt;&gt;"",OR(NOT(ISNUMBER(I475)),I475&lt;=0)),AND(J475&lt;&gt;"",OR(NOT(ISNUMBER(J475)),J475&lt;=0)),AND(M475&lt;&gt;"",OR(NOT(ISNUMBER(M475)),M475&gt;TODAY()))),"CHECK PRICING","COMPLETE"))))</x:f>
      </x:c>
    </x:row>
    <x:row r="476">
      <x:c r="A476" s="459"/>
      <x:c r="B476" s="459"/>
      <x:c r="C476" s="459"/>
      <x:c r="D476" s="459"/>
      <x:c r="E476" s="459"/>
      <x:c r="F476" s="482"/>
      <x:c r="G476" s="482"/>
      <x:c r="H476" s="483"/>
      <x:c r="I476" s="459"/>
      <x:c r="J476" s="459"/>
      <x:c r="K476" s="459"/>
      <x:c r="L476" s="459"/>
      <x:c r="M476" s="459"/>
      <x:c r="N476" s="459"/>
      <x:c r="O476" s="747" t="str">
        <x:f>IF(A476="","",IF(COUNTIF($A$5:$A$504,A476)&gt;1,"DUPLICATE SKU",IF(OR(B476="",E476="",F476=""),"CHECK REQUIRED FIELDS",IF(OR(NOT(ISNUMBER(F476)),F476&lt;=0,AND(G476&lt;&gt;"",OR(NOT(ISNUMBER(G476)),G476&lt;0,G476&gt;F476)),AND(H476&lt;&gt;"",OR(NOT(ISNUMBER(H476)),H476&lt;0,H476&gt;1)),AND(I476&lt;&gt;"",OR(NOT(ISNUMBER(I476)),I476&lt;=0)),AND(J476&lt;&gt;"",OR(NOT(ISNUMBER(J476)),J476&lt;=0)),AND(M476&lt;&gt;"",OR(NOT(ISNUMBER(M476)),M476&gt;TODAY()))),"CHECK PRICING","COMPLETE"))))</x:f>
      </x:c>
    </x:row>
    <x:row r="477">
      <x:c r="A477" s="459"/>
      <x:c r="B477" s="459"/>
      <x:c r="C477" s="459"/>
      <x:c r="D477" s="459"/>
      <x:c r="E477" s="459"/>
      <x:c r="F477" s="482"/>
      <x:c r="G477" s="482"/>
      <x:c r="H477" s="483"/>
      <x:c r="I477" s="459"/>
      <x:c r="J477" s="459"/>
      <x:c r="K477" s="459"/>
      <x:c r="L477" s="459"/>
      <x:c r="M477" s="459"/>
      <x:c r="N477" s="459"/>
      <x:c r="O477" s="747" t="str">
        <x:f>IF(A477="","",IF(COUNTIF($A$5:$A$504,A477)&gt;1,"DUPLICATE SKU",IF(OR(B477="",E477="",F477=""),"CHECK REQUIRED FIELDS",IF(OR(NOT(ISNUMBER(F477)),F477&lt;=0,AND(G477&lt;&gt;"",OR(NOT(ISNUMBER(G477)),G477&lt;0,G477&gt;F477)),AND(H477&lt;&gt;"",OR(NOT(ISNUMBER(H477)),H477&lt;0,H477&gt;1)),AND(I477&lt;&gt;"",OR(NOT(ISNUMBER(I477)),I477&lt;=0)),AND(J477&lt;&gt;"",OR(NOT(ISNUMBER(J477)),J477&lt;=0)),AND(M477&lt;&gt;"",OR(NOT(ISNUMBER(M477)),M477&gt;TODAY()))),"CHECK PRICING","COMPLETE"))))</x:f>
      </x:c>
    </x:row>
    <x:row r="478">
      <x:c r="A478" s="459"/>
      <x:c r="B478" s="459"/>
      <x:c r="C478" s="459"/>
      <x:c r="D478" s="459"/>
      <x:c r="E478" s="459"/>
      <x:c r="F478" s="482"/>
      <x:c r="G478" s="482"/>
      <x:c r="H478" s="483"/>
      <x:c r="I478" s="459"/>
      <x:c r="J478" s="459"/>
      <x:c r="K478" s="459"/>
      <x:c r="L478" s="459"/>
      <x:c r="M478" s="459"/>
      <x:c r="N478" s="459"/>
      <x:c r="O478" s="747" t="str">
        <x:f>IF(A478="","",IF(COUNTIF($A$5:$A$504,A478)&gt;1,"DUPLICATE SKU",IF(OR(B478="",E478="",F478=""),"CHECK REQUIRED FIELDS",IF(OR(NOT(ISNUMBER(F478)),F478&lt;=0,AND(G478&lt;&gt;"",OR(NOT(ISNUMBER(G478)),G478&lt;0,G478&gt;F478)),AND(H478&lt;&gt;"",OR(NOT(ISNUMBER(H478)),H478&lt;0,H478&gt;1)),AND(I478&lt;&gt;"",OR(NOT(ISNUMBER(I478)),I478&lt;=0)),AND(J478&lt;&gt;"",OR(NOT(ISNUMBER(J478)),J478&lt;=0)),AND(M478&lt;&gt;"",OR(NOT(ISNUMBER(M478)),M478&gt;TODAY()))),"CHECK PRICING","COMPLETE"))))</x:f>
      </x:c>
    </x:row>
    <x:row r="479">
      <x:c r="A479" s="459"/>
      <x:c r="B479" s="459"/>
      <x:c r="C479" s="459"/>
      <x:c r="D479" s="459"/>
      <x:c r="E479" s="459"/>
      <x:c r="F479" s="482"/>
      <x:c r="G479" s="482"/>
      <x:c r="H479" s="483"/>
      <x:c r="I479" s="459"/>
      <x:c r="J479" s="459"/>
      <x:c r="K479" s="459"/>
      <x:c r="L479" s="459"/>
      <x:c r="M479" s="459"/>
      <x:c r="N479" s="459"/>
      <x:c r="O479" s="747" t="str">
        <x:f>IF(A479="","",IF(COUNTIF($A$5:$A$504,A479)&gt;1,"DUPLICATE SKU",IF(OR(B479="",E479="",F479=""),"CHECK REQUIRED FIELDS",IF(OR(NOT(ISNUMBER(F479)),F479&lt;=0,AND(G479&lt;&gt;"",OR(NOT(ISNUMBER(G479)),G479&lt;0,G479&gt;F479)),AND(H479&lt;&gt;"",OR(NOT(ISNUMBER(H479)),H479&lt;0,H479&gt;1)),AND(I479&lt;&gt;"",OR(NOT(ISNUMBER(I479)),I479&lt;=0)),AND(J479&lt;&gt;"",OR(NOT(ISNUMBER(J479)),J479&lt;=0)),AND(M479&lt;&gt;"",OR(NOT(ISNUMBER(M479)),M479&gt;TODAY()))),"CHECK PRICING","COMPLETE"))))</x:f>
      </x:c>
    </x:row>
    <x:row r="480">
      <x:c r="A480" s="459"/>
      <x:c r="B480" s="459"/>
      <x:c r="C480" s="459"/>
      <x:c r="D480" s="459"/>
      <x:c r="E480" s="459"/>
      <x:c r="F480" s="482"/>
      <x:c r="G480" s="482"/>
      <x:c r="H480" s="483"/>
      <x:c r="I480" s="459"/>
      <x:c r="J480" s="459"/>
      <x:c r="K480" s="459"/>
      <x:c r="L480" s="459"/>
      <x:c r="M480" s="459"/>
      <x:c r="N480" s="459"/>
      <x:c r="O480" s="747" t="str">
        <x:f>IF(A480="","",IF(COUNTIF($A$5:$A$504,A480)&gt;1,"DUPLICATE SKU",IF(OR(B480="",E480="",F480=""),"CHECK REQUIRED FIELDS",IF(OR(NOT(ISNUMBER(F480)),F480&lt;=0,AND(G480&lt;&gt;"",OR(NOT(ISNUMBER(G480)),G480&lt;0,G480&gt;F480)),AND(H480&lt;&gt;"",OR(NOT(ISNUMBER(H480)),H480&lt;0,H480&gt;1)),AND(I480&lt;&gt;"",OR(NOT(ISNUMBER(I480)),I480&lt;=0)),AND(J480&lt;&gt;"",OR(NOT(ISNUMBER(J480)),J480&lt;=0)),AND(M480&lt;&gt;"",OR(NOT(ISNUMBER(M480)),M480&gt;TODAY()))),"CHECK PRICING","COMPLETE"))))</x:f>
      </x:c>
    </x:row>
    <x:row r="481">
      <x:c r="A481" s="459"/>
      <x:c r="B481" s="459"/>
      <x:c r="C481" s="459"/>
      <x:c r="D481" s="459"/>
      <x:c r="E481" s="459"/>
      <x:c r="F481" s="482"/>
      <x:c r="G481" s="482"/>
      <x:c r="H481" s="483"/>
      <x:c r="I481" s="459"/>
      <x:c r="J481" s="459"/>
      <x:c r="K481" s="459"/>
      <x:c r="L481" s="459"/>
      <x:c r="M481" s="459"/>
      <x:c r="N481" s="459"/>
      <x:c r="O481" s="747" t="str">
        <x:f>IF(A481="","",IF(COUNTIF($A$5:$A$504,A481)&gt;1,"DUPLICATE SKU",IF(OR(B481="",E481="",F481=""),"CHECK REQUIRED FIELDS",IF(OR(NOT(ISNUMBER(F481)),F481&lt;=0,AND(G481&lt;&gt;"",OR(NOT(ISNUMBER(G481)),G481&lt;0,G481&gt;F481)),AND(H481&lt;&gt;"",OR(NOT(ISNUMBER(H481)),H481&lt;0,H481&gt;1)),AND(I481&lt;&gt;"",OR(NOT(ISNUMBER(I481)),I481&lt;=0)),AND(J481&lt;&gt;"",OR(NOT(ISNUMBER(J481)),J481&lt;=0)),AND(M481&lt;&gt;"",OR(NOT(ISNUMBER(M481)),M481&gt;TODAY()))),"CHECK PRICING","COMPLETE"))))</x:f>
      </x:c>
    </x:row>
    <x:row r="482">
      <x:c r="A482" s="459"/>
      <x:c r="B482" s="459"/>
      <x:c r="C482" s="459"/>
      <x:c r="D482" s="459"/>
      <x:c r="E482" s="459"/>
      <x:c r="F482" s="482"/>
      <x:c r="G482" s="482"/>
      <x:c r="H482" s="483"/>
      <x:c r="I482" s="459"/>
      <x:c r="J482" s="459"/>
      <x:c r="K482" s="459"/>
      <x:c r="L482" s="459"/>
      <x:c r="M482" s="459"/>
      <x:c r="N482" s="459"/>
      <x:c r="O482" s="747" t="str">
        <x:f>IF(A482="","",IF(COUNTIF($A$5:$A$504,A482)&gt;1,"DUPLICATE SKU",IF(OR(B482="",E482="",F482=""),"CHECK REQUIRED FIELDS",IF(OR(NOT(ISNUMBER(F482)),F482&lt;=0,AND(G482&lt;&gt;"",OR(NOT(ISNUMBER(G482)),G482&lt;0,G482&gt;F482)),AND(H482&lt;&gt;"",OR(NOT(ISNUMBER(H482)),H482&lt;0,H482&gt;1)),AND(I482&lt;&gt;"",OR(NOT(ISNUMBER(I482)),I482&lt;=0)),AND(J482&lt;&gt;"",OR(NOT(ISNUMBER(J482)),J482&lt;=0)),AND(M482&lt;&gt;"",OR(NOT(ISNUMBER(M482)),M482&gt;TODAY()))),"CHECK PRICING","COMPLETE"))))</x:f>
      </x:c>
    </x:row>
    <x:row r="483">
      <x:c r="A483" s="459"/>
      <x:c r="B483" s="459"/>
      <x:c r="C483" s="459"/>
      <x:c r="D483" s="459"/>
      <x:c r="E483" s="459"/>
      <x:c r="F483" s="482"/>
      <x:c r="G483" s="482"/>
      <x:c r="H483" s="483"/>
      <x:c r="I483" s="459"/>
      <x:c r="J483" s="459"/>
      <x:c r="K483" s="459"/>
      <x:c r="L483" s="459"/>
      <x:c r="M483" s="459"/>
      <x:c r="N483" s="459"/>
      <x:c r="O483" s="747" t="str">
        <x:f>IF(A483="","",IF(COUNTIF($A$5:$A$504,A483)&gt;1,"DUPLICATE SKU",IF(OR(B483="",E483="",F483=""),"CHECK REQUIRED FIELDS",IF(OR(NOT(ISNUMBER(F483)),F483&lt;=0,AND(G483&lt;&gt;"",OR(NOT(ISNUMBER(G483)),G483&lt;0,G483&gt;F483)),AND(H483&lt;&gt;"",OR(NOT(ISNUMBER(H483)),H483&lt;0,H483&gt;1)),AND(I483&lt;&gt;"",OR(NOT(ISNUMBER(I483)),I483&lt;=0)),AND(J483&lt;&gt;"",OR(NOT(ISNUMBER(J483)),J483&lt;=0)),AND(M483&lt;&gt;"",OR(NOT(ISNUMBER(M483)),M483&gt;TODAY()))),"CHECK PRICING","COMPLETE"))))</x:f>
      </x:c>
    </x:row>
    <x:row r="484">
      <x:c r="A484" s="459"/>
      <x:c r="B484" s="459"/>
      <x:c r="C484" s="459"/>
      <x:c r="D484" s="459"/>
      <x:c r="E484" s="459"/>
      <x:c r="F484" s="482"/>
      <x:c r="G484" s="482"/>
      <x:c r="H484" s="483"/>
      <x:c r="I484" s="459"/>
      <x:c r="J484" s="459"/>
      <x:c r="K484" s="459"/>
      <x:c r="L484" s="459"/>
      <x:c r="M484" s="459"/>
      <x:c r="N484" s="459"/>
      <x:c r="O484" s="747" t="str">
        <x:f>IF(A484="","",IF(COUNTIF($A$5:$A$504,A484)&gt;1,"DUPLICATE SKU",IF(OR(B484="",E484="",F484=""),"CHECK REQUIRED FIELDS",IF(OR(NOT(ISNUMBER(F484)),F484&lt;=0,AND(G484&lt;&gt;"",OR(NOT(ISNUMBER(G484)),G484&lt;0,G484&gt;F484)),AND(H484&lt;&gt;"",OR(NOT(ISNUMBER(H484)),H484&lt;0,H484&gt;1)),AND(I484&lt;&gt;"",OR(NOT(ISNUMBER(I484)),I484&lt;=0)),AND(J484&lt;&gt;"",OR(NOT(ISNUMBER(J484)),J484&lt;=0)),AND(M484&lt;&gt;"",OR(NOT(ISNUMBER(M484)),M484&gt;TODAY()))),"CHECK PRICING","COMPLETE"))))</x:f>
      </x:c>
    </x:row>
    <x:row r="485">
      <x:c r="A485" s="459"/>
      <x:c r="B485" s="459"/>
      <x:c r="C485" s="459"/>
      <x:c r="D485" s="459"/>
      <x:c r="E485" s="459"/>
      <x:c r="F485" s="482"/>
      <x:c r="G485" s="482"/>
      <x:c r="H485" s="483"/>
      <x:c r="I485" s="459"/>
      <x:c r="J485" s="459"/>
      <x:c r="K485" s="459"/>
      <x:c r="L485" s="459"/>
      <x:c r="M485" s="459"/>
      <x:c r="N485" s="459"/>
      <x:c r="O485" s="747" t="str">
        <x:f>IF(A485="","",IF(COUNTIF($A$5:$A$504,A485)&gt;1,"DUPLICATE SKU",IF(OR(B485="",E485="",F485=""),"CHECK REQUIRED FIELDS",IF(OR(NOT(ISNUMBER(F485)),F485&lt;=0,AND(G485&lt;&gt;"",OR(NOT(ISNUMBER(G485)),G485&lt;0,G485&gt;F485)),AND(H485&lt;&gt;"",OR(NOT(ISNUMBER(H485)),H485&lt;0,H485&gt;1)),AND(I485&lt;&gt;"",OR(NOT(ISNUMBER(I485)),I485&lt;=0)),AND(J485&lt;&gt;"",OR(NOT(ISNUMBER(J485)),J485&lt;=0)),AND(M485&lt;&gt;"",OR(NOT(ISNUMBER(M485)),M485&gt;TODAY()))),"CHECK PRICING","COMPLETE"))))</x:f>
      </x:c>
    </x:row>
    <x:row r="486">
      <x:c r="A486" s="459"/>
      <x:c r="B486" s="459"/>
      <x:c r="C486" s="459"/>
      <x:c r="D486" s="459"/>
      <x:c r="E486" s="459"/>
      <x:c r="F486" s="482"/>
      <x:c r="G486" s="482"/>
      <x:c r="H486" s="483"/>
      <x:c r="I486" s="459"/>
      <x:c r="J486" s="459"/>
      <x:c r="K486" s="459"/>
      <x:c r="L486" s="459"/>
      <x:c r="M486" s="459"/>
      <x:c r="N486" s="459"/>
      <x:c r="O486" s="747" t="str">
        <x:f>IF(A486="","",IF(COUNTIF($A$5:$A$504,A486)&gt;1,"DUPLICATE SKU",IF(OR(B486="",E486="",F486=""),"CHECK REQUIRED FIELDS",IF(OR(NOT(ISNUMBER(F486)),F486&lt;=0,AND(G486&lt;&gt;"",OR(NOT(ISNUMBER(G486)),G486&lt;0,G486&gt;F486)),AND(H486&lt;&gt;"",OR(NOT(ISNUMBER(H486)),H486&lt;0,H486&gt;1)),AND(I486&lt;&gt;"",OR(NOT(ISNUMBER(I486)),I486&lt;=0)),AND(J486&lt;&gt;"",OR(NOT(ISNUMBER(J486)),J486&lt;=0)),AND(M486&lt;&gt;"",OR(NOT(ISNUMBER(M486)),M486&gt;TODAY()))),"CHECK PRICING","COMPLETE"))))</x:f>
      </x:c>
    </x:row>
    <x:row r="487">
      <x:c r="A487" s="459"/>
      <x:c r="B487" s="459"/>
      <x:c r="C487" s="459"/>
      <x:c r="D487" s="459"/>
      <x:c r="E487" s="459"/>
      <x:c r="F487" s="482"/>
      <x:c r="G487" s="482"/>
      <x:c r="H487" s="483"/>
      <x:c r="I487" s="459"/>
      <x:c r="J487" s="459"/>
      <x:c r="K487" s="459"/>
      <x:c r="L487" s="459"/>
      <x:c r="M487" s="459"/>
      <x:c r="N487" s="459"/>
      <x:c r="O487" s="747" t="str">
        <x:f>IF(A487="","",IF(COUNTIF($A$5:$A$504,A487)&gt;1,"DUPLICATE SKU",IF(OR(B487="",E487="",F487=""),"CHECK REQUIRED FIELDS",IF(OR(NOT(ISNUMBER(F487)),F487&lt;=0,AND(G487&lt;&gt;"",OR(NOT(ISNUMBER(G487)),G487&lt;0,G487&gt;F487)),AND(H487&lt;&gt;"",OR(NOT(ISNUMBER(H487)),H487&lt;0,H487&gt;1)),AND(I487&lt;&gt;"",OR(NOT(ISNUMBER(I487)),I487&lt;=0)),AND(J487&lt;&gt;"",OR(NOT(ISNUMBER(J487)),J487&lt;=0)),AND(M487&lt;&gt;"",OR(NOT(ISNUMBER(M487)),M487&gt;TODAY()))),"CHECK PRICING","COMPLETE"))))</x:f>
      </x:c>
    </x:row>
    <x:row r="488">
      <x:c r="A488" s="459"/>
      <x:c r="B488" s="459"/>
      <x:c r="C488" s="459"/>
      <x:c r="D488" s="459"/>
      <x:c r="E488" s="459"/>
      <x:c r="F488" s="482"/>
      <x:c r="G488" s="482"/>
      <x:c r="H488" s="483"/>
      <x:c r="I488" s="459"/>
      <x:c r="J488" s="459"/>
      <x:c r="K488" s="459"/>
      <x:c r="L488" s="459"/>
      <x:c r="M488" s="459"/>
      <x:c r="N488" s="459"/>
      <x:c r="O488" s="747" t="str">
        <x:f>IF(A488="","",IF(COUNTIF($A$5:$A$504,A488)&gt;1,"DUPLICATE SKU",IF(OR(B488="",E488="",F488=""),"CHECK REQUIRED FIELDS",IF(OR(NOT(ISNUMBER(F488)),F488&lt;=0,AND(G488&lt;&gt;"",OR(NOT(ISNUMBER(G488)),G488&lt;0,G488&gt;F488)),AND(H488&lt;&gt;"",OR(NOT(ISNUMBER(H488)),H488&lt;0,H488&gt;1)),AND(I488&lt;&gt;"",OR(NOT(ISNUMBER(I488)),I488&lt;=0)),AND(J488&lt;&gt;"",OR(NOT(ISNUMBER(J488)),J488&lt;=0)),AND(M488&lt;&gt;"",OR(NOT(ISNUMBER(M488)),M488&gt;TODAY()))),"CHECK PRICING","COMPLETE"))))</x:f>
      </x:c>
    </x:row>
    <x:row r="489">
      <x:c r="A489" s="459"/>
      <x:c r="B489" s="459"/>
      <x:c r="C489" s="459"/>
      <x:c r="D489" s="459"/>
      <x:c r="E489" s="459"/>
      <x:c r="F489" s="482"/>
      <x:c r="G489" s="482"/>
      <x:c r="H489" s="483"/>
      <x:c r="I489" s="459"/>
      <x:c r="J489" s="459"/>
      <x:c r="K489" s="459"/>
      <x:c r="L489" s="459"/>
      <x:c r="M489" s="459"/>
      <x:c r="N489" s="459"/>
      <x:c r="O489" s="747" t="str">
        <x:f>IF(A489="","",IF(COUNTIF($A$5:$A$504,A489)&gt;1,"DUPLICATE SKU",IF(OR(B489="",E489="",F489=""),"CHECK REQUIRED FIELDS",IF(OR(NOT(ISNUMBER(F489)),F489&lt;=0,AND(G489&lt;&gt;"",OR(NOT(ISNUMBER(G489)),G489&lt;0,G489&gt;F489)),AND(H489&lt;&gt;"",OR(NOT(ISNUMBER(H489)),H489&lt;0,H489&gt;1)),AND(I489&lt;&gt;"",OR(NOT(ISNUMBER(I489)),I489&lt;=0)),AND(J489&lt;&gt;"",OR(NOT(ISNUMBER(J489)),J489&lt;=0)),AND(M489&lt;&gt;"",OR(NOT(ISNUMBER(M489)),M489&gt;TODAY()))),"CHECK PRICING","COMPLETE"))))</x:f>
      </x:c>
    </x:row>
    <x:row r="490">
      <x:c r="A490" s="459"/>
      <x:c r="B490" s="459"/>
      <x:c r="C490" s="459"/>
      <x:c r="D490" s="459"/>
      <x:c r="E490" s="459"/>
      <x:c r="F490" s="482"/>
      <x:c r="G490" s="482"/>
      <x:c r="H490" s="483"/>
      <x:c r="I490" s="459"/>
      <x:c r="J490" s="459"/>
      <x:c r="K490" s="459"/>
      <x:c r="L490" s="459"/>
      <x:c r="M490" s="459"/>
      <x:c r="N490" s="459"/>
      <x:c r="O490" s="747" t="str">
        <x:f>IF(A490="","",IF(COUNTIF($A$5:$A$504,A490)&gt;1,"DUPLICATE SKU",IF(OR(B490="",E490="",F490=""),"CHECK REQUIRED FIELDS",IF(OR(NOT(ISNUMBER(F490)),F490&lt;=0,AND(G490&lt;&gt;"",OR(NOT(ISNUMBER(G490)),G490&lt;0,G490&gt;F490)),AND(H490&lt;&gt;"",OR(NOT(ISNUMBER(H490)),H490&lt;0,H490&gt;1)),AND(I490&lt;&gt;"",OR(NOT(ISNUMBER(I490)),I490&lt;=0)),AND(J490&lt;&gt;"",OR(NOT(ISNUMBER(J490)),J490&lt;=0)),AND(M490&lt;&gt;"",OR(NOT(ISNUMBER(M490)),M490&gt;TODAY()))),"CHECK PRICING","COMPLETE"))))</x:f>
      </x:c>
    </x:row>
    <x:row r="491">
      <x:c r="A491" s="459"/>
      <x:c r="B491" s="459"/>
      <x:c r="C491" s="459"/>
      <x:c r="D491" s="459"/>
      <x:c r="E491" s="459"/>
      <x:c r="F491" s="482"/>
      <x:c r="G491" s="482"/>
      <x:c r="H491" s="483"/>
      <x:c r="I491" s="459"/>
      <x:c r="J491" s="459"/>
      <x:c r="K491" s="459"/>
      <x:c r="L491" s="459"/>
      <x:c r="M491" s="459"/>
      <x:c r="N491" s="459"/>
      <x:c r="O491" s="747" t="str">
        <x:f>IF(A491="","",IF(COUNTIF($A$5:$A$504,A491)&gt;1,"DUPLICATE SKU",IF(OR(B491="",E491="",F491=""),"CHECK REQUIRED FIELDS",IF(OR(NOT(ISNUMBER(F491)),F491&lt;=0,AND(G491&lt;&gt;"",OR(NOT(ISNUMBER(G491)),G491&lt;0,G491&gt;F491)),AND(H491&lt;&gt;"",OR(NOT(ISNUMBER(H491)),H491&lt;0,H491&gt;1)),AND(I491&lt;&gt;"",OR(NOT(ISNUMBER(I491)),I491&lt;=0)),AND(J491&lt;&gt;"",OR(NOT(ISNUMBER(J491)),J491&lt;=0)),AND(M491&lt;&gt;"",OR(NOT(ISNUMBER(M491)),M491&gt;TODAY()))),"CHECK PRICING","COMPLETE"))))</x:f>
      </x:c>
    </x:row>
    <x:row r="492">
      <x:c r="A492" s="459"/>
      <x:c r="B492" s="459"/>
      <x:c r="C492" s="459"/>
      <x:c r="D492" s="459"/>
      <x:c r="E492" s="459"/>
      <x:c r="F492" s="482"/>
      <x:c r="G492" s="482"/>
      <x:c r="H492" s="483"/>
      <x:c r="I492" s="459"/>
      <x:c r="J492" s="459"/>
      <x:c r="K492" s="459"/>
      <x:c r="L492" s="459"/>
      <x:c r="M492" s="459"/>
      <x:c r="N492" s="459"/>
      <x:c r="O492" s="747" t="str">
        <x:f>IF(A492="","",IF(COUNTIF($A$5:$A$504,A492)&gt;1,"DUPLICATE SKU",IF(OR(B492="",E492="",F492=""),"CHECK REQUIRED FIELDS",IF(OR(NOT(ISNUMBER(F492)),F492&lt;=0,AND(G492&lt;&gt;"",OR(NOT(ISNUMBER(G492)),G492&lt;0,G492&gt;F492)),AND(H492&lt;&gt;"",OR(NOT(ISNUMBER(H492)),H492&lt;0,H492&gt;1)),AND(I492&lt;&gt;"",OR(NOT(ISNUMBER(I492)),I492&lt;=0)),AND(J492&lt;&gt;"",OR(NOT(ISNUMBER(J492)),J492&lt;=0)),AND(M492&lt;&gt;"",OR(NOT(ISNUMBER(M492)),M492&gt;TODAY()))),"CHECK PRICING","COMPLETE"))))</x:f>
      </x:c>
    </x:row>
    <x:row r="493">
      <x:c r="A493" s="459"/>
      <x:c r="B493" s="459"/>
      <x:c r="C493" s="459"/>
      <x:c r="D493" s="459"/>
      <x:c r="E493" s="459"/>
      <x:c r="F493" s="482"/>
      <x:c r="G493" s="482"/>
      <x:c r="H493" s="483"/>
      <x:c r="I493" s="459"/>
      <x:c r="J493" s="459"/>
      <x:c r="K493" s="459"/>
      <x:c r="L493" s="459"/>
      <x:c r="M493" s="459"/>
      <x:c r="N493" s="459"/>
      <x:c r="O493" s="747" t="str">
        <x:f>IF(A493="","",IF(COUNTIF($A$5:$A$504,A493)&gt;1,"DUPLICATE SKU",IF(OR(B493="",E493="",F493=""),"CHECK REQUIRED FIELDS",IF(OR(NOT(ISNUMBER(F493)),F493&lt;=0,AND(G493&lt;&gt;"",OR(NOT(ISNUMBER(G493)),G493&lt;0,G493&gt;F493)),AND(H493&lt;&gt;"",OR(NOT(ISNUMBER(H493)),H493&lt;0,H493&gt;1)),AND(I493&lt;&gt;"",OR(NOT(ISNUMBER(I493)),I493&lt;=0)),AND(J493&lt;&gt;"",OR(NOT(ISNUMBER(J493)),J493&lt;=0)),AND(M493&lt;&gt;"",OR(NOT(ISNUMBER(M493)),M493&gt;TODAY()))),"CHECK PRICING","COMPLETE"))))</x:f>
      </x:c>
    </x:row>
    <x:row r="494">
      <x:c r="A494" s="459"/>
      <x:c r="B494" s="459"/>
      <x:c r="C494" s="459"/>
      <x:c r="D494" s="459"/>
      <x:c r="E494" s="459"/>
      <x:c r="F494" s="482"/>
      <x:c r="G494" s="482"/>
      <x:c r="H494" s="483"/>
      <x:c r="I494" s="459"/>
      <x:c r="J494" s="459"/>
      <x:c r="K494" s="459"/>
      <x:c r="L494" s="459"/>
      <x:c r="M494" s="459"/>
      <x:c r="N494" s="459"/>
      <x:c r="O494" s="747" t="str">
        <x:f>IF(A494="","",IF(COUNTIF($A$5:$A$504,A494)&gt;1,"DUPLICATE SKU",IF(OR(B494="",E494="",F494=""),"CHECK REQUIRED FIELDS",IF(OR(NOT(ISNUMBER(F494)),F494&lt;=0,AND(G494&lt;&gt;"",OR(NOT(ISNUMBER(G494)),G494&lt;0,G494&gt;F494)),AND(H494&lt;&gt;"",OR(NOT(ISNUMBER(H494)),H494&lt;0,H494&gt;1)),AND(I494&lt;&gt;"",OR(NOT(ISNUMBER(I494)),I494&lt;=0)),AND(J494&lt;&gt;"",OR(NOT(ISNUMBER(J494)),J494&lt;=0)),AND(M494&lt;&gt;"",OR(NOT(ISNUMBER(M494)),M494&gt;TODAY()))),"CHECK PRICING","COMPLETE"))))</x:f>
      </x:c>
    </x:row>
    <x:row r="495">
      <x:c r="A495" s="459"/>
      <x:c r="B495" s="459"/>
      <x:c r="C495" s="459"/>
      <x:c r="D495" s="459"/>
      <x:c r="E495" s="459"/>
      <x:c r="F495" s="482"/>
      <x:c r="G495" s="482"/>
      <x:c r="H495" s="483"/>
      <x:c r="I495" s="459"/>
      <x:c r="J495" s="459"/>
      <x:c r="K495" s="459"/>
      <x:c r="L495" s="459"/>
      <x:c r="M495" s="459"/>
      <x:c r="N495" s="459"/>
      <x:c r="O495" s="747" t="str">
        <x:f>IF(A495="","",IF(COUNTIF($A$5:$A$504,A495)&gt;1,"DUPLICATE SKU",IF(OR(B495="",E495="",F495=""),"CHECK REQUIRED FIELDS",IF(OR(NOT(ISNUMBER(F495)),F495&lt;=0,AND(G495&lt;&gt;"",OR(NOT(ISNUMBER(G495)),G495&lt;0,G495&gt;F495)),AND(H495&lt;&gt;"",OR(NOT(ISNUMBER(H495)),H495&lt;0,H495&gt;1)),AND(I495&lt;&gt;"",OR(NOT(ISNUMBER(I495)),I495&lt;=0)),AND(J495&lt;&gt;"",OR(NOT(ISNUMBER(J495)),J495&lt;=0)),AND(M495&lt;&gt;"",OR(NOT(ISNUMBER(M495)),M495&gt;TODAY()))),"CHECK PRICING","COMPLETE"))))</x:f>
      </x:c>
    </x:row>
    <x:row r="496">
      <x:c r="A496" s="459"/>
      <x:c r="B496" s="459"/>
      <x:c r="C496" s="459"/>
      <x:c r="D496" s="459"/>
      <x:c r="E496" s="459"/>
      <x:c r="F496" s="482"/>
      <x:c r="G496" s="482"/>
      <x:c r="H496" s="483"/>
      <x:c r="I496" s="459"/>
      <x:c r="J496" s="459"/>
      <x:c r="K496" s="459"/>
      <x:c r="L496" s="459"/>
      <x:c r="M496" s="459"/>
      <x:c r="N496" s="459"/>
      <x:c r="O496" s="747" t="str">
        <x:f>IF(A496="","",IF(COUNTIF($A$5:$A$504,A496)&gt;1,"DUPLICATE SKU",IF(OR(B496="",E496="",F496=""),"CHECK REQUIRED FIELDS",IF(OR(NOT(ISNUMBER(F496)),F496&lt;=0,AND(G496&lt;&gt;"",OR(NOT(ISNUMBER(G496)),G496&lt;0,G496&gt;F496)),AND(H496&lt;&gt;"",OR(NOT(ISNUMBER(H496)),H496&lt;0,H496&gt;1)),AND(I496&lt;&gt;"",OR(NOT(ISNUMBER(I496)),I496&lt;=0)),AND(J496&lt;&gt;"",OR(NOT(ISNUMBER(J496)),J496&lt;=0)),AND(M496&lt;&gt;"",OR(NOT(ISNUMBER(M496)),M496&gt;TODAY()))),"CHECK PRICING","COMPLETE"))))</x:f>
      </x:c>
    </x:row>
    <x:row r="497">
      <x:c r="A497" s="459"/>
      <x:c r="B497" s="459"/>
      <x:c r="C497" s="459"/>
      <x:c r="D497" s="459"/>
      <x:c r="E497" s="459"/>
      <x:c r="F497" s="482"/>
      <x:c r="G497" s="482"/>
      <x:c r="H497" s="483"/>
      <x:c r="I497" s="459"/>
      <x:c r="J497" s="459"/>
      <x:c r="K497" s="459"/>
      <x:c r="L497" s="459"/>
      <x:c r="M497" s="459"/>
      <x:c r="N497" s="459"/>
      <x:c r="O497" s="747" t="str">
        <x:f>IF(A497="","",IF(COUNTIF($A$5:$A$504,A497)&gt;1,"DUPLICATE SKU",IF(OR(B497="",E497="",F497=""),"CHECK REQUIRED FIELDS",IF(OR(NOT(ISNUMBER(F497)),F497&lt;=0,AND(G497&lt;&gt;"",OR(NOT(ISNUMBER(G497)),G497&lt;0,G497&gt;F497)),AND(H497&lt;&gt;"",OR(NOT(ISNUMBER(H497)),H497&lt;0,H497&gt;1)),AND(I497&lt;&gt;"",OR(NOT(ISNUMBER(I497)),I497&lt;=0)),AND(J497&lt;&gt;"",OR(NOT(ISNUMBER(J497)),J497&lt;=0)),AND(M497&lt;&gt;"",OR(NOT(ISNUMBER(M497)),M497&gt;TODAY()))),"CHECK PRICING","COMPLETE"))))</x:f>
      </x:c>
    </x:row>
    <x:row r="498">
      <x:c r="A498" s="459"/>
      <x:c r="B498" s="459"/>
      <x:c r="C498" s="459"/>
      <x:c r="D498" s="459"/>
      <x:c r="E498" s="459"/>
      <x:c r="F498" s="482"/>
      <x:c r="G498" s="482"/>
      <x:c r="H498" s="483"/>
      <x:c r="I498" s="459"/>
      <x:c r="J498" s="459"/>
      <x:c r="K498" s="459"/>
      <x:c r="L498" s="459"/>
      <x:c r="M498" s="459"/>
      <x:c r="N498" s="459"/>
      <x:c r="O498" s="747" t="str">
        <x:f>IF(A498="","",IF(COUNTIF($A$5:$A$504,A498)&gt;1,"DUPLICATE SKU",IF(OR(B498="",E498="",F498=""),"CHECK REQUIRED FIELDS",IF(OR(NOT(ISNUMBER(F498)),F498&lt;=0,AND(G498&lt;&gt;"",OR(NOT(ISNUMBER(G498)),G498&lt;0,G498&gt;F498)),AND(H498&lt;&gt;"",OR(NOT(ISNUMBER(H498)),H498&lt;0,H498&gt;1)),AND(I498&lt;&gt;"",OR(NOT(ISNUMBER(I498)),I498&lt;=0)),AND(J498&lt;&gt;"",OR(NOT(ISNUMBER(J498)),J498&lt;=0)),AND(M498&lt;&gt;"",OR(NOT(ISNUMBER(M498)),M498&gt;TODAY()))),"CHECK PRICING","COMPLETE"))))</x:f>
      </x:c>
    </x:row>
    <x:row r="499">
      <x:c r="A499" s="459"/>
      <x:c r="B499" s="459"/>
      <x:c r="C499" s="459"/>
      <x:c r="D499" s="459"/>
      <x:c r="E499" s="459"/>
      <x:c r="F499" s="482"/>
      <x:c r="G499" s="482"/>
      <x:c r="H499" s="483"/>
      <x:c r="I499" s="459"/>
      <x:c r="J499" s="459"/>
      <x:c r="K499" s="459"/>
      <x:c r="L499" s="459"/>
      <x:c r="M499" s="459"/>
      <x:c r="N499" s="459"/>
      <x:c r="O499" s="747" t="str">
        <x:f>IF(A499="","",IF(COUNTIF($A$5:$A$504,A499)&gt;1,"DUPLICATE SKU",IF(OR(B499="",E499="",F499=""),"CHECK REQUIRED FIELDS",IF(OR(NOT(ISNUMBER(F499)),F499&lt;=0,AND(G499&lt;&gt;"",OR(NOT(ISNUMBER(G499)),G499&lt;0,G499&gt;F499)),AND(H499&lt;&gt;"",OR(NOT(ISNUMBER(H499)),H499&lt;0,H499&gt;1)),AND(I499&lt;&gt;"",OR(NOT(ISNUMBER(I499)),I499&lt;=0)),AND(J499&lt;&gt;"",OR(NOT(ISNUMBER(J499)),J499&lt;=0)),AND(M499&lt;&gt;"",OR(NOT(ISNUMBER(M499)),M499&gt;TODAY()))),"CHECK PRICING","COMPLETE"))))</x:f>
      </x:c>
    </x:row>
    <x:row r="500">
      <x:c r="A500" s="459"/>
      <x:c r="B500" s="459"/>
      <x:c r="C500" s="459"/>
      <x:c r="D500" s="459"/>
      <x:c r="E500" s="459"/>
      <x:c r="F500" s="482"/>
      <x:c r="G500" s="482"/>
      <x:c r="H500" s="483"/>
      <x:c r="I500" s="459"/>
      <x:c r="J500" s="459"/>
      <x:c r="K500" s="459"/>
      <x:c r="L500" s="459"/>
      <x:c r="M500" s="459"/>
      <x:c r="N500" s="459"/>
      <x:c r="O500" s="747" t="str">
        <x:f>IF(A500="","",IF(COUNTIF($A$5:$A$504,A500)&gt;1,"DUPLICATE SKU",IF(OR(B500="",E500="",F500=""),"CHECK REQUIRED FIELDS",IF(OR(NOT(ISNUMBER(F500)),F500&lt;=0,AND(G500&lt;&gt;"",OR(NOT(ISNUMBER(G500)),G500&lt;0,G500&gt;F500)),AND(H500&lt;&gt;"",OR(NOT(ISNUMBER(H500)),H500&lt;0,H500&gt;1)),AND(I500&lt;&gt;"",OR(NOT(ISNUMBER(I500)),I500&lt;=0)),AND(J500&lt;&gt;"",OR(NOT(ISNUMBER(J500)),J500&lt;=0)),AND(M500&lt;&gt;"",OR(NOT(ISNUMBER(M500)),M500&gt;TODAY()))),"CHECK PRICING","COMPLETE"))))</x:f>
      </x:c>
    </x:row>
    <x:row r="501">
      <x:c r="A501" s="459"/>
      <x:c r="B501" s="459"/>
      <x:c r="C501" s="459"/>
      <x:c r="D501" s="459"/>
      <x:c r="E501" s="459"/>
      <x:c r="F501" s="482"/>
      <x:c r="G501" s="482"/>
      <x:c r="H501" s="483"/>
      <x:c r="I501" s="459"/>
      <x:c r="J501" s="459"/>
      <x:c r="K501" s="459"/>
      <x:c r="L501" s="459"/>
      <x:c r="M501" s="459"/>
      <x:c r="N501" s="459"/>
      <x:c r="O501" s="747" t="str">
        <x:f>IF(A501="","",IF(COUNTIF($A$5:$A$504,A501)&gt;1,"DUPLICATE SKU",IF(OR(B501="",E501="",F501=""),"CHECK REQUIRED FIELDS",IF(OR(NOT(ISNUMBER(F501)),F501&lt;=0,AND(G501&lt;&gt;"",OR(NOT(ISNUMBER(G501)),G501&lt;0,G501&gt;F501)),AND(H501&lt;&gt;"",OR(NOT(ISNUMBER(H501)),H501&lt;0,H501&gt;1)),AND(I501&lt;&gt;"",OR(NOT(ISNUMBER(I501)),I501&lt;=0)),AND(J501&lt;&gt;"",OR(NOT(ISNUMBER(J501)),J501&lt;=0)),AND(M501&lt;&gt;"",OR(NOT(ISNUMBER(M501)),M501&gt;TODAY()))),"CHECK PRICING","COMPLETE"))))</x:f>
      </x:c>
    </x:row>
    <x:row r="502">
      <x:c r="A502" s="459"/>
      <x:c r="B502" s="459"/>
      <x:c r="C502" s="459"/>
      <x:c r="D502" s="459"/>
      <x:c r="E502" s="459"/>
      <x:c r="F502" s="482"/>
      <x:c r="G502" s="482"/>
      <x:c r="H502" s="483"/>
      <x:c r="I502" s="459"/>
      <x:c r="J502" s="459"/>
      <x:c r="K502" s="459"/>
      <x:c r="L502" s="459"/>
      <x:c r="M502" s="459"/>
      <x:c r="N502" s="459"/>
      <x:c r="O502" s="747" t="str">
        <x:f>IF(A502="","",IF(COUNTIF($A$5:$A$504,A502)&gt;1,"DUPLICATE SKU",IF(OR(B502="",E502="",F502=""),"CHECK REQUIRED FIELDS",IF(OR(NOT(ISNUMBER(F502)),F502&lt;=0,AND(G502&lt;&gt;"",OR(NOT(ISNUMBER(G502)),G502&lt;0,G502&gt;F502)),AND(H502&lt;&gt;"",OR(NOT(ISNUMBER(H502)),H502&lt;0,H502&gt;1)),AND(I502&lt;&gt;"",OR(NOT(ISNUMBER(I502)),I502&lt;=0)),AND(J502&lt;&gt;"",OR(NOT(ISNUMBER(J502)),J502&lt;=0)),AND(M502&lt;&gt;"",OR(NOT(ISNUMBER(M502)),M502&gt;TODAY()))),"CHECK PRICING","COMPLETE"))))</x:f>
      </x:c>
    </x:row>
    <x:row r="503">
      <x:c r="A503" s="459"/>
      <x:c r="B503" s="459"/>
      <x:c r="C503" s="459"/>
      <x:c r="D503" s="459"/>
      <x:c r="E503" s="459"/>
      <x:c r="F503" s="482"/>
      <x:c r="G503" s="482"/>
      <x:c r="H503" s="483"/>
      <x:c r="I503" s="459"/>
      <x:c r="J503" s="459"/>
      <x:c r="K503" s="459"/>
      <x:c r="L503" s="459"/>
      <x:c r="M503" s="459"/>
      <x:c r="N503" s="459"/>
      <x:c r="O503" s="747" t="str">
        <x:f>IF(A503="","",IF(COUNTIF($A$5:$A$504,A503)&gt;1,"DUPLICATE SKU",IF(OR(B503="",E503="",F503=""),"CHECK REQUIRED FIELDS",IF(OR(NOT(ISNUMBER(F503)),F503&lt;=0,AND(G503&lt;&gt;"",OR(NOT(ISNUMBER(G503)),G503&lt;0,G503&gt;F503)),AND(H503&lt;&gt;"",OR(NOT(ISNUMBER(H503)),H503&lt;0,H503&gt;1)),AND(I503&lt;&gt;"",OR(NOT(ISNUMBER(I503)),I503&lt;=0)),AND(J503&lt;&gt;"",OR(NOT(ISNUMBER(J503)),J503&lt;=0)),AND(M503&lt;&gt;"",OR(NOT(ISNUMBER(M503)),M503&gt;TODAY()))),"CHECK PRICING","COMPLETE"))))</x:f>
      </x:c>
    </x:row>
    <x:row r="504">
      <x:c r="A504" s="459"/>
      <x:c r="B504" s="459"/>
      <x:c r="C504" s="459"/>
      <x:c r="D504" s="459"/>
      <x:c r="E504" s="459"/>
      <x:c r="F504" s="482"/>
      <x:c r="G504" s="482"/>
      <x:c r="H504" s="483"/>
      <x:c r="I504" s="459"/>
      <x:c r="J504" s="459"/>
      <x:c r="K504" s="459"/>
      <x:c r="L504" s="459"/>
      <x:c r="M504" s="459"/>
      <x:c r="N504" s="459"/>
      <x:c r="O504" s="747" t="str">
        <x:f>IF(A504="","",IF(COUNTIF($A$5:$A$504,A504)&gt;1,"DUPLICATE SKU",IF(OR(B504="",E504="",F504=""),"CHECK REQUIRED FIELDS",IF(OR(NOT(ISNUMBER(F504)),F504&lt;=0,AND(G504&lt;&gt;"",OR(NOT(ISNUMBER(G504)),G504&lt;0,G504&gt;F504)),AND(H504&lt;&gt;"",OR(NOT(ISNUMBER(H504)),H504&lt;0,H504&gt;1)),AND(I504&lt;&gt;"",OR(NOT(ISNUMBER(I504)),I504&lt;=0)),AND(J504&lt;&gt;"",OR(NOT(ISNUMBER(J504)),J504&lt;=0)),AND(M504&lt;&gt;"",OR(NOT(ISNUMBER(M504)),M504&gt;TODAY()))),"CHECK PRICING","COMPLETE"))))</x:f>
      </x:c>
    </x:row>
  </x:sheetData>
  <x:mergeCells>
    <x:mergeCell ref="A1:N1"/>
    <x:mergeCell ref="A2:N2"/>
  </x:mergeCells>
  <x:conditionalFormatting sqref="G5:G504">
    <x:cfRule type="expression" dxfId="14" priority="1">
      <x:formula>G5&gt;F5</x:formula>
    </x:cfRule>
    <x:cfRule type="expression" dxfId="30" priority="2">
      <x:formula>G5&gt;F5</x:formula>
    </x:cfRule>
  </x:conditionalFormatting>
  <x:conditionalFormatting sqref="A5:A504">
    <x:cfRule type="expression" dxfId="48" priority="3">
      <x:formula>AND(A5&lt;&gt;"",COUNTIF($A$5:$A$504,A5)&gt;1)</x:formula>
    </x:cfRule>
  </x:conditionalFormatting>
  <x:conditionalFormatting sqref="O5:O504">
    <x:cfRule type="expression" dxfId="65" priority="4">
      <x:formula>O5="COMPLETE"</x:formula>
    </x:cfRule>
    <x:cfRule type="expression" dxfId="66" priority="5">
      <x:formula>AND(O5&lt;&gt;"",O5&lt;&gt;"COMPLETE")</x:formula>
    </x:cfRule>
  </x:conditionalFormatting>
  <x:dataValidations count="7">
    <x:dataValidation type="list" errorStyle="stop" showErrorMessage="1" errorTitle="Invalid unit" error="Choose a unit from Setup." sqref="E5:E504">
      <x:formula1>Setup!$E$4:$E$12</x:formula1>
    </x:dataValidation>
    <x:dataValidation type="list" errorStyle="stop" showErrorMessage="1" errorTitle="Invalid active status" error="Choose Yes or No." sqref="M5:M504">
      <x:formula1>"Yes,No"</x:formula1>
    </x:dataValidation>
    <x:dataValidation type="decimal" errorStyle="stop" operator="greaterThanOrEqual" showErrorMessage="1" errorTitle="Invalid price" error="Price cannot be negative." sqref="F5:G504">
      <x:formula1>0</x:formula1>
    </x:dataValidation>
    <x:dataValidation type="decimal" errorStyle="stop" operator="between" showErrorMessage="1" errorTitle="Invalid GST rate" error="Enter GST from 0% to 100%." sqref="H5:H504">
      <x:formula1>0</x:formula1>
      <x:formula2>1</x:formula2>
    </x:dataValidation>
    <x:dataValidation type="decimal" errorStyle="stop" operator="greaterThan" showErrorMessage="1" errorTitle="Invalid MOQ" error="MOQ must be greater than zero." sqref="I5:I504">
      <x:formula1>0</x:formula1>
    </x:dataValidation>
    <x:dataValidation type="whole" errorStyle="stop" operator="between" showErrorMessage="1" errorTitle="Invalid lead time" error="Enter a whole number from 0 to 3,650 days." sqref="J5:J504">
      <x:formula1>0</x:formula1>
      <x:formula2>3650</x:formula2>
    </x:dataValidation>
    <x:dataValidation type="custom" errorStyle="stop" showErrorMessage="1" errorTitle="Calculated cell" error="This cell updates automatically. Enter data only in yellow cells." sqref="O5:O504">
      <x:formula1>FALSE</x:formula1>
    </x:dataValidation>
  </x:dataValidations>
  <x:pageMargins left="0.7" right="0.7" top="0.75" bottom="0.75" header="0.3" footer="0.3"/>
</x:worksheet>
</file>

<file path=xl/worksheets/sheet14.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4" hidden="0" customWidth="1"/>
    <x:col min="7" max="7" width="34" hidden="0" customWidth="1"/>
    <x:col min="8" max="8" width="25" hidden="0" customWidth="1"/>
    <x:col min="9" max="9" width="18" hidden="0" customWidth="1"/>
    <x:col min="10" max="10" width="25" hidden="0" customWidth="1"/>
    <x:col min="11" max="11" width="15" hidden="0" customWidth="1"/>
    <x:col min="12" max="12" width="15" hidden="0" customWidth="1"/>
    <x:col min="13" max="13" width="24" hidden="0" customWidth="1"/>
    <x:col min="14" max="14" width="23" hidden="0" customWidth="1"/>
  </x:cols>
  <x:sheetData>
    <x:row r="1" ht="34" customHeight="1">
      <x:c r="A1" s="161" t="str">
        <x:v>RFQFlow AI — Sales Activity Log</x:v>
      </x:c>
      <x:c r="B1" s="161"/>
      <x:c r="C1" s="161"/>
      <x:c r="D1" s="161"/>
      <x:c r="E1" s="161"/>
      <x:c r="F1" s="161"/>
      <x:c r="G1" s="161"/>
      <x:c r="H1" s="161"/>
      <x:c r="I1" s="161"/>
      <x:c r="J1" s="161"/>
      <x:c r="K1" s="161"/>
      <x:c r="L1" s="161"/>
      <x:c r="M1" s="161"/>
    </x:row>
    <x:row r="2">
      <x:c r="A2" s="474" t="str">
        <x:v>OPTIONAL but recommended for teams: log meaningful calls/messages/meetings so anyone can understand the latest buyer conversation and next action.</x:v>
      </x:c>
      <x:c r="B2" s="474" t="str">
        <x:v>OPTIONAL but recommended for teams: log meaningful calls/messages/meetings so anyone can understand the latest buyer conversation and next action.</x:v>
      </x:c>
      <x:c r="C2" s="474" t="str">
        <x:v>OPTIONAL but recommended for teams: log meaningful calls/messages/meetings so anyone can understand the latest buyer conversation and next action.</x:v>
      </x:c>
      <x:c r="D2" s="474" t="str">
        <x:v>OPTIONAL but recommended for teams: log meaningful calls/messages/meetings so anyone can understand the latest buyer conversation and next action.</x:v>
      </x:c>
      <x:c r="E2" s="474" t="str">
        <x:v>OPTIONAL but recommended for teams: log meaningful calls/messages/meetings so anyone can understand the latest buyer conversation and next action.</x:v>
      </x:c>
      <x:c r="F2" s="474" t="str">
        <x:v>OPTIONAL but recommended for teams: log meaningful calls/messages/meetings so anyone can understand the latest buyer conversation and next action.</x:v>
      </x:c>
      <x:c r="G2" s="474" t="str">
        <x:v>OPTIONAL but recommended for teams: log meaningful calls/messages/meetings so anyone can understand the latest buyer conversation and next action.</x:v>
      </x:c>
      <x:c r="H2" s="474" t="str">
        <x:v>OPTIONAL but recommended for teams: log meaningful calls/messages/meetings so anyone can understand the latest buyer conversation and next action.</x:v>
      </x:c>
      <x:c r="I2" s="474" t="str">
        <x:v>OPTIONAL but recommended for teams: log meaningful calls/messages/meetings so anyone can understand the latest buyer conversation and next action.</x:v>
      </x:c>
      <x:c r="J2" s="474" t="str">
        <x:v>OPTIONAL but recommended for teams: log meaningful calls/messages/meetings so anyone can understand the latest buyer conversation and next action.</x:v>
      </x:c>
      <x:c r="K2" s="474" t="str">
        <x:v>OPTIONAL but recommended for teams: log meaningful calls/messages/meetings so anyone can understand the latest buyer conversation and next action.</x:v>
      </x:c>
      <x:c r="L2" s="474" t="str">
        <x:v>OPTIONAL but recommended for teams: log meaningful calls/messages/meetings so anyone can understand the latest buyer conversation and next action.</x:v>
      </x:c>
      <x:c r="M2" s="474" t="str">
        <x:v>OPTIONAL but recommended for teams: log meaningful calls/messages/meetings so anyone can understand the latest buyer conversation and next action.</x:v>
      </x:c>
    </x:row>
    <x:row r="4">
      <x:c r="A4" s="157" t="str">
        <x:v>Activity ID</x:v>
      </x:c>
      <x:c r="B4" s="157" t="str">
        <x:v>Date / Time</x:v>
      </x:c>
      <x:c r="C4" s="157" t="str">
        <x:v>RFQ ID</x:v>
      </x:c>
      <x:c r="D4" s="157" t="str">
        <x:v>Company</x:v>
      </x:c>
      <x:c r="E4" s="157" t="str">
        <x:v>Buyer</x:v>
      </x:c>
      <x:c r="F4" s="157" t="str">
        <x:v>Activity Type</x:v>
      </x:c>
      <x:c r="G4" s="157" t="str">
        <x:v>Direction</x:v>
      </x:c>
      <x:c r="H4" s="157" t="str">
        <x:v>Outcome</x:v>
      </x:c>
      <x:c r="I4" s="157" t="str">
        <x:v>Buyer Objection</x:v>
      </x:c>
      <x:c r="J4" s="157" t="str">
        <x:v>Next Action</x:v>
      </x:c>
      <x:c r="K4" s="157" t="str">
        <x:v>Next Action Date</x:v>
      </x:c>
      <x:c r="L4" s="157" t="str">
        <x:v>Owner</x:v>
      </x:c>
      <x:c r="M4" s="157" t="str">
        <x:v>Notes</x:v>
      </x:c>
      <x:c r="N4" s="722" t="str">
        <x:v>Record Check</x:v>
      </x:c>
    </x:row>
    <x:row r="5">
      <x:c r="A5" s="459" t="str">
        <x:v>ACT-DEMO-001</x:v>
      </x:c>
      <x:c r="B5" s="466" t="n">
        <x:v>46266.416666666664</x:v>
      </x:c>
      <x:c r="C5" s="459" t="str">
        <x:v>RFQ-DEMO-001</x:v>
      </x:c>
      <x:c r="D5" s="459" t="str">
        <x:v>Orion Components Pvt Ltd</x:v>
      </x:c>
      <x:c r="E5" s="459" t="str">
        <x:v>Rahul Verma</x:v>
      </x:c>
      <x:c r="F5" s="459" t="str">
        <x:v>Call</x:v>
      </x:c>
      <x:c r="G5" s="459" t="str">
        <x:v>Inbound</x:v>
      </x:c>
      <x:c r="H5" s="459" t="str">
        <x:v>Requirement confirmed</x:v>
      </x:c>
      <x:c r="I5" s="459"/>
      <x:c r="J5" s="459" t="str">
        <x:v>Prepare quotation</x:v>
      </x:c>
      <x:c r="K5" s="487" t="n">
        <x:v>46268</x:v>
      </x:c>
      <x:c r="L5" s="459" t="str">
        <x:v>Owner</x:v>
      </x:c>
      <x:c r="M5" s="459" t="str">
        <x:v>SAMPLE / DEMO</x:v>
      </x:c>
      <x:c r="N5" s="747" t="str">
        <x:f>IF(A5="","",IF(COUNTIF($A$5:$A$1004,A5)&gt;1,"DUPLICATE ACTIVITY ID",IF(OR(B5="",C5="",D5="",E5="",F5="",G5="",L5=""),"CHECK REQUIRED FIELDS",IF(OR(NOT(ISNUMBER(B5)),B5&gt;TODAY()+1,AND(K5&lt;&gt;"",NOT(ISNUMBER(K5))),AND(K5&lt;&gt;"",K5&lt;B5)),"CHECK DATE","COMPLETE"))))</x:f>
        <x:v>COMPLETE</x:v>
      </x:c>
    </x:row>
    <x:row r="6">
      <x:c r="A6" s="459" t="str">
        <x:v>ACT-DEMO-002</x:v>
      </x:c>
      <x:c r="B6" s="466" t="n">
        <x:v>46268.625</x:v>
      </x:c>
      <x:c r="C6" s="459" t="str">
        <x:v>RFQ-DEMO-001</x:v>
      </x:c>
      <x:c r="D6" s="459" t="str">
        <x:v>Orion Components Pvt Ltd</x:v>
      </x:c>
      <x:c r="E6" s="459" t="str">
        <x:v>Rahul Verma</x:v>
      </x:c>
      <x:c r="F6" s="459" t="str">
        <x:v>Email</x:v>
      </x:c>
      <x:c r="G6" s="459" t="str">
        <x:v>Outbound</x:v>
      </x:c>
      <x:c r="H6" s="459" t="str">
        <x:v>Quotation sent</x:v>
      </x:c>
      <x:c r="I6" s="459"/>
      <x:c r="J6" s="459" t="str">
        <x:v>Confirm quote review</x:v>
      </x:c>
      <x:c r="K6" s="487" t="n">
        <x:v>46270</x:v>
      </x:c>
      <x:c r="L6" s="459" t="str">
        <x:v>Owner</x:v>
      </x:c>
      <x:c r="M6" s="459" t="str">
        <x:v>SAMPLE / DEMO</x:v>
      </x:c>
      <x:c r="N6" s="747" t="str">
        <x:f>IF(A6="","",IF(COUNTIF($A$5:$A$1004,A6)&gt;1,"DUPLICATE ACTIVITY ID",IF(OR(B6="",C6="",D6="",E6="",F6="",G6="",L6=""),"CHECK REQUIRED FIELDS",IF(OR(NOT(ISNUMBER(B6)),B6&gt;TODAY()+1,AND(K6&lt;&gt;"",NOT(ISNUMBER(K6))),AND(K6&lt;&gt;"",K6&lt;B6)),"CHECK DATE","COMPLETE"))))</x:f>
        <x:v>COMPLETE</x:v>
      </x:c>
    </x:row>
    <x:row r="7">
      <x:c r="A7" s="459" t="str">
        <x:v>ACT-DEMO-003</x:v>
      </x:c>
      <x:c r="B7" s="466" t="n">
        <x:v>46270.5</x:v>
      </x:c>
      <x:c r="C7" s="459" t="str">
        <x:v>RFQ-DEMO-001</x:v>
      </x:c>
      <x:c r="D7" s="459" t="str">
        <x:v>Orion Components Pvt Ltd</x:v>
      </x:c>
      <x:c r="E7" s="459" t="str">
        <x:v>Rahul Verma</x:v>
      </x:c>
      <x:c r="F7" s="459" t="str">
        <x:v>WhatsApp</x:v>
      </x:c>
      <x:c r="G7" s="459" t="str">
        <x:v>Outbound</x:v>
      </x:c>
      <x:c r="H7" s="459" t="str">
        <x:v>Commercial terms discussed</x:v>
      </x:c>
      <x:c r="I7" s="459" t="str">
        <x:v>Price negotiation</x:v>
      </x:c>
      <x:c r="J7" s="459" t="str">
        <x:v>Send final offer</x:v>
      </x:c>
      <x:c r="K7" s="487" t="n">
        <x:v>46273</x:v>
      </x:c>
      <x:c r="L7" s="459" t="str">
        <x:v>Owner</x:v>
      </x:c>
      <x:c r="M7" s="459" t="str">
        <x:v>SAMPLE / DEMO</x:v>
      </x:c>
      <x:c r="N7" s="747" t="str">
        <x:f>IF(A7="","",IF(COUNTIF($A$5:$A$1004,A7)&gt;1,"DUPLICATE ACTIVITY ID",IF(OR(B7="",C7="",D7="",E7="",F7="",G7="",L7=""),"CHECK REQUIRED FIELDS",IF(OR(NOT(ISNUMBER(B7)),B7&gt;TODAY()+1,AND(K7&lt;&gt;"",NOT(ISNUMBER(K7))),AND(K7&lt;&gt;"",K7&lt;B7)),"CHECK DATE","COMPLETE"))))</x:f>
        <x:v>COMPLETE</x:v>
      </x:c>
    </x:row>
    <x:row r="8">
      <x:c r="A8" s="459" t="str">
        <x:v>ACT-DEMO-004</x:v>
      </x:c>
      <x:c r="B8" s="466" t="n">
        <x:v>46273.583333333336</x:v>
      </x:c>
      <x:c r="C8" s="459" t="str">
        <x:v>RFQ-DEMO-001</x:v>
      </x:c>
      <x:c r="D8" s="459" t="str">
        <x:v>Orion Components Pvt Ltd</x:v>
      </x:c>
      <x:c r="E8" s="459" t="str">
        <x:v>Rahul Verma</x:v>
      </x:c>
      <x:c r="F8" s="459" t="str">
        <x:v>Email</x:v>
      </x:c>
      <x:c r="G8" s="459" t="str">
        <x:v>Inbound</x:v>
      </x:c>
      <x:c r="H8" s="459" t="str">
        <x:v>PO received</x:v>
      </x:c>
      <x:c r="I8" s="459"/>
      <x:c r="J8" s="459" t="str">
        <x:v>Prepare invoice</x:v>
      </x:c>
      <x:c r="K8" s="487" t="n">
        <x:v>46274</x:v>
      </x:c>
      <x:c r="L8" s="459" t="str">
        <x:v>Owner</x:v>
      </x:c>
      <x:c r="M8" s="459" t="str">
        <x:v>SAMPLE / DEMO</x:v>
      </x:c>
      <x:c r="N8" s="747" t="str">
        <x:f>IF(A8="","",IF(COUNTIF($A$5:$A$1004,A8)&gt;1,"DUPLICATE ACTIVITY ID",IF(OR(B8="",C8="",D8="",E8="",F8="",G8="",L8=""),"CHECK REQUIRED FIELDS",IF(OR(NOT(ISNUMBER(B8)),B8&gt;TODAY()+1,AND(K8&lt;&gt;"",NOT(ISNUMBER(K8))),AND(K8&lt;&gt;"",K8&lt;B8)),"CHECK DATE","COMPLETE"))))</x:f>
        <x:v>COMPLETE</x:v>
      </x:c>
    </x:row>
    <x:row r="9">
      <x:c r="A9" s="459" t="str">
        <x:v>ACT-DEMO-005</x:v>
      </x:c>
      <x:c r="B9" s="466" t="n">
        <x:v>46275</x:v>
      </x:c>
      <x:c r="C9" s="459" t="str">
        <x:v>RFQ-DEMO-001</x:v>
      </x:c>
      <x:c r="D9" s="459" t="str">
        <x:v>Orion Components Pvt Ltd</x:v>
      </x:c>
      <x:c r="E9" s="459" t="str">
        <x:v>Rahul Verma</x:v>
      </x:c>
      <x:c r="F9" s="459" t="str">
        <x:v>Payment</x:v>
      </x:c>
      <x:c r="G9" s="459" t="str">
        <x:v>Inbound</x:v>
      </x:c>
      <x:c r="H9" s="459" t="str">
        <x:v>Part payment received</x:v>
      </x:c>
      <x:c r="I9" s="459" t="str">
        <x:v>Balance outstanding</x:v>
      </x:c>
      <x:c r="J9" s="459" t="str">
        <x:v>Collect balance</x:v>
      </x:c>
      <x:c r="K9" s="487" t="n">
        <x:v>46275</x:v>
      </x:c>
      <x:c r="L9" s="459" t="str">
        <x:v>Owner</x:v>
      </x:c>
      <x:c r="M9" s="459" t="str">
        <x:v>SAMPLE / DEMO</x:v>
      </x:c>
      <x:c r="N9" s="747" t="str">
        <x:f>IF(A9="","",IF(COUNTIF($A$5:$A$1004,A9)&gt;1,"DUPLICATE ACTIVITY ID",IF(OR(B9="",C9="",D9="",E9="",F9="",G9="",L9=""),"CHECK REQUIRED FIELDS",IF(OR(NOT(ISNUMBER(B9)),B9&gt;TODAY()+1,AND(K9&lt;&gt;"",NOT(ISNUMBER(K9))),AND(K9&lt;&gt;"",K9&lt;B9)),"CHECK DATE","COMPLETE"))))</x:f>
        <x:v>COMPLETE</x:v>
      </x:c>
    </x:row>
    <x:row r="10">
      <x:c r="A10" s="459"/>
      <x:c r="B10" s="466"/>
      <x:c r="C10" s="459"/>
      <x:c r="D10" s="459"/>
      <x:c r="E10" s="459"/>
      <x:c r="F10" s="459"/>
      <x:c r="G10" s="459"/>
      <x:c r="H10" s="459"/>
      <x:c r="I10" s="459"/>
      <x:c r="J10" s="459"/>
      <x:c r="K10" s="487"/>
      <x:c r="L10" s="459"/>
      <x:c r="M10" s="459"/>
      <x:c r="N10" s="747" t="str">
        <x:f>IF(A10="","",IF(COUNTIF($A$5:$A$1004,A10)&gt;1,"DUPLICATE ACTIVITY ID",IF(OR(B10="",C10="",D10="",E10="",F10="",G10="",L10=""),"CHECK REQUIRED FIELDS",IF(OR(NOT(ISNUMBER(B10)),B10&gt;TODAY()+1,AND(K10&lt;&gt;"",NOT(ISNUMBER(K10))),AND(K10&lt;&gt;"",K10&lt;B10)),"CHECK DATE","COMPLETE"))))</x:f>
      </x:c>
    </x:row>
    <x:row r="11">
      <x:c r="A11" s="459"/>
      <x:c r="B11" s="466"/>
      <x:c r="C11" s="459"/>
      <x:c r="D11" s="459"/>
      <x:c r="E11" s="459"/>
      <x:c r="F11" s="459"/>
      <x:c r="G11" s="459"/>
      <x:c r="H11" s="459"/>
      <x:c r="I11" s="459"/>
      <x:c r="J11" s="459"/>
      <x:c r="K11" s="487"/>
      <x:c r="L11" s="459"/>
      <x:c r="M11" s="459"/>
      <x:c r="N11" s="747" t="str">
        <x:f>IF(A11="","",IF(COUNTIF($A$5:$A$1004,A11)&gt;1,"DUPLICATE ACTIVITY ID",IF(OR(B11="",C11="",D11="",E11="",F11="",G11="",L11=""),"CHECK REQUIRED FIELDS",IF(OR(NOT(ISNUMBER(B11)),B11&gt;TODAY()+1,AND(K11&lt;&gt;"",NOT(ISNUMBER(K11))),AND(K11&lt;&gt;"",K11&lt;B11)),"CHECK DATE","COMPLETE"))))</x:f>
      </x:c>
    </x:row>
    <x:row r="12">
      <x:c r="A12" s="459"/>
      <x:c r="B12" s="466"/>
      <x:c r="C12" s="459"/>
      <x:c r="D12" s="459"/>
      <x:c r="E12" s="459"/>
      <x:c r="F12" s="459"/>
      <x:c r="G12" s="459"/>
      <x:c r="H12" s="459"/>
      <x:c r="I12" s="459"/>
      <x:c r="J12" s="459"/>
      <x:c r="K12" s="487"/>
      <x:c r="L12" s="459"/>
      <x:c r="M12" s="459"/>
      <x:c r="N12" s="747" t="str">
        <x:f>IF(A12="","",IF(COUNTIF($A$5:$A$1004,A12)&gt;1,"DUPLICATE ACTIVITY ID",IF(OR(B12="",C12="",D12="",E12="",F12="",G12="",L12=""),"CHECK REQUIRED FIELDS",IF(OR(NOT(ISNUMBER(B12)),B12&gt;TODAY()+1,AND(K12&lt;&gt;"",NOT(ISNUMBER(K12))),AND(K12&lt;&gt;"",K12&lt;B12)),"CHECK DATE","COMPLETE"))))</x:f>
      </x:c>
    </x:row>
    <x:row r="13">
      <x:c r="A13" s="459"/>
      <x:c r="B13" s="466"/>
      <x:c r="C13" s="459"/>
      <x:c r="D13" s="459"/>
      <x:c r="E13" s="459"/>
      <x:c r="F13" s="459"/>
      <x:c r="G13" s="459"/>
      <x:c r="H13" s="459"/>
      <x:c r="I13" s="459"/>
      <x:c r="J13" s="459"/>
      <x:c r="K13" s="487"/>
      <x:c r="L13" s="459"/>
      <x:c r="M13" s="459"/>
      <x:c r="N13" s="747" t="str">
        <x:f>IF(A13="","",IF(COUNTIF($A$5:$A$1004,A13)&gt;1,"DUPLICATE ACTIVITY ID",IF(OR(B13="",C13="",D13="",E13="",F13="",G13="",L13=""),"CHECK REQUIRED FIELDS",IF(OR(NOT(ISNUMBER(B13)),B13&gt;TODAY()+1,AND(K13&lt;&gt;"",NOT(ISNUMBER(K13))),AND(K13&lt;&gt;"",K13&lt;B13)),"CHECK DATE","COMPLETE"))))</x:f>
      </x:c>
    </x:row>
    <x:row r="14">
      <x:c r="A14" s="459"/>
      <x:c r="B14" s="466"/>
      <x:c r="C14" s="459"/>
      <x:c r="D14" s="459"/>
      <x:c r="E14" s="459"/>
      <x:c r="F14" s="459"/>
      <x:c r="G14" s="459"/>
      <x:c r="H14" s="459"/>
      <x:c r="I14" s="459"/>
      <x:c r="J14" s="459"/>
      <x:c r="K14" s="487"/>
      <x:c r="L14" s="459"/>
      <x:c r="M14" s="459"/>
      <x:c r="N14" s="747" t="str">
        <x:f>IF(A14="","",IF(COUNTIF($A$5:$A$1004,A14)&gt;1,"DUPLICATE ACTIVITY ID",IF(OR(B14="",C14="",D14="",E14="",F14="",G14="",L14=""),"CHECK REQUIRED FIELDS",IF(OR(NOT(ISNUMBER(B14)),B14&gt;TODAY()+1,AND(K14&lt;&gt;"",NOT(ISNUMBER(K14))),AND(K14&lt;&gt;"",K14&lt;B14)),"CHECK DATE","COMPLETE"))))</x:f>
      </x:c>
    </x:row>
    <x:row r="15">
      <x:c r="A15" s="459"/>
      <x:c r="B15" s="466"/>
      <x:c r="C15" s="459"/>
      <x:c r="D15" s="459"/>
      <x:c r="E15" s="459"/>
      <x:c r="F15" s="459"/>
      <x:c r="G15" s="459"/>
      <x:c r="H15" s="459"/>
      <x:c r="I15" s="459"/>
      <x:c r="J15" s="459"/>
      <x:c r="K15" s="487"/>
      <x:c r="L15" s="459"/>
      <x:c r="M15" s="459"/>
      <x:c r="N15" s="747" t="str">
        <x:f>IF(A15="","",IF(COUNTIF($A$5:$A$1004,A15)&gt;1,"DUPLICATE ACTIVITY ID",IF(OR(B15="",C15="",D15="",E15="",F15="",G15="",L15=""),"CHECK REQUIRED FIELDS",IF(OR(NOT(ISNUMBER(B15)),B15&gt;TODAY()+1,AND(K15&lt;&gt;"",NOT(ISNUMBER(K15))),AND(K15&lt;&gt;"",K15&lt;B15)),"CHECK DATE","COMPLETE"))))</x:f>
      </x:c>
    </x:row>
    <x:row r="16">
      <x:c r="A16" s="459"/>
      <x:c r="B16" s="466"/>
      <x:c r="C16" s="459"/>
      <x:c r="D16" s="459"/>
      <x:c r="E16" s="459"/>
      <x:c r="F16" s="459"/>
      <x:c r="G16" s="459"/>
      <x:c r="H16" s="459"/>
      <x:c r="I16" s="459"/>
      <x:c r="J16" s="459"/>
      <x:c r="K16" s="487"/>
      <x:c r="L16" s="459"/>
      <x:c r="M16" s="459"/>
      <x:c r="N16" s="747" t="str">
        <x:f>IF(A16="","",IF(COUNTIF($A$5:$A$1004,A16)&gt;1,"DUPLICATE ACTIVITY ID",IF(OR(B16="",C16="",D16="",E16="",F16="",G16="",L16=""),"CHECK REQUIRED FIELDS",IF(OR(NOT(ISNUMBER(B16)),B16&gt;TODAY()+1,AND(K16&lt;&gt;"",NOT(ISNUMBER(K16))),AND(K16&lt;&gt;"",K16&lt;B16)),"CHECK DATE","COMPLETE"))))</x:f>
      </x:c>
    </x:row>
    <x:row r="17">
      <x:c r="A17" s="459"/>
      <x:c r="B17" s="466"/>
      <x:c r="C17" s="459"/>
      <x:c r="D17" s="459"/>
      <x:c r="E17" s="459"/>
      <x:c r="F17" s="459"/>
      <x:c r="G17" s="459"/>
      <x:c r="H17" s="459"/>
      <x:c r="I17" s="459"/>
      <x:c r="J17" s="459"/>
      <x:c r="K17" s="487"/>
      <x:c r="L17" s="459"/>
      <x:c r="M17" s="459"/>
      <x:c r="N17" s="747" t="str">
        <x:f>IF(A17="","",IF(COUNTIF($A$5:$A$1004,A17)&gt;1,"DUPLICATE ACTIVITY ID",IF(OR(B17="",C17="",D17="",E17="",F17="",G17="",L17=""),"CHECK REQUIRED FIELDS",IF(OR(NOT(ISNUMBER(B17)),B17&gt;TODAY()+1,AND(K17&lt;&gt;"",NOT(ISNUMBER(K17))),AND(K17&lt;&gt;"",K17&lt;B17)),"CHECK DATE","COMPLETE"))))</x:f>
      </x:c>
    </x:row>
    <x:row r="18">
      <x:c r="A18" s="459"/>
      <x:c r="B18" s="466"/>
      <x:c r="C18" s="459"/>
      <x:c r="D18" s="459"/>
      <x:c r="E18" s="459"/>
      <x:c r="F18" s="459"/>
      <x:c r="G18" s="459"/>
      <x:c r="H18" s="459"/>
      <x:c r="I18" s="459"/>
      <x:c r="J18" s="459"/>
      <x:c r="K18" s="487"/>
      <x:c r="L18" s="459"/>
      <x:c r="M18" s="459"/>
      <x:c r="N18" s="747" t="str">
        <x:f>IF(A18="","",IF(COUNTIF($A$5:$A$1004,A18)&gt;1,"DUPLICATE ACTIVITY ID",IF(OR(B18="",C18="",D18="",E18="",F18="",G18="",L18=""),"CHECK REQUIRED FIELDS",IF(OR(NOT(ISNUMBER(B18)),B18&gt;TODAY()+1,AND(K18&lt;&gt;"",NOT(ISNUMBER(K18))),AND(K18&lt;&gt;"",K18&lt;B18)),"CHECK DATE","COMPLETE"))))</x:f>
      </x:c>
    </x:row>
    <x:row r="19">
      <x:c r="A19" s="459"/>
      <x:c r="B19" s="466"/>
      <x:c r="C19" s="459"/>
      <x:c r="D19" s="459"/>
      <x:c r="E19" s="459"/>
      <x:c r="F19" s="459"/>
      <x:c r="G19" s="459"/>
      <x:c r="H19" s="459"/>
      <x:c r="I19" s="459"/>
      <x:c r="J19" s="459"/>
      <x:c r="K19" s="487"/>
      <x:c r="L19" s="459"/>
      <x:c r="M19" s="459"/>
      <x:c r="N19" s="747" t="str">
        <x:f>IF(A19="","",IF(COUNTIF($A$5:$A$1004,A19)&gt;1,"DUPLICATE ACTIVITY ID",IF(OR(B19="",C19="",D19="",E19="",F19="",G19="",L19=""),"CHECK REQUIRED FIELDS",IF(OR(NOT(ISNUMBER(B19)),B19&gt;TODAY()+1,AND(K19&lt;&gt;"",NOT(ISNUMBER(K19))),AND(K19&lt;&gt;"",K19&lt;B19)),"CHECK DATE","COMPLETE"))))</x:f>
      </x:c>
    </x:row>
    <x:row r="20">
      <x:c r="A20" s="459"/>
      <x:c r="B20" s="466"/>
      <x:c r="C20" s="459"/>
      <x:c r="D20" s="459"/>
      <x:c r="E20" s="459"/>
      <x:c r="F20" s="459"/>
      <x:c r="G20" s="459"/>
      <x:c r="H20" s="459"/>
      <x:c r="I20" s="459"/>
      <x:c r="J20" s="459"/>
      <x:c r="K20" s="487"/>
      <x:c r="L20" s="459"/>
      <x:c r="M20" s="459"/>
      <x:c r="N20" s="747" t="str">
        <x:f>IF(A20="","",IF(COUNTIF($A$5:$A$1004,A20)&gt;1,"DUPLICATE ACTIVITY ID",IF(OR(B20="",C20="",D20="",E20="",F20="",G20="",L20=""),"CHECK REQUIRED FIELDS",IF(OR(NOT(ISNUMBER(B20)),B20&gt;TODAY()+1,AND(K20&lt;&gt;"",NOT(ISNUMBER(K20))),AND(K20&lt;&gt;"",K20&lt;B20)),"CHECK DATE","COMPLETE"))))</x:f>
      </x:c>
    </x:row>
    <x:row r="21">
      <x:c r="A21" s="459"/>
      <x:c r="B21" s="466"/>
      <x:c r="C21" s="459"/>
      <x:c r="D21" s="459"/>
      <x:c r="E21" s="459"/>
      <x:c r="F21" s="459"/>
      <x:c r="G21" s="459"/>
      <x:c r="H21" s="459"/>
      <x:c r="I21" s="459"/>
      <x:c r="J21" s="459"/>
      <x:c r="K21" s="487"/>
      <x:c r="L21" s="459"/>
      <x:c r="M21" s="459"/>
      <x:c r="N21" s="747" t="str">
        <x:f>IF(A21="","",IF(COUNTIF($A$5:$A$1004,A21)&gt;1,"DUPLICATE ACTIVITY ID",IF(OR(B21="",C21="",D21="",E21="",F21="",G21="",L21=""),"CHECK REQUIRED FIELDS",IF(OR(NOT(ISNUMBER(B21)),B21&gt;TODAY()+1,AND(K21&lt;&gt;"",NOT(ISNUMBER(K21))),AND(K21&lt;&gt;"",K21&lt;B21)),"CHECK DATE","COMPLETE"))))</x:f>
      </x:c>
    </x:row>
    <x:row r="22">
      <x:c r="A22" s="459"/>
      <x:c r="B22" s="466"/>
      <x:c r="C22" s="459"/>
      <x:c r="D22" s="459"/>
      <x:c r="E22" s="459"/>
      <x:c r="F22" s="459"/>
      <x:c r="G22" s="459"/>
      <x:c r="H22" s="459"/>
      <x:c r="I22" s="459"/>
      <x:c r="J22" s="459"/>
      <x:c r="K22" s="487"/>
      <x:c r="L22" s="459"/>
      <x:c r="M22" s="459"/>
      <x:c r="N22" s="747" t="str">
        <x:f>IF(A22="","",IF(COUNTIF($A$5:$A$1004,A22)&gt;1,"DUPLICATE ACTIVITY ID",IF(OR(B22="",C22="",D22="",E22="",F22="",G22="",L22=""),"CHECK REQUIRED FIELDS",IF(OR(NOT(ISNUMBER(B22)),B22&gt;TODAY()+1,AND(K22&lt;&gt;"",NOT(ISNUMBER(K22))),AND(K22&lt;&gt;"",K22&lt;B22)),"CHECK DATE","COMPLETE"))))</x:f>
      </x:c>
    </x:row>
    <x:row r="23">
      <x:c r="A23" s="459"/>
      <x:c r="B23" s="466"/>
      <x:c r="C23" s="459"/>
      <x:c r="D23" s="459"/>
      <x:c r="E23" s="459"/>
      <x:c r="F23" s="459"/>
      <x:c r="G23" s="459"/>
      <x:c r="H23" s="459"/>
      <x:c r="I23" s="459"/>
      <x:c r="J23" s="459"/>
      <x:c r="K23" s="487"/>
      <x:c r="L23" s="459"/>
      <x:c r="M23" s="459"/>
      <x:c r="N23" s="747" t="str">
        <x:f>IF(A23="","",IF(COUNTIF($A$5:$A$1004,A23)&gt;1,"DUPLICATE ACTIVITY ID",IF(OR(B23="",C23="",D23="",E23="",F23="",G23="",L23=""),"CHECK REQUIRED FIELDS",IF(OR(NOT(ISNUMBER(B23)),B23&gt;TODAY()+1,AND(K23&lt;&gt;"",NOT(ISNUMBER(K23))),AND(K23&lt;&gt;"",K23&lt;B23)),"CHECK DATE","COMPLETE"))))</x:f>
      </x:c>
    </x:row>
    <x:row r="24">
      <x:c r="A24" s="459"/>
      <x:c r="B24" s="466"/>
      <x:c r="C24" s="459"/>
      <x:c r="D24" s="459"/>
      <x:c r="E24" s="459"/>
      <x:c r="F24" s="459"/>
      <x:c r="G24" s="459"/>
      <x:c r="H24" s="459"/>
      <x:c r="I24" s="459"/>
      <x:c r="J24" s="459"/>
      <x:c r="K24" s="487"/>
      <x:c r="L24" s="459"/>
      <x:c r="M24" s="459"/>
      <x:c r="N24" s="747" t="str">
        <x:f>IF(A24="","",IF(COUNTIF($A$5:$A$1004,A24)&gt;1,"DUPLICATE ACTIVITY ID",IF(OR(B24="",C24="",D24="",E24="",F24="",G24="",L24=""),"CHECK REQUIRED FIELDS",IF(OR(NOT(ISNUMBER(B24)),B24&gt;TODAY()+1,AND(K24&lt;&gt;"",NOT(ISNUMBER(K24))),AND(K24&lt;&gt;"",K24&lt;B24)),"CHECK DATE","COMPLETE"))))</x:f>
      </x:c>
    </x:row>
    <x:row r="25">
      <x:c r="A25" s="459"/>
      <x:c r="B25" s="466"/>
      <x:c r="C25" s="459"/>
      <x:c r="D25" s="459"/>
      <x:c r="E25" s="459"/>
      <x:c r="F25" s="459"/>
      <x:c r="G25" s="459"/>
      <x:c r="H25" s="459"/>
      <x:c r="I25" s="459"/>
      <x:c r="J25" s="459"/>
      <x:c r="K25" s="487"/>
      <x:c r="L25" s="459"/>
      <x:c r="M25" s="459"/>
      <x:c r="N25" s="747" t="str">
        <x:f>IF(A25="","",IF(COUNTIF($A$5:$A$1004,A25)&gt;1,"DUPLICATE ACTIVITY ID",IF(OR(B25="",C25="",D25="",E25="",F25="",G25="",L25=""),"CHECK REQUIRED FIELDS",IF(OR(NOT(ISNUMBER(B25)),B25&gt;TODAY()+1,AND(K25&lt;&gt;"",NOT(ISNUMBER(K25))),AND(K25&lt;&gt;"",K25&lt;B25)),"CHECK DATE","COMPLETE"))))</x:f>
      </x:c>
    </x:row>
    <x:row r="26">
      <x:c r="A26" s="459"/>
      <x:c r="B26" s="466"/>
      <x:c r="C26" s="459"/>
      <x:c r="D26" s="459"/>
      <x:c r="E26" s="459"/>
      <x:c r="F26" s="459"/>
      <x:c r="G26" s="459"/>
      <x:c r="H26" s="459"/>
      <x:c r="I26" s="459"/>
      <x:c r="J26" s="459"/>
      <x:c r="K26" s="487"/>
      <x:c r="L26" s="459"/>
      <x:c r="M26" s="459"/>
      <x:c r="N26" s="747" t="str">
        <x:f>IF(A26="","",IF(COUNTIF($A$5:$A$1004,A26)&gt;1,"DUPLICATE ACTIVITY ID",IF(OR(B26="",C26="",D26="",E26="",F26="",G26="",L26=""),"CHECK REQUIRED FIELDS",IF(OR(NOT(ISNUMBER(B26)),B26&gt;TODAY()+1,AND(K26&lt;&gt;"",NOT(ISNUMBER(K26))),AND(K26&lt;&gt;"",K26&lt;B26)),"CHECK DATE","COMPLETE"))))</x:f>
      </x:c>
    </x:row>
    <x:row r="27">
      <x:c r="A27" s="459"/>
      <x:c r="B27" s="466"/>
      <x:c r="C27" s="459"/>
      <x:c r="D27" s="459"/>
      <x:c r="E27" s="459"/>
      <x:c r="F27" s="459"/>
      <x:c r="G27" s="459"/>
      <x:c r="H27" s="459"/>
      <x:c r="I27" s="459"/>
      <x:c r="J27" s="459"/>
      <x:c r="K27" s="487"/>
      <x:c r="L27" s="459"/>
      <x:c r="M27" s="459"/>
      <x:c r="N27" s="747" t="str">
        <x:f>IF(A27="","",IF(COUNTIF($A$5:$A$1004,A27)&gt;1,"DUPLICATE ACTIVITY ID",IF(OR(B27="",C27="",D27="",E27="",F27="",G27="",L27=""),"CHECK REQUIRED FIELDS",IF(OR(NOT(ISNUMBER(B27)),B27&gt;TODAY()+1,AND(K27&lt;&gt;"",NOT(ISNUMBER(K27))),AND(K27&lt;&gt;"",K27&lt;B27)),"CHECK DATE","COMPLETE"))))</x:f>
      </x:c>
    </x:row>
    <x:row r="28">
      <x:c r="A28" s="459"/>
      <x:c r="B28" s="466"/>
      <x:c r="C28" s="459"/>
      <x:c r="D28" s="459"/>
      <x:c r="E28" s="459"/>
      <x:c r="F28" s="459"/>
      <x:c r="G28" s="459"/>
      <x:c r="H28" s="459"/>
      <x:c r="I28" s="459"/>
      <x:c r="J28" s="459"/>
      <x:c r="K28" s="487"/>
      <x:c r="L28" s="459"/>
      <x:c r="M28" s="459"/>
      <x:c r="N28" s="747" t="str">
        <x:f>IF(A28="","",IF(COUNTIF($A$5:$A$1004,A28)&gt;1,"DUPLICATE ACTIVITY ID",IF(OR(B28="",C28="",D28="",E28="",F28="",G28="",L28=""),"CHECK REQUIRED FIELDS",IF(OR(NOT(ISNUMBER(B28)),B28&gt;TODAY()+1,AND(K28&lt;&gt;"",NOT(ISNUMBER(K28))),AND(K28&lt;&gt;"",K28&lt;B28)),"CHECK DATE","COMPLETE"))))</x:f>
      </x:c>
    </x:row>
    <x:row r="29">
      <x:c r="A29" s="459"/>
      <x:c r="B29" s="466"/>
      <x:c r="C29" s="459"/>
      <x:c r="D29" s="459"/>
      <x:c r="E29" s="459"/>
      <x:c r="F29" s="459"/>
      <x:c r="G29" s="459"/>
      <x:c r="H29" s="459"/>
      <x:c r="I29" s="459"/>
      <x:c r="J29" s="459"/>
      <x:c r="K29" s="487"/>
      <x:c r="L29" s="459"/>
      <x:c r="M29" s="459"/>
      <x:c r="N29" s="747" t="str">
        <x:f>IF(A29="","",IF(COUNTIF($A$5:$A$1004,A29)&gt;1,"DUPLICATE ACTIVITY ID",IF(OR(B29="",C29="",D29="",E29="",F29="",G29="",L29=""),"CHECK REQUIRED FIELDS",IF(OR(NOT(ISNUMBER(B29)),B29&gt;TODAY()+1,AND(K29&lt;&gt;"",NOT(ISNUMBER(K29))),AND(K29&lt;&gt;"",K29&lt;B29)),"CHECK DATE","COMPLETE"))))</x:f>
      </x:c>
    </x:row>
    <x:row r="30">
      <x:c r="A30" s="459"/>
      <x:c r="B30" s="466"/>
      <x:c r="C30" s="459"/>
      <x:c r="D30" s="459"/>
      <x:c r="E30" s="459"/>
      <x:c r="F30" s="459"/>
      <x:c r="G30" s="459"/>
      <x:c r="H30" s="459"/>
      <x:c r="I30" s="459"/>
      <x:c r="J30" s="459"/>
      <x:c r="K30" s="487"/>
      <x:c r="L30" s="459"/>
      <x:c r="M30" s="459"/>
      <x:c r="N30" s="747" t="str">
        <x:f>IF(A30="","",IF(COUNTIF($A$5:$A$1004,A30)&gt;1,"DUPLICATE ACTIVITY ID",IF(OR(B30="",C30="",D30="",E30="",F30="",G30="",L30=""),"CHECK REQUIRED FIELDS",IF(OR(NOT(ISNUMBER(B30)),B30&gt;TODAY()+1,AND(K30&lt;&gt;"",NOT(ISNUMBER(K30))),AND(K30&lt;&gt;"",K30&lt;B30)),"CHECK DATE","COMPLETE"))))</x:f>
      </x:c>
    </x:row>
    <x:row r="31">
      <x:c r="A31" s="459"/>
      <x:c r="B31" s="466"/>
      <x:c r="C31" s="459"/>
      <x:c r="D31" s="459"/>
      <x:c r="E31" s="459"/>
      <x:c r="F31" s="459"/>
      <x:c r="G31" s="459"/>
      <x:c r="H31" s="459"/>
      <x:c r="I31" s="459"/>
      <x:c r="J31" s="459"/>
      <x:c r="K31" s="487"/>
      <x:c r="L31" s="459"/>
      <x:c r="M31" s="459"/>
      <x:c r="N31" s="747" t="str">
        <x:f>IF(A31="","",IF(COUNTIF($A$5:$A$1004,A31)&gt;1,"DUPLICATE ACTIVITY ID",IF(OR(B31="",C31="",D31="",E31="",F31="",G31="",L31=""),"CHECK REQUIRED FIELDS",IF(OR(NOT(ISNUMBER(B31)),B31&gt;TODAY()+1,AND(K31&lt;&gt;"",NOT(ISNUMBER(K31))),AND(K31&lt;&gt;"",K31&lt;B31)),"CHECK DATE","COMPLETE"))))</x:f>
      </x:c>
    </x:row>
    <x:row r="32">
      <x:c r="A32" s="459"/>
      <x:c r="B32" s="466"/>
      <x:c r="C32" s="459"/>
      <x:c r="D32" s="459"/>
      <x:c r="E32" s="459"/>
      <x:c r="F32" s="459"/>
      <x:c r="G32" s="459"/>
      <x:c r="H32" s="459"/>
      <x:c r="I32" s="459"/>
      <x:c r="J32" s="459"/>
      <x:c r="K32" s="487"/>
      <x:c r="L32" s="459"/>
      <x:c r="M32" s="459"/>
      <x:c r="N32" s="747" t="str">
        <x:f>IF(A32="","",IF(COUNTIF($A$5:$A$1004,A32)&gt;1,"DUPLICATE ACTIVITY ID",IF(OR(B32="",C32="",D32="",E32="",F32="",G32="",L32=""),"CHECK REQUIRED FIELDS",IF(OR(NOT(ISNUMBER(B32)),B32&gt;TODAY()+1,AND(K32&lt;&gt;"",NOT(ISNUMBER(K32))),AND(K32&lt;&gt;"",K32&lt;B32)),"CHECK DATE","COMPLETE"))))</x:f>
      </x:c>
    </x:row>
    <x:row r="33">
      <x:c r="A33" s="459"/>
      <x:c r="B33" s="466"/>
      <x:c r="C33" s="459"/>
      <x:c r="D33" s="459"/>
      <x:c r="E33" s="459"/>
      <x:c r="F33" s="459"/>
      <x:c r="G33" s="459"/>
      <x:c r="H33" s="459"/>
      <x:c r="I33" s="459"/>
      <x:c r="J33" s="459"/>
      <x:c r="K33" s="487"/>
      <x:c r="L33" s="459"/>
      <x:c r="M33" s="459"/>
      <x:c r="N33" s="747" t="str">
        <x:f>IF(A33="","",IF(COUNTIF($A$5:$A$1004,A33)&gt;1,"DUPLICATE ACTIVITY ID",IF(OR(B33="",C33="",D33="",E33="",F33="",G33="",L33=""),"CHECK REQUIRED FIELDS",IF(OR(NOT(ISNUMBER(B33)),B33&gt;TODAY()+1,AND(K33&lt;&gt;"",NOT(ISNUMBER(K33))),AND(K33&lt;&gt;"",K33&lt;B33)),"CHECK DATE","COMPLETE"))))</x:f>
      </x:c>
    </x:row>
    <x:row r="34">
      <x:c r="A34" s="459"/>
      <x:c r="B34" s="466"/>
      <x:c r="C34" s="459"/>
      <x:c r="D34" s="459"/>
      <x:c r="E34" s="459"/>
      <x:c r="F34" s="459"/>
      <x:c r="G34" s="459"/>
      <x:c r="H34" s="459"/>
      <x:c r="I34" s="459"/>
      <x:c r="J34" s="459"/>
      <x:c r="K34" s="487"/>
      <x:c r="L34" s="459"/>
      <x:c r="M34" s="459"/>
      <x:c r="N34" s="747" t="str">
        <x:f>IF(A34="","",IF(COUNTIF($A$5:$A$1004,A34)&gt;1,"DUPLICATE ACTIVITY ID",IF(OR(B34="",C34="",D34="",E34="",F34="",G34="",L34=""),"CHECK REQUIRED FIELDS",IF(OR(NOT(ISNUMBER(B34)),B34&gt;TODAY()+1,AND(K34&lt;&gt;"",NOT(ISNUMBER(K34))),AND(K34&lt;&gt;"",K34&lt;B34)),"CHECK DATE","COMPLETE"))))</x:f>
      </x:c>
    </x:row>
    <x:row r="35">
      <x:c r="A35" s="459"/>
      <x:c r="B35" s="466"/>
      <x:c r="C35" s="459"/>
      <x:c r="D35" s="459"/>
      <x:c r="E35" s="459"/>
      <x:c r="F35" s="459"/>
      <x:c r="G35" s="459"/>
      <x:c r="H35" s="459"/>
      <x:c r="I35" s="459"/>
      <x:c r="J35" s="459"/>
      <x:c r="K35" s="487"/>
      <x:c r="L35" s="459"/>
      <x:c r="M35" s="459"/>
      <x:c r="N35" s="747" t="str">
        <x:f>IF(A35="","",IF(COUNTIF($A$5:$A$1004,A35)&gt;1,"DUPLICATE ACTIVITY ID",IF(OR(B35="",C35="",D35="",E35="",F35="",G35="",L35=""),"CHECK REQUIRED FIELDS",IF(OR(NOT(ISNUMBER(B35)),B35&gt;TODAY()+1,AND(K35&lt;&gt;"",NOT(ISNUMBER(K35))),AND(K35&lt;&gt;"",K35&lt;B35)),"CHECK DATE","COMPLETE"))))</x:f>
      </x:c>
    </x:row>
    <x:row r="36">
      <x:c r="A36" s="459"/>
      <x:c r="B36" s="466"/>
      <x:c r="C36" s="459"/>
      <x:c r="D36" s="459"/>
      <x:c r="E36" s="459"/>
      <x:c r="F36" s="459"/>
      <x:c r="G36" s="459"/>
      <x:c r="H36" s="459"/>
      <x:c r="I36" s="459"/>
      <x:c r="J36" s="459"/>
      <x:c r="K36" s="487"/>
      <x:c r="L36" s="459"/>
      <x:c r="M36" s="459"/>
      <x:c r="N36" s="747" t="str">
        <x:f>IF(A36="","",IF(COUNTIF($A$5:$A$1004,A36)&gt;1,"DUPLICATE ACTIVITY ID",IF(OR(B36="",C36="",D36="",E36="",F36="",G36="",L36=""),"CHECK REQUIRED FIELDS",IF(OR(NOT(ISNUMBER(B36)),B36&gt;TODAY()+1,AND(K36&lt;&gt;"",NOT(ISNUMBER(K36))),AND(K36&lt;&gt;"",K36&lt;B36)),"CHECK DATE","COMPLETE"))))</x:f>
      </x:c>
    </x:row>
    <x:row r="37">
      <x:c r="A37" s="459"/>
      <x:c r="B37" s="466"/>
      <x:c r="C37" s="459"/>
      <x:c r="D37" s="459"/>
      <x:c r="E37" s="459"/>
      <x:c r="F37" s="459"/>
      <x:c r="G37" s="459"/>
      <x:c r="H37" s="459"/>
      <x:c r="I37" s="459"/>
      <x:c r="J37" s="459"/>
      <x:c r="K37" s="487"/>
      <x:c r="L37" s="459"/>
      <x:c r="M37" s="459"/>
      <x:c r="N37" s="747" t="str">
        <x:f>IF(A37="","",IF(COUNTIF($A$5:$A$1004,A37)&gt;1,"DUPLICATE ACTIVITY ID",IF(OR(B37="",C37="",D37="",E37="",F37="",G37="",L37=""),"CHECK REQUIRED FIELDS",IF(OR(NOT(ISNUMBER(B37)),B37&gt;TODAY()+1,AND(K37&lt;&gt;"",NOT(ISNUMBER(K37))),AND(K37&lt;&gt;"",K37&lt;B37)),"CHECK DATE","COMPLETE"))))</x:f>
      </x:c>
    </x:row>
    <x:row r="38">
      <x:c r="A38" s="459"/>
      <x:c r="B38" s="466"/>
      <x:c r="C38" s="459"/>
      <x:c r="D38" s="459"/>
      <x:c r="E38" s="459"/>
      <x:c r="F38" s="459"/>
      <x:c r="G38" s="459"/>
      <x:c r="H38" s="459"/>
      <x:c r="I38" s="459"/>
      <x:c r="J38" s="459"/>
      <x:c r="K38" s="487"/>
      <x:c r="L38" s="459"/>
      <x:c r="M38" s="459"/>
      <x:c r="N38" s="747" t="str">
        <x:f>IF(A38="","",IF(COUNTIF($A$5:$A$1004,A38)&gt;1,"DUPLICATE ACTIVITY ID",IF(OR(B38="",C38="",D38="",E38="",F38="",G38="",L38=""),"CHECK REQUIRED FIELDS",IF(OR(NOT(ISNUMBER(B38)),B38&gt;TODAY()+1,AND(K38&lt;&gt;"",NOT(ISNUMBER(K38))),AND(K38&lt;&gt;"",K38&lt;B38)),"CHECK DATE","COMPLETE"))))</x:f>
      </x:c>
    </x:row>
    <x:row r="39">
      <x:c r="A39" s="459"/>
      <x:c r="B39" s="466"/>
      <x:c r="C39" s="459"/>
      <x:c r="D39" s="459"/>
      <x:c r="E39" s="459"/>
      <x:c r="F39" s="459"/>
      <x:c r="G39" s="459"/>
      <x:c r="H39" s="459"/>
      <x:c r="I39" s="459"/>
      <x:c r="J39" s="459"/>
      <x:c r="K39" s="487"/>
      <x:c r="L39" s="459"/>
      <x:c r="M39" s="459"/>
      <x:c r="N39" s="747" t="str">
        <x:f>IF(A39="","",IF(COUNTIF($A$5:$A$1004,A39)&gt;1,"DUPLICATE ACTIVITY ID",IF(OR(B39="",C39="",D39="",E39="",F39="",G39="",L39=""),"CHECK REQUIRED FIELDS",IF(OR(NOT(ISNUMBER(B39)),B39&gt;TODAY()+1,AND(K39&lt;&gt;"",NOT(ISNUMBER(K39))),AND(K39&lt;&gt;"",K39&lt;B39)),"CHECK DATE","COMPLETE"))))</x:f>
      </x:c>
    </x:row>
    <x:row r="40">
      <x:c r="A40" s="459"/>
      <x:c r="B40" s="466"/>
      <x:c r="C40" s="459"/>
      <x:c r="D40" s="459"/>
      <x:c r="E40" s="459"/>
      <x:c r="F40" s="459"/>
      <x:c r="G40" s="459"/>
      <x:c r="H40" s="459"/>
      <x:c r="I40" s="459"/>
      <x:c r="J40" s="459"/>
      <x:c r="K40" s="487"/>
      <x:c r="L40" s="459"/>
      <x:c r="M40" s="459"/>
      <x:c r="N40" s="747" t="str">
        <x:f>IF(A40="","",IF(COUNTIF($A$5:$A$1004,A40)&gt;1,"DUPLICATE ACTIVITY ID",IF(OR(B40="",C40="",D40="",E40="",F40="",G40="",L40=""),"CHECK REQUIRED FIELDS",IF(OR(NOT(ISNUMBER(B40)),B40&gt;TODAY()+1,AND(K40&lt;&gt;"",NOT(ISNUMBER(K40))),AND(K40&lt;&gt;"",K40&lt;B40)),"CHECK DATE","COMPLETE"))))</x:f>
      </x:c>
    </x:row>
    <x:row r="41">
      <x:c r="A41" s="459"/>
      <x:c r="B41" s="466"/>
      <x:c r="C41" s="459"/>
      <x:c r="D41" s="459"/>
      <x:c r="E41" s="459"/>
      <x:c r="F41" s="459"/>
      <x:c r="G41" s="459"/>
      <x:c r="H41" s="459"/>
      <x:c r="I41" s="459"/>
      <x:c r="J41" s="459"/>
      <x:c r="K41" s="487"/>
      <x:c r="L41" s="459"/>
      <x:c r="M41" s="459"/>
      <x:c r="N41" s="747" t="str">
        <x:f>IF(A41="","",IF(COUNTIF($A$5:$A$1004,A41)&gt;1,"DUPLICATE ACTIVITY ID",IF(OR(B41="",C41="",D41="",E41="",F41="",G41="",L41=""),"CHECK REQUIRED FIELDS",IF(OR(NOT(ISNUMBER(B41)),B41&gt;TODAY()+1,AND(K41&lt;&gt;"",NOT(ISNUMBER(K41))),AND(K41&lt;&gt;"",K41&lt;B41)),"CHECK DATE","COMPLETE"))))</x:f>
      </x:c>
    </x:row>
    <x:row r="42">
      <x:c r="A42" s="459"/>
      <x:c r="B42" s="466"/>
      <x:c r="C42" s="459"/>
      <x:c r="D42" s="459"/>
      <x:c r="E42" s="459"/>
      <x:c r="F42" s="459"/>
      <x:c r="G42" s="459"/>
      <x:c r="H42" s="459"/>
      <x:c r="I42" s="459"/>
      <x:c r="J42" s="459"/>
      <x:c r="K42" s="487"/>
      <x:c r="L42" s="459"/>
      <x:c r="M42" s="459"/>
      <x:c r="N42" s="747" t="str">
        <x:f>IF(A42="","",IF(COUNTIF($A$5:$A$1004,A42)&gt;1,"DUPLICATE ACTIVITY ID",IF(OR(B42="",C42="",D42="",E42="",F42="",G42="",L42=""),"CHECK REQUIRED FIELDS",IF(OR(NOT(ISNUMBER(B42)),B42&gt;TODAY()+1,AND(K42&lt;&gt;"",NOT(ISNUMBER(K42))),AND(K42&lt;&gt;"",K42&lt;B42)),"CHECK DATE","COMPLETE"))))</x:f>
      </x:c>
    </x:row>
    <x:row r="43">
      <x:c r="A43" s="459"/>
      <x:c r="B43" s="466"/>
      <x:c r="C43" s="459"/>
      <x:c r="D43" s="459"/>
      <x:c r="E43" s="459"/>
      <x:c r="F43" s="459"/>
      <x:c r="G43" s="459"/>
      <x:c r="H43" s="459"/>
      <x:c r="I43" s="459"/>
      <x:c r="J43" s="459"/>
      <x:c r="K43" s="487"/>
      <x:c r="L43" s="459"/>
      <x:c r="M43" s="459"/>
      <x:c r="N43" s="747" t="str">
        <x:f>IF(A43="","",IF(COUNTIF($A$5:$A$1004,A43)&gt;1,"DUPLICATE ACTIVITY ID",IF(OR(B43="",C43="",D43="",E43="",F43="",G43="",L43=""),"CHECK REQUIRED FIELDS",IF(OR(NOT(ISNUMBER(B43)),B43&gt;TODAY()+1,AND(K43&lt;&gt;"",NOT(ISNUMBER(K43))),AND(K43&lt;&gt;"",K43&lt;B43)),"CHECK DATE","COMPLETE"))))</x:f>
      </x:c>
    </x:row>
    <x:row r="44">
      <x:c r="A44" s="459"/>
      <x:c r="B44" s="466"/>
      <x:c r="C44" s="459"/>
      <x:c r="D44" s="459"/>
      <x:c r="E44" s="459"/>
      <x:c r="F44" s="459"/>
      <x:c r="G44" s="459"/>
      <x:c r="H44" s="459"/>
      <x:c r="I44" s="459"/>
      <x:c r="J44" s="459"/>
      <x:c r="K44" s="487"/>
      <x:c r="L44" s="459"/>
      <x:c r="M44" s="459"/>
      <x:c r="N44" s="747" t="str">
        <x:f>IF(A44="","",IF(COUNTIF($A$5:$A$1004,A44)&gt;1,"DUPLICATE ACTIVITY ID",IF(OR(B44="",C44="",D44="",E44="",F44="",G44="",L44=""),"CHECK REQUIRED FIELDS",IF(OR(NOT(ISNUMBER(B44)),B44&gt;TODAY()+1,AND(K44&lt;&gt;"",NOT(ISNUMBER(K44))),AND(K44&lt;&gt;"",K44&lt;B44)),"CHECK DATE","COMPLETE"))))</x:f>
      </x:c>
    </x:row>
    <x:row r="45">
      <x:c r="A45" s="459"/>
      <x:c r="B45" s="466"/>
      <x:c r="C45" s="459"/>
      <x:c r="D45" s="459"/>
      <x:c r="E45" s="459"/>
      <x:c r="F45" s="459"/>
      <x:c r="G45" s="459"/>
      <x:c r="H45" s="459"/>
      <x:c r="I45" s="459"/>
      <x:c r="J45" s="459"/>
      <x:c r="K45" s="487"/>
      <x:c r="L45" s="459"/>
      <x:c r="M45" s="459"/>
      <x:c r="N45" s="747" t="str">
        <x:f>IF(A45="","",IF(COUNTIF($A$5:$A$1004,A45)&gt;1,"DUPLICATE ACTIVITY ID",IF(OR(B45="",C45="",D45="",E45="",F45="",G45="",L45=""),"CHECK REQUIRED FIELDS",IF(OR(NOT(ISNUMBER(B45)),B45&gt;TODAY()+1,AND(K45&lt;&gt;"",NOT(ISNUMBER(K45))),AND(K45&lt;&gt;"",K45&lt;B45)),"CHECK DATE","COMPLETE"))))</x:f>
      </x:c>
    </x:row>
    <x:row r="46">
      <x:c r="A46" s="459"/>
      <x:c r="B46" s="466"/>
      <x:c r="C46" s="459"/>
      <x:c r="D46" s="459"/>
      <x:c r="E46" s="459"/>
      <x:c r="F46" s="459"/>
      <x:c r="G46" s="459"/>
      <x:c r="H46" s="459"/>
      <x:c r="I46" s="459"/>
      <x:c r="J46" s="459"/>
      <x:c r="K46" s="487"/>
      <x:c r="L46" s="459"/>
      <x:c r="M46" s="459"/>
      <x:c r="N46" s="747" t="str">
        <x:f>IF(A46="","",IF(COUNTIF($A$5:$A$1004,A46)&gt;1,"DUPLICATE ACTIVITY ID",IF(OR(B46="",C46="",D46="",E46="",F46="",G46="",L46=""),"CHECK REQUIRED FIELDS",IF(OR(NOT(ISNUMBER(B46)),B46&gt;TODAY()+1,AND(K46&lt;&gt;"",NOT(ISNUMBER(K46))),AND(K46&lt;&gt;"",K46&lt;B46)),"CHECK DATE","COMPLETE"))))</x:f>
      </x:c>
    </x:row>
    <x:row r="47">
      <x:c r="A47" s="459"/>
      <x:c r="B47" s="466"/>
      <x:c r="C47" s="459"/>
      <x:c r="D47" s="459"/>
      <x:c r="E47" s="459"/>
      <x:c r="F47" s="459"/>
      <x:c r="G47" s="459"/>
      <x:c r="H47" s="459"/>
      <x:c r="I47" s="459"/>
      <x:c r="J47" s="459"/>
      <x:c r="K47" s="487"/>
      <x:c r="L47" s="459"/>
      <x:c r="M47" s="459"/>
      <x:c r="N47" s="747" t="str">
        <x:f>IF(A47="","",IF(COUNTIF($A$5:$A$1004,A47)&gt;1,"DUPLICATE ACTIVITY ID",IF(OR(B47="",C47="",D47="",E47="",F47="",G47="",L47=""),"CHECK REQUIRED FIELDS",IF(OR(NOT(ISNUMBER(B47)),B47&gt;TODAY()+1,AND(K47&lt;&gt;"",NOT(ISNUMBER(K47))),AND(K47&lt;&gt;"",K47&lt;B47)),"CHECK DATE","COMPLETE"))))</x:f>
      </x:c>
    </x:row>
    <x:row r="48">
      <x:c r="A48" s="459"/>
      <x:c r="B48" s="466"/>
      <x:c r="C48" s="459"/>
      <x:c r="D48" s="459"/>
      <x:c r="E48" s="459"/>
      <x:c r="F48" s="459"/>
      <x:c r="G48" s="459"/>
      <x:c r="H48" s="459"/>
      <x:c r="I48" s="459"/>
      <x:c r="J48" s="459"/>
      <x:c r="K48" s="487"/>
      <x:c r="L48" s="459"/>
      <x:c r="M48" s="459"/>
      <x:c r="N48" s="747" t="str">
        <x:f>IF(A48="","",IF(COUNTIF($A$5:$A$1004,A48)&gt;1,"DUPLICATE ACTIVITY ID",IF(OR(B48="",C48="",D48="",E48="",F48="",G48="",L48=""),"CHECK REQUIRED FIELDS",IF(OR(NOT(ISNUMBER(B48)),B48&gt;TODAY()+1,AND(K48&lt;&gt;"",NOT(ISNUMBER(K48))),AND(K48&lt;&gt;"",K48&lt;B48)),"CHECK DATE","COMPLETE"))))</x:f>
      </x:c>
    </x:row>
    <x:row r="49">
      <x:c r="A49" s="459"/>
      <x:c r="B49" s="466"/>
      <x:c r="C49" s="459"/>
      <x:c r="D49" s="459"/>
      <x:c r="E49" s="459"/>
      <x:c r="F49" s="459"/>
      <x:c r="G49" s="459"/>
      <x:c r="H49" s="459"/>
      <x:c r="I49" s="459"/>
      <x:c r="J49" s="459"/>
      <x:c r="K49" s="487"/>
      <x:c r="L49" s="459"/>
      <x:c r="M49" s="459"/>
      <x:c r="N49" s="747" t="str">
        <x:f>IF(A49="","",IF(COUNTIF($A$5:$A$1004,A49)&gt;1,"DUPLICATE ACTIVITY ID",IF(OR(B49="",C49="",D49="",E49="",F49="",G49="",L49=""),"CHECK REQUIRED FIELDS",IF(OR(NOT(ISNUMBER(B49)),B49&gt;TODAY()+1,AND(K49&lt;&gt;"",NOT(ISNUMBER(K49))),AND(K49&lt;&gt;"",K49&lt;B49)),"CHECK DATE","COMPLETE"))))</x:f>
      </x:c>
    </x:row>
    <x:row r="50">
      <x:c r="A50" s="459"/>
      <x:c r="B50" s="466"/>
      <x:c r="C50" s="459"/>
      <x:c r="D50" s="459"/>
      <x:c r="E50" s="459"/>
      <x:c r="F50" s="459"/>
      <x:c r="G50" s="459"/>
      <x:c r="H50" s="459"/>
      <x:c r="I50" s="459"/>
      <x:c r="J50" s="459"/>
      <x:c r="K50" s="487"/>
      <x:c r="L50" s="459"/>
      <x:c r="M50" s="459"/>
      <x:c r="N50" s="747" t="str">
        <x:f>IF(A50="","",IF(COUNTIF($A$5:$A$1004,A50)&gt;1,"DUPLICATE ACTIVITY ID",IF(OR(B50="",C50="",D50="",E50="",F50="",G50="",L50=""),"CHECK REQUIRED FIELDS",IF(OR(NOT(ISNUMBER(B50)),B50&gt;TODAY()+1,AND(K50&lt;&gt;"",NOT(ISNUMBER(K50))),AND(K50&lt;&gt;"",K50&lt;B50)),"CHECK DATE","COMPLETE"))))</x:f>
      </x:c>
    </x:row>
    <x:row r="51">
      <x:c r="A51" s="459"/>
      <x:c r="B51" s="466"/>
      <x:c r="C51" s="459"/>
      <x:c r="D51" s="459"/>
      <x:c r="E51" s="459"/>
      <x:c r="F51" s="459"/>
      <x:c r="G51" s="459"/>
      <x:c r="H51" s="459"/>
      <x:c r="I51" s="459"/>
      <x:c r="J51" s="459"/>
      <x:c r="K51" s="487"/>
      <x:c r="L51" s="459"/>
      <x:c r="M51" s="459"/>
      <x:c r="N51" s="747" t="str">
        <x:f>IF(A51="","",IF(COUNTIF($A$5:$A$1004,A51)&gt;1,"DUPLICATE ACTIVITY ID",IF(OR(B51="",C51="",D51="",E51="",F51="",G51="",L51=""),"CHECK REQUIRED FIELDS",IF(OR(NOT(ISNUMBER(B51)),B51&gt;TODAY()+1,AND(K51&lt;&gt;"",NOT(ISNUMBER(K51))),AND(K51&lt;&gt;"",K51&lt;B51)),"CHECK DATE","COMPLETE"))))</x:f>
      </x:c>
    </x:row>
    <x:row r="52">
      <x:c r="A52" s="459"/>
      <x:c r="B52" s="466"/>
      <x:c r="C52" s="459"/>
      <x:c r="D52" s="459"/>
      <x:c r="E52" s="459"/>
      <x:c r="F52" s="459"/>
      <x:c r="G52" s="459"/>
      <x:c r="H52" s="459"/>
      <x:c r="I52" s="459"/>
      <x:c r="J52" s="459"/>
      <x:c r="K52" s="487"/>
      <x:c r="L52" s="459"/>
      <x:c r="M52" s="459"/>
      <x:c r="N52" s="747" t="str">
        <x:f>IF(A52="","",IF(COUNTIF($A$5:$A$1004,A52)&gt;1,"DUPLICATE ACTIVITY ID",IF(OR(B52="",C52="",D52="",E52="",F52="",G52="",L52=""),"CHECK REQUIRED FIELDS",IF(OR(NOT(ISNUMBER(B52)),B52&gt;TODAY()+1,AND(K52&lt;&gt;"",NOT(ISNUMBER(K52))),AND(K52&lt;&gt;"",K52&lt;B52)),"CHECK DATE","COMPLETE"))))</x:f>
      </x:c>
    </x:row>
    <x:row r="53">
      <x:c r="A53" s="459"/>
      <x:c r="B53" s="466"/>
      <x:c r="C53" s="459"/>
      <x:c r="D53" s="459"/>
      <x:c r="E53" s="459"/>
      <x:c r="F53" s="459"/>
      <x:c r="G53" s="459"/>
      <x:c r="H53" s="459"/>
      <x:c r="I53" s="459"/>
      <x:c r="J53" s="459"/>
      <x:c r="K53" s="487"/>
      <x:c r="L53" s="459"/>
      <x:c r="M53" s="459"/>
      <x:c r="N53" s="747" t="str">
        <x:f>IF(A53="","",IF(COUNTIF($A$5:$A$1004,A53)&gt;1,"DUPLICATE ACTIVITY ID",IF(OR(B53="",C53="",D53="",E53="",F53="",G53="",L53=""),"CHECK REQUIRED FIELDS",IF(OR(NOT(ISNUMBER(B53)),B53&gt;TODAY()+1,AND(K53&lt;&gt;"",NOT(ISNUMBER(K53))),AND(K53&lt;&gt;"",K53&lt;B53)),"CHECK DATE","COMPLETE"))))</x:f>
      </x:c>
    </x:row>
    <x:row r="54">
      <x:c r="A54" s="459"/>
      <x:c r="B54" s="466"/>
      <x:c r="C54" s="459"/>
      <x:c r="D54" s="459"/>
      <x:c r="E54" s="459"/>
      <x:c r="F54" s="459"/>
      <x:c r="G54" s="459"/>
      <x:c r="H54" s="459"/>
      <x:c r="I54" s="459"/>
      <x:c r="J54" s="459"/>
      <x:c r="K54" s="487"/>
      <x:c r="L54" s="459"/>
      <x:c r="M54" s="459"/>
      <x:c r="N54" s="747" t="str">
        <x:f>IF(A54="","",IF(COUNTIF($A$5:$A$1004,A54)&gt;1,"DUPLICATE ACTIVITY ID",IF(OR(B54="",C54="",D54="",E54="",F54="",G54="",L54=""),"CHECK REQUIRED FIELDS",IF(OR(NOT(ISNUMBER(B54)),B54&gt;TODAY()+1,AND(K54&lt;&gt;"",NOT(ISNUMBER(K54))),AND(K54&lt;&gt;"",K54&lt;B54)),"CHECK DATE","COMPLETE"))))</x:f>
      </x:c>
    </x:row>
    <x:row r="55">
      <x:c r="A55" s="459"/>
      <x:c r="B55" s="466"/>
      <x:c r="C55" s="459"/>
      <x:c r="D55" s="459"/>
      <x:c r="E55" s="459"/>
      <x:c r="F55" s="459"/>
      <x:c r="G55" s="459"/>
      <x:c r="H55" s="459"/>
      <x:c r="I55" s="459"/>
      <x:c r="J55" s="459"/>
      <x:c r="K55" s="487"/>
      <x:c r="L55" s="459"/>
      <x:c r="M55" s="459"/>
      <x:c r="N55" s="747" t="str">
        <x:f>IF(A55="","",IF(COUNTIF($A$5:$A$1004,A55)&gt;1,"DUPLICATE ACTIVITY ID",IF(OR(B55="",C55="",D55="",E55="",F55="",G55="",L55=""),"CHECK REQUIRED FIELDS",IF(OR(NOT(ISNUMBER(B55)),B55&gt;TODAY()+1,AND(K55&lt;&gt;"",NOT(ISNUMBER(K55))),AND(K55&lt;&gt;"",K55&lt;B55)),"CHECK DATE","COMPLETE"))))</x:f>
      </x:c>
    </x:row>
    <x:row r="56">
      <x:c r="A56" s="459"/>
      <x:c r="B56" s="466"/>
      <x:c r="C56" s="459"/>
      <x:c r="D56" s="459"/>
      <x:c r="E56" s="459"/>
      <x:c r="F56" s="459"/>
      <x:c r="G56" s="459"/>
      <x:c r="H56" s="459"/>
      <x:c r="I56" s="459"/>
      <x:c r="J56" s="459"/>
      <x:c r="K56" s="487"/>
      <x:c r="L56" s="459"/>
      <x:c r="M56" s="459"/>
      <x:c r="N56" s="747" t="str">
        <x:f>IF(A56="","",IF(COUNTIF($A$5:$A$1004,A56)&gt;1,"DUPLICATE ACTIVITY ID",IF(OR(B56="",C56="",D56="",E56="",F56="",G56="",L56=""),"CHECK REQUIRED FIELDS",IF(OR(NOT(ISNUMBER(B56)),B56&gt;TODAY()+1,AND(K56&lt;&gt;"",NOT(ISNUMBER(K56))),AND(K56&lt;&gt;"",K56&lt;B56)),"CHECK DATE","COMPLETE"))))</x:f>
      </x:c>
    </x:row>
    <x:row r="57">
      <x:c r="A57" s="459"/>
      <x:c r="B57" s="466"/>
      <x:c r="C57" s="459"/>
      <x:c r="D57" s="459"/>
      <x:c r="E57" s="459"/>
      <x:c r="F57" s="459"/>
      <x:c r="G57" s="459"/>
      <x:c r="H57" s="459"/>
      <x:c r="I57" s="459"/>
      <x:c r="J57" s="459"/>
      <x:c r="K57" s="487"/>
      <x:c r="L57" s="459"/>
      <x:c r="M57" s="459"/>
      <x:c r="N57" s="747" t="str">
        <x:f>IF(A57="","",IF(COUNTIF($A$5:$A$1004,A57)&gt;1,"DUPLICATE ACTIVITY ID",IF(OR(B57="",C57="",D57="",E57="",F57="",G57="",L57=""),"CHECK REQUIRED FIELDS",IF(OR(NOT(ISNUMBER(B57)),B57&gt;TODAY()+1,AND(K57&lt;&gt;"",NOT(ISNUMBER(K57))),AND(K57&lt;&gt;"",K57&lt;B57)),"CHECK DATE","COMPLETE"))))</x:f>
      </x:c>
    </x:row>
    <x:row r="58">
      <x:c r="A58" s="459"/>
      <x:c r="B58" s="466"/>
      <x:c r="C58" s="459"/>
      <x:c r="D58" s="459"/>
      <x:c r="E58" s="459"/>
      <x:c r="F58" s="459"/>
      <x:c r="G58" s="459"/>
      <x:c r="H58" s="459"/>
      <x:c r="I58" s="459"/>
      <x:c r="J58" s="459"/>
      <x:c r="K58" s="487"/>
      <x:c r="L58" s="459"/>
      <x:c r="M58" s="459"/>
      <x:c r="N58" s="747" t="str">
        <x:f>IF(A58="","",IF(COUNTIF($A$5:$A$1004,A58)&gt;1,"DUPLICATE ACTIVITY ID",IF(OR(B58="",C58="",D58="",E58="",F58="",G58="",L58=""),"CHECK REQUIRED FIELDS",IF(OR(NOT(ISNUMBER(B58)),B58&gt;TODAY()+1,AND(K58&lt;&gt;"",NOT(ISNUMBER(K58))),AND(K58&lt;&gt;"",K58&lt;B58)),"CHECK DATE","COMPLETE"))))</x:f>
      </x:c>
    </x:row>
    <x:row r="59">
      <x:c r="A59" s="459"/>
      <x:c r="B59" s="466"/>
      <x:c r="C59" s="459"/>
      <x:c r="D59" s="459"/>
      <x:c r="E59" s="459"/>
      <x:c r="F59" s="459"/>
      <x:c r="G59" s="459"/>
      <x:c r="H59" s="459"/>
      <x:c r="I59" s="459"/>
      <x:c r="J59" s="459"/>
      <x:c r="K59" s="487"/>
      <x:c r="L59" s="459"/>
      <x:c r="M59" s="459"/>
      <x:c r="N59" s="747" t="str">
        <x:f>IF(A59="","",IF(COUNTIF($A$5:$A$1004,A59)&gt;1,"DUPLICATE ACTIVITY ID",IF(OR(B59="",C59="",D59="",E59="",F59="",G59="",L59=""),"CHECK REQUIRED FIELDS",IF(OR(NOT(ISNUMBER(B59)),B59&gt;TODAY()+1,AND(K59&lt;&gt;"",NOT(ISNUMBER(K59))),AND(K59&lt;&gt;"",K59&lt;B59)),"CHECK DATE","COMPLETE"))))</x:f>
      </x:c>
    </x:row>
    <x:row r="60">
      <x:c r="A60" s="459"/>
      <x:c r="B60" s="466"/>
      <x:c r="C60" s="459"/>
      <x:c r="D60" s="459"/>
      <x:c r="E60" s="459"/>
      <x:c r="F60" s="459"/>
      <x:c r="G60" s="459"/>
      <x:c r="H60" s="459"/>
      <x:c r="I60" s="459"/>
      <x:c r="J60" s="459"/>
      <x:c r="K60" s="487"/>
      <x:c r="L60" s="459"/>
      <x:c r="M60" s="459"/>
      <x:c r="N60" s="747" t="str">
        <x:f>IF(A60="","",IF(COUNTIF($A$5:$A$1004,A60)&gt;1,"DUPLICATE ACTIVITY ID",IF(OR(B60="",C60="",D60="",E60="",F60="",G60="",L60=""),"CHECK REQUIRED FIELDS",IF(OR(NOT(ISNUMBER(B60)),B60&gt;TODAY()+1,AND(K60&lt;&gt;"",NOT(ISNUMBER(K60))),AND(K60&lt;&gt;"",K60&lt;B60)),"CHECK DATE","COMPLETE"))))</x:f>
      </x:c>
    </x:row>
    <x:row r="61">
      <x:c r="A61" s="459"/>
      <x:c r="B61" s="466"/>
      <x:c r="C61" s="459"/>
      <x:c r="D61" s="459"/>
      <x:c r="E61" s="459"/>
      <x:c r="F61" s="459"/>
      <x:c r="G61" s="459"/>
      <x:c r="H61" s="459"/>
      <x:c r="I61" s="459"/>
      <x:c r="J61" s="459"/>
      <x:c r="K61" s="487"/>
      <x:c r="L61" s="459"/>
      <x:c r="M61" s="459"/>
      <x:c r="N61" s="747" t="str">
        <x:f>IF(A61="","",IF(COUNTIF($A$5:$A$1004,A61)&gt;1,"DUPLICATE ACTIVITY ID",IF(OR(B61="",C61="",D61="",E61="",F61="",G61="",L61=""),"CHECK REQUIRED FIELDS",IF(OR(NOT(ISNUMBER(B61)),B61&gt;TODAY()+1,AND(K61&lt;&gt;"",NOT(ISNUMBER(K61))),AND(K61&lt;&gt;"",K61&lt;B61)),"CHECK DATE","COMPLETE"))))</x:f>
      </x:c>
    </x:row>
    <x:row r="62">
      <x:c r="A62" s="459"/>
      <x:c r="B62" s="466"/>
      <x:c r="C62" s="459"/>
      <x:c r="D62" s="459"/>
      <x:c r="E62" s="459"/>
      <x:c r="F62" s="459"/>
      <x:c r="G62" s="459"/>
      <x:c r="H62" s="459"/>
      <x:c r="I62" s="459"/>
      <x:c r="J62" s="459"/>
      <x:c r="K62" s="487"/>
      <x:c r="L62" s="459"/>
      <x:c r="M62" s="459"/>
      <x:c r="N62" s="747" t="str">
        <x:f>IF(A62="","",IF(COUNTIF($A$5:$A$1004,A62)&gt;1,"DUPLICATE ACTIVITY ID",IF(OR(B62="",C62="",D62="",E62="",F62="",G62="",L62=""),"CHECK REQUIRED FIELDS",IF(OR(NOT(ISNUMBER(B62)),B62&gt;TODAY()+1,AND(K62&lt;&gt;"",NOT(ISNUMBER(K62))),AND(K62&lt;&gt;"",K62&lt;B62)),"CHECK DATE","COMPLETE"))))</x:f>
      </x:c>
    </x:row>
    <x:row r="63">
      <x:c r="A63" s="459"/>
      <x:c r="B63" s="466"/>
      <x:c r="C63" s="459"/>
      <x:c r="D63" s="459"/>
      <x:c r="E63" s="459"/>
      <x:c r="F63" s="459"/>
      <x:c r="G63" s="459"/>
      <x:c r="H63" s="459"/>
      <x:c r="I63" s="459"/>
      <x:c r="J63" s="459"/>
      <x:c r="K63" s="487"/>
      <x:c r="L63" s="459"/>
      <x:c r="M63" s="459"/>
      <x:c r="N63" s="747" t="str">
        <x:f>IF(A63="","",IF(COUNTIF($A$5:$A$1004,A63)&gt;1,"DUPLICATE ACTIVITY ID",IF(OR(B63="",C63="",D63="",E63="",F63="",G63="",L63=""),"CHECK REQUIRED FIELDS",IF(OR(NOT(ISNUMBER(B63)),B63&gt;TODAY()+1,AND(K63&lt;&gt;"",NOT(ISNUMBER(K63))),AND(K63&lt;&gt;"",K63&lt;B63)),"CHECK DATE","COMPLETE"))))</x:f>
      </x:c>
    </x:row>
    <x:row r="64">
      <x:c r="A64" s="459"/>
      <x:c r="B64" s="466"/>
      <x:c r="C64" s="459"/>
      <x:c r="D64" s="459"/>
      <x:c r="E64" s="459"/>
      <x:c r="F64" s="459"/>
      <x:c r="G64" s="459"/>
      <x:c r="H64" s="459"/>
      <x:c r="I64" s="459"/>
      <x:c r="J64" s="459"/>
      <x:c r="K64" s="487"/>
      <x:c r="L64" s="459"/>
      <x:c r="M64" s="459"/>
      <x:c r="N64" s="747" t="str">
        <x:f>IF(A64="","",IF(COUNTIF($A$5:$A$1004,A64)&gt;1,"DUPLICATE ACTIVITY ID",IF(OR(B64="",C64="",D64="",E64="",F64="",G64="",L64=""),"CHECK REQUIRED FIELDS",IF(OR(NOT(ISNUMBER(B64)),B64&gt;TODAY()+1,AND(K64&lt;&gt;"",NOT(ISNUMBER(K64))),AND(K64&lt;&gt;"",K64&lt;B64)),"CHECK DATE","COMPLETE"))))</x:f>
      </x:c>
    </x:row>
    <x:row r="65">
      <x:c r="A65" s="459"/>
      <x:c r="B65" s="466"/>
      <x:c r="C65" s="459"/>
      <x:c r="D65" s="459"/>
      <x:c r="E65" s="459"/>
      <x:c r="F65" s="459"/>
      <x:c r="G65" s="459"/>
      <x:c r="H65" s="459"/>
      <x:c r="I65" s="459"/>
      <x:c r="J65" s="459"/>
      <x:c r="K65" s="487"/>
      <x:c r="L65" s="459"/>
      <x:c r="M65" s="459"/>
      <x:c r="N65" s="747" t="str">
        <x:f>IF(A65="","",IF(COUNTIF($A$5:$A$1004,A65)&gt;1,"DUPLICATE ACTIVITY ID",IF(OR(B65="",C65="",D65="",E65="",F65="",G65="",L65=""),"CHECK REQUIRED FIELDS",IF(OR(NOT(ISNUMBER(B65)),B65&gt;TODAY()+1,AND(K65&lt;&gt;"",NOT(ISNUMBER(K65))),AND(K65&lt;&gt;"",K65&lt;B65)),"CHECK DATE","COMPLETE"))))</x:f>
      </x:c>
    </x:row>
    <x:row r="66">
      <x:c r="A66" s="459"/>
      <x:c r="B66" s="466"/>
      <x:c r="C66" s="459"/>
      <x:c r="D66" s="459"/>
      <x:c r="E66" s="459"/>
      <x:c r="F66" s="459"/>
      <x:c r="G66" s="459"/>
      <x:c r="H66" s="459"/>
      <x:c r="I66" s="459"/>
      <x:c r="J66" s="459"/>
      <x:c r="K66" s="487"/>
      <x:c r="L66" s="459"/>
      <x:c r="M66" s="459"/>
      <x:c r="N66" s="747" t="str">
        <x:f>IF(A66="","",IF(COUNTIF($A$5:$A$1004,A66)&gt;1,"DUPLICATE ACTIVITY ID",IF(OR(B66="",C66="",D66="",E66="",F66="",G66="",L66=""),"CHECK REQUIRED FIELDS",IF(OR(NOT(ISNUMBER(B66)),B66&gt;TODAY()+1,AND(K66&lt;&gt;"",NOT(ISNUMBER(K66))),AND(K66&lt;&gt;"",K66&lt;B66)),"CHECK DATE","COMPLETE"))))</x:f>
      </x:c>
    </x:row>
    <x:row r="67">
      <x:c r="A67" s="459"/>
      <x:c r="B67" s="466"/>
      <x:c r="C67" s="459"/>
      <x:c r="D67" s="459"/>
      <x:c r="E67" s="459"/>
      <x:c r="F67" s="459"/>
      <x:c r="G67" s="459"/>
      <x:c r="H67" s="459"/>
      <x:c r="I67" s="459"/>
      <x:c r="J67" s="459"/>
      <x:c r="K67" s="487"/>
      <x:c r="L67" s="459"/>
      <x:c r="M67" s="459"/>
      <x:c r="N67" s="747" t="str">
        <x:f>IF(A67="","",IF(COUNTIF($A$5:$A$1004,A67)&gt;1,"DUPLICATE ACTIVITY ID",IF(OR(B67="",C67="",D67="",E67="",F67="",G67="",L67=""),"CHECK REQUIRED FIELDS",IF(OR(NOT(ISNUMBER(B67)),B67&gt;TODAY()+1,AND(K67&lt;&gt;"",NOT(ISNUMBER(K67))),AND(K67&lt;&gt;"",K67&lt;B67)),"CHECK DATE","COMPLETE"))))</x:f>
      </x:c>
    </x:row>
    <x:row r="68">
      <x:c r="A68" s="459"/>
      <x:c r="B68" s="466"/>
      <x:c r="C68" s="459"/>
      <x:c r="D68" s="459"/>
      <x:c r="E68" s="459"/>
      <x:c r="F68" s="459"/>
      <x:c r="G68" s="459"/>
      <x:c r="H68" s="459"/>
      <x:c r="I68" s="459"/>
      <x:c r="J68" s="459"/>
      <x:c r="K68" s="487"/>
      <x:c r="L68" s="459"/>
      <x:c r="M68" s="459"/>
      <x:c r="N68" s="747" t="str">
        <x:f>IF(A68="","",IF(COUNTIF($A$5:$A$1004,A68)&gt;1,"DUPLICATE ACTIVITY ID",IF(OR(B68="",C68="",D68="",E68="",F68="",G68="",L68=""),"CHECK REQUIRED FIELDS",IF(OR(NOT(ISNUMBER(B68)),B68&gt;TODAY()+1,AND(K68&lt;&gt;"",NOT(ISNUMBER(K68))),AND(K68&lt;&gt;"",K68&lt;B68)),"CHECK DATE","COMPLETE"))))</x:f>
      </x:c>
    </x:row>
    <x:row r="69">
      <x:c r="A69" s="459"/>
      <x:c r="B69" s="466"/>
      <x:c r="C69" s="459"/>
      <x:c r="D69" s="459"/>
      <x:c r="E69" s="459"/>
      <x:c r="F69" s="459"/>
      <x:c r="G69" s="459"/>
      <x:c r="H69" s="459"/>
      <x:c r="I69" s="459"/>
      <x:c r="J69" s="459"/>
      <x:c r="K69" s="487"/>
      <x:c r="L69" s="459"/>
      <x:c r="M69" s="459"/>
      <x:c r="N69" s="747" t="str">
        <x:f>IF(A69="","",IF(COUNTIF($A$5:$A$1004,A69)&gt;1,"DUPLICATE ACTIVITY ID",IF(OR(B69="",C69="",D69="",E69="",F69="",G69="",L69=""),"CHECK REQUIRED FIELDS",IF(OR(NOT(ISNUMBER(B69)),B69&gt;TODAY()+1,AND(K69&lt;&gt;"",NOT(ISNUMBER(K69))),AND(K69&lt;&gt;"",K69&lt;B69)),"CHECK DATE","COMPLETE"))))</x:f>
      </x:c>
    </x:row>
    <x:row r="70">
      <x:c r="A70" s="459"/>
      <x:c r="B70" s="466"/>
      <x:c r="C70" s="459"/>
      <x:c r="D70" s="459"/>
      <x:c r="E70" s="459"/>
      <x:c r="F70" s="459"/>
      <x:c r="G70" s="459"/>
      <x:c r="H70" s="459"/>
      <x:c r="I70" s="459"/>
      <x:c r="J70" s="459"/>
      <x:c r="K70" s="487"/>
      <x:c r="L70" s="459"/>
      <x:c r="M70" s="459"/>
      <x:c r="N70" s="747" t="str">
        <x:f>IF(A70="","",IF(COUNTIF($A$5:$A$1004,A70)&gt;1,"DUPLICATE ACTIVITY ID",IF(OR(B70="",C70="",D70="",E70="",F70="",G70="",L70=""),"CHECK REQUIRED FIELDS",IF(OR(NOT(ISNUMBER(B70)),B70&gt;TODAY()+1,AND(K70&lt;&gt;"",NOT(ISNUMBER(K70))),AND(K70&lt;&gt;"",K70&lt;B70)),"CHECK DATE","COMPLETE"))))</x:f>
      </x:c>
    </x:row>
    <x:row r="71">
      <x:c r="A71" s="459"/>
      <x:c r="B71" s="466"/>
      <x:c r="C71" s="459"/>
      <x:c r="D71" s="459"/>
      <x:c r="E71" s="459"/>
      <x:c r="F71" s="459"/>
      <x:c r="G71" s="459"/>
      <x:c r="H71" s="459"/>
      <x:c r="I71" s="459"/>
      <x:c r="J71" s="459"/>
      <x:c r="K71" s="487"/>
      <x:c r="L71" s="459"/>
      <x:c r="M71" s="459"/>
      <x:c r="N71" s="747" t="str">
        <x:f>IF(A71="","",IF(COUNTIF($A$5:$A$1004,A71)&gt;1,"DUPLICATE ACTIVITY ID",IF(OR(B71="",C71="",D71="",E71="",F71="",G71="",L71=""),"CHECK REQUIRED FIELDS",IF(OR(NOT(ISNUMBER(B71)),B71&gt;TODAY()+1,AND(K71&lt;&gt;"",NOT(ISNUMBER(K71))),AND(K71&lt;&gt;"",K71&lt;B71)),"CHECK DATE","COMPLETE"))))</x:f>
      </x:c>
    </x:row>
    <x:row r="72">
      <x:c r="A72" s="459"/>
      <x:c r="B72" s="466"/>
      <x:c r="C72" s="459"/>
      <x:c r="D72" s="459"/>
      <x:c r="E72" s="459"/>
      <x:c r="F72" s="459"/>
      <x:c r="G72" s="459"/>
      <x:c r="H72" s="459"/>
      <x:c r="I72" s="459"/>
      <x:c r="J72" s="459"/>
      <x:c r="K72" s="487"/>
      <x:c r="L72" s="459"/>
      <x:c r="M72" s="459"/>
      <x:c r="N72" s="747" t="str">
        <x:f>IF(A72="","",IF(COUNTIF($A$5:$A$1004,A72)&gt;1,"DUPLICATE ACTIVITY ID",IF(OR(B72="",C72="",D72="",E72="",F72="",G72="",L72=""),"CHECK REQUIRED FIELDS",IF(OR(NOT(ISNUMBER(B72)),B72&gt;TODAY()+1,AND(K72&lt;&gt;"",NOT(ISNUMBER(K72))),AND(K72&lt;&gt;"",K72&lt;B72)),"CHECK DATE","COMPLETE"))))</x:f>
      </x:c>
    </x:row>
    <x:row r="73">
      <x:c r="A73" s="459"/>
      <x:c r="B73" s="466"/>
      <x:c r="C73" s="459"/>
      <x:c r="D73" s="459"/>
      <x:c r="E73" s="459"/>
      <x:c r="F73" s="459"/>
      <x:c r="G73" s="459"/>
      <x:c r="H73" s="459"/>
      <x:c r="I73" s="459"/>
      <x:c r="J73" s="459"/>
      <x:c r="K73" s="487"/>
      <x:c r="L73" s="459"/>
      <x:c r="M73" s="459"/>
      <x:c r="N73" s="747" t="str">
        <x:f>IF(A73="","",IF(COUNTIF($A$5:$A$1004,A73)&gt;1,"DUPLICATE ACTIVITY ID",IF(OR(B73="",C73="",D73="",E73="",F73="",G73="",L73=""),"CHECK REQUIRED FIELDS",IF(OR(NOT(ISNUMBER(B73)),B73&gt;TODAY()+1,AND(K73&lt;&gt;"",NOT(ISNUMBER(K73))),AND(K73&lt;&gt;"",K73&lt;B73)),"CHECK DATE","COMPLETE"))))</x:f>
      </x:c>
    </x:row>
    <x:row r="74">
      <x:c r="A74" s="459"/>
      <x:c r="B74" s="466"/>
      <x:c r="C74" s="459"/>
      <x:c r="D74" s="459"/>
      <x:c r="E74" s="459"/>
      <x:c r="F74" s="459"/>
      <x:c r="G74" s="459"/>
      <x:c r="H74" s="459"/>
      <x:c r="I74" s="459"/>
      <x:c r="J74" s="459"/>
      <x:c r="K74" s="487"/>
      <x:c r="L74" s="459"/>
      <x:c r="M74" s="459"/>
      <x:c r="N74" s="747" t="str">
        <x:f>IF(A74="","",IF(COUNTIF($A$5:$A$1004,A74)&gt;1,"DUPLICATE ACTIVITY ID",IF(OR(B74="",C74="",D74="",E74="",F74="",G74="",L74=""),"CHECK REQUIRED FIELDS",IF(OR(NOT(ISNUMBER(B74)),B74&gt;TODAY()+1,AND(K74&lt;&gt;"",NOT(ISNUMBER(K74))),AND(K74&lt;&gt;"",K74&lt;B74)),"CHECK DATE","COMPLETE"))))</x:f>
      </x:c>
    </x:row>
    <x:row r="75">
      <x:c r="A75" s="459"/>
      <x:c r="B75" s="466"/>
      <x:c r="C75" s="459"/>
      <x:c r="D75" s="459"/>
      <x:c r="E75" s="459"/>
      <x:c r="F75" s="459"/>
      <x:c r="G75" s="459"/>
      <x:c r="H75" s="459"/>
      <x:c r="I75" s="459"/>
      <x:c r="J75" s="459"/>
      <x:c r="K75" s="487"/>
      <x:c r="L75" s="459"/>
      <x:c r="M75" s="459"/>
      <x:c r="N75" s="747" t="str">
        <x:f>IF(A75="","",IF(COUNTIF($A$5:$A$1004,A75)&gt;1,"DUPLICATE ACTIVITY ID",IF(OR(B75="",C75="",D75="",E75="",F75="",G75="",L75=""),"CHECK REQUIRED FIELDS",IF(OR(NOT(ISNUMBER(B75)),B75&gt;TODAY()+1,AND(K75&lt;&gt;"",NOT(ISNUMBER(K75))),AND(K75&lt;&gt;"",K75&lt;B75)),"CHECK DATE","COMPLETE"))))</x:f>
      </x:c>
    </x:row>
    <x:row r="76">
      <x:c r="A76" s="459"/>
      <x:c r="B76" s="466"/>
      <x:c r="C76" s="459"/>
      <x:c r="D76" s="459"/>
      <x:c r="E76" s="459"/>
      <x:c r="F76" s="459"/>
      <x:c r="G76" s="459"/>
      <x:c r="H76" s="459"/>
      <x:c r="I76" s="459"/>
      <x:c r="J76" s="459"/>
      <x:c r="K76" s="487"/>
      <x:c r="L76" s="459"/>
      <x:c r="M76" s="459"/>
      <x:c r="N76" s="747" t="str">
        <x:f>IF(A76="","",IF(COUNTIF($A$5:$A$1004,A76)&gt;1,"DUPLICATE ACTIVITY ID",IF(OR(B76="",C76="",D76="",E76="",F76="",G76="",L76=""),"CHECK REQUIRED FIELDS",IF(OR(NOT(ISNUMBER(B76)),B76&gt;TODAY()+1,AND(K76&lt;&gt;"",NOT(ISNUMBER(K76))),AND(K76&lt;&gt;"",K76&lt;B76)),"CHECK DATE","COMPLETE"))))</x:f>
      </x:c>
    </x:row>
    <x:row r="77">
      <x:c r="A77" s="459"/>
      <x:c r="B77" s="466"/>
      <x:c r="C77" s="459"/>
      <x:c r="D77" s="459"/>
      <x:c r="E77" s="459"/>
      <x:c r="F77" s="459"/>
      <x:c r="G77" s="459"/>
      <x:c r="H77" s="459"/>
      <x:c r="I77" s="459"/>
      <x:c r="J77" s="459"/>
      <x:c r="K77" s="487"/>
      <x:c r="L77" s="459"/>
      <x:c r="M77" s="459"/>
      <x:c r="N77" s="747" t="str">
        <x:f>IF(A77="","",IF(COUNTIF($A$5:$A$1004,A77)&gt;1,"DUPLICATE ACTIVITY ID",IF(OR(B77="",C77="",D77="",E77="",F77="",G77="",L77=""),"CHECK REQUIRED FIELDS",IF(OR(NOT(ISNUMBER(B77)),B77&gt;TODAY()+1,AND(K77&lt;&gt;"",NOT(ISNUMBER(K77))),AND(K77&lt;&gt;"",K77&lt;B77)),"CHECK DATE","COMPLETE"))))</x:f>
      </x:c>
    </x:row>
    <x:row r="78">
      <x:c r="A78" s="459"/>
      <x:c r="B78" s="466"/>
      <x:c r="C78" s="459"/>
      <x:c r="D78" s="459"/>
      <x:c r="E78" s="459"/>
      <x:c r="F78" s="459"/>
      <x:c r="G78" s="459"/>
      <x:c r="H78" s="459"/>
      <x:c r="I78" s="459"/>
      <x:c r="J78" s="459"/>
      <x:c r="K78" s="487"/>
      <x:c r="L78" s="459"/>
      <x:c r="M78" s="459"/>
      <x:c r="N78" s="747" t="str">
        <x:f>IF(A78="","",IF(COUNTIF($A$5:$A$1004,A78)&gt;1,"DUPLICATE ACTIVITY ID",IF(OR(B78="",C78="",D78="",E78="",F78="",G78="",L78=""),"CHECK REQUIRED FIELDS",IF(OR(NOT(ISNUMBER(B78)),B78&gt;TODAY()+1,AND(K78&lt;&gt;"",NOT(ISNUMBER(K78))),AND(K78&lt;&gt;"",K78&lt;B78)),"CHECK DATE","COMPLETE"))))</x:f>
      </x:c>
    </x:row>
    <x:row r="79">
      <x:c r="A79" s="459"/>
      <x:c r="B79" s="466"/>
      <x:c r="C79" s="459"/>
      <x:c r="D79" s="459"/>
      <x:c r="E79" s="459"/>
      <x:c r="F79" s="459"/>
      <x:c r="G79" s="459"/>
      <x:c r="H79" s="459"/>
      <x:c r="I79" s="459"/>
      <x:c r="J79" s="459"/>
      <x:c r="K79" s="487"/>
      <x:c r="L79" s="459"/>
      <x:c r="M79" s="459"/>
      <x:c r="N79" s="747" t="str">
        <x:f>IF(A79="","",IF(COUNTIF($A$5:$A$1004,A79)&gt;1,"DUPLICATE ACTIVITY ID",IF(OR(B79="",C79="",D79="",E79="",F79="",G79="",L79=""),"CHECK REQUIRED FIELDS",IF(OR(NOT(ISNUMBER(B79)),B79&gt;TODAY()+1,AND(K79&lt;&gt;"",NOT(ISNUMBER(K79))),AND(K79&lt;&gt;"",K79&lt;B79)),"CHECK DATE","COMPLETE"))))</x:f>
      </x:c>
    </x:row>
    <x:row r="80">
      <x:c r="A80" s="459"/>
      <x:c r="B80" s="466"/>
      <x:c r="C80" s="459"/>
      <x:c r="D80" s="459"/>
      <x:c r="E80" s="459"/>
      <x:c r="F80" s="459"/>
      <x:c r="G80" s="459"/>
      <x:c r="H80" s="459"/>
      <x:c r="I80" s="459"/>
      <x:c r="J80" s="459"/>
      <x:c r="K80" s="487"/>
      <x:c r="L80" s="459"/>
      <x:c r="M80" s="459"/>
      <x:c r="N80" s="747" t="str">
        <x:f>IF(A80="","",IF(COUNTIF($A$5:$A$1004,A80)&gt;1,"DUPLICATE ACTIVITY ID",IF(OR(B80="",C80="",D80="",E80="",F80="",G80="",L80=""),"CHECK REQUIRED FIELDS",IF(OR(NOT(ISNUMBER(B80)),B80&gt;TODAY()+1,AND(K80&lt;&gt;"",NOT(ISNUMBER(K80))),AND(K80&lt;&gt;"",K80&lt;B80)),"CHECK DATE","COMPLETE"))))</x:f>
      </x:c>
    </x:row>
    <x:row r="81">
      <x:c r="A81" s="459"/>
      <x:c r="B81" s="466"/>
      <x:c r="C81" s="459"/>
      <x:c r="D81" s="459"/>
      <x:c r="E81" s="459"/>
      <x:c r="F81" s="459"/>
      <x:c r="G81" s="459"/>
      <x:c r="H81" s="459"/>
      <x:c r="I81" s="459"/>
      <x:c r="J81" s="459"/>
      <x:c r="K81" s="487"/>
      <x:c r="L81" s="459"/>
      <x:c r="M81" s="459"/>
      <x:c r="N81" s="747" t="str">
        <x:f>IF(A81="","",IF(COUNTIF($A$5:$A$1004,A81)&gt;1,"DUPLICATE ACTIVITY ID",IF(OR(B81="",C81="",D81="",E81="",F81="",G81="",L81=""),"CHECK REQUIRED FIELDS",IF(OR(NOT(ISNUMBER(B81)),B81&gt;TODAY()+1,AND(K81&lt;&gt;"",NOT(ISNUMBER(K81))),AND(K81&lt;&gt;"",K81&lt;B81)),"CHECK DATE","COMPLETE"))))</x:f>
      </x:c>
    </x:row>
    <x:row r="82">
      <x:c r="A82" s="459"/>
      <x:c r="B82" s="466"/>
      <x:c r="C82" s="459"/>
      <x:c r="D82" s="459"/>
      <x:c r="E82" s="459"/>
      <x:c r="F82" s="459"/>
      <x:c r="G82" s="459"/>
      <x:c r="H82" s="459"/>
      <x:c r="I82" s="459"/>
      <x:c r="J82" s="459"/>
      <x:c r="K82" s="487"/>
      <x:c r="L82" s="459"/>
      <x:c r="M82" s="459"/>
      <x:c r="N82" s="747" t="str">
        <x:f>IF(A82="","",IF(COUNTIF($A$5:$A$1004,A82)&gt;1,"DUPLICATE ACTIVITY ID",IF(OR(B82="",C82="",D82="",E82="",F82="",G82="",L82=""),"CHECK REQUIRED FIELDS",IF(OR(NOT(ISNUMBER(B82)),B82&gt;TODAY()+1,AND(K82&lt;&gt;"",NOT(ISNUMBER(K82))),AND(K82&lt;&gt;"",K82&lt;B82)),"CHECK DATE","COMPLETE"))))</x:f>
      </x:c>
    </x:row>
    <x:row r="83">
      <x:c r="A83" s="459"/>
      <x:c r="B83" s="466"/>
      <x:c r="C83" s="459"/>
      <x:c r="D83" s="459"/>
      <x:c r="E83" s="459"/>
      <x:c r="F83" s="459"/>
      <x:c r="G83" s="459"/>
      <x:c r="H83" s="459"/>
      <x:c r="I83" s="459"/>
      <x:c r="J83" s="459"/>
      <x:c r="K83" s="487"/>
      <x:c r="L83" s="459"/>
      <x:c r="M83" s="459"/>
      <x:c r="N83" s="747" t="str">
        <x:f>IF(A83="","",IF(COUNTIF($A$5:$A$1004,A83)&gt;1,"DUPLICATE ACTIVITY ID",IF(OR(B83="",C83="",D83="",E83="",F83="",G83="",L83=""),"CHECK REQUIRED FIELDS",IF(OR(NOT(ISNUMBER(B83)),B83&gt;TODAY()+1,AND(K83&lt;&gt;"",NOT(ISNUMBER(K83))),AND(K83&lt;&gt;"",K83&lt;B83)),"CHECK DATE","COMPLETE"))))</x:f>
      </x:c>
    </x:row>
    <x:row r="84">
      <x:c r="A84" s="459"/>
      <x:c r="B84" s="466"/>
      <x:c r="C84" s="459"/>
      <x:c r="D84" s="459"/>
      <x:c r="E84" s="459"/>
      <x:c r="F84" s="459"/>
      <x:c r="G84" s="459"/>
      <x:c r="H84" s="459"/>
      <x:c r="I84" s="459"/>
      <x:c r="J84" s="459"/>
      <x:c r="K84" s="487"/>
      <x:c r="L84" s="459"/>
      <x:c r="M84" s="459"/>
      <x:c r="N84" s="747" t="str">
        <x:f>IF(A84="","",IF(COUNTIF($A$5:$A$1004,A84)&gt;1,"DUPLICATE ACTIVITY ID",IF(OR(B84="",C84="",D84="",E84="",F84="",G84="",L84=""),"CHECK REQUIRED FIELDS",IF(OR(NOT(ISNUMBER(B84)),B84&gt;TODAY()+1,AND(K84&lt;&gt;"",NOT(ISNUMBER(K84))),AND(K84&lt;&gt;"",K84&lt;B84)),"CHECK DATE","COMPLETE"))))</x:f>
      </x:c>
    </x:row>
    <x:row r="85">
      <x:c r="A85" s="459"/>
      <x:c r="B85" s="466"/>
      <x:c r="C85" s="459"/>
      <x:c r="D85" s="459"/>
      <x:c r="E85" s="459"/>
      <x:c r="F85" s="459"/>
      <x:c r="G85" s="459"/>
      <x:c r="H85" s="459"/>
      <x:c r="I85" s="459"/>
      <x:c r="J85" s="459"/>
      <x:c r="K85" s="487"/>
      <x:c r="L85" s="459"/>
      <x:c r="M85" s="459"/>
      <x:c r="N85" s="747" t="str">
        <x:f>IF(A85="","",IF(COUNTIF($A$5:$A$1004,A85)&gt;1,"DUPLICATE ACTIVITY ID",IF(OR(B85="",C85="",D85="",E85="",F85="",G85="",L85=""),"CHECK REQUIRED FIELDS",IF(OR(NOT(ISNUMBER(B85)),B85&gt;TODAY()+1,AND(K85&lt;&gt;"",NOT(ISNUMBER(K85))),AND(K85&lt;&gt;"",K85&lt;B85)),"CHECK DATE","COMPLETE"))))</x:f>
      </x:c>
    </x:row>
    <x:row r="86">
      <x:c r="A86" s="459"/>
      <x:c r="B86" s="466"/>
      <x:c r="C86" s="459"/>
      <x:c r="D86" s="459"/>
      <x:c r="E86" s="459"/>
      <x:c r="F86" s="459"/>
      <x:c r="G86" s="459"/>
      <x:c r="H86" s="459"/>
      <x:c r="I86" s="459"/>
      <x:c r="J86" s="459"/>
      <x:c r="K86" s="487"/>
      <x:c r="L86" s="459"/>
      <x:c r="M86" s="459"/>
      <x:c r="N86" s="747" t="str">
        <x:f>IF(A86="","",IF(COUNTIF($A$5:$A$1004,A86)&gt;1,"DUPLICATE ACTIVITY ID",IF(OR(B86="",C86="",D86="",E86="",F86="",G86="",L86=""),"CHECK REQUIRED FIELDS",IF(OR(NOT(ISNUMBER(B86)),B86&gt;TODAY()+1,AND(K86&lt;&gt;"",NOT(ISNUMBER(K86))),AND(K86&lt;&gt;"",K86&lt;B86)),"CHECK DATE","COMPLETE"))))</x:f>
      </x:c>
    </x:row>
    <x:row r="87">
      <x:c r="A87" s="459"/>
      <x:c r="B87" s="466"/>
      <x:c r="C87" s="459"/>
      <x:c r="D87" s="459"/>
      <x:c r="E87" s="459"/>
      <x:c r="F87" s="459"/>
      <x:c r="G87" s="459"/>
      <x:c r="H87" s="459"/>
      <x:c r="I87" s="459"/>
      <x:c r="J87" s="459"/>
      <x:c r="K87" s="487"/>
      <x:c r="L87" s="459"/>
      <x:c r="M87" s="459"/>
      <x:c r="N87" s="747" t="str">
        <x:f>IF(A87="","",IF(COUNTIF($A$5:$A$1004,A87)&gt;1,"DUPLICATE ACTIVITY ID",IF(OR(B87="",C87="",D87="",E87="",F87="",G87="",L87=""),"CHECK REQUIRED FIELDS",IF(OR(NOT(ISNUMBER(B87)),B87&gt;TODAY()+1,AND(K87&lt;&gt;"",NOT(ISNUMBER(K87))),AND(K87&lt;&gt;"",K87&lt;B87)),"CHECK DATE","COMPLETE"))))</x:f>
      </x:c>
    </x:row>
    <x:row r="88">
      <x:c r="A88" s="459"/>
      <x:c r="B88" s="466"/>
      <x:c r="C88" s="459"/>
      <x:c r="D88" s="459"/>
      <x:c r="E88" s="459"/>
      <x:c r="F88" s="459"/>
      <x:c r="G88" s="459"/>
      <x:c r="H88" s="459"/>
      <x:c r="I88" s="459"/>
      <x:c r="J88" s="459"/>
      <x:c r="K88" s="487"/>
      <x:c r="L88" s="459"/>
      <x:c r="M88" s="459"/>
      <x:c r="N88" s="747" t="str">
        <x:f>IF(A88="","",IF(COUNTIF($A$5:$A$1004,A88)&gt;1,"DUPLICATE ACTIVITY ID",IF(OR(B88="",C88="",D88="",E88="",F88="",G88="",L88=""),"CHECK REQUIRED FIELDS",IF(OR(NOT(ISNUMBER(B88)),B88&gt;TODAY()+1,AND(K88&lt;&gt;"",NOT(ISNUMBER(K88))),AND(K88&lt;&gt;"",K88&lt;B88)),"CHECK DATE","COMPLETE"))))</x:f>
      </x:c>
    </x:row>
    <x:row r="89">
      <x:c r="A89" s="459"/>
      <x:c r="B89" s="466"/>
      <x:c r="C89" s="459"/>
      <x:c r="D89" s="459"/>
      <x:c r="E89" s="459"/>
      <x:c r="F89" s="459"/>
      <x:c r="G89" s="459"/>
      <x:c r="H89" s="459"/>
      <x:c r="I89" s="459"/>
      <x:c r="J89" s="459"/>
      <x:c r="K89" s="487"/>
      <x:c r="L89" s="459"/>
      <x:c r="M89" s="459"/>
      <x:c r="N89" s="747" t="str">
        <x:f>IF(A89="","",IF(COUNTIF($A$5:$A$1004,A89)&gt;1,"DUPLICATE ACTIVITY ID",IF(OR(B89="",C89="",D89="",E89="",F89="",G89="",L89=""),"CHECK REQUIRED FIELDS",IF(OR(NOT(ISNUMBER(B89)),B89&gt;TODAY()+1,AND(K89&lt;&gt;"",NOT(ISNUMBER(K89))),AND(K89&lt;&gt;"",K89&lt;B89)),"CHECK DATE","COMPLETE"))))</x:f>
      </x:c>
    </x:row>
    <x:row r="90">
      <x:c r="A90" s="459"/>
      <x:c r="B90" s="466"/>
      <x:c r="C90" s="459"/>
      <x:c r="D90" s="459"/>
      <x:c r="E90" s="459"/>
      <x:c r="F90" s="459"/>
      <x:c r="G90" s="459"/>
      <x:c r="H90" s="459"/>
      <x:c r="I90" s="459"/>
      <x:c r="J90" s="459"/>
      <x:c r="K90" s="487"/>
      <x:c r="L90" s="459"/>
      <x:c r="M90" s="459"/>
      <x:c r="N90" s="747" t="str">
        <x:f>IF(A90="","",IF(COUNTIF($A$5:$A$1004,A90)&gt;1,"DUPLICATE ACTIVITY ID",IF(OR(B90="",C90="",D90="",E90="",F90="",G90="",L90=""),"CHECK REQUIRED FIELDS",IF(OR(NOT(ISNUMBER(B90)),B90&gt;TODAY()+1,AND(K90&lt;&gt;"",NOT(ISNUMBER(K90))),AND(K90&lt;&gt;"",K90&lt;B90)),"CHECK DATE","COMPLETE"))))</x:f>
      </x:c>
    </x:row>
    <x:row r="91">
      <x:c r="A91" s="459"/>
      <x:c r="B91" s="466"/>
      <x:c r="C91" s="459"/>
      <x:c r="D91" s="459"/>
      <x:c r="E91" s="459"/>
      <x:c r="F91" s="459"/>
      <x:c r="G91" s="459"/>
      <x:c r="H91" s="459"/>
      <x:c r="I91" s="459"/>
      <x:c r="J91" s="459"/>
      <x:c r="K91" s="487"/>
      <x:c r="L91" s="459"/>
      <x:c r="M91" s="459"/>
      <x:c r="N91" s="747" t="str">
        <x:f>IF(A91="","",IF(COUNTIF($A$5:$A$1004,A91)&gt;1,"DUPLICATE ACTIVITY ID",IF(OR(B91="",C91="",D91="",E91="",F91="",G91="",L91=""),"CHECK REQUIRED FIELDS",IF(OR(NOT(ISNUMBER(B91)),B91&gt;TODAY()+1,AND(K91&lt;&gt;"",NOT(ISNUMBER(K91))),AND(K91&lt;&gt;"",K91&lt;B91)),"CHECK DATE","COMPLETE"))))</x:f>
      </x:c>
    </x:row>
    <x:row r="92">
      <x:c r="A92" s="459"/>
      <x:c r="B92" s="466"/>
      <x:c r="C92" s="459"/>
      <x:c r="D92" s="459"/>
      <x:c r="E92" s="459"/>
      <x:c r="F92" s="459"/>
      <x:c r="G92" s="459"/>
      <x:c r="H92" s="459"/>
      <x:c r="I92" s="459"/>
      <x:c r="J92" s="459"/>
      <x:c r="K92" s="487"/>
      <x:c r="L92" s="459"/>
      <x:c r="M92" s="459"/>
      <x:c r="N92" s="747" t="str">
        <x:f>IF(A92="","",IF(COUNTIF($A$5:$A$1004,A92)&gt;1,"DUPLICATE ACTIVITY ID",IF(OR(B92="",C92="",D92="",E92="",F92="",G92="",L92=""),"CHECK REQUIRED FIELDS",IF(OR(NOT(ISNUMBER(B92)),B92&gt;TODAY()+1,AND(K92&lt;&gt;"",NOT(ISNUMBER(K92))),AND(K92&lt;&gt;"",K92&lt;B92)),"CHECK DATE","COMPLETE"))))</x:f>
      </x:c>
    </x:row>
    <x:row r="93">
      <x:c r="A93" s="459"/>
      <x:c r="B93" s="466"/>
      <x:c r="C93" s="459"/>
      <x:c r="D93" s="459"/>
      <x:c r="E93" s="459"/>
      <x:c r="F93" s="459"/>
      <x:c r="G93" s="459"/>
      <x:c r="H93" s="459"/>
      <x:c r="I93" s="459"/>
      <x:c r="J93" s="459"/>
      <x:c r="K93" s="487"/>
      <x:c r="L93" s="459"/>
      <x:c r="M93" s="459"/>
      <x:c r="N93" s="747" t="str">
        <x:f>IF(A93="","",IF(COUNTIF($A$5:$A$1004,A93)&gt;1,"DUPLICATE ACTIVITY ID",IF(OR(B93="",C93="",D93="",E93="",F93="",G93="",L93=""),"CHECK REQUIRED FIELDS",IF(OR(NOT(ISNUMBER(B93)),B93&gt;TODAY()+1,AND(K93&lt;&gt;"",NOT(ISNUMBER(K93))),AND(K93&lt;&gt;"",K93&lt;B93)),"CHECK DATE","COMPLETE"))))</x:f>
      </x:c>
    </x:row>
    <x:row r="94">
      <x:c r="A94" s="459"/>
      <x:c r="B94" s="466"/>
      <x:c r="C94" s="459"/>
      <x:c r="D94" s="459"/>
      <x:c r="E94" s="459"/>
      <x:c r="F94" s="459"/>
      <x:c r="G94" s="459"/>
      <x:c r="H94" s="459"/>
      <x:c r="I94" s="459"/>
      <x:c r="J94" s="459"/>
      <x:c r="K94" s="487"/>
      <x:c r="L94" s="459"/>
      <x:c r="M94" s="459"/>
      <x:c r="N94" s="747" t="str">
        <x:f>IF(A94="","",IF(COUNTIF($A$5:$A$1004,A94)&gt;1,"DUPLICATE ACTIVITY ID",IF(OR(B94="",C94="",D94="",E94="",F94="",G94="",L94=""),"CHECK REQUIRED FIELDS",IF(OR(NOT(ISNUMBER(B94)),B94&gt;TODAY()+1,AND(K94&lt;&gt;"",NOT(ISNUMBER(K94))),AND(K94&lt;&gt;"",K94&lt;B94)),"CHECK DATE","COMPLETE"))))</x:f>
      </x:c>
    </x:row>
    <x:row r="95">
      <x:c r="A95" s="459"/>
      <x:c r="B95" s="466"/>
      <x:c r="C95" s="459"/>
      <x:c r="D95" s="459"/>
      <x:c r="E95" s="459"/>
      <x:c r="F95" s="459"/>
      <x:c r="G95" s="459"/>
      <x:c r="H95" s="459"/>
      <x:c r="I95" s="459"/>
      <x:c r="J95" s="459"/>
      <x:c r="K95" s="487"/>
      <x:c r="L95" s="459"/>
      <x:c r="M95" s="459"/>
      <x:c r="N95" s="747" t="str">
        <x:f>IF(A95="","",IF(COUNTIF($A$5:$A$1004,A95)&gt;1,"DUPLICATE ACTIVITY ID",IF(OR(B95="",C95="",D95="",E95="",F95="",G95="",L95=""),"CHECK REQUIRED FIELDS",IF(OR(NOT(ISNUMBER(B95)),B95&gt;TODAY()+1,AND(K95&lt;&gt;"",NOT(ISNUMBER(K95))),AND(K95&lt;&gt;"",K95&lt;B95)),"CHECK DATE","COMPLETE"))))</x:f>
      </x:c>
    </x:row>
    <x:row r="96">
      <x:c r="A96" s="459"/>
      <x:c r="B96" s="466"/>
      <x:c r="C96" s="459"/>
      <x:c r="D96" s="459"/>
      <x:c r="E96" s="459"/>
      <x:c r="F96" s="459"/>
      <x:c r="G96" s="459"/>
      <x:c r="H96" s="459"/>
      <x:c r="I96" s="459"/>
      <x:c r="J96" s="459"/>
      <x:c r="K96" s="487"/>
      <x:c r="L96" s="459"/>
      <x:c r="M96" s="459"/>
      <x:c r="N96" s="747" t="str">
        <x:f>IF(A96="","",IF(COUNTIF($A$5:$A$1004,A96)&gt;1,"DUPLICATE ACTIVITY ID",IF(OR(B96="",C96="",D96="",E96="",F96="",G96="",L96=""),"CHECK REQUIRED FIELDS",IF(OR(NOT(ISNUMBER(B96)),B96&gt;TODAY()+1,AND(K96&lt;&gt;"",NOT(ISNUMBER(K96))),AND(K96&lt;&gt;"",K96&lt;B96)),"CHECK DATE","COMPLETE"))))</x:f>
      </x:c>
    </x:row>
    <x:row r="97">
      <x:c r="A97" s="459"/>
      <x:c r="B97" s="466"/>
      <x:c r="C97" s="459"/>
      <x:c r="D97" s="459"/>
      <x:c r="E97" s="459"/>
      <x:c r="F97" s="459"/>
      <x:c r="G97" s="459"/>
      <x:c r="H97" s="459"/>
      <x:c r="I97" s="459"/>
      <x:c r="J97" s="459"/>
      <x:c r="K97" s="487"/>
      <x:c r="L97" s="459"/>
      <x:c r="M97" s="459"/>
      <x:c r="N97" s="747" t="str">
        <x:f>IF(A97="","",IF(COUNTIF($A$5:$A$1004,A97)&gt;1,"DUPLICATE ACTIVITY ID",IF(OR(B97="",C97="",D97="",E97="",F97="",G97="",L97=""),"CHECK REQUIRED FIELDS",IF(OR(NOT(ISNUMBER(B97)),B97&gt;TODAY()+1,AND(K97&lt;&gt;"",NOT(ISNUMBER(K97))),AND(K97&lt;&gt;"",K97&lt;B97)),"CHECK DATE","COMPLETE"))))</x:f>
      </x:c>
    </x:row>
    <x:row r="98">
      <x:c r="A98" s="459"/>
      <x:c r="B98" s="466"/>
      <x:c r="C98" s="459"/>
      <x:c r="D98" s="459"/>
      <x:c r="E98" s="459"/>
      <x:c r="F98" s="459"/>
      <x:c r="G98" s="459"/>
      <x:c r="H98" s="459"/>
      <x:c r="I98" s="459"/>
      <x:c r="J98" s="459"/>
      <x:c r="K98" s="487"/>
      <x:c r="L98" s="459"/>
      <x:c r="M98" s="459"/>
      <x:c r="N98" s="747" t="str">
        <x:f>IF(A98="","",IF(COUNTIF($A$5:$A$1004,A98)&gt;1,"DUPLICATE ACTIVITY ID",IF(OR(B98="",C98="",D98="",E98="",F98="",G98="",L98=""),"CHECK REQUIRED FIELDS",IF(OR(NOT(ISNUMBER(B98)),B98&gt;TODAY()+1,AND(K98&lt;&gt;"",NOT(ISNUMBER(K98))),AND(K98&lt;&gt;"",K98&lt;B98)),"CHECK DATE","COMPLETE"))))</x:f>
      </x:c>
    </x:row>
    <x:row r="99">
      <x:c r="A99" s="459"/>
      <x:c r="B99" s="466"/>
      <x:c r="C99" s="459"/>
      <x:c r="D99" s="459"/>
      <x:c r="E99" s="459"/>
      <x:c r="F99" s="459"/>
      <x:c r="G99" s="459"/>
      <x:c r="H99" s="459"/>
      <x:c r="I99" s="459"/>
      <x:c r="J99" s="459"/>
      <x:c r="K99" s="487"/>
      <x:c r="L99" s="459"/>
      <x:c r="M99" s="459"/>
      <x:c r="N99" s="747" t="str">
        <x:f>IF(A99="","",IF(COUNTIF($A$5:$A$1004,A99)&gt;1,"DUPLICATE ACTIVITY ID",IF(OR(B99="",C99="",D99="",E99="",F99="",G99="",L99=""),"CHECK REQUIRED FIELDS",IF(OR(NOT(ISNUMBER(B99)),B99&gt;TODAY()+1,AND(K99&lt;&gt;"",NOT(ISNUMBER(K99))),AND(K99&lt;&gt;"",K99&lt;B99)),"CHECK DATE","COMPLETE"))))</x:f>
      </x:c>
    </x:row>
    <x:row r="100">
      <x:c r="A100" s="459"/>
      <x:c r="B100" s="466"/>
      <x:c r="C100" s="459"/>
      <x:c r="D100" s="459"/>
      <x:c r="E100" s="459"/>
      <x:c r="F100" s="459"/>
      <x:c r="G100" s="459"/>
      <x:c r="H100" s="459"/>
      <x:c r="I100" s="459"/>
      <x:c r="J100" s="459"/>
      <x:c r="K100" s="487"/>
      <x:c r="L100" s="459"/>
      <x:c r="M100" s="459"/>
      <x:c r="N100" s="747" t="str">
        <x:f>IF(A100="","",IF(COUNTIF($A$5:$A$1004,A100)&gt;1,"DUPLICATE ACTIVITY ID",IF(OR(B100="",C100="",D100="",E100="",F100="",G100="",L100=""),"CHECK REQUIRED FIELDS",IF(OR(NOT(ISNUMBER(B100)),B100&gt;TODAY()+1,AND(K100&lt;&gt;"",NOT(ISNUMBER(K100))),AND(K100&lt;&gt;"",K100&lt;B100)),"CHECK DATE","COMPLETE"))))</x:f>
      </x:c>
    </x:row>
    <x:row r="101">
      <x:c r="A101" s="459"/>
      <x:c r="B101" s="466"/>
      <x:c r="C101" s="459"/>
      <x:c r="D101" s="459"/>
      <x:c r="E101" s="459"/>
      <x:c r="F101" s="459"/>
      <x:c r="G101" s="459"/>
      <x:c r="H101" s="459"/>
      <x:c r="I101" s="459"/>
      <x:c r="J101" s="459"/>
      <x:c r="K101" s="487"/>
      <x:c r="L101" s="459"/>
      <x:c r="M101" s="459"/>
      <x:c r="N101" s="747" t="str">
        <x:f>IF(A101="","",IF(COUNTIF($A$5:$A$1004,A101)&gt;1,"DUPLICATE ACTIVITY ID",IF(OR(B101="",C101="",D101="",E101="",F101="",G101="",L101=""),"CHECK REQUIRED FIELDS",IF(OR(NOT(ISNUMBER(B101)),B101&gt;TODAY()+1,AND(K101&lt;&gt;"",NOT(ISNUMBER(K101))),AND(K101&lt;&gt;"",K101&lt;B101)),"CHECK DATE","COMPLETE"))))</x:f>
      </x:c>
    </x:row>
    <x:row r="102">
      <x:c r="A102" s="459"/>
      <x:c r="B102" s="466"/>
      <x:c r="C102" s="459"/>
      <x:c r="D102" s="459"/>
      <x:c r="E102" s="459"/>
      <x:c r="F102" s="459"/>
      <x:c r="G102" s="459"/>
      <x:c r="H102" s="459"/>
      <x:c r="I102" s="459"/>
      <x:c r="J102" s="459"/>
      <x:c r="K102" s="487"/>
      <x:c r="L102" s="459"/>
      <x:c r="M102" s="459"/>
      <x:c r="N102" s="747" t="str">
        <x:f>IF(A102="","",IF(COUNTIF($A$5:$A$1004,A102)&gt;1,"DUPLICATE ACTIVITY ID",IF(OR(B102="",C102="",D102="",E102="",F102="",G102="",L102=""),"CHECK REQUIRED FIELDS",IF(OR(NOT(ISNUMBER(B102)),B102&gt;TODAY()+1,AND(K102&lt;&gt;"",NOT(ISNUMBER(K102))),AND(K102&lt;&gt;"",K102&lt;B102)),"CHECK DATE","COMPLETE"))))</x:f>
      </x:c>
    </x:row>
    <x:row r="103">
      <x:c r="A103" s="459"/>
      <x:c r="B103" s="466"/>
      <x:c r="C103" s="459"/>
      <x:c r="D103" s="459"/>
      <x:c r="E103" s="459"/>
      <x:c r="F103" s="459"/>
      <x:c r="G103" s="459"/>
      <x:c r="H103" s="459"/>
      <x:c r="I103" s="459"/>
      <x:c r="J103" s="459"/>
      <x:c r="K103" s="487"/>
      <x:c r="L103" s="459"/>
      <x:c r="M103" s="459"/>
      <x:c r="N103" s="747" t="str">
        <x:f>IF(A103="","",IF(COUNTIF($A$5:$A$1004,A103)&gt;1,"DUPLICATE ACTIVITY ID",IF(OR(B103="",C103="",D103="",E103="",F103="",G103="",L103=""),"CHECK REQUIRED FIELDS",IF(OR(NOT(ISNUMBER(B103)),B103&gt;TODAY()+1,AND(K103&lt;&gt;"",NOT(ISNUMBER(K103))),AND(K103&lt;&gt;"",K103&lt;B103)),"CHECK DATE","COMPLETE"))))</x:f>
      </x:c>
    </x:row>
    <x:row r="104">
      <x:c r="A104" s="459"/>
      <x:c r="B104" s="466"/>
      <x:c r="C104" s="459"/>
      <x:c r="D104" s="459"/>
      <x:c r="E104" s="459"/>
      <x:c r="F104" s="459"/>
      <x:c r="G104" s="459"/>
      <x:c r="H104" s="459"/>
      <x:c r="I104" s="459"/>
      <x:c r="J104" s="459"/>
      <x:c r="K104" s="487"/>
      <x:c r="L104" s="459"/>
      <x:c r="M104" s="459"/>
      <x:c r="N104" s="747" t="str">
        <x:f>IF(A104="","",IF(COUNTIF($A$5:$A$1004,A104)&gt;1,"DUPLICATE ACTIVITY ID",IF(OR(B104="",C104="",D104="",E104="",F104="",G104="",L104=""),"CHECK REQUIRED FIELDS",IF(OR(NOT(ISNUMBER(B104)),B104&gt;TODAY()+1,AND(K104&lt;&gt;"",NOT(ISNUMBER(K104))),AND(K104&lt;&gt;"",K104&lt;B104)),"CHECK DATE","COMPLETE"))))</x:f>
      </x:c>
    </x:row>
    <x:row r="105">
      <x:c r="A105" s="459"/>
      <x:c r="B105" s="466"/>
      <x:c r="C105" s="459"/>
      <x:c r="D105" s="459"/>
      <x:c r="E105" s="459"/>
      <x:c r="F105" s="459"/>
      <x:c r="G105" s="459"/>
      <x:c r="H105" s="459"/>
      <x:c r="I105" s="459"/>
      <x:c r="J105" s="459"/>
      <x:c r="K105" s="487"/>
      <x:c r="L105" s="459"/>
      <x:c r="M105" s="459"/>
      <x:c r="N105" s="747" t="str">
        <x:f>IF(A105="","",IF(COUNTIF($A$5:$A$1004,A105)&gt;1,"DUPLICATE ACTIVITY ID",IF(OR(B105="",C105="",D105="",E105="",F105="",G105="",L105=""),"CHECK REQUIRED FIELDS",IF(OR(NOT(ISNUMBER(B105)),B105&gt;TODAY()+1,AND(K105&lt;&gt;"",NOT(ISNUMBER(K105))),AND(K105&lt;&gt;"",K105&lt;B105)),"CHECK DATE","COMPLETE"))))</x:f>
      </x:c>
    </x:row>
    <x:row r="106">
      <x:c r="A106" s="459"/>
      <x:c r="B106" s="466"/>
      <x:c r="C106" s="459"/>
      <x:c r="D106" s="459"/>
      <x:c r="E106" s="459"/>
      <x:c r="F106" s="459"/>
      <x:c r="G106" s="459"/>
      <x:c r="H106" s="459"/>
      <x:c r="I106" s="459"/>
      <x:c r="J106" s="459"/>
      <x:c r="K106" s="487"/>
      <x:c r="L106" s="459"/>
      <x:c r="M106" s="459"/>
      <x:c r="N106" s="747" t="str">
        <x:f>IF(A106="","",IF(COUNTIF($A$5:$A$1004,A106)&gt;1,"DUPLICATE ACTIVITY ID",IF(OR(B106="",C106="",D106="",E106="",F106="",G106="",L106=""),"CHECK REQUIRED FIELDS",IF(OR(NOT(ISNUMBER(B106)),B106&gt;TODAY()+1,AND(K106&lt;&gt;"",NOT(ISNUMBER(K106))),AND(K106&lt;&gt;"",K106&lt;B106)),"CHECK DATE","COMPLETE"))))</x:f>
      </x:c>
    </x:row>
    <x:row r="107">
      <x:c r="A107" s="459"/>
      <x:c r="B107" s="466"/>
      <x:c r="C107" s="459"/>
      <x:c r="D107" s="459"/>
      <x:c r="E107" s="459"/>
      <x:c r="F107" s="459"/>
      <x:c r="G107" s="459"/>
      <x:c r="H107" s="459"/>
      <x:c r="I107" s="459"/>
      <x:c r="J107" s="459"/>
      <x:c r="K107" s="487"/>
      <x:c r="L107" s="459"/>
      <x:c r="M107" s="459"/>
      <x:c r="N107" s="747" t="str">
        <x:f>IF(A107="","",IF(COUNTIF($A$5:$A$1004,A107)&gt;1,"DUPLICATE ACTIVITY ID",IF(OR(B107="",C107="",D107="",E107="",F107="",G107="",L107=""),"CHECK REQUIRED FIELDS",IF(OR(NOT(ISNUMBER(B107)),B107&gt;TODAY()+1,AND(K107&lt;&gt;"",NOT(ISNUMBER(K107))),AND(K107&lt;&gt;"",K107&lt;B107)),"CHECK DATE","COMPLETE"))))</x:f>
      </x:c>
    </x:row>
    <x:row r="108">
      <x:c r="A108" s="459"/>
      <x:c r="B108" s="466"/>
      <x:c r="C108" s="459"/>
      <x:c r="D108" s="459"/>
      <x:c r="E108" s="459"/>
      <x:c r="F108" s="459"/>
      <x:c r="G108" s="459"/>
      <x:c r="H108" s="459"/>
      <x:c r="I108" s="459"/>
      <x:c r="J108" s="459"/>
      <x:c r="K108" s="487"/>
      <x:c r="L108" s="459"/>
      <x:c r="M108" s="459"/>
      <x:c r="N108" s="747" t="str">
        <x:f>IF(A108="","",IF(COUNTIF($A$5:$A$1004,A108)&gt;1,"DUPLICATE ACTIVITY ID",IF(OR(B108="",C108="",D108="",E108="",F108="",G108="",L108=""),"CHECK REQUIRED FIELDS",IF(OR(NOT(ISNUMBER(B108)),B108&gt;TODAY()+1,AND(K108&lt;&gt;"",NOT(ISNUMBER(K108))),AND(K108&lt;&gt;"",K108&lt;B108)),"CHECK DATE","COMPLETE"))))</x:f>
      </x:c>
    </x:row>
    <x:row r="109">
      <x:c r="A109" s="459"/>
      <x:c r="B109" s="466"/>
      <x:c r="C109" s="459"/>
      <x:c r="D109" s="459"/>
      <x:c r="E109" s="459"/>
      <x:c r="F109" s="459"/>
      <x:c r="G109" s="459"/>
      <x:c r="H109" s="459"/>
      <x:c r="I109" s="459"/>
      <x:c r="J109" s="459"/>
      <x:c r="K109" s="487"/>
      <x:c r="L109" s="459"/>
      <x:c r="M109" s="459"/>
      <x:c r="N109" s="747" t="str">
        <x:f>IF(A109="","",IF(COUNTIF($A$5:$A$1004,A109)&gt;1,"DUPLICATE ACTIVITY ID",IF(OR(B109="",C109="",D109="",E109="",F109="",G109="",L109=""),"CHECK REQUIRED FIELDS",IF(OR(NOT(ISNUMBER(B109)),B109&gt;TODAY()+1,AND(K109&lt;&gt;"",NOT(ISNUMBER(K109))),AND(K109&lt;&gt;"",K109&lt;B109)),"CHECK DATE","COMPLETE"))))</x:f>
      </x:c>
    </x:row>
    <x:row r="110">
      <x:c r="A110" s="459"/>
      <x:c r="B110" s="466"/>
      <x:c r="C110" s="459"/>
      <x:c r="D110" s="459"/>
      <x:c r="E110" s="459"/>
      <x:c r="F110" s="459"/>
      <x:c r="G110" s="459"/>
      <x:c r="H110" s="459"/>
      <x:c r="I110" s="459"/>
      <x:c r="J110" s="459"/>
      <x:c r="K110" s="487"/>
      <x:c r="L110" s="459"/>
      <x:c r="M110" s="459"/>
      <x:c r="N110" s="747" t="str">
        <x:f>IF(A110="","",IF(COUNTIF($A$5:$A$1004,A110)&gt;1,"DUPLICATE ACTIVITY ID",IF(OR(B110="",C110="",D110="",E110="",F110="",G110="",L110=""),"CHECK REQUIRED FIELDS",IF(OR(NOT(ISNUMBER(B110)),B110&gt;TODAY()+1,AND(K110&lt;&gt;"",NOT(ISNUMBER(K110))),AND(K110&lt;&gt;"",K110&lt;B110)),"CHECK DATE","COMPLETE"))))</x:f>
      </x:c>
    </x:row>
    <x:row r="111">
      <x:c r="A111" s="459"/>
      <x:c r="B111" s="466"/>
      <x:c r="C111" s="459"/>
      <x:c r="D111" s="459"/>
      <x:c r="E111" s="459"/>
      <x:c r="F111" s="459"/>
      <x:c r="G111" s="459"/>
      <x:c r="H111" s="459"/>
      <x:c r="I111" s="459"/>
      <x:c r="J111" s="459"/>
      <x:c r="K111" s="487"/>
      <x:c r="L111" s="459"/>
      <x:c r="M111" s="459"/>
      <x:c r="N111" s="747" t="str">
        <x:f>IF(A111="","",IF(COUNTIF($A$5:$A$1004,A111)&gt;1,"DUPLICATE ACTIVITY ID",IF(OR(B111="",C111="",D111="",E111="",F111="",G111="",L111=""),"CHECK REQUIRED FIELDS",IF(OR(NOT(ISNUMBER(B111)),B111&gt;TODAY()+1,AND(K111&lt;&gt;"",NOT(ISNUMBER(K111))),AND(K111&lt;&gt;"",K111&lt;B111)),"CHECK DATE","COMPLETE"))))</x:f>
      </x:c>
    </x:row>
    <x:row r="112">
      <x:c r="A112" s="459"/>
      <x:c r="B112" s="466"/>
      <x:c r="C112" s="459"/>
      <x:c r="D112" s="459"/>
      <x:c r="E112" s="459"/>
      <x:c r="F112" s="459"/>
      <x:c r="G112" s="459"/>
      <x:c r="H112" s="459"/>
      <x:c r="I112" s="459"/>
      <x:c r="J112" s="459"/>
      <x:c r="K112" s="487"/>
      <x:c r="L112" s="459"/>
      <x:c r="M112" s="459"/>
      <x:c r="N112" s="747" t="str">
        <x:f>IF(A112="","",IF(COUNTIF($A$5:$A$1004,A112)&gt;1,"DUPLICATE ACTIVITY ID",IF(OR(B112="",C112="",D112="",E112="",F112="",G112="",L112=""),"CHECK REQUIRED FIELDS",IF(OR(NOT(ISNUMBER(B112)),B112&gt;TODAY()+1,AND(K112&lt;&gt;"",NOT(ISNUMBER(K112))),AND(K112&lt;&gt;"",K112&lt;B112)),"CHECK DATE","COMPLETE"))))</x:f>
      </x:c>
    </x:row>
    <x:row r="113">
      <x:c r="A113" s="459"/>
      <x:c r="B113" s="466"/>
      <x:c r="C113" s="459"/>
      <x:c r="D113" s="459"/>
      <x:c r="E113" s="459"/>
      <x:c r="F113" s="459"/>
      <x:c r="G113" s="459"/>
      <x:c r="H113" s="459"/>
      <x:c r="I113" s="459"/>
      <x:c r="J113" s="459"/>
      <x:c r="K113" s="487"/>
      <x:c r="L113" s="459"/>
      <x:c r="M113" s="459"/>
      <x:c r="N113" s="747" t="str">
        <x:f>IF(A113="","",IF(COUNTIF($A$5:$A$1004,A113)&gt;1,"DUPLICATE ACTIVITY ID",IF(OR(B113="",C113="",D113="",E113="",F113="",G113="",L113=""),"CHECK REQUIRED FIELDS",IF(OR(NOT(ISNUMBER(B113)),B113&gt;TODAY()+1,AND(K113&lt;&gt;"",NOT(ISNUMBER(K113))),AND(K113&lt;&gt;"",K113&lt;B113)),"CHECK DATE","COMPLETE"))))</x:f>
      </x:c>
    </x:row>
    <x:row r="114">
      <x:c r="A114" s="459"/>
      <x:c r="B114" s="466"/>
      <x:c r="C114" s="459"/>
      <x:c r="D114" s="459"/>
      <x:c r="E114" s="459"/>
      <x:c r="F114" s="459"/>
      <x:c r="G114" s="459"/>
      <x:c r="H114" s="459"/>
      <x:c r="I114" s="459"/>
      <x:c r="J114" s="459"/>
      <x:c r="K114" s="487"/>
      <x:c r="L114" s="459"/>
      <x:c r="M114" s="459"/>
      <x:c r="N114" s="747" t="str">
        <x:f>IF(A114="","",IF(COUNTIF($A$5:$A$1004,A114)&gt;1,"DUPLICATE ACTIVITY ID",IF(OR(B114="",C114="",D114="",E114="",F114="",G114="",L114=""),"CHECK REQUIRED FIELDS",IF(OR(NOT(ISNUMBER(B114)),B114&gt;TODAY()+1,AND(K114&lt;&gt;"",NOT(ISNUMBER(K114))),AND(K114&lt;&gt;"",K114&lt;B114)),"CHECK DATE","COMPLETE"))))</x:f>
      </x:c>
    </x:row>
    <x:row r="115">
      <x:c r="A115" s="459"/>
      <x:c r="B115" s="466"/>
      <x:c r="C115" s="459"/>
      <x:c r="D115" s="459"/>
      <x:c r="E115" s="459"/>
      <x:c r="F115" s="459"/>
      <x:c r="G115" s="459"/>
      <x:c r="H115" s="459"/>
      <x:c r="I115" s="459"/>
      <x:c r="J115" s="459"/>
      <x:c r="K115" s="487"/>
      <x:c r="L115" s="459"/>
      <x:c r="M115" s="459"/>
      <x:c r="N115" s="747" t="str">
        <x:f>IF(A115="","",IF(COUNTIF($A$5:$A$1004,A115)&gt;1,"DUPLICATE ACTIVITY ID",IF(OR(B115="",C115="",D115="",E115="",F115="",G115="",L115=""),"CHECK REQUIRED FIELDS",IF(OR(NOT(ISNUMBER(B115)),B115&gt;TODAY()+1,AND(K115&lt;&gt;"",NOT(ISNUMBER(K115))),AND(K115&lt;&gt;"",K115&lt;B115)),"CHECK DATE","COMPLETE"))))</x:f>
      </x:c>
    </x:row>
    <x:row r="116">
      <x:c r="A116" s="459"/>
      <x:c r="B116" s="466"/>
      <x:c r="C116" s="459"/>
      <x:c r="D116" s="459"/>
      <x:c r="E116" s="459"/>
      <x:c r="F116" s="459"/>
      <x:c r="G116" s="459"/>
      <x:c r="H116" s="459"/>
      <x:c r="I116" s="459"/>
      <x:c r="J116" s="459"/>
      <x:c r="K116" s="487"/>
      <x:c r="L116" s="459"/>
      <x:c r="M116" s="459"/>
      <x:c r="N116" s="747" t="str">
        <x:f>IF(A116="","",IF(COUNTIF($A$5:$A$1004,A116)&gt;1,"DUPLICATE ACTIVITY ID",IF(OR(B116="",C116="",D116="",E116="",F116="",G116="",L116=""),"CHECK REQUIRED FIELDS",IF(OR(NOT(ISNUMBER(B116)),B116&gt;TODAY()+1,AND(K116&lt;&gt;"",NOT(ISNUMBER(K116))),AND(K116&lt;&gt;"",K116&lt;B116)),"CHECK DATE","COMPLETE"))))</x:f>
      </x:c>
    </x:row>
    <x:row r="117">
      <x:c r="A117" s="459"/>
      <x:c r="B117" s="466"/>
      <x:c r="C117" s="459"/>
      <x:c r="D117" s="459"/>
      <x:c r="E117" s="459"/>
      <x:c r="F117" s="459"/>
      <x:c r="G117" s="459"/>
      <x:c r="H117" s="459"/>
      <x:c r="I117" s="459"/>
      <x:c r="J117" s="459"/>
      <x:c r="K117" s="487"/>
      <x:c r="L117" s="459"/>
      <x:c r="M117" s="459"/>
      <x:c r="N117" s="747" t="str">
        <x:f>IF(A117="","",IF(COUNTIF($A$5:$A$1004,A117)&gt;1,"DUPLICATE ACTIVITY ID",IF(OR(B117="",C117="",D117="",E117="",F117="",G117="",L117=""),"CHECK REQUIRED FIELDS",IF(OR(NOT(ISNUMBER(B117)),B117&gt;TODAY()+1,AND(K117&lt;&gt;"",NOT(ISNUMBER(K117))),AND(K117&lt;&gt;"",K117&lt;B117)),"CHECK DATE","COMPLETE"))))</x:f>
      </x:c>
    </x:row>
    <x:row r="118">
      <x:c r="A118" s="459"/>
      <x:c r="B118" s="466"/>
      <x:c r="C118" s="459"/>
      <x:c r="D118" s="459"/>
      <x:c r="E118" s="459"/>
      <x:c r="F118" s="459"/>
      <x:c r="G118" s="459"/>
      <x:c r="H118" s="459"/>
      <x:c r="I118" s="459"/>
      <x:c r="J118" s="459"/>
      <x:c r="K118" s="487"/>
      <x:c r="L118" s="459"/>
      <x:c r="M118" s="459"/>
      <x:c r="N118" s="747" t="str">
        <x:f>IF(A118="","",IF(COUNTIF($A$5:$A$1004,A118)&gt;1,"DUPLICATE ACTIVITY ID",IF(OR(B118="",C118="",D118="",E118="",F118="",G118="",L118=""),"CHECK REQUIRED FIELDS",IF(OR(NOT(ISNUMBER(B118)),B118&gt;TODAY()+1,AND(K118&lt;&gt;"",NOT(ISNUMBER(K118))),AND(K118&lt;&gt;"",K118&lt;B118)),"CHECK DATE","COMPLETE"))))</x:f>
      </x:c>
    </x:row>
    <x:row r="119">
      <x:c r="A119" s="459"/>
      <x:c r="B119" s="466"/>
      <x:c r="C119" s="459"/>
      <x:c r="D119" s="459"/>
      <x:c r="E119" s="459"/>
      <x:c r="F119" s="459"/>
      <x:c r="G119" s="459"/>
      <x:c r="H119" s="459"/>
      <x:c r="I119" s="459"/>
      <x:c r="J119" s="459"/>
      <x:c r="K119" s="487"/>
      <x:c r="L119" s="459"/>
      <x:c r="M119" s="459"/>
      <x:c r="N119" s="747" t="str">
        <x:f>IF(A119="","",IF(COUNTIF($A$5:$A$1004,A119)&gt;1,"DUPLICATE ACTIVITY ID",IF(OR(B119="",C119="",D119="",E119="",F119="",G119="",L119=""),"CHECK REQUIRED FIELDS",IF(OR(NOT(ISNUMBER(B119)),B119&gt;TODAY()+1,AND(K119&lt;&gt;"",NOT(ISNUMBER(K119))),AND(K119&lt;&gt;"",K119&lt;B119)),"CHECK DATE","COMPLETE"))))</x:f>
      </x:c>
    </x:row>
    <x:row r="120">
      <x:c r="A120" s="459"/>
      <x:c r="B120" s="466"/>
      <x:c r="C120" s="459"/>
      <x:c r="D120" s="459"/>
      <x:c r="E120" s="459"/>
      <x:c r="F120" s="459"/>
      <x:c r="G120" s="459"/>
      <x:c r="H120" s="459"/>
      <x:c r="I120" s="459"/>
      <x:c r="J120" s="459"/>
      <x:c r="K120" s="487"/>
      <x:c r="L120" s="459"/>
      <x:c r="M120" s="459"/>
      <x:c r="N120" s="747" t="str">
        <x:f>IF(A120="","",IF(COUNTIF($A$5:$A$1004,A120)&gt;1,"DUPLICATE ACTIVITY ID",IF(OR(B120="",C120="",D120="",E120="",F120="",G120="",L120=""),"CHECK REQUIRED FIELDS",IF(OR(NOT(ISNUMBER(B120)),B120&gt;TODAY()+1,AND(K120&lt;&gt;"",NOT(ISNUMBER(K120))),AND(K120&lt;&gt;"",K120&lt;B120)),"CHECK DATE","COMPLETE"))))</x:f>
      </x:c>
    </x:row>
    <x:row r="121">
      <x:c r="A121" s="459"/>
      <x:c r="B121" s="466"/>
      <x:c r="C121" s="459"/>
      <x:c r="D121" s="459"/>
      <x:c r="E121" s="459"/>
      <x:c r="F121" s="459"/>
      <x:c r="G121" s="459"/>
      <x:c r="H121" s="459"/>
      <x:c r="I121" s="459"/>
      <x:c r="J121" s="459"/>
      <x:c r="K121" s="487"/>
      <x:c r="L121" s="459"/>
      <x:c r="M121" s="459"/>
      <x:c r="N121" s="747" t="str">
        <x:f>IF(A121="","",IF(COUNTIF($A$5:$A$1004,A121)&gt;1,"DUPLICATE ACTIVITY ID",IF(OR(B121="",C121="",D121="",E121="",F121="",G121="",L121=""),"CHECK REQUIRED FIELDS",IF(OR(NOT(ISNUMBER(B121)),B121&gt;TODAY()+1,AND(K121&lt;&gt;"",NOT(ISNUMBER(K121))),AND(K121&lt;&gt;"",K121&lt;B121)),"CHECK DATE","COMPLETE"))))</x:f>
      </x:c>
    </x:row>
    <x:row r="122">
      <x:c r="A122" s="459"/>
      <x:c r="B122" s="466"/>
      <x:c r="C122" s="459"/>
      <x:c r="D122" s="459"/>
      <x:c r="E122" s="459"/>
      <x:c r="F122" s="459"/>
      <x:c r="G122" s="459"/>
      <x:c r="H122" s="459"/>
      <x:c r="I122" s="459"/>
      <x:c r="J122" s="459"/>
      <x:c r="K122" s="487"/>
      <x:c r="L122" s="459"/>
      <x:c r="M122" s="459"/>
      <x:c r="N122" s="747" t="str">
        <x:f>IF(A122="","",IF(COUNTIF($A$5:$A$1004,A122)&gt;1,"DUPLICATE ACTIVITY ID",IF(OR(B122="",C122="",D122="",E122="",F122="",G122="",L122=""),"CHECK REQUIRED FIELDS",IF(OR(NOT(ISNUMBER(B122)),B122&gt;TODAY()+1,AND(K122&lt;&gt;"",NOT(ISNUMBER(K122))),AND(K122&lt;&gt;"",K122&lt;B122)),"CHECK DATE","COMPLETE"))))</x:f>
      </x:c>
    </x:row>
    <x:row r="123">
      <x:c r="A123" s="459"/>
      <x:c r="B123" s="466"/>
      <x:c r="C123" s="459"/>
      <x:c r="D123" s="459"/>
      <x:c r="E123" s="459"/>
      <x:c r="F123" s="459"/>
      <x:c r="G123" s="459"/>
      <x:c r="H123" s="459"/>
      <x:c r="I123" s="459"/>
      <x:c r="J123" s="459"/>
      <x:c r="K123" s="487"/>
      <x:c r="L123" s="459"/>
      <x:c r="M123" s="459"/>
      <x:c r="N123" s="747" t="str">
        <x:f>IF(A123="","",IF(COUNTIF($A$5:$A$1004,A123)&gt;1,"DUPLICATE ACTIVITY ID",IF(OR(B123="",C123="",D123="",E123="",F123="",G123="",L123=""),"CHECK REQUIRED FIELDS",IF(OR(NOT(ISNUMBER(B123)),B123&gt;TODAY()+1,AND(K123&lt;&gt;"",NOT(ISNUMBER(K123))),AND(K123&lt;&gt;"",K123&lt;B123)),"CHECK DATE","COMPLETE"))))</x:f>
      </x:c>
    </x:row>
    <x:row r="124">
      <x:c r="A124" s="459"/>
      <x:c r="B124" s="466"/>
      <x:c r="C124" s="459"/>
      <x:c r="D124" s="459"/>
      <x:c r="E124" s="459"/>
      <x:c r="F124" s="459"/>
      <x:c r="G124" s="459"/>
      <x:c r="H124" s="459"/>
      <x:c r="I124" s="459"/>
      <x:c r="J124" s="459"/>
      <x:c r="K124" s="487"/>
      <x:c r="L124" s="459"/>
      <x:c r="M124" s="459"/>
      <x:c r="N124" s="747" t="str">
        <x:f>IF(A124="","",IF(COUNTIF($A$5:$A$1004,A124)&gt;1,"DUPLICATE ACTIVITY ID",IF(OR(B124="",C124="",D124="",E124="",F124="",G124="",L124=""),"CHECK REQUIRED FIELDS",IF(OR(NOT(ISNUMBER(B124)),B124&gt;TODAY()+1,AND(K124&lt;&gt;"",NOT(ISNUMBER(K124))),AND(K124&lt;&gt;"",K124&lt;B124)),"CHECK DATE","COMPLETE"))))</x:f>
      </x:c>
    </x:row>
    <x:row r="125">
      <x:c r="A125" s="459"/>
      <x:c r="B125" s="466"/>
      <x:c r="C125" s="459"/>
      <x:c r="D125" s="459"/>
      <x:c r="E125" s="459"/>
      <x:c r="F125" s="459"/>
      <x:c r="G125" s="459"/>
      <x:c r="H125" s="459"/>
      <x:c r="I125" s="459"/>
      <x:c r="J125" s="459"/>
      <x:c r="K125" s="487"/>
      <x:c r="L125" s="459"/>
      <x:c r="M125" s="459"/>
      <x:c r="N125" s="747" t="str">
        <x:f>IF(A125="","",IF(COUNTIF($A$5:$A$1004,A125)&gt;1,"DUPLICATE ACTIVITY ID",IF(OR(B125="",C125="",D125="",E125="",F125="",G125="",L125=""),"CHECK REQUIRED FIELDS",IF(OR(NOT(ISNUMBER(B125)),B125&gt;TODAY()+1,AND(K125&lt;&gt;"",NOT(ISNUMBER(K125))),AND(K125&lt;&gt;"",K125&lt;B125)),"CHECK DATE","COMPLETE"))))</x:f>
      </x:c>
    </x:row>
    <x:row r="126">
      <x:c r="A126" s="459"/>
      <x:c r="B126" s="466"/>
      <x:c r="C126" s="459"/>
      <x:c r="D126" s="459"/>
      <x:c r="E126" s="459"/>
      <x:c r="F126" s="459"/>
      <x:c r="G126" s="459"/>
      <x:c r="H126" s="459"/>
      <x:c r="I126" s="459"/>
      <x:c r="J126" s="459"/>
      <x:c r="K126" s="487"/>
      <x:c r="L126" s="459"/>
      <x:c r="M126" s="459"/>
      <x:c r="N126" s="747" t="str">
        <x:f>IF(A126="","",IF(COUNTIF($A$5:$A$1004,A126)&gt;1,"DUPLICATE ACTIVITY ID",IF(OR(B126="",C126="",D126="",E126="",F126="",G126="",L126=""),"CHECK REQUIRED FIELDS",IF(OR(NOT(ISNUMBER(B126)),B126&gt;TODAY()+1,AND(K126&lt;&gt;"",NOT(ISNUMBER(K126))),AND(K126&lt;&gt;"",K126&lt;B126)),"CHECK DATE","COMPLETE"))))</x:f>
      </x:c>
    </x:row>
    <x:row r="127">
      <x:c r="A127" s="459"/>
      <x:c r="B127" s="466"/>
      <x:c r="C127" s="459"/>
      <x:c r="D127" s="459"/>
      <x:c r="E127" s="459"/>
      <x:c r="F127" s="459"/>
      <x:c r="G127" s="459"/>
      <x:c r="H127" s="459"/>
      <x:c r="I127" s="459"/>
      <x:c r="J127" s="459"/>
      <x:c r="K127" s="487"/>
      <x:c r="L127" s="459"/>
      <x:c r="M127" s="459"/>
      <x:c r="N127" s="747" t="str">
        <x:f>IF(A127="","",IF(COUNTIF($A$5:$A$1004,A127)&gt;1,"DUPLICATE ACTIVITY ID",IF(OR(B127="",C127="",D127="",E127="",F127="",G127="",L127=""),"CHECK REQUIRED FIELDS",IF(OR(NOT(ISNUMBER(B127)),B127&gt;TODAY()+1,AND(K127&lt;&gt;"",NOT(ISNUMBER(K127))),AND(K127&lt;&gt;"",K127&lt;B127)),"CHECK DATE","COMPLETE"))))</x:f>
      </x:c>
    </x:row>
    <x:row r="128">
      <x:c r="A128" s="459"/>
      <x:c r="B128" s="466"/>
      <x:c r="C128" s="459"/>
      <x:c r="D128" s="459"/>
      <x:c r="E128" s="459"/>
      <x:c r="F128" s="459"/>
      <x:c r="G128" s="459"/>
      <x:c r="H128" s="459"/>
      <x:c r="I128" s="459"/>
      <x:c r="J128" s="459"/>
      <x:c r="K128" s="487"/>
      <x:c r="L128" s="459"/>
      <x:c r="M128" s="459"/>
      <x:c r="N128" s="747" t="str">
        <x:f>IF(A128="","",IF(COUNTIF($A$5:$A$1004,A128)&gt;1,"DUPLICATE ACTIVITY ID",IF(OR(B128="",C128="",D128="",E128="",F128="",G128="",L128=""),"CHECK REQUIRED FIELDS",IF(OR(NOT(ISNUMBER(B128)),B128&gt;TODAY()+1,AND(K128&lt;&gt;"",NOT(ISNUMBER(K128))),AND(K128&lt;&gt;"",K128&lt;B128)),"CHECK DATE","COMPLETE"))))</x:f>
      </x:c>
    </x:row>
    <x:row r="129">
      <x:c r="A129" s="459"/>
      <x:c r="B129" s="466"/>
      <x:c r="C129" s="459"/>
      <x:c r="D129" s="459"/>
      <x:c r="E129" s="459"/>
      <x:c r="F129" s="459"/>
      <x:c r="G129" s="459"/>
      <x:c r="H129" s="459"/>
      <x:c r="I129" s="459"/>
      <x:c r="J129" s="459"/>
      <x:c r="K129" s="487"/>
      <x:c r="L129" s="459"/>
      <x:c r="M129" s="459"/>
      <x:c r="N129" s="747" t="str">
        <x:f>IF(A129="","",IF(COUNTIF($A$5:$A$1004,A129)&gt;1,"DUPLICATE ACTIVITY ID",IF(OR(B129="",C129="",D129="",E129="",F129="",G129="",L129=""),"CHECK REQUIRED FIELDS",IF(OR(NOT(ISNUMBER(B129)),B129&gt;TODAY()+1,AND(K129&lt;&gt;"",NOT(ISNUMBER(K129))),AND(K129&lt;&gt;"",K129&lt;B129)),"CHECK DATE","COMPLETE"))))</x:f>
      </x:c>
    </x:row>
    <x:row r="130">
      <x:c r="A130" s="459"/>
      <x:c r="B130" s="466"/>
      <x:c r="C130" s="459"/>
      <x:c r="D130" s="459"/>
      <x:c r="E130" s="459"/>
      <x:c r="F130" s="459"/>
      <x:c r="G130" s="459"/>
      <x:c r="H130" s="459"/>
      <x:c r="I130" s="459"/>
      <x:c r="J130" s="459"/>
      <x:c r="K130" s="487"/>
      <x:c r="L130" s="459"/>
      <x:c r="M130" s="459"/>
      <x:c r="N130" s="747" t="str">
        <x:f>IF(A130="","",IF(COUNTIF($A$5:$A$1004,A130)&gt;1,"DUPLICATE ACTIVITY ID",IF(OR(B130="",C130="",D130="",E130="",F130="",G130="",L130=""),"CHECK REQUIRED FIELDS",IF(OR(NOT(ISNUMBER(B130)),B130&gt;TODAY()+1,AND(K130&lt;&gt;"",NOT(ISNUMBER(K130))),AND(K130&lt;&gt;"",K130&lt;B130)),"CHECK DATE","COMPLETE"))))</x:f>
      </x:c>
    </x:row>
    <x:row r="131">
      <x:c r="A131" s="459"/>
      <x:c r="B131" s="466"/>
      <x:c r="C131" s="459"/>
      <x:c r="D131" s="459"/>
      <x:c r="E131" s="459"/>
      <x:c r="F131" s="459"/>
      <x:c r="G131" s="459"/>
      <x:c r="H131" s="459"/>
      <x:c r="I131" s="459"/>
      <x:c r="J131" s="459"/>
      <x:c r="K131" s="487"/>
      <x:c r="L131" s="459"/>
      <x:c r="M131" s="459"/>
      <x:c r="N131" s="747" t="str">
        <x:f>IF(A131="","",IF(COUNTIF($A$5:$A$1004,A131)&gt;1,"DUPLICATE ACTIVITY ID",IF(OR(B131="",C131="",D131="",E131="",F131="",G131="",L131=""),"CHECK REQUIRED FIELDS",IF(OR(NOT(ISNUMBER(B131)),B131&gt;TODAY()+1,AND(K131&lt;&gt;"",NOT(ISNUMBER(K131))),AND(K131&lt;&gt;"",K131&lt;B131)),"CHECK DATE","COMPLETE"))))</x:f>
      </x:c>
    </x:row>
    <x:row r="132">
      <x:c r="A132" s="459"/>
      <x:c r="B132" s="466"/>
      <x:c r="C132" s="459"/>
      <x:c r="D132" s="459"/>
      <x:c r="E132" s="459"/>
      <x:c r="F132" s="459"/>
      <x:c r="G132" s="459"/>
      <x:c r="H132" s="459"/>
      <x:c r="I132" s="459"/>
      <x:c r="J132" s="459"/>
      <x:c r="K132" s="487"/>
      <x:c r="L132" s="459"/>
      <x:c r="M132" s="459"/>
      <x:c r="N132" s="747" t="str">
        <x:f>IF(A132="","",IF(COUNTIF($A$5:$A$1004,A132)&gt;1,"DUPLICATE ACTIVITY ID",IF(OR(B132="",C132="",D132="",E132="",F132="",G132="",L132=""),"CHECK REQUIRED FIELDS",IF(OR(NOT(ISNUMBER(B132)),B132&gt;TODAY()+1,AND(K132&lt;&gt;"",NOT(ISNUMBER(K132))),AND(K132&lt;&gt;"",K132&lt;B132)),"CHECK DATE","COMPLETE"))))</x:f>
      </x:c>
    </x:row>
    <x:row r="133">
      <x:c r="A133" s="459"/>
      <x:c r="B133" s="466"/>
      <x:c r="C133" s="459"/>
      <x:c r="D133" s="459"/>
      <x:c r="E133" s="459"/>
      <x:c r="F133" s="459"/>
      <x:c r="G133" s="459"/>
      <x:c r="H133" s="459"/>
      <x:c r="I133" s="459"/>
      <x:c r="J133" s="459"/>
      <x:c r="K133" s="487"/>
      <x:c r="L133" s="459"/>
      <x:c r="M133" s="459"/>
      <x:c r="N133" s="747" t="str">
        <x:f>IF(A133="","",IF(COUNTIF($A$5:$A$1004,A133)&gt;1,"DUPLICATE ACTIVITY ID",IF(OR(B133="",C133="",D133="",E133="",F133="",G133="",L133=""),"CHECK REQUIRED FIELDS",IF(OR(NOT(ISNUMBER(B133)),B133&gt;TODAY()+1,AND(K133&lt;&gt;"",NOT(ISNUMBER(K133))),AND(K133&lt;&gt;"",K133&lt;B133)),"CHECK DATE","COMPLETE"))))</x:f>
      </x:c>
    </x:row>
    <x:row r="134">
      <x:c r="A134" s="459"/>
      <x:c r="B134" s="466"/>
      <x:c r="C134" s="459"/>
      <x:c r="D134" s="459"/>
      <x:c r="E134" s="459"/>
      <x:c r="F134" s="459"/>
      <x:c r="G134" s="459"/>
      <x:c r="H134" s="459"/>
      <x:c r="I134" s="459"/>
      <x:c r="J134" s="459"/>
      <x:c r="K134" s="487"/>
      <x:c r="L134" s="459"/>
      <x:c r="M134" s="459"/>
      <x:c r="N134" s="747" t="str">
        <x:f>IF(A134="","",IF(COUNTIF($A$5:$A$1004,A134)&gt;1,"DUPLICATE ACTIVITY ID",IF(OR(B134="",C134="",D134="",E134="",F134="",G134="",L134=""),"CHECK REQUIRED FIELDS",IF(OR(NOT(ISNUMBER(B134)),B134&gt;TODAY()+1,AND(K134&lt;&gt;"",NOT(ISNUMBER(K134))),AND(K134&lt;&gt;"",K134&lt;B134)),"CHECK DATE","COMPLETE"))))</x:f>
      </x:c>
    </x:row>
    <x:row r="135">
      <x:c r="A135" s="459"/>
      <x:c r="B135" s="466"/>
      <x:c r="C135" s="459"/>
      <x:c r="D135" s="459"/>
      <x:c r="E135" s="459"/>
      <x:c r="F135" s="459"/>
      <x:c r="G135" s="459"/>
      <x:c r="H135" s="459"/>
      <x:c r="I135" s="459"/>
      <x:c r="J135" s="459"/>
      <x:c r="K135" s="487"/>
      <x:c r="L135" s="459"/>
      <x:c r="M135" s="459"/>
      <x:c r="N135" s="747" t="str">
        <x:f>IF(A135="","",IF(COUNTIF($A$5:$A$1004,A135)&gt;1,"DUPLICATE ACTIVITY ID",IF(OR(B135="",C135="",D135="",E135="",F135="",G135="",L135=""),"CHECK REQUIRED FIELDS",IF(OR(NOT(ISNUMBER(B135)),B135&gt;TODAY()+1,AND(K135&lt;&gt;"",NOT(ISNUMBER(K135))),AND(K135&lt;&gt;"",K135&lt;B135)),"CHECK DATE","COMPLETE"))))</x:f>
      </x:c>
    </x:row>
    <x:row r="136">
      <x:c r="A136" s="459"/>
      <x:c r="B136" s="466"/>
      <x:c r="C136" s="459"/>
      <x:c r="D136" s="459"/>
      <x:c r="E136" s="459"/>
      <x:c r="F136" s="459"/>
      <x:c r="G136" s="459"/>
      <x:c r="H136" s="459"/>
      <x:c r="I136" s="459"/>
      <x:c r="J136" s="459"/>
      <x:c r="K136" s="487"/>
      <x:c r="L136" s="459"/>
      <x:c r="M136" s="459"/>
      <x:c r="N136" s="747" t="str">
        <x:f>IF(A136="","",IF(COUNTIF($A$5:$A$1004,A136)&gt;1,"DUPLICATE ACTIVITY ID",IF(OR(B136="",C136="",D136="",E136="",F136="",G136="",L136=""),"CHECK REQUIRED FIELDS",IF(OR(NOT(ISNUMBER(B136)),B136&gt;TODAY()+1,AND(K136&lt;&gt;"",NOT(ISNUMBER(K136))),AND(K136&lt;&gt;"",K136&lt;B136)),"CHECK DATE","COMPLETE"))))</x:f>
      </x:c>
    </x:row>
    <x:row r="137">
      <x:c r="A137" s="459"/>
      <x:c r="B137" s="466"/>
      <x:c r="C137" s="459"/>
      <x:c r="D137" s="459"/>
      <x:c r="E137" s="459"/>
      <x:c r="F137" s="459"/>
      <x:c r="G137" s="459"/>
      <x:c r="H137" s="459"/>
      <x:c r="I137" s="459"/>
      <x:c r="J137" s="459"/>
      <x:c r="K137" s="487"/>
      <x:c r="L137" s="459"/>
      <x:c r="M137" s="459"/>
      <x:c r="N137" s="747" t="str">
        <x:f>IF(A137="","",IF(COUNTIF($A$5:$A$1004,A137)&gt;1,"DUPLICATE ACTIVITY ID",IF(OR(B137="",C137="",D137="",E137="",F137="",G137="",L137=""),"CHECK REQUIRED FIELDS",IF(OR(NOT(ISNUMBER(B137)),B137&gt;TODAY()+1,AND(K137&lt;&gt;"",NOT(ISNUMBER(K137))),AND(K137&lt;&gt;"",K137&lt;B137)),"CHECK DATE","COMPLETE"))))</x:f>
      </x:c>
    </x:row>
    <x:row r="138">
      <x:c r="A138" s="459"/>
      <x:c r="B138" s="466"/>
      <x:c r="C138" s="459"/>
      <x:c r="D138" s="459"/>
      <x:c r="E138" s="459"/>
      <x:c r="F138" s="459"/>
      <x:c r="G138" s="459"/>
      <x:c r="H138" s="459"/>
      <x:c r="I138" s="459"/>
      <x:c r="J138" s="459"/>
      <x:c r="K138" s="487"/>
      <x:c r="L138" s="459"/>
      <x:c r="M138" s="459"/>
      <x:c r="N138" s="747" t="str">
        <x:f>IF(A138="","",IF(COUNTIF($A$5:$A$1004,A138)&gt;1,"DUPLICATE ACTIVITY ID",IF(OR(B138="",C138="",D138="",E138="",F138="",G138="",L138=""),"CHECK REQUIRED FIELDS",IF(OR(NOT(ISNUMBER(B138)),B138&gt;TODAY()+1,AND(K138&lt;&gt;"",NOT(ISNUMBER(K138))),AND(K138&lt;&gt;"",K138&lt;B138)),"CHECK DATE","COMPLETE"))))</x:f>
      </x:c>
    </x:row>
    <x:row r="139">
      <x:c r="A139" s="459"/>
      <x:c r="B139" s="466"/>
      <x:c r="C139" s="459"/>
      <x:c r="D139" s="459"/>
      <x:c r="E139" s="459"/>
      <x:c r="F139" s="459"/>
      <x:c r="G139" s="459"/>
      <x:c r="H139" s="459"/>
      <x:c r="I139" s="459"/>
      <x:c r="J139" s="459"/>
      <x:c r="K139" s="487"/>
      <x:c r="L139" s="459"/>
      <x:c r="M139" s="459"/>
      <x:c r="N139" s="747" t="str">
        <x:f>IF(A139="","",IF(COUNTIF($A$5:$A$1004,A139)&gt;1,"DUPLICATE ACTIVITY ID",IF(OR(B139="",C139="",D139="",E139="",F139="",G139="",L139=""),"CHECK REQUIRED FIELDS",IF(OR(NOT(ISNUMBER(B139)),B139&gt;TODAY()+1,AND(K139&lt;&gt;"",NOT(ISNUMBER(K139))),AND(K139&lt;&gt;"",K139&lt;B139)),"CHECK DATE","COMPLETE"))))</x:f>
      </x:c>
    </x:row>
    <x:row r="140">
      <x:c r="A140" s="459"/>
      <x:c r="B140" s="466"/>
      <x:c r="C140" s="459"/>
      <x:c r="D140" s="459"/>
      <x:c r="E140" s="459"/>
      <x:c r="F140" s="459"/>
      <x:c r="G140" s="459"/>
      <x:c r="H140" s="459"/>
      <x:c r="I140" s="459"/>
      <x:c r="J140" s="459"/>
      <x:c r="K140" s="487"/>
      <x:c r="L140" s="459"/>
      <x:c r="M140" s="459"/>
      <x:c r="N140" s="747" t="str">
        <x:f>IF(A140="","",IF(COUNTIF($A$5:$A$1004,A140)&gt;1,"DUPLICATE ACTIVITY ID",IF(OR(B140="",C140="",D140="",E140="",F140="",G140="",L140=""),"CHECK REQUIRED FIELDS",IF(OR(NOT(ISNUMBER(B140)),B140&gt;TODAY()+1,AND(K140&lt;&gt;"",NOT(ISNUMBER(K140))),AND(K140&lt;&gt;"",K140&lt;B140)),"CHECK DATE","COMPLETE"))))</x:f>
      </x:c>
    </x:row>
    <x:row r="141">
      <x:c r="A141" s="459"/>
      <x:c r="B141" s="466"/>
      <x:c r="C141" s="459"/>
      <x:c r="D141" s="459"/>
      <x:c r="E141" s="459"/>
      <x:c r="F141" s="459"/>
      <x:c r="G141" s="459"/>
      <x:c r="H141" s="459"/>
      <x:c r="I141" s="459"/>
      <x:c r="J141" s="459"/>
      <x:c r="K141" s="487"/>
      <x:c r="L141" s="459"/>
      <x:c r="M141" s="459"/>
      <x:c r="N141" s="747" t="str">
        <x:f>IF(A141="","",IF(COUNTIF($A$5:$A$1004,A141)&gt;1,"DUPLICATE ACTIVITY ID",IF(OR(B141="",C141="",D141="",E141="",F141="",G141="",L141=""),"CHECK REQUIRED FIELDS",IF(OR(NOT(ISNUMBER(B141)),B141&gt;TODAY()+1,AND(K141&lt;&gt;"",NOT(ISNUMBER(K141))),AND(K141&lt;&gt;"",K141&lt;B141)),"CHECK DATE","COMPLETE"))))</x:f>
      </x:c>
    </x:row>
    <x:row r="142">
      <x:c r="A142" s="459"/>
      <x:c r="B142" s="466"/>
      <x:c r="C142" s="459"/>
      <x:c r="D142" s="459"/>
      <x:c r="E142" s="459"/>
      <x:c r="F142" s="459"/>
      <x:c r="G142" s="459"/>
      <x:c r="H142" s="459"/>
      <x:c r="I142" s="459"/>
      <x:c r="J142" s="459"/>
      <x:c r="K142" s="487"/>
      <x:c r="L142" s="459"/>
      <x:c r="M142" s="459"/>
      <x:c r="N142" s="747" t="str">
        <x:f>IF(A142="","",IF(COUNTIF($A$5:$A$1004,A142)&gt;1,"DUPLICATE ACTIVITY ID",IF(OR(B142="",C142="",D142="",E142="",F142="",G142="",L142=""),"CHECK REQUIRED FIELDS",IF(OR(NOT(ISNUMBER(B142)),B142&gt;TODAY()+1,AND(K142&lt;&gt;"",NOT(ISNUMBER(K142))),AND(K142&lt;&gt;"",K142&lt;B142)),"CHECK DATE","COMPLETE"))))</x:f>
      </x:c>
    </x:row>
    <x:row r="143">
      <x:c r="A143" s="459"/>
      <x:c r="B143" s="466"/>
      <x:c r="C143" s="459"/>
      <x:c r="D143" s="459"/>
      <x:c r="E143" s="459"/>
      <x:c r="F143" s="459"/>
      <x:c r="G143" s="459"/>
      <x:c r="H143" s="459"/>
      <x:c r="I143" s="459"/>
      <x:c r="J143" s="459"/>
      <x:c r="K143" s="487"/>
      <x:c r="L143" s="459"/>
      <x:c r="M143" s="459"/>
      <x:c r="N143" s="747" t="str">
        <x:f>IF(A143="","",IF(COUNTIF($A$5:$A$1004,A143)&gt;1,"DUPLICATE ACTIVITY ID",IF(OR(B143="",C143="",D143="",E143="",F143="",G143="",L143=""),"CHECK REQUIRED FIELDS",IF(OR(NOT(ISNUMBER(B143)),B143&gt;TODAY()+1,AND(K143&lt;&gt;"",NOT(ISNUMBER(K143))),AND(K143&lt;&gt;"",K143&lt;B143)),"CHECK DATE","COMPLETE"))))</x:f>
      </x:c>
    </x:row>
    <x:row r="144">
      <x:c r="A144" s="459"/>
      <x:c r="B144" s="466"/>
      <x:c r="C144" s="459"/>
      <x:c r="D144" s="459"/>
      <x:c r="E144" s="459"/>
      <x:c r="F144" s="459"/>
      <x:c r="G144" s="459"/>
      <x:c r="H144" s="459"/>
      <x:c r="I144" s="459"/>
      <x:c r="J144" s="459"/>
      <x:c r="K144" s="487"/>
      <x:c r="L144" s="459"/>
      <x:c r="M144" s="459"/>
      <x:c r="N144" s="747" t="str">
        <x:f>IF(A144="","",IF(COUNTIF($A$5:$A$1004,A144)&gt;1,"DUPLICATE ACTIVITY ID",IF(OR(B144="",C144="",D144="",E144="",F144="",G144="",L144=""),"CHECK REQUIRED FIELDS",IF(OR(NOT(ISNUMBER(B144)),B144&gt;TODAY()+1,AND(K144&lt;&gt;"",NOT(ISNUMBER(K144))),AND(K144&lt;&gt;"",K144&lt;B144)),"CHECK DATE","COMPLETE"))))</x:f>
      </x:c>
    </x:row>
    <x:row r="145">
      <x:c r="A145" s="459"/>
      <x:c r="B145" s="466"/>
      <x:c r="C145" s="459"/>
      <x:c r="D145" s="459"/>
      <x:c r="E145" s="459"/>
      <x:c r="F145" s="459"/>
      <x:c r="G145" s="459"/>
      <x:c r="H145" s="459"/>
      <x:c r="I145" s="459"/>
      <x:c r="J145" s="459"/>
      <x:c r="K145" s="487"/>
      <x:c r="L145" s="459"/>
      <x:c r="M145" s="459"/>
      <x:c r="N145" s="747" t="str">
        <x:f>IF(A145="","",IF(COUNTIF($A$5:$A$1004,A145)&gt;1,"DUPLICATE ACTIVITY ID",IF(OR(B145="",C145="",D145="",E145="",F145="",G145="",L145=""),"CHECK REQUIRED FIELDS",IF(OR(NOT(ISNUMBER(B145)),B145&gt;TODAY()+1,AND(K145&lt;&gt;"",NOT(ISNUMBER(K145))),AND(K145&lt;&gt;"",K145&lt;B145)),"CHECK DATE","COMPLETE"))))</x:f>
      </x:c>
    </x:row>
    <x:row r="146">
      <x:c r="A146" s="459"/>
      <x:c r="B146" s="466"/>
      <x:c r="C146" s="459"/>
      <x:c r="D146" s="459"/>
      <x:c r="E146" s="459"/>
      <x:c r="F146" s="459"/>
      <x:c r="G146" s="459"/>
      <x:c r="H146" s="459"/>
      <x:c r="I146" s="459"/>
      <x:c r="J146" s="459"/>
      <x:c r="K146" s="487"/>
      <x:c r="L146" s="459"/>
      <x:c r="M146" s="459"/>
      <x:c r="N146" s="747" t="str">
        <x:f>IF(A146="","",IF(COUNTIF($A$5:$A$1004,A146)&gt;1,"DUPLICATE ACTIVITY ID",IF(OR(B146="",C146="",D146="",E146="",F146="",G146="",L146=""),"CHECK REQUIRED FIELDS",IF(OR(NOT(ISNUMBER(B146)),B146&gt;TODAY()+1,AND(K146&lt;&gt;"",NOT(ISNUMBER(K146))),AND(K146&lt;&gt;"",K146&lt;B146)),"CHECK DATE","COMPLETE"))))</x:f>
      </x:c>
    </x:row>
    <x:row r="147">
      <x:c r="A147" s="459"/>
      <x:c r="B147" s="466"/>
      <x:c r="C147" s="459"/>
      <x:c r="D147" s="459"/>
      <x:c r="E147" s="459"/>
      <x:c r="F147" s="459"/>
      <x:c r="G147" s="459"/>
      <x:c r="H147" s="459"/>
      <x:c r="I147" s="459"/>
      <x:c r="J147" s="459"/>
      <x:c r="K147" s="487"/>
      <x:c r="L147" s="459"/>
      <x:c r="M147" s="459"/>
      <x:c r="N147" s="747" t="str">
        <x:f>IF(A147="","",IF(COUNTIF($A$5:$A$1004,A147)&gt;1,"DUPLICATE ACTIVITY ID",IF(OR(B147="",C147="",D147="",E147="",F147="",G147="",L147=""),"CHECK REQUIRED FIELDS",IF(OR(NOT(ISNUMBER(B147)),B147&gt;TODAY()+1,AND(K147&lt;&gt;"",NOT(ISNUMBER(K147))),AND(K147&lt;&gt;"",K147&lt;B147)),"CHECK DATE","COMPLETE"))))</x:f>
      </x:c>
    </x:row>
    <x:row r="148">
      <x:c r="A148" s="459"/>
      <x:c r="B148" s="466"/>
      <x:c r="C148" s="459"/>
      <x:c r="D148" s="459"/>
      <x:c r="E148" s="459"/>
      <x:c r="F148" s="459"/>
      <x:c r="G148" s="459"/>
      <x:c r="H148" s="459"/>
      <x:c r="I148" s="459"/>
      <x:c r="J148" s="459"/>
      <x:c r="K148" s="487"/>
      <x:c r="L148" s="459"/>
      <x:c r="M148" s="459"/>
      <x:c r="N148" s="747" t="str">
        <x:f>IF(A148="","",IF(COUNTIF($A$5:$A$1004,A148)&gt;1,"DUPLICATE ACTIVITY ID",IF(OR(B148="",C148="",D148="",E148="",F148="",G148="",L148=""),"CHECK REQUIRED FIELDS",IF(OR(NOT(ISNUMBER(B148)),B148&gt;TODAY()+1,AND(K148&lt;&gt;"",NOT(ISNUMBER(K148))),AND(K148&lt;&gt;"",K148&lt;B148)),"CHECK DATE","COMPLETE"))))</x:f>
      </x:c>
    </x:row>
    <x:row r="149">
      <x:c r="A149" s="459"/>
      <x:c r="B149" s="466"/>
      <x:c r="C149" s="459"/>
      <x:c r="D149" s="459"/>
      <x:c r="E149" s="459"/>
      <x:c r="F149" s="459"/>
      <x:c r="G149" s="459"/>
      <x:c r="H149" s="459"/>
      <x:c r="I149" s="459"/>
      <x:c r="J149" s="459"/>
      <x:c r="K149" s="487"/>
      <x:c r="L149" s="459"/>
      <x:c r="M149" s="459"/>
      <x:c r="N149" s="747" t="str">
        <x:f>IF(A149="","",IF(COUNTIF($A$5:$A$1004,A149)&gt;1,"DUPLICATE ACTIVITY ID",IF(OR(B149="",C149="",D149="",E149="",F149="",G149="",L149=""),"CHECK REQUIRED FIELDS",IF(OR(NOT(ISNUMBER(B149)),B149&gt;TODAY()+1,AND(K149&lt;&gt;"",NOT(ISNUMBER(K149))),AND(K149&lt;&gt;"",K149&lt;B149)),"CHECK DATE","COMPLETE"))))</x:f>
      </x:c>
    </x:row>
    <x:row r="150">
      <x:c r="A150" s="459"/>
      <x:c r="B150" s="466"/>
      <x:c r="C150" s="459"/>
      <x:c r="D150" s="459"/>
      <x:c r="E150" s="459"/>
      <x:c r="F150" s="459"/>
      <x:c r="G150" s="459"/>
      <x:c r="H150" s="459"/>
      <x:c r="I150" s="459"/>
      <x:c r="J150" s="459"/>
      <x:c r="K150" s="487"/>
      <x:c r="L150" s="459"/>
      <x:c r="M150" s="459"/>
      <x:c r="N150" s="747" t="str">
        <x:f>IF(A150="","",IF(COUNTIF($A$5:$A$1004,A150)&gt;1,"DUPLICATE ACTIVITY ID",IF(OR(B150="",C150="",D150="",E150="",F150="",G150="",L150=""),"CHECK REQUIRED FIELDS",IF(OR(NOT(ISNUMBER(B150)),B150&gt;TODAY()+1,AND(K150&lt;&gt;"",NOT(ISNUMBER(K150))),AND(K150&lt;&gt;"",K150&lt;B150)),"CHECK DATE","COMPLETE"))))</x:f>
      </x:c>
    </x:row>
    <x:row r="151">
      <x:c r="A151" s="459"/>
      <x:c r="B151" s="466"/>
      <x:c r="C151" s="459"/>
      <x:c r="D151" s="459"/>
      <x:c r="E151" s="459"/>
      <x:c r="F151" s="459"/>
      <x:c r="G151" s="459"/>
      <x:c r="H151" s="459"/>
      <x:c r="I151" s="459"/>
      <x:c r="J151" s="459"/>
      <x:c r="K151" s="487"/>
      <x:c r="L151" s="459"/>
      <x:c r="M151" s="459"/>
      <x:c r="N151" s="747" t="str">
        <x:f>IF(A151="","",IF(COUNTIF($A$5:$A$1004,A151)&gt;1,"DUPLICATE ACTIVITY ID",IF(OR(B151="",C151="",D151="",E151="",F151="",G151="",L151=""),"CHECK REQUIRED FIELDS",IF(OR(NOT(ISNUMBER(B151)),B151&gt;TODAY()+1,AND(K151&lt;&gt;"",NOT(ISNUMBER(K151))),AND(K151&lt;&gt;"",K151&lt;B151)),"CHECK DATE","COMPLETE"))))</x:f>
      </x:c>
    </x:row>
    <x:row r="152">
      <x:c r="A152" s="459"/>
      <x:c r="B152" s="466"/>
      <x:c r="C152" s="459"/>
      <x:c r="D152" s="459"/>
      <x:c r="E152" s="459"/>
      <x:c r="F152" s="459"/>
      <x:c r="G152" s="459"/>
      <x:c r="H152" s="459"/>
      <x:c r="I152" s="459"/>
      <x:c r="J152" s="459"/>
      <x:c r="K152" s="487"/>
      <x:c r="L152" s="459"/>
      <x:c r="M152" s="459"/>
      <x:c r="N152" s="747" t="str">
        <x:f>IF(A152="","",IF(COUNTIF($A$5:$A$1004,A152)&gt;1,"DUPLICATE ACTIVITY ID",IF(OR(B152="",C152="",D152="",E152="",F152="",G152="",L152=""),"CHECK REQUIRED FIELDS",IF(OR(NOT(ISNUMBER(B152)),B152&gt;TODAY()+1,AND(K152&lt;&gt;"",NOT(ISNUMBER(K152))),AND(K152&lt;&gt;"",K152&lt;B152)),"CHECK DATE","COMPLETE"))))</x:f>
      </x:c>
    </x:row>
    <x:row r="153">
      <x:c r="A153" s="459"/>
      <x:c r="B153" s="466"/>
      <x:c r="C153" s="459"/>
      <x:c r="D153" s="459"/>
      <x:c r="E153" s="459"/>
      <x:c r="F153" s="459"/>
      <x:c r="G153" s="459"/>
      <x:c r="H153" s="459"/>
      <x:c r="I153" s="459"/>
      <x:c r="J153" s="459"/>
      <x:c r="K153" s="487"/>
      <x:c r="L153" s="459"/>
      <x:c r="M153" s="459"/>
      <x:c r="N153" s="747" t="str">
        <x:f>IF(A153="","",IF(COUNTIF($A$5:$A$1004,A153)&gt;1,"DUPLICATE ACTIVITY ID",IF(OR(B153="",C153="",D153="",E153="",F153="",G153="",L153=""),"CHECK REQUIRED FIELDS",IF(OR(NOT(ISNUMBER(B153)),B153&gt;TODAY()+1,AND(K153&lt;&gt;"",NOT(ISNUMBER(K153))),AND(K153&lt;&gt;"",K153&lt;B153)),"CHECK DATE","COMPLETE"))))</x:f>
      </x:c>
    </x:row>
    <x:row r="154">
      <x:c r="A154" s="459"/>
      <x:c r="B154" s="466"/>
      <x:c r="C154" s="459"/>
      <x:c r="D154" s="459"/>
      <x:c r="E154" s="459"/>
      <x:c r="F154" s="459"/>
      <x:c r="G154" s="459"/>
      <x:c r="H154" s="459"/>
      <x:c r="I154" s="459"/>
      <x:c r="J154" s="459"/>
      <x:c r="K154" s="487"/>
      <x:c r="L154" s="459"/>
      <x:c r="M154" s="459"/>
      <x:c r="N154" s="747" t="str">
        <x:f>IF(A154="","",IF(COUNTIF($A$5:$A$1004,A154)&gt;1,"DUPLICATE ACTIVITY ID",IF(OR(B154="",C154="",D154="",E154="",F154="",G154="",L154=""),"CHECK REQUIRED FIELDS",IF(OR(NOT(ISNUMBER(B154)),B154&gt;TODAY()+1,AND(K154&lt;&gt;"",NOT(ISNUMBER(K154))),AND(K154&lt;&gt;"",K154&lt;B154)),"CHECK DATE","COMPLETE"))))</x:f>
      </x:c>
    </x:row>
    <x:row r="155">
      <x:c r="A155" s="459"/>
      <x:c r="B155" s="466"/>
      <x:c r="C155" s="459"/>
      <x:c r="D155" s="459"/>
      <x:c r="E155" s="459"/>
      <x:c r="F155" s="459"/>
      <x:c r="G155" s="459"/>
      <x:c r="H155" s="459"/>
      <x:c r="I155" s="459"/>
      <x:c r="J155" s="459"/>
      <x:c r="K155" s="487"/>
      <x:c r="L155" s="459"/>
      <x:c r="M155" s="459"/>
      <x:c r="N155" s="747" t="str">
        <x:f>IF(A155="","",IF(COUNTIF($A$5:$A$1004,A155)&gt;1,"DUPLICATE ACTIVITY ID",IF(OR(B155="",C155="",D155="",E155="",F155="",G155="",L155=""),"CHECK REQUIRED FIELDS",IF(OR(NOT(ISNUMBER(B155)),B155&gt;TODAY()+1,AND(K155&lt;&gt;"",NOT(ISNUMBER(K155))),AND(K155&lt;&gt;"",K155&lt;B155)),"CHECK DATE","COMPLETE"))))</x:f>
      </x:c>
    </x:row>
    <x:row r="156">
      <x:c r="A156" s="459"/>
      <x:c r="B156" s="466"/>
      <x:c r="C156" s="459"/>
      <x:c r="D156" s="459"/>
      <x:c r="E156" s="459"/>
      <x:c r="F156" s="459"/>
      <x:c r="G156" s="459"/>
      <x:c r="H156" s="459"/>
      <x:c r="I156" s="459"/>
      <x:c r="J156" s="459"/>
      <x:c r="K156" s="487"/>
      <x:c r="L156" s="459"/>
      <x:c r="M156" s="459"/>
      <x:c r="N156" s="747" t="str">
        <x:f>IF(A156="","",IF(COUNTIF($A$5:$A$1004,A156)&gt;1,"DUPLICATE ACTIVITY ID",IF(OR(B156="",C156="",D156="",E156="",F156="",G156="",L156=""),"CHECK REQUIRED FIELDS",IF(OR(NOT(ISNUMBER(B156)),B156&gt;TODAY()+1,AND(K156&lt;&gt;"",NOT(ISNUMBER(K156))),AND(K156&lt;&gt;"",K156&lt;B156)),"CHECK DATE","COMPLETE"))))</x:f>
      </x:c>
    </x:row>
    <x:row r="157">
      <x:c r="A157" s="459"/>
      <x:c r="B157" s="466"/>
      <x:c r="C157" s="459"/>
      <x:c r="D157" s="459"/>
      <x:c r="E157" s="459"/>
      <x:c r="F157" s="459"/>
      <x:c r="G157" s="459"/>
      <x:c r="H157" s="459"/>
      <x:c r="I157" s="459"/>
      <x:c r="J157" s="459"/>
      <x:c r="K157" s="487"/>
      <x:c r="L157" s="459"/>
      <x:c r="M157" s="459"/>
      <x:c r="N157" s="747" t="str">
        <x:f>IF(A157="","",IF(COUNTIF($A$5:$A$1004,A157)&gt;1,"DUPLICATE ACTIVITY ID",IF(OR(B157="",C157="",D157="",E157="",F157="",G157="",L157=""),"CHECK REQUIRED FIELDS",IF(OR(NOT(ISNUMBER(B157)),B157&gt;TODAY()+1,AND(K157&lt;&gt;"",NOT(ISNUMBER(K157))),AND(K157&lt;&gt;"",K157&lt;B157)),"CHECK DATE","COMPLETE"))))</x:f>
      </x:c>
    </x:row>
    <x:row r="158">
      <x:c r="A158" s="459"/>
      <x:c r="B158" s="466"/>
      <x:c r="C158" s="459"/>
      <x:c r="D158" s="459"/>
      <x:c r="E158" s="459"/>
      <x:c r="F158" s="459"/>
      <x:c r="G158" s="459"/>
      <x:c r="H158" s="459"/>
      <x:c r="I158" s="459"/>
      <x:c r="J158" s="459"/>
      <x:c r="K158" s="487"/>
      <x:c r="L158" s="459"/>
      <x:c r="M158" s="459"/>
      <x:c r="N158" s="747" t="str">
        <x:f>IF(A158="","",IF(COUNTIF($A$5:$A$1004,A158)&gt;1,"DUPLICATE ACTIVITY ID",IF(OR(B158="",C158="",D158="",E158="",F158="",G158="",L158=""),"CHECK REQUIRED FIELDS",IF(OR(NOT(ISNUMBER(B158)),B158&gt;TODAY()+1,AND(K158&lt;&gt;"",NOT(ISNUMBER(K158))),AND(K158&lt;&gt;"",K158&lt;B158)),"CHECK DATE","COMPLETE"))))</x:f>
      </x:c>
    </x:row>
    <x:row r="159">
      <x:c r="A159" s="459"/>
      <x:c r="B159" s="466"/>
      <x:c r="C159" s="459"/>
      <x:c r="D159" s="459"/>
      <x:c r="E159" s="459"/>
      <x:c r="F159" s="459"/>
      <x:c r="G159" s="459"/>
      <x:c r="H159" s="459"/>
      <x:c r="I159" s="459"/>
      <x:c r="J159" s="459"/>
      <x:c r="K159" s="487"/>
      <x:c r="L159" s="459"/>
      <x:c r="M159" s="459"/>
      <x:c r="N159" s="747" t="str">
        <x:f>IF(A159="","",IF(COUNTIF($A$5:$A$1004,A159)&gt;1,"DUPLICATE ACTIVITY ID",IF(OR(B159="",C159="",D159="",E159="",F159="",G159="",L159=""),"CHECK REQUIRED FIELDS",IF(OR(NOT(ISNUMBER(B159)),B159&gt;TODAY()+1,AND(K159&lt;&gt;"",NOT(ISNUMBER(K159))),AND(K159&lt;&gt;"",K159&lt;B159)),"CHECK DATE","COMPLETE"))))</x:f>
      </x:c>
    </x:row>
    <x:row r="160">
      <x:c r="A160" s="459"/>
      <x:c r="B160" s="466"/>
      <x:c r="C160" s="459"/>
      <x:c r="D160" s="459"/>
      <x:c r="E160" s="459"/>
      <x:c r="F160" s="459"/>
      <x:c r="G160" s="459"/>
      <x:c r="H160" s="459"/>
      <x:c r="I160" s="459"/>
      <x:c r="J160" s="459"/>
      <x:c r="K160" s="487"/>
      <x:c r="L160" s="459"/>
      <x:c r="M160" s="459"/>
      <x:c r="N160" s="747" t="str">
        <x:f>IF(A160="","",IF(COUNTIF($A$5:$A$1004,A160)&gt;1,"DUPLICATE ACTIVITY ID",IF(OR(B160="",C160="",D160="",E160="",F160="",G160="",L160=""),"CHECK REQUIRED FIELDS",IF(OR(NOT(ISNUMBER(B160)),B160&gt;TODAY()+1,AND(K160&lt;&gt;"",NOT(ISNUMBER(K160))),AND(K160&lt;&gt;"",K160&lt;B160)),"CHECK DATE","COMPLETE"))))</x:f>
      </x:c>
    </x:row>
    <x:row r="161">
      <x:c r="A161" s="459"/>
      <x:c r="B161" s="466"/>
      <x:c r="C161" s="459"/>
      <x:c r="D161" s="459"/>
      <x:c r="E161" s="459"/>
      <x:c r="F161" s="459"/>
      <x:c r="G161" s="459"/>
      <x:c r="H161" s="459"/>
      <x:c r="I161" s="459"/>
      <x:c r="J161" s="459"/>
      <x:c r="K161" s="487"/>
      <x:c r="L161" s="459"/>
      <x:c r="M161" s="459"/>
      <x:c r="N161" s="747" t="str">
        <x:f>IF(A161="","",IF(COUNTIF($A$5:$A$1004,A161)&gt;1,"DUPLICATE ACTIVITY ID",IF(OR(B161="",C161="",D161="",E161="",F161="",G161="",L161=""),"CHECK REQUIRED FIELDS",IF(OR(NOT(ISNUMBER(B161)),B161&gt;TODAY()+1,AND(K161&lt;&gt;"",NOT(ISNUMBER(K161))),AND(K161&lt;&gt;"",K161&lt;B161)),"CHECK DATE","COMPLETE"))))</x:f>
      </x:c>
    </x:row>
    <x:row r="162">
      <x:c r="A162" s="459"/>
      <x:c r="B162" s="466"/>
      <x:c r="C162" s="459"/>
      <x:c r="D162" s="459"/>
      <x:c r="E162" s="459"/>
      <x:c r="F162" s="459"/>
      <x:c r="G162" s="459"/>
      <x:c r="H162" s="459"/>
      <x:c r="I162" s="459"/>
      <x:c r="J162" s="459"/>
      <x:c r="K162" s="487"/>
      <x:c r="L162" s="459"/>
      <x:c r="M162" s="459"/>
      <x:c r="N162" s="747" t="str">
        <x:f>IF(A162="","",IF(COUNTIF($A$5:$A$1004,A162)&gt;1,"DUPLICATE ACTIVITY ID",IF(OR(B162="",C162="",D162="",E162="",F162="",G162="",L162=""),"CHECK REQUIRED FIELDS",IF(OR(NOT(ISNUMBER(B162)),B162&gt;TODAY()+1,AND(K162&lt;&gt;"",NOT(ISNUMBER(K162))),AND(K162&lt;&gt;"",K162&lt;B162)),"CHECK DATE","COMPLETE"))))</x:f>
      </x:c>
    </x:row>
    <x:row r="163">
      <x:c r="A163" s="459"/>
      <x:c r="B163" s="466"/>
      <x:c r="C163" s="459"/>
      <x:c r="D163" s="459"/>
      <x:c r="E163" s="459"/>
      <x:c r="F163" s="459"/>
      <x:c r="G163" s="459"/>
      <x:c r="H163" s="459"/>
      <x:c r="I163" s="459"/>
      <x:c r="J163" s="459"/>
      <x:c r="K163" s="487"/>
      <x:c r="L163" s="459"/>
      <x:c r="M163" s="459"/>
      <x:c r="N163" s="747" t="str">
        <x:f>IF(A163="","",IF(COUNTIF($A$5:$A$1004,A163)&gt;1,"DUPLICATE ACTIVITY ID",IF(OR(B163="",C163="",D163="",E163="",F163="",G163="",L163=""),"CHECK REQUIRED FIELDS",IF(OR(NOT(ISNUMBER(B163)),B163&gt;TODAY()+1,AND(K163&lt;&gt;"",NOT(ISNUMBER(K163))),AND(K163&lt;&gt;"",K163&lt;B163)),"CHECK DATE","COMPLETE"))))</x:f>
      </x:c>
    </x:row>
    <x:row r="164">
      <x:c r="A164" s="459"/>
      <x:c r="B164" s="466"/>
      <x:c r="C164" s="459"/>
      <x:c r="D164" s="459"/>
      <x:c r="E164" s="459"/>
      <x:c r="F164" s="459"/>
      <x:c r="G164" s="459"/>
      <x:c r="H164" s="459"/>
      <x:c r="I164" s="459"/>
      <x:c r="J164" s="459"/>
      <x:c r="K164" s="487"/>
      <x:c r="L164" s="459"/>
      <x:c r="M164" s="459"/>
      <x:c r="N164" s="747" t="str">
        <x:f>IF(A164="","",IF(COUNTIF($A$5:$A$1004,A164)&gt;1,"DUPLICATE ACTIVITY ID",IF(OR(B164="",C164="",D164="",E164="",F164="",G164="",L164=""),"CHECK REQUIRED FIELDS",IF(OR(NOT(ISNUMBER(B164)),B164&gt;TODAY()+1,AND(K164&lt;&gt;"",NOT(ISNUMBER(K164))),AND(K164&lt;&gt;"",K164&lt;B164)),"CHECK DATE","COMPLETE"))))</x:f>
      </x:c>
    </x:row>
    <x:row r="165">
      <x:c r="A165" s="459"/>
      <x:c r="B165" s="466"/>
      <x:c r="C165" s="459"/>
      <x:c r="D165" s="459"/>
      <x:c r="E165" s="459"/>
      <x:c r="F165" s="459"/>
      <x:c r="G165" s="459"/>
      <x:c r="H165" s="459"/>
      <x:c r="I165" s="459"/>
      <x:c r="J165" s="459"/>
      <x:c r="K165" s="487"/>
      <x:c r="L165" s="459"/>
      <x:c r="M165" s="459"/>
      <x:c r="N165" s="747" t="str">
        <x:f>IF(A165="","",IF(COUNTIF($A$5:$A$1004,A165)&gt;1,"DUPLICATE ACTIVITY ID",IF(OR(B165="",C165="",D165="",E165="",F165="",G165="",L165=""),"CHECK REQUIRED FIELDS",IF(OR(NOT(ISNUMBER(B165)),B165&gt;TODAY()+1,AND(K165&lt;&gt;"",NOT(ISNUMBER(K165))),AND(K165&lt;&gt;"",K165&lt;B165)),"CHECK DATE","COMPLETE"))))</x:f>
      </x:c>
    </x:row>
    <x:row r="166">
      <x:c r="A166" s="459"/>
      <x:c r="B166" s="466"/>
      <x:c r="C166" s="459"/>
      <x:c r="D166" s="459"/>
      <x:c r="E166" s="459"/>
      <x:c r="F166" s="459"/>
      <x:c r="G166" s="459"/>
      <x:c r="H166" s="459"/>
      <x:c r="I166" s="459"/>
      <x:c r="J166" s="459"/>
      <x:c r="K166" s="487"/>
      <x:c r="L166" s="459"/>
      <x:c r="M166" s="459"/>
      <x:c r="N166" s="747" t="str">
        <x:f>IF(A166="","",IF(COUNTIF($A$5:$A$1004,A166)&gt;1,"DUPLICATE ACTIVITY ID",IF(OR(B166="",C166="",D166="",E166="",F166="",G166="",L166=""),"CHECK REQUIRED FIELDS",IF(OR(NOT(ISNUMBER(B166)),B166&gt;TODAY()+1,AND(K166&lt;&gt;"",NOT(ISNUMBER(K166))),AND(K166&lt;&gt;"",K166&lt;B166)),"CHECK DATE","COMPLETE"))))</x:f>
      </x:c>
    </x:row>
    <x:row r="167">
      <x:c r="A167" s="459"/>
      <x:c r="B167" s="466"/>
      <x:c r="C167" s="459"/>
      <x:c r="D167" s="459"/>
      <x:c r="E167" s="459"/>
      <x:c r="F167" s="459"/>
      <x:c r="G167" s="459"/>
      <x:c r="H167" s="459"/>
      <x:c r="I167" s="459"/>
      <x:c r="J167" s="459"/>
      <x:c r="K167" s="487"/>
      <x:c r="L167" s="459"/>
      <x:c r="M167" s="459"/>
      <x:c r="N167" s="747" t="str">
        <x:f>IF(A167="","",IF(COUNTIF($A$5:$A$1004,A167)&gt;1,"DUPLICATE ACTIVITY ID",IF(OR(B167="",C167="",D167="",E167="",F167="",G167="",L167=""),"CHECK REQUIRED FIELDS",IF(OR(NOT(ISNUMBER(B167)),B167&gt;TODAY()+1,AND(K167&lt;&gt;"",NOT(ISNUMBER(K167))),AND(K167&lt;&gt;"",K167&lt;B167)),"CHECK DATE","COMPLETE"))))</x:f>
      </x:c>
    </x:row>
    <x:row r="168">
      <x:c r="A168" s="459"/>
      <x:c r="B168" s="466"/>
      <x:c r="C168" s="459"/>
      <x:c r="D168" s="459"/>
      <x:c r="E168" s="459"/>
      <x:c r="F168" s="459"/>
      <x:c r="G168" s="459"/>
      <x:c r="H168" s="459"/>
      <x:c r="I168" s="459"/>
      <x:c r="J168" s="459"/>
      <x:c r="K168" s="487"/>
      <x:c r="L168" s="459"/>
      <x:c r="M168" s="459"/>
      <x:c r="N168" s="747" t="str">
        <x:f>IF(A168="","",IF(COUNTIF($A$5:$A$1004,A168)&gt;1,"DUPLICATE ACTIVITY ID",IF(OR(B168="",C168="",D168="",E168="",F168="",G168="",L168=""),"CHECK REQUIRED FIELDS",IF(OR(NOT(ISNUMBER(B168)),B168&gt;TODAY()+1,AND(K168&lt;&gt;"",NOT(ISNUMBER(K168))),AND(K168&lt;&gt;"",K168&lt;B168)),"CHECK DATE","COMPLETE"))))</x:f>
      </x:c>
    </x:row>
    <x:row r="169">
      <x:c r="A169" s="459"/>
      <x:c r="B169" s="466"/>
      <x:c r="C169" s="459"/>
      <x:c r="D169" s="459"/>
      <x:c r="E169" s="459"/>
      <x:c r="F169" s="459"/>
      <x:c r="G169" s="459"/>
      <x:c r="H169" s="459"/>
      <x:c r="I169" s="459"/>
      <x:c r="J169" s="459"/>
      <x:c r="K169" s="487"/>
      <x:c r="L169" s="459"/>
      <x:c r="M169" s="459"/>
      <x:c r="N169" s="747" t="str">
        <x:f>IF(A169="","",IF(COUNTIF($A$5:$A$1004,A169)&gt;1,"DUPLICATE ACTIVITY ID",IF(OR(B169="",C169="",D169="",E169="",F169="",G169="",L169=""),"CHECK REQUIRED FIELDS",IF(OR(NOT(ISNUMBER(B169)),B169&gt;TODAY()+1,AND(K169&lt;&gt;"",NOT(ISNUMBER(K169))),AND(K169&lt;&gt;"",K169&lt;B169)),"CHECK DATE","COMPLETE"))))</x:f>
      </x:c>
    </x:row>
    <x:row r="170">
      <x:c r="A170" s="459"/>
      <x:c r="B170" s="466"/>
      <x:c r="C170" s="459"/>
      <x:c r="D170" s="459"/>
      <x:c r="E170" s="459"/>
      <x:c r="F170" s="459"/>
      <x:c r="G170" s="459"/>
      <x:c r="H170" s="459"/>
      <x:c r="I170" s="459"/>
      <x:c r="J170" s="459"/>
      <x:c r="K170" s="487"/>
      <x:c r="L170" s="459"/>
      <x:c r="M170" s="459"/>
      <x:c r="N170" s="747" t="str">
        <x:f>IF(A170="","",IF(COUNTIF($A$5:$A$1004,A170)&gt;1,"DUPLICATE ACTIVITY ID",IF(OR(B170="",C170="",D170="",E170="",F170="",G170="",L170=""),"CHECK REQUIRED FIELDS",IF(OR(NOT(ISNUMBER(B170)),B170&gt;TODAY()+1,AND(K170&lt;&gt;"",NOT(ISNUMBER(K170))),AND(K170&lt;&gt;"",K170&lt;B170)),"CHECK DATE","COMPLETE"))))</x:f>
      </x:c>
    </x:row>
    <x:row r="171">
      <x:c r="A171" s="459"/>
      <x:c r="B171" s="466"/>
      <x:c r="C171" s="459"/>
      <x:c r="D171" s="459"/>
      <x:c r="E171" s="459"/>
      <x:c r="F171" s="459"/>
      <x:c r="G171" s="459"/>
      <x:c r="H171" s="459"/>
      <x:c r="I171" s="459"/>
      <x:c r="J171" s="459"/>
      <x:c r="K171" s="487"/>
      <x:c r="L171" s="459"/>
      <x:c r="M171" s="459"/>
      <x:c r="N171" s="747" t="str">
        <x:f>IF(A171="","",IF(COUNTIF($A$5:$A$1004,A171)&gt;1,"DUPLICATE ACTIVITY ID",IF(OR(B171="",C171="",D171="",E171="",F171="",G171="",L171=""),"CHECK REQUIRED FIELDS",IF(OR(NOT(ISNUMBER(B171)),B171&gt;TODAY()+1,AND(K171&lt;&gt;"",NOT(ISNUMBER(K171))),AND(K171&lt;&gt;"",K171&lt;B171)),"CHECK DATE","COMPLETE"))))</x:f>
      </x:c>
    </x:row>
    <x:row r="172">
      <x:c r="A172" s="459"/>
      <x:c r="B172" s="466"/>
      <x:c r="C172" s="459"/>
      <x:c r="D172" s="459"/>
      <x:c r="E172" s="459"/>
      <x:c r="F172" s="459"/>
      <x:c r="G172" s="459"/>
      <x:c r="H172" s="459"/>
      <x:c r="I172" s="459"/>
      <x:c r="J172" s="459"/>
      <x:c r="K172" s="487"/>
      <x:c r="L172" s="459"/>
      <x:c r="M172" s="459"/>
      <x:c r="N172" s="747" t="str">
        <x:f>IF(A172="","",IF(COUNTIF($A$5:$A$1004,A172)&gt;1,"DUPLICATE ACTIVITY ID",IF(OR(B172="",C172="",D172="",E172="",F172="",G172="",L172=""),"CHECK REQUIRED FIELDS",IF(OR(NOT(ISNUMBER(B172)),B172&gt;TODAY()+1,AND(K172&lt;&gt;"",NOT(ISNUMBER(K172))),AND(K172&lt;&gt;"",K172&lt;B172)),"CHECK DATE","COMPLETE"))))</x:f>
      </x:c>
    </x:row>
    <x:row r="173">
      <x:c r="A173" s="459"/>
      <x:c r="B173" s="466"/>
      <x:c r="C173" s="459"/>
      <x:c r="D173" s="459"/>
      <x:c r="E173" s="459"/>
      <x:c r="F173" s="459"/>
      <x:c r="G173" s="459"/>
      <x:c r="H173" s="459"/>
      <x:c r="I173" s="459"/>
      <x:c r="J173" s="459"/>
      <x:c r="K173" s="487"/>
      <x:c r="L173" s="459"/>
      <x:c r="M173" s="459"/>
      <x:c r="N173" s="747" t="str">
        <x:f>IF(A173="","",IF(COUNTIF($A$5:$A$1004,A173)&gt;1,"DUPLICATE ACTIVITY ID",IF(OR(B173="",C173="",D173="",E173="",F173="",G173="",L173=""),"CHECK REQUIRED FIELDS",IF(OR(NOT(ISNUMBER(B173)),B173&gt;TODAY()+1,AND(K173&lt;&gt;"",NOT(ISNUMBER(K173))),AND(K173&lt;&gt;"",K173&lt;B173)),"CHECK DATE","COMPLETE"))))</x:f>
      </x:c>
    </x:row>
    <x:row r="174">
      <x:c r="A174" s="459"/>
      <x:c r="B174" s="466"/>
      <x:c r="C174" s="459"/>
      <x:c r="D174" s="459"/>
      <x:c r="E174" s="459"/>
      <x:c r="F174" s="459"/>
      <x:c r="G174" s="459"/>
      <x:c r="H174" s="459"/>
      <x:c r="I174" s="459"/>
      <x:c r="J174" s="459"/>
      <x:c r="K174" s="487"/>
      <x:c r="L174" s="459"/>
      <x:c r="M174" s="459"/>
      <x:c r="N174" s="747" t="str">
        <x:f>IF(A174="","",IF(COUNTIF($A$5:$A$1004,A174)&gt;1,"DUPLICATE ACTIVITY ID",IF(OR(B174="",C174="",D174="",E174="",F174="",G174="",L174=""),"CHECK REQUIRED FIELDS",IF(OR(NOT(ISNUMBER(B174)),B174&gt;TODAY()+1,AND(K174&lt;&gt;"",NOT(ISNUMBER(K174))),AND(K174&lt;&gt;"",K174&lt;B174)),"CHECK DATE","COMPLETE"))))</x:f>
      </x:c>
    </x:row>
    <x:row r="175">
      <x:c r="A175" s="459"/>
      <x:c r="B175" s="466"/>
      <x:c r="C175" s="459"/>
      <x:c r="D175" s="459"/>
      <x:c r="E175" s="459"/>
      <x:c r="F175" s="459"/>
      <x:c r="G175" s="459"/>
      <x:c r="H175" s="459"/>
      <x:c r="I175" s="459"/>
      <x:c r="J175" s="459"/>
      <x:c r="K175" s="487"/>
      <x:c r="L175" s="459"/>
      <x:c r="M175" s="459"/>
      <x:c r="N175" s="747" t="str">
        <x:f>IF(A175="","",IF(COUNTIF($A$5:$A$1004,A175)&gt;1,"DUPLICATE ACTIVITY ID",IF(OR(B175="",C175="",D175="",E175="",F175="",G175="",L175=""),"CHECK REQUIRED FIELDS",IF(OR(NOT(ISNUMBER(B175)),B175&gt;TODAY()+1,AND(K175&lt;&gt;"",NOT(ISNUMBER(K175))),AND(K175&lt;&gt;"",K175&lt;B175)),"CHECK DATE","COMPLETE"))))</x:f>
      </x:c>
    </x:row>
    <x:row r="176">
      <x:c r="A176" s="459"/>
      <x:c r="B176" s="466"/>
      <x:c r="C176" s="459"/>
      <x:c r="D176" s="459"/>
      <x:c r="E176" s="459"/>
      <x:c r="F176" s="459"/>
      <x:c r="G176" s="459"/>
      <x:c r="H176" s="459"/>
      <x:c r="I176" s="459"/>
      <x:c r="J176" s="459"/>
      <x:c r="K176" s="487"/>
      <x:c r="L176" s="459"/>
      <x:c r="M176" s="459"/>
      <x:c r="N176" s="747" t="str">
        <x:f>IF(A176="","",IF(COUNTIF($A$5:$A$1004,A176)&gt;1,"DUPLICATE ACTIVITY ID",IF(OR(B176="",C176="",D176="",E176="",F176="",G176="",L176=""),"CHECK REQUIRED FIELDS",IF(OR(NOT(ISNUMBER(B176)),B176&gt;TODAY()+1,AND(K176&lt;&gt;"",NOT(ISNUMBER(K176))),AND(K176&lt;&gt;"",K176&lt;B176)),"CHECK DATE","COMPLETE"))))</x:f>
      </x:c>
    </x:row>
    <x:row r="177">
      <x:c r="A177" s="459"/>
      <x:c r="B177" s="466"/>
      <x:c r="C177" s="459"/>
      <x:c r="D177" s="459"/>
      <x:c r="E177" s="459"/>
      <x:c r="F177" s="459"/>
      <x:c r="G177" s="459"/>
      <x:c r="H177" s="459"/>
      <x:c r="I177" s="459"/>
      <x:c r="J177" s="459"/>
      <x:c r="K177" s="487"/>
      <x:c r="L177" s="459"/>
      <x:c r="M177" s="459"/>
      <x:c r="N177" s="747" t="str">
        <x:f>IF(A177="","",IF(COUNTIF($A$5:$A$1004,A177)&gt;1,"DUPLICATE ACTIVITY ID",IF(OR(B177="",C177="",D177="",E177="",F177="",G177="",L177=""),"CHECK REQUIRED FIELDS",IF(OR(NOT(ISNUMBER(B177)),B177&gt;TODAY()+1,AND(K177&lt;&gt;"",NOT(ISNUMBER(K177))),AND(K177&lt;&gt;"",K177&lt;B177)),"CHECK DATE","COMPLETE"))))</x:f>
      </x:c>
    </x:row>
    <x:row r="178">
      <x:c r="A178" s="459"/>
      <x:c r="B178" s="466"/>
      <x:c r="C178" s="459"/>
      <x:c r="D178" s="459"/>
      <x:c r="E178" s="459"/>
      <x:c r="F178" s="459"/>
      <x:c r="G178" s="459"/>
      <x:c r="H178" s="459"/>
      <x:c r="I178" s="459"/>
      <x:c r="J178" s="459"/>
      <x:c r="K178" s="487"/>
      <x:c r="L178" s="459"/>
      <x:c r="M178" s="459"/>
      <x:c r="N178" s="747" t="str">
        <x:f>IF(A178="","",IF(COUNTIF($A$5:$A$1004,A178)&gt;1,"DUPLICATE ACTIVITY ID",IF(OR(B178="",C178="",D178="",E178="",F178="",G178="",L178=""),"CHECK REQUIRED FIELDS",IF(OR(NOT(ISNUMBER(B178)),B178&gt;TODAY()+1,AND(K178&lt;&gt;"",NOT(ISNUMBER(K178))),AND(K178&lt;&gt;"",K178&lt;B178)),"CHECK DATE","COMPLETE"))))</x:f>
      </x:c>
    </x:row>
    <x:row r="179">
      <x:c r="A179" s="459"/>
      <x:c r="B179" s="466"/>
      <x:c r="C179" s="459"/>
      <x:c r="D179" s="459"/>
      <x:c r="E179" s="459"/>
      <x:c r="F179" s="459"/>
      <x:c r="G179" s="459"/>
      <x:c r="H179" s="459"/>
      <x:c r="I179" s="459"/>
      <x:c r="J179" s="459"/>
      <x:c r="K179" s="487"/>
      <x:c r="L179" s="459"/>
      <x:c r="M179" s="459"/>
      <x:c r="N179" s="747" t="str">
        <x:f>IF(A179="","",IF(COUNTIF($A$5:$A$1004,A179)&gt;1,"DUPLICATE ACTIVITY ID",IF(OR(B179="",C179="",D179="",E179="",F179="",G179="",L179=""),"CHECK REQUIRED FIELDS",IF(OR(NOT(ISNUMBER(B179)),B179&gt;TODAY()+1,AND(K179&lt;&gt;"",NOT(ISNUMBER(K179))),AND(K179&lt;&gt;"",K179&lt;B179)),"CHECK DATE","COMPLETE"))))</x:f>
      </x:c>
    </x:row>
    <x:row r="180">
      <x:c r="A180" s="459"/>
      <x:c r="B180" s="466"/>
      <x:c r="C180" s="459"/>
      <x:c r="D180" s="459"/>
      <x:c r="E180" s="459"/>
      <x:c r="F180" s="459"/>
      <x:c r="G180" s="459"/>
      <x:c r="H180" s="459"/>
      <x:c r="I180" s="459"/>
      <x:c r="J180" s="459"/>
      <x:c r="K180" s="487"/>
      <x:c r="L180" s="459"/>
      <x:c r="M180" s="459"/>
      <x:c r="N180" s="747" t="str">
        <x:f>IF(A180="","",IF(COUNTIF($A$5:$A$1004,A180)&gt;1,"DUPLICATE ACTIVITY ID",IF(OR(B180="",C180="",D180="",E180="",F180="",G180="",L180=""),"CHECK REQUIRED FIELDS",IF(OR(NOT(ISNUMBER(B180)),B180&gt;TODAY()+1,AND(K180&lt;&gt;"",NOT(ISNUMBER(K180))),AND(K180&lt;&gt;"",K180&lt;B180)),"CHECK DATE","COMPLETE"))))</x:f>
      </x:c>
    </x:row>
    <x:row r="181">
      <x:c r="A181" s="459"/>
      <x:c r="B181" s="466"/>
      <x:c r="C181" s="459"/>
      <x:c r="D181" s="459"/>
      <x:c r="E181" s="459"/>
      <x:c r="F181" s="459"/>
      <x:c r="G181" s="459"/>
      <x:c r="H181" s="459"/>
      <x:c r="I181" s="459"/>
      <x:c r="J181" s="459"/>
      <x:c r="K181" s="487"/>
      <x:c r="L181" s="459"/>
      <x:c r="M181" s="459"/>
      <x:c r="N181" s="747" t="str">
        <x:f>IF(A181="","",IF(COUNTIF($A$5:$A$1004,A181)&gt;1,"DUPLICATE ACTIVITY ID",IF(OR(B181="",C181="",D181="",E181="",F181="",G181="",L181=""),"CHECK REQUIRED FIELDS",IF(OR(NOT(ISNUMBER(B181)),B181&gt;TODAY()+1,AND(K181&lt;&gt;"",NOT(ISNUMBER(K181))),AND(K181&lt;&gt;"",K181&lt;B181)),"CHECK DATE","COMPLETE"))))</x:f>
      </x:c>
    </x:row>
    <x:row r="182">
      <x:c r="A182" s="459"/>
      <x:c r="B182" s="466"/>
      <x:c r="C182" s="459"/>
      <x:c r="D182" s="459"/>
      <x:c r="E182" s="459"/>
      <x:c r="F182" s="459"/>
      <x:c r="G182" s="459"/>
      <x:c r="H182" s="459"/>
      <x:c r="I182" s="459"/>
      <x:c r="J182" s="459"/>
      <x:c r="K182" s="487"/>
      <x:c r="L182" s="459"/>
      <x:c r="M182" s="459"/>
      <x:c r="N182" s="747" t="str">
        <x:f>IF(A182="","",IF(COUNTIF($A$5:$A$1004,A182)&gt;1,"DUPLICATE ACTIVITY ID",IF(OR(B182="",C182="",D182="",E182="",F182="",G182="",L182=""),"CHECK REQUIRED FIELDS",IF(OR(NOT(ISNUMBER(B182)),B182&gt;TODAY()+1,AND(K182&lt;&gt;"",NOT(ISNUMBER(K182))),AND(K182&lt;&gt;"",K182&lt;B182)),"CHECK DATE","COMPLETE"))))</x:f>
      </x:c>
    </x:row>
    <x:row r="183">
      <x:c r="A183" s="459"/>
      <x:c r="B183" s="466"/>
      <x:c r="C183" s="459"/>
      <x:c r="D183" s="459"/>
      <x:c r="E183" s="459"/>
      <x:c r="F183" s="459"/>
      <x:c r="G183" s="459"/>
      <x:c r="H183" s="459"/>
      <x:c r="I183" s="459"/>
      <x:c r="J183" s="459"/>
      <x:c r="K183" s="487"/>
      <x:c r="L183" s="459"/>
      <x:c r="M183" s="459"/>
      <x:c r="N183" s="747" t="str">
        <x:f>IF(A183="","",IF(COUNTIF($A$5:$A$1004,A183)&gt;1,"DUPLICATE ACTIVITY ID",IF(OR(B183="",C183="",D183="",E183="",F183="",G183="",L183=""),"CHECK REQUIRED FIELDS",IF(OR(NOT(ISNUMBER(B183)),B183&gt;TODAY()+1,AND(K183&lt;&gt;"",NOT(ISNUMBER(K183))),AND(K183&lt;&gt;"",K183&lt;B183)),"CHECK DATE","COMPLETE"))))</x:f>
      </x:c>
    </x:row>
    <x:row r="184">
      <x:c r="A184" s="459"/>
      <x:c r="B184" s="466"/>
      <x:c r="C184" s="459"/>
      <x:c r="D184" s="459"/>
      <x:c r="E184" s="459"/>
      <x:c r="F184" s="459"/>
      <x:c r="G184" s="459"/>
      <x:c r="H184" s="459"/>
      <x:c r="I184" s="459"/>
      <x:c r="J184" s="459"/>
      <x:c r="K184" s="487"/>
      <x:c r="L184" s="459"/>
      <x:c r="M184" s="459"/>
      <x:c r="N184" s="747" t="str">
        <x:f>IF(A184="","",IF(COUNTIF($A$5:$A$1004,A184)&gt;1,"DUPLICATE ACTIVITY ID",IF(OR(B184="",C184="",D184="",E184="",F184="",G184="",L184=""),"CHECK REQUIRED FIELDS",IF(OR(NOT(ISNUMBER(B184)),B184&gt;TODAY()+1,AND(K184&lt;&gt;"",NOT(ISNUMBER(K184))),AND(K184&lt;&gt;"",K184&lt;B184)),"CHECK DATE","COMPLETE"))))</x:f>
      </x:c>
    </x:row>
    <x:row r="185">
      <x:c r="A185" s="459"/>
      <x:c r="B185" s="466"/>
      <x:c r="C185" s="459"/>
      <x:c r="D185" s="459"/>
      <x:c r="E185" s="459"/>
      <x:c r="F185" s="459"/>
      <x:c r="G185" s="459"/>
      <x:c r="H185" s="459"/>
      <x:c r="I185" s="459"/>
      <x:c r="J185" s="459"/>
      <x:c r="K185" s="487"/>
      <x:c r="L185" s="459"/>
      <x:c r="M185" s="459"/>
      <x:c r="N185" s="747" t="str">
        <x:f>IF(A185="","",IF(COUNTIF($A$5:$A$1004,A185)&gt;1,"DUPLICATE ACTIVITY ID",IF(OR(B185="",C185="",D185="",E185="",F185="",G185="",L185=""),"CHECK REQUIRED FIELDS",IF(OR(NOT(ISNUMBER(B185)),B185&gt;TODAY()+1,AND(K185&lt;&gt;"",NOT(ISNUMBER(K185))),AND(K185&lt;&gt;"",K185&lt;B185)),"CHECK DATE","COMPLETE"))))</x:f>
      </x:c>
    </x:row>
    <x:row r="186">
      <x:c r="A186" s="459"/>
      <x:c r="B186" s="466"/>
      <x:c r="C186" s="459"/>
      <x:c r="D186" s="459"/>
      <x:c r="E186" s="459"/>
      <x:c r="F186" s="459"/>
      <x:c r="G186" s="459"/>
      <x:c r="H186" s="459"/>
      <x:c r="I186" s="459"/>
      <x:c r="J186" s="459"/>
      <x:c r="K186" s="487"/>
      <x:c r="L186" s="459"/>
      <x:c r="M186" s="459"/>
      <x:c r="N186" s="747" t="str">
        <x:f>IF(A186="","",IF(COUNTIF($A$5:$A$1004,A186)&gt;1,"DUPLICATE ACTIVITY ID",IF(OR(B186="",C186="",D186="",E186="",F186="",G186="",L186=""),"CHECK REQUIRED FIELDS",IF(OR(NOT(ISNUMBER(B186)),B186&gt;TODAY()+1,AND(K186&lt;&gt;"",NOT(ISNUMBER(K186))),AND(K186&lt;&gt;"",K186&lt;B186)),"CHECK DATE","COMPLETE"))))</x:f>
      </x:c>
    </x:row>
    <x:row r="187">
      <x:c r="A187" s="459"/>
      <x:c r="B187" s="466"/>
      <x:c r="C187" s="459"/>
      <x:c r="D187" s="459"/>
      <x:c r="E187" s="459"/>
      <x:c r="F187" s="459"/>
      <x:c r="G187" s="459"/>
      <x:c r="H187" s="459"/>
      <x:c r="I187" s="459"/>
      <x:c r="J187" s="459"/>
      <x:c r="K187" s="487"/>
      <x:c r="L187" s="459"/>
      <x:c r="M187" s="459"/>
      <x:c r="N187" s="747" t="str">
        <x:f>IF(A187="","",IF(COUNTIF($A$5:$A$1004,A187)&gt;1,"DUPLICATE ACTIVITY ID",IF(OR(B187="",C187="",D187="",E187="",F187="",G187="",L187=""),"CHECK REQUIRED FIELDS",IF(OR(NOT(ISNUMBER(B187)),B187&gt;TODAY()+1,AND(K187&lt;&gt;"",NOT(ISNUMBER(K187))),AND(K187&lt;&gt;"",K187&lt;B187)),"CHECK DATE","COMPLETE"))))</x:f>
      </x:c>
    </x:row>
    <x:row r="188">
      <x:c r="A188" s="459"/>
      <x:c r="B188" s="466"/>
      <x:c r="C188" s="459"/>
      <x:c r="D188" s="459"/>
      <x:c r="E188" s="459"/>
      <x:c r="F188" s="459"/>
      <x:c r="G188" s="459"/>
      <x:c r="H188" s="459"/>
      <x:c r="I188" s="459"/>
      <x:c r="J188" s="459"/>
      <x:c r="K188" s="487"/>
      <x:c r="L188" s="459"/>
      <x:c r="M188" s="459"/>
      <x:c r="N188" s="747" t="str">
        <x:f>IF(A188="","",IF(COUNTIF($A$5:$A$1004,A188)&gt;1,"DUPLICATE ACTIVITY ID",IF(OR(B188="",C188="",D188="",E188="",F188="",G188="",L188=""),"CHECK REQUIRED FIELDS",IF(OR(NOT(ISNUMBER(B188)),B188&gt;TODAY()+1,AND(K188&lt;&gt;"",NOT(ISNUMBER(K188))),AND(K188&lt;&gt;"",K188&lt;B188)),"CHECK DATE","COMPLETE"))))</x:f>
      </x:c>
    </x:row>
    <x:row r="189">
      <x:c r="A189" s="459"/>
      <x:c r="B189" s="466"/>
      <x:c r="C189" s="459"/>
      <x:c r="D189" s="459"/>
      <x:c r="E189" s="459"/>
      <x:c r="F189" s="459"/>
      <x:c r="G189" s="459"/>
      <x:c r="H189" s="459"/>
      <x:c r="I189" s="459"/>
      <x:c r="J189" s="459"/>
      <x:c r="K189" s="487"/>
      <x:c r="L189" s="459"/>
      <x:c r="M189" s="459"/>
      <x:c r="N189" s="747" t="str">
        <x:f>IF(A189="","",IF(COUNTIF($A$5:$A$1004,A189)&gt;1,"DUPLICATE ACTIVITY ID",IF(OR(B189="",C189="",D189="",E189="",F189="",G189="",L189=""),"CHECK REQUIRED FIELDS",IF(OR(NOT(ISNUMBER(B189)),B189&gt;TODAY()+1,AND(K189&lt;&gt;"",NOT(ISNUMBER(K189))),AND(K189&lt;&gt;"",K189&lt;B189)),"CHECK DATE","COMPLETE"))))</x:f>
      </x:c>
    </x:row>
    <x:row r="190">
      <x:c r="A190" s="459"/>
      <x:c r="B190" s="466"/>
      <x:c r="C190" s="459"/>
      <x:c r="D190" s="459"/>
      <x:c r="E190" s="459"/>
      <x:c r="F190" s="459"/>
      <x:c r="G190" s="459"/>
      <x:c r="H190" s="459"/>
      <x:c r="I190" s="459"/>
      <x:c r="J190" s="459"/>
      <x:c r="K190" s="487"/>
      <x:c r="L190" s="459"/>
      <x:c r="M190" s="459"/>
      <x:c r="N190" s="747" t="str">
        <x:f>IF(A190="","",IF(COUNTIF($A$5:$A$1004,A190)&gt;1,"DUPLICATE ACTIVITY ID",IF(OR(B190="",C190="",D190="",E190="",F190="",G190="",L190=""),"CHECK REQUIRED FIELDS",IF(OR(NOT(ISNUMBER(B190)),B190&gt;TODAY()+1,AND(K190&lt;&gt;"",NOT(ISNUMBER(K190))),AND(K190&lt;&gt;"",K190&lt;B190)),"CHECK DATE","COMPLETE"))))</x:f>
      </x:c>
    </x:row>
    <x:row r="191">
      <x:c r="A191" s="459"/>
      <x:c r="B191" s="466"/>
      <x:c r="C191" s="459"/>
      <x:c r="D191" s="459"/>
      <x:c r="E191" s="459"/>
      <x:c r="F191" s="459"/>
      <x:c r="G191" s="459"/>
      <x:c r="H191" s="459"/>
      <x:c r="I191" s="459"/>
      <x:c r="J191" s="459"/>
      <x:c r="K191" s="487"/>
      <x:c r="L191" s="459"/>
      <x:c r="M191" s="459"/>
      <x:c r="N191" s="747" t="str">
        <x:f>IF(A191="","",IF(COUNTIF($A$5:$A$1004,A191)&gt;1,"DUPLICATE ACTIVITY ID",IF(OR(B191="",C191="",D191="",E191="",F191="",G191="",L191=""),"CHECK REQUIRED FIELDS",IF(OR(NOT(ISNUMBER(B191)),B191&gt;TODAY()+1,AND(K191&lt;&gt;"",NOT(ISNUMBER(K191))),AND(K191&lt;&gt;"",K191&lt;B191)),"CHECK DATE","COMPLETE"))))</x:f>
      </x:c>
    </x:row>
    <x:row r="192">
      <x:c r="A192" s="459"/>
      <x:c r="B192" s="466"/>
      <x:c r="C192" s="459"/>
      <x:c r="D192" s="459"/>
      <x:c r="E192" s="459"/>
      <x:c r="F192" s="459"/>
      <x:c r="G192" s="459"/>
      <x:c r="H192" s="459"/>
      <x:c r="I192" s="459"/>
      <x:c r="J192" s="459"/>
      <x:c r="K192" s="487"/>
      <x:c r="L192" s="459"/>
      <x:c r="M192" s="459"/>
      <x:c r="N192" s="747" t="str">
        <x:f>IF(A192="","",IF(COUNTIF($A$5:$A$1004,A192)&gt;1,"DUPLICATE ACTIVITY ID",IF(OR(B192="",C192="",D192="",E192="",F192="",G192="",L192=""),"CHECK REQUIRED FIELDS",IF(OR(NOT(ISNUMBER(B192)),B192&gt;TODAY()+1,AND(K192&lt;&gt;"",NOT(ISNUMBER(K192))),AND(K192&lt;&gt;"",K192&lt;B192)),"CHECK DATE","COMPLETE"))))</x:f>
      </x:c>
    </x:row>
    <x:row r="193">
      <x:c r="A193" s="459"/>
      <x:c r="B193" s="466"/>
      <x:c r="C193" s="459"/>
      <x:c r="D193" s="459"/>
      <x:c r="E193" s="459"/>
      <x:c r="F193" s="459"/>
      <x:c r="G193" s="459"/>
      <x:c r="H193" s="459"/>
      <x:c r="I193" s="459"/>
      <x:c r="J193" s="459"/>
      <x:c r="K193" s="487"/>
      <x:c r="L193" s="459"/>
      <x:c r="M193" s="459"/>
      <x:c r="N193" s="747" t="str">
        <x:f>IF(A193="","",IF(COUNTIF($A$5:$A$1004,A193)&gt;1,"DUPLICATE ACTIVITY ID",IF(OR(B193="",C193="",D193="",E193="",F193="",G193="",L193=""),"CHECK REQUIRED FIELDS",IF(OR(NOT(ISNUMBER(B193)),B193&gt;TODAY()+1,AND(K193&lt;&gt;"",NOT(ISNUMBER(K193))),AND(K193&lt;&gt;"",K193&lt;B193)),"CHECK DATE","COMPLETE"))))</x:f>
      </x:c>
    </x:row>
    <x:row r="194">
      <x:c r="A194" s="459"/>
      <x:c r="B194" s="466"/>
      <x:c r="C194" s="459"/>
      <x:c r="D194" s="459"/>
      <x:c r="E194" s="459"/>
      <x:c r="F194" s="459"/>
      <x:c r="G194" s="459"/>
      <x:c r="H194" s="459"/>
      <x:c r="I194" s="459"/>
      <x:c r="J194" s="459"/>
      <x:c r="K194" s="487"/>
      <x:c r="L194" s="459"/>
      <x:c r="M194" s="459"/>
      <x:c r="N194" s="747" t="str">
        <x:f>IF(A194="","",IF(COUNTIF($A$5:$A$1004,A194)&gt;1,"DUPLICATE ACTIVITY ID",IF(OR(B194="",C194="",D194="",E194="",F194="",G194="",L194=""),"CHECK REQUIRED FIELDS",IF(OR(NOT(ISNUMBER(B194)),B194&gt;TODAY()+1,AND(K194&lt;&gt;"",NOT(ISNUMBER(K194))),AND(K194&lt;&gt;"",K194&lt;B194)),"CHECK DATE","COMPLETE"))))</x:f>
      </x:c>
    </x:row>
    <x:row r="195">
      <x:c r="A195" s="459"/>
      <x:c r="B195" s="466"/>
      <x:c r="C195" s="459"/>
      <x:c r="D195" s="459"/>
      <x:c r="E195" s="459"/>
      <x:c r="F195" s="459"/>
      <x:c r="G195" s="459"/>
      <x:c r="H195" s="459"/>
      <x:c r="I195" s="459"/>
      <x:c r="J195" s="459"/>
      <x:c r="K195" s="487"/>
      <x:c r="L195" s="459"/>
      <x:c r="M195" s="459"/>
      <x:c r="N195" s="747" t="str">
        <x:f>IF(A195="","",IF(COUNTIF($A$5:$A$1004,A195)&gt;1,"DUPLICATE ACTIVITY ID",IF(OR(B195="",C195="",D195="",E195="",F195="",G195="",L195=""),"CHECK REQUIRED FIELDS",IF(OR(NOT(ISNUMBER(B195)),B195&gt;TODAY()+1,AND(K195&lt;&gt;"",NOT(ISNUMBER(K195))),AND(K195&lt;&gt;"",K195&lt;B195)),"CHECK DATE","COMPLETE"))))</x:f>
      </x:c>
    </x:row>
    <x:row r="196">
      <x:c r="A196" s="459"/>
      <x:c r="B196" s="466"/>
      <x:c r="C196" s="459"/>
      <x:c r="D196" s="459"/>
      <x:c r="E196" s="459"/>
      <x:c r="F196" s="459"/>
      <x:c r="G196" s="459"/>
      <x:c r="H196" s="459"/>
      <x:c r="I196" s="459"/>
      <x:c r="J196" s="459"/>
      <x:c r="K196" s="487"/>
      <x:c r="L196" s="459"/>
      <x:c r="M196" s="459"/>
      <x:c r="N196" s="747" t="str">
        <x:f>IF(A196="","",IF(COUNTIF($A$5:$A$1004,A196)&gt;1,"DUPLICATE ACTIVITY ID",IF(OR(B196="",C196="",D196="",E196="",F196="",G196="",L196=""),"CHECK REQUIRED FIELDS",IF(OR(NOT(ISNUMBER(B196)),B196&gt;TODAY()+1,AND(K196&lt;&gt;"",NOT(ISNUMBER(K196))),AND(K196&lt;&gt;"",K196&lt;B196)),"CHECK DATE","COMPLETE"))))</x:f>
      </x:c>
    </x:row>
    <x:row r="197">
      <x:c r="A197" s="459"/>
      <x:c r="B197" s="466"/>
      <x:c r="C197" s="459"/>
      <x:c r="D197" s="459"/>
      <x:c r="E197" s="459"/>
      <x:c r="F197" s="459"/>
      <x:c r="G197" s="459"/>
      <x:c r="H197" s="459"/>
      <x:c r="I197" s="459"/>
      <x:c r="J197" s="459"/>
      <x:c r="K197" s="487"/>
      <x:c r="L197" s="459"/>
      <x:c r="M197" s="459"/>
      <x:c r="N197" s="747" t="str">
        <x:f>IF(A197="","",IF(COUNTIF($A$5:$A$1004,A197)&gt;1,"DUPLICATE ACTIVITY ID",IF(OR(B197="",C197="",D197="",E197="",F197="",G197="",L197=""),"CHECK REQUIRED FIELDS",IF(OR(NOT(ISNUMBER(B197)),B197&gt;TODAY()+1,AND(K197&lt;&gt;"",NOT(ISNUMBER(K197))),AND(K197&lt;&gt;"",K197&lt;B197)),"CHECK DATE","COMPLETE"))))</x:f>
      </x:c>
    </x:row>
    <x:row r="198">
      <x:c r="A198" s="459"/>
      <x:c r="B198" s="466"/>
      <x:c r="C198" s="459"/>
      <x:c r="D198" s="459"/>
      <x:c r="E198" s="459"/>
      <x:c r="F198" s="459"/>
      <x:c r="G198" s="459"/>
      <x:c r="H198" s="459"/>
      <x:c r="I198" s="459"/>
      <x:c r="J198" s="459"/>
      <x:c r="K198" s="487"/>
      <x:c r="L198" s="459"/>
      <x:c r="M198" s="459"/>
      <x:c r="N198" s="747" t="str">
        <x:f>IF(A198="","",IF(COUNTIF($A$5:$A$1004,A198)&gt;1,"DUPLICATE ACTIVITY ID",IF(OR(B198="",C198="",D198="",E198="",F198="",G198="",L198=""),"CHECK REQUIRED FIELDS",IF(OR(NOT(ISNUMBER(B198)),B198&gt;TODAY()+1,AND(K198&lt;&gt;"",NOT(ISNUMBER(K198))),AND(K198&lt;&gt;"",K198&lt;B198)),"CHECK DATE","COMPLETE"))))</x:f>
      </x:c>
    </x:row>
    <x:row r="199">
      <x:c r="A199" s="459"/>
      <x:c r="B199" s="466"/>
      <x:c r="C199" s="459"/>
      <x:c r="D199" s="459"/>
      <x:c r="E199" s="459"/>
      <x:c r="F199" s="459"/>
      <x:c r="G199" s="459"/>
      <x:c r="H199" s="459"/>
      <x:c r="I199" s="459"/>
      <x:c r="J199" s="459"/>
      <x:c r="K199" s="487"/>
      <x:c r="L199" s="459"/>
      <x:c r="M199" s="459"/>
      <x:c r="N199" s="747" t="str">
        <x:f>IF(A199="","",IF(COUNTIF($A$5:$A$1004,A199)&gt;1,"DUPLICATE ACTIVITY ID",IF(OR(B199="",C199="",D199="",E199="",F199="",G199="",L199=""),"CHECK REQUIRED FIELDS",IF(OR(NOT(ISNUMBER(B199)),B199&gt;TODAY()+1,AND(K199&lt;&gt;"",NOT(ISNUMBER(K199))),AND(K199&lt;&gt;"",K199&lt;B199)),"CHECK DATE","COMPLETE"))))</x:f>
      </x:c>
    </x:row>
    <x:row r="200">
      <x:c r="A200" s="459"/>
      <x:c r="B200" s="466"/>
      <x:c r="C200" s="459"/>
      <x:c r="D200" s="459"/>
      <x:c r="E200" s="459"/>
      <x:c r="F200" s="459"/>
      <x:c r="G200" s="459"/>
      <x:c r="H200" s="459"/>
      <x:c r="I200" s="459"/>
      <x:c r="J200" s="459"/>
      <x:c r="K200" s="487"/>
      <x:c r="L200" s="459"/>
      <x:c r="M200" s="459"/>
      <x:c r="N200" s="747" t="str">
        <x:f>IF(A200="","",IF(COUNTIF($A$5:$A$1004,A200)&gt;1,"DUPLICATE ACTIVITY ID",IF(OR(B200="",C200="",D200="",E200="",F200="",G200="",L200=""),"CHECK REQUIRED FIELDS",IF(OR(NOT(ISNUMBER(B200)),B200&gt;TODAY()+1,AND(K200&lt;&gt;"",NOT(ISNUMBER(K200))),AND(K200&lt;&gt;"",K200&lt;B200)),"CHECK DATE","COMPLETE"))))</x:f>
      </x:c>
    </x:row>
    <x:row r="201">
      <x:c r="A201" s="459"/>
      <x:c r="B201" s="466"/>
      <x:c r="C201" s="459"/>
      <x:c r="D201" s="459"/>
      <x:c r="E201" s="459"/>
      <x:c r="F201" s="459"/>
      <x:c r="G201" s="459"/>
      <x:c r="H201" s="459"/>
      <x:c r="I201" s="459"/>
      <x:c r="J201" s="459"/>
      <x:c r="K201" s="487"/>
      <x:c r="L201" s="459"/>
      <x:c r="M201" s="459"/>
      <x:c r="N201" s="747" t="str">
        <x:f>IF(A201="","",IF(COUNTIF($A$5:$A$1004,A201)&gt;1,"DUPLICATE ACTIVITY ID",IF(OR(B201="",C201="",D201="",E201="",F201="",G201="",L201=""),"CHECK REQUIRED FIELDS",IF(OR(NOT(ISNUMBER(B201)),B201&gt;TODAY()+1,AND(K201&lt;&gt;"",NOT(ISNUMBER(K201))),AND(K201&lt;&gt;"",K201&lt;B201)),"CHECK DATE","COMPLETE"))))</x:f>
      </x:c>
    </x:row>
    <x:row r="202">
      <x:c r="A202" s="459"/>
      <x:c r="B202" s="466"/>
      <x:c r="C202" s="459"/>
      <x:c r="D202" s="459"/>
      <x:c r="E202" s="459"/>
      <x:c r="F202" s="459"/>
      <x:c r="G202" s="459"/>
      <x:c r="H202" s="459"/>
      <x:c r="I202" s="459"/>
      <x:c r="J202" s="459"/>
      <x:c r="K202" s="487"/>
      <x:c r="L202" s="459"/>
      <x:c r="M202" s="459"/>
      <x:c r="N202" s="747" t="str">
        <x:f>IF(A202="","",IF(COUNTIF($A$5:$A$1004,A202)&gt;1,"DUPLICATE ACTIVITY ID",IF(OR(B202="",C202="",D202="",E202="",F202="",G202="",L202=""),"CHECK REQUIRED FIELDS",IF(OR(NOT(ISNUMBER(B202)),B202&gt;TODAY()+1,AND(K202&lt;&gt;"",NOT(ISNUMBER(K202))),AND(K202&lt;&gt;"",K202&lt;B202)),"CHECK DATE","COMPLETE"))))</x:f>
      </x:c>
    </x:row>
    <x:row r="203">
      <x:c r="A203" s="459"/>
      <x:c r="B203" s="466"/>
      <x:c r="C203" s="459"/>
      <x:c r="D203" s="459"/>
      <x:c r="E203" s="459"/>
      <x:c r="F203" s="459"/>
      <x:c r="G203" s="459"/>
      <x:c r="H203" s="459"/>
      <x:c r="I203" s="459"/>
      <x:c r="J203" s="459"/>
      <x:c r="K203" s="487"/>
      <x:c r="L203" s="459"/>
      <x:c r="M203" s="459"/>
      <x:c r="N203" s="747" t="str">
        <x:f>IF(A203="","",IF(COUNTIF($A$5:$A$1004,A203)&gt;1,"DUPLICATE ACTIVITY ID",IF(OR(B203="",C203="",D203="",E203="",F203="",G203="",L203=""),"CHECK REQUIRED FIELDS",IF(OR(NOT(ISNUMBER(B203)),B203&gt;TODAY()+1,AND(K203&lt;&gt;"",NOT(ISNUMBER(K203))),AND(K203&lt;&gt;"",K203&lt;B203)),"CHECK DATE","COMPLETE"))))</x:f>
      </x:c>
    </x:row>
    <x:row r="204">
      <x:c r="A204" s="459"/>
      <x:c r="B204" s="466"/>
      <x:c r="C204" s="459"/>
      <x:c r="D204" s="459"/>
      <x:c r="E204" s="459"/>
      <x:c r="F204" s="459"/>
      <x:c r="G204" s="459"/>
      <x:c r="H204" s="459"/>
      <x:c r="I204" s="459"/>
      <x:c r="J204" s="459"/>
      <x:c r="K204" s="487"/>
      <x:c r="L204" s="459"/>
      <x:c r="M204" s="459"/>
      <x:c r="N204" s="747" t="str">
        <x:f>IF(A204="","",IF(COUNTIF($A$5:$A$1004,A204)&gt;1,"DUPLICATE ACTIVITY ID",IF(OR(B204="",C204="",D204="",E204="",F204="",G204="",L204=""),"CHECK REQUIRED FIELDS",IF(OR(NOT(ISNUMBER(B204)),B204&gt;TODAY()+1,AND(K204&lt;&gt;"",NOT(ISNUMBER(K204))),AND(K204&lt;&gt;"",K204&lt;B204)),"CHECK DATE","COMPLETE"))))</x:f>
      </x:c>
    </x:row>
    <x:row r="205">
      <x:c r="A205" s="459"/>
      <x:c r="B205" s="466"/>
      <x:c r="C205" s="459"/>
      <x:c r="D205" s="459"/>
      <x:c r="E205" s="459"/>
      <x:c r="F205" s="459"/>
      <x:c r="G205" s="459"/>
      <x:c r="H205" s="459"/>
      <x:c r="I205" s="459"/>
      <x:c r="J205" s="459"/>
      <x:c r="K205" s="487"/>
      <x:c r="L205" s="459"/>
      <x:c r="M205" s="459"/>
      <x:c r="N205" s="747" t="str">
        <x:f>IF(A205="","",IF(COUNTIF($A$5:$A$1004,A205)&gt;1,"DUPLICATE ACTIVITY ID",IF(OR(B205="",C205="",D205="",E205="",F205="",G205="",L205=""),"CHECK REQUIRED FIELDS",IF(OR(NOT(ISNUMBER(B205)),B205&gt;TODAY()+1,AND(K205&lt;&gt;"",NOT(ISNUMBER(K205))),AND(K205&lt;&gt;"",K205&lt;B205)),"CHECK DATE","COMPLETE"))))</x:f>
      </x:c>
    </x:row>
    <x:row r="206">
      <x:c r="A206" s="459"/>
      <x:c r="B206" s="466"/>
      <x:c r="C206" s="459"/>
      <x:c r="D206" s="459"/>
      <x:c r="E206" s="459"/>
      <x:c r="F206" s="459"/>
      <x:c r="G206" s="459"/>
      <x:c r="H206" s="459"/>
      <x:c r="I206" s="459"/>
      <x:c r="J206" s="459"/>
      <x:c r="K206" s="487"/>
      <x:c r="L206" s="459"/>
      <x:c r="M206" s="459"/>
      <x:c r="N206" s="747" t="str">
        <x:f>IF(A206="","",IF(COUNTIF($A$5:$A$1004,A206)&gt;1,"DUPLICATE ACTIVITY ID",IF(OR(B206="",C206="",D206="",E206="",F206="",G206="",L206=""),"CHECK REQUIRED FIELDS",IF(OR(NOT(ISNUMBER(B206)),B206&gt;TODAY()+1,AND(K206&lt;&gt;"",NOT(ISNUMBER(K206))),AND(K206&lt;&gt;"",K206&lt;B206)),"CHECK DATE","COMPLETE"))))</x:f>
      </x:c>
    </x:row>
    <x:row r="207">
      <x:c r="A207" s="459"/>
      <x:c r="B207" s="466"/>
      <x:c r="C207" s="459"/>
      <x:c r="D207" s="459"/>
      <x:c r="E207" s="459"/>
      <x:c r="F207" s="459"/>
      <x:c r="G207" s="459"/>
      <x:c r="H207" s="459"/>
      <x:c r="I207" s="459"/>
      <x:c r="J207" s="459"/>
      <x:c r="K207" s="487"/>
      <x:c r="L207" s="459"/>
      <x:c r="M207" s="459"/>
      <x:c r="N207" s="747" t="str">
        <x:f>IF(A207="","",IF(COUNTIF($A$5:$A$1004,A207)&gt;1,"DUPLICATE ACTIVITY ID",IF(OR(B207="",C207="",D207="",E207="",F207="",G207="",L207=""),"CHECK REQUIRED FIELDS",IF(OR(NOT(ISNUMBER(B207)),B207&gt;TODAY()+1,AND(K207&lt;&gt;"",NOT(ISNUMBER(K207))),AND(K207&lt;&gt;"",K207&lt;B207)),"CHECK DATE","COMPLETE"))))</x:f>
      </x:c>
    </x:row>
    <x:row r="208">
      <x:c r="A208" s="459"/>
      <x:c r="B208" s="466"/>
      <x:c r="C208" s="459"/>
      <x:c r="D208" s="459"/>
      <x:c r="E208" s="459"/>
      <x:c r="F208" s="459"/>
      <x:c r="G208" s="459"/>
      <x:c r="H208" s="459"/>
      <x:c r="I208" s="459"/>
      <x:c r="J208" s="459"/>
      <x:c r="K208" s="487"/>
      <x:c r="L208" s="459"/>
      <x:c r="M208" s="459"/>
      <x:c r="N208" s="747" t="str">
        <x:f>IF(A208="","",IF(COUNTIF($A$5:$A$1004,A208)&gt;1,"DUPLICATE ACTIVITY ID",IF(OR(B208="",C208="",D208="",E208="",F208="",G208="",L208=""),"CHECK REQUIRED FIELDS",IF(OR(NOT(ISNUMBER(B208)),B208&gt;TODAY()+1,AND(K208&lt;&gt;"",NOT(ISNUMBER(K208))),AND(K208&lt;&gt;"",K208&lt;B208)),"CHECK DATE","COMPLETE"))))</x:f>
      </x:c>
    </x:row>
    <x:row r="209">
      <x:c r="A209" s="459"/>
      <x:c r="B209" s="466"/>
      <x:c r="C209" s="459"/>
      <x:c r="D209" s="459"/>
      <x:c r="E209" s="459"/>
      <x:c r="F209" s="459"/>
      <x:c r="G209" s="459"/>
      <x:c r="H209" s="459"/>
      <x:c r="I209" s="459"/>
      <x:c r="J209" s="459"/>
      <x:c r="K209" s="487"/>
      <x:c r="L209" s="459"/>
      <x:c r="M209" s="459"/>
      <x:c r="N209" s="747" t="str">
        <x:f>IF(A209="","",IF(COUNTIF($A$5:$A$1004,A209)&gt;1,"DUPLICATE ACTIVITY ID",IF(OR(B209="",C209="",D209="",E209="",F209="",G209="",L209=""),"CHECK REQUIRED FIELDS",IF(OR(NOT(ISNUMBER(B209)),B209&gt;TODAY()+1,AND(K209&lt;&gt;"",NOT(ISNUMBER(K209))),AND(K209&lt;&gt;"",K209&lt;B209)),"CHECK DATE","COMPLETE"))))</x:f>
      </x:c>
    </x:row>
    <x:row r="210">
      <x:c r="A210" s="459"/>
      <x:c r="B210" s="466"/>
      <x:c r="C210" s="459"/>
      <x:c r="D210" s="459"/>
      <x:c r="E210" s="459"/>
      <x:c r="F210" s="459"/>
      <x:c r="G210" s="459"/>
      <x:c r="H210" s="459"/>
      <x:c r="I210" s="459"/>
      <x:c r="J210" s="459"/>
      <x:c r="K210" s="487"/>
      <x:c r="L210" s="459"/>
      <x:c r="M210" s="459"/>
      <x:c r="N210" s="747" t="str">
        <x:f>IF(A210="","",IF(COUNTIF($A$5:$A$1004,A210)&gt;1,"DUPLICATE ACTIVITY ID",IF(OR(B210="",C210="",D210="",E210="",F210="",G210="",L210=""),"CHECK REQUIRED FIELDS",IF(OR(NOT(ISNUMBER(B210)),B210&gt;TODAY()+1,AND(K210&lt;&gt;"",NOT(ISNUMBER(K210))),AND(K210&lt;&gt;"",K210&lt;B210)),"CHECK DATE","COMPLETE"))))</x:f>
      </x:c>
    </x:row>
    <x:row r="211">
      <x:c r="A211" s="459"/>
      <x:c r="B211" s="466"/>
      <x:c r="C211" s="459"/>
      <x:c r="D211" s="459"/>
      <x:c r="E211" s="459"/>
      <x:c r="F211" s="459"/>
      <x:c r="G211" s="459"/>
      <x:c r="H211" s="459"/>
      <x:c r="I211" s="459"/>
      <x:c r="J211" s="459"/>
      <x:c r="K211" s="487"/>
      <x:c r="L211" s="459"/>
      <x:c r="M211" s="459"/>
      <x:c r="N211" s="747" t="str">
        <x:f>IF(A211="","",IF(COUNTIF($A$5:$A$1004,A211)&gt;1,"DUPLICATE ACTIVITY ID",IF(OR(B211="",C211="",D211="",E211="",F211="",G211="",L211=""),"CHECK REQUIRED FIELDS",IF(OR(NOT(ISNUMBER(B211)),B211&gt;TODAY()+1,AND(K211&lt;&gt;"",NOT(ISNUMBER(K211))),AND(K211&lt;&gt;"",K211&lt;B211)),"CHECK DATE","COMPLETE"))))</x:f>
      </x:c>
    </x:row>
    <x:row r="212">
      <x:c r="A212" s="459"/>
      <x:c r="B212" s="466"/>
      <x:c r="C212" s="459"/>
      <x:c r="D212" s="459"/>
      <x:c r="E212" s="459"/>
      <x:c r="F212" s="459"/>
      <x:c r="G212" s="459"/>
      <x:c r="H212" s="459"/>
      <x:c r="I212" s="459"/>
      <x:c r="J212" s="459"/>
      <x:c r="K212" s="487"/>
      <x:c r="L212" s="459"/>
      <x:c r="M212" s="459"/>
      <x:c r="N212" s="747" t="str">
        <x:f>IF(A212="","",IF(COUNTIF($A$5:$A$1004,A212)&gt;1,"DUPLICATE ACTIVITY ID",IF(OR(B212="",C212="",D212="",E212="",F212="",G212="",L212=""),"CHECK REQUIRED FIELDS",IF(OR(NOT(ISNUMBER(B212)),B212&gt;TODAY()+1,AND(K212&lt;&gt;"",NOT(ISNUMBER(K212))),AND(K212&lt;&gt;"",K212&lt;B212)),"CHECK DATE","COMPLETE"))))</x:f>
      </x:c>
    </x:row>
    <x:row r="213">
      <x:c r="A213" s="459"/>
      <x:c r="B213" s="466"/>
      <x:c r="C213" s="459"/>
      <x:c r="D213" s="459"/>
      <x:c r="E213" s="459"/>
      <x:c r="F213" s="459"/>
      <x:c r="G213" s="459"/>
      <x:c r="H213" s="459"/>
      <x:c r="I213" s="459"/>
      <x:c r="J213" s="459"/>
      <x:c r="K213" s="487"/>
      <x:c r="L213" s="459"/>
      <x:c r="M213" s="459"/>
      <x:c r="N213" s="747" t="str">
        <x:f>IF(A213="","",IF(COUNTIF($A$5:$A$1004,A213)&gt;1,"DUPLICATE ACTIVITY ID",IF(OR(B213="",C213="",D213="",E213="",F213="",G213="",L213=""),"CHECK REQUIRED FIELDS",IF(OR(NOT(ISNUMBER(B213)),B213&gt;TODAY()+1,AND(K213&lt;&gt;"",NOT(ISNUMBER(K213))),AND(K213&lt;&gt;"",K213&lt;B213)),"CHECK DATE","COMPLETE"))))</x:f>
      </x:c>
    </x:row>
    <x:row r="214">
      <x:c r="A214" s="459"/>
      <x:c r="B214" s="466"/>
      <x:c r="C214" s="459"/>
      <x:c r="D214" s="459"/>
      <x:c r="E214" s="459"/>
      <x:c r="F214" s="459"/>
      <x:c r="G214" s="459"/>
      <x:c r="H214" s="459"/>
      <x:c r="I214" s="459"/>
      <x:c r="J214" s="459"/>
      <x:c r="K214" s="487"/>
      <x:c r="L214" s="459"/>
      <x:c r="M214" s="459"/>
      <x:c r="N214" s="747" t="str">
        <x:f>IF(A214="","",IF(COUNTIF($A$5:$A$1004,A214)&gt;1,"DUPLICATE ACTIVITY ID",IF(OR(B214="",C214="",D214="",E214="",F214="",G214="",L214=""),"CHECK REQUIRED FIELDS",IF(OR(NOT(ISNUMBER(B214)),B214&gt;TODAY()+1,AND(K214&lt;&gt;"",NOT(ISNUMBER(K214))),AND(K214&lt;&gt;"",K214&lt;B214)),"CHECK DATE","COMPLETE"))))</x:f>
      </x:c>
    </x:row>
    <x:row r="215">
      <x:c r="A215" s="459"/>
      <x:c r="B215" s="466"/>
      <x:c r="C215" s="459"/>
      <x:c r="D215" s="459"/>
      <x:c r="E215" s="459"/>
      <x:c r="F215" s="459"/>
      <x:c r="G215" s="459"/>
      <x:c r="H215" s="459"/>
      <x:c r="I215" s="459"/>
      <x:c r="J215" s="459"/>
      <x:c r="K215" s="487"/>
      <x:c r="L215" s="459"/>
      <x:c r="M215" s="459"/>
      <x:c r="N215" s="747" t="str">
        <x:f>IF(A215="","",IF(COUNTIF($A$5:$A$1004,A215)&gt;1,"DUPLICATE ACTIVITY ID",IF(OR(B215="",C215="",D215="",E215="",F215="",G215="",L215=""),"CHECK REQUIRED FIELDS",IF(OR(NOT(ISNUMBER(B215)),B215&gt;TODAY()+1,AND(K215&lt;&gt;"",NOT(ISNUMBER(K215))),AND(K215&lt;&gt;"",K215&lt;B215)),"CHECK DATE","COMPLETE"))))</x:f>
      </x:c>
    </x:row>
    <x:row r="216">
      <x:c r="A216" s="459"/>
      <x:c r="B216" s="466"/>
      <x:c r="C216" s="459"/>
      <x:c r="D216" s="459"/>
      <x:c r="E216" s="459"/>
      <x:c r="F216" s="459"/>
      <x:c r="G216" s="459"/>
      <x:c r="H216" s="459"/>
      <x:c r="I216" s="459"/>
      <x:c r="J216" s="459"/>
      <x:c r="K216" s="487"/>
      <x:c r="L216" s="459"/>
      <x:c r="M216" s="459"/>
      <x:c r="N216" s="747" t="str">
        <x:f>IF(A216="","",IF(COUNTIF($A$5:$A$1004,A216)&gt;1,"DUPLICATE ACTIVITY ID",IF(OR(B216="",C216="",D216="",E216="",F216="",G216="",L216=""),"CHECK REQUIRED FIELDS",IF(OR(NOT(ISNUMBER(B216)),B216&gt;TODAY()+1,AND(K216&lt;&gt;"",NOT(ISNUMBER(K216))),AND(K216&lt;&gt;"",K216&lt;B216)),"CHECK DATE","COMPLETE"))))</x:f>
      </x:c>
    </x:row>
    <x:row r="217">
      <x:c r="A217" s="459"/>
      <x:c r="B217" s="466"/>
      <x:c r="C217" s="459"/>
      <x:c r="D217" s="459"/>
      <x:c r="E217" s="459"/>
      <x:c r="F217" s="459"/>
      <x:c r="G217" s="459"/>
      <x:c r="H217" s="459"/>
      <x:c r="I217" s="459"/>
      <x:c r="J217" s="459"/>
      <x:c r="K217" s="487"/>
      <x:c r="L217" s="459"/>
      <x:c r="M217" s="459"/>
      <x:c r="N217" s="747" t="str">
        <x:f>IF(A217="","",IF(COUNTIF($A$5:$A$1004,A217)&gt;1,"DUPLICATE ACTIVITY ID",IF(OR(B217="",C217="",D217="",E217="",F217="",G217="",L217=""),"CHECK REQUIRED FIELDS",IF(OR(NOT(ISNUMBER(B217)),B217&gt;TODAY()+1,AND(K217&lt;&gt;"",NOT(ISNUMBER(K217))),AND(K217&lt;&gt;"",K217&lt;B217)),"CHECK DATE","COMPLETE"))))</x:f>
      </x:c>
    </x:row>
    <x:row r="218">
      <x:c r="A218" s="459"/>
      <x:c r="B218" s="466"/>
      <x:c r="C218" s="459"/>
      <x:c r="D218" s="459"/>
      <x:c r="E218" s="459"/>
      <x:c r="F218" s="459"/>
      <x:c r="G218" s="459"/>
      <x:c r="H218" s="459"/>
      <x:c r="I218" s="459"/>
      <x:c r="J218" s="459"/>
      <x:c r="K218" s="487"/>
      <x:c r="L218" s="459"/>
      <x:c r="M218" s="459"/>
      <x:c r="N218" s="747" t="str">
        <x:f>IF(A218="","",IF(COUNTIF($A$5:$A$1004,A218)&gt;1,"DUPLICATE ACTIVITY ID",IF(OR(B218="",C218="",D218="",E218="",F218="",G218="",L218=""),"CHECK REQUIRED FIELDS",IF(OR(NOT(ISNUMBER(B218)),B218&gt;TODAY()+1,AND(K218&lt;&gt;"",NOT(ISNUMBER(K218))),AND(K218&lt;&gt;"",K218&lt;B218)),"CHECK DATE","COMPLETE"))))</x:f>
      </x:c>
    </x:row>
    <x:row r="219">
      <x:c r="A219" s="459"/>
      <x:c r="B219" s="466"/>
      <x:c r="C219" s="459"/>
      <x:c r="D219" s="459"/>
      <x:c r="E219" s="459"/>
      <x:c r="F219" s="459"/>
      <x:c r="G219" s="459"/>
      <x:c r="H219" s="459"/>
      <x:c r="I219" s="459"/>
      <x:c r="J219" s="459"/>
      <x:c r="K219" s="487"/>
      <x:c r="L219" s="459"/>
      <x:c r="M219" s="459"/>
      <x:c r="N219" s="747" t="str">
        <x:f>IF(A219="","",IF(COUNTIF($A$5:$A$1004,A219)&gt;1,"DUPLICATE ACTIVITY ID",IF(OR(B219="",C219="",D219="",E219="",F219="",G219="",L219=""),"CHECK REQUIRED FIELDS",IF(OR(NOT(ISNUMBER(B219)),B219&gt;TODAY()+1,AND(K219&lt;&gt;"",NOT(ISNUMBER(K219))),AND(K219&lt;&gt;"",K219&lt;B219)),"CHECK DATE","COMPLETE"))))</x:f>
      </x:c>
    </x:row>
    <x:row r="220">
      <x:c r="A220" s="459"/>
      <x:c r="B220" s="466"/>
      <x:c r="C220" s="459"/>
      <x:c r="D220" s="459"/>
      <x:c r="E220" s="459"/>
      <x:c r="F220" s="459"/>
      <x:c r="G220" s="459"/>
      <x:c r="H220" s="459"/>
      <x:c r="I220" s="459"/>
      <x:c r="J220" s="459"/>
      <x:c r="K220" s="487"/>
      <x:c r="L220" s="459"/>
      <x:c r="M220" s="459"/>
      <x:c r="N220" s="747" t="str">
        <x:f>IF(A220="","",IF(COUNTIF($A$5:$A$1004,A220)&gt;1,"DUPLICATE ACTIVITY ID",IF(OR(B220="",C220="",D220="",E220="",F220="",G220="",L220=""),"CHECK REQUIRED FIELDS",IF(OR(NOT(ISNUMBER(B220)),B220&gt;TODAY()+1,AND(K220&lt;&gt;"",NOT(ISNUMBER(K220))),AND(K220&lt;&gt;"",K220&lt;B220)),"CHECK DATE","COMPLETE"))))</x:f>
      </x:c>
    </x:row>
    <x:row r="221">
      <x:c r="A221" s="459"/>
      <x:c r="B221" s="466"/>
      <x:c r="C221" s="459"/>
      <x:c r="D221" s="459"/>
      <x:c r="E221" s="459"/>
      <x:c r="F221" s="459"/>
      <x:c r="G221" s="459"/>
      <x:c r="H221" s="459"/>
      <x:c r="I221" s="459"/>
      <x:c r="J221" s="459"/>
      <x:c r="K221" s="487"/>
      <x:c r="L221" s="459"/>
      <x:c r="M221" s="459"/>
      <x:c r="N221" s="747" t="str">
        <x:f>IF(A221="","",IF(COUNTIF($A$5:$A$1004,A221)&gt;1,"DUPLICATE ACTIVITY ID",IF(OR(B221="",C221="",D221="",E221="",F221="",G221="",L221=""),"CHECK REQUIRED FIELDS",IF(OR(NOT(ISNUMBER(B221)),B221&gt;TODAY()+1,AND(K221&lt;&gt;"",NOT(ISNUMBER(K221))),AND(K221&lt;&gt;"",K221&lt;B221)),"CHECK DATE","COMPLETE"))))</x:f>
      </x:c>
    </x:row>
    <x:row r="222">
      <x:c r="A222" s="459"/>
      <x:c r="B222" s="466"/>
      <x:c r="C222" s="459"/>
      <x:c r="D222" s="459"/>
      <x:c r="E222" s="459"/>
      <x:c r="F222" s="459"/>
      <x:c r="G222" s="459"/>
      <x:c r="H222" s="459"/>
      <x:c r="I222" s="459"/>
      <x:c r="J222" s="459"/>
      <x:c r="K222" s="487"/>
      <x:c r="L222" s="459"/>
      <x:c r="M222" s="459"/>
      <x:c r="N222" s="747" t="str">
        <x:f>IF(A222="","",IF(COUNTIF($A$5:$A$1004,A222)&gt;1,"DUPLICATE ACTIVITY ID",IF(OR(B222="",C222="",D222="",E222="",F222="",G222="",L222=""),"CHECK REQUIRED FIELDS",IF(OR(NOT(ISNUMBER(B222)),B222&gt;TODAY()+1,AND(K222&lt;&gt;"",NOT(ISNUMBER(K222))),AND(K222&lt;&gt;"",K222&lt;B222)),"CHECK DATE","COMPLETE"))))</x:f>
      </x:c>
    </x:row>
    <x:row r="223">
      <x:c r="A223" s="459"/>
      <x:c r="B223" s="466"/>
      <x:c r="C223" s="459"/>
      <x:c r="D223" s="459"/>
      <x:c r="E223" s="459"/>
      <x:c r="F223" s="459"/>
      <x:c r="G223" s="459"/>
      <x:c r="H223" s="459"/>
      <x:c r="I223" s="459"/>
      <x:c r="J223" s="459"/>
      <x:c r="K223" s="487"/>
      <x:c r="L223" s="459"/>
      <x:c r="M223" s="459"/>
      <x:c r="N223" s="747" t="str">
        <x:f>IF(A223="","",IF(COUNTIF($A$5:$A$1004,A223)&gt;1,"DUPLICATE ACTIVITY ID",IF(OR(B223="",C223="",D223="",E223="",F223="",G223="",L223=""),"CHECK REQUIRED FIELDS",IF(OR(NOT(ISNUMBER(B223)),B223&gt;TODAY()+1,AND(K223&lt;&gt;"",NOT(ISNUMBER(K223))),AND(K223&lt;&gt;"",K223&lt;B223)),"CHECK DATE","COMPLETE"))))</x:f>
      </x:c>
    </x:row>
    <x:row r="224">
      <x:c r="A224" s="459"/>
      <x:c r="B224" s="466"/>
      <x:c r="C224" s="459"/>
      <x:c r="D224" s="459"/>
      <x:c r="E224" s="459"/>
      <x:c r="F224" s="459"/>
      <x:c r="G224" s="459"/>
      <x:c r="H224" s="459"/>
      <x:c r="I224" s="459"/>
      <x:c r="J224" s="459"/>
      <x:c r="K224" s="487"/>
      <x:c r="L224" s="459"/>
      <x:c r="M224" s="459"/>
      <x:c r="N224" s="747" t="str">
        <x:f>IF(A224="","",IF(COUNTIF($A$5:$A$1004,A224)&gt;1,"DUPLICATE ACTIVITY ID",IF(OR(B224="",C224="",D224="",E224="",F224="",G224="",L224=""),"CHECK REQUIRED FIELDS",IF(OR(NOT(ISNUMBER(B224)),B224&gt;TODAY()+1,AND(K224&lt;&gt;"",NOT(ISNUMBER(K224))),AND(K224&lt;&gt;"",K224&lt;B224)),"CHECK DATE","COMPLETE"))))</x:f>
      </x:c>
    </x:row>
    <x:row r="225">
      <x:c r="A225" s="459"/>
      <x:c r="B225" s="466"/>
      <x:c r="C225" s="459"/>
      <x:c r="D225" s="459"/>
      <x:c r="E225" s="459"/>
      <x:c r="F225" s="459"/>
      <x:c r="G225" s="459"/>
      <x:c r="H225" s="459"/>
      <x:c r="I225" s="459"/>
      <x:c r="J225" s="459"/>
      <x:c r="K225" s="487"/>
      <x:c r="L225" s="459"/>
      <x:c r="M225" s="459"/>
      <x:c r="N225" s="747" t="str">
        <x:f>IF(A225="","",IF(COUNTIF($A$5:$A$1004,A225)&gt;1,"DUPLICATE ACTIVITY ID",IF(OR(B225="",C225="",D225="",E225="",F225="",G225="",L225=""),"CHECK REQUIRED FIELDS",IF(OR(NOT(ISNUMBER(B225)),B225&gt;TODAY()+1,AND(K225&lt;&gt;"",NOT(ISNUMBER(K225))),AND(K225&lt;&gt;"",K225&lt;B225)),"CHECK DATE","COMPLETE"))))</x:f>
      </x:c>
    </x:row>
    <x:row r="226">
      <x:c r="A226" s="459"/>
      <x:c r="B226" s="466"/>
      <x:c r="C226" s="459"/>
      <x:c r="D226" s="459"/>
      <x:c r="E226" s="459"/>
      <x:c r="F226" s="459"/>
      <x:c r="G226" s="459"/>
      <x:c r="H226" s="459"/>
      <x:c r="I226" s="459"/>
      <x:c r="J226" s="459"/>
      <x:c r="K226" s="487"/>
      <x:c r="L226" s="459"/>
      <x:c r="M226" s="459"/>
      <x:c r="N226" s="747" t="str">
        <x:f>IF(A226="","",IF(COUNTIF($A$5:$A$1004,A226)&gt;1,"DUPLICATE ACTIVITY ID",IF(OR(B226="",C226="",D226="",E226="",F226="",G226="",L226=""),"CHECK REQUIRED FIELDS",IF(OR(NOT(ISNUMBER(B226)),B226&gt;TODAY()+1,AND(K226&lt;&gt;"",NOT(ISNUMBER(K226))),AND(K226&lt;&gt;"",K226&lt;B226)),"CHECK DATE","COMPLETE"))))</x:f>
      </x:c>
    </x:row>
    <x:row r="227">
      <x:c r="A227" s="459"/>
      <x:c r="B227" s="466"/>
      <x:c r="C227" s="459"/>
      <x:c r="D227" s="459"/>
      <x:c r="E227" s="459"/>
      <x:c r="F227" s="459"/>
      <x:c r="G227" s="459"/>
      <x:c r="H227" s="459"/>
      <x:c r="I227" s="459"/>
      <x:c r="J227" s="459"/>
      <x:c r="K227" s="487"/>
      <x:c r="L227" s="459"/>
      <x:c r="M227" s="459"/>
      <x:c r="N227" s="747" t="str">
        <x:f>IF(A227="","",IF(COUNTIF($A$5:$A$1004,A227)&gt;1,"DUPLICATE ACTIVITY ID",IF(OR(B227="",C227="",D227="",E227="",F227="",G227="",L227=""),"CHECK REQUIRED FIELDS",IF(OR(NOT(ISNUMBER(B227)),B227&gt;TODAY()+1,AND(K227&lt;&gt;"",NOT(ISNUMBER(K227))),AND(K227&lt;&gt;"",K227&lt;B227)),"CHECK DATE","COMPLETE"))))</x:f>
      </x:c>
    </x:row>
    <x:row r="228">
      <x:c r="A228" s="459"/>
      <x:c r="B228" s="466"/>
      <x:c r="C228" s="459"/>
      <x:c r="D228" s="459"/>
      <x:c r="E228" s="459"/>
      <x:c r="F228" s="459"/>
      <x:c r="G228" s="459"/>
      <x:c r="H228" s="459"/>
      <x:c r="I228" s="459"/>
      <x:c r="J228" s="459"/>
      <x:c r="K228" s="487"/>
      <x:c r="L228" s="459"/>
      <x:c r="M228" s="459"/>
      <x:c r="N228" s="747" t="str">
        <x:f>IF(A228="","",IF(COUNTIF($A$5:$A$1004,A228)&gt;1,"DUPLICATE ACTIVITY ID",IF(OR(B228="",C228="",D228="",E228="",F228="",G228="",L228=""),"CHECK REQUIRED FIELDS",IF(OR(NOT(ISNUMBER(B228)),B228&gt;TODAY()+1,AND(K228&lt;&gt;"",NOT(ISNUMBER(K228))),AND(K228&lt;&gt;"",K228&lt;B228)),"CHECK DATE","COMPLETE"))))</x:f>
      </x:c>
    </x:row>
    <x:row r="229">
      <x:c r="A229" s="459"/>
      <x:c r="B229" s="466"/>
      <x:c r="C229" s="459"/>
      <x:c r="D229" s="459"/>
      <x:c r="E229" s="459"/>
      <x:c r="F229" s="459"/>
      <x:c r="G229" s="459"/>
      <x:c r="H229" s="459"/>
      <x:c r="I229" s="459"/>
      <x:c r="J229" s="459"/>
      <x:c r="K229" s="487"/>
      <x:c r="L229" s="459"/>
      <x:c r="M229" s="459"/>
      <x:c r="N229" s="747" t="str">
        <x:f>IF(A229="","",IF(COUNTIF($A$5:$A$1004,A229)&gt;1,"DUPLICATE ACTIVITY ID",IF(OR(B229="",C229="",D229="",E229="",F229="",G229="",L229=""),"CHECK REQUIRED FIELDS",IF(OR(NOT(ISNUMBER(B229)),B229&gt;TODAY()+1,AND(K229&lt;&gt;"",NOT(ISNUMBER(K229))),AND(K229&lt;&gt;"",K229&lt;B229)),"CHECK DATE","COMPLETE"))))</x:f>
      </x:c>
    </x:row>
    <x:row r="230">
      <x:c r="A230" s="459"/>
      <x:c r="B230" s="466"/>
      <x:c r="C230" s="459"/>
      <x:c r="D230" s="459"/>
      <x:c r="E230" s="459"/>
      <x:c r="F230" s="459"/>
      <x:c r="G230" s="459"/>
      <x:c r="H230" s="459"/>
      <x:c r="I230" s="459"/>
      <x:c r="J230" s="459"/>
      <x:c r="K230" s="487"/>
      <x:c r="L230" s="459"/>
      <x:c r="M230" s="459"/>
      <x:c r="N230" s="747" t="str">
        <x:f>IF(A230="","",IF(COUNTIF($A$5:$A$1004,A230)&gt;1,"DUPLICATE ACTIVITY ID",IF(OR(B230="",C230="",D230="",E230="",F230="",G230="",L230=""),"CHECK REQUIRED FIELDS",IF(OR(NOT(ISNUMBER(B230)),B230&gt;TODAY()+1,AND(K230&lt;&gt;"",NOT(ISNUMBER(K230))),AND(K230&lt;&gt;"",K230&lt;B230)),"CHECK DATE","COMPLETE"))))</x:f>
      </x:c>
    </x:row>
    <x:row r="231">
      <x:c r="A231" s="459"/>
      <x:c r="B231" s="466"/>
      <x:c r="C231" s="459"/>
      <x:c r="D231" s="459"/>
      <x:c r="E231" s="459"/>
      <x:c r="F231" s="459"/>
      <x:c r="G231" s="459"/>
      <x:c r="H231" s="459"/>
      <x:c r="I231" s="459"/>
      <x:c r="J231" s="459"/>
      <x:c r="K231" s="487"/>
      <x:c r="L231" s="459"/>
      <x:c r="M231" s="459"/>
      <x:c r="N231" s="747" t="str">
        <x:f>IF(A231="","",IF(COUNTIF($A$5:$A$1004,A231)&gt;1,"DUPLICATE ACTIVITY ID",IF(OR(B231="",C231="",D231="",E231="",F231="",G231="",L231=""),"CHECK REQUIRED FIELDS",IF(OR(NOT(ISNUMBER(B231)),B231&gt;TODAY()+1,AND(K231&lt;&gt;"",NOT(ISNUMBER(K231))),AND(K231&lt;&gt;"",K231&lt;B231)),"CHECK DATE","COMPLETE"))))</x:f>
      </x:c>
    </x:row>
    <x:row r="232">
      <x:c r="A232" s="459"/>
      <x:c r="B232" s="466"/>
      <x:c r="C232" s="459"/>
      <x:c r="D232" s="459"/>
      <x:c r="E232" s="459"/>
      <x:c r="F232" s="459"/>
      <x:c r="G232" s="459"/>
      <x:c r="H232" s="459"/>
      <x:c r="I232" s="459"/>
      <x:c r="J232" s="459"/>
      <x:c r="K232" s="487"/>
      <x:c r="L232" s="459"/>
      <x:c r="M232" s="459"/>
      <x:c r="N232" s="747" t="str">
        <x:f>IF(A232="","",IF(COUNTIF($A$5:$A$1004,A232)&gt;1,"DUPLICATE ACTIVITY ID",IF(OR(B232="",C232="",D232="",E232="",F232="",G232="",L232=""),"CHECK REQUIRED FIELDS",IF(OR(NOT(ISNUMBER(B232)),B232&gt;TODAY()+1,AND(K232&lt;&gt;"",NOT(ISNUMBER(K232))),AND(K232&lt;&gt;"",K232&lt;B232)),"CHECK DATE","COMPLETE"))))</x:f>
      </x:c>
    </x:row>
    <x:row r="233">
      <x:c r="A233" s="459"/>
      <x:c r="B233" s="466"/>
      <x:c r="C233" s="459"/>
      <x:c r="D233" s="459"/>
      <x:c r="E233" s="459"/>
      <x:c r="F233" s="459"/>
      <x:c r="G233" s="459"/>
      <x:c r="H233" s="459"/>
      <x:c r="I233" s="459"/>
      <x:c r="J233" s="459"/>
      <x:c r="K233" s="487"/>
      <x:c r="L233" s="459"/>
      <x:c r="M233" s="459"/>
      <x:c r="N233" s="747" t="str">
        <x:f>IF(A233="","",IF(COUNTIF($A$5:$A$1004,A233)&gt;1,"DUPLICATE ACTIVITY ID",IF(OR(B233="",C233="",D233="",E233="",F233="",G233="",L233=""),"CHECK REQUIRED FIELDS",IF(OR(NOT(ISNUMBER(B233)),B233&gt;TODAY()+1,AND(K233&lt;&gt;"",NOT(ISNUMBER(K233))),AND(K233&lt;&gt;"",K233&lt;B233)),"CHECK DATE","COMPLETE"))))</x:f>
      </x:c>
    </x:row>
    <x:row r="234">
      <x:c r="A234" s="459"/>
      <x:c r="B234" s="466"/>
      <x:c r="C234" s="459"/>
      <x:c r="D234" s="459"/>
      <x:c r="E234" s="459"/>
      <x:c r="F234" s="459"/>
      <x:c r="G234" s="459"/>
      <x:c r="H234" s="459"/>
      <x:c r="I234" s="459"/>
      <x:c r="J234" s="459"/>
      <x:c r="K234" s="487"/>
      <x:c r="L234" s="459"/>
      <x:c r="M234" s="459"/>
      <x:c r="N234" s="747" t="str">
        <x:f>IF(A234="","",IF(COUNTIF($A$5:$A$1004,A234)&gt;1,"DUPLICATE ACTIVITY ID",IF(OR(B234="",C234="",D234="",E234="",F234="",G234="",L234=""),"CHECK REQUIRED FIELDS",IF(OR(NOT(ISNUMBER(B234)),B234&gt;TODAY()+1,AND(K234&lt;&gt;"",NOT(ISNUMBER(K234))),AND(K234&lt;&gt;"",K234&lt;B234)),"CHECK DATE","COMPLETE"))))</x:f>
      </x:c>
    </x:row>
    <x:row r="235">
      <x:c r="A235" s="459"/>
      <x:c r="B235" s="466"/>
      <x:c r="C235" s="459"/>
      <x:c r="D235" s="459"/>
      <x:c r="E235" s="459"/>
      <x:c r="F235" s="459"/>
      <x:c r="G235" s="459"/>
      <x:c r="H235" s="459"/>
      <x:c r="I235" s="459"/>
      <x:c r="J235" s="459"/>
      <x:c r="K235" s="487"/>
      <x:c r="L235" s="459"/>
      <x:c r="M235" s="459"/>
      <x:c r="N235" s="747" t="str">
        <x:f>IF(A235="","",IF(COUNTIF($A$5:$A$1004,A235)&gt;1,"DUPLICATE ACTIVITY ID",IF(OR(B235="",C235="",D235="",E235="",F235="",G235="",L235=""),"CHECK REQUIRED FIELDS",IF(OR(NOT(ISNUMBER(B235)),B235&gt;TODAY()+1,AND(K235&lt;&gt;"",NOT(ISNUMBER(K235))),AND(K235&lt;&gt;"",K235&lt;B235)),"CHECK DATE","COMPLETE"))))</x:f>
      </x:c>
    </x:row>
    <x:row r="236">
      <x:c r="A236" s="459"/>
      <x:c r="B236" s="466"/>
      <x:c r="C236" s="459"/>
      <x:c r="D236" s="459"/>
      <x:c r="E236" s="459"/>
      <x:c r="F236" s="459"/>
      <x:c r="G236" s="459"/>
      <x:c r="H236" s="459"/>
      <x:c r="I236" s="459"/>
      <x:c r="J236" s="459"/>
      <x:c r="K236" s="487"/>
      <x:c r="L236" s="459"/>
      <x:c r="M236" s="459"/>
      <x:c r="N236" s="747" t="str">
        <x:f>IF(A236="","",IF(COUNTIF($A$5:$A$1004,A236)&gt;1,"DUPLICATE ACTIVITY ID",IF(OR(B236="",C236="",D236="",E236="",F236="",G236="",L236=""),"CHECK REQUIRED FIELDS",IF(OR(NOT(ISNUMBER(B236)),B236&gt;TODAY()+1,AND(K236&lt;&gt;"",NOT(ISNUMBER(K236))),AND(K236&lt;&gt;"",K236&lt;B236)),"CHECK DATE","COMPLETE"))))</x:f>
      </x:c>
    </x:row>
    <x:row r="237">
      <x:c r="A237" s="459"/>
      <x:c r="B237" s="466"/>
      <x:c r="C237" s="459"/>
      <x:c r="D237" s="459"/>
      <x:c r="E237" s="459"/>
      <x:c r="F237" s="459"/>
      <x:c r="G237" s="459"/>
      <x:c r="H237" s="459"/>
      <x:c r="I237" s="459"/>
      <x:c r="J237" s="459"/>
      <x:c r="K237" s="487"/>
      <x:c r="L237" s="459"/>
      <x:c r="M237" s="459"/>
      <x:c r="N237" s="747" t="str">
        <x:f>IF(A237="","",IF(COUNTIF($A$5:$A$1004,A237)&gt;1,"DUPLICATE ACTIVITY ID",IF(OR(B237="",C237="",D237="",E237="",F237="",G237="",L237=""),"CHECK REQUIRED FIELDS",IF(OR(NOT(ISNUMBER(B237)),B237&gt;TODAY()+1,AND(K237&lt;&gt;"",NOT(ISNUMBER(K237))),AND(K237&lt;&gt;"",K237&lt;B237)),"CHECK DATE","COMPLETE"))))</x:f>
      </x:c>
    </x:row>
    <x:row r="238">
      <x:c r="A238" s="459"/>
      <x:c r="B238" s="466"/>
      <x:c r="C238" s="459"/>
      <x:c r="D238" s="459"/>
      <x:c r="E238" s="459"/>
      <x:c r="F238" s="459"/>
      <x:c r="G238" s="459"/>
      <x:c r="H238" s="459"/>
      <x:c r="I238" s="459"/>
      <x:c r="J238" s="459"/>
      <x:c r="K238" s="487"/>
      <x:c r="L238" s="459"/>
      <x:c r="M238" s="459"/>
      <x:c r="N238" s="747" t="str">
        <x:f>IF(A238="","",IF(COUNTIF($A$5:$A$1004,A238)&gt;1,"DUPLICATE ACTIVITY ID",IF(OR(B238="",C238="",D238="",E238="",F238="",G238="",L238=""),"CHECK REQUIRED FIELDS",IF(OR(NOT(ISNUMBER(B238)),B238&gt;TODAY()+1,AND(K238&lt;&gt;"",NOT(ISNUMBER(K238))),AND(K238&lt;&gt;"",K238&lt;B238)),"CHECK DATE","COMPLETE"))))</x:f>
      </x:c>
    </x:row>
    <x:row r="239">
      <x:c r="A239" s="459"/>
      <x:c r="B239" s="466"/>
      <x:c r="C239" s="459"/>
      <x:c r="D239" s="459"/>
      <x:c r="E239" s="459"/>
      <x:c r="F239" s="459"/>
      <x:c r="G239" s="459"/>
      <x:c r="H239" s="459"/>
      <x:c r="I239" s="459"/>
      <x:c r="J239" s="459"/>
      <x:c r="K239" s="487"/>
      <x:c r="L239" s="459"/>
      <x:c r="M239" s="459"/>
      <x:c r="N239" s="747" t="str">
        <x:f>IF(A239="","",IF(COUNTIF($A$5:$A$1004,A239)&gt;1,"DUPLICATE ACTIVITY ID",IF(OR(B239="",C239="",D239="",E239="",F239="",G239="",L239=""),"CHECK REQUIRED FIELDS",IF(OR(NOT(ISNUMBER(B239)),B239&gt;TODAY()+1,AND(K239&lt;&gt;"",NOT(ISNUMBER(K239))),AND(K239&lt;&gt;"",K239&lt;B239)),"CHECK DATE","COMPLETE"))))</x:f>
      </x:c>
    </x:row>
    <x:row r="240">
      <x:c r="A240" s="459"/>
      <x:c r="B240" s="466"/>
      <x:c r="C240" s="459"/>
      <x:c r="D240" s="459"/>
      <x:c r="E240" s="459"/>
      <x:c r="F240" s="459"/>
      <x:c r="G240" s="459"/>
      <x:c r="H240" s="459"/>
      <x:c r="I240" s="459"/>
      <x:c r="J240" s="459"/>
      <x:c r="K240" s="487"/>
      <x:c r="L240" s="459"/>
      <x:c r="M240" s="459"/>
      <x:c r="N240" s="747" t="str">
        <x:f>IF(A240="","",IF(COUNTIF($A$5:$A$1004,A240)&gt;1,"DUPLICATE ACTIVITY ID",IF(OR(B240="",C240="",D240="",E240="",F240="",G240="",L240=""),"CHECK REQUIRED FIELDS",IF(OR(NOT(ISNUMBER(B240)),B240&gt;TODAY()+1,AND(K240&lt;&gt;"",NOT(ISNUMBER(K240))),AND(K240&lt;&gt;"",K240&lt;B240)),"CHECK DATE","COMPLETE"))))</x:f>
      </x:c>
    </x:row>
    <x:row r="241">
      <x:c r="A241" s="459"/>
      <x:c r="B241" s="466"/>
      <x:c r="C241" s="459"/>
      <x:c r="D241" s="459"/>
      <x:c r="E241" s="459"/>
      <x:c r="F241" s="459"/>
      <x:c r="G241" s="459"/>
      <x:c r="H241" s="459"/>
      <x:c r="I241" s="459"/>
      <x:c r="J241" s="459"/>
      <x:c r="K241" s="487"/>
      <x:c r="L241" s="459"/>
      <x:c r="M241" s="459"/>
      <x:c r="N241" s="747" t="str">
        <x:f>IF(A241="","",IF(COUNTIF($A$5:$A$1004,A241)&gt;1,"DUPLICATE ACTIVITY ID",IF(OR(B241="",C241="",D241="",E241="",F241="",G241="",L241=""),"CHECK REQUIRED FIELDS",IF(OR(NOT(ISNUMBER(B241)),B241&gt;TODAY()+1,AND(K241&lt;&gt;"",NOT(ISNUMBER(K241))),AND(K241&lt;&gt;"",K241&lt;B241)),"CHECK DATE","COMPLETE"))))</x:f>
      </x:c>
    </x:row>
    <x:row r="242">
      <x:c r="A242" s="459"/>
      <x:c r="B242" s="466"/>
      <x:c r="C242" s="459"/>
      <x:c r="D242" s="459"/>
      <x:c r="E242" s="459"/>
      <x:c r="F242" s="459"/>
      <x:c r="G242" s="459"/>
      <x:c r="H242" s="459"/>
      <x:c r="I242" s="459"/>
      <x:c r="J242" s="459"/>
      <x:c r="K242" s="487"/>
      <x:c r="L242" s="459"/>
      <x:c r="M242" s="459"/>
      <x:c r="N242" s="747" t="str">
        <x:f>IF(A242="","",IF(COUNTIF($A$5:$A$1004,A242)&gt;1,"DUPLICATE ACTIVITY ID",IF(OR(B242="",C242="",D242="",E242="",F242="",G242="",L242=""),"CHECK REQUIRED FIELDS",IF(OR(NOT(ISNUMBER(B242)),B242&gt;TODAY()+1,AND(K242&lt;&gt;"",NOT(ISNUMBER(K242))),AND(K242&lt;&gt;"",K242&lt;B242)),"CHECK DATE","COMPLETE"))))</x:f>
      </x:c>
    </x:row>
    <x:row r="243">
      <x:c r="A243" s="459"/>
      <x:c r="B243" s="466"/>
      <x:c r="C243" s="459"/>
      <x:c r="D243" s="459"/>
      <x:c r="E243" s="459"/>
      <x:c r="F243" s="459"/>
      <x:c r="G243" s="459"/>
      <x:c r="H243" s="459"/>
      <x:c r="I243" s="459"/>
      <x:c r="J243" s="459"/>
      <x:c r="K243" s="487"/>
      <x:c r="L243" s="459"/>
      <x:c r="M243" s="459"/>
      <x:c r="N243" s="747" t="str">
        <x:f>IF(A243="","",IF(COUNTIF($A$5:$A$1004,A243)&gt;1,"DUPLICATE ACTIVITY ID",IF(OR(B243="",C243="",D243="",E243="",F243="",G243="",L243=""),"CHECK REQUIRED FIELDS",IF(OR(NOT(ISNUMBER(B243)),B243&gt;TODAY()+1,AND(K243&lt;&gt;"",NOT(ISNUMBER(K243))),AND(K243&lt;&gt;"",K243&lt;B243)),"CHECK DATE","COMPLETE"))))</x:f>
      </x:c>
    </x:row>
    <x:row r="244">
      <x:c r="A244" s="459"/>
      <x:c r="B244" s="466"/>
      <x:c r="C244" s="459"/>
      <x:c r="D244" s="459"/>
      <x:c r="E244" s="459"/>
      <x:c r="F244" s="459"/>
      <x:c r="G244" s="459"/>
      <x:c r="H244" s="459"/>
      <x:c r="I244" s="459"/>
      <x:c r="J244" s="459"/>
      <x:c r="K244" s="487"/>
      <x:c r="L244" s="459"/>
      <x:c r="M244" s="459"/>
      <x:c r="N244" s="747" t="str">
        <x:f>IF(A244="","",IF(COUNTIF($A$5:$A$1004,A244)&gt;1,"DUPLICATE ACTIVITY ID",IF(OR(B244="",C244="",D244="",E244="",F244="",G244="",L244=""),"CHECK REQUIRED FIELDS",IF(OR(NOT(ISNUMBER(B244)),B244&gt;TODAY()+1,AND(K244&lt;&gt;"",NOT(ISNUMBER(K244))),AND(K244&lt;&gt;"",K244&lt;B244)),"CHECK DATE","COMPLETE"))))</x:f>
      </x:c>
    </x:row>
    <x:row r="245">
      <x:c r="A245" s="459"/>
      <x:c r="B245" s="466"/>
      <x:c r="C245" s="459"/>
      <x:c r="D245" s="459"/>
      <x:c r="E245" s="459"/>
      <x:c r="F245" s="459"/>
      <x:c r="G245" s="459"/>
      <x:c r="H245" s="459"/>
      <x:c r="I245" s="459"/>
      <x:c r="J245" s="459"/>
      <x:c r="K245" s="487"/>
      <x:c r="L245" s="459"/>
      <x:c r="M245" s="459"/>
      <x:c r="N245" s="747" t="str">
        <x:f>IF(A245="","",IF(COUNTIF($A$5:$A$1004,A245)&gt;1,"DUPLICATE ACTIVITY ID",IF(OR(B245="",C245="",D245="",E245="",F245="",G245="",L245=""),"CHECK REQUIRED FIELDS",IF(OR(NOT(ISNUMBER(B245)),B245&gt;TODAY()+1,AND(K245&lt;&gt;"",NOT(ISNUMBER(K245))),AND(K245&lt;&gt;"",K245&lt;B245)),"CHECK DATE","COMPLETE"))))</x:f>
      </x:c>
    </x:row>
    <x:row r="246">
      <x:c r="A246" s="459"/>
      <x:c r="B246" s="466"/>
      <x:c r="C246" s="459"/>
      <x:c r="D246" s="459"/>
      <x:c r="E246" s="459"/>
      <x:c r="F246" s="459"/>
      <x:c r="G246" s="459"/>
      <x:c r="H246" s="459"/>
      <x:c r="I246" s="459"/>
      <x:c r="J246" s="459"/>
      <x:c r="K246" s="487"/>
      <x:c r="L246" s="459"/>
      <x:c r="M246" s="459"/>
      <x:c r="N246" s="747" t="str">
        <x:f>IF(A246="","",IF(COUNTIF($A$5:$A$1004,A246)&gt;1,"DUPLICATE ACTIVITY ID",IF(OR(B246="",C246="",D246="",E246="",F246="",G246="",L246=""),"CHECK REQUIRED FIELDS",IF(OR(NOT(ISNUMBER(B246)),B246&gt;TODAY()+1,AND(K246&lt;&gt;"",NOT(ISNUMBER(K246))),AND(K246&lt;&gt;"",K246&lt;B246)),"CHECK DATE","COMPLETE"))))</x:f>
      </x:c>
    </x:row>
    <x:row r="247">
      <x:c r="A247" s="459"/>
      <x:c r="B247" s="466"/>
      <x:c r="C247" s="459"/>
      <x:c r="D247" s="459"/>
      <x:c r="E247" s="459"/>
      <x:c r="F247" s="459"/>
      <x:c r="G247" s="459"/>
      <x:c r="H247" s="459"/>
      <x:c r="I247" s="459"/>
      <x:c r="J247" s="459"/>
      <x:c r="K247" s="487"/>
      <x:c r="L247" s="459"/>
      <x:c r="M247" s="459"/>
      <x:c r="N247" s="747" t="str">
        <x:f>IF(A247="","",IF(COUNTIF($A$5:$A$1004,A247)&gt;1,"DUPLICATE ACTIVITY ID",IF(OR(B247="",C247="",D247="",E247="",F247="",G247="",L247=""),"CHECK REQUIRED FIELDS",IF(OR(NOT(ISNUMBER(B247)),B247&gt;TODAY()+1,AND(K247&lt;&gt;"",NOT(ISNUMBER(K247))),AND(K247&lt;&gt;"",K247&lt;B247)),"CHECK DATE","COMPLETE"))))</x:f>
      </x:c>
    </x:row>
    <x:row r="248">
      <x:c r="A248" s="459"/>
      <x:c r="B248" s="466"/>
      <x:c r="C248" s="459"/>
      <x:c r="D248" s="459"/>
      <x:c r="E248" s="459"/>
      <x:c r="F248" s="459"/>
      <x:c r="G248" s="459"/>
      <x:c r="H248" s="459"/>
      <x:c r="I248" s="459"/>
      <x:c r="J248" s="459"/>
      <x:c r="K248" s="487"/>
      <x:c r="L248" s="459"/>
      <x:c r="M248" s="459"/>
      <x:c r="N248" s="747" t="str">
        <x:f>IF(A248="","",IF(COUNTIF($A$5:$A$1004,A248)&gt;1,"DUPLICATE ACTIVITY ID",IF(OR(B248="",C248="",D248="",E248="",F248="",G248="",L248=""),"CHECK REQUIRED FIELDS",IF(OR(NOT(ISNUMBER(B248)),B248&gt;TODAY()+1,AND(K248&lt;&gt;"",NOT(ISNUMBER(K248))),AND(K248&lt;&gt;"",K248&lt;B248)),"CHECK DATE","COMPLETE"))))</x:f>
      </x:c>
    </x:row>
    <x:row r="249">
      <x:c r="A249" s="459"/>
      <x:c r="B249" s="466"/>
      <x:c r="C249" s="459"/>
      <x:c r="D249" s="459"/>
      <x:c r="E249" s="459"/>
      <x:c r="F249" s="459"/>
      <x:c r="G249" s="459"/>
      <x:c r="H249" s="459"/>
      <x:c r="I249" s="459"/>
      <x:c r="J249" s="459"/>
      <x:c r="K249" s="487"/>
      <x:c r="L249" s="459"/>
      <x:c r="M249" s="459"/>
      <x:c r="N249" s="747" t="str">
        <x:f>IF(A249="","",IF(COUNTIF($A$5:$A$1004,A249)&gt;1,"DUPLICATE ACTIVITY ID",IF(OR(B249="",C249="",D249="",E249="",F249="",G249="",L249=""),"CHECK REQUIRED FIELDS",IF(OR(NOT(ISNUMBER(B249)),B249&gt;TODAY()+1,AND(K249&lt;&gt;"",NOT(ISNUMBER(K249))),AND(K249&lt;&gt;"",K249&lt;B249)),"CHECK DATE","COMPLETE"))))</x:f>
      </x:c>
    </x:row>
    <x:row r="250">
      <x:c r="A250" s="459"/>
      <x:c r="B250" s="466"/>
      <x:c r="C250" s="459"/>
      <x:c r="D250" s="459"/>
      <x:c r="E250" s="459"/>
      <x:c r="F250" s="459"/>
      <x:c r="G250" s="459"/>
      <x:c r="H250" s="459"/>
      <x:c r="I250" s="459"/>
      <x:c r="J250" s="459"/>
      <x:c r="K250" s="487"/>
      <x:c r="L250" s="459"/>
      <x:c r="M250" s="459"/>
      <x:c r="N250" s="747" t="str">
        <x:f>IF(A250="","",IF(COUNTIF($A$5:$A$1004,A250)&gt;1,"DUPLICATE ACTIVITY ID",IF(OR(B250="",C250="",D250="",E250="",F250="",G250="",L250=""),"CHECK REQUIRED FIELDS",IF(OR(NOT(ISNUMBER(B250)),B250&gt;TODAY()+1,AND(K250&lt;&gt;"",NOT(ISNUMBER(K250))),AND(K250&lt;&gt;"",K250&lt;B250)),"CHECK DATE","COMPLETE"))))</x:f>
      </x:c>
    </x:row>
    <x:row r="251">
      <x:c r="A251" s="459"/>
      <x:c r="B251" s="466"/>
      <x:c r="C251" s="459"/>
      <x:c r="D251" s="459"/>
      <x:c r="E251" s="459"/>
      <x:c r="F251" s="459"/>
      <x:c r="G251" s="459"/>
      <x:c r="H251" s="459"/>
      <x:c r="I251" s="459"/>
      <x:c r="J251" s="459"/>
      <x:c r="K251" s="487"/>
      <x:c r="L251" s="459"/>
      <x:c r="M251" s="459"/>
      <x:c r="N251" s="747" t="str">
        <x:f>IF(A251="","",IF(COUNTIF($A$5:$A$1004,A251)&gt;1,"DUPLICATE ACTIVITY ID",IF(OR(B251="",C251="",D251="",E251="",F251="",G251="",L251=""),"CHECK REQUIRED FIELDS",IF(OR(NOT(ISNUMBER(B251)),B251&gt;TODAY()+1,AND(K251&lt;&gt;"",NOT(ISNUMBER(K251))),AND(K251&lt;&gt;"",K251&lt;B251)),"CHECK DATE","COMPLETE"))))</x:f>
      </x:c>
    </x:row>
    <x:row r="252">
      <x:c r="A252" s="459"/>
      <x:c r="B252" s="466"/>
      <x:c r="C252" s="459"/>
      <x:c r="D252" s="459"/>
      <x:c r="E252" s="459"/>
      <x:c r="F252" s="459"/>
      <x:c r="G252" s="459"/>
      <x:c r="H252" s="459"/>
      <x:c r="I252" s="459"/>
      <x:c r="J252" s="459"/>
      <x:c r="K252" s="487"/>
      <x:c r="L252" s="459"/>
      <x:c r="M252" s="459"/>
      <x:c r="N252" s="747" t="str">
        <x:f>IF(A252="","",IF(COUNTIF($A$5:$A$1004,A252)&gt;1,"DUPLICATE ACTIVITY ID",IF(OR(B252="",C252="",D252="",E252="",F252="",G252="",L252=""),"CHECK REQUIRED FIELDS",IF(OR(NOT(ISNUMBER(B252)),B252&gt;TODAY()+1,AND(K252&lt;&gt;"",NOT(ISNUMBER(K252))),AND(K252&lt;&gt;"",K252&lt;B252)),"CHECK DATE","COMPLETE"))))</x:f>
      </x:c>
    </x:row>
    <x:row r="253">
      <x:c r="A253" s="459"/>
      <x:c r="B253" s="466"/>
      <x:c r="C253" s="459"/>
      <x:c r="D253" s="459"/>
      <x:c r="E253" s="459"/>
      <x:c r="F253" s="459"/>
      <x:c r="G253" s="459"/>
      <x:c r="H253" s="459"/>
      <x:c r="I253" s="459"/>
      <x:c r="J253" s="459"/>
      <x:c r="K253" s="487"/>
      <x:c r="L253" s="459"/>
      <x:c r="M253" s="459"/>
      <x:c r="N253" s="747" t="str">
        <x:f>IF(A253="","",IF(COUNTIF($A$5:$A$1004,A253)&gt;1,"DUPLICATE ACTIVITY ID",IF(OR(B253="",C253="",D253="",E253="",F253="",G253="",L253=""),"CHECK REQUIRED FIELDS",IF(OR(NOT(ISNUMBER(B253)),B253&gt;TODAY()+1,AND(K253&lt;&gt;"",NOT(ISNUMBER(K253))),AND(K253&lt;&gt;"",K253&lt;B253)),"CHECK DATE","COMPLETE"))))</x:f>
      </x:c>
    </x:row>
    <x:row r="254">
      <x:c r="A254" s="459"/>
      <x:c r="B254" s="466"/>
      <x:c r="C254" s="459"/>
      <x:c r="D254" s="459"/>
      <x:c r="E254" s="459"/>
      <x:c r="F254" s="459"/>
      <x:c r="G254" s="459"/>
      <x:c r="H254" s="459"/>
      <x:c r="I254" s="459"/>
      <x:c r="J254" s="459"/>
      <x:c r="K254" s="487"/>
      <x:c r="L254" s="459"/>
      <x:c r="M254" s="459"/>
      <x:c r="N254" s="747" t="str">
        <x:f>IF(A254="","",IF(COUNTIF($A$5:$A$1004,A254)&gt;1,"DUPLICATE ACTIVITY ID",IF(OR(B254="",C254="",D254="",E254="",F254="",G254="",L254=""),"CHECK REQUIRED FIELDS",IF(OR(NOT(ISNUMBER(B254)),B254&gt;TODAY()+1,AND(K254&lt;&gt;"",NOT(ISNUMBER(K254))),AND(K254&lt;&gt;"",K254&lt;B254)),"CHECK DATE","COMPLETE"))))</x:f>
      </x:c>
    </x:row>
    <x:row r="255">
      <x:c r="A255" s="459"/>
      <x:c r="B255" s="466"/>
      <x:c r="C255" s="459"/>
      <x:c r="D255" s="459"/>
      <x:c r="E255" s="459"/>
      <x:c r="F255" s="459"/>
      <x:c r="G255" s="459"/>
      <x:c r="H255" s="459"/>
      <x:c r="I255" s="459"/>
      <x:c r="J255" s="459"/>
      <x:c r="K255" s="487"/>
      <x:c r="L255" s="459"/>
      <x:c r="M255" s="459"/>
      <x:c r="N255" s="747" t="str">
        <x:f>IF(A255="","",IF(COUNTIF($A$5:$A$1004,A255)&gt;1,"DUPLICATE ACTIVITY ID",IF(OR(B255="",C255="",D255="",E255="",F255="",G255="",L255=""),"CHECK REQUIRED FIELDS",IF(OR(NOT(ISNUMBER(B255)),B255&gt;TODAY()+1,AND(K255&lt;&gt;"",NOT(ISNUMBER(K255))),AND(K255&lt;&gt;"",K255&lt;B255)),"CHECK DATE","COMPLETE"))))</x:f>
      </x:c>
    </x:row>
    <x:row r="256">
      <x:c r="A256" s="459"/>
      <x:c r="B256" s="466"/>
      <x:c r="C256" s="459"/>
      <x:c r="D256" s="459"/>
      <x:c r="E256" s="459"/>
      <x:c r="F256" s="459"/>
      <x:c r="G256" s="459"/>
      <x:c r="H256" s="459"/>
      <x:c r="I256" s="459"/>
      <x:c r="J256" s="459"/>
      <x:c r="K256" s="487"/>
      <x:c r="L256" s="459"/>
      <x:c r="M256" s="459"/>
      <x:c r="N256" s="747" t="str">
        <x:f>IF(A256="","",IF(COUNTIF($A$5:$A$1004,A256)&gt;1,"DUPLICATE ACTIVITY ID",IF(OR(B256="",C256="",D256="",E256="",F256="",G256="",L256=""),"CHECK REQUIRED FIELDS",IF(OR(NOT(ISNUMBER(B256)),B256&gt;TODAY()+1,AND(K256&lt;&gt;"",NOT(ISNUMBER(K256))),AND(K256&lt;&gt;"",K256&lt;B256)),"CHECK DATE","COMPLETE"))))</x:f>
      </x:c>
    </x:row>
    <x:row r="257">
      <x:c r="A257" s="459"/>
      <x:c r="B257" s="466"/>
      <x:c r="C257" s="459"/>
      <x:c r="D257" s="459"/>
      <x:c r="E257" s="459"/>
      <x:c r="F257" s="459"/>
      <x:c r="G257" s="459"/>
      <x:c r="H257" s="459"/>
      <x:c r="I257" s="459"/>
      <x:c r="J257" s="459"/>
      <x:c r="K257" s="487"/>
      <x:c r="L257" s="459"/>
      <x:c r="M257" s="459"/>
      <x:c r="N257" s="747" t="str">
        <x:f>IF(A257="","",IF(COUNTIF($A$5:$A$1004,A257)&gt;1,"DUPLICATE ACTIVITY ID",IF(OR(B257="",C257="",D257="",E257="",F257="",G257="",L257=""),"CHECK REQUIRED FIELDS",IF(OR(NOT(ISNUMBER(B257)),B257&gt;TODAY()+1,AND(K257&lt;&gt;"",NOT(ISNUMBER(K257))),AND(K257&lt;&gt;"",K257&lt;B257)),"CHECK DATE","COMPLETE"))))</x:f>
      </x:c>
    </x:row>
    <x:row r="258">
      <x:c r="A258" s="459"/>
      <x:c r="B258" s="466"/>
      <x:c r="C258" s="459"/>
      <x:c r="D258" s="459"/>
      <x:c r="E258" s="459"/>
      <x:c r="F258" s="459"/>
      <x:c r="G258" s="459"/>
      <x:c r="H258" s="459"/>
      <x:c r="I258" s="459"/>
      <x:c r="J258" s="459"/>
      <x:c r="K258" s="487"/>
      <x:c r="L258" s="459"/>
      <x:c r="M258" s="459"/>
      <x:c r="N258" s="747" t="str">
        <x:f>IF(A258="","",IF(COUNTIF($A$5:$A$1004,A258)&gt;1,"DUPLICATE ACTIVITY ID",IF(OR(B258="",C258="",D258="",E258="",F258="",G258="",L258=""),"CHECK REQUIRED FIELDS",IF(OR(NOT(ISNUMBER(B258)),B258&gt;TODAY()+1,AND(K258&lt;&gt;"",NOT(ISNUMBER(K258))),AND(K258&lt;&gt;"",K258&lt;B258)),"CHECK DATE","COMPLETE"))))</x:f>
      </x:c>
    </x:row>
    <x:row r="259">
      <x:c r="A259" s="459"/>
      <x:c r="B259" s="466"/>
      <x:c r="C259" s="459"/>
      <x:c r="D259" s="459"/>
      <x:c r="E259" s="459"/>
      <x:c r="F259" s="459"/>
      <x:c r="G259" s="459"/>
      <x:c r="H259" s="459"/>
      <x:c r="I259" s="459"/>
      <x:c r="J259" s="459"/>
      <x:c r="K259" s="487"/>
      <x:c r="L259" s="459"/>
      <x:c r="M259" s="459"/>
      <x:c r="N259" s="747" t="str">
        <x:f>IF(A259="","",IF(COUNTIF($A$5:$A$1004,A259)&gt;1,"DUPLICATE ACTIVITY ID",IF(OR(B259="",C259="",D259="",E259="",F259="",G259="",L259=""),"CHECK REQUIRED FIELDS",IF(OR(NOT(ISNUMBER(B259)),B259&gt;TODAY()+1,AND(K259&lt;&gt;"",NOT(ISNUMBER(K259))),AND(K259&lt;&gt;"",K259&lt;B259)),"CHECK DATE","COMPLETE"))))</x:f>
      </x:c>
    </x:row>
    <x:row r="260">
      <x:c r="A260" s="459"/>
      <x:c r="B260" s="466"/>
      <x:c r="C260" s="459"/>
      <x:c r="D260" s="459"/>
      <x:c r="E260" s="459"/>
      <x:c r="F260" s="459"/>
      <x:c r="G260" s="459"/>
      <x:c r="H260" s="459"/>
      <x:c r="I260" s="459"/>
      <x:c r="J260" s="459"/>
      <x:c r="K260" s="487"/>
      <x:c r="L260" s="459"/>
      <x:c r="M260" s="459"/>
      <x:c r="N260" s="747" t="str">
        <x:f>IF(A260="","",IF(COUNTIF($A$5:$A$1004,A260)&gt;1,"DUPLICATE ACTIVITY ID",IF(OR(B260="",C260="",D260="",E260="",F260="",G260="",L260=""),"CHECK REQUIRED FIELDS",IF(OR(NOT(ISNUMBER(B260)),B260&gt;TODAY()+1,AND(K260&lt;&gt;"",NOT(ISNUMBER(K260))),AND(K260&lt;&gt;"",K260&lt;B260)),"CHECK DATE","COMPLETE"))))</x:f>
      </x:c>
    </x:row>
    <x:row r="261">
      <x:c r="A261" s="459"/>
      <x:c r="B261" s="466"/>
      <x:c r="C261" s="459"/>
      <x:c r="D261" s="459"/>
      <x:c r="E261" s="459"/>
      <x:c r="F261" s="459"/>
      <x:c r="G261" s="459"/>
      <x:c r="H261" s="459"/>
      <x:c r="I261" s="459"/>
      <x:c r="J261" s="459"/>
      <x:c r="K261" s="487"/>
      <x:c r="L261" s="459"/>
      <x:c r="M261" s="459"/>
      <x:c r="N261" s="747" t="str">
        <x:f>IF(A261="","",IF(COUNTIF($A$5:$A$1004,A261)&gt;1,"DUPLICATE ACTIVITY ID",IF(OR(B261="",C261="",D261="",E261="",F261="",G261="",L261=""),"CHECK REQUIRED FIELDS",IF(OR(NOT(ISNUMBER(B261)),B261&gt;TODAY()+1,AND(K261&lt;&gt;"",NOT(ISNUMBER(K261))),AND(K261&lt;&gt;"",K261&lt;B261)),"CHECK DATE","COMPLETE"))))</x:f>
      </x:c>
    </x:row>
    <x:row r="262">
      <x:c r="A262" s="459"/>
      <x:c r="B262" s="466"/>
      <x:c r="C262" s="459"/>
      <x:c r="D262" s="459"/>
      <x:c r="E262" s="459"/>
      <x:c r="F262" s="459"/>
      <x:c r="G262" s="459"/>
      <x:c r="H262" s="459"/>
      <x:c r="I262" s="459"/>
      <x:c r="J262" s="459"/>
      <x:c r="K262" s="487"/>
      <x:c r="L262" s="459"/>
      <x:c r="M262" s="459"/>
      <x:c r="N262" s="747" t="str">
        <x:f>IF(A262="","",IF(COUNTIF($A$5:$A$1004,A262)&gt;1,"DUPLICATE ACTIVITY ID",IF(OR(B262="",C262="",D262="",E262="",F262="",G262="",L262=""),"CHECK REQUIRED FIELDS",IF(OR(NOT(ISNUMBER(B262)),B262&gt;TODAY()+1,AND(K262&lt;&gt;"",NOT(ISNUMBER(K262))),AND(K262&lt;&gt;"",K262&lt;B262)),"CHECK DATE","COMPLETE"))))</x:f>
      </x:c>
    </x:row>
    <x:row r="263">
      <x:c r="A263" s="459"/>
      <x:c r="B263" s="466"/>
      <x:c r="C263" s="459"/>
      <x:c r="D263" s="459"/>
      <x:c r="E263" s="459"/>
      <x:c r="F263" s="459"/>
      <x:c r="G263" s="459"/>
      <x:c r="H263" s="459"/>
      <x:c r="I263" s="459"/>
      <x:c r="J263" s="459"/>
      <x:c r="K263" s="487"/>
      <x:c r="L263" s="459"/>
      <x:c r="M263" s="459"/>
      <x:c r="N263" s="747" t="str">
        <x:f>IF(A263="","",IF(COUNTIF($A$5:$A$1004,A263)&gt;1,"DUPLICATE ACTIVITY ID",IF(OR(B263="",C263="",D263="",E263="",F263="",G263="",L263=""),"CHECK REQUIRED FIELDS",IF(OR(NOT(ISNUMBER(B263)),B263&gt;TODAY()+1,AND(K263&lt;&gt;"",NOT(ISNUMBER(K263))),AND(K263&lt;&gt;"",K263&lt;B263)),"CHECK DATE","COMPLETE"))))</x:f>
      </x:c>
    </x:row>
    <x:row r="264">
      <x:c r="A264" s="459"/>
      <x:c r="B264" s="466"/>
      <x:c r="C264" s="459"/>
      <x:c r="D264" s="459"/>
      <x:c r="E264" s="459"/>
      <x:c r="F264" s="459"/>
      <x:c r="G264" s="459"/>
      <x:c r="H264" s="459"/>
      <x:c r="I264" s="459"/>
      <x:c r="J264" s="459"/>
      <x:c r="K264" s="487"/>
      <x:c r="L264" s="459"/>
      <x:c r="M264" s="459"/>
      <x:c r="N264" s="747" t="str">
        <x:f>IF(A264="","",IF(COUNTIF($A$5:$A$1004,A264)&gt;1,"DUPLICATE ACTIVITY ID",IF(OR(B264="",C264="",D264="",E264="",F264="",G264="",L264=""),"CHECK REQUIRED FIELDS",IF(OR(NOT(ISNUMBER(B264)),B264&gt;TODAY()+1,AND(K264&lt;&gt;"",NOT(ISNUMBER(K264))),AND(K264&lt;&gt;"",K264&lt;B264)),"CHECK DATE","COMPLETE"))))</x:f>
      </x:c>
    </x:row>
    <x:row r="265">
      <x:c r="A265" s="459"/>
      <x:c r="B265" s="466"/>
      <x:c r="C265" s="459"/>
      <x:c r="D265" s="459"/>
      <x:c r="E265" s="459"/>
      <x:c r="F265" s="459"/>
      <x:c r="G265" s="459"/>
      <x:c r="H265" s="459"/>
      <x:c r="I265" s="459"/>
      <x:c r="J265" s="459"/>
      <x:c r="K265" s="487"/>
      <x:c r="L265" s="459"/>
      <x:c r="M265" s="459"/>
      <x:c r="N265" s="747" t="str">
        <x:f>IF(A265="","",IF(COUNTIF($A$5:$A$1004,A265)&gt;1,"DUPLICATE ACTIVITY ID",IF(OR(B265="",C265="",D265="",E265="",F265="",G265="",L265=""),"CHECK REQUIRED FIELDS",IF(OR(NOT(ISNUMBER(B265)),B265&gt;TODAY()+1,AND(K265&lt;&gt;"",NOT(ISNUMBER(K265))),AND(K265&lt;&gt;"",K265&lt;B265)),"CHECK DATE","COMPLETE"))))</x:f>
      </x:c>
    </x:row>
    <x:row r="266">
      <x:c r="A266" s="459"/>
      <x:c r="B266" s="466"/>
      <x:c r="C266" s="459"/>
      <x:c r="D266" s="459"/>
      <x:c r="E266" s="459"/>
      <x:c r="F266" s="459"/>
      <x:c r="G266" s="459"/>
      <x:c r="H266" s="459"/>
      <x:c r="I266" s="459"/>
      <x:c r="J266" s="459"/>
      <x:c r="K266" s="487"/>
      <x:c r="L266" s="459"/>
      <x:c r="M266" s="459"/>
      <x:c r="N266" s="747" t="str">
        <x:f>IF(A266="","",IF(COUNTIF($A$5:$A$1004,A266)&gt;1,"DUPLICATE ACTIVITY ID",IF(OR(B266="",C266="",D266="",E266="",F266="",G266="",L266=""),"CHECK REQUIRED FIELDS",IF(OR(NOT(ISNUMBER(B266)),B266&gt;TODAY()+1,AND(K266&lt;&gt;"",NOT(ISNUMBER(K266))),AND(K266&lt;&gt;"",K266&lt;B266)),"CHECK DATE","COMPLETE"))))</x:f>
      </x:c>
    </x:row>
    <x:row r="267">
      <x:c r="A267" s="459"/>
      <x:c r="B267" s="466"/>
      <x:c r="C267" s="459"/>
      <x:c r="D267" s="459"/>
      <x:c r="E267" s="459"/>
      <x:c r="F267" s="459"/>
      <x:c r="G267" s="459"/>
      <x:c r="H267" s="459"/>
      <x:c r="I267" s="459"/>
      <x:c r="J267" s="459"/>
      <x:c r="K267" s="487"/>
      <x:c r="L267" s="459"/>
      <x:c r="M267" s="459"/>
      <x:c r="N267" s="747" t="str">
        <x:f>IF(A267="","",IF(COUNTIF($A$5:$A$1004,A267)&gt;1,"DUPLICATE ACTIVITY ID",IF(OR(B267="",C267="",D267="",E267="",F267="",G267="",L267=""),"CHECK REQUIRED FIELDS",IF(OR(NOT(ISNUMBER(B267)),B267&gt;TODAY()+1,AND(K267&lt;&gt;"",NOT(ISNUMBER(K267))),AND(K267&lt;&gt;"",K267&lt;B267)),"CHECK DATE","COMPLETE"))))</x:f>
      </x:c>
    </x:row>
    <x:row r="268">
      <x:c r="A268" s="459"/>
      <x:c r="B268" s="466"/>
      <x:c r="C268" s="459"/>
      <x:c r="D268" s="459"/>
      <x:c r="E268" s="459"/>
      <x:c r="F268" s="459"/>
      <x:c r="G268" s="459"/>
      <x:c r="H268" s="459"/>
      <x:c r="I268" s="459"/>
      <x:c r="J268" s="459"/>
      <x:c r="K268" s="487"/>
      <x:c r="L268" s="459"/>
      <x:c r="M268" s="459"/>
      <x:c r="N268" s="747" t="str">
        <x:f>IF(A268="","",IF(COUNTIF($A$5:$A$1004,A268)&gt;1,"DUPLICATE ACTIVITY ID",IF(OR(B268="",C268="",D268="",E268="",F268="",G268="",L268=""),"CHECK REQUIRED FIELDS",IF(OR(NOT(ISNUMBER(B268)),B268&gt;TODAY()+1,AND(K268&lt;&gt;"",NOT(ISNUMBER(K268))),AND(K268&lt;&gt;"",K268&lt;B268)),"CHECK DATE","COMPLETE"))))</x:f>
      </x:c>
    </x:row>
    <x:row r="269">
      <x:c r="A269" s="459"/>
      <x:c r="B269" s="466"/>
      <x:c r="C269" s="459"/>
      <x:c r="D269" s="459"/>
      <x:c r="E269" s="459"/>
      <x:c r="F269" s="459"/>
      <x:c r="G269" s="459"/>
      <x:c r="H269" s="459"/>
      <x:c r="I269" s="459"/>
      <x:c r="J269" s="459"/>
      <x:c r="K269" s="487"/>
      <x:c r="L269" s="459"/>
      <x:c r="M269" s="459"/>
      <x:c r="N269" s="747" t="str">
        <x:f>IF(A269="","",IF(COUNTIF($A$5:$A$1004,A269)&gt;1,"DUPLICATE ACTIVITY ID",IF(OR(B269="",C269="",D269="",E269="",F269="",G269="",L269=""),"CHECK REQUIRED FIELDS",IF(OR(NOT(ISNUMBER(B269)),B269&gt;TODAY()+1,AND(K269&lt;&gt;"",NOT(ISNUMBER(K269))),AND(K269&lt;&gt;"",K269&lt;B269)),"CHECK DATE","COMPLETE"))))</x:f>
      </x:c>
    </x:row>
    <x:row r="270">
      <x:c r="A270" s="459"/>
      <x:c r="B270" s="466"/>
      <x:c r="C270" s="459"/>
      <x:c r="D270" s="459"/>
      <x:c r="E270" s="459"/>
      <x:c r="F270" s="459"/>
      <x:c r="G270" s="459"/>
      <x:c r="H270" s="459"/>
      <x:c r="I270" s="459"/>
      <x:c r="J270" s="459"/>
      <x:c r="K270" s="487"/>
      <x:c r="L270" s="459"/>
      <x:c r="M270" s="459"/>
      <x:c r="N270" s="747" t="str">
        <x:f>IF(A270="","",IF(COUNTIF($A$5:$A$1004,A270)&gt;1,"DUPLICATE ACTIVITY ID",IF(OR(B270="",C270="",D270="",E270="",F270="",G270="",L270=""),"CHECK REQUIRED FIELDS",IF(OR(NOT(ISNUMBER(B270)),B270&gt;TODAY()+1,AND(K270&lt;&gt;"",NOT(ISNUMBER(K270))),AND(K270&lt;&gt;"",K270&lt;B270)),"CHECK DATE","COMPLETE"))))</x:f>
      </x:c>
    </x:row>
    <x:row r="271">
      <x:c r="A271" s="459"/>
      <x:c r="B271" s="466"/>
      <x:c r="C271" s="459"/>
      <x:c r="D271" s="459"/>
      <x:c r="E271" s="459"/>
      <x:c r="F271" s="459"/>
      <x:c r="G271" s="459"/>
      <x:c r="H271" s="459"/>
      <x:c r="I271" s="459"/>
      <x:c r="J271" s="459"/>
      <x:c r="K271" s="487"/>
      <x:c r="L271" s="459"/>
      <x:c r="M271" s="459"/>
      <x:c r="N271" s="747" t="str">
        <x:f>IF(A271="","",IF(COUNTIF($A$5:$A$1004,A271)&gt;1,"DUPLICATE ACTIVITY ID",IF(OR(B271="",C271="",D271="",E271="",F271="",G271="",L271=""),"CHECK REQUIRED FIELDS",IF(OR(NOT(ISNUMBER(B271)),B271&gt;TODAY()+1,AND(K271&lt;&gt;"",NOT(ISNUMBER(K271))),AND(K271&lt;&gt;"",K271&lt;B271)),"CHECK DATE","COMPLETE"))))</x:f>
      </x:c>
    </x:row>
    <x:row r="272">
      <x:c r="A272" s="459"/>
      <x:c r="B272" s="466"/>
      <x:c r="C272" s="459"/>
      <x:c r="D272" s="459"/>
      <x:c r="E272" s="459"/>
      <x:c r="F272" s="459"/>
      <x:c r="G272" s="459"/>
      <x:c r="H272" s="459"/>
      <x:c r="I272" s="459"/>
      <x:c r="J272" s="459"/>
      <x:c r="K272" s="487"/>
      <x:c r="L272" s="459"/>
      <x:c r="M272" s="459"/>
      <x:c r="N272" s="747" t="str">
        <x:f>IF(A272="","",IF(COUNTIF($A$5:$A$1004,A272)&gt;1,"DUPLICATE ACTIVITY ID",IF(OR(B272="",C272="",D272="",E272="",F272="",G272="",L272=""),"CHECK REQUIRED FIELDS",IF(OR(NOT(ISNUMBER(B272)),B272&gt;TODAY()+1,AND(K272&lt;&gt;"",NOT(ISNUMBER(K272))),AND(K272&lt;&gt;"",K272&lt;B272)),"CHECK DATE","COMPLETE"))))</x:f>
      </x:c>
    </x:row>
    <x:row r="273">
      <x:c r="A273" s="459"/>
      <x:c r="B273" s="466"/>
      <x:c r="C273" s="459"/>
      <x:c r="D273" s="459"/>
      <x:c r="E273" s="459"/>
      <x:c r="F273" s="459"/>
      <x:c r="G273" s="459"/>
      <x:c r="H273" s="459"/>
      <x:c r="I273" s="459"/>
      <x:c r="J273" s="459"/>
      <x:c r="K273" s="487"/>
      <x:c r="L273" s="459"/>
      <x:c r="M273" s="459"/>
      <x:c r="N273" s="747" t="str">
        <x:f>IF(A273="","",IF(COUNTIF($A$5:$A$1004,A273)&gt;1,"DUPLICATE ACTIVITY ID",IF(OR(B273="",C273="",D273="",E273="",F273="",G273="",L273=""),"CHECK REQUIRED FIELDS",IF(OR(NOT(ISNUMBER(B273)),B273&gt;TODAY()+1,AND(K273&lt;&gt;"",NOT(ISNUMBER(K273))),AND(K273&lt;&gt;"",K273&lt;B273)),"CHECK DATE","COMPLETE"))))</x:f>
      </x:c>
    </x:row>
    <x:row r="274">
      <x:c r="A274" s="459"/>
      <x:c r="B274" s="466"/>
      <x:c r="C274" s="459"/>
      <x:c r="D274" s="459"/>
      <x:c r="E274" s="459"/>
      <x:c r="F274" s="459"/>
      <x:c r="G274" s="459"/>
      <x:c r="H274" s="459"/>
      <x:c r="I274" s="459"/>
      <x:c r="J274" s="459"/>
      <x:c r="K274" s="487"/>
      <x:c r="L274" s="459"/>
      <x:c r="M274" s="459"/>
      <x:c r="N274" s="747" t="str">
        <x:f>IF(A274="","",IF(COUNTIF($A$5:$A$1004,A274)&gt;1,"DUPLICATE ACTIVITY ID",IF(OR(B274="",C274="",D274="",E274="",F274="",G274="",L274=""),"CHECK REQUIRED FIELDS",IF(OR(NOT(ISNUMBER(B274)),B274&gt;TODAY()+1,AND(K274&lt;&gt;"",NOT(ISNUMBER(K274))),AND(K274&lt;&gt;"",K274&lt;B274)),"CHECK DATE","COMPLETE"))))</x:f>
      </x:c>
    </x:row>
    <x:row r="275">
      <x:c r="A275" s="459"/>
      <x:c r="B275" s="466"/>
      <x:c r="C275" s="459"/>
      <x:c r="D275" s="459"/>
      <x:c r="E275" s="459"/>
      <x:c r="F275" s="459"/>
      <x:c r="G275" s="459"/>
      <x:c r="H275" s="459"/>
      <x:c r="I275" s="459"/>
      <x:c r="J275" s="459"/>
      <x:c r="K275" s="487"/>
      <x:c r="L275" s="459"/>
      <x:c r="M275" s="459"/>
      <x:c r="N275" s="747" t="str">
        <x:f>IF(A275="","",IF(COUNTIF($A$5:$A$1004,A275)&gt;1,"DUPLICATE ACTIVITY ID",IF(OR(B275="",C275="",D275="",E275="",F275="",G275="",L275=""),"CHECK REQUIRED FIELDS",IF(OR(NOT(ISNUMBER(B275)),B275&gt;TODAY()+1,AND(K275&lt;&gt;"",NOT(ISNUMBER(K275))),AND(K275&lt;&gt;"",K275&lt;B275)),"CHECK DATE","COMPLETE"))))</x:f>
      </x:c>
    </x:row>
    <x:row r="276">
      <x:c r="A276" s="459"/>
      <x:c r="B276" s="466"/>
      <x:c r="C276" s="459"/>
      <x:c r="D276" s="459"/>
      <x:c r="E276" s="459"/>
      <x:c r="F276" s="459"/>
      <x:c r="G276" s="459"/>
      <x:c r="H276" s="459"/>
      <x:c r="I276" s="459"/>
      <x:c r="J276" s="459"/>
      <x:c r="K276" s="487"/>
      <x:c r="L276" s="459"/>
      <x:c r="M276" s="459"/>
      <x:c r="N276" s="747" t="str">
        <x:f>IF(A276="","",IF(COUNTIF($A$5:$A$1004,A276)&gt;1,"DUPLICATE ACTIVITY ID",IF(OR(B276="",C276="",D276="",E276="",F276="",G276="",L276=""),"CHECK REQUIRED FIELDS",IF(OR(NOT(ISNUMBER(B276)),B276&gt;TODAY()+1,AND(K276&lt;&gt;"",NOT(ISNUMBER(K276))),AND(K276&lt;&gt;"",K276&lt;B276)),"CHECK DATE","COMPLETE"))))</x:f>
      </x:c>
    </x:row>
    <x:row r="277">
      <x:c r="A277" s="459"/>
      <x:c r="B277" s="466"/>
      <x:c r="C277" s="459"/>
      <x:c r="D277" s="459"/>
      <x:c r="E277" s="459"/>
      <x:c r="F277" s="459"/>
      <x:c r="G277" s="459"/>
      <x:c r="H277" s="459"/>
      <x:c r="I277" s="459"/>
      <x:c r="J277" s="459"/>
      <x:c r="K277" s="487"/>
      <x:c r="L277" s="459"/>
      <x:c r="M277" s="459"/>
      <x:c r="N277" s="747" t="str">
        <x:f>IF(A277="","",IF(COUNTIF($A$5:$A$1004,A277)&gt;1,"DUPLICATE ACTIVITY ID",IF(OR(B277="",C277="",D277="",E277="",F277="",G277="",L277=""),"CHECK REQUIRED FIELDS",IF(OR(NOT(ISNUMBER(B277)),B277&gt;TODAY()+1,AND(K277&lt;&gt;"",NOT(ISNUMBER(K277))),AND(K277&lt;&gt;"",K277&lt;B277)),"CHECK DATE","COMPLETE"))))</x:f>
      </x:c>
    </x:row>
    <x:row r="278">
      <x:c r="A278" s="459"/>
      <x:c r="B278" s="466"/>
      <x:c r="C278" s="459"/>
      <x:c r="D278" s="459"/>
      <x:c r="E278" s="459"/>
      <x:c r="F278" s="459"/>
      <x:c r="G278" s="459"/>
      <x:c r="H278" s="459"/>
      <x:c r="I278" s="459"/>
      <x:c r="J278" s="459"/>
      <x:c r="K278" s="487"/>
      <x:c r="L278" s="459"/>
      <x:c r="M278" s="459"/>
      <x:c r="N278" s="747" t="str">
        <x:f>IF(A278="","",IF(COUNTIF($A$5:$A$1004,A278)&gt;1,"DUPLICATE ACTIVITY ID",IF(OR(B278="",C278="",D278="",E278="",F278="",G278="",L278=""),"CHECK REQUIRED FIELDS",IF(OR(NOT(ISNUMBER(B278)),B278&gt;TODAY()+1,AND(K278&lt;&gt;"",NOT(ISNUMBER(K278))),AND(K278&lt;&gt;"",K278&lt;B278)),"CHECK DATE","COMPLETE"))))</x:f>
      </x:c>
    </x:row>
    <x:row r="279">
      <x:c r="A279" s="459"/>
      <x:c r="B279" s="466"/>
      <x:c r="C279" s="459"/>
      <x:c r="D279" s="459"/>
      <x:c r="E279" s="459"/>
      <x:c r="F279" s="459"/>
      <x:c r="G279" s="459"/>
      <x:c r="H279" s="459"/>
      <x:c r="I279" s="459"/>
      <x:c r="J279" s="459"/>
      <x:c r="K279" s="487"/>
      <x:c r="L279" s="459"/>
      <x:c r="M279" s="459"/>
      <x:c r="N279" s="747" t="str">
        <x:f>IF(A279="","",IF(COUNTIF($A$5:$A$1004,A279)&gt;1,"DUPLICATE ACTIVITY ID",IF(OR(B279="",C279="",D279="",E279="",F279="",G279="",L279=""),"CHECK REQUIRED FIELDS",IF(OR(NOT(ISNUMBER(B279)),B279&gt;TODAY()+1,AND(K279&lt;&gt;"",NOT(ISNUMBER(K279))),AND(K279&lt;&gt;"",K279&lt;B279)),"CHECK DATE","COMPLETE"))))</x:f>
      </x:c>
    </x:row>
    <x:row r="280">
      <x:c r="A280" s="459"/>
      <x:c r="B280" s="466"/>
      <x:c r="C280" s="459"/>
      <x:c r="D280" s="459"/>
      <x:c r="E280" s="459"/>
      <x:c r="F280" s="459"/>
      <x:c r="G280" s="459"/>
      <x:c r="H280" s="459"/>
      <x:c r="I280" s="459"/>
      <x:c r="J280" s="459"/>
      <x:c r="K280" s="487"/>
      <x:c r="L280" s="459"/>
      <x:c r="M280" s="459"/>
      <x:c r="N280" s="747" t="str">
        <x:f>IF(A280="","",IF(COUNTIF($A$5:$A$1004,A280)&gt;1,"DUPLICATE ACTIVITY ID",IF(OR(B280="",C280="",D280="",E280="",F280="",G280="",L280=""),"CHECK REQUIRED FIELDS",IF(OR(NOT(ISNUMBER(B280)),B280&gt;TODAY()+1,AND(K280&lt;&gt;"",NOT(ISNUMBER(K280))),AND(K280&lt;&gt;"",K280&lt;B280)),"CHECK DATE","COMPLETE"))))</x:f>
      </x:c>
    </x:row>
    <x:row r="281">
      <x:c r="A281" s="459"/>
      <x:c r="B281" s="466"/>
      <x:c r="C281" s="459"/>
      <x:c r="D281" s="459"/>
      <x:c r="E281" s="459"/>
      <x:c r="F281" s="459"/>
      <x:c r="G281" s="459"/>
      <x:c r="H281" s="459"/>
      <x:c r="I281" s="459"/>
      <x:c r="J281" s="459"/>
      <x:c r="K281" s="487"/>
      <x:c r="L281" s="459"/>
      <x:c r="M281" s="459"/>
      <x:c r="N281" s="747" t="str">
        <x:f>IF(A281="","",IF(COUNTIF($A$5:$A$1004,A281)&gt;1,"DUPLICATE ACTIVITY ID",IF(OR(B281="",C281="",D281="",E281="",F281="",G281="",L281=""),"CHECK REQUIRED FIELDS",IF(OR(NOT(ISNUMBER(B281)),B281&gt;TODAY()+1,AND(K281&lt;&gt;"",NOT(ISNUMBER(K281))),AND(K281&lt;&gt;"",K281&lt;B281)),"CHECK DATE","COMPLETE"))))</x:f>
      </x:c>
    </x:row>
    <x:row r="282">
      <x:c r="A282" s="459"/>
      <x:c r="B282" s="466"/>
      <x:c r="C282" s="459"/>
      <x:c r="D282" s="459"/>
      <x:c r="E282" s="459"/>
      <x:c r="F282" s="459"/>
      <x:c r="G282" s="459"/>
      <x:c r="H282" s="459"/>
      <x:c r="I282" s="459"/>
      <x:c r="J282" s="459"/>
      <x:c r="K282" s="487"/>
      <x:c r="L282" s="459"/>
      <x:c r="M282" s="459"/>
      <x:c r="N282" s="747" t="str">
        <x:f>IF(A282="","",IF(COUNTIF($A$5:$A$1004,A282)&gt;1,"DUPLICATE ACTIVITY ID",IF(OR(B282="",C282="",D282="",E282="",F282="",G282="",L282=""),"CHECK REQUIRED FIELDS",IF(OR(NOT(ISNUMBER(B282)),B282&gt;TODAY()+1,AND(K282&lt;&gt;"",NOT(ISNUMBER(K282))),AND(K282&lt;&gt;"",K282&lt;B282)),"CHECK DATE","COMPLETE"))))</x:f>
      </x:c>
    </x:row>
    <x:row r="283">
      <x:c r="A283" s="459"/>
      <x:c r="B283" s="466"/>
      <x:c r="C283" s="459"/>
      <x:c r="D283" s="459"/>
      <x:c r="E283" s="459"/>
      <x:c r="F283" s="459"/>
      <x:c r="G283" s="459"/>
      <x:c r="H283" s="459"/>
      <x:c r="I283" s="459"/>
      <x:c r="J283" s="459"/>
      <x:c r="K283" s="487"/>
      <x:c r="L283" s="459"/>
      <x:c r="M283" s="459"/>
      <x:c r="N283" s="747" t="str">
        <x:f>IF(A283="","",IF(COUNTIF($A$5:$A$1004,A283)&gt;1,"DUPLICATE ACTIVITY ID",IF(OR(B283="",C283="",D283="",E283="",F283="",G283="",L283=""),"CHECK REQUIRED FIELDS",IF(OR(NOT(ISNUMBER(B283)),B283&gt;TODAY()+1,AND(K283&lt;&gt;"",NOT(ISNUMBER(K283))),AND(K283&lt;&gt;"",K283&lt;B283)),"CHECK DATE","COMPLETE"))))</x:f>
      </x:c>
    </x:row>
    <x:row r="284">
      <x:c r="A284" s="459"/>
      <x:c r="B284" s="466"/>
      <x:c r="C284" s="459"/>
      <x:c r="D284" s="459"/>
      <x:c r="E284" s="459"/>
      <x:c r="F284" s="459"/>
      <x:c r="G284" s="459"/>
      <x:c r="H284" s="459"/>
      <x:c r="I284" s="459"/>
      <x:c r="J284" s="459"/>
      <x:c r="K284" s="487"/>
      <x:c r="L284" s="459"/>
      <x:c r="M284" s="459"/>
      <x:c r="N284" s="747" t="str">
        <x:f>IF(A284="","",IF(COUNTIF($A$5:$A$1004,A284)&gt;1,"DUPLICATE ACTIVITY ID",IF(OR(B284="",C284="",D284="",E284="",F284="",G284="",L284=""),"CHECK REQUIRED FIELDS",IF(OR(NOT(ISNUMBER(B284)),B284&gt;TODAY()+1,AND(K284&lt;&gt;"",NOT(ISNUMBER(K284))),AND(K284&lt;&gt;"",K284&lt;B284)),"CHECK DATE","COMPLETE"))))</x:f>
      </x:c>
    </x:row>
    <x:row r="285">
      <x:c r="A285" s="459"/>
      <x:c r="B285" s="466"/>
      <x:c r="C285" s="459"/>
      <x:c r="D285" s="459"/>
      <x:c r="E285" s="459"/>
      <x:c r="F285" s="459"/>
      <x:c r="G285" s="459"/>
      <x:c r="H285" s="459"/>
      <x:c r="I285" s="459"/>
      <x:c r="J285" s="459"/>
      <x:c r="K285" s="487"/>
      <x:c r="L285" s="459"/>
      <x:c r="M285" s="459"/>
      <x:c r="N285" s="747" t="str">
        <x:f>IF(A285="","",IF(COUNTIF($A$5:$A$1004,A285)&gt;1,"DUPLICATE ACTIVITY ID",IF(OR(B285="",C285="",D285="",E285="",F285="",G285="",L285=""),"CHECK REQUIRED FIELDS",IF(OR(NOT(ISNUMBER(B285)),B285&gt;TODAY()+1,AND(K285&lt;&gt;"",NOT(ISNUMBER(K285))),AND(K285&lt;&gt;"",K285&lt;B285)),"CHECK DATE","COMPLETE"))))</x:f>
      </x:c>
    </x:row>
    <x:row r="286">
      <x:c r="A286" s="459"/>
      <x:c r="B286" s="466"/>
      <x:c r="C286" s="459"/>
      <x:c r="D286" s="459"/>
      <x:c r="E286" s="459"/>
      <x:c r="F286" s="459"/>
      <x:c r="G286" s="459"/>
      <x:c r="H286" s="459"/>
      <x:c r="I286" s="459"/>
      <x:c r="J286" s="459"/>
      <x:c r="K286" s="487"/>
      <x:c r="L286" s="459"/>
      <x:c r="M286" s="459"/>
      <x:c r="N286" s="747" t="str">
        <x:f>IF(A286="","",IF(COUNTIF($A$5:$A$1004,A286)&gt;1,"DUPLICATE ACTIVITY ID",IF(OR(B286="",C286="",D286="",E286="",F286="",G286="",L286=""),"CHECK REQUIRED FIELDS",IF(OR(NOT(ISNUMBER(B286)),B286&gt;TODAY()+1,AND(K286&lt;&gt;"",NOT(ISNUMBER(K286))),AND(K286&lt;&gt;"",K286&lt;B286)),"CHECK DATE","COMPLETE"))))</x:f>
      </x:c>
    </x:row>
    <x:row r="287">
      <x:c r="A287" s="459"/>
      <x:c r="B287" s="466"/>
      <x:c r="C287" s="459"/>
      <x:c r="D287" s="459"/>
      <x:c r="E287" s="459"/>
      <x:c r="F287" s="459"/>
      <x:c r="G287" s="459"/>
      <x:c r="H287" s="459"/>
      <x:c r="I287" s="459"/>
      <x:c r="J287" s="459"/>
      <x:c r="K287" s="487"/>
      <x:c r="L287" s="459"/>
      <x:c r="M287" s="459"/>
      <x:c r="N287" s="747" t="str">
        <x:f>IF(A287="","",IF(COUNTIF($A$5:$A$1004,A287)&gt;1,"DUPLICATE ACTIVITY ID",IF(OR(B287="",C287="",D287="",E287="",F287="",G287="",L287=""),"CHECK REQUIRED FIELDS",IF(OR(NOT(ISNUMBER(B287)),B287&gt;TODAY()+1,AND(K287&lt;&gt;"",NOT(ISNUMBER(K287))),AND(K287&lt;&gt;"",K287&lt;B287)),"CHECK DATE","COMPLETE"))))</x:f>
      </x:c>
    </x:row>
    <x:row r="288">
      <x:c r="A288" s="459"/>
      <x:c r="B288" s="466"/>
      <x:c r="C288" s="459"/>
      <x:c r="D288" s="459"/>
      <x:c r="E288" s="459"/>
      <x:c r="F288" s="459"/>
      <x:c r="G288" s="459"/>
      <x:c r="H288" s="459"/>
      <x:c r="I288" s="459"/>
      <x:c r="J288" s="459"/>
      <x:c r="K288" s="487"/>
      <x:c r="L288" s="459"/>
      <x:c r="M288" s="459"/>
      <x:c r="N288" s="747" t="str">
        <x:f>IF(A288="","",IF(COUNTIF($A$5:$A$1004,A288)&gt;1,"DUPLICATE ACTIVITY ID",IF(OR(B288="",C288="",D288="",E288="",F288="",G288="",L288=""),"CHECK REQUIRED FIELDS",IF(OR(NOT(ISNUMBER(B288)),B288&gt;TODAY()+1,AND(K288&lt;&gt;"",NOT(ISNUMBER(K288))),AND(K288&lt;&gt;"",K288&lt;B288)),"CHECK DATE","COMPLETE"))))</x:f>
      </x:c>
    </x:row>
    <x:row r="289">
      <x:c r="A289" s="459"/>
      <x:c r="B289" s="466"/>
      <x:c r="C289" s="459"/>
      <x:c r="D289" s="459"/>
      <x:c r="E289" s="459"/>
      <x:c r="F289" s="459"/>
      <x:c r="G289" s="459"/>
      <x:c r="H289" s="459"/>
      <x:c r="I289" s="459"/>
      <x:c r="J289" s="459"/>
      <x:c r="K289" s="487"/>
      <x:c r="L289" s="459"/>
      <x:c r="M289" s="459"/>
      <x:c r="N289" s="747" t="str">
        <x:f>IF(A289="","",IF(COUNTIF($A$5:$A$1004,A289)&gt;1,"DUPLICATE ACTIVITY ID",IF(OR(B289="",C289="",D289="",E289="",F289="",G289="",L289=""),"CHECK REQUIRED FIELDS",IF(OR(NOT(ISNUMBER(B289)),B289&gt;TODAY()+1,AND(K289&lt;&gt;"",NOT(ISNUMBER(K289))),AND(K289&lt;&gt;"",K289&lt;B289)),"CHECK DATE","COMPLETE"))))</x:f>
      </x:c>
    </x:row>
    <x:row r="290">
      <x:c r="A290" s="459"/>
      <x:c r="B290" s="466"/>
      <x:c r="C290" s="459"/>
      <x:c r="D290" s="459"/>
      <x:c r="E290" s="459"/>
      <x:c r="F290" s="459"/>
      <x:c r="G290" s="459"/>
      <x:c r="H290" s="459"/>
      <x:c r="I290" s="459"/>
      <x:c r="J290" s="459"/>
      <x:c r="K290" s="487"/>
      <x:c r="L290" s="459"/>
      <x:c r="M290" s="459"/>
      <x:c r="N290" s="747" t="str">
        <x:f>IF(A290="","",IF(COUNTIF($A$5:$A$1004,A290)&gt;1,"DUPLICATE ACTIVITY ID",IF(OR(B290="",C290="",D290="",E290="",F290="",G290="",L290=""),"CHECK REQUIRED FIELDS",IF(OR(NOT(ISNUMBER(B290)),B290&gt;TODAY()+1,AND(K290&lt;&gt;"",NOT(ISNUMBER(K290))),AND(K290&lt;&gt;"",K290&lt;B290)),"CHECK DATE","COMPLETE"))))</x:f>
      </x:c>
    </x:row>
    <x:row r="291">
      <x:c r="A291" s="459"/>
      <x:c r="B291" s="466"/>
      <x:c r="C291" s="459"/>
      <x:c r="D291" s="459"/>
      <x:c r="E291" s="459"/>
      <x:c r="F291" s="459"/>
      <x:c r="G291" s="459"/>
      <x:c r="H291" s="459"/>
      <x:c r="I291" s="459"/>
      <x:c r="J291" s="459"/>
      <x:c r="K291" s="487"/>
      <x:c r="L291" s="459"/>
      <x:c r="M291" s="459"/>
      <x:c r="N291" s="747" t="str">
        <x:f>IF(A291="","",IF(COUNTIF($A$5:$A$1004,A291)&gt;1,"DUPLICATE ACTIVITY ID",IF(OR(B291="",C291="",D291="",E291="",F291="",G291="",L291=""),"CHECK REQUIRED FIELDS",IF(OR(NOT(ISNUMBER(B291)),B291&gt;TODAY()+1,AND(K291&lt;&gt;"",NOT(ISNUMBER(K291))),AND(K291&lt;&gt;"",K291&lt;B291)),"CHECK DATE","COMPLETE"))))</x:f>
      </x:c>
    </x:row>
    <x:row r="292">
      <x:c r="A292" s="459"/>
      <x:c r="B292" s="466"/>
      <x:c r="C292" s="459"/>
      <x:c r="D292" s="459"/>
      <x:c r="E292" s="459"/>
      <x:c r="F292" s="459"/>
      <x:c r="G292" s="459"/>
      <x:c r="H292" s="459"/>
      <x:c r="I292" s="459"/>
      <x:c r="J292" s="459"/>
      <x:c r="K292" s="487"/>
      <x:c r="L292" s="459"/>
      <x:c r="M292" s="459"/>
      <x:c r="N292" s="747" t="str">
        <x:f>IF(A292="","",IF(COUNTIF($A$5:$A$1004,A292)&gt;1,"DUPLICATE ACTIVITY ID",IF(OR(B292="",C292="",D292="",E292="",F292="",G292="",L292=""),"CHECK REQUIRED FIELDS",IF(OR(NOT(ISNUMBER(B292)),B292&gt;TODAY()+1,AND(K292&lt;&gt;"",NOT(ISNUMBER(K292))),AND(K292&lt;&gt;"",K292&lt;B292)),"CHECK DATE","COMPLETE"))))</x:f>
      </x:c>
    </x:row>
    <x:row r="293">
      <x:c r="A293" s="459"/>
      <x:c r="B293" s="466"/>
      <x:c r="C293" s="459"/>
      <x:c r="D293" s="459"/>
      <x:c r="E293" s="459"/>
      <x:c r="F293" s="459"/>
      <x:c r="G293" s="459"/>
      <x:c r="H293" s="459"/>
      <x:c r="I293" s="459"/>
      <x:c r="J293" s="459"/>
      <x:c r="K293" s="487"/>
      <x:c r="L293" s="459"/>
      <x:c r="M293" s="459"/>
      <x:c r="N293" s="747" t="str">
        <x:f>IF(A293="","",IF(COUNTIF($A$5:$A$1004,A293)&gt;1,"DUPLICATE ACTIVITY ID",IF(OR(B293="",C293="",D293="",E293="",F293="",G293="",L293=""),"CHECK REQUIRED FIELDS",IF(OR(NOT(ISNUMBER(B293)),B293&gt;TODAY()+1,AND(K293&lt;&gt;"",NOT(ISNUMBER(K293))),AND(K293&lt;&gt;"",K293&lt;B293)),"CHECK DATE","COMPLETE"))))</x:f>
      </x:c>
    </x:row>
    <x:row r="294">
      <x:c r="A294" s="459"/>
      <x:c r="B294" s="466"/>
      <x:c r="C294" s="459"/>
      <x:c r="D294" s="459"/>
      <x:c r="E294" s="459"/>
      <x:c r="F294" s="459"/>
      <x:c r="G294" s="459"/>
      <x:c r="H294" s="459"/>
      <x:c r="I294" s="459"/>
      <x:c r="J294" s="459"/>
      <x:c r="K294" s="487"/>
      <x:c r="L294" s="459"/>
      <x:c r="M294" s="459"/>
      <x:c r="N294" s="747" t="str">
        <x:f>IF(A294="","",IF(COUNTIF($A$5:$A$1004,A294)&gt;1,"DUPLICATE ACTIVITY ID",IF(OR(B294="",C294="",D294="",E294="",F294="",G294="",L294=""),"CHECK REQUIRED FIELDS",IF(OR(NOT(ISNUMBER(B294)),B294&gt;TODAY()+1,AND(K294&lt;&gt;"",NOT(ISNUMBER(K294))),AND(K294&lt;&gt;"",K294&lt;B294)),"CHECK DATE","COMPLETE"))))</x:f>
      </x:c>
    </x:row>
    <x:row r="295">
      <x:c r="A295" s="459"/>
      <x:c r="B295" s="466"/>
      <x:c r="C295" s="459"/>
      <x:c r="D295" s="459"/>
      <x:c r="E295" s="459"/>
      <x:c r="F295" s="459"/>
      <x:c r="G295" s="459"/>
      <x:c r="H295" s="459"/>
      <x:c r="I295" s="459"/>
      <x:c r="J295" s="459"/>
      <x:c r="K295" s="487"/>
      <x:c r="L295" s="459"/>
      <x:c r="M295" s="459"/>
      <x:c r="N295" s="747" t="str">
        <x:f>IF(A295="","",IF(COUNTIF($A$5:$A$1004,A295)&gt;1,"DUPLICATE ACTIVITY ID",IF(OR(B295="",C295="",D295="",E295="",F295="",G295="",L295=""),"CHECK REQUIRED FIELDS",IF(OR(NOT(ISNUMBER(B295)),B295&gt;TODAY()+1,AND(K295&lt;&gt;"",NOT(ISNUMBER(K295))),AND(K295&lt;&gt;"",K295&lt;B295)),"CHECK DATE","COMPLETE"))))</x:f>
      </x:c>
    </x:row>
    <x:row r="296">
      <x:c r="A296" s="459"/>
      <x:c r="B296" s="466"/>
      <x:c r="C296" s="459"/>
      <x:c r="D296" s="459"/>
      <x:c r="E296" s="459"/>
      <x:c r="F296" s="459"/>
      <x:c r="G296" s="459"/>
      <x:c r="H296" s="459"/>
      <x:c r="I296" s="459"/>
      <x:c r="J296" s="459"/>
      <x:c r="K296" s="487"/>
      <x:c r="L296" s="459"/>
      <x:c r="M296" s="459"/>
      <x:c r="N296" s="747" t="str">
        <x:f>IF(A296="","",IF(COUNTIF($A$5:$A$1004,A296)&gt;1,"DUPLICATE ACTIVITY ID",IF(OR(B296="",C296="",D296="",E296="",F296="",G296="",L296=""),"CHECK REQUIRED FIELDS",IF(OR(NOT(ISNUMBER(B296)),B296&gt;TODAY()+1,AND(K296&lt;&gt;"",NOT(ISNUMBER(K296))),AND(K296&lt;&gt;"",K296&lt;B296)),"CHECK DATE","COMPLETE"))))</x:f>
      </x:c>
    </x:row>
    <x:row r="297">
      <x:c r="A297" s="459"/>
      <x:c r="B297" s="466"/>
      <x:c r="C297" s="459"/>
      <x:c r="D297" s="459"/>
      <x:c r="E297" s="459"/>
      <x:c r="F297" s="459"/>
      <x:c r="G297" s="459"/>
      <x:c r="H297" s="459"/>
      <x:c r="I297" s="459"/>
      <x:c r="J297" s="459"/>
      <x:c r="K297" s="487"/>
      <x:c r="L297" s="459"/>
      <x:c r="M297" s="459"/>
      <x:c r="N297" s="747" t="str">
        <x:f>IF(A297="","",IF(COUNTIF($A$5:$A$1004,A297)&gt;1,"DUPLICATE ACTIVITY ID",IF(OR(B297="",C297="",D297="",E297="",F297="",G297="",L297=""),"CHECK REQUIRED FIELDS",IF(OR(NOT(ISNUMBER(B297)),B297&gt;TODAY()+1,AND(K297&lt;&gt;"",NOT(ISNUMBER(K297))),AND(K297&lt;&gt;"",K297&lt;B297)),"CHECK DATE","COMPLETE"))))</x:f>
      </x:c>
    </x:row>
    <x:row r="298">
      <x:c r="A298" s="459"/>
      <x:c r="B298" s="466"/>
      <x:c r="C298" s="459"/>
      <x:c r="D298" s="459"/>
      <x:c r="E298" s="459"/>
      <x:c r="F298" s="459"/>
      <x:c r="G298" s="459"/>
      <x:c r="H298" s="459"/>
      <x:c r="I298" s="459"/>
      <x:c r="J298" s="459"/>
      <x:c r="K298" s="487"/>
      <x:c r="L298" s="459"/>
      <x:c r="M298" s="459"/>
      <x:c r="N298" s="747" t="str">
        <x:f>IF(A298="","",IF(COUNTIF($A$5:$A$1004,A298)&gt;1,"DUPLICATE ACTIVITY ID",IF(OR(B298="",C298="",D298="",E298="",F298="",G298="",L298=""),"CHECK REQUIRED FIELDS",IF(OR(NOT(ISNUMBER(B298)),B298&gt;TODAY()+1,AND(K298&lt;&gt;"",NOT(ISNUMBER(K298))),AND(K298&lt;&gt;"",K298&lt;B298)),"CHECK DATE","COMPLETE"))))</x:f>
      </x:c>
    </x:row>
    <x:row r="299">
      <x:c r="A299" s="459"/>
      <x:c r="B299" s="466"/>
      <x:c r="C299" s="459"/>
      <x:c r="D299" s="459"/>
      <x:c r="E299" s="459"/>
      <x:c r="F299" s="459"/>
      <x:c r="G299" s="459"/>
      <x:c r="H299" s="459"/>
      <x:c r="I299" s="459"/>
      <x:c r="J299" s="459"/>
      <x:c r="K299" s="487"/>
      <x:c r="L299" s="459"/>
      <x:c r="M299" s="459"/>
      <x:c r="N299" s="747" t="str">
        <x:f>IF(A299="","",IF(COUNTIF($A$5:$A$1004,A299)&gt;1,"DUPLICATE ACTIVITY ID",IF(OR(B299="",C299="",D299="",E299="",F299="",G299="",L299=""),"CHECK REQUIRED FIELDS",IF(OR(NOT(ISNUMBER(B299)),B299&gt;TODAY()+1,AND(K299&lt;&gt;"",NOT(ISNUMBER(K299))),AND(K299&lt;&gt;"",K299&lt;B299)),"CHECK DATE","COMPLETE"))))</x:f>
      </x:c>
    </x:row>
    <x:row r="300">
      <x:c r="A300" s="459"/>
      <x:c r="B300" s="466"/>
      <x:c r="C300" s="459"/>
      <x:c r="D300" s="459"/>
      <x:c r="E300" s="459"/>
      <x:c r="F300" s="459"/>
      <x:c r="G300" s="459"/>
      <x:c r="H300" s="459"/>
      <x:c r="I300" s="459"/>
      <x:c r="J300" s="459"/>
      <x:c r="K300" s="487"/>
      <x:c r="L300" s="459"/>
      <x:c r="M300" s="459"/>
      <x:c r="N300" s="747" t="str">
        <x:f>IF(A300="","",IF(COUNTIF($A$5:$A$1004,A300)&gt;1,"DUPLICATE ACTIVITY ID",IF(OR(B300="",C300="",D300="",E300="",F300="",G300="",L300=""),"CHECK REQUIRED FIELDS",IF(OR(NOT(ISNUMBER(B300)),B300&gt;TODAY()+1,AND(K300&lt;&gt;"",NOT(ISNUMBER(K300))),AND(K300&lt;&gt;"",K300&lt;B300)),"CHECK DATE","COMPLETE"))))</x:f>
      </x:c>
    </x:row>
    <x:row r="301">
      <x:c r="A301" s="459"/>
      <x:c r="B301" s="466"/>
      <x:c r="C301" s="459"/>
      <x:c r="D301" s="459"/>
      <x:c r="E301" s="459"/>
      <x:c r="F301" s="459"/>
      <x:c r="G301" s="459"/>
      <x:c r="H301" s="459"/>
      <x:c r="I301" s="459"/>
      <x:c r="J301" s="459"/>
      <x:c r="K301" s="487"/>
      <x:c r="L301" s="459"/>
      <x:c r="M301" s="459"/>
      <x:c r="N301" s="747" t="str">
        <x:f>IF(A301="","",IF(COUNTIF($A$5:$A$1004,A301)&gt;1,"DUPLICATE ACTIVITY ID",IF(OR(B301="",C301="",D301="",E301="",F301="",G301="",L301=""),"CHECK REQUIRED FIELDS",IF(OR(NOT(ISNUMBER(B301)),B301&gt;TODAY()+1,AND(K301&lt;&gt;"",NOT(ISNUMBER(K301))),AND(K301&lt;&gt;"",K301&lt;B301)),"CHECK DATE","COMPLETE"))))</x:f>
      </x:c>
    </x:row>
    <x:row r="302">
      <x:c r="A302" s="459"/>
      <x:c r="B302" s="466"/>
      <x:c r="C302" s="459"/>
      <x:c r="D302" s="459"/>
      <x:c r="E302" s="459"/>
      <x:c r="F302" s="459"/>
      <x:c r="G302" s="459"/>
      <x:c r="H302" s="459"/>
      <x:c r="I302" s="459"/>
      <x:c r="J302" s="459"/>
      <x:c r="K302" s="487"/>
      <x:c r="L302" s="459"/>
      <x:c r="M302" s="459"/>
      <x:c r="N302" s="747" t="str">
        <x:f>IF(A302="","",IF(COUNTIF($A$5:$A$1004,A302)&gt;1,"DUPLICATE ACTIVITY ID",IF(OR(B302="",C302="",D302="",E302="",F302="",G302="",L302=""),"CHECK REQUIRED FIELDS",IF(OR(NOT(ISNUMBER(B302)),B302&gt;TODAY()+1,AND(K302&lt;&gt;"",NOT(ISNUMBER(K302))),AND(K302&lt;&gt;"",K302&lt;B302)),"CHECK DATE","COMPLETE"))))</x:f>
      </x:c>
    </x:row>
    <x:row r="303">
      <x:c r="A303" s="459"/>
      <x:c r="B303" s="466"/>
      <x:c r="C303" s="459"/>
      <x:c r="D303" s="459"/>
      <x:c r="E303" s="459"/>
      <x:c r="F303" s="459"/>
      <x:c r="G303" s="459"/>
      <x:c r="H303" s="459"/>
      <x:c r="I303" s="459"/>
      <x:c r="J303" s="459"/>
      <x:c r="K303" s="487"/>
      <x:c r="L303" s="459"/>
      <x:c r="M303" s="459"/>
      <x:c r="N303" s="747" t="str">
        <x:f>IF(A303="","",IF(COUNTIF($A$5:$A$1004,A303)&gt;1,"DUPLICATE ACTIVITY ID",IF(OR(B303="",C303="",D303="",E303="",F303="",G303="",L303=""),"CHECK REQUIRED FIELDS",IF(OR(NOT(ISNUMBER(B303)),B303&gt;TODAY()+1,AND(K303&lt;&gt;"",NOT(ISNUMBER(K303))),AND(K303&lt;&gt;"",K303&lt;B303)),"CHECK DATE","COMPLETE"))))</x:f>
      </x:c>
    </x:row>
    <x:row r="304">
      <x:c r="A304" s="459"/>
      <x:c r="B304" s="466"/>
      <x:c r="C304" s="459"/>
      <x:c r="D304" s="459"/>
      <x:c r="E304" s="459"/>
      <x:c r="F304" s="459"/>
      <x:c r="G304" s="459"/>
      <x:c r="H304" s="459"/>
      <x:c r="I304" s="459"/>
      <x:c r="J304" s="459"/>
      <x:c r="K304" s="487"/>
      <x:c r="L304" s="459"/>
      <x:c r="M304" s="459"/>
      <x:c r="N304" s="747" t="str">
        <x:f>IF(A304="","",IF(COUNTIF($A$5:$A$1004,A304)&gt;1,"DUPLICATE ACTIVITY ID",IF(OR(B304="",C304="",D304="",E304="",F304="",G304="",L304=""),"CHECK REQUIRED FIELDS",IF(OR(NOT(ISNUMBER(B304)),B304&gt;TODAY()+1,AND(K304&lt;&gt;"",NOT(ISNUMBER(K304))),AND(K304&lt;&gt;"",K304&lt;B304)),"CHECK DATE","COMPLETE"))))</x:f>
      </x:c>
    </x:row>
    <x:row r="305">
      <x:c r="A305" s="459"/>
      <x:c r="B305" s="466"/>
      <x:c r="C305" s="459"/>
      <x:c r="D305" s="459"/>
      <x:c r="E305" s="459"/>
      <x:c r="F305" s="459"/>
      <x:c r="G305" s="459"/>
      <x:c r="H305" s="459"/>
      <x:c r="I305" s="459"/>
      <x:c r="J305" s="459"/>
      <x:c r="K305" s="487"/>
      <x:c r="L305" s="459"/>
      <x:c r="M305" s="459"/>
      <x:c r="N305" s="747" t="str">
        <x:f>IF(A305="","",IF(COUNTIF($A$5:$A$1004,A305)&gt;1,"DUPLICATE ACTIVITY ID",IF(OR(B305="",C305="",D305="",E305="",F305="",G305="",L305=""),"CHECK REQUIRED FIELDS",IF(OR(NOT(ISNUMBER(B305)),B305&gt;TODAY()+1,AND(K305&lt;&gt;"",NOT(ISNUMBER(K305))),AND(K305&lt;&gt;"",K305&lt;B305)),"CHECK DATE","COMPLETE"))))</x:f>
      </x:c>
    </x:row>
    <x:row r="306">
      <x:c r="A306" s="459"/>
      <x:c r="B306" s="466"/>
      <x:c r="C306" s="459"/>
      <x:c r="D306" s="459"/>
      <x:c r="E306" s="459"/>
      <x:c r="F306" s="459"/>
      <x:c r="G306" s="459"/>
      <x:c r="H306" s="459"/>
      <x:c r="I306" s="459"/>
      <x:c r="J306" s="459"/>
      <x:c r="K306" s="487"/>
      <x:c r="L306" s="459"/>
      <x:c r="M306" s="459"/>
      <x:c r="N306" s="747" t="str">
        <x:f>IF(A306="","",IF(COUNTIF($A$5:$A$1004,A306)&gt;1,"DUPLICATE ACTIVITY ID",IF(OR(B306="",C306="",D306="",E306="",F306="",G306="",L306=""),"CHECK REQUIRED FIELDS",IF(OR(NOT(ISNUMBER(B306)),B306&gt;TODAY()+1,AND(K306&lt;&gt;"",NOT(ISNUMBER(K306))),AND(K306&lt;&gt;"",K306&lt;B306)),"CHECK DATE","COMPLETE"))))</x:f>
      </x:c>
    </x:row>
    <x:row r="307">
      <x:c r="A307" s="459"/>
      <x:c r="B307" s="466"/>
      <x:c r="C307" s="459"/>
      <x:c r="D307" s="459"/>
      <x:c r="E307" s="459"/>
      <x:c r="F307" s="459"/>
      <x:c r="G307" s="459"/>
      <x:c r="H307" s="459"/>
      <x:c r="I307" s="459"/>
      <x:c r="J307" s="459"/>
      <x:c r="K307" s="487"/>
      <x:c r="L307" s="459"/>
      <x:c r="M307" s="459"/>
      <x:c r="N307" s="747" t="str">
        <x:f>IF(A307="","",IF(COUNTIF($A$5:$A$1004,A307)&gt;1,"DUPLICATE ACTIVITY ID",IF(OR(B307="",C307="",D307="",E307="",F307="",G307="",L307=""),"CHECK REQUIRED FIELDS",IF(OR(NOT(ISNUMBER(B307)),B307&gt;TODAY()+1,AND(K307&lt;&gt;"",NOT(ISNUMBER(K307))),AND(K307&lt;&gt;"",K307&lt;B307)),"CHECK DATE","COMPLETE"))))</x:f>
      </x:c>
    </x:row>
    <x:row r="308">
      <x:c r="A308" s="459"/>
      <x:c r="B308" s="466"/>
      <x:c r="C308" s="459"/>
      <x:c r="D308" s="459"/>
      <x:c r="E308" s="459"/>
      <x:c r="F308" s="459"/>
      <x:c r="G308" s="459"/>
      <x:c r="H308" s="459"/>
      <x:c r="I308" s="459"/>
      <x:c r="J308" s="459"/>
      <x:c r="K308" s="487"/>
      <x:c r="L308" s="459"/>
      <x:c r="M308" s="459"/>
      <x:c r="N308" s="747" t="str">
        <x:f>IF(A308="","",IF(COUNTIF($A$5:$A$1004,A308)&gt;1,"DUPLICATE ACTIVITY ID",IF(OR(B308="",C308="",D308="",E308="",F308="",G308="",L308=""),"CHECK REQUIRED FIELDS",IF(OR(NOT(ISNUMBER(B308)),B308&gt;TODAY()+1,AND(K308&lt;&gt;"",NOT(ISNUMBER(K308))),AND(K308&lt;&gt;"",K308&lt;B308)),"CHECK DATE","COMPLETE"))))</x:f>
      </x:c>
    </x:row>
    <x:row r="309">
      <x:c r="A309" s="459"/>
      <x:c r="B309" s="466"/>
      <x:c r="C309" s="459"/>
      <x:c r="D309" s="459"/>
      <x:c r="E309" s="459"/>
      <x:c r="F309" s="459"/>
      <x:c r="G309" s="459"/>
      <x:c r="H309" s="459"/>
      <x:c r="I309" s="459"/>
      <x:c r="J309" s="459"/>
      <x:c r="K309" s="487"/>
      <x:c r="L309" s="459"/>
      <x:c r="M309" s="459"/>
      <x:c r="N309" s="747" t="str">
        <x:f>IF(A309="","",IF(COUNTIF($A$5:$A$1004,A309)&gt;1,"DUPLICATE ACTIVITY ID",IF(OR(B309="",C309="",D309="",E309="",F309="",G309="",L309=""),"CHECK REQUIRED FIELDS",IF(OR(NOT(ISNUMBER(B309)),B309&gt;TODAY()+1,AND(K309&lt;&gt;"",NOT(ISNUMBER(K309))),AND(K309&lt;&gt;"",K309&lt;B309)),"CHECK DATE","COMPLETE"))))</x:f>
      </x:c>
    </x:row>
    <x:row r="310">
      <x:c r="A310" s="459"/>
      <x:c r="B310" s="466"/>
      <x:c r="C310" s="459"/>
      <x:c r="D310" s="459"/>
      <x:c r="E310" s="459"/>
      <x:c r="F310" s="459"/>
      <x:c r="G310" s="459"/>
      <x:c r="H310" s="459"/>
      <x:c r="I310" s="459"/>
      <x:c r="J310" s="459"/>
      <x:c r="K310" s="487"/>
      <x:c r="L310" s="459"/>
      <x:c r="M310" s="459"/>
      <x:c r="N310" s="747" t="str">
        <x:f>IF(A310="","",IF(COUNTIF($A$5:$A$1004,A310)&gt;1,"DUPLICATE ACTIVITY ID",IF(OR(B310="",C310="",D310="",E310="",F310="",G310="",L310=""),"CHECK REQUIRED FIELDS",IF(OR(NOT(ISNUMBER(B310)),B310&gt;TODAY()+1,AND(K310&lt;&gt;"",NOT(ISNUMBER(K310))),AND(K310&lt;&gt;"",K310&lt;B310)),"CHECK DATE","COMPLETE"))))</x:f>
      </x:c>
    </x:row>
    <x:row r="311">
      <x:c r="A311" s="459"/>
      <x:c r="B311" s="466"/>
      <x:c r="C311" s="459"/>
      <x:c r="D311" s="459"/>
      <x:c r="E311" s="459"/>
      <x:c r="F311" s="459"/>
      <x:c r="G311" s="459"/>
      <x:c r="H311" s="459"/>
      <x:c r="I311" s="459"/>
      <x:c r="J311" s="459"/>
      <x:c r="K311" s="487"/>
      <x:c r="L311" s="459"/>
      <x:c r="M311" s="459"/>
      <x:c r="N311" s="747" t="str">
        <x:f>IF(A311="","",IF(COUNTIF($A$5:$A$1004,A311)&gt;1,"DUPLICATE ACTIVITY ID",IF(OR(B311="",C311="",D311="",E311="",F311="",G311="",L311=""),"CHECK REQUIRED FIELDS",IF(OR(NOT(ISNUMBER(B311)),B311&gt;TODAY()+1,AND(K311&lt;&gt;"",NOT(ISNUMBER(K311))),AND(K311&lt;&gt;"",K311&lt;B311)),"CHECK DATE","COMPLETE"))))</x:f>
      </x:c>
    </x:row>
    <x:row r="312">
      <x:c r="A312" s="459"/>
      <x:c r="B312" s="466"/>
      <x:c r="C312" s="459"/>
      <x:c r="D312" s="459"/>
      <x:c r="E312" s="459"/>
      <x:c r="F312" s="459"/>
      <x:c r="G312" s="459"/>
      <x:c r="H312" s="459"/>
      <x:c r="I312" s="459"/>
      <x:c r="J312" s="459"/>
      <x:c r="K312" s="487"/>
      <x:c r="L312" s="459"/>
      <x:c r="M312" s="459"/>
      <x:c r="N312" s="747" t="str">
        <x:f>IF(A312="","",IF(COUNTIF($A$5:$A$1004,A312)&gt;1,"DUPLICATE ACTIVITY ID",IF(OR(B312="",C312="",D312="",E312="",F312="",G312="",L312=""),"CHECK REQUIRED FIELDS",IF(OR(NOT(ISNUMBER(B312)),B312&gt;TODAY()+1,AND(K312&lt;&gt;"",NOT(ISNUMBER(K312))),AND(K312&lt;&gt;"",K312&lt;B312)),"CHECK DATE","COMPLETE"))))</x:f>
      </x:c>
    </x:row>
    <x:row r="313">
      <x:c r="A313" s="459"/>
      <x:c r="B313" s="466"/>
      <x:c r="C313" s="459"/>
      <x:c r="D313" s="459"/>
      <x:c r="E313" s="459"/>
      <x:c r="F313" s="459"/>
      <x:c r="G313" s="459"/>
      <x:c r="H313" s="459"/>
      <x:c r="I313" s="459"/>
      <x:c r="J313" s="459"/>
      <x:c r="K313" s="487"/>
      <x:c r="L313" s="459"/>
      <x:c r="M313" s="459"/>
      <x:c r="N313" s="747" t="str">
        <x:f>IF(A313="","",IF(COUNTIF($A$5:$A$1004,A313)&gt;1,"DUPLICATE ACTIVITY ID",IF(OR(B313="",C313="",D313="",E313="",F313="",G313="",L313=""),"CHECK REQUIRED FIELDS",IF(OR(NOT(ISNUMBER(B313)),B313&gt;TODAY()+1,AND(K313&lt;&gt;"",NOT(ISNUMBER(K313))),AND(K313&lt;&gt;"",K313&lt;B313)),"CHECK DATE","COMPLETE"))))</x:f>
      </x:c>
    </x:row>
    <x:row r="314">
      <x:c r="A314" s="459"/>
      <x:c r="B314" s="466"/>
      <x:c r="C314" s="459"/>
      <x:c r="D314" s="459"/>
      <x:c r="E314" s="459"/>
      <x:c r="F314" s="459"/>
      <x:c r="G314" s="459"/>
      <x:c r="H314" s="459"/>
      <x:c r="I314" s="459"/>
      <x:c r="J314" s="459"/>
      <x:c r="K314" s="487"/>
      <x:c r="L314" s="459"/>
      <x:c r="M314" s="459"/>
      <x:c r="N314" s="747" t="str">
        <x:f>IF(A314="","",IF(COUNTIF($A$5:$A$1004,A314)&gt;1,"DUPLICATE ACTIVITY ID",IF(OR(B314="",C314="",D314="",E314="",F314="",G314="",L314=""),"CHECK REQUIRED FIELDS",IF(OR(NOT(ISNUMBER(B314)),B314&gt;TODAY()+1,AND(K314&lt;&gt;"",NOT(ISNUMBER(K314))),AND(K314&lt;&gt;"",K314&lt;B314)),"CHECK DATE","COMPLETE"))))</x:f>
      </x:c>
    </x:row>
    <x:row r="315">
      <x:c r="A315" s="459"/>
      <x:c r="B315" s="466"/>
      <x:c r="C315" s="459"/>
      <x:c r="D315" s="459"/>
      <x:c r="E315" s="459"/>
      <x:c r="F315" s="459"/>
      <x:c r="G315" s="459"/>
      <x:c r="H315" s="459"/>
      <x:c r="I315" s="459"/>
      <x:c r="J315" s="459"/>
      <x:c r="K315" s="487"/>
      <x:c r="L315" s="459"/>
      <x:c r="M315" s="459"/>
      <x:c r="N315" s="747" t="str">
        <x:f>IF(A315="","",IF(COUNTIF($A$5:$A$1004,A315)&gt;1,"DUPLICATE ACTIVITY ID",IF(OR(B315="",C315="",D315="",E315="",F315="",G315="",L315=""),"CHECK REQUIRED FIELDS",IF(OR(NOT(ISNUMBER(B315)),B315&gt;TODAY()+1,AND(K315&lt;&gt;"",NOT(ISNUMBER(K315))),AND(K315&lt;&gt;"",K315&lt;B315)),"CHECK DATE","COMPLETE"))))</x:f>
      </x:c>
    </x:row>
    <x:row r="316">
      <x:c r="A316" s="459"/>
      <x:c r="B316" s="466"/>
      <x:c r="C316" s="459"/>
      <x:c r="D316" s="459"/>
      <x:c r="E316" s="459"/>
      <x:c r="F316" s="459"/>
      <x:c r="G316" s="459"/>
      <x:c r="H316" s="459"/>
      <x:c r="I316" s="459"/>
      <x:c r="J316" s="459"/>
      <x:c r="K316" s="487"/>
      <x:c r="L316" s="459"/>
      <x:c r="M316" s="459"/>
      <x:c r="N316" s="747" t="str">
        <x:f>IF(A316="","",IF(COUNTIF($A$5:$A$1004,A316)&gt;1,"DUPLICATE ACTIVITY ID",IF(OR(B316="",C316="",D316="",E316="",F316="",G316="",L316=""),"CHECK REQUIRED FIELDS",IF(OR(NOT(ISNUMBER(B316)),B316&gt;TODAY()+1,AND(K316&lt;&gt;"",NOT(ISNUMBER(K316))),AND(K316&lt;&gt;"",K316&lt;B316)),"CHECK DATE","COMPLETE"))))</x:f>
      </x:c>
    </x:row>
    <x:row r="317">
      <x:c r="A317" s="459"/>
      <x:c r="B317" s="466"/>
      <x:c r="C317" s="459"/>
      <x:c r="D317" s="459"/>
      <x:c r="E317" s="459"/>
      <x:c r="F317" s="459"/>
      <x:c r="G317" s="459"/>
      <x:c r="H317" s="459"/>
      <x:c r="I317" s="459"/>
      <x:c r="J317" s="459"/>
      <x:c r="K317" s="487"/>
      <x:c r="L317" s="459"/>
      <x:c r="M317" s="459"/>
      <x:c r="N317" s="747" t="str">
        <x:f>IF(A317="","",IF(COUNTIF($A$5:$A$1004,A317)&gt;1,"DUPLICATE ACTIVITY ID",IF(OR(B317="",C317="",D317="",E317="",F317="",G317="",L317=""),"CHECK REQUIRED FIELDS",IF(OR(NOT(ISNUMBER(B317)),B317&gt;TODAY()+1,AND(K317&lt;&gt;"",NOT(ISNUMBER(K317))),AND(K317&lt;&gt;"",K317&lt;B317)),"CHECK DATE","COMPLETE"))))</x:f>
      </x:c>
    </x:row>
    <x:row r="318">
      <x:c r="A318" s="459"/>
      <x:c r="B318" s="466"/>
      <x:c r="C318" s="459"/>
      <x:c r="D318" s="459"/>
      <x:c r="E318" s="459"/>
      <x:c r="F318" s="459"/>
      <x:c r="G318" s="459"/>
      <x:c r="H318" s="459"/>
      <x:c r="I318" s="459"/>
      <x:c r="J318" s="459"/>
      <x:c r="K318" s="487"/>
      <x:c r="L318" s="459"/>
      <x:c r="M318" s="459"/>
      <x:c r="N318" s="747" t="str">
        <x:f>IF(A318="","",IF(COUNTIF($A$5:$A$1004,A318)&gt;1,"DUPLICATE ACTIVITY ID",IF(OR(B318="",C318="",D318="",E318="",F318="",G318="",L318=""),"CHECK REQUIRED FIELDS",IF(OR(NOT(ISNUMBER(B318)),B318&gt;TODAY()+1,AND(K318&lt;&gt;"",NOT(ISNUMBER(K318))),AND(K318&lt;&gt;"",K318&lt;B318)),"CHECK DATE","COMPLETE"))))</x:f>
      </x:c>
    </x:row>
    <x:row r="319">
      <x:c r="A319" s="459"/>
      <x:c r="B319" s="466"/>
      <x:c r="C319" s="459"/>
      <x:c r="D319" s="459"/>
      <x:c r="E319" s="459"/>
      <x:c r="F319" s="459"/>
      <x:c r="G319" s="459"/>
      <x:c r="H319" s="459"/>
      <x:c r="I319" s="459"/>
      <x:c r="J319" s="459"/>
      <x:c r="K319" s="487"/>
      <x:c r="L319" s="459"/>
      <x:c r="M319" s="459"/>
      <x:c r="N319" s="747" t="str">
        <x:f>IF(A319="","",IF(COUNTIF($A$5:$A$1004,A319)&gt;1,"DUPLICATE ACTIVITY ID",IF(OR(B319="",C319="",D319="",E319="",F319="",G319="",L319=""),"CHECK REQUIRED FIELDS",IF(OR(NOT(ISNUMBER(B319)),B319&gt;TODAY()+1,AND(K319&lt;&gt;"",NOT(ISNUMBER(K319))),AND(K319&lt;&gt;"",K319&lt;B319)),"CHECK DATE","COMPLETE"))))</x:f>
      </x:c>
    </x:row>
    <x:row r="320">
      <x:c r="A320" s="459"/>
      <x:c r="B320" s="466"/>
      <x:c r="C320" s="459"/>
      <x:c r="D320" s="459"/>
      <x:c r="E320" s="459"/>
      <x:c r="F320" s="459"/>
      <x:c r="G320" s="459"/>
      <x:c r="H320" s="459"/>
      <x:c r="I320" s="459"/>
      <x:c r="J320" s="459"/>
      <x:c r="K320" s="487"/>
      <x:c r="L320" s="459"/>
      <x:c r="M320" s="459"/>
      <x:c r="N320" s="747" t="str">
        <x:f>IF(A320="","",IF(COUNTIF($A$5:$A$1004,A320)&gt;1,"DUPLICATE ACTIVITY ID",IF(OR(B320="",C320="",D320="",E320="",F320="",G320="",L320=""),"CHECK REQUIRED FIELDS",IF(OR(NOT(ISNUMBER(B320)),B320&gt;TODAY()+1,AND(K320&lt;&gt;"",NOT(ISNUMBER(K320))),AND(K320&lt;&gt;"",K320&lt;B320)),"CHECK DATE","COMPLETE"))))</x:f>
      </x:c>
    </x:row>
    <x:row r="321">
      <x:c r="A321" s="459"/>
      <x:c r="B321" s="466"/>
      <x:c r="C321" s="459"/>
      <x:c r="D321" s="459"/>
      <x:c r="E321" s="459"/>
      <x:c r="F321" s="459"/>
      <x:c r="G321" s="459"/>
      <x:c r="H321" s="459"/>
      <x:c r="I321" s="459"/>
      <x:c r="J321" s="459"/>
      <x:c r="K321" s="487"/>
      <x:c r="L321" s="459"/>
      <x:c r="M321" s="459"/>
      <x:c r="N321" s="747" t="str">
        <x:f>IF(A321="","",IF(COUNTIF($A$5:$A$1004,A321)&gt;1,"DUPLICATE ACTIVITY ID",IF(OR(B321="",C321="",D321="",E321="",F321="",G321="",L321=""),"CHECK REQUIRED FIELDS",IF(OR(NOT(ISNUMBER(B321)),B321&gt;TODAY()+1,AND(K321&lt;&gt;"",NOT(ISNUMBER(K321))),AND(K321&lt;&gt;"",K321&lt;B321)),"CHECK DATE","COMPLETE"))))</x:f>
      </x:c>
    </x:row>
    <x:row r="322">
      <x:c r="A322" s="459"/>
      <x:c r="B322" s="466"/>
      <x:c r="C322" s="459"/>
      <x:c r="D322" s="459"/>
      <x:c r="E322" s="459"/>
      <x:c r="F322" s="459"/>
      <x:c r="G322" s="459"/>
      <x:c r="H322" s="459"/>
      <x:c r="I322" s="459"/>
      <x:c r="J322" s="459"/>
      <x:c r="K322" s="487"/>
      <x:c r="L322" s="459"/>
      <x:c r="M322" s="459"/>
      <x:c r="N322" s="747" t="str">
        <x:f>IF(A322="","",IF(COUNTIF($A$5:$A$1004,A322)&gt;1,"DUPLICATE ACTIVITY ID",IF(OR(B322="",C322="",D322="",E322="",F322="",G322="",L322=""),"CHECK REQUIRED FIELDS",IF(OR(NOT(ISNUMBER(B322)),B322&gt;TODAY()+1,AND(K322&lt;&gt;"",NOT(ISNUMBER(K322))),AND(K322&lt;&gt;"",K322&lt;B322)),"CHECK DATE","COMPLETE"))))</x:f>
      </x:c>
    </x:row>
    <x:row r="323">
      <x:c r="A323" s="459"/>
      <x:c r="B323" s="466"/>
      <x:c r="C323" s="459"/>
      <x:c r="D323" s="459"/>
      <x:c r="E323" s="459"/>
      <x:c r="F323" s="459"/>
      <x:c r="G323" s="459"/>
      <x:c r="H323" s="459"/>
      <x:c r="I323" s="459"/>
      <x:c r="J323" s="459"/>
      <x:c r="K323" s="487"/>
      <x:c r="L323" s="459"/>
      <x:c r="M323" s="459"/>
      <x:c r="N323" s="747" t="str">
        <x:f>IF(A323="","",IF(COUNTIF($A$5:$A$1004,A323)&gt;1,"DUPLICATE ACTIVITY ID",IF(OR(B323="",C323="",D323="",E323="",F323="",G323="",L323=""),"CHECK REQUIRED FIELDS",IF(OR(NOT(ISNUMBER(B323)),B323&gt;TODAY()+1,AND(K323&lt;&gt;"",NOT(ISNUMBER(K323))),AND(K323&lt;&gt;"",K323&lt;B323)),"CHECK DATE","COMPLETE"))))</x:f>
      </x:c>
    </x:row>
    <x:row r="324">
      <x:c r="A324" s="459"/>
      <x:c r="B324" s="466"/>
      <x:c r="C324" s="459"/>
      <x:c r="D324" s="459"/>
      <x:c r="E324" s="459"/>
      <x:c r="F324" s="459"/>
      <x:c r="G324" s="459"/>
      <x:c r="H324" s="459"/>
      <x:c r="I324" s="459"/>
      <x:c r="J324" s="459"/>
      <x:c r="K324" s="487"/>
      <x:c r="L324" s="459"/>
      <x:c r="M324" s="459"/>
      <x:c r="N324" s="747" t="str">
        <x:f>IF(A324="","",IF(COUNTIF($A$5:$A$1004,A324)&gt;1,"DUPLICATE ACTIVITY ID",IF(OR(B324="",C324="",D324="",E324="",F324="",G324="",L324=""),"CHECK REQUIRED FIELDS",IF(OR(NOT(ISNUMBER(B324)),B324&gt;TODAY()+1,AND(K324&lt;&gt;"",NOT(ISNUMBER(K324))),AND(K324&lt;&gt;"",K324&lt;B324)),"CHECK DATE","COMPLETE"))))</x:f>
      </x:c>
    </x:row>
    <x:row r="325">
      <x:c r="A325" s="459"/>
      <x:c r="B325" s="466"/>
      <x:c r="C325" s="459"/>
      <x:c r="D325" s="459"/>
      <x:c r="E325" s="459"/>
      <x:c r="F325" s="459"/>
      <x:c r="G325" s="459"/>
      <x:c r="H325" s="459"/>
      <x:c r="I325" s="459"/>
      <x:c r="J325" s="459"/>
      <x:c r="K325" s="487"/>
      <x:c r="L325" s="459"/>
      <x:c r="M325" s="459"/>
      <x:c r="N325" s="747" t="str">
        <x:f>IF(A325="","",IF(COUNTIF($A$5:$A$1004,A325)&gt;1,"DUPLICATE ACTIVITY ID",IF(OR(B325="",C325="",D325="",E325="",F325="",G325="",L325=""),"CHECK REQUIRED FIELDS",IF(OR(NOT(ISNUMBER(B325)),B325&gt;TODAY()+1,AND(K325&lt;&gt;"",NOT(ISNUMBER(K325))),AND(K325&lt;&gt;"",K325&lt;B325)),"CHECK DATE","COMPLETE"))))</x:f>
      </x:c>
    </x:row>
    <x:row r="326">
      <x:c r="A326" s="459"/>
      <x:c r="B326" s="466"/>
      <x:c r="C326" s="459"/>
      <x:c r="D326" s="459"/>
      <x:c r="E326" s="459"/>
      <x:c r="F326" s="459"/>
      <x:c r="G326" s="459"/>
      <x:c r="H326" s="459"/>
      <x:c r="I326" s="459"/>
      <x:c r="J326" s="459"/>
      <x:c r="K326" s="487"/>
      <x:c r="L326" s="459"/>
      <x:c r="M326" s="459"/>
      <x:c r="N326" s="747" t="str">
        <x:f>IF(A326="","",IF(COUNTIF($A$5:$A$1004,A326)&gt;1,"DUPLICATE ACTIVITY ID",IF(OR(B326="",C326="",D326="",E326="",F326="",G326="",L326=""),"CHECK REQUIRED FIELDS",IF(OR(NOT(ISNUMBER(B326)),B326&gt;TODAY()+1,AND(K326&lt;&gt;"",NOT(ISNUMBER(K326))),AND(K326&lt;&gt;"",K326&lt;B326)),"CHECK DATE","COMPLETE"))))</x:f>
      </x:c>
    </x:row>
    <x:row r="327">
      <x:c r="A327" s="459"/>
      <x:c r="B327" s="466"/>
      <x:c r="C327" s="459"/>
      <x:c r="D327" s="459"/>
      <x:c r="E327" s="459"/>
      <x:c r="F327" s="459"/>
      <x:c r="G327" s="459"/>
      <x:c r="H327" s="459"/>
      <x:c r="I327" s="459"/>
      <x:c r="J327" s="459"/>
      <x:c r="K327" s="487"/>
      <x:c r="L327" s="459"/>
      <x:c r="M327" s="459"/>
      <x:c r="N327" s="747" t="str">
        <x:f>IF(A327="","",IF(COUNTIF($A$5:$A$1004,A327)&gt;1,"DUPLICATE ACTIVITY ID",IF(OR(B327="",C327="",D327="",E327="",F327="",G327="",L327=""),"CHECK REQUIRED FIELDS",IF(OR(NOT(ISNUMBER(B327)),B327&gt;TODAY()+1,AND(K327&lt;&gt;"",NOT(ISNUMBER(K327))),AND(K327&lt;&gt;"",K327&lt;B327)),"CHECK DATE","COMPLETE"))))</x:f>
      </x:c>
    </x:row>
    <x:row r="328">
      <x:c r="A328" s="459"/>
      <x:c r="B328" s="466"/>
      <x:c r="C328" s="459"/>
      <x:c r="D328" s="459"/>
      <x:c r="E328" s="459"/>
      <x:c r="F328" s="459"/>
      <x:c r="G328" s="459"/>
      <x:c r="H328" s="459"/>
      <x:c r="I328" s="459"/>
      <x:c r="J328" s="459"/>
      <x:c r="K328" s="487"/>
      <x:c r="L328" s="459"/>
      <x:c r="M328" s="459"/>
      <x:c r="N328" s="747" t="str">
        <x:f>IF(A328="","",IF(COUNTIF($A$5:$A$1004,A328)&gt;1,"DUPLICATE ACTIVITY ID",IF(OR(B328="",C328="",D328="",E328="",F328="",G328="",L328=""),"CHECK REQUIRED FIELDS",IF(OR(NOT(ISNUMBER(B328)),B328&gt;TODAY()+1,AND(K328&lt;&gt;"",NOT(ISNUMBER(K328))),AND(K328&lt;&gt;"",K328&lt;B328)),"CHECK DATE","COMPLETE"))))</x:f>
      </x:c>
    </x:row>
    <x:row r="329">
      <x:c r="A329" s="459"/>
      <x:c r="B329" s="466"/>
      <x:c r="C329" s="459"/>
      <x:c r="D329" s="459"/>
      <x:c r="E329" s="459"/>
      <x:c r="F329" s="459"/>
      <x:c r="G329" s="459"/>
      <x:c r="H329" s="459"/>
      <x:c r="I329" s="459"/>
      <x:c r="J329" s="459"/>
      <x:c r="K329" s="487"/>
      <x:c r="L329" s="459"/>
      <x:c r="M329" s="459"/>
      <x:c r="N329" s="747" t="str">
        <x:f>IF(A329="","",IF(COUNTIF($A$5:$A$1004,A329)&gt;1,"DUPLICATE ACTIVITY ID",IF(OR(B329="",C329="",D329="",E329="",F329="",G329="",L329=""),"CHECK REQUIRED FIELDS",IF(OR(NOT(ISNUMBER(B329)),B329&gt;TODAY()+1,AND(K329&lt;&gt;"",NOT(ISNUMBER(K329))),AND(K329&lt;&gt;"",K329&lt;B329)),"CHECK DATE","COMPLETE"))))</x:f>
      </x:c>
    </x:row>
    <x:row r="330">
      <x:c r="A330" s="459"/>
      <x:c r="B330" s="466"/>
      <x:c r="C330" s="459"/>
      <x:c r="D330" s="459"/>
      <x:c r="E330" s="459"/>
      <x:c r="F330" s="459"/>
      <x:c r="G330" s="459"/>
      <x:c r="H330" s="459"/>
      <x:c r="I330" s="459"/>
      <x:c r="J330" s="459"/>
      <x:c r="K330" s="487"/>
      <x:c r="L330" s="459"/>
      <x:c r="M330" s="459"/>
      <x:c r="N330" s="747" t="str">
        <x:f>IF(A330="","",IF(COUNTIF($A$5:$A$1004,A330)&gt;1,"DUPLICATE ACTIVITY ID",IF(OR(B330="",C330="",D330="",E330="",F330="",G330="",L330=""),"CHECK REQUIRED FIELDS",IF(OR(NOT(ISNUMBER(B330)),B330&gt;TODAY()+1,AND(K330&lt;&gt;"",NOT(ISNUMBER(K330))),AND(K330&lt;&gt;"",K330&lt;B330)),"CHECK DATE","COMPLETE"))))</x:f>
      </x:c>
    </x:row>
    <x:row r="331">
      <x:c r="A331" s="459"/>
      <x:c r="B331" s="466"/>
      <x:c r="C331" s="459"/>
      <x:c r="D331" s="459"/>
      <x:c r="E331" s="459"/>
      <x:c r="F331" s="459"/>
      <x:c r="G331" s="459"/>
      <x:c r="H331" s="459"/>
      <x:c r="I331" s="459"/>
      <x:c r="J331" s="459"/>
      <x:c r="K331" s="487"/>
      <x:c r="L331" s="459"/>
      <x:c r="M331" s="459"/>
      <x:c r="N331" s="747" t="str">
        <x:f>IF(A331="","",IF(COUNTIF($A$5:$A$1004,A331)&gt;1,"DUPLICATE ACTIVITY ID",IF(OR(B331="",C331="",D331="",E331="",F331="",G331="",L331=""),"CHECK REQUIRED FIELDS",IF(OR(NOT(ISNUMBER(B331)),B331&gt;TODAY()+1,AND(K331&lt;&gt;"",NOT(ISNUMBER(K331))),AND(K331&lt;&gt;"",K331&lt;B331)),"CHECK DATE","COMPLETE"))))</x:f>
      </x:c>
    </x:row>
    <x:row r="332">
      <x:c r="A332" s="459"/>
      <x:c r="B332" s="466"/>
      <x:c r="C332" s="459"/>
      <x:c r="D332" s="459"/>
      <x:c r="E332" s="459"/>
      <x:c r="F332" s="459"/>
      <x:c r="G332" s="459"/>
      <x:c r="H332" s="459"/>
      <x:c r="I332" s="459"/>
      <x:c r="J332" s="459"/>
      <x:c r="K332" s="487"/>
      <x:c r="L332" s="459"/>
      <x:c r="M332" s="459"/>
      <x:c r="N332" s="747" t="str">
        <x:f>IF(A332="","",IF(COUNTIF($A$5:$A$1004,A332)&gt;1,"DUPLICATE ACTIVITY ID",IF(OR(B332="",C332="",D332="",E332="",F332="",G332="",L332=""),"CHECK REQUIRED FIELDS",IF(OR(NOT(ISNUMBER(B332)),B332&gt;TODAY()+1,AND(K332&lt;&gt;"",NOT(ISNUMBER(K332))),AND(K332&lt;&gt;"",K332&lt;B332)),"CHECK DATE","COMPLETE"))))</x:f>
      </x:c>
    </x:row>
    <x:row r="333">
      <x:c r="A333" s="459"/>
      <x:c r="B333" s="466"/>
      <x:c r="C333" s="459"/>
      <x:c r="D333" s="459"/>
      <x:c r="E333" s="459"/>
      <x:c r="F333" s="459"/>
      <x:c r="G333" s="459"/>
      <x:c r="H333" s="459"/>
      <x:c r="I333" s="459"/>
      <x:c r="J333" s="459"/>
      <x:c r="K333" s="487"/>
      <x:c r="L333" s="459"/>
      <x:c r="M333" s="459"/>
      <x:c r="N333" s="747" t="str">
        <x:f>IF(A333="","",IF(COUNTIF($A$5:$A$1004,A333)&gt;1,"DUPLICATE ACTIVITY ID",IF(OR(B333="",C333="",D333="",E333="",F333="",G333="",L333=""),"CHECK REQUIRED FIELDS",IF(OR(NOT(ISNUMBER(B333)),B333&gt;TODAY()+1,AND(K333&lt;&gt;"",NOT(ISNUMBER(K333))),AND(K333&lt;&gt;"",K333&lt;B333)),"CHECK DATE","COMPLETE"))))</x:f>
      </x:c>
    </x:row>
    <x:row r="334">
      <x:c r="A334" s="459"/>
      <x:c r="B334" s="466"/>
      <x:c r="C334" s="459"/>
      <x:c r="D334" s="459"/>
      <x:c r="E334" s="459"/>
      <x:c r="F334" s="459"/>
      <x:c r="G334" s="459"/>
      <x:c r="H334" s="459"/>
      <x:c r="I334" s="459"/>
      <x:c r="J334" s="459"/>
      <x:c r="K334" s="487"/>
      <x:c r="L334" s="459"/>
      <x:c r="M334" s="459"/>
      <x:c r="N334" s="747" t="str">
        <x:f>IF(A334="","",IF(COUNTIF($A$5:$A$1004,A334)&gt;1,"DUPLICATE ACTIVITY ID",IF(OR(B334="",C334="",D334="",E334="",F334="",G334="",L334=""),"CHECK REQUIRED FIELDS",IF(OR(NOT(ISNUMBER(B334)),B334&gt;TODAY()+1,AND(K334&lt;&gt;"",NOT(ISNUMBER(K334))),AND(K334&lt;&gt;"",K334&lt;B334)),"CHECK DATE","COMPLETE"))))</x:f>
      </x:c>
    </x:row>
    <x:row r="335">
      <x:c r="A335" s="459"/>
      <x:c r="B335" s="466"/>
      <x:c r="C335" s="459"/>
      <x:c r="D335" s="459"/>
      <x:c r="E335" s="459"/>
      <x:c r="F335" s="459"/>
      <x:c r="G335" s="459"/>
      <x:c r="H335" s="459"/>
      <x:c r="I335" s="459"/>
      <x:c r="J335" s="459"/>
      <x:c r="K335" s="487"/>
      <x:c r="L335" s="459"/>
      <x:c r="M335" s="459"/>
      <x:c r="N335" s="747" t="str">
        <x:f>IF(A335="","",IF(COUNTIF($A$5:$A$1004,A335)&gt;1,"DUPLICATE ACTIVITY ID",IF(OR(B335="",C335="",D335="",E335="",F335="",G335="",L335=""),"CHECK REQUIRED FIELDS",IF(OR(NOT(ISNUMBER(B335)),B335&gt;TODAY()+1,AND(K335&lt;&gt;"",NOT(ISNUMBER(K335))),AND(K335&lt;&gt;"",K335&lt;B335)),"CHECK DATE","COMPLETE"))))</x:f>
      </x:c>
    </x:row>
    <x:row r="336">
      <x:c r="A336" s="459"/>
      <x:c r="B336" s="466"/>
      <x:c r="C336" s="459"/>
      <x:c r="D336" s="459"/>
      <x:c r="E336" s="459"/>
      <x:c r="F336" s="459"/>
      <x:c r="G336" s="459"/>
      <x:c r="H336" s="459"/>
      <x:c r="I336" s="459"/>
      <x:c r="J336" s="459"/>
      <x:c r="K336" s="487"/>
      <x:c r="L336" s="459"/>
      <x:c r="M336" s="459"/>
      <x:c r="N336" s="747" t="str">
        <x:f>IF(A336="","",IF(COUNTIF($A$5:$A$1004,A336)&gt;1,"DUPLICATE ACTIVITY ID",IF(OR(B336="",C336="",D336="",E336="",F336="",G336="",L336=""),"CHECK REQUIRED FIELDS",IF(OR(NOT(ISNUMBER(B336)),B336&gt;TODAY()+1,AND(K336&lt;&gt;"",NOT(ISNUMBER(K336))),AND(K336&lt;&gt;"",K336&lt;B336)),"CHECK DATE","COMPLETE"))))</x:f>
      </x:c>
    </x:row>
    <x:row r="337">
      <x:c r="A337" s="459"/>
      <x:c r="B337" s="466"/>
      <x:c r="C337" s="459"/>
      <x:c r="D337" s="459"/>
      <x:c r="E337" s="459"/>
      <x:c r="F337" s="459"/>
      <x:c r="G337" s="459"/>
      <x:c r="H337" s="459"/>
      <x:c r="I337" s="459"/>
      <x:c r="J337" s="459"/>
      <x:c r="K337" s="487"/>
      <x:c r="L337" s="459"/>
      <x:c r="M337" s="459"/>
      <x:c r="N337" s="747" t="str">
        <x:f>IF(A337="","",IF(COUNTIF($A$5:$A$1004,A337)&gt;1,"DUPLICATE ACTIVITY ID",IF(OR(B337="",C337="",D337="",E337="",F337="",G337="",L337=""),"CHECK REQUIRED FIELDS",IF(OR(NOT(ISNUMBER(B337)),B337&gt;TODAY()+1,AND(K337&lt;&gt;"",NOT(ISNUMBER(K337))),AND(K337&lt;&gt;"",K337&lt;B337)),"CHECK DATE","COMPLETE"))))</x:f>
      </x:c>
    </x:row>
    <x:row r="338">
      <x:c r="A338" s="459"/>
      <x:c r="B338" s="466"/>
      <x:c r="C338" s="459"/>
      <x:c r="D338" s="459"/>
      <x:c r="E338" s="459"/>
      <x:c r="F338" s="459"/>
      <x:c r="G338" s="459"/>
      <x:c r="H338" s="459"/>
      <x:c r="I338" s="459"/>
      <x:c r="J338" s="459"/>
      <x:c r="K338" s="487"/>
      <x:c r="L338" s="459"/>
      <x:c r="M338" s="459"/>
      <x:c r="N338" s="747" t="str">
        <x:f>IF(A338="","",IF(COUNTIF($A$5:$A$1004,A338)&gt;1,"DUPLICATE ACTIVITY ID",IF(OR(B338="",C338="",D338="",E338="",F338="",G338="",L338=""),"CHECK REQUIRED FIELDS",IF(OR(NOT(ISNUMBER(B338)),B338&gt;TODAY()+1,AND(K338&lt;&gt;"",NOT(ISNUMBER(K338))),AND(K338&lt;&gt;"",K338&lt;B338)),"CHECK DATE","COMPLETE"))))</x:f>
      </x:c>
    </x:row>
    <x:row r="339">
      <x:c r="A339" s="459"/>
      <x:c r="B339" s="466"/>
      <x:c r="C339" s="459"/>
      <x:c r="D339" s="459"/>
      <x:c r="E339" s="459"/>
      <x:c r="F339" s="459"/>
      <x:c r="G339" s="459"/>
      <x:c r="H339" s="459"/>
      <x:c r="I339" s="459"/>
      <x:c r="J339" s="459"/>
      <x:c r="K339" s="487"/>
      <x:c r="L339" s="459"/>
      <x:c r="M339" s="459"/>
      <x:c r="N339" s="747" t="str">
        <x:f>IF(A339="","",IF(COUNTIF($A$5:$A$1004,A339)&gt;1,"DUPLICATE ACTIVITY ID",IF(OR(B339="",C339="",D339="",E339="",F339="",G339="",L339=""),"CHECK REQUIRED FIELDS",IF(OR(NOT(ISNUMBER(B339)),B339&gt;TODAY()+1,AND(K339&lt;&gt;"",NOT(ISNUMBER(K339))),AND(K339&lt;&gt;"",K339&lt;B339)),"CHECK DATE","COMPLETE"))))</x:f>
      </x:c>
    </x:row>
    <x:row r="340">
      <x:c r="A340" s="459"/>
      <x:c r="B340" s="466"/>
      <x:c r="C340" s="459"/>
      <x:c r="D340" s="459"/>
      <x:c r="E340" s="459"/>
      <x:c r="F340" s="459"/>
      <x:c r="G340" s="459"/>
      <x:c r="H340" s="459"/>
      <x:c r="I340" s="459"/>
      <x:c r="J340" s="459"/>
      <x:c r="K340" s="487"/>
      <x:c r="L340" s="459"/>
      <x:c r="M340" s="459"/>
      <x:c r="N340" s="747" t="str">
        <x:f>IF(A340="","",IF(COUNTIF($A$5:$A$1004,A340)&gt;1,"DUPLICATE ACTIVITY ID",IF(OR(B340="",C340="",D340="",E340="",F340="",G340="",L340=""),"CHECK REQUIRED FIELDS",IF(OR(NOT(ISNUMBER(B340)),B340&gt;TODAY()+1,AND(K340&lt;&gt;"",NOT(ISNUMBER(K340))),AND(K340&lt;&gt;"",K340&lt;B340)),"CHECK DATE","COMPLETE"))))</x:f>
      </x:c>
    </x:row>
    <x:row r="341">
      <x:c r="A341" s="459"/>
      <x:c r="B341" s="466"/>
      <x:c r="C341" s="459"/>
      <x:c r="D341" s="459"/>
      <x:c r="E341" s="459"/>
      <x:c r="F341" s="459"/>
      <x:c r="G341" s="459"/>
      <x:c r="H341" s="459"/>
      <x:c r="I341" s="459"/>
      <x:c r="J341" s="459"/>
      <x:c r="K341" s="487"/>
      <x:c r="L341" s="459"/>
      <x:c r="M341" s="459"/>
      <x:c r="N341" s="747" t="str">
        <x:f>IF(A341="","",IF(COUNTIF($A$5:$A$1004,A341)&gt;1,"DUPLICATE ACTIVITY ID",IF(OR(B341="",C341="",D341="",E341="",F341="",G341="",L341=""),"CHECK REQUIRED FIELDS",IF(OR(NOT(ISNUMBER(B341)),B341&gt;TODAY()+1,AND(K341&lt;&gt;"",NOT(ISNUMBER(K341))),AND(K341&lt;&gt;"",K341&lt;B341)),"CHECK DATE","COMPLETE"))))</x:f>
      </x:c>
    </x:row>
    <x:row r="342">
      <x:c r="A342" s="459"/>
      <x:c r="B342" s="466"/>
      <x:c r="C342" s="459"/>
      <x:c r="D342" s="459"/>
      <x:c r="E342" s="459"/>
      <x:c r="F342" s="459"/>
      <x:c r="G342" s="459"/>
      <x:c r="H342" s="459"/>
      <x:c r="I342" s="459"/>
      <x:c r="J342" s="459"/>
      <x:c r="K342" s="487"/>
      <x:c r="L342" s="459"/>
      <x:c r="M342" s="459"/>
      <x:c r="N342" s="747" t="str">
        <x:f>IF(A342="","",IF(COUNTIF($A$5:$A$1004,A342)&gt;1,"DUPLICATE ACTIVITY ID",IF(OR(B342="",C342="",D342="",E342="",F342="",G342="",L342=""),"CHECK REQUIRED FIELDS",IF(OR(NOT(ISNUMBER(B342)),B342&gt;TODAY()+1,AND(K342&lt;&gt;"",NOT(ISNUMBER(K342))),AND(K342&lt;&gt;"",K342&lt;B342)),"CHECK DATE","COMPLETE"))))</x:f>
      </x:c>
    </x:row>
    <x:row r="343">
      <x:c r="A343" s="459"/>
      <x:c r="B343" s="466"/>
      <x:c r="C343" s="459"/>
      <x:c r="D343" s="459"/>
      <x:c r="E343" s="459"/>
      <x:c r="F343" s="459"/>
      <x:c r="G343" s="459"/>
      <x:c r="H343" s="459"/>
      <x:c r="I343" s="459"/>
      <x:c r="J343" s="459"/>
      <x:c r="K343" s="487"/>
      <x:c r="L343" s="459"/>
      <x:c r="M343" s="459"/>
      <x:c r="N343" s="747" t="str">
        <x:f>IF(A343="","",IF(COUNTIF($A$5:$A$1004,A343)&gt;1,"DUPLICATE ACTIVITY ID",IF(OR(B343="",C343="",D343="",E343="",F343="",G343="",L343=""),"CHECK REQUIRED FIELDS",IF(OR(NOT(ISNUMBER(B343)),B343&gt;TODAY()+1,AND(K343&lt;&gt;"",NOT(ISNUMBER(K343))),AND(K343&lt;&gt;"",K343&lt;B343)),"CHECK DATE","COMPLETE"))))</x:f>
      </x:c>
    </x:row>
    <x:row r="344">
      <x:c r="A344" s="459"/>
      <x:c r="B344" s="466"/>
      <x:c r="C344" s="459"/>
      <x:c r="D344" s="459"/>
      <x:c r="E344" s="459"/>
      <x:c r="F344" s="459"/>
      <x:c r="G344" s="459"/>
      <x:c r="H344" s="459"/>
      <x:c r="I344" s="459"/>
      <x:c r="J344" s="459"/>
      <x:c r="K344" s="487"/>
      <x:c r="L344" s="459"/>
      <x:c r="M344" s="459"/>
      <x:c r="N344" s="747" t="str">
        <x:f>IF(A344="","",IF(COUNTIF($A$5:$A$1004,A344)&gt;1,"DUPLICATE ACTIVITY ID",IF(OR(B344="",C344="",D344="",E344="",F344="",G344="",L344=""),"CHECK REQUIRED FIELDS",IF(OR(NOT(ISNUMBER(B344)),B344&gt;TODAY()+1,AND(K344&lt;&gt;"",NOT(ISNUMBER(K344))),AND(K344&lt;&gt;"",K344&lt;B344)),"CHECK DATE","COMPLETE"))))</x:f>
      </x:c>
    </x:row>
    <x:row r="345">
      <x:c r="A345" s="459"/>
      <x:c r="B345" s="466"/>
      <x:c r="C345" s="459"/>
      <x:c r="D345" s="459"/>
      <x:c r="E345" s="459"/>
      <x:c r="F345" s="459"/>
      <x:c r="G345" s="459"/>
      <x:c r="H345" s="459"/>
      <x:c r="I345" s="459"/>
      <x:c r="J345" s="459"/>
      <x:c r="K345" s="487"/>
      <x:c r="L345" s="459"/>
      <x:c r="M345" s="459"/>
      <x:c r="N345" s="747" t="str">
        <x:f>IF(A345="","",IF(COUNTIF($A$5:$A$1004,A345)&gt;1,"DUPLICATE ACTIVITY ID",IF(OR(B345="",C345="",D345="",E345="",F345="",G345="",L345=""),"CHECK REQUIRED FIELDS",IF(OR(NOT(ISNUMBER(B345)),B345&gt;TODAY()+1,AND(K345&lt;&gt;"",NOT(ISNUMBER(K345))),AND(K345&lt;&gt;"",K345&lt;B345)),"CHECK DATE","COMPLETE"))))</x:f>
      </x:c>
    </x:row>
    <x:row r="346">
      <x:c r="A346" s="459"/>
      <x:c r="B346" s="466"/>
      <x:c r="C346" s="459"/>
      <x:c r="D346" s="459"/>
      <x:c r="E346" s="459"/>
      <x:c r="F346" s="459"/>
      <x:c r="G346" s="459"/>
      <x:c r="H346" s="459"/>
      <x:c r="I346" s="459"/>
      <x:c r="J346" s="459"/>
      <x:c r="K346" s="487"/>
      <x:c r="L346" s="459"/>
      <x:c r="M346" s="459"/>
      <x:c r="N346" s="747" t="str">
        <x:f>IF(A346="","",IF(COUNTIF($A$5:$A$1004,A346)&gt;1,"DUPLICATE ACTIVITY ID",IF(OR(B346="",C346="",D346="",E346="",F346="",G346="",L346=""),"CHECK REQUIRED FIELDS",IF(OR(NOT(ISNUMBER(B346)),B346&gt;TODAY()+1,AND(K346&lt;&gt;"",NOT(ISNUMBER(K346))),AND(K346&lt;&gt;"",K346&lt;B346)),"CHECK DATE","COMPLETE"))))</x:f>
      </x:c>
    </x:row>
    <x:row r="347">
      <x:c r="A347" s="459"/>
      <x:c r="B347" s="466"/>
      <x:c r="C347" s="459"/>
      <x:c r="D347" s="459"/>
      <x:c r="E347" s="459"/>
      <x:c r="F347" s="459"/>
      <x:c r="G347" s="459"/>
      <x:c r="H347" s="459"/>
      <x:c r="I347" s="459"/>
      <x:c r="J347" s="459"/>
      <x:c r="K347" s="487"/>
      <x:c r="L347" s="459"/>
      <x:c r="M347" s="459"/>
      <x:c r="N347" s="747" t="str">
        <x:f>IF(A347="","",IF(COUNTIF($A$5:$A$1004,A347)&gt;1,"DUPLICATE ACTIVITY ID",IF(OR(B347="",C347="",D347="",E347="",F347="",G347="",L347=""),"CHECK REQUIRED FIELDS",IF(OR(NOT(ISNUMBER(B347)),B347&gt;TODAY()+1,AND(K347&lt;&gt;"",NOT(ISNUMBER(K347))),AND(K347&lt;&gt;"",K347&lt;B347)),"CHECK DATE","COMPLETE"))))</x:f>
      </x:c>
    </x:row>
    <x:row r="348">
      <x:c r="A348" s="459"/>
      <x:c r="B348" s="466"/>
      <x:c r="C348" s="459"/>
      <x:c r="D348" s="459"/>
      <x:c r="E348" s="459"/>
      <x:c r="F348" s="459"/>
      <x:c r="G348" s="459"/>
      <x:c r="H348" s="459"/>
      <x:c r="I348" s="459"/>
      <x:c r="J348" s="459"/>
      <x:c r="K348" s="487"/>
      <x:c r="L348" s="459"/>
      <x:c r="M348" s="459"/>
      <x:c r="N348" s="747" t="str">
        <x:f>IF(A348="","",IF(COUNTIF($A$5:$A$1004,A348)&gt;1,"DUPLICATE ACTIVITY ID",IF(OR(B348="",C348="",D348="",E348="",F348="",G348="",L348=""),"CHECK REQUIRED FIELDS",IF(OR(NOT(ISNUMBER(B348)),B348&gt;TODAY()+1,AND(K348&lt;&gt;"",NOT(ISNUMBER(K348))),AND(K348&lt;&gt;"",K348&lt;B348)),"CHECK DATE","COMPLETE"))))</x:f>
      </x:c>
    </x:row>
    <x:row r="349">
      <x:c r="A349" s="459"/>
      <x:c r="B349" s="466"/>
      <x:c r="C349" s="459"/>
      <x:c r="D349" s="459"/>
      <x:c r="E349" s="459"/>
      <x:c r="F349" s="459"/>
      <x:c r="G349" s="459"/>
      <x:c r="H349" s="459"/>
      <x:c r="I349" s="459"/>
      <x:c r="J349" s="459"/>
      <x:c r="K349" s="487"/>
      <x:c r="L349" s="459"/>
      <x:c r="M349" s="459"/>
      <x:c r="N349" s="747" t="str">
        <x:f>IF(A349="","",IF(COUNTIF($A$5:$A$1004,A349)&gt;1,"DUPLICATE ACTIVITY ID",IF(OR(B349="",C349="",D349="",E349="",F349="",G349="",L349=""),"CHECK REQUIRED FIELDS",IF(OR(NOT(ISNUMBER(B349)),B349&gt;TODAY()+1,AND(K349&lt;&gt;"",NOT(ISNUMBER(K349))),AND(K349&lt;&gt;"",K349&lt;B349)),"CHECK DATE","COMPLETE"))))</x:f>
      </x:c>
    </x:row>
    <x:row r="350">
      <x:c r="A350" s="459"/>
      <x:c r="B350" s="466"/>
      <x:c r="C350" s="459"/>
      <x:c r="D350" s="459"/>
      <x:c r="E350" s="459"/>
      <x:c r="F350" s="459"/>
      <x:c r="G350" s="459"/>
      <x:c r="H350" s="459"/>
      <x:c r="I350" s="459"/>
      <x:c r="J350" s="459"/>
      <x:c r="K350" s="487"/>
      <x:c r="L350" s="459"/>
      <x:c r="M350" s="459"/>
      <x:c r="N350" s="747" t="str">
        <x:f>IF(A350="","",IF(COUNTIF($A$5:$A$1004,A350)&gt;1,"DUPLICATE ACTIVITY ID",IF(OR(B350="",C350="",D350="",E350="",F350="",G350="",L350=""),"CHECK REQUIRED FIELDS",IF(OR(NOT(ISNUMBER(B350)),B350&gt;TODAY()+1,AND(K350&lt;&gt;"",NOT(ISNUMBER(K350))),AND(K350&lt;&gt;"",K350&lt;B350)),"CHECK DATE","COMPLETE"))))</x:f>
      </x:c>
    </x:row>
    <x:row r="351">
      <x:c r="A351" s="459"/>
      <x:c r="B351" s="466"/>
      <x:c r="C351" s="459"/>
      <x:c r="D351" s="459"/>
      <x:c r="E351" s="459"/>
      <x:c r="F351" s="459"/>
      <x:c r="G351" s="459"/>
      <x:c r="H351" s="459"/>
      <x:c r="I351" s="459"/>
      <x:c r="J351" s="459"/>
      <x:c r="K351" s="487"/>
      <x:c r="L351" s="459"/>
      <x:c r="M351" s="459"/>
      <x:c r="N351" s="747" t="str">
        <x:f>IF(A351="","",IF(COUNTIF($A$5:$A$1004,A351)&gt;1,"DUPLICATE ACTIVITY ID",IF(OR(B351="",C351="",D351="",E351="",F351="",G351="",L351=""),"CHECK REQUIRED FIELDS",IF(OR(NOT(ISNUMBER(B351)),B351&gt;TODAY()+1,AND(K351&lt;&gt;"",NOT(ISNUMBER(K351))),AND(K351&lt;&gt;"",K351&lt;B351)),"CHECK DATE","COMPLETE"))))</x:f>
      </x:c>
    </x:row>
    <x:row r="352">
      <x:c r="A352" s="459"/>
      <x:c r="B352" s="466"/>
      <x:c r="C352" s="459"/>
      <x:c r="D352" s="459"/>
      <x:c r="E352" s="459"/>
      <x:c r="F352" s="459"/>
      <x:c r="G352" s="459"/>
      <x:c r="H352" s="459"/>
      <x:c r="I352" s="459"/>
      <x:c r="J352" s="459"/>
      <x:c r="K352" s="487"/>
      <x:c r="L352" s="459"/>
      <x:c r="M352" s="459"/>
      <x:c r="N352" s="747" t="str">
        <x:f>IF(A352="","",IF(COUNTIF($A$5:$A$1004,A352)&gt;1,"DUPLICATE ACTIVITY ID",IF(OR(B352="",C352="",D352="",E352="",F352="",G352="",L352=""),"CHECK REQUIRED FIELDS",IF(OR(NOT(ISNUMBER(B352)),B352&gt;TODAY()+1,AND(K352&lt;&gt;"",NOT(ISNUMBER(K352))),AND(K352&lt;&gt;"",K352&lt;B352)),"CHECK DATE","COMPLETE"))))</x:f>
      </x:c>
    </x:row>
    <x:row r="353">
      <x:c r="A353" s="459"/>
      <x:c r="B353" s="466"/>
      <x:c r="C353" s="459"/>
      <x:c r="D353" s="459"/>
      <x:c r="E353" s="459"/>
      <x:c r="F353" s="459"/>
      <x:c r="G353" s="459"/>
      <x:c r="H353" s="459"/>
      <x:c r="I353" s="459"/>
      <x:c r="J353" s="459"/>
      <x:c r="K353" s="487"/>
      <x:c r="L353" s="459"/>
      <x:c r="M353" s="459"/>
      <x:c r="N353" s="747" t="str">
        <x:f>IF(A353="","",IF(COUNTIF($A$5:$A$1004,A353)&gt;1,"DUPLICATE ACTIVITY ID",IF(OR(B353="",C353="",D353="",E353="",F353="",G353="",L353=""),"CHECK REQUIRED FIELDS",IF(OR(NOT(ISNUMBER(B353)),B353&gt;TODAY()+1,AND(K353&lt;&gt;"",NOT(ISNUMBER(K353))),AND(K353&lt;&gt;"",K353&lt;B353)),"CHECK DATE","COMPLETE"))))</x:f>
      </x:c>
    </x:row>
    <x:row r="354">
      <x:c r="A354" s="459"/>
      <x:c r="B354" s="466"/>
      <x:c r="C354" s="459"/>
      <x:c r="D354" s="459"/>
      <x:c r="E354" s="459"/>
      <x:c r="F354" s="459"/>
      <x:c r="G354" s="459"/>
      <x:c r="H354" s="459"/>
      <x:c r="I354" s="459"/>
      <x:c r="J354" s="459"/>
      <x:c r="K354" s="487"/>
      <x:c r="L354" s="459"/>
      <x:c r="M354" s="459"/>
      <x:c r="N354" s="747" t="str">
        <x:f>IF(A354="","",IF(COUNTIF($A$5:$A$1004,A354)&gt;1,"DUPLICATE ACTIVITY ID",IF(OR(B354="",C354="",D354="",E354="",F354="",G354="",L354=""),"CHECK REQUIRED FIELDS",IF(OR(NOT(ISNUMBER(B354)),B354&gt;TODAY()+1,AND(K354&lt;&gt;"",NOT(ISNUMBER(K354))),AND(K354&lt;&gt;"",K354&lt;B354)),"CHECK DATE","COMPLETE"))))</x:f>
      </x:c>
    </x:row>
    <x:row r="355">
      <x:c r="A355" s="459"/>
      <x:c r="B355" s="466"/>
      <x:c r="C355" s="459"/>
      <x:c r="D355" s="459"/>
      <x:c r="E355" s="459"/>
      <x:c r="F355" s="459"/>
      <x:c r="G355" s="459"/>
      <x:c r="H355" s="459"/>
      <x:c r="I355" s="459"/>
      <x:c r="J355" s="459"/>
      <x:c r="K355" s="487"/>
      <x:c r="L355" s="459"/>
      <x:c r="M355" s="459"/>
      <x:c r="N355" s="747" t="str">
        <x:f>IF(A355="","",IF(COUNTIF($A$5:$A$1004,A355)&gt;1,"DUPLICATE ACTIVITY ID",IF(OR(B355="",C355="",D355="",E355="",F355="",G355="",L355=""),"CHECK REQUIRED FIELDS",IF(OR(NOT(ISNUMBER(B355)),B355&gt;TODAY()+1,AND(K355&lt;&gt;"",NOT(ISNUMBER(K355))),AND(K355&lt;&gt;"",K355&lt;B355)),"CHECK DATE","COMPLETE"))))</x:f>
      </x:c>
    </x:row>
    <x:row r="356">
      <x:c r="A356" s="459"/>
      <x:c r="B356" s="466"/>
      <x:c r="C356" s="459"/>
      <x:c r="D356" s="459"/>
      <x:c r="E356" s="459"/>
      <x:c r="F356" s="459"/>
      <x:c r="G356" s="459"/>
      <x:c r="H356" s="459"/>
      <x:c r="I356" s="459"/>
      <x:c r="J356" s="459"/>
      <x:c r="K356" s="487"/>
      <x:c r="L356" s="459"/>
      <x:c r="M356" s="459"/>
      <x:c r="N356" s="747" t="str">
        <x:f>IF(A356="","",IF(COUNTIF($A$5:$A$1004,A356)&gt;1,"DUPLICATE ACTIVITY ID",IF(OR(B356="",C356="",D356="",E356="",F356="",G356="",L356=""),"CHECK REQUIRED FIELDS",IF(OR(NOT(ISNUMBER(B356)),B356&gt;TODAY()+1,AND(K356&lt;&gt;"",NOT(ISNUMBER(K356))),AND(K356&lt;&gt;"",K356&lt;B356)),"CHECK DATE","COMPLETE"))))</x:f>
      </x:c>
    </x:row>
    <x:row r="357">
      <x:c r="A357" s="459"/>
      <x:c r="B357" s="466"/>
      <x:c r="C357" s="459"/>
      <x:c r="D357" s="459"/>
      <x:c r="E357" s="459"/>
      <x:c r="F357" s="459"/>
      <x:c r="G357" s="459"/>
      <x:c r="H357" s="459"/>
      <x:c r="I357" s="459"/>
      <x:c r="J357" s="459"/>
      <x:c r="K357" s="487"/>
      <x:c r="L357" s="459"/>
      <x:c r="M357" s="459"/>
      <x:c r="N357" s="747" t="str">
        <x:f>IF(A357="","",IF(COUNTIF($A$5:$A$1004,A357)&gt;1,"DUPLICATE ACTIVITY ID",IF(OR(B357="",C357="",D357="",E357="",F357="",G357="",L357=""),"CHECK REQUIRED FIELDS",IF(OR(NOT(ISNUMBER(B357)),B357&gt;TODAY()+1,AND(K357&lt;&gt;"",NOT(ISNUMBER(K357))),AND(K357&lt;&gt;"",K357&lt;B357)),"CHECK DATE","COMPLETE"))))</x:f>
      </x:c>
    </x:row>
    <x:row r="358">
      <x:c r="A358" s="459"/>
      <x:c r="B358" s="466"/>
      <x:c r="C358" s="459"/>
      <x:c r="D358" s="459"/>
      <x:c r="E358" s="459"/>
      <x:c r="F358" s="459"/>
      <x:c r="G358" s="459"/>
      <x:c r="H358" s="459"/>
      <x:c r="I358" s="459"/>
      <x:c r="J358" s="459"/>
      <x:c r="K358" s="487"/>
      <x:c r="L358" s="459"/>
      <x:c r="M358" s="459"/>
      <x:c r="N358" s="747" t="str">
        <x:f>IF(A358="","",IF(COUNTIF($A$5:$A$1004,A358)&gt;1,"DUPLICATE ACTIVITY ID",IF(OR(B358="",C358="",D358="",E358="",F358="",G358="",L358=""),"CHECK REQUIRED FIELDS",IF(OR(NOT(ISNUMBER(B358)),B358&gt;TODAY()+1,AND(K358&lt;&gt;"",NOT(ISNUMBER(K358))),AND(K358&lt;&gt;"",K358&lt;B358)),"CHECK DATE","COMPLETE"))))</x:f>
      </x:c>
    </x:row>
    <x:row r="359">
      <x:c r="A359" s="459"/>
      <x:c r="B359" s="466"/>
      <x:c r="C359" s="459"/>
      <x:c r="D359" s="459"/>
      <x:c r="E359" s="459"/>
      <x:c r="F359" s="459"/>
      <x:c r="G359" s="459"/>
      <x:c r="H359" s="459"/>
      <x:c r="I359" s="459"/>
      <x:c r="J359" s="459"/>
      <x:c r="K359" s="487"/>
      <x:c r="L359" s="459"/>
      <x:c r="M359" s="459"/>
      <x:c r="N359" s="747" t="str">
        <x:f>IF(A359="","",IF(COUNTIF($A$5:$A$1004,A359)&gt;1,"DUPLICATE ACTIVITY ID",IF(OR(B359="",C359="",D359="",E359="",F359="",G359="",L359=""),"CHECK REQUIRED FIELDS",IF(OR(NOT(ISNUMBER(B359)),B359&gt;TODAY()+1,AND(K359&lt;&gt;"",NOT(ISNUMBER(K359))),AND(K359&lt;&gt;"",K359&lt;B359)),"CHECK DATE","COMPLETE"))))</x:f>
      </x:c>
    </x:row>
    <x:row r="360">
      <x:c r="A360" s="459"/>
      <x:c r="B360" s="466"/>
      <x:c r="C360" s="459"/>
      <x:c r="D360" s="459"/>
      <x:c r="E360" s="459"/>
      <x:c r="F360" s="459"/>
      <x:c r="G360" s="459"/>
      <x:c r="H360" s="459"/>
      <x:c r="I360" s="459"/>
      <x:c r="J360" s="459"/>
      <x:c r="K360" s="487"/>
      <x:c r="L360" s="459"/>
      <x:c r="M360" s="459"/>
      <x:c r="N360" s="747" t="str">
        <x:f>IF(A360="","",IF(COUNTIF($A$5:$A$1004,A360)&gt;1,"DUPLICATE ACTIVITY ID",IF(OR(B360="",C360="",D360="",E360="",F360="",G360="",L360=""),"CHECK REQUIRED FIELDS",IF(OR(NOT(ISNUMBER(B360)),B360&gt;TODAY()+1,AND(K360&lt;&gt;"",NOT(ISNUMBER(K360))),AND(K360&lt;&gt;"",K360&lt;B360)),"CHECK DATE","COMPLETE"))))</x:f>
      </x:c>
    </x:row>
    <x:row r="361">
      <x:c r="A361" s="459"/>
      <x:c r="B361" s="466"/>
      <x:c r="C361" s="459"/>
      <x:c r="D361" s="459"/>
      <x:c r="E361" s="459"/>
      <x:c r="F361" s="459"/>
      <x:c r="G361" s="459"/>
      <x:c r="H361" s="459"/>
      <x:c r="I361" s="459"/>
      <x:c r="J361" s="459"/>
      <x:c r="K361" s="487"/>
      <x:c r="L361" s="459"/>
      <x:c r="M361" s="459"/>
      <x:c r="N361" s="747" t="str">
        <x:f>IF(A361="","",IF(COUNTIF($A$5:$A$1004,A361)&gt;1,"DUPLICATE ACTIVITY ID",IF(OR(B361="",C361="",D361="",E361="",F361="",G361="",L361=""),"CHECK REQUIRED FIELDS",IF(OR(NOT(ISNUMBER(B361)),B361&gt;TODAY()+1,AND(K361&lt;&gt;"",NOT(ISNUMBER(K361))),AND(K361&lt;&gt;"",K361&lt;B361)),"CHECK DATE","COMPLETE"))))</x:f>
      </x:c>
    </x:row>
    <x:row r="362">
      <x:c r="A362" s="459"/>
      <x:c r="B362" s="466"/>
      <x:c r="C362" s="459"/>
      <x:c r="D362" s="459"/>
      <x:c r="E362" s="459"/>
      <x:c r="F362" s="459"/>
      <x:c r="G362" s="459"/>
      <x:c r="H362" s="459"/>
      <x:c r="I362" s="459"/>
      <x:c r="J362" s="459"/>
      <x:c r="K362" s="487"/>
      <x:c r="L362" s="459"/>
      <x:c r="M362" s="459"/>
      <x:c r="N362" s="747" t="str">
        <x:f>IF(A362="","",IF(COUNTIF($A$5:$A$1004,A362)&gt;1,"DUPLICATE ACTIVITY ID",IF(OR(B362="",C362="",D362="",E362="",F362="",G362="",L362=""),"CHECK REQUIRED FIELDS",IF(OR(NOT(ISNUMBER(B362)),B362&gt;TODAY()+1,AND(K362&lt;&gt;"",NOT(ISNUMBER(K362))),AND(K362&lt;&gt;"",K362&lt;B362)),"CHECK DATE","COMPLETE"))))</x:f>
      </x:c>
    </x:row>
    <x:row r="363">
      <x:c r="A363" s="459"/>
      <x:c r="B363" s="466"/>
      <x:c r="C363" s="459"/>
      <x:c r="D363" s="459"/>
      <x:c r="E363" s="459"/>
      <x:c r="F363" s="459"/>
      <x:c r="G363" s="459"/>
      <x:c r="H363" s="459"/>
      <x:c r="I363" s="459"/>
      <x:c r="J363" s="459"/>
      <x:c r="K363" s="487"/>
      <x:c r="L363" s="459"/>
      <x:c r="M363" s="459"/>
      <x:c r="N363" s="747" t="str">
        <x:f>IF(A363="","",IF(COUNTIF($A$5:$A$1004,A363)&gt;1,"DUPLICATE ACTIVITY ID",IF(OR(B363="",C363="",D363="",E363="",F363="",G363="",L363=""),"CHECK REQUIRED FIELDS",IF(OR(NOT(ISNUMBER(B363)),B363&gt;TODAY()+1,AND(K363&lt;&gt;"",NOT(ISNUMBER(K363))),AND(K363&lt;&gt;"",K363&lt;B363)),"CHECK DATE","COMPLETE"))))</x:f>
      </x:c>
    </x:row>
    <x:row r="364">
      <x:c r="A364" s="459"/>
      <x:c r="B364" s="466"/>
      <x:c r="C364" s="459"/>
      <x:c r="D364" s="459"/>
      <x:c r="E364" s="459"/>
      <x:c r="F364" s="459"/>
      <x:c r="G364" s="459"/>
      <x:c r="H364" s="459"/>
      <x:c r="I364" s="459"/>
      <x:c r="J364" s="459"/>
      <x:c r="K364" s="487"/>
      <x:c r="L364" s="459"/>
      <x:c r="M364" s="459"/>
      <x:c r="N364" s="747" t="str">
        <x:f>IF(A364="","",IF(COUNTIF($A$5:$A$1004,A364)&gt;1,"DUPLICATE ACTIVITY ID",IF(OR(B364="",C364="",D364="",E364="",F364="",G364="",L364=""),"CHECK REQUIRED FIELDS",IF(OR(NOT(ISNUMBER(B364)),B364&gt;TODAY()+1,AND(K364&lt;&gt;"",NOT(ISNUMBER(K364))),AND(K364&lt;&gt;"",K364&lt;B364)),"CHECK DATE","COMPLETE"))))</x:f>
      </x:c>
    </x:row>
    <x:row r="365">
      <x:c r="A365" s="459"/>
      <x:c r="B365" s="466"/>
      <x:c r="C365" s="459"/>
      <x:c r="D365" s="459"/>
      <x:c r="E365" s="459"/>
      <x:c r="F365" s="459"/>
      <x:c r="G365" s="459"/>
      <x:c r="H365" s="459"/>
      <x:c r="I365" s="459"/>
      <x:c r="J365" s="459"/>
      <x:c r="K365" s="487"/>
      <x:c r="L365" s="459"/>
      <x:c r="M365" s="459"/>
      <x:c r="N365" s="747" t="str">
        <x:f>IF(A365="","",IF(COUNTIF($A$5:$A$1004,A365)&gt;1,"DUPLICATE ACTIVITY ID",IF(OR(B365="",C365="",D365="",E365="",F365="",G365="",L365=""),"CHECK REQUIRED FIELDS",IF(OR(NOT(ISNUMBER(B365)),B365&gt;TODAY()+1,AND(K365&lt;&gt;"",NOT(ISNUMBER(K365))),AND(K365&lt;&gt;"",K365&lt;B365)),"CHECK DATE","COMPLETE"))))</x:f>
      </x:c>
    </x:row>
    <x:row r="366">
      <x:c r="A366" s="459"/>
      <x:c r="B366" s="466"/>
      <x:c r="C366" s="459"/>
      <x:c r="D366" s="459"/>
      <x:c r="E366" s="459"/>
      <x:c r="F366" s="459"/>
      <x:c r="G366" s="459"/>
      <x:c r="H366" s="459"/>
      <x:c r="I366" s="459"/>
      <x:c r="J366" s="459"/>
      <x:c r="K366" s="487"/>
      <x:c r="L366" s="459"/>
      <x:c r="M366" s="459"/>
      <x:c r="N366" s="747" t="str">
        <x:f>IF(A366="","",IF(COUNTIF($A$5:$A$1004,A366)&gt;1,"DUPLICATE ACTIVITY ID",IF(OR(B366="",C366="",D366="",E366="",F366="",G366="",L366=""),"CHECK REQUIRED FIELDS",IF(OR(NOT(ISNUMBER(B366)),B366&gt;TODAY()+1,AND(K366&lt;&gt;"",NOT(ISNUMBER(K366))),AND(K366&lt;&gt;"",K366&lt;B366)),"CHECK DATE","COMPLETE"))))</x:f>
      </x:c>
    </x:row>
    <x:row r="367">
      <x:c r="A367" s="459"/>
      <x:c r="B367" s="466"/>
      <x:c r="C367" s="459"/>
      <x:c r="D367" s="459"/>
      <x:c r="E367" s="459"/>
      <x:c r="F367" s="459"/>
      <x:c r="G367" s="459"/>
      <x:c r="H367" s="459"/>
      <x:c r="I367" s="459"/>
      <x:c r="J367" s="459"/>
      <x:c r="K367" s="487"/>
      <x:c r="L367" s="459"/>
      <x:c r="M367" s="459"/>
      <x:c r="N367" s="747" t="str">
        <x:f>IF(A367="","",IF(COUNTIF($A$5:$A$1004,A367)&gt;1,"DUPLICATE ACTIVITY ID",IF(OR(B367="",C367="",D367="",E367="",F367="",G367="",L367=""),"CHECK REQUIRED FIELDS",IF(OR(NOT(ISNUMBER(B367)),B367&gt;TODAY()+1,AND(K367&lt;&gt;"",NOT(ISNUMBER(K367))),AND(K367&lt;&gt;"",K367&lt;B367)),"CHECK DATE","COMPLETE"))))</x:f>
      </x:c>
    </x:row>
    <x:row r="368">
      <x:c r="A368" s="459"/>
      <x:c r="B368" s="466"/>
      <x:c r="C368" s="459"/>
      <x:c r="D368" s="459"/>
      <x:c r="E368" s="459"/>
      <x:c r="F368" s="459"/>
      <x:c r="G368" s="459"/>
      <x:c r="H368" s="459"/>
      <x:c r="I368" s="459"/>
      <x:c r="J368" s="459"/>
      <x:c r="K368" s="487"/>
      <x:c r="L368" s="459"/>
      <x:c r="M368" s="459"/>
      <x:c r="N368" s="747" t="str">
        <x:f>IF(A368="","",IF(COUNTIF($A$5:$A$1004,A368)&gt;1,"DUPLICATE ACTIVITY ID",IF(OR(B368="",C368="",D368="",E368="",F368="",G368="",L368=""),"CHECK REQUIRED FIELDS",IF(OR(NOT(ISNUMBER(B368)),B368&gt;TODAY()+1,AND(K368&lt;&gt;"",NOT(ISNUMBER(K368))),AND(K368&lt;&gt;"",K368&lt;B368)),"CHECK DATE","COMPLETE"))))</x:f>
      </x:c>
    </x:row>
    <x:row r="369">
      <x:c r="A369" s="459"/>
      <x:c r="B369" s="466"/>
      <x:c r="C369" s="459"/>
      <x:c r="D369" s="459"/>
      <x:c r="E369" s="459"/>
      <x:c r="F369" s="459"/>
      <x:c r="G369" s="459"/>
      <x:c r="H369" s="459"/>
      <x:c r="I369" s="459"/>
      <x:c r="J369" s="459"/>
      <x:c r="K369" s="487"/>
      <x:c r="L369" s="459"/>
      <x:c r="M369" s="459"/>
      <x:c r="N369" s="747" t="str">
        <x:f>IF(A369="","",IF(COUNTIF($A$5:$A$1004,A369)&gt;1,"DUPLICATE ACTIVITY ID",IF(OR(B369="",C369="",D369="",E369="",F369="",G369="",L369=""),"CHECK REQUIRED FIELDS",IF(OR(NOT(ISNUMBER(B369)),B369&gt;TODAY()+1,AND(K369&lt;&gt;"",NOT(ISNUMBER(K369))),AND(K369&lt;&gt;"",K369&lt;B369)),"CHECK DATE","COMPLETE"))))</x:f>
      </x:c>
    </x:row>
    <x:row r="370">
      <x:c r="A370" s="459"/>
      <x:c r="B370" s="466"/>
      <x:c r="C370" s="459"/>
      <x:c r="D370" s="459"/>
      <x:c r="E370" s="459"/>
      <x:c r="F370" s="459"/>
      <x:c r="G370" s="459"/>
      <x:c r="H370" s="459"/>
      <x:c r="I370" s="459"/>
      <x:c r="J370" s="459"/>
      <x:c r="K370" s="487"/>
      <x:c r="L370" s="459"/>
      <x:c r="M370" s="459"/>
      <x:c r="N370" s="747" t="str">
        <x:f>IF(A370="","",IF(COUNTIF($A$5:$A$1004,A370)&gt;1,"DUPLICATE ACTIVITY ID",IF(OR(B370="",C370="",D370="",E370="",F370="",G370="",L370=""),"CHECK REQUIRED FIELDS",IF(OR(NOT(ISNUMBER(B370)),B370&gt;TODAY()+1,AND(K370&lt;&gt;"",NOT(ISNUMBER(K370))),AND(K370&lt;&gt;"",K370&lt;B370)),"CHECK DATE","COMPLETE"))))</x:f>
      </x:c>
    </x:row>
    <x:row r="371">
      <x:c r="A371" s="459"/>
      <x:c r="B371" s="466"/>
      <x:c r="C371" s="459"/>
      <x:c r="D371" s="459"/>
      <x:c r="E371" s="459"/>
      <x:c r="F371" s="459"/>
      <x:c r="G371" s="459"/>
      <x:c r="H371" s="459"/>
      <x:c r="I371" s="459"/>
      <x:c r="J371" s="459"/>
      <x:c r="K371" s="487"/>
      <x:c r="L371" s="459"/>
      <x:c r="M371" s="459"/>
      <x:c r="N371" s="747" t="str">
        <x:f>IF(A371="","",IF(COUNTIF($A$5:$A$1004,A371)&gt;1,"DUPLICATE ACTIVITY ID",IF(OR(B371="",C371="",D371="",E371="",F371="",G371="",L371=""),"CHECK REQUIRED FIELDS",IF(OR(NOT(ISNUMBER(B371)),B371&gt;TODAY()+1,AND(K371&lt;&gt;"",NOT(ISNUMBER(K371))),AND(K371&lt;&gt;"",K371&lt;B371)),"CHECK DATE","COMPLETE"))))</x:f>
      </x:c>
    </x:row>
    <x:row r="372">
      <x:c r="A372" s="459"/>
      <x:c r="B372" s="466"/>
      <x:c r="C372" s="459"/>
      <x:c r="D372" s="459"/>
      <x:c r="E372" s="459"/>
      <x:c r="F372" s="459"/>
      <x:c r="G372" s="459"/>
      <x:c r="H372" s="459"/>
      <x:c r="I372" s="459"/>
      <x:c r="J372" s="459"/>
      <x:c r="K372" s="487"/>
      <x:c r="L372" s="459"/>
      <x:c r="M372" s="459"/>
      <x:c r="N372" s="747" t="str">
        <x:f>IF(A372="","",IF(COUNTIF($A$5:$A$1004,A372)&gt;1,"DUPLICATE ACTIVITY ID",IF(OR(B372="",C372="",D372="",E372="",F372="",G372="",L372=""),"CHECK REQUIRED FIELDS",IF(OR(NOT(ISNUMBER(B372)),B372&gt;TODAY()+1,AND(K372&lt;&gt;"",NOT(ISNUMBER(K372))),AND(K372&lt;&gt;"",K372&lt;B372)),"CHECK DATE","COMPLETE"))))</x:f>
      </x:c>
    </x:row>
    <x:row r="373">
      <x:c r="A373" s="459"/>
      <x:c r="B373" s="466"/>
      <x:c r="C373" s="459"/>
      <x:c r="D373" s="459"/>
      <x:c r="E373" s="459"/>
      <x:c r="F373" s="459"/>
      <x:c r="G373" s="459"/>
      <x:c r="H373" s="459"/>
      <x:c r="I373" s="459"/>
      <x:c r="J373" s="459"/>
      <x:c r="K373" s="487"/>
      <x:c r="L373" s="459"/>
      <x:c r="M373" s="459"/>
      <x:c r="N373" s="747" t="str">
        <x:f>IF(A373="","",IF(COUNTIF($A$5:$A$1004,A373)&gt;1,"DUPLICATE ACTIVITY ID",IF(OR(B373="",C373="",D373="",E373="",F373="",G373="",L373=""),"CHECK REQUIRED FIELDS",IF(OR(NOT(ISNUMBER(B373)),B373&gt;TODAY()+1,AND(K373&lt;&gt;"",NOT(ISNUMBER(K373))),AND(K373&lt;&gt;"",K373&lt;B373)),"CHECK DATE","COMPLETE"))))</x:f>
      </x:c>
    </x:row>
    <x:row r="374">
      <x:c r="A374" s="459"/>
      <x:c r="B374" s="466"/>
      <x:c r="C374" s="459"/>
      <x:c r="D374" s="459"/>
      <x:c r="E374" s="459"/>
      <x:c r="F374" s="459"/>
      <x:c r="G374" s="459"/>
      <x:c r="H374" s="459"/>
      <x:c r="I374" s="459"/>
      <x:c r="J374" s="459"/>
      <x:c r="K374" s="487"/>
      <x:c r="L374" s="459"/>
      <x:c r="M374" s="459"/>
      <x:c r="N374" s="747" t="str">
        <x:f>IF(A374="","",IF(COUNTIF($A$5:$A$1004,A374)&gt;1,"DUPLICATE ACTIVITY ID",IF(OR(B374="",C374="",D374="",E374="",F374="",G374="",L374=""),"CHECK REQUIRED FIELDS",IF(OR(NOT(ISNUMBER(B374)),B374&gt;TODAY()+1,AND(K374&lt;&gt;"",NOT(ISNUMBER(K374))),AND(K374&lt;&gt;"",K374&lt;B374)),"CHECK DATE","COMPLETE"))))</x:f>
      </x:c>
    </x:row>
    <x:row r="375">
      <x:c r="A375" s="459"/>
      <x:c r="B375" s="466"/>
      <x:c r="C375" s="459"/>
      <x:c r="D375" s="459"/>
      <x:c r="E375" s="459"/>
      <x:c r="F375" s="459"/>
      <x:c r="G375" s="459"/>
      <x:c r="H375" s="459"/>
      <x:c r="I375" s="459"/>
      <x:c r="J375" s="459"/>
      <x:c r="K375" s="487"/>
      <x:c r="L375" s="459"/>
      <x:c r="M375" s="459"/>
      <x:c r="N375" s="747" t="str">
        <x:f>IF(A375="","",IF(COUNTIF($A$5:$A$1004,A375)&gt;1,"DUPLICATE ACTIVITY ID",IF(OR(B375="",C375="",D375="",E375="",F375="",G375="",L375=""),"CHECK REQUIRED FIELDS",IF(OR(NOT(ISNUMBER(B375)),B375&gt;TODAY()+1,AND(K375&lt;&gt;"",NOT(ISNUMBER(K375))),AND(K375&lt;&gt;"",K375&lt;B375)),"CHECK DATE","COMPLETE"))))</x:f>
      </x:c>
    </x:row>
    <x:row r="376">
      <x:c r="A376" s="459"/>
      <x:c r="B376" s="466"/>
      <x:c r="C376" s="459"/>
      <x:c r="D376" s="459"/>
      <x:c r="E376" s="459"/>
      <x:c r="F376" s="459"/>
      <x:c r="G376" s="459"/>
      <x:c r="H376" s="459"/>
      <x:c r="I376" s="459"/>
      <x:c r="J376" s="459"/>
      <x:c r="K376" s="487"/>
      <x:c r="L376" s="459"/>
      <x:c r="M376" s="459"/>
      <x:c r="N376" s="747" t="str">
        <x:f>IF(A376="","",IF(COUNTIF($A$5:$A$1004,A376)&gt;1,"DUPLICATE ACTIVITY ID",IF(OR(B376="",C376="",D376="",E376="",F376="",G376="",L376=""),"CHECK REQUIRED FIELDS",IF(OR(NOT(ISNUMBER(B376)),B376&gt;TODAY()+1,AND(K376&lt;&gt;"",NOT(ISNUMBER(K376))),AND(K376&lt;&gt;"",K376&lt;B376)),"CHECK DATE","COMPLETE"))))</x:f>
      </x:c>
    </x:row>
    <x:row r="377">
      <x:c r="A377" s="459"/>
      <x:c r="B377" s="466"/>
      <x:c r="C377" s="459"/>
      <x:c r="D377" s="459"/>
      <x:c r="E377" s="459"/>
      <x:c r="F377" s="459"/>
      <x:c r="G377" s="459"/>
      <x:c r="H377" s="459"/>
      <x:c r="I377" s="459"/>
      <x:c r="J377" s="459"/>
      <x:c r="K377" s="487"/>
      <x:c r="L377" s="459"/>
      <x:c r="M377" s="459"/>
      <x:c r="N377" s="747" t="str">
        <x:f>IF(A377="","",IF(COUNTIF($A$5:$A$1004,A377)&gt;1,"DUPLICATE ACTIVITY ID",IF(OR(B377="",C377="",D377="",E377="",F377="",G377="",L377=""),"CHECK REQUIRED FIELDS",IF(OR(NOT(ISNUMBER(B377)),B377&gt;TODAY()+1,AND(K377&lt;&gt;"",NOT(ISNUMBER(K377))),AND(K377&lt;&gt;"",K377&lt;B377)),"CHECK DATE","COMPLETE"))))</x:f>
      </x:c>
    </x:row>
    <x:row r="378">
      <x:c r="A378" s="459"/>
      <x:c r="B378" s="466"/>
      <x:c r="C378" s="459"/>
      <x:c r="D378" s="459"/>
      <x:c r="E378" s="459"/>
      <x:c r="F378" s="459"/>
      <x:c r="G378" s="459"/>
      <x:c r="H378" s="459"/>
      <x:c r="I378" s="459"/>
      <x:c r="J378" s="459"/>
      <x:c r="K378" s="487"/>
      <x:c r="L378" s="459"/>
      <x:c r="M378" s="459"/>
      <x:c r="N378" s="747" t="str">
        <x:f>IF(A378="","",IF(COUNTIF($A$5:$A$1004,A378)&gt;1,"DUPLICATE ACTIVITY ID",IF(OR(B378="",C378="",D378="",E378="",F378="",G378="",L378=""),"CHECK REQUIRED FIELDS",IF(OR(NOT(ISNUMBER(B378)),B378&gt;TODAY()+1,AND(K378&lt;&gt;"",NOT(ISNUMBER(K378))),AND(K378&lt;&gt;"",K378&lt;B378)),"CHECK DATE","COMPLETE"))))</x:f>
      </x:c>
    </x:row>
    <x:row r="379">
      <x:c r="A379" s="459"/>
      <x:c r="B379" s="466"/>
      <x:c r="C379" s="459"/>
      <x:c r="D379" s="459"/>
      <x:c r="E379" s="459"/>
      <x:c r="F379" s="459"/>
      <x:c r="G379" s="459"/>
      <x:c r="H379" s="459"/>
      <x:c r="I379" s="459"/>
      <x:c r="J379" s="459"/>
      <x:c r="K379" s="487"/>
      <x:c r="L379" s="459"/>
      <x:c r="M379" s="459"/>
      <x:c r="N379" s="747" t="str">
        <x:f>IF(A379="","",IF(COUNTIF($A$5:$A$1004,A379)&gt;1,"DUPLICATE ACTIVITY ID",IF(OR(B379="",C379="",D379="",E379="",F379="",G379="",L379=""),"CHECK REQUIRED FIELDS",IF(OR(NOT(ISNUMBER(B379)),B379&gt;TODAY()+1,AND(K379&lt;&gt;"",NOT(ISNUMBER(K379))),AND(K379&lt;&gt;"",K379&lt;B379)),"CHECK DATE","COMPLETE"))))</x:f>
      </x:c>
    </x:row>
    <x:row r="380">
      <x:c r="A380" s="459"/>
      <x:c r="B380" s="466"/>
      <x:c r="C380" s="459"/>
      <x:c r="D380" s="459"/>
      <x:c r="E380" s="459"/>
      <x:c r="F380" s="459"/>
      <x:c r="G380" s="459"/>
      <x:c r="H380" s="459"/>
      <x:c r="I380" s="459"/>
      <x:c r="J380" s="459"/>
      <x:c r="K380" s="487"/>
      <x:c r="L380" s="459"/>
      <x:c r="M380" s="459"/>
      <x:c r="N380" s="747" t="str">
        <x:f>IF(A380="","",IF(COUNTIF($A$5:$A$1004,A380)&gt;1,"DUPLICATE ACTIVITY ID",IF(OR(B380="",C380="",D380="",E380="",F380="",G380="",L380=""),"CHECK REQUIRED FIELDS",IF(OR(NOT(ISNUMBER(B380)),B380&gt;TODAY()+1,AND(K380&lt;&gt;"",NOT(ISNUMBER(K380))),AND(K380&lt;&gt;"",K380&lt;B380)),"CHECK DATE","COMPLETE"))))</x:f>
      </x:c>
    </x:row>
    <x:row r="381">
      <x:c r="A381" s="459"/>
      <x:c r="B381" s="466"/>
      <x:c r="C381" s="459"/>
      <x:c r="D381" s="459"/>
      <x:c r="E381" s="459"/>
      <x:c r="F381" s="459"/>
      <x:c r="G381" s="459"/>
      <x:c r="H381" s="459"/>
      <x:c r="I381" s="459"/>
      <x:c r="J381" s="459"/>
      <x:c r="K381" s="487"/>
      <x:c r="L381" s="459"/>
      <x:c r="M381" s="459"/>
      <x:c r="N381" s="747" t="str">
        <x:f>IF(A381="","",IF(COUNTIF($A$5:$A$1004,A381)&gt;1,"DUPLICATE ACTIVITY ID",IF(OR(B381="",C381="",D381="",E381="",F381="",G381="",L381=""),"CHECK REQUIRED FIELDS",IF(OR(NOT(ISNUMBER(B381)),B381&gt;TODAY()+1,AND(K381&lt;&gt;"",NOT(ISNUMBER(K381))),AND(K381&lt;&gt;"",K381&lt;B381)),"CHECK DATE","COMPLETE"))))</x:f>
      </x:c>
    </x:row>
    <x:row r="382">
      <x:c r="A382" s="459"/>
      <x:c r="B382" s="466"/>
      <x:c r="C382" s="459"/>
      <x:c r="D382" s="459"/>
      <x:c r="E382" s="459"/>
      <x:c r="F382" s="459"/>
      <x:c r="G382" s="459"/>
      <x:c r="H382" s="459"/>
      <x:c r="I382" s="459"/>
      <x:c r="J382" s="459"/>
      <x:c r="K382" s="487"/>
      <x:c r="L382" s="459"/>
      <x:c r="M382" s="459"/>
      <x:c r="N382" s="747" t="str">
        <x:f>IF(A382="","",IF(COUNTIF($A$5:$A$1004,A382)&gt;1,"DUPLICATE ACTIVITY ID",IF(OR(B382="",C382="",D382="",E382="",F382="",G382="",L382=""),"CHECK REQUIRED FIELDS",IF(OR(NOT(ISNUMBER(B382)),B382&gt;TODAY()+1,AND(K382&lt;&gt;"",NOT(ISNUMBER(K382))),AND(K382&lt;&gt;"",K382&lt;B382)),"CHECK DATE","COMPLETE"))))</x:f>
      </x:c>
    </x:row>
    <x:row r="383">
      <x:c r="A383" s="459"/>
      <x:c r="B383" s="466"/>
      <x:c r="C383" s="459"/>
      <x:c r="D383" s="459"/>
      <x:c r="E383" s="459"/>
      <x:c r="F383" s="459"/>
      <x:c r="G383" s="459"/>
      <x:c r="H383" s="459"/>
      <x:c r="I383" s="459"/>
      <x:c r="J383" s="459"/>
      <x:c r="K383" s="487"/>
      <x:c r="L383" s="459"/>
      <x:c r="M383" s="459"/>
      <x:c r="N383" s="747" t="str">
        <x:f>IF(A383="","",IF(COUNTIF($A$5:$A$1004,A383)&gt;1,"DUPLICATE ACTIVITY ID",IF(OR(B383="",C383="",D383="",E383="",F383="",G383="",L383=""),"CHECK REQUIRED FIELDS",IF(OR(NOT(ISNUMBER(B383)),B383&gt;TODAY()+1,AND(K383&lt;&gt;"",NOT(ISNUMBER(K383))),AND(K383&lt;&gt;"",K383&lt;B383)),"CHECK DATE","COMPLETE"))))</x:f>
      </x:c>
    </x:row>
    <x:row r="384">
      <x:c r="A384" s="459"/>
      <x:c r="B384" s="466"/>
      <x:c r="C384" s="459"/>
      <x:c r="D384" s="459"/>
      <x:c r="E384" s="459"/>
      <x:c r="F384" s="459"/>
      <x:c r="G384" s="459"/>
      <x:c r="H384" s="459"/>
      <x:c r="I384" s="459"/>
      <x:c r="J384" s="459"/>
      <x:c r="K384" s="487"/>
      <x:c r="L384" s="459"/>
      <x:c r="M384" s="459"/>
      <x:c r="N384" s="747" t="str">
        <x:f>IF(A384="","",IF(COUNTIF($A$5:$A$1004,A384)&gt;1,"DUPLICATE ACTIVITY ID",IF(OR(B384="",C384="",D384="",E384="",F384="",G384="",L384=""),"CHECK REQUIRED FIELDS",IF(OR(NOT(ISNUMBER(B384)),B384&gt;TODAY()+1,AND(K384&lt;&gt;"",NOT(ISNUMBER(K384))),AND(K384&lt;&gt;"",K384&lt;B384)),"CHECK DATE","COMPLETE"))))</x:f>
      </x:c>
    </x:row>
    <x:row r="385">
      <x:c r="A385" s="459"/>
      <x:c r="B385" s="466"/>
      <x:c r="C385" s="459"/>
      <x:c r="D385" s="459"/>
      <x:c r="E385" s="459"/>
      <x:c r="F385" s="459"/>
      <x:c r="G385" s="459"/>
      <x:c r="H385" s="459"/>
      <x:c r="I385" s="459"/>
      <x:c r="J385" s="459"/>
      <x:c r="K385" s="487"/>
      <x:c r="L385" s="459"/>
      <x:c r="M385" s="459"/>
      <x:c r="N385" s="747" t="str">
        <x:f>IF(A385="","",IF(COUNTIF($A$5:$A$1004,A385)&gt;1,"DUPLICATE ACTIVITY ID",IF(OR(B385="",C385="",D385="",E385="",F385="",G385="",L385=""),"CHECK REQUIRED FIELDS",IF(OR(NOT(ISNUMBER(B385)),B385&gt;TODAY()+1,AND(K385&lt;&gt;"",NOT(ISNUMBER(K385))),AND(K385&lt;&gt;"",K385&lt;B385)),"CHECK DATE","COMPLETE"))))</x:f>
      </x:c>
    </x:row>
    <x:row r="386">
      <x:c r="A386" s="459"/>
      <x:c r="B386" s="466"/>
      <x:c r="C386" s="459"/>
      <x:c r="D386" s="459"/>
      <x:c r="E386" s="459"/>
      <x:c r="F386" s="459"/>
      <x:c r="G386" s="459"/>
      <x:c r="H386" s="459"/>
      <x:c r="I386" s="459"/>
      <x:c r="J386" s="459"/>
      <x:c r="K386" s="487"/>
      <x:c r="L386" s="459"/>
      <x:c r="M386" s="459"/>
      <x:c r="N386" s="747" t="str">
        <x:f>IF(A386="","",IF(COUNTIF($A$5:$A$1004,A386)&gt;1,"DUPLICATE ACTIVITY ID",IF(OR(B386="",C386="",D386="",E386="",F386="",G386="",L386=""),"CHECK REQUIRED FIELDS",IF(OR(NOT(ISNUMBER(B386)),B386&gt;TODAY()+1,AND(K386&lt;&gt;"",NOT(ISNUMBER(K386))),AND(K386&lt;&gt;"",K386&lt;B386)),"CHECK DATE","COMPLETE"))))</x:f>
      </x:c>
    </x:row>
    <x:row r="387">
      <x:c r="A387" s="459"/>
      <x:c r="B387" s="466"/>
      <x:c r="C387" s="459"/>
      <x:c r="D387" s="459"/>
      <x:c r="E387" s="459"/>
      <x:c r="F387" s="459"/>
      <x:c r="G387" s="459"/>
      <x:c r="H387" s="459"/>
      <x:c r="I387" s="459"/>
      <x:c r="J387" s="459"/>
      <x:c r="K387" s="487"/>
      <x:c r="L387" s="459"/>
      <x:c r="M387" s="459"/>
      <x:c r="N387" s="747" t="str">
        <x:f>IF(A387="","",IF(COUNTIF($A$5:$A$1004,A387)&gt;1,"DUPLICATE ACTIVITY ID",IF(OR(B387="",C387="",D387="",E387="",F387="",G387="",L387=""),"CHECK REQUIRED FIELDS",IF(OR(NOT(ISNUMBER(B387)),B387&gt;TODAY()+1,AND(K387&lt;&gt;"",NOT(ISNUMBER(K387))),AND(K387&lt;&gt;"",K387&lt;B387)),"CHECK DATE","COMPLETE"))))</x:f>
      </x:c>
    </x:row>
    <x:row r="388">
      <x:c r="A388" s="459"/>
      <x:c r="B388" s="466"/>
      <x:c r="C388" s="459"/>
      <x:c r="D388" s="459"/>
      <x:c r="E388" s="459"/>
      <x:c r="F388" s="459"/>
      <x:c r="G388" s="459"/>
      <x:c r="H388" s="459"/>
      <x:c r="I388" s="459"/>
      <x:c r="J388" s="459"/>
      <x:c r="K388" s="487"/>
      <x:c r="L388" s="459"/>
      <x:c r="M388" s="459"/>
      <x:c r="N388" s="747" t="str">
        <x:f>IF(A388="","",IF(COUNTIF($A$5:$A$1004,A388)&gt;1,"DUPLICATE ACTIVITY ID",IF(OR(B388="",C388="",D388="",E388="",F388="",G388="",L388=""),"CHECK REQUIRED FIELDS",IF(OR(NOT(ISNUMBER(B388)),B388&gt;TODAY()+1,AND(K388&lt;&gt;"",NOT(ISNUMBER(K388))),AND(K388&lt;&gt;"",K388&lt;B388)),"CHECK DATE","COMPLETE"))))</x:f>
      </x:c>
    </x:row>
    <x:row r="389">
      <x:c r="A389" s="459"/>
      <x:c r="B389" s="466"/>
      <x:c r="C389" s="459"/>
      <x:c r="D389" s="459"/>
      <x:c r="E389" s="459"/>
      <x:c r="F389" s="459"/>
      <x:c r="G389" s="459"/>
      <x:c r="H389" s="459"/>
      <x:c r="I389" s="459"/>
      <x:c r="J389" s="459"/>
      <x:c r="K389" s="487"/>
      <x:c r="L389" s="459"/>
      <x:c r="M389" s="459"/>
      <x:c r="N389" s="747" t="str">
        <x:f>IF(A389="","",IF(COUNTIF($A$5:$A$1004,A389)&gt;1,"DUPLICATE ACTIVITY ID",IF(OR(B389="",C389="",D389="",E389="",F389="",G389="",L389=""),"CHECK REQUIRED FIELDS",IF(OR(NOT(ISNUMBER(B389)),B389&gt;TODAY()+1,AND(K389&lt;&gt;"",NOT(ISNUMBER(K389))),AND(K389&lt;&gt;"",K389&lt;B389)),"CHECK DATE","COMPLETE"))))</x:f>
      </x:c>
    </x:row>
    <x:row r="390">
      <x:c r="A390" s="459"/>
      <x:c r="B390" s="466"/>
      <x:c r="C390" s="459"/>
      <x:c r="D390" s="459"/>
      <x:c r="E390" s="459"/>
      <x:c r="F390" s="459"/>
      <x:c r="G390" s="459"/>
      <x:c r="H390" s="459"/>
      <x:c r="I390" s="459"/>
      <x:c r="J390" s="459"/>
      <x:c r="K390" s="487"/>
      <x:c r="L390" s="459"/>
      <x:c r="M390" s="459"/>
      <x:c r="N390" s="747" t="str">
        <x:f>IF(A390="","",IF(COUNTIF($A$5:$A$1004,A390)&gt;1,"DUPLICATE ACTIVITY ID",IF(OR(B390="",C390="",D390="",E390="",F390="",G390="",L390=""),"CHECK REQUIRED FIELDS",IF(OR(NOT(ISNUMBER(B390)),B390&gt;TODAY()+1,AND(K390&lt;&gt;"",NOT(ISNUMBER(K390))),AND(K390&lt;&gt;"",K390&lt;B390)),"CHECK DATE","COMPLETE"))))</x:f>
      </x:c>
    </x:row>
    <x:row r="391">
      <x:c r="A391" s="459"/>
      <x:c r="B391" s="466"/>
      <x:c r="C391" s="459"/>
      <x:c r="D391" s="459"/>
      <x:c r="E391" s="459"/>
      <x:c r="F391" s="459"/>
      <x:c r="G391" s="459"/>
      <x:c r="H391" s="459"/>
      <x:c r="I391" s="459"/>
      <x:c r="J391" s="459"/>
      <x:c r="K391" s="487"/>
      <x:c r="L391" s="459"/>
      <x:c r="M391" s="459"/>
      <x:c r="N391" s="747" t="str">
        <x:f>IF(A391="","",IF(COUNTIF($A$5:$A$1004,A391)&gt;1,"DUPLICATE ACTIVITY ID",IF(OR(B391="",C391="",D391="",E391="",F391="",G391="",L391=""),"CHECK REQUIRED FIELDS",IF(OR(NOT(ISNUMBER(B391)),B391&gt;TODAY()+1,AND(K391&lt;&gt;"",NOT(ISNUMBER(K391))),AND(K391&lt;&gt;"",K391&lt;B391)),"CHECK DATE","COMPLETE"))))</x:f>
      </x:c>
    </x:row>
    <x:row r="392">
      <x:c r="A392" s="459"/>
      <x:c r="B392" s="466"/>
      <x:c r="C392" s="459"/>
      <x:c r="D392" s="459"/>
      <x:c r="E392" s="459"/>
      <x:c r="F392" s="459"/>
      <x:c r="G392" s="459"/>
      <x:c r="H392" s="459"/>
      <x:c r="I392" s="459"/>
      <x:c r="J392" s="459"/>
      <x:c r="K392" s="487"/>
      <x:c r="L392" s="459"/>
      <x:c r="M392" s="459"/>
      <x:c r="N392" s="747" t="str">
        <x:f>IF(A392="","",IF(COUNTIF($A$5:$A$1004,A392)&gt;1,"DUPLICATE ACTIVITY ID",IF(OR(B392="",C392="",D392="",E392="",F392="",G392="",L392=""),"CHECK REQUIRED FIELDS",IF(OR(NOT(ISNUMBER(B392)),B392&gt;TODAY()+1,AND(K392&lt;&gt;"",NOT(ISNUMBER(K392))),AND(K392&lt;&gt;"",K392&lt;B392)),"CHECK DATE","COMPLETE"))))</x:f>
      </x:c>
    </x:row>
    <x:row r="393">
      <x:c r="A393" s="459"/>
      <x:c r="B393" s="466"/>
      <x:c r="C393" s="459"/>
      <x:c r="D393" s="459"/>
      <x:c r="E393" s="459"/>
      <x:c r="F393" s="459"/>
      <x:c r="G393" s="459"/>
      <x:c r="H393" s="459"/>
      <x:c r="I393" s="459"/>
      <x:c r="J393" s="459"/>
      <x:c r="K393" s="487"/>
      <x:c r="L393" s="459"/>
      <x:c r="M393" s="459"/>
      <x:c r="N393" s="747" t="str">
        <x:f>IF(A393="","",IF(COUNTIF($A$5:$A$1004,A393)&gt;1,"DUPLICATE ACTIVITY ID",IF(OR(B393="",C393="",D393="",E393="",F393="",G393="",L393=""),"CHECK REQUIRED FIELDS",IF(OR(NOT(ISNUMBER(B393)),B393&gt;TODAY()+1,AND(K393&lt;&gt;"",NOT(ISNUMBER(K393))),AND(K393&lt;&gt;"",K393&lt;B393)),"CHECK DATE","COMPLETE"))))</x:f>
      </x:c>
    </x:row>
    <x:row r="394">
      <x:c r="A394" s="459"/>
      <x:c r="B394" s="466"/>
      <x:c r="C394" s="459"/>
      <x:c r="D394" s="459"/>
      <x:c r="E394" s="459"/>
      <x:c r="F394" s="459"/>
      <x:c r="G394" s="459"/>
      <x:c r="H394" s="459"/>
      <x:c r="I394" s="459"/>
      <x:c r="J394" s="459"/>
      <x:c r="K394" s="487"/>
      <x:c r="L394" s="459"/>
      <x:c r="M394" s="459"/>
      <x:c r="N394" s="747" t="str">
        <x:f>IF(A394="","",IF(COUNTIF($A$5:$A$1004,A394)&gt;1,"DUPLICATE ACTIVITY ID",IF(OR(B394="",C394="",D394="",E394="",F394="",G394="",L394=""),"CHECK REQUIRED FIELDS",IF(OR(NOT(ISNUMBER(B394)),B394&gt;TODAY()+1,AND(K394&lt;&gt;"",NOT(ISNUMBER(K394))),AND(K394&lt;&gt;"",K394&lt;B394)),"CHECK DATE","COMPLETE"))))</x:f>
      </x:c>
    </x:row>
    <x:row r="395">
      <x:c r="A395" s="459"/>
      <x:c r="B395" s="466"/>
      <x:c r="C395" s="459"/>
      <x:c r="D395" s="459"/>
      <x:c r="E395" s="459"/>
      <x:c r="F395" s="459"/>
      <x:c r="G395" s="459"/>
      <x:c r="H395" s="459"/>
      <x:c r="I395" s="459"/>
      <x:c r="J395" s="459"/>
      <x:c r="K395" s="487"/>
      <x:c r="L395" s="459"/>
      <x:c r="M395" s="459"/>
      <x:c r="N395" s="747" t="str">
        <x:f>IF(A395="","",IF(COUNTIF($A$5:$A$1004,A395)&gt;1,"DUPLICATE ACTIVITY ID",IF(OR(B395="",C395="",D395="",E395="",F395="",G395="",L395=""),"CHECK REQUIRED FIELDS",IF(OR(NOT(ISNUMBER(B395)),B395&gt;TODAY()+1,AND(K395&lt;&gt;"",NOT(ISNUMBER(K395))),AND(K395&lt;&gt;"",K395&lt;B395)),"CHECK DATE","COMPLETE"))))</x:f>
      </x:c>
    </x:row>
    <x:row r="396">
      <x:c r="A396" s="459"/>
      <x:c r="B396" s="466"/>
      <x:c r="C396" s="459"/>
      <x:c r="D396" s="459"/>
      <x:c r="E396" s="459"/>
      <x:c r="F396" s="459"/>
      <x:c r="G396" s="459"/>
      <x:c r="H396" s="459"/>
      <x:c r="I396" s="459"/>
      <x:c r="J396" s="459"/>
      <x:c r="K396" s="487"/>
      <x:c r="L396" s="459"/>
      <x:c r="M396" s="459"/>
      <x:c r="N396" s="747" t="str">
        <x:f>IF(A396="","",IF(COUNTIF($A$5:$A$1004,A396)&gt;1,"DUPLICATE ACTIVITY ID",IF(OR(B396="",C396="",D396="",E396="",F396="",G396="",L396=""),"CHECK REQUIRED FIELDS",IF(OR(NOT(ISNUMBER(B396)),B396&gt;TODAY()+1,AND(K396&lt;&gt;"",NOT(ISNUMBER(K396))),AND(K396&lt;&gt;"",K396&lt;B396)),"CHECK DATE","COMPLETE"))))</x:f>
      </x:c>
    </x:row>
    <x:row r="397">
      <x:c r="A397" s="459"/>
      <x:c r="B397" s="466"/>
      <x:c r="C397" s="459"/>
      <x:c r="D397" s="459"/>
      <x:c r="E397" s="459"/>
      <x:c r="F397" s="459"/>
      <x:c r="G397" s="459"/>
      <x:c r="H397" s="459"/>
      <x:c r="I397" s="459"/>
      <x:c r="J397" s="459"/>
      <x:c r="K397" s="487"/>
      <x:c r="L397" s="459"/>
      <x:c r="M397" s="459"/>
      <x:c r="N397" s="747" t="str">
        <x:f>IF(A397="","",IF(COUNTIF($A$5:$A$1004,A397)&gt;1,"DUPLICATE ACTIVITY ID",IF(OR(B397="",C397="",D397="",E397="",F397="",G397="",L397=""),"CHECK REQUIRED FIELDS",IF(OR(NOT(ISNUMBER(B397)),B397&gt;TODAY()+1,AND(K397&lt;&gt;"",NOT(ISNUMBER(K397))),AND(K397&lt;&gt;"",K397&lt;B397)),"CHECK DATE","COMPLETE"))))</x:f>
      </x:c>
    </x:row>
    <x:row r="398">
      <x:c r="A398" s="459"/>
      <x:c r="B398" s="466"/>
      <x:c r="C398" s="459"/>
      <x:c r="D398" s="459"/>
      <x:c r="E398" s="459"/>
      <x:c r="F398" s="459"/>
      <x:c r="G398" s="459"/>
      <x:c r="H398" s="459"/>
      <x:c r="I398" s="459"/>
      <x:c r="J398" s="459"/>
      <x:c r="K398" s="487"/>
      <x:c r="L398" s="459"/>
      <x:c r="M398" s="459"/>
      <x:c r="N398" s="747" t="str">
        <x:f>IF(A398="","",IF(COUNTIF($A$5:$A$1004,A398)&gt;1,"DUPLICATE ACTIVITY ID",IF(OR(B398="",C398="",D398="",E398="",F398="",G398="",L398=""),"CHECK REQUIRED FIELDS",IF(OR(NOT(ISNUMBER(B398)),B398&gt;TODAY()+1,AND(K398&lt;&gt;"",NOT(ISNUMBER(K398))),AND(K398&lt;&gt;"",K398&lt;B398)),"CHECK DATE","COMPLETE"))))</x:f>
      </x:c>
    </x:row>
    <x:row r="399">
      <x:c r="A399" s="459"/>
      <x:c r="B399" s="466"/>
      <x:c r="C399" s="459"/>
      <x:c r="D399" s="459"/>
      <x:c r="E399" s="459"/>
      <x:c r="F399" s="459"/>
      <x:c r="G399" s="459"/>
      <x:c r="H399" s="459"/>
      <x:c r="I399" s="459"/>
      <x:c r="J399" s="459"/>
      <x:c r="K399" s="487"/>
      <x:c r="L399" s="459"/>
      <x:c r="M399" s="459"/>
      <x:c r="N399" s="747" t="str">
        <x:f>IF(A399="","",IF(COUNTIF($A$5:$A$1004,A399)&gt;1,"DUPLICATE ACTIVITY ID",IF(OR(B399="",C399="",D399="",E399="",F399="",G399="",L399=""),"CHECK REQUIRED FIELDS",IF(OR(NOT(ISNUMBER(B399)),B399&gt;TODAY()+1,AND(K399&lt;&gt;"",NOT(ISNUMBER(K399))),AND(K399&lt;&gt;"",K399&lt;B399)),"CHECK DATE","COMPLETE"))))</x:f>
      </x:c>
    </x:row>
    <x:row r="400">
      <x:c r="A400" s="459"/>
      <x:c r="B400" s="466"/>
      <x:c r="C400" s="459"/>
      <x:c r="D400" s="459"/>
      <x:c r="E400" s="459"/>
      <x:c r="F400" s="459"/>
      <x:c r="G400" s="459"/>
      <x:c r="H400" s="459"/>
      <x:c r="I400" s="459"/>
      <x:c r="J400" s="459"/>
      <x:c r="K400" s="487"/>
      <x:c r="L400" s="459"/>
      <x:c r="M400" s="459"/>
      <x:c r="N400" s="747" t="str">
        <x:f>IF(A400="","",IF(COUNTIF($A$5:$A$1004,A400)&gt;1,"DUPLICATE ACTIVITY ID",IF(OR(B400="",C400="",D400="",E400="",F400="",G400="",L400=""),"CHECK REQUIRED FIELDS",IF(OR(NOT(ISNUMBER(B400)),B400&gt;TODAY()+1,AND(K400&lt;&gt;"",NOT(ISNUMBER(K400))),AND(K400&lt;&gt;"",K400&lt;B400)),"CHECK DATE","COMPLETE"))))</x:f>
      </x:c>
    </x:row>
    <x:row r="401">
      <x:c r="A401" s="459"/>
      <x:c r="B401" s="466"/>
      <x:c r="C401" s="459"/>
      <x:c r="D401" s="459"/>
      <x:c r="E401" s="459"/>
      <x:c r="F401" s="459"/>
      <x:c r="G401" s="459"/>
      <x:c r="H401" s="459"/>
      <x:c r="I401" s="459"/>
      <x:c r="J401" s="459"/>
      <x:c r="K401" s="487"/>
      <x:c r="L401" s="459"/>
      <x:c r="M401" s="459"/>
      <x:c r="N401" s="747" t="str">
        <x:f>IF(A401="","",IF(COUNTIF($A$5:$A$1004,A401)&gt;1,"DUPLICATE ACTIVITY ID",IF(OR(B401="",C401="",D401="",E401="",F401="",G401="",L401=""),"CHECK REQUIRED FIELDS",IF(OR(NOT(ISNUMBER(B401)),B401&gt;TODAY()+1,AND(K401&lt;&gt;"",NOT(ISNUMBER(K401))),AND(K401&lt;&gt;"",K401&lt;B401)),"CHECK DATE","COMPLETE"))))</x:f>
      </x:c>
    </x:row>
    <x:row r="402">
      <x:c r="A402" s="459"/>
      <x:c r="B402" s="466"/>
      <x:c r="C402" s="459"/>
      <x:c r="D402" s="459"/>
      <x:c r="E402" s="459"/>
      <x:c r="F402" s="459"/>
      <x:c r="G402" s="459"/>
      <x:c r="H402" s="459"/>
      <x:c r="I402" s="459"/>
      <x:c r="J402" s="459"/>
      <x:c r="K402" s="487"/>
      <x:c r="L402" s="459"/>
      <x:c r="M402" s="459"/>
      <x:c r="N402" s="747" t="str">
        <x:f>IF(A402="","",IF(COUNTIF($A$5:$A$1004,A402)&gt;1,"DUPLICATE ACTIVITY ID",IF(OR(B402="",C402="",D402="",E402="",F402="",G402="",L402=""),"CHECK REQUIRED FIELDS",IF(OR(NOT(ISNUMBER(B402)),B402&gt;TODAY()+1,AND(K402&lt;&gt;"",NOT(ISNUMBER(K402))),AND(K402&lt;&gt;"",K402&lt;B402)),"CHECK DATE","COMPLETE"))))</x:f>
      </x:c>
    </x:row>
    <x:row r="403">
      <x:c r="A403" s="459"/>
      <x:c r="B403" s="466"/>
      <x:c r="C403" s="459"/>
      <x:c r="D403" s="459"/>
      <x:c r="E403" s="459"/>
      <x:c r="F403" s="459"/>
      <x:c r="G403" s="459"/>
      <x:c r="H403" s="459"/>
      <x:c r="I403" s="459"/>
      <x:c r="J403" s="459"/>
      <x:c r="K403" s="487"/>
      <x:c r="L403" s="459"/>
      <x:c r="M403" s="459"/>
      <x:c r="N403" s="747" t="str">
        <x:f>IF(A403="","",IF(COUNTIF($A$5:$A$1004,A403)&gt;1,"DUPLICATE ACTIVITY ID",IF(OR(B403="",C403="",D403="",E403="",F403="",G403="",L403=""),"CHECK REQUIRED FIELDS",IF(OR(NOT(ISNUMBER(B403)),B403&gt;TODAY()+1,AND(K403&lt;&gt;"",NOT(ISNUMBER(K403))),AND(K403&lt;&gt;"",K403&lt;B403)),"CHECK DATE","COMPLETE"))))</x:f>
      </x:c>
    </x:row>
    <x:row r="404">
      <x:c r="A404" s="459"/>
      <x:c r="B404" s="466"/>
      <x:c r="C404" s="459"/>
      <x:c r="D404" s="459"/>
      <x:c r="E404" s="459"/>
      <x:c r="F404" s="459"/>
      <x:c r="G404" s="459"/>
      <x:c r="H404" s="459"/>
      <x:c r="I404" s="459"/>
      <x:c r="J404" s="459"/>
      <x:c r="K404" s="487"/>
      <x:c r="L404" s="459"/>
      <x:c r="M404" s="459"/>
      <x:c r="N404" s="747" t="str">
        <x:f>IF(A404="","",IF(COUNTIF($A$5:$A$1004,A404)&gt;1,"DUPLICATE ACTIVITY ID",IF(OR(B404="",C404="",D404="",E404="",F404="",G404="",L404=""),"CHECK REQUIRED FIELDS",IF(OR(NOT(ISNUMBER(B404)),B404&gt;TODAY()+1,AND(K404&lt;&gt;"",NOT(ISNUMBER(K404))),AND(K404&lt;&gt;"",K404&lt;B404)),"CHECK DATE","COMPLETE"))))</x:f>
      </x:c>
    </x:row>
    <x:row r="405">
      <x:c r="A405" s="459"/>
      <x:c r="B405" s="466"/>
      <x:c r="C405" s="459"/>
      <x:c r="D405" s="459"/>
      <x:c r="E405" s="459"/>
      <x:c r="F405" s="459"/>
      <x:c r="G405" s="459"/>
      <x:c r="H405" s="459"/>
      <x:c r="I405" s="459"/>
      <x:c r="J405" s="459"/>
      <x:c r="K405" s="487"/>
      <x:c r="L405" s="459"/>
      <x:c r="M405" s="459"/>
      <x:c r="N405" s="747" t="str">
        <x:f>IF(A405="","",IF(COUNTIF($A$5:$A$1004,A405)&gt;1,"DUPLICATE ACTIVITY ID",IF(OR(B405="",C405="",D405="",E405="",F405="",G405="",L405=""),"CHECK REQUIRED FIELDS",IF(OR(NOT(ISNUMBER(B405)),B405&gt;TODAY()+1,AND(K405&lt;&gt;"",NOT(ISNUMBER(K405))),AND(K405&lt;&gt;"",K405&lt;B405)),"CHECK DATE","COMPLETE"))))</x:f>
      </x:c>
    </x:row>
    <x:row r="406">
      <x:c r="A406" s="459"/>
      <x:c r="B406" s="466"/>
      <x:c r="C406" s="459"/>
      <x:c r="D406" s="459"/>
      <x:c r="E406" s="459"/>
      <x:c r="F406" s="459"/>
      <x:c r="G406" s="459"/>
      <x:c r="H406" s="459"/>
      <x:c r="I406" s="459"/>
      <x:c r="J406" s="459"/>
      <x:c r="K406" s="487"/>
      <x:c r="L406" s="459"/>
      <x:c r="M406" s="459"/>
      <x:c r="N406" s="747" t="str">
        <x:f>IF(A406="","",IF(COUNTIF($A$5:$A$1004,A406)&gt;1,"DUPLICATE ACTIVITY ID",IF(OR(B406="",C406="",D406="",E406="",F406="",G406="",L406=""),"CHECK REQUIRED FIELDS",IF(OR(NOT(ISNUMBER(B406)),B406&gt;TODAY()+1,AND(K406&lt;&gt;"",NOT(ISNUMBER(K406))),AND(K406&lt;&gt;"",K406&lt;B406)),"CHECK DATE","COMPLETE"))))</x:f>
      </x:c>
    </x:row>
    <x:row r="407">
      <x:c r="A407" s="459"/>
      <x:c r="B407" s="466"/>
      <x:c r="C407" s="459"/>
      <x:c r="D407" s="459"/>
      <x:c r="E407" s="459"/>
      <x:c r="F407" s="459"/>
      <x:c r="G407" s="459"/>
      <x:c r="H407" s="459"/>
      <x:c r="I407" s="459"/>
      <x:c r="J407" s="459"/>
      <x:c r="K407" s="487"/>
      <x:c r="L407" s="459"/>
      <x:c r="M407" s="459"/>
      <x:c r="N407" s="747" t="str">
        <x:f>IF(A407="","",IF(COUNTIF($A$5:$A$1004,A407)&gt;1,"DUPLICATE ACTIVITY ID",IF(OR(B407="",C407="",D407="",E407="",F407="",G407="",L407=""),"CHECK REQUIRED FIELDS",IF(OR(NOT(ISNUMBER(B407)),B407&gt;TODAY()+1,AND(K407&lt;&gt;"",NOT(ISNUMBER(K407))),AND(K407&lt;&gt;"",K407&lt;B407)),"CHECK DATE","COMPLETE"))))</x:f>
      </x:c>
    </x:row>
    <x:row r="408">
      <x:c r="A408" s="459"/>
      <x:c r="B408" s="466"/>
      <x:c r="C408" s="459"/>
      <x:c r="D408" s="459"/>
      <x:c r="E408" s="459"/>
      <x:c r="F408" s="459"/>
      <x:c r="G408" s="459"/>
      <x:c r="H408" s="459"/>
      <x:c r="I408" s="459"/>
      <x:c r="J408" s="459"/>
      <x:c r="K408" s="487"/>
      <x:c r="L408" s="459"/>
      <x:c r="M408" s="459"/>
      <x:c r="N408" s="747" t="str">
        <x:f>IF(A408="","",IF(COUNTIF($A$5:$A$1004,A408)&gt;1,"DUPLICATE ACTIVITY ID",IF(OR(B408="",C408="",D408="",E408="",F408="",G408="",L408=""),"CHECK REQUIRED FIELDS",IF(OR(NOT(ISNUMBER(B408)),B408&gt;TODAY()+1,AND(K408&lt;&gt;"",NOT(ISNUMBER(K408))),AND(K408&lt;&gt;"",K408&lt;B408)),"CHECK DATE","COMPLETE"))))</x:f>
      </x:c>
    </x:row>
    <x:row r="409">
      <x:c r="A409" s="459"/>
      <x:c r="B409" s="466"/>
      <x:c r="C409" s="459"/>
      <x:c r="D409" s="459"/>
      <x:c r="E409" s="459"/>
      <x:c r="F409" s="459"/>
      <x:c r="G409" s="459"/>
      <x:c r="H409" s="459"/>
      <x:c r="I409" s="459"/>
      <x:c r="J409" s="459"/>
      <x:c r="K409" s="487"/>
      <x:c r="L409" s="459"/>
      <x:c r="M409" s="459"/>
      <x:c r="N409" s="747" t="str">
        <x:f>IF(A409="","",IF(COUNTIF($A$5:$A$1004,A409)&gt;1,"DUPLICATE ACTIVITY ID",IF(OR(B409="",C409="",D409="",E409="",F409="",G409="",L409=""),"CHECK REQUIRED FIELDS",IF(OR(NOT(ISNUMBER(B409)),B409&gt;TODAY()+1,AND(K409&lt;&gt;"",NOT(ISNUMBER(K409))),AND(K409&lt;&gt;"",K409&lt;B409)),"CHECK DATE","COMPLETE"))))</x:f>
      </x:c>
    </x:row>
    <x:row r="410">
      <x:c r="A410" s="459"/>
      <x:c r="B410" s="466"/>
      <x:c r="C410" s="459"/>
      <x:c r="D410" s="459"/>
      <x:c r="E410" s="459"/>
      <x:c r="F410" s="459"/>
      <x:c r="G410" s="459"/>
      <x:c r="H410" s="459"/>
      <x:c r="I410" s="459"/>
      <x:c r="J410" s="459"/>
      <x:c r="K410" s="487"/>
      <x:c r="L410" s="459"/>
      <x:c r="M410" s="459"/>
      <x:c r="N410" s="747" t="str">
        <x:f>IF(A410="","",IF(COUNTIF($A$5:$A$1004,A410)&gt;1,"DUPLICATE ACTIVITY ID",IF(OR(B410="",C410="",D410="",E410="",F410="",G410="",L410=""),"CHECK REQUIRED FIELDS",IF(OR(NOT(ISNUMBER(B410)),B410&gt;TODAY()+1,AND(K410&lt;&gt;"",NOT(ISNUMBER(K410))),AND(K410&lt;&gt;"",K410&lt;B410)),"CHECK DATE","COMPLETE"))))</x:f>
      </x:c>
    </x:row>
    <x:row r="411">
      <x:c r="A411" s="459"/>
      <x:c r="B411" s="466"/>
      <x:c r="C411" s="459"/>
      <x:c r="D411" s="459"/>
      <x:c r="E411" s="459"/>
      <x:c r="F411" s="459"/>
      <x:c r="G411" s="459"/>
      <x:c r="H411" s="459"/>
      <x:c r="I411" s="459"/>
      <x:c r="J411" s="459"/>
      <x:c r="K411" s="487"/>
      <x:c r="L411" s="459"/>
      <x:c r="M411" s="459"/>
      <x:c r="N411" s="747" t="str">
        <x:f>IF(A411="","",IF(COUNTIF($A$5:$A$1004,A411)&gt;1,"DUPLICATE ACTIVITY ID",IF(OR(B411="",C411="",D411="",E411="",F411="",G411="",L411=""),"CHECK REQUIRED FIELDS",IF(OR(NOT(ISNUMBER(B411)),B411&gt;TODAY()+1,AND(K411&lt;&gt;"",NOT(ISNUMBER(K411))),AND(K411&lt;&gt;"",K411&lt;B411)),"CHECK DATE","COMPLETE"))))</x:f>
      </x:c>
    </x:row>
    <x:row r="412">
      <x:c r="A412" s="459"/>
      <x:c r="B412" s="466"/>
      <x:c r="C412" s="459"/>
      <x:c r="D412" s="459"/>
      <x:c r="E412" s="459"/>
      <x:c r="F412" s="459"/>
      <x:c r="G412" s="459"/>
      <x:c r="H412" s="459"/>
      <x:c r="I412" s="459"/>
      <x:c r="J412" s="459"/>
      <x:c r="K412" s="487"/>
      <x:c r="L412" s="459"/>
      <x:c r="M412" s="459"/>
      <x:c r="N412" s="747" t="str">
        <x:f>IF(A412="","",IF(COUNTIF($A$5:$A$1004,A412)&gt;1,"DUPLICATE ACTIVITY ID",IF(OR(B412="",C412="",D412="",E412="",F412="",G412="",L412=""),"CHECK REQUIRED FIELDS",IF(OR(NOT(ISNUMBER(B412)),B412&gt;TODAY()+1,AND(K412&lt;&gt;"",NOT(ISNUMBER(K412))),AND(K412&lt;&gt;"",K412&lt;B412)),"CHECK DATE","COMPLETE"))))</x:f>
      </x:c>
    </x:row>
    <x:row r="413">
      <x:c r="A413" s="459"/>
      <x:c r="B413" s="466"/>
      <x:c r="C413" s="459"/>
      <x:c r="D413" s="459"/>
      <x:c r="E413" s="459"/>
      <x:c r="F413" s="459"/>
      <x:c r="G413" s="459"/>
      <x:c r="H413" s="459"/>
      <x:c r="I413" s="459"/>
      <x:c r="J413" s="459"/>
      <x:c r="K413" s="487"/>
      <x:c r="L413" s="459"/>
      <x:c r="M413" s="459"/>
      <x:c r="N413" s="747" t="str">
        <x:f>IF(A413="","",IF(COUNTIF($A$5:$A$1004,A413)&gt;1,"DUPLICATE ACTIVITY ID",IF(OR(B413="",C413="",D413="",E413="",F413="",G413="",L413=""),"CHECK REQUIRED FIELDS",IF(OR(NOT(ISNUMBER(B413)),B413&gt;TODAY()+1,AND(K413&lt;&gt;"",NOT(ISNUMBER(K413))),AND(K413&lt;&gt;"",K413&lt;B413)),"CHECK DATE","COMPLETE"))))</x:f>
      </x:c>
    </x:row>
    <x:row r="414">
      <x:c r="A414" s="459"/>
      <x:c r="B414" s="466"/>
      <x:c r="C414" s="459"/>
      <x:c r="D414" s="459"/>
      <x:c r="E414" s="459"/>
      <x:c r="F414" s="459"/>
      <x:c r="G414" s="459"/>
      <x:c r="H414" s="459"/>
      <x:c r="I414" s="459"/>
      <x:c r="J414" s="459"/>
      <x:c r="K414" s="487"/>
      <x:c r="L414" s="459"/>
      <x:c r="M414" s="459"/>
      <x:c r="N414" s="747" t="str">
        <x:f>IF(A414="","",IF(COUNTIF($A$5:$A$1004,A414)&gt;1,"DUPLICATE ACTIVITY ID",IF(OR(B414="",C414="",D414="",E414="",F414="",G414="",L414=""),"CHECK REQUIRED FIELDS",IF(OR(NOT(ISNUMBER(B414)),B414&gt;TODAY()+1,AND(K414&lt;&gt;"",NOT(ISNUMBER(K414))),AND(K414&lt;&gt;"",K414&lt;B414)),"CHECK DATE","COMPLETE"))))</x:f>
      </x:c>
    </x:row>
    <x:row r="415">
      <x:c r="A415" s="459"/>
      <x:c r="B415" s="466"/>
      <x:c r="C415" s="459"/>
      <x:c r="D415" s="459"/>
      <x:c r="E415" s="459"/>
      <x:c r="F415" s="459"/>
      <x:c r="G415" s="459"/>
      <x:c r="H415" s="459"/>
      <x:c r="I415" s="459"/>
      <x:c r="J415" s="459"/>
      <x:c r="K415" s="487"/>
      <x:c r="L415" s="459"/>
      <x:c r="M415" s="459"/>
      <x:c r="N415" s="747" t="str">
        <x:f>IF(A415="","",IF(COUNTIF($A$5:$A$1004,A415)&gt;1,"DUPLICATE ACTIVITY ID",IF(OR(B415="",C415="",D415="",E415="",F415="",G415="",L415=""),"CHECK REQUIRED FIELDS",IF(OR(NOT(ISNUMBER(B415)),B415&gt;TODAY()+1,AND(K415&lt;&gt;"",NOT(ISNUMBER(K415))),AND(K415&lt;&gt;"",K415&lt;B415)),"CHECK DATE","COMPLETE"))))</x:f>
      </x:c>
    </x:row>
    <x:row r="416">
      <x:c r="A416" s="459"/>
      <x:c r="B416" s="466"/>
      <x:c r="C416" s="459"/>
      <x:c r="D416" s="459"/>
      <x:c r="E416" s="459"/>
      <x:c r="F416" s="459"/>
      <x:c r="G416" s="459"/>
      <x:c r="H416" s="459"/>
      <x:c r="I416" s="459"/>
      <x:c r="J416" s="459"/>
      <x:c r="K416" s="487"/>
      <x:c r="L416" s="459"/>
      <x:c r="M416" s="459"/>
      <x:c r="N416" s="747" t="str">
        <x:f>IF(A416="","",IF(COUNTIF($A$5:$A$1004,A416)&gt;1,"DUPLICATE ACTIVITY ID",IF(OR(B416="",C416="",D416="",E416="",F416="",G416="",L416=""),"CHECK REQUIRED FIELDS",IF(OR(NOT(ISNUMBER(B416)),B416&gt;TODAY()+1,AND(K416&lt;&gt;"",NOT(ISNUMBER(K416))),AND(K416&lt;&gt;"",K416&lt;B416)),"CHECK DATE","COMPLETE"))))</x:f>
      </x:c>
    </x:row>
    <x:row r="417">
      <x:c r="A417" s="459"/>
      <x:c r="B417" s="466"/>
      <x:c r="C417" s="459"/>
      <x:c r="D417" s="459"/>
      <x:c r="E417" s="459"/>
      <x:c r="F417" s="459"/>
      <x:c r="G417" s="459"/>
      <x:c r="H417" s="459"/>
      <x:c r="I417" s="459"/>
      <x:c r="J417" s="459"/>
      <x:c r="K417" s="487"/>
      <x:c r="L417" s="459"/>
      <x:c r="M417" s="459"/>
      <x:c r="N417" s="747" t="str">
        <x:f>IF(A417="","",IF(COUNTIF($A$5:$A$1004,A417)&gt;1,"DUPLICATE ACTIVITY ID",IF(OR(B417="",C417="",D417="",E417="",F417="",G417="",L417=""),"CHECK REQUIRED FIELDS",IF(OR(NOT(ISNUMBER(B417)),B417&gt;TODAY()+1,AND(K417&lt;&gt;"",NOT(ISNUMBER(K417))),AND(K417&lt;&gt;"",K417&lt;B417)),"CHECK DATE","COMPLETE"))))</x:f>
      </x:c>
    </x:row>
    <x:row r="418">
      <x:c r="A418" s="459"/>
      <x:c r="B418" s="466"/>
      <x:c r="C418" s="459"/>
      <x:c r="D418" s="459"/>
      <x:c r="E418" s="459"/>
      <x:c r="F418" s="459"/>
      <x:c r="G418" s="459"/>
      <x:c r="H418" s="459"/>
      <x:c r="I418" s="459"/>
      <x:c r="J418" s="459"/>
      <x:c r="K418" s="487"/>
      <x:c r="L418" s="459"/>
      <x:c r="M418" s="459"/>
      <x:c r="N418" s="747" t="str">
        <x:f>IF(A418="","",IF(COUNTIF($A$5:$A$1004,A418)&gt;1,"DUPLICATE ACTIVITY ID",IF(OR(B418="",C418="",D418="",E418="",F418="",G418="",L418=""),"CHECK REQUIRED FIELDS",IF(OR(NOT(ISNUMBER(B418)),B418&gt;TODAY()+1,AND(K418&lt;&gt;"",NOT(ISNUMBER(K418))),AND(K418&lt;&gt;"",K418&lt;B418)),"CHECK DATE","COMPLETE"))))</x:f>
      </x:c>
    </x:row>
    <x:row r="419">
      <x:c r="A419" s="459"/>
      <x:c r="B419" s="466"/>
      <x:c r="C419" s="459"/>
      <x:c r="D419" s="459"/>
      <x:c r="E419" s="459"/>
      <x:c r="F419" s="459"/>
      <x:c r="G419" s="459"/>
      <x:c r="H419" s="459"/>
      <x:c r="I419" s="459"/>
      <x:c r="J419" s="459"/>
      <x:c r="K419" s="487"/>
      <x:c r="L419" s="459"/>
      <x:c r="M419" s="459"/>
      <x:c r="N419" s="747" t="str">
        <x:f>IF(A419="","",IF(COUNTIF($A$5:$A$1004,A419)&gt;1,"DUPLICATE ACTIVITY ID",IF(OR(B419="",C419="",D419="",E419="",F419="",G419="",L419=""),"CHECK REQUIRED FIELDS",IF(OR(NOT(ISNUMBER(B419)),B419&gt;TODAY()+1,AND(K419&lt;&gt;"",NOT(ISNUMBER(K419))),AND(K419&lt;&gt;"",K419&lt;B419)),"CHECK DATE","COMPLETE"))))</x:f>
      </x:c>
    </x:row>
    <x:row r="420">
      <x:c r="A420" s="459"/>
      <x:c r="B420" s="466"/>
      <x:c r="C420" s="459"/>
      <x:c r="D420" s="459"/>
      <x:c r="E420" s="459"/>
      <x:c r="F420" s="459"/>
      <x:c r="G420" s="459"/>
      <x:c r="H420" s="459"/>
      <x:c r="I420" s="459"/>
      <x:c r="J420" s="459"/>
      <x:c r="K420" s="487"/>
      <x:c r="L420" s="459"/>
      <x:c r="M420" s="459"/>
      <x:c r="N420" s="747" t="str">
        <x:f>IF(A420="","",IF(COUNTIF($A$5:$A$1004,A420)&gt;1,"DUPLICATE ACTIVITY ID",IF(OR(B420="",C420="",D420="",E420="",F420="",G420="",L420=""),"CHECK REQUIRED FIELDS",IF(OR(NOT(ISNUMBER(B420)),B420&gt;TODAY()+1,AND(K420&lt;&gt;"",NOT(ISNUMBER(K420))),AND(K420&lt;&gt;"",K420&lt;B420)),"CHECK DATE","COMPLETE"))))</x:f>
      </x:c>
    </x:row>
    <x:row r="421">
      <x:c r="A421" s="459"/>
      <x:c r="B421" s="466"/>
      <x:c r="C421" s="459"/>
      <x:c r="D421" s="459"/>
      <x:c r="E421" s="459"/>
      <x:c r="F421" s="459"/>
      <x:c r="G421" s="459"/>
      <x:c r="H421" s="459"/>
      <x:c r="I421" s="459"/>
      <x:c r="J421" s="459"/>
      <x:c r="K421" s="487"/>
      <x:c r="L421" s="459"/>
      <x:c r="M421" s="459"/>
      <x:c r="N421" s="747" t="str">
        <x:f>IF(A421="","",IF(COUNTIF($A$5:$A$1004,A421)&gt;1,"DUPLICATE ACTIVITY ID",IF(OR(B421="",C421="",D421="",E421="",F421="",G421="",L421=""),"CHECK REQUIRED FIELDS",IF(OR(NOT(ISNUMBER(B421)),B421&gt;TODAY()+1,AND(K421&lt;&gt;"",NOT(ISNUMBER(K421))),AND(K421&lt;&gt;"",K421&lt;B421)),"CHECK DATE","COMPLETE"))))</x:f>
      </x:c>
    </x:row>
    <x:row r="422">
      <x:c r="A422" s="459"/>
      <x:c r="B422" s="466"/>
      <x:c r="C422" s="459"/>
      <x:c r="D422" s="459"/>
      <x:c r="E422" s="459"/>
      <x:c r="F422" s="459"/>
      <x:c r="G422" s="459"/>
      <x:c r="H422" s="459"/>
      <x:c r="I422" s="459"/>
      <x:c r="J422" s="459"/>
      <x:c r="K422" s="487"/>
      <x:c r="L422" s="459"/>
      <x:c r="M422" s="459"/>
      <x:c r="N422" s="747" t="str">
        <x:f>IF(A422="","",IF(COUNTIF($A$5:$A$1004,A422)&gt;1,"DUPLICATE ACTIVITY ID",IF(OR(B422="",C422="",D422="",E422="",F422="",G422="",L422=""),"CHECK REQUIRED FIELDS",IF(OR(NOT(ISNUMBER(B422)),B422&gt;TODAY()+1,AND(K422&lt;&gt;"",NOT(ISNUMBER(K422))),AND(K422&lt;&gt;"",K422&lt;B422)),"CHECK DATE","COMPLETE"))))</x:f>
      </x:c>
    </x:row>
    <x:row r="423">
      <x:c r="A423" s="459"/>
      <x:c r="B423" s="466"/>
      <x:c r="C423" s="459"/>
      <x:c r="D423" s="459"/>
      <x:c r="E423" s="459"/>
      <x:c r="F423" s="459"/>
      <x:c r="G423" s="459"/>
      <x:c r="H423" s="459"/>
      <x:c r="I423" s="459"/>
      <x:c r="J423" s="459"/>
      <x:c r="K423" s="487"/>
      <x:c r="L423" s="459"/>
      <x:c r="M423" s="459"/>
      <x:c r="N423" s="747" t="str">
        <x:f>IF(A423="","",IF(COUNTIF($A$5:$A$1004,A423)&gt;1,"DUPLICATE ACTIVITY ID",IF(OR(B423="",C423="",D423="",E423="",F423="",G423="",L423=""),"CHECK REQUIRED FIELDS",IF(OR(NOT(ISNUMBER(B423)),B423&gt;TODAY()+1,AND(K423&lt;&gt;"",NOT(ISNUMBER(K423))),AND(K423&lt;&gt;"",K423&lt;B423)),"CHECK DATE","COMPLETE"))))</x:f>
      </x:c>
    </x:row>
    <x:row r="424">
      <x:c r="A424" s="459"/>
      <x:c r="B424" s="466"/>
      <x:c r="C424" s="459"/>
      <x:c r="D424" s="459"/>
      <x:c r="E424" s="459"/>
      <x:c r="F424" s="459"/>
      <x:c r="G424" s="459"/>
      <x:c r="H424" s="459"/>
      <x:c r="I424" s="459"/>
      <x:c r="J424" s="459"/>
      <x:c r="K424" s="487"/>
      <x:c r="L424" s="459"/>
      <x:c r="M424" s="459"/>
      <x:c r="N424" s="747" t="str">
        <x:f>IF(A424="","",IF(COUNTIF($A$5:$A$1004,A424)&gt;1,"DUPLICATE ACTIVITY ID",IF(OR(B424="",C424="",D424="",E424="",F424="",G424="",L424=""),"CHECK REQUIRED FIELDS",IF(OR(NOT(ISNUMBER(B424)),B424&gt;TODAY()+1,AND(K424&lt;&gt;"",NOT(ISNUMBER(K424))),AND(K424&lt;&gt;"",K424&lt;B424)),"CHECK DATE","COMPLETE"))))</x:f>
      </x:c>
    </x:row>
    <x:row r="425">
      <x:c r="A425" s="459"/>
      <x:c r="B425" s="466"/>
      <x:c r="C425" s="459"/>
      <x:c r="D425" s="459"/>
      <x:c r="E425" s="459"/>
      <x:c r="F425" s="459"/>
      <x:c r="G425" s="459"/>
      <x:c r="H425" s="459"/>
      <x:c r="I425" s="459"/>
      <x:c r="J425" s="459"/>
      <x:c r="K425" s="487"/>
      <x:c r="L425" s="459"/>
      <x:c r="M425" s="459"/>
      <x:c r="N425" s="747" t="str">
        <x:f>IF(A425="","",IF(COUNTIF($A$5:$A$1004,A425)&gt;1,"DUPLICATE ACTIVITY ID",IF(OR(B425="",C425="",D425="",E425="",F425="",G425="",L425=""),"CHECK REQUIRED FIELDS",IF(OR(NOT(ISNUMBER(B425)),B425&gt;TODAY()+1,AND(K425&lt;&gt;"",NOT(ISNUMBER(K425))),AND(K425&lt;&gt;"",K425&lt;B425)),"CHECK DATE","COMPLETE"))))</x:f>
      </x:c>
    </x:row>
    <x:row r="426">
      <x:c r="A426" s="459"/>
      <x:c r="B426" s="466"/>
      <x:c r="C426" s="459"/>
      <x:c r="D426" s="459"/>
      <x:c r="E426" s="459"/>
      <x:c r="F426" s="459"/>
      <x:c r="G426" s="459"/>
      <x:c r="H426" s="459"/>
      <x:c r="I426" s="459"/>
      <x:c r="J426" s="459"/>
      <x:c r="K426" s="487"/>
      <x:c r="L426" s="459"/>
      <x:c r="M426" s="459"/>
      <x:c r="N426" s="747" t="str">
        <x:f>IF(A426="","",IF(COUNTIF($A$5:$A$1004,A426)&gt;1,"DUPLICATE ACTIVITY ID",IF(OR(B426="",C426="",D426="",E426="",F426="",G426="",L426=""),"CHECK REQUIRED FIELDS",IF(OR(NOT(ISNUMBER(B426)),B426&gt;TODAY()+1,AND(K426&lt;&gt;"",NOT(ISNUMBER(K426))),AND(K426&lt;&gt;"",K426&lt;B426)),"CHECK DATE","COMPLETE"))))</x:f>
      </x:c>
    </x:row>
    <x:row r="427">
      <x:c r="A427" s="459"/>
      <x:c r="B427" s="466"/>
      <x:c r="C427" s="459"/>
      <x:c r="D427" s="459"/>
      <x:c r="E427" s="459"/>
      <x:c r="F427" s="459"/>
      <x:c r="G427" s="459"/>
      <x:c r="H427" s="459"/>
      <x:c r="I427" s="459"/>
      <x:c r="J427" s="459"/>
      <x:c r="K427" s="487"/>
      <x:c r="L427" s="459"/>
      <x:c r="M427" s="459"/>
      <x:c r="N427" s="747" t="str">
        <x:f>IF(A427="","",IF(COUNTIF($A$5:$A$1004,A427)&gt;1,"DUPLICATE ACTIVITY ID",IF(OR(B427="",C427="",D427="",E427="",F427="",G427="",L427=""),"CHECK REQUIRED FIELDS",IF(OR(NOT(ISNUMBER(B427)),B427&gt;TODAY()+1,AND(K427&lt;&gt;"",NOT(ISNUMBER(K427))),AND(K427&lt;&gt;"",K427&lt;B427)),"CHECK DATE","COMPLETE"))))</x:f>
      </x:c>
    </x:row>
    <x:row r="428">
      <x:c r="A428" s="459"/>
      <x:c r="B428" s="466"/>
      <x:c r="C428" s="459"/>
      <x:c r="D428" s="459"/>
      <x:c r="E428" s="459"/>
      <x:c r="F428" s="459"/>
      <x:c r="G428" s="459"/>
      <x:c r="H428" s="459"/>
      <x:c r="I428" s="459"/>
      <x:c r="J428" s="459"/>
      <x:c r="K428" s="487"/>
      <x:c r="L428" s="459"/>
      <x:c r="M428" s="459"/>
      <x:c r="N428" s="747" t="str">
        <x:f>IF(A428="","",IF(COUNTIF($A$5:$A$1004,A428)&gt;1,"DUPLICATE ACTIVITY ID",IF(OR(B428="",C428="",D428="",E428="",F428="",G428="",L428=""),"CHECK REQUIRED FIELDS",IF(OR(NOT(ISNUMBER(B428)),B428&gt;TODAY()+1,AND(K428&lt;&gt;"",NOT(ISNUMBER(K428))),AND(K428&lt;&gt;"",K428&lt;B428)),"CHECK DATE","COMPLETE"))))</x:f>
      </x:c>
    </x:row>
    <x:row r="429">
      <x:c r="A429" s="459"/>
      <x:c r="B429" s="466"/>
      <x:c r="C429" s="459"/>
      <x:c r="D429" s="459"/>
      <x:c r="E429" s="459"/>
      <x:c r="F429" s="459"/>
      <x:c r="G429" s="459"/>
      <x:c r="H429" s="459"/>
      <x:c r="I429" s="459"/>
      <x:c r="J429" s="459"/>
      <x:c r="K429" s="487"/>
      <x:c r="L429" s="459"/>
      <x:c r="M429" s="459"/>
      <x:c r="N429" s="747" t="str">
        <x:f>IF(A429="","",IF(COUNTIF($A$5:$A$1004,A429)&gt;1,"DUPLICATE ACTIVITY ID",IF(OR(B429="",C429="",D429="",E429="",F429="",G429="",L429=""),"CHECK REQUIRED FIELDS",IF(OR(NOT(ISNUMBER(B429)),B429&gt;TODAY()+1,AND(K429&lt;&gt;"",NOT(ISNUMBER(K429))),AND(K429&lt;&gt;"",K429&lt;B429)),"CHECK DATE","COMPLETE"))))</x:f>
      </x:c>
    </x:row>
    <x:row r="430">
      <x:c r="A430" s="459"/>
      <x:c r="B430" s="466"/>
      <x:c r="C430" s="459"/>
      <x:c r="D430" s="459"/>
      <x:c r="E430" s="459"/>
      <x:c r="F430" s="459"/>
      <x:c r="G430" s="459"/>
      <x:c r="H430" s="459"/>
      <x:c r="I430" s="459"/>
      <x:c r="J430" s="459"/>
      <x:c r="K430" s="487"/>
      <x:c r="L430" s="459"/>
      <x:c r="M430" s="459"/>
      <x:c r="N430" s="747" t="str">
        <x:f>IF(A430="","",IF(COUNTIF($A$5:$A$1004,A430)&gt;1,"DUPLICATE ACTIVITY ID",IF(OR(B430="",C430="",D430="",E430="",F430="",G430="",L430=""),"CHECK REQUIRED FIELDS",IF(OR(NOT(ISNUMBER(B430)),B430&gt;TODAY()+1,AND(K430&lt;&gt;"",NOT(ISNUMBER(K430))),AND(K430&lt;&gt;"",K430&lt;B430)),"CHECK DATE","COMPLETE"))))</x:f>
      </x:c>
    </x:row>
    <x:row r="431">
      <x:c r="A431" s="459"/>
      <x:c r="B431" s="466"/>
      <x:c r="C431" s="459"/>
      <x:c r="D431" s="459"/>
      <x:c r="E431" s="459"/>
      <x:c r="F431" s="459"/>
      <x:c r="G431" s="459"/>
      <x:c r="H431" s="459"/>
      <x:c r="I431" s="459"/>
      <x:c r="J431" s="459"/>
      <x:c r="K431" s="487"/>
      <x:c r="L431" s="459"/>
      <x:c r="M431" s="459"/>
      <x:c r="N431" s="747" t="str">
        <x:f>IF(A431="","",IF(COUNTIF($A$5:$A$1004,A431)&gt;1,"DUPLICATE ACTIVITY ID",IF(OR(B431="",C431="",D431="",E431="",F431="",G431="",L431=""),"CHECK REQUIRED FIELDS",IF(OR(NOT(ISNUMBER(B431)),B431&gt;TODAY()+1,AND(K431&lt;&gt;"",NOT(ISNUMBER(K431))),AND(K431&lt;&gt;"",K431&lt;B431)),"CHECK DATE","COMPLETE"))))</x:f>
      </x:c>
    </x:row>
    <x:row r="432">
      <x:c r="A432" s="459"/>
      <x:c r="B432" s="466"/>
      <x:c r="C432" s="459"/>
      <x:c r="D432" s="459"/>
      <x:c r="E432" s="459"/>
      <x:c r="F432" s="459"/>
      <x:c r="G432" s="459"/>
      <x:c r="H432" s="459"/>
      <x:c r="I432" s="459"/>
      <x:c r="J432" s="459"/>
      <x:c r="K432" s="487"/>
      <x:c r="L432" s="459"/>
      <x:c r="M432" s="459"/>
      <x:c r="N432" s="747" t="str">
        <x:f>IF(A432="","",IF(COUNTIF($A$5:$A$1004,A432)&gt;1,"DUPLICATE ACTIVITY ID",IF(OR(B432="",C432="",D432="",E432="",F432="",G432="",L432=""),"CHECK REQUIRED FIELDS",IF(OR(NOT(ISNUMBER(B432)),B432&gt;TODAY()+1,AND(K432&lt;&gt;"",NOT(ISNUMBER(K432))),AND(K432&lt;&gt;"",K432&lt;B432)),"CHECK DATE","COMPLETE"))))</x:f>
      </x:c>
    </x:row>
    <x:row r="433">
      <x:c r="A433" s="459"/>
      <x:c r="B433" s="466"/>
      <x:c r="C433" s="459"/>
      <x:c r="D433" s="459"/>
      <x:c r="E433" s="459"/>
      <x:c r="F433" s="459"/>
      <x:c r="G433" s="459"/>
      <x:c r="H433" s="459"/>
      <x:c r="I433" s="459"/>
      <x:c r="J433" s="459"/>
      <x:c r="K433" s="487"/>
      <x:c r="L433" s="459"/>
      <x:c r="M433" s="459"/>
      <x:c r="N433" s="747" t="str">
        <x:f>IF(A433="","",IF(COUNTIF($A$5:$A$1004,A433)&gt;1,"DUPLICATE ACTIVITY ID",IF(OR(B433="",C433="",D433="",E433="",F433="",G433="",L433=""),"CHECK REQUIRED FIELDS",IF(OR(NOT(ISNUMBER(B433)),B433&gt;TODAY()+1,AND(K433&lt;&gt;"",NOT(ISNUMBER(K433))),AND(K433&lt;&gt;"",K433&lt;B433)),"CHECK DATE","COMPLETE"))))</x:f>
      </x:c>
    </x:row>
    <x:row r="434">
      <x:c r="A434" s="459"/>
      <x:c r="B434" s="466"/>
      <x:c r="C434" s="459"/>
      <x:c r="D434" s="459"/>
      <x:c r="E434" s="459"/>
      <x:c r="F434" s="459"/>
      <x:c r="G434" s="459"/>
      <x:c r="H434" s="459"/>
      <x:c r="I434" s="459"/>
      <x:c r="J434" s="459"/>
      <x:c r="K434" s="487"/>
      <x:c r="L434" s="459"/>
      <x:c r="M434" s="459"/>
      <x:c r="N434" s="747" t="str">
        <x:f>IF(A434="","",IF(COUNTIF($A$5:$A$1004,A434)&gt;1,"DUPLICATE ACTIVITY ID",IF(OR(B434="",C434="",D434="",E434="",F434="",G434="",L434=""),"CHECK REQUIRED FIELDS",IF(OR(NOT(ISNUMBER(B434)),B434&gt;TODAY()+1,AND(K434&lt;&gt;"",NOT(ISNUMBER(K434))),AND(K434&lt;&gt;"",K434&lt;B434)),"CHECK DATE","COMPLETE"))))</x:f>
      </x:c>
    </x:row>
    <x:row r="435">
      <x:c r="A435" s="459"/>
      <x:c r="B435" s="466"/>
      <x:c r="C435" s="459"/>
      <x:c r="D435" s="459"/>
      <x:c r="E435" s="459"/>
      <x:c r="F435" s="459"/>
      <x:c r="G435" s="459"/>
      <x:c r="H435" s="459"/>
      <x:c r="I435" s="459"/>
      <x:c r="J435" s="459"/>
      <x:c r="K435" s="487"/>
      <x:c r="L435" s="459"/>
      <x:c r="M435" s="459"/>
      <x:c r="N435" s="747" t="str">
        <x:f>IF(A435="","",IF(COUNTIF($A$5:$A$1004,A435)&gt;1,"DUPLICATE ACTIVITY ID",IF(OR(B435="",C435="",D435="",E435="",F435="",G435="",L435=""),"CHECK REQUIRED FIELDS",IF(OR(NOT(ISNUMBER(B435)),B435&gt;TODAY()+1,AND(K435&lt;&gt;"",NOT(ISNUMBER(K435))),AND(K435&lt;&gt;"",K435&lt;B435)),"CHECK DATE","COMPLETE"))))</x:f>
      </x:c>
    </x:row>
    <x:row r="436">
      <x:c r="A436" s="459"/>
      <x:c r="B436" s="466"/>
      <x:c r="C436" s="459"/>
      <x:c r="D436" s="459"/>
      <x:c r="E436" s="459"/>
      <x:c r="F436" s="459"/>
      <x:c r="G436" s="459"/>
      <x:c r="H436" s="459"/>
      <x:c r="I436" s="459"/>
      <x:c r="J436" s="459"/>
      <x:c r="K436" s="487"/>
      <x:c r="L436" s="459"/>
      <x:c r="M436" s="459"/>
      <x:c r="N436" s="747" t="str">
        <x:f>IF(A436="","",IF(COUNTIF($A$5:$A$1004,A436)&gt;1,"DUPLICATE ACTIVITY ID",IF(OR(B436="",C436="",D436="",E436="",F436="",G436="",L436=""),"CHECK REQUIRED FIELDS",IF(OR(NOT(ISNUMBER(B436)),B436&gt;TODAY()+1,AND(K436&lt;&gt;"",NOT(ISNUMBER(K436))),AND(K436&lt;&gt;"",K436&lt;B436)),"CHECK DATE","COMPLETE"))))</x:f>
      </x:c>
    </x:row>
    <x:row r="437">
      <x:c r="A437" s="459"/>
      <x:c r="B437" s="466"/>
      <x:c r="C437" s="459"/>
      <x:c r="D437" s="459"/>
      <x:c r="E437" s="459"/>
      <x:c r="F437" s="459"/>
      <x:c r="G437" s="459"/>
      <x:c r="H437" s="459"/>
      <x:c r="I437" s="459"/>
      <x:c r="J437" s="459"/>
      <x:c r="K437" s="487"/>
      <x:c r="L437" s="459"/>
      <x:c r="M437" s="459"/>
      <x:c r="N437" s="747" t="str">
        <x:f>IF(A437="","",IF(COUNTIF($A$5:$A$1004,A437)&gt;1,"DUPLICATE ACTIVITY ID",IF(OR(B437="",C437="",D437="",E437="",F437="",G437="",L437=""),"CHECK REQUIRED FIELDS",IF(OR(NOT(ISNUMBER(B437)),B437&gt;TODAY()+1,AND(K437&lt;&gt;"",NOT(ISNUMBER(K437))),AND(K437&lt;&gt;"",K437&lt;B437)),"CHECK DATE","COMPLETE"))))</x:f>
      </x:c>
    </x:row>
    <x:row r="438">
      <x:c r="A438" s="459"/>
      <x:c r="B438" s="466"/>
      <x:c r="C438" s="459"/>
      <x:c r="D438" s="459"/>
      <x:c r="E438" s="459"/>
      <x:c r="F438" s="459"/>
      <x:c r="G438" s="459"/>
      <x:c r="H438" s="459"/>
      <x:c r="I438" s="459"/>
      <x:c r="J438" s="459"/>
      <x:c r="K438" s="487"/>
      <x:c r="L438" s="459"/>
      <x:c r="M438" s="459"/>
      <x:c r="N438" s="747" t="str">
        <x:f>IF(A438="","",IF(COUNTIF($A$5:$A$1004,A438)&gt;1,"DUPLICATE ACTIVITY ID",IF(OR(B438="",C438="",D438="",E438="",F438="",G438="",L438=""),"CHECK REQUIRED FIELDS",IF(OR(NOT(ISNUMBER(B438)),B438&gt;TODAY()+1,AND(K438&lt;&gt;"",NOT(ISNUMBER(K438))),AND(K438&lt;&gt;"",K438&lt;B438)),"CHECK DATE","COMPLETE"))))</x:f>
      </x:c>
    </x:row>
    <x:row r="439">
      <x:c r="A439" s="459"/>
      <x:c r="B439" s="466"/>
      <x:c r="C439" s="459"/>
      <x:c r="D439" s="459"/>
      <x:c r="E439" s="459"/>
      <x:c r="F439" s="459"/>
      <x:c r="G439" s="459"/>
      <x:c r="H439" s="459"/>
      <x:c r="I439" s="459"/>
      <x:c r="J439" s="459"/>
      <x:c r="K439" s="487"/>
      <x:c r="L439" s="459"/>
      <x:c r="M439" s="459"/>
      <x:c r="N439" s="747" t="str">
        <x:f>IF(A439="","",IF(COUNTIF($A$5:$A$1004,A439)&gt;1,"DUPLICATE ACTIVITY ID",IF(OR(B439="",C439="",D439="",E439="",F439="",G439="",L439=""),"CHECK REQUIRED FIELDS",IF(OR(NOT(ISNUMBER(B439)),B439&gt;TODAY()+1,AND(K439&lt;&gt;"",NOT(ISNUMBER(K439))),AND(K439&lt;&gt;"",K439&lt;B439)),"CHECK DATE","COMPLETE"))))</x:f>
      </x:c>
    </x:row>
    <x:row r="440">
      <x:c r="A440" s="459"/>
      <x:c r="B440" s="466"/>
      <x:c r="C440" s="459"/>
      <x:c r="D440" s="459"/>
      <x:c r="E440" s="459"/>
      <x:c r="F440" s="459"/>
      <x:c r="G440" s="459"/>
      <x:c r="H440" s="459"/>
      <x:c r="I440" s="459"/>
      <x:c r="J440" s="459"/>
      <x:c r="K440" s="487"/>
      <x:c r="L440" s="459"/>
      <x:c r="M440" s="459"/>
      <x:c r="N440" s="747" t="str">
        <x:f>IF(A440="","",IF(COUNTIF($A$5:$A$1004,A440)&gt;1,"DUPLICATE ACTIVITY ID",IF(OR(B440="",C440="",D440="",E440="",F440="",G440="",L440=""),"CHECK REQUIRED FIELDS",IF(OR(NOT(ISNUMBER(B440)),B440&gt;TODAY()+1,AND(K440&lt;&gt;"",NOT(ISNUMBER(K440))),AND(K440&lt;&gt;"",K440&lt;B440)),"CHECK DATE","COMPLETE"))))</x:f>
      </x:c>
    </x:row>
    <x:row r="441">
      <x:c r="A441" s="459"/>
      <x:c r="B441" s="466"/>
      <x:c r="C441" s="459"/>
      <x:c r="D441" s="459"/>
      <x:c r="E441" s="459"/>
      <x:c r="F441" s="459"/>
      <x:c r="G441" s="459"/>
      <x:c r="H441" s="459"/>
      <x:c r="I441" s="459"/>
      <x:c r="J441" s="459"/>
      <x:c r="K441" s="487"/>
      <x:c r="L441" s="459"/>
      <x:c r="M441" s="459"/>
      <x:c r="N441" s="747" t="str">
        <x:f>IF(A441="","",IF(COUNTIF($A$5:$A$1004,A441)&gt;1,"DUPLICATE ACTIVITY ID",IF(OR(B441="",C441="",D441="",E441="",F441="",G441="",L441=""),"CHECK REQUIRED FIELDS",IF(OR(NOT(ISNUMBER(B441)),B441&gt;TODAY()+1,AND(K441&lt;&gt;"",NOT(ISNUMBER(K441))),AND(K441&lt;&gt;"",K441&lt;B441)),"CHECK DATE","COMPLETE"))))</x:f>
      </x:c>
    </x:row>
    <x:row r="442">
      <x:c r="A442" s="459"/>
      <x:c r="B442" s="466"/>
      <x:c r="C442" s="459"/>
      <x:c r="D442" s="459"/>
      <x:c r="E442" s="459"/>
      <x:c r="F442" s="459"/>
      <x:c r="G442" s="459"/>
      <x:c r="H442" s="459"/>
      <x:c r="I442" s="459"/>
      <x:c r="J442" s="459"/>
      <x:c r="K442" s="487"/>
      <x:c r="L442" s="459"/>
      <x:c r="M442" s="459"/>
      <x:c r="N442" s="747" t="str">
        <x:f>IF(A442="","",IF(COUNTIF($A$5:$A$1004,A442)&gt;1,"DUPLICATE ACTIVITY ID",IF(OR(B442="",C442="",D442="",E442="",F442="",G442="",L442=""),"CHECK REQUIRED FIELDS",IF(OR(NOT(ISNUMBER(B442)),B442&gt;TODAY()+1,AND(K442&lt;&gt;"",NOT(ISNUMBER(K442))),AND(K442&lt;&gt;"",K442&lt;B442)),"CHECK DATE","COMPLETE"))))</x:f>
      </x:c>
    </x:row>
    <x:row r="443">
      <x:c r="A443" s="459"/>
      <x:c r="B443" s="466"/>
      <x:c r="C443" s="459"/>
      <x:c r="D443" s="459"/>
      <x:c r="E443" s="459"/>
      <x:c r="F443" s="459"/>
      <x:c r="G443" s="459"/>
      <x:c r="H443" s="459"/>
      <x:c r="I443" s="459"/>
      <x:c r="J443" s="459"/>
      <x:c r="K443" s="487"/>
      <x:c r="L443" s="459"/>
      <x:c r="M443" s="459"/>
      <x:c r="N443" s="747" t="str">
        <x:f>IF(A443="","",IF(COUNTIF($A$5:$A$1004,A443)&gt;1,"DUPLICATE ACTIVITY ID",IF(OR(B443="",C443="",D443="",E443="",F443="",G443="",L443=""),"CHECK REQUIRED FIELDS",IF(OR(NOT(ISNUMBER(B443)),B443&gt;TODAY()+1,AND(K443&lt;&gt;"",NOT(ISNUMBER(K443))),AND(K443&lt;&gt;"",K443&lt;B443)),"CHECK DATE","COMPLETE"))))</x:f>
      </x:c>
    </x:row>
    <x:row r="444">
      <x:c r="A444" s="459"/>
      <x:c r="B444" s="466"/>
      <x:c r="C444" s="459"/>
      <x:c r="D444" s="459"/>
      <x:c r="E444" s="459"/>
      <x:c r="F444" s="459"/>
      <x:c r="G444" s="459"/>
      <x:c r="H444" s="459"/>
      <x:c r="I444" s="459"/>
      <x:c r="J444" s="459"/>
      <x:c r="K444" s="487"/>
      <x:c r="L444" s="459"/>
      <x:c r="M444" s="459"/>
      <x:c r="N444" s="747" t="str">
        <x:f>IF(A444="","",IF(COUNTIF($A$5:$A$1004,A444)&gt;1,"DUPLICATE ACTIVITY ID",IF(OR(B444="",C444="",D444="",E444="",F444="",G444="",L444=""),"CHECK REQUIRED FIELDS",IF(OR(NOT(ISNUMBER(B444)),B444&gt;TODAY()+1,AND(K444&lt;&gt;"",NOT(ISNUMBER(K444))),AND(K444&lt;&gt;"",K444&lt;B444)),"CHECK DATE","COMPLETE"))))</x:f>
      </x:c>
    </x:row>
    <x:row r="445">
      <x:c r="A445" s="459"/>
      <x:c r="B445" s="466"/>
      <x:c r="C445" s="459"/>
      <x:c r="D445" s="459"/>
      <x:c r="E445" s="459"/>
      <x:c r="F445" s="459"/>
      <x:c r="G445" s="459"/>
      <x:c r="H445" s="459"/>
      <x:c r="I445" s="459"/>
      <x:c r="J445" s="459"/>
      <x:c r="K445" s="487"/>
      <x:c r="L445" s="459"/>
      <x:c r="M445" s="459"/>
      <x:c r="N445" s="747" t="str">
        <x:f>IF(A445="","",IF(COUNTIF($A$5:$A$1004,A445)&gt;1,"DUPLICATE ACTIVITY ID",IF(OR(B445="",C445="",D445="",E445="",F445="",G445="",L445=""),"CHECK REQUIRED FIELDS",IF(OR(NOT(ISNUMBER(B445)),B445&gt;TODAY()+1,AND(K445&lt;&gt;"",NOT(ISNUMBER(K445))),AND(K445&lt;&gt;"",K445&lt;B445)),"CHECK DATE","COMPLETE"))))</x:f>
      </x:c>
    </x:row>
    <x:row r="446">
      <x:c r="A446" s="459"/>
      <x:c r="B446" s="466"/>
      <x:c r="C446" s="459"/>
      <x:c r="D446" s="459"/>
      <x:c r="E446" s="459"/>
      <x:c r="F446" s="459"/>
      <x:c r="G446" s="459"/>
      <x:c r="H446" s="459"/>
      <x:c r="I446" s="459"/>
      <x:c r="J446" s="459"/>
      <x:c r="K446" s="487"/>
      <x:c r="L446" s="459"/>
      <x:c r="M446" s="459"/>
      <x:c r="N446" s="747" t="str">
        <x:f>IF(A446="","",IF(COUNTIF($A$5:$A$1004,A446)&gt;1,"DUPLICATE ACTIVITY ID",IF(OR(B446="",C446="",D446="",E446="",F446="",G446="",L446=""),"CHECK REQUIRED FIELDS",IF(OR(NOT(ISNUMBER(B446)),B446&gt;TODAY()+1,AND(K446&lt;&gt;"",NOT(ISNUMBER(K446))),AND(K446&lt;&gt;"",K446&lt;B446)),"CHECK DATE","COMPLETE"))))</x:f>
      </x:c>
    </x:row>
    <x:row r="447">
      <x:c r="A447" s="459"/>
      <x:c r="B447" s="466"/>
      <x:c r="C447" s="459"/>
      <x:c r="D447" s="459"/>
      <x:c r="E447" s="459"/>
      <x:c r="F447" s="459"/>
      <x:c r="G447" s="459"/>
      <x:c r="H447" s="459"/>
      <x:c r="I447" s="459"/>
      <x:c r="J447" s="459"/>
      <x:c r="K447" s="487"/>
      <x:c r="L447" s="459"/>
      <x:c r="M447" s="459"/>
      <x:c r="N447" s="747" t="str">
        <x:f>IF(A447="","",IF(COUNTIF($A$5:$A$1004,A447)&gt;1,"DUPLICATE ACTIVITY ID",IF(OR(B447="",C447="",D447="",E447="",F447="",G447="",L447=""),"CHECK REQUIRED FIELDS",IF(OR(NOT(ISNUMBER(B447)),B447&gt;TODAY()+1,AND(K447&lt;&gt;"",NOT(ISNUMBER(K447))),AND(K447&lt;&gt;"",K447&lt;B447)),"CHECK DATE","COMPLETE"))))</x:f>
      </x:c>
    </x:row>
    <x:row r="448">
      <x:c r="A448" s="459"/>
      <x:c r="B448" s="466"/>
      <x:c r="C448" s="459"/>
      <x:c r="D448" s="459"/>
      <x:c r="E448" s="459"/>
      <x:c r="F448" s="459"/>
      <x:c r="G448" s="459"/>
      <x:c r="H448" s="459"/>
      <x:c r="I448" s="459"/>
      <x:c r="J448" s="459"/>
      <x:c r="K448" s="487"/>
      <x:c r="L448" s="459"/>
      <x:c r="M448" s="459"/>
      <x:c r="N448" s="747" t="str">
        <x:f>IF(A448="","",IF(COUNTIF($A$5:$A$1004,A448)&gt;1,"DUPLICATE ACTIVITY ID",IF(OR(B448="",C448="",D448="",E448="",F448="",G448="",L448=""),"CHECK REQUIRED FIELDS",IF(OR(NOT(ISNUMBER(B448)),B448&gt;TODAY()+1,AND(K448&lt;&gt;"",NOT(ISNUMBER(K448))),AND(K448&lt;&gt;"",K448&lt;B448)),"CHECK DATE","COMPLETE"))))</x:f>
      </x:c>
    </x:row>
    <x:row r="449">
      <x:c r="A449" s="459"/>
      <x:c r="B449" s="466"/>
      <x:c r="C449" s="459"/>
      <x:c r="D449" s="459"/>
      <x:c r="E449" s="459"/>
      <x:c r="F449" s="459"/>
      <x:c r="G449" s="459"/>
      <x:c r="H449" s="459"/>
      <x:c r="I449" s="459"/>
      <x:c r="J449" s="459"/>
      <x:c r="K449" s="487"/>
      <x:c r="L449" s="459"/>
      <x:c r="M449" s="459"/>
      <x:c r="N449" s="747" t="str">
        <x:f>IF(A449="","",IF(COUNTIF($A$5:$A$1004,A449)&gt;1,"DUPLICATE ACTIVITY ID",IF(OR(B449="",C449="",D449="",E449="",F449="",G449="",L449=""),"CHECK REQUIRED FIELDS",IF(OR(NOT(ISNUMBER(B449)),B449&gt;TODAY()+1,AND(K449&lt;&gt;"",NOT(ISNUMBER(K449))),AND(K449&lt;&gt;"",K449&lt;B449)),"CHECK DATE","COMPLETE"))))</x:f>
      </x:c>
    </x:row>
    <x:row r="450">
      <x:c r="A450" s="459"/>
      <x:c r="B450" s="466"/>
      <x:c r="C450" s="459"/>
      <x:c r="D450" s="459"/>
      <x:c r="E450" s="459"/>
      <x:c r="F450" s="459"/>
      <x:c r="G450" s="459"/>
      <x:c r="H450" s="459"/>
      <x:c r="I450" s="459"/>
      <x:c r="J450" s="459"/>
      <x:c r="K450" s="487"/>
      <x:c r="L450" s="459"/>
      <x:c r="M450" s="459"/>
      <x:c r="N450" s="747" t="str">
        <x:f>IF(A450="","",IF(COUNTIF($A$5:$A$1004,A450)&gt;1,"DUPLICATE ACTIVITY ID",IF(OR(B450="",C450="",D450="",E450="",F450="",G450="",L450=""),"CHECK REQUIRED FIELDS",IF(OR(NOT(ISNUMBER(B450)),B450&gt;TODAY()+1,AND(K450&lt;&gt;"",NOT(ISNUMBER(K450))),AND(K450&lt;&gt;"",K450&lt;B450)),"CHECK DATE","COMPLETE"))))</x:f>
      </x:c>
    </x:row>
    <x:row r="451">
      <x:c r="A451" s="459"/>
      <x:c r="B451" s="466"/>
      <x:c r="C451" s="459"/>
      <x:c r="D451" s="459"/>
      <x:c r="E451" s="459"/>
      <x:c r="F451" s="459"/>
      <x:c r="G451" s="459"/>
      <x:c r="H451" s="459"/>
      <x:c r="I451" s="459"/>
      <x:c r="J451" s="459"/>
      <x:c r="K451" s="487"/>
      <x:c r="L451" s="459"/>
      <x:c r="M451" s="459"/>
      <x:c r="N451" s="747" t="str">
        <x:f>IF(A451="","",IF(COUNTIF($A$5:$A$1004,A451)&gt;1,"DUPLICATE ACTIVITY ID",IF(OR(B451="",C451="",D451="",E451="",F451="",G451="",L451=""),"CHECK REQUIRED FIELDS",IF(OR(NOT(ISNUMBER(B451)),B451&gt;TODAY()+1,AND(K451&lt;&gt;"",NOT(ISNUMBER(K451))),AND(K451&lt;&gt;"",K451&lt;B451)),"CHECK DATE","COMPLETE"))))</x:f>
      </x:c>
    </x:row>
    <x:row r="452">
      <x:c r="A452" s="459"/>
      <x:c r="B452" s="466"/>
      <x:c r="C452" s="459"/>
      <x:c r="D452" s="459"/>
      <x:c r="E452" s="459"/>
      <x:c r="F452" s="459"/>
      <x:c r="G452" s="459"/>
      <x:c r="H452" s="459"/>
      <x:c r="I452" s="459"/>
      <x:c r="J452" s="459"/>
      <x:c r="K452" s="487"/>
      <x:c r="L452" s="459"/>
      <x:c r="M452" s="459"/>
      <x:c r="N452" s="747" t="str">
        <x:f>IF(A452="","",IF(COUNTIF($A$5:$A$1004,A452)&gt;1,"DUPLICATE ACTIVITY ID",IF(OR(B452="",C452="",D452="",E452="",F452="",G452="",L452=""),"CHECK REQUIRED FIELDS",IF(OR(NOT(ISNUMBER(B452)),B452&gt;TODAY()+1,AND(K452&lt;&gt;"",NOT(ISNUMBER(K452))),AND(K452&lt;&gt;"",K452&lt;B452)),"CHECK DATE","COMPLETE"))))</x:f>
      </x:c>
    </x:row>
    <x:row r="453">
      <x:c r="A453" s="459"/>
      <x:c r="B453" s="466"/>
      <x:c r="C453" s="459"/>
      <x:c r="D453" s="459"/>
      <x:c r="E453" s="459"/>
      <x:c r="F453" s="459"/>
      <x:c r="G453" s="459"/>
      <x:c r="H453" s="459"/>
      <x:c r="I453" s="459"/>
      <x:c r="J453" s="459"/>
      <x:c r="K453" s="487"/>
      <x:c r="L453" s="459"/>
      <x:c r="M453" s="459"/>
      <x:c r="N453" s="747" t="str">
        <x:f>IF(A453="","",IF(COUNTIF($A$5:$A$1004,A453)&gt;1,"DUPLICATE ACTIVITY ID",IF(OR(B453="",C453="",D453="",E453="",F453="",G453="",L453=""),"CHECK REQUIRED FIELDS",IF(OR(NOT(ISNUMBER(B453)),B453&gt;TODAY()+1,AND(K453&lt;&gt;"",NOT(ISNUMBER(K453))),AND(K453&lt;&gt;"",K453&lt;B453)),"CHECK DATE","COMPLETE"))))</x:f>
      </x:c>
    </x:row>
    <x:row r="454">
      <x:c r="A454" s="459"/>
      <x:c r="B454" s="466"/>
      <x:c r="C454" s="459"/>
      <x:c r="D454" s="459"/>
      <x:c r="E454" s="459"/>
      <x:c r="F454" s="459"/>
      <x:c r="G454" s="459"/>
      <x:c r="H454" s="459"/>
      <x:c r="I454" s="459"/>
      <x:c r="J454" s="459"/>
      <x:c r="K454" s="487"/>
      <x:c r="L454" s="459"/>
      <x:c r="M454" s="459"/>
      <x:c r="N454" s="747" t="str">
        <x:f>IF(A454="","",IF(COUNTIF($A$5:$A$1004,A454)&gt;1,"DUPLICATE ACTIVITY ID",IF(OR(B454="",C454="",D454="",E454="",F454="",G454="",L454=""),"CHECK REQUIRED FIELDS",IF(OR(NOT(ISNUMBER(B454)),B454&gt;TODAY()+1,AND(K454&lt;&gt;"",NOT(ISNUMBER(K454))),AND(K454&lt;&gt;"",K454&lt;B454)),"CHECK DATE","COMPLETE"))))</x:f>
      </x:c>
    </x:row>
    <x:row r="455">
      <x:c r="A455" s="459"/>
      <x:c r="B455" s="466"/>
      <x:c r="C455" s="459"/>
      <x:c r="D455" s="459"/>
      <x:c r="E455" s="459"/>
      <x:c r="F455" s="459"/>
      <x:c r="G455" s="459"/>
      <x:c r="H455" s="459"/>
      <x:c r="I455" s="459"/>
      <x:c r="J455" s="459"/>
      <x:c r="K455" s="487"/>
      <x:c r="L455" s="459"/>
      <x:c r="M455" s="459"/>
      <x:c r="N455" s="747" t="str">
        <x:f>IF(A455="","",IF(COUNTIF($A$5:$A$1004,A455)&gt;1,"DUPLICATE ACTIVITY ID",IF(OR(B455="",C455="",D455="",E455="",F455="",G455="",L455=""),"CHECK REQUIRED FIELDS",IF(OR(NOT(ISNUMBER(B455)),B455&gt;TODAY()+1,AND(K455&lt;&gt;"",NOT(ISNUMBER(K455))),AND(K455&lt;&gt;"",K455&lt;B455)),"CHECK DATE","COMPLETE"))))</x:f>
      </x:c>
    </x:row>
    <x:row r="456">
      <x:c r="A456" s="459"/>
      <x:c r="B456" s="466"/>
      <x:c r="C456" s="459"/>
      <x:c r="D456" s="459"/>
      <x:c r="E456" s="459"/>
      <x:c r="F456" s="459"/>
      <x:c r="G456" s="459"/>
      <x:c r="H456" s="459"/>
      <x:c r="I456" s="459"/>
      <x:c r="J456" s="459"/>
      <x:c r="K456" s="487"/>
      <x:c r="L456" s="459"/>
      <x:c r="M456" s="459"/>
      <x:c r="N456" s="747" t="str">
        <x:f>IF(A456="","",IF(COUNTIF($A$5:$A$1004,A456)&gt;1,"DUPLICATE ACTIVITY ID",IF(OR(B456="",C456="",D456="",E456="",F456="",G456="",L456=""),"CHECK REQUIRED FIELDS",IF(OR(NOT(ISNUMBER(B456)),B456&gt;TODAY()+1,AND(K456&lt;&gt;"",NOT(ISNUMBER(K456))),AND(K456&lt;&gt;"",K456&lt;B456)),"CHECK DATE","COMPLETE"))))</x:f>
      </x:c>
    </x:row>
    <x:row r="457">
      <x:c r="A457" s="459"/>
      <x:c r="B457" s="466"/>
      <x:c r="C457" s="459"/>
      <x:c r="D457" s="459"/>
      <x:c r="E457" s="459"/>
      <x:c r="F457" s="459"/>
      <x:c r="G457" s="459"/>
      <x:c r="H457" s="459"/>
      <x:c r="I457" s="459"/>
      <x:c r="J457" s="459"/>
      <x:c r="K457" s="487"/>
      <x:c r="L457" s="459"/>
      <x:c r="M457" s="459"/>
      <x:c r="N457" s="747" t="str">
        <x:f>IF(A457="","",IF(COUNTIF($A$5:$A$1004,A457)&gt;1,"DUPLICATE ACTIVITY ID",IF(OR(B457="",C457="",D457="",E457="",F457="",G457="",L457=""),"CHECK REQUIRED FIELDS",IF(OR(NOT(ISNUMBER(B457)),B457&gt;TODAY()+1,AND(K457&lt;&gt;"",NOT(ISNUMBER(K457))),AND(K457&lt;&gt;"",K457&lt;B457)),"CHECK DATE","COMPLETE"))))</x:f>
      </x:c>
    </x:row>
    <x:row r="458">
      <x:c r="A458" s="459"/>
      <x:c r="B458" s="466"/>
      <x:c r="C458" s="459"/>
      <x:c r="D458" s="459"/>
      <x:c r="E458" s="459"/>
      <x:c r="F458" s="459"/>
      <x:c r="G458" s="459"/>
      <x:c r="H458" s="459"/>
      <x:c r="I458" s="459"/>
      <x:c r="J458" s="459"/>
      <x:c r="K458" s="487"/>
      <x:c r="L458" s="459"/>
      <x:c r="M458" s="459"/>
      <x:c r="N458" s="747" t="str">
        <x:f>IF(A458="","",IF(COUNTIF($A$5:$A$1004,A458)&gt;1,"DUPLICATE ACTIVITY ID",IF(OR(B458="",C458="",D458="",E458="",F458="",G458="",L458=""),"CHECK REQUIRED FIELDS",IF(OR(NOT(ISNUMBER(B458)),B458&gt;TODAY()+1,AND(K458&lt;&gt;"",NOT(ISNUMBER(K458))),AND(K458&lt;&gt;"",K458&lt;B458)),"CHECK DATE","COMPLETE"))))</x:f>
      </x:c>
    </x:row>
    <x:row r="459">
      <x:c r="A459" s="459"/>
      <x:c r="B459" s="466"/>
      <x:c r="C459" s="459"/>
      <x:c r="D459" s="459"/>
      <x:c r="E459" s="459"/>
      <x:c r="F459" s="459"/>
      <x:c r="G459" s="459"/>
      <x:c r="H459" s="459"/>
      <x:c r="I459" s="459"/>
      <x:c r="J459" s="459"/>
      <x:c r="K459" s="487"/>
      <x:c r="L459" s="459"/>
      <x:c r="M459" s="459"/>
      <x:c r="N459" s="747" t="str">
        <x:f>IF(A459="","",IF(COUNTIF($A$5:$A$1004,A459)&gt;1,"DUPLICATE ACTIVITY ID",IF(OR(B459="",C459="",D459="",E459="",F459="",G459="",L459=""),"CHECK REQUIRED FIELDS",IF(OR(NOT(ISNUMBER(B459)),B459&gt;TODAY()+1,AND(K459&lt;&gt;"",NOT(ISNUMBER(K459))),AND(K459&lt;&gt;"",K459&lt;B459)),"CHECK DATE","COMPLETE"))))</x:f>
      </x:c>
    </x:row>
    <x:row r="460">
      <x:c r="A460" s="459"/>
      <x:c r="B460" s="466"/>
      <x:c r="C460" s="459"/>
      <x:c r="D460" s="459"/>
      <x:c r="E460" s="459"/>
      <x:c r="F460" s="459"/>
      <x:c r="G460" s="459"/>
      <x:c r="H460" s="459"/>
      <x:c r="I460" s="459"/>
      <x:c r="J460" s="459"/>
      <x:c r="K460" s="487"/>
      <x:c r="L460" s="459"/>
      <x:c r="M460" s="459"/>
      <x:c r="N460" s="747" t="str">
        <x:f>IF(A460="","",IF(COUNTIF($A$5:$A$1004,A460)&gt;1,"DUPLICATE ACTIVITY ID",IF(OR(B460="",C460="",D460="",E460="",F460="",G460="",L460=""),"CHECK REQUIRED FIELDS",IF(OR(NOT(ISNUMBER(B460)),B460&gt;TODAY()+1,AND(K460&lt;&gt;"",NOT(ISNUMBER(K460))),AND(K460&lt;&gt;"",K460&lt;B460)),"CHECK DATE","COMPLETE"))))</x:f>
      </x:c>
    </x:row>
    <x:row r="461">
      <x:c r="A461" s="459"/>
      <x:c r="B461" s="466"/>
      <x:c r="C461" s="459"/>
      <x:c r="D461" s="459"/>
      <x:c r="E461" s="459"/>
      <x:c r="F461" s="459"/>
      <x:c r="G461" s="459"/>
      <x:c r="H461" s="459"/>
      <x:c r="I461" s="459"/>
      <x:c r="J461" s="459"/>
      <x:c r="K461" s="487"/>
      <x:c r="L461" s="459"/>
      <x:c r="M461" s="459"/>
      <x:c r="N461" s="747" t="str">
        <x:f>IF(A461="","",IF(COUNTIF($A$5:$A$1004,A461)&gt;1,"DUPLICATE ACTIVITY ID",IF(OR(B461="",C461="",D461="",E461="",F461="",G461="",L461=""),"CHECK REQUIRED FIELDS",IF(OR(NOT(ISNUMBER(B461)),B461&gt;TODAY()+1,AND(K461&lt;&gt;"",NOT(ISNUMBER(K461))),AND(K461&lt;&gt;"",K461&lt;B461)),"CHECK DATE","COMPLETE"))))</x:f>
      </x:c>
    </x:row>
    <x:row r="462">
      <x:c r="A462" s="459"/>
      <x:c r="B462" s="466"/>
      <x:c r="C462" s="459"/>
      <x:c r="D462" s="459"/>
      <x:c r="E462" s="459"/>
      <x:c r="F462" s="459"/>
      <x:c r="G462" s="459"/>
      <x:c r="H462" s="459"/>
      <x:c r="I462" s="459"/>
      <x:c r="J462" s="459"/>
      <x:c r="K462" s="487"/>
      <x:c r="L462" s="459"/>
      <x:c r="M462" s="459"/>
      <x:c r="N462" s="747" t="str">
        <x:f>IF(A462="","",IF(COUNTIF($A$5:$A$1004,A462)&gt;1,"DUPLICATE ACTIVITY ID",IF(OR(B462="",C462="",D462="",E462="",F462="",G462="",L462=""),"CHECK REQUIRED FIELDS",IF(OR(NOT(ISNUMBER(B462)),B462&gt;TODAY()+1,AND(K462&lt;&gt;"",NOT(ISNUMBER(K462))),AND(K462&lt;&gt;"",K462&lt;B462)),"CHECK DATE","COMPLETE"))))</x:f>
      </x:c>
    </x:row>
    <x:row r="463">
      <x:c r="A463" s="459"/>
      <x:c r="B463" s="466"/>
      <x:c r="C463" s="459"/>
      <x:c r="D463" s="459"/>
      <x:c r="E463" s="459"/>
      <x:c r="F463" s="459"/>
      <x:c r="G463" s="459"/>
      <x:c r="H463" s="459"/>
      <x:c r="I463" s="459"/>
      <x:c r="J463" s="459"/>
      <x:c r="K463" s="487"/>
      <x:c r="L463" s="459"/>
      <x:c r="M463" s="459"/>
      <x:c r="N463" s="747" t="str">
        <x:f>IF(A463="","",IF(COUNTIF($A$5:$A$1004,A463)&gt;1,"DUPLICATE ACTIVITY ID",IF(OR(B463="",C463="",D463="",E463="",F463="",G463="",L463=""),"CHECK REQUIRED FIELDS",IF(OR(NOT(ISNUMBER(B463)),B463&gt;TODAY()+1,AND(K463&lt;&gt;"",NOT(ISNUMBER(K463))),AND(K463&lt;&gt;"",K463&lt;B463)),"CHECK DATE","COMPLETE"))))</x:f>
      </x:c>
    </x:row>
    <x:row r="464">
      <x:c r="A464" s="459"/>
      <x:c r="B464" s="466"/>
      <x:c r="C464" s="459"/>
      <x:c r="D464" s="459"/>
      <x:c r="E464" s="459"/>
      <x:c r="F464" s="459"/>
      <x:c r="G464" s="459"/>
      <x:c r="H464" s="459"/>
      <x:c r="I464" s="459"/>
      <x:c r="J464" s="459"/>
      <x:c r="K464" s="487"/>
      <x:c r="L464" s="459"/>
      <x:c r="M464" s="459"/>
      <x:c r="N464" s="747" t="str">
        <x:f>IF(A464="","",IF(COUNTIF($A$5:$A$1004,A464)&gt;1,"DUPLICATE ACTIVITY ID",IF(OR(B464="",C464="",D464="",E464="",F464="",G464="",L464=""),"CHECK REQUIRED FIELDS",IF(OR(NOT(ISNUMBER(B464)),B464&gt;TODAY()+1,AND(K464&lt;&gt;"",NOT(ISNUMBER(K464))),AND(K464&lt;&gt;"",K464&lt;B464)),"CHECK DATE","COMPLETE"))))</x:f>
      </x:c>
    </x:row>
    <x:row r="465">
      <x:c r="A465" s="459"/>
      <x:c r="B465" s="466"/>
      <x:c r="C465" s="459"/>
      <x:c r="D465" s="459"/>
      <x:c r="E465" s="459"/>
      <x:c r="F465" s="459"/>
      <x:c r="G465" s="459"/>
      <x:c r="H465" s="459"/>
      <x:c r="I465" s="459"/>
      <x:c r="J465" s="459"/>
      <x:c r="K465" s="487"/>
      <x:c r="L465" s="459"/>
      <x:c r="M465" s="459"/>
      <x:c r="N465" s="747" t="str">
        <x:f>IF(A465="","",IF(COUNTIF($A$5:$A$1004,A465)&gt;1,"DUPLICATE ACTIVITY ID",IF(OR(B465="",C465="",D465="",E465="",F465="",G465="",L465=""),"CHECK REQUIRED FIELDS",IF(OR(NOT(ISNUMBER(B465)),B465&gt;TODAY()+1,AND(K465&lt;&gt;"",NOT(ISNUMBER(K465))),AND(K465&lt;&gt;"",K465&lt;B465)),"CHECK DATE","COMPLETE"))))</x:f>
      </x:c>
    </x:row>
    <x:row r="466">
      <x:c r="A466" s="459"/>
      <x:c r="B466" s="466"/>
      <x:c r="C466" s="459"/>
      <x:c r="D466" s="459"/>
      <x:c r="E466" s="459"/>
      <x:c r="F466" s="459"/>
      <x:c r="G466" s="459"/>
      <x:c r="H466" s="459"/>
      <x:c r="I466" s="459"/>
      <x:c r="J466" s="459"/>
      <x:c r="K466" s="487"/>
      <x:c r="L466" s="459"/>
      <x:c r="M466" s="459"/>
      <x:c r="N466" s="747" t="str">
        <x:f>IF(A466="","",IF(COUNTIF($A$5:$A$1004,A466)&gt;1,"DUPLICATE ACTIVITY ID",IF(OR(B466="",C466="",D466="",E466="",F466="",G466="",L466=""),"CHECK REQUIRED FIELDS",IF(OR(NOT(ISNUMBER(B466)),B466&gt;TODAY()+1,AND(K466&lt;&gt;"",NOT(ISNUMBER(K466))),AND(K466&lt;&gt;"",K466&lt;B466)),"CHECK DATE","COMPLETE"))))</x:f>
      </x:c>
    </x:row>
    <x:row r="467">
      <x:c r="A467" s="459"/>
      <x:c r="B467" s="466"/>
      <x:c r="C467" s="459"/>
      <x:c r="D467" s="459"/>
      <x:c r="E467" s="459"/>
      <x:c r="F467" s="459"/>
      <x:c r="G467" s="459"/>
      <x:c r="H467" s="459"/>
      <x:c r="I467" s="459"/>
      <x:c r="J467" s="459"/>
      <x:c r="K467" s="487"/>
      <x:c r="L467" s="459"/>
      <x:c r="M467" s="459"/>
      <x:c r="N467" s="747" t="str">
        <x:f>IF(A467="","",IF(COUNTIF($A$5:$A$1004,A467)&gt;1,"DUPLICATE ACTIVITY ID",IF(OR(B467="",C467="",D467="",E467="",F467="",G467="",L467=""),"CHECK REQUIRED FIELDS",IF(OR(NOT(ISNUMBER(B467)),B467&gt;TODAY()+1,AND(K467&lt;&gt;"",NOT(ISNUMBER(K467))),AND(K467&lt;&gt;"",K467&lt;B467)),"CHECK DATE","COMPLETE"))))</x:f>
      </x:c>
    </x:row>
    <x:row r="468">
      <x:c r="A468" s="459"/>
      <x:c r="B468" s="466"/>
      <x:c r="C468" s="459"/>
      <x:c r="D468" s="459"/>
      <x:c r="E468" s="459"/>
      <x:c r="F468" s="459"/>
      <x:c r="G468" s="459"/>
      <x:c r="H468" s="459"/>
      <x:c r="I468" s="459"/>
      <x:c r="J468" s="459"/>
      <x:c r="K468" s="487"/>
      <x:c r="L468" s="459"/>
      <x:c r="M468" s="459"/>
      <x:c r="N468" s="747" t="str">
        <x:f>IF(A468="","",IF(COUNTIF($A$5:$A$1004,A468)&gt;1,"DUPLICATE ACTIVITY ID",IF(OR(B468="",C468="",D468="",E468="",F468="",G468="",L468=""),"CHECK REQUIRED FIELDS",IF(OR(NOT(ISNUMBER(B468)),B468&gt;TODAY()+1,AND(K468&lt;&gt;"",NOT(ISNUMBER(K468))),AND(K468&lt;&gt;"",K468&lt;B468)),"CHECK DATE","COMPLETE"))))</x:f>
      </x:c>
    </x:row>
    <x:row r="469">
      <x:c r="A469" s="459"/>
      <x:c r="B469" s="466"/>
      <x:c r="C469" s="459"/>
      <x:c r="D469" s="459"/>
      <x:c r="E469" s="459"/>
      <x:c r="F469" s="459"/>
      <x:c r="G469" s="459"/>
      <x:c r="H469" s="459"/>
      <x:c r="I469" s="459"/>
      <x:c r="J469" s="459"/>
      <x:c r="K469" s="487"/>
      <x:c r="L469" s="459"/>
      <x:c r="M469" s="459"/>
      <x:c r="N469" s="747" t="str">
        <x:f>IF(A469="","",IF(COUNTIF($A$5:$A$1004,A469)&gt;1,"DUPLICATE ACTIVITY ID",IF(OR(B469="",C469="",D469="",E469="",F469="",G469="",L469=""),"CHECK REQUIRED FIELDS",IF(OR(NOT(ISNUMBER(B469)),B469&gt;TODAY()+1,AND(K469&lt;&gt;"",NOT(ISNUMBER(K469))),AND(K469&lt;&gt;"",K469&lt;B469)),"CHECK DATE","COMPLETE"))))</x:f>
      </x:c>
    </x:row>
    <x:row r="470">
      <x:c r="A470" s="459"/>
      <x:c r="B470" s="466"/>
      <x:c r="C470" s="459"/>
      <x:c r="D470" s="459"/>
      <x:c r="E470" s="459"/>
      <x:c r="F470" s="459"/>
      <x:c r="G470" s="459"/>
      <x:c r="H470" s="459"/>
      <x:c r="I470" s="459"/>
      <x:c r="J470" s="459"/>
      <x:c r="K470" s="487"/>
      <x:c r="L470" s="459"/>
      <x:c r="M470" s="459"/>
      <x:c r="N470" s="747" t="str">
        <x:f>IF(A470="","",IF(COUNTIF($A$5:$A$1004,A470)&gt;1,"DUPLICATE ACTIVITY ID",IF(OR(B470="",C470="",D470="",E470="",F470="",G470="",L470=""),"CHECK REQUIRED FIELDS",IF(OR(NOT(ISNUMBER(B470)),B470&gt;TODAY()+1,AND(K470&lt;&gt;"",NOT(ISNUMBER(K470))),AND(K470&lt;&gt;"",K470&lt;B470)),"CHECK DATE","COMPLETE"))))</x:f>
      </x:c>
    </x:row>
    <x:row r="471">
      <x:c r="A471" s="459"/>
      <x:c r="B471" s="466"/>
      <x:c r="C471" s="459"/>
      <x:c r="D471" s="459"/>
      <x:c r="E471" s="459"/>
      <x:c r="F471" s="459"/>
      <x:c r="G471" s="459"/>
      <x:c r="H471" s="459"/>
      <x:c r="I471" s="459"/>
      <x:c r="J471" s="459"/>
      <x:c r="K471" s="487"/>
      <x:c r="L471" s="459"/>
      <x:c r="M471" s="459"/>
      <x:c r="N471" s="747" t="str">
        <x:f>IF(A471="","",IF(COUNTIF($A$5:$A$1004,A471)&gt;1,"DUPLICATE ACTIVITY ID",IF(OR(B471="",C471="",D471="",E471="",F471="",G471="",L471=""),"CHECK REQUIRED FIELDS",IF(OR(NOT(ISNUMBER(B471)),B471&gt;TODAY()+1,AND(K471&lt;&gt;"",NOT(ISNUMBER(K471))),AND(K471&lt;&gt;"",K471&lt;B471)),"CHECK DATE","COMPLETE"))))</x:f>
      </x:c>
    </x:row>
    <x:row r="472">
      <x:c r="A472" s="459"/>
      <x:c r="B472" s="466"/>
      <x:c r="C472" s="459"/>
      <x:c r="D472" s="459"/>
      <x:c r="E472" s="459"/>
      <x:c r="F472" s="459"/>
      <x:c r="G472" s="459"/>
      <x:c r="H472" s="459"/>
      <x:c r="I472" s="459"/>
      <x:c r="J472" s="459"/>
      <x:c r="K472" s="487"/>
      <x:c r="L472" s="459"/>
      <x:c r="M472" s="459"/>
      <x:c r="N472" s="747" t="str">
        <x:f>IF(A472="","",IF(COUNTIF($A$5:$A$1004,A472)&gt;1,"DUPLICATE ACTIVITY ID",IF(OR(B472="",C472="",D472="",E472="",F472="",G472="",L472=""),"CHECK REQUIRED FIELDS",IF(OR(NOT(ISNUMBER(B472)),B472&gt;TODAY()+1,AND(K472&lt;&gt;"",NOT(ISNUMBER(K472))),AND(K472&lt;&gt;"",K472&lt;B472)),"CHECK DATE","COMPLETE"))))</x:f>
      </x:c>
    </x:row>
    <x:row r="473">
      <x:c r="A473" s="459"/>
      <x:c r="B473" s="466"/>
      <x:c r="C473" s="459"/>
      <x:c r="D473" s="459"/>
      <x:c r="E473" s="459"/>
      <x:c r="F473" s="459"/>
      <x:c r="G473" s="459"/>
      <x:c r="H473" s="459"/>
      <x:c r="I473" s="459"/>
      <x:c r="J473" s="459"/>
      <x:c r="K473" s="487"/>
      <x:c r="L473" s="459"/>
      <x:c r="M473" s="459"/>
      <x:c r="N473" s="747" t="str">
        <x:f>IF(A473="","",IF(COUNTIF($A$5:$A$1004,A473)&gt;1,"DUPLICATE ACTIVITY ID",IF(OR(B473="",C473="",D473="",E473="",F473="",G473="",L473=""),"CHECK REQUIRED FIELDS",IF(OR(NOT(ISNUMBER(B473)),B473&gt;TODAY()+1,AND(K473&lt;&gt;"",NOT(ISNUMBER(K473))),AND(K473&lt;&gt;"",K473&lt;B473)),"CHECK DATE","COMPLETE"))))</x:f>
      </x:c>
    </x:row>
    <x:row r="474">
      <x:c r="A474" s="459"/>
      <x:c r="B474" s="466"/>
      <x:c r="C474" s="459"/>
      <x:c r="D474" s="459"/>
      <x:c r="E474" s="459"/>
      <x:c r="F474" s="459"/>
      <x:c r="G474" s="459"/>
      <x:c r="H474" s="459"/>
      <x:c r="I474" s="459"/>
      <x:c r="J474" s="459"/>
      <x:c r="K474" s="487"/>
      <x:c r="L474" s="459"/>
      <x:c r="M474" s="459"/>
      <x:c r="N474" s="747" t="str">
        <x:f>IF(A474="","",IF(COUNTIF($A$5:$A$1004,A474)&gt;1,"DUPLICATE ACTIVITY ID",IF(OR(B474="",C474="",D474="",E474="",F474="",G474="",L474=""),"CHECK REQUIRED FIELDS",IF(OR(NOT(ISNUMBER(B474)),B474&gt;TODAY()+1,AND(K474&lt;&gt;"",NOT(ISNUMBER(K474))),AND(K474&lt;&gt;"",K474&lt;B474)),"CHECK DATE","COMPLETE"))))</x:f>
      </x:c>
    </x:row>
    <x:row r="475">
      <x:c r="A475" s="459"/>
      <x:c r="B475" s="466"/>
      <x:c r="C475" s="459"/>
      <x:c r="D475" s="459"/>
      <x:c r="E475" s="459"/>
      <x:c r="F475" s="459"/>
      <x:c r="G475" s="459"/>
      <x:c r="H475" s="459"/>
      <x:c r="I475" s="459"/>
      <x:c r="J475" s="459"/>
      <x:c r="K475" s="487"/>
      <x:c r="L475" s="459"/>
      <x:c r="M475" s="459"/>
      <x:c r="N475" s="747" t="str">
        <x:f>IF(A475="","",IF(COUNTIF($A$5:$A$1004,A475)&gt;1,"DUPLICATE ACTIVITY ID",IF(OR(B475="",C475="",D475="",E475="",F475="",G475="",L475=""),"CHECK REQUIRED FIELDS",IF(OR(NOT(ISNUMBER(B475)),B475&gt;TODAY()+1,AND(K475&lt;&gt;"",NOT(ISNUMBER(K475))),AND(K475&lt;&gt;"",K475&lt;B475)),"CHECK DATE","COMPLETE"))))</x:f>
      </x:c>
    </x:row>
    <x:row r="476">
      <x:c r="A476" s="459"/>
      <x:c r="B476" s="466"/>
      <x:c r="C476" s="459"/>
      <x:c r="D476" s="459"/>
      <x:c r="E476" s="459"/>
      <x:c r="F476" s="459"/>
      <x:c r="G476" s="459"/>
      <x:c r="H476" s="459"/>
      <x:c r="I476" s="459"/>
      <x:c r="J476" s="459"/>
      <x:c r="K476" s="487"/>
      <x:c r="L476" s="459"/>
      <x:c r="M476" s="459"/>
      <x:c r="N476" s="747" t="str">
        <x:f>IF(A476="","",IF(COUNTIF($A$5:$A$1004,A476)&gt;1,"DUPLICATE ACTIVITY ID",IF(OR(B476="",C476="",D476="",E476="",F476="",G476="",L476=""),"CHECK REQUIRED FIELDS",IF(OR(NOT(ISNUMBER(B476)),B476&gt;TODAY()+1,AND(K476&lt;&gt;"",NOT(ISNUMBER(K476))),AND(K476&lt;&gt;"",K476&lt;B476)),"CHECK DATE","COMPLETE"))))</x:f>
      </x:c>
    </x:row>
    <x:row r="477">
      <x:c r="A477" s="459"/>
      <x:c r="B477" s="466"/>
      <x:c r="C477" s="459"/>
      <x:c r="D477" s="459"/>
      <x:c r="E477" s="459"/>
      <x:c r="F477" s="459"/>
      <x:c r="G477" s="459"/>
      <x:c r="H477" s="459"/>
      <x:c r="I477" s="459"/>
      <x:c r="J477" s="459"/>
      <x:c r="K477" s="487"/>
      <x:c r="L477" s="459"/>
      <x:c r="M477" s="459"/>
      <x:c r="N477" s="747" t="str">
        <x:f>IF(A477="","",IF(COUNTIF($A$5:$A$1004,A477)&gt;1,"DUPLICATE ACTIVITY ID",IF(OR(B477="",C477="",D477="",E477="",F477="",G477="",L477=""),"CHECK REQUIRED FIELDS",IF(OR(NOT(ISNUMBER(B477)),B477&gt;TODAY()+1,AND(K477&lt;&gt;"",NOT(ISNUMBER(K477))),AND(K477&lt;&gt;"",K477&lt;B477)),"CHECK DATE","COMPLETE"))))</x:f>
      </x:c>
    </x:row>
    <x:row r="478">
      <x:c r="A478" s="459"/>
      <x:c r="B478" s="466"/>
      <x:c r="C478" s="459"/>
      <x:c r="D478" s="459"/>
      <x:c r="E478" s="459"/>
      <x:c r="F478" s="459"/>
      <x:c r="G478" s="459"/>
      <x:c r="H478" s="459"/>
      <x:c r="I478" s="459"/>
      <x:c r="J478" s="459"/>
      <x:c r="K478" s="487"/>
      <x:c r="L478" s="459"/>
      <x:c r="M478" s="459"/>
      <x:c r="N478" s="747" t="str">
        <x:f>IF(A478="","",IF(COUNTIF($A$5:$A$1004,A478)&gt;1,"DUPLICATE ACTIVITY ID",IF(OR(B478="",C478="",D478="",E478="",F478="",G478="",L478=""),"CHECK REQUIRED FIELDS",IF(OR(NOT(ISNUMBER(B478)),B478&gt;TODAY()+1,AND(K478&lt;&gt;"",NOT(ISNUMBER(K478))),AND(K478&lt;&gt;"",K478&lt;B478)),"CHECK DATE","COMPLETE"))))</x:f>
      </x:c>
    </x:row>
    <x:row r="479">
      <x:c r="A479" s="459"/>
      <x:c r="B479" s="466"/>
      <x:c r="C479" s="459"/>
      <x:c r="D479" s="459"/>
      <x:c r="E479" s="459"/>
      <x:c r="F479" s="459"/>
      <x:c r="G479" s="459"/>
      <x:c r="H479" s="459"/>
      <x:c r="I479" s="459"/>
      <x:c r="J479" s="459"/>
      <x:c r="K479" s="487"/>
      <x:c r="L479" s="459"/>
      <x:c r="M479" s="459"/>
      <x:c r="N479" s="747" t="str">
        <x:f>IF(A479="","",IF(COUNTIF($A$5:$A$1004,A479)&gt;1,"DUPLICATE ACTIVITY ID",IF(OR(B479="",C479="",D479="",E479="",F479="",G479="",L479=""),"CHECK REQUIRED FIELDS",IF(OR(NOT(ISNUMBER(B479)),B479&gt;TODAY()+1,AND(K479&lt;&gt;"",NOT(ISNUMBER(K479))),AND(K479&lt;&gt;"",K479&lt;B479)),"CHECK DATE","COMPLETE"))))</x:f>
      </x:c>
    </x:row>
    <x:row r="480">
      <x:c r="A480" s="459"/>
      <x:c r="B480" s="466"/>
      <x:c r="C480" s="459"/>
      <x:c r="D480" s="459"/>
      <x:c r="E480" s="459"/>
      <x:c r="F480" s="459"/>
      <x:c r="G480" s="459"/>
      <x:c r="H480" s="459"/>
      <x:c r="I480" s="459"/>
      <x:c r="J480" s="459"/>
      <x:c r="K480" s="487"/>
      <x:c r="L480" s="459"/>
      <x:c r="M480" s="459"/>
      <x:c r="N480" s="747" t="str">
        <x:f>IF(A480="","",IF(COUNTIF($A$5:$A$1004,A480)&gt;1,"DUPLICATE ACTIVITY ID",IF(OR(B480="",C480="",D480="",E480="",F480="",G480="",L480=""),"CHECK REQUIRED FIELDS",IF(OR(NOT(ISNUMBER(B480)),B480&gt;TODAY()+1,AND(K480&lt;&gt;"",NOT(ISNUMBER(K480))),AND(K480&lt;&gt;"",K480&lt;B480)),"CHECK DATE","COMPLETE"))))</x:f>
      </x:c>
    </x:row>
    <x:row r="481">
      <x:c r="A481" s="459"/>
      <x:c r="B481" s="466"/>
      <x:c r="C481" s="459"/>
      <x:c r="D481" s="459"/>
      <x:c r="E481" s="459"/>
      <x:c r="F481" s="459"/>
      <x:c r="G481" s="459"/>
      <x:c r="H481" s="459"/>
      <x:c r="I481" s="459"/>
      <x:c r="J481" s="459"/>
      <x:c r="K481" s="487"/>
      <x:c r="L481" s="459"/>
      <x:c r="M481" s="459"/>
      <x:c r="N481" s="747" t="str">
        <x:f>IF(A481="","",IF(COUNTIF($A$5:$A$1004,A481)&gt;1,"DUPLICATE ACTIVITY ID",IF(OR(B481="",C481="",D481="",E481="",F481="",G481="",L481=""),"CHECK REQUIRED FIELDS",IF(OR(NOT(ISNUMBER(B481)),B481&gt;TODAY()+1,AND(K481&lt;&gt;"",NOT(ISNUMBER(K481))),AND(K481&lt;&gt;"",K481&lt;B481)),"CHECK DATE","COMPLETE"))))</x:f>
      </x:c>
    </x:row>
    <x:row r="482">
      <x:c r="A482" s="459"/>
      <x:c r="B482" s="466"/>
      <x:c r="C482" s="459"/>
      <x:c r="D482" s="459"/>
      <x:c r="E482" s="459"/>
      <x:c r="F482" s="459"/>
      <x:c r="G482" s="459"/>
      <x:c r="H482" s="459"/>
      <x:c r="I482" s="459"/>
      <x:c r="J482" s="459"/>
      <x:c r="K482" s="487"/>
      <x:c r="L482" s="459"/>
      <x:c r="M482" s="459"/>
      <x:c r="N482" s="747" t="str">
        <x:f>IF(A482="","",IF(COUNTIF($A$5:$A$1004,A482)&gt;1,"DUPLICATE ACTIVITY ID",IF(OR(B482="",C482="",D482="",E482="",F482="",G482="",L482=""),"CHECK REQUIRED FIELDS",IF(OR(NOT(ISNUMBER(B482)),B482&gt;TODAY()+1,AND(K482&lt;&gt;"",NOT(ISNUMBER(K482))),AND(K482&lt;&gt;"",K482&lt;B482)),"CHECK DATE","COMPLETE"))))</x:f>
      </x:c>
    </x:row>
    <x:row r="483">
      <x:c r="A483" s="459"/>
      <x:c r="B483" s="466"/>
      <x:c r="C483" s="459"/>
      <x:c r="D483" s="459"/>
      <x:c r="E483" s="459"/>
      <x:c r="F483" s="459"/>
      <x:c r="G483" s="459"/>
      <x:c r="H483" s="459"/>
      <x:c r="I483" s="459"/>
      <x:c r="J483" s="459"/>
      <x:c r="K483" s="487"/>
      <x:c r="L483" s="459"/>
      <x:c r="M483" s="459"/>
      <x:c r="N483" s="747" t="str">
        <x:f>IF(A483="","",IF(COUNTIF($A$5:$A$1004,A483)&gt;1,"DUPLICATE ACTIVITY ID",IF(OR(B483="",C483="",D483="",E483="",F483="",G483="",L483=""),"CHECK REQUIRED FIELDS",IF(OR(NOT(ISNUMBER(B483)),B483&gt;TODAY()+1,AND(K483&lt;&gt;"",NOT(ISNUMBER(K483))),AND(K483&lt;&gt;"",K483&lt;B483)),"CHECK DATE","COMPLETE"))))</x:f>
      </x:c>
    </x:row>
    <x:row r="484">
      <x:c r="A484" s="459"/>
      <x:c r="B484" s="466"/>
      <x:c r="C484" s="459"/>
      <x:c r="D484" s="459"/>
      <x:c r="E484" s="459"/>
      <x:c r="F484" s="459"/>
      <x:c r="G484" s="459"/>
      <x:c r="H484" s="459"/>
      <x:c r="I484" s="459"/>
      <x:c r="J484" s="459"/>
      <x:c r="K484" s="487"/>
      <x:c r="L484" s="459"/>
      <x:c r="M484" s="459"/>
      <x:c r="N484" s="747" t="str">
        <x:f>IF(A484="","",IF(COUNTIF($A$5:$A$1004,A484)&gt;1,"DUPLICATE ACTIVITY ID",IF(OR(B484="",C484="",D484="",E484="",F484="",G484="",L484=""),"CHECK REQUIRED FIELDS",IF(OR(NOT(ISNUMBER(B484)),B484&gt;TODAY()+1,AND(K484&lt;&gt;"",NOT(ISNUMBER(K484))),AND(K484&lt;&gt;"",K484&lt;B484)),"CHECK DATE","COMPLETE"))))</x:f>
      </x:c>
    </x:row>
    <x:row r="485">
      <x:c r="A485" s="459"/>
      <x:c r="B485" s="466"/>
      <x:c r="C485" s="459"/>
      <x:c r="D485" s="459"/>
      <x:c r="E485" s="459"/>
      <x:c r="F485" s="459"/>
      <x:c r="G485" s="459"/>
      <x:c r="H485" s="459"/>
      <x:c r="I485" s="459"/>
      <x:c r="J485" s="459"/>
      <x:c r="K485" s="487"/>
      <x:c r="L485" s="459"/>
      <x:c r="M485" s="459"/>
      <x:c r="N485" s="747" t="str">
        <x:f>IF(A485="","",IF(COUNTIF($A$5:$A$1004,A485)&gt;1,"DUPLICATE ACTIVITY ID",IF(OR(B485="",C485="",D485="",E485="",F485="",G485="",L485=""),"CHECK REQUIRED FIELDS",IF(OR(NOT(ISNUMBER(B485)),B485&gt;TODAY()+1,AND(K485&lt;&gt;"",NOT(ISNUMBER(K485))),AND(K485&lt;&gt;"",K485&lt;B485)),"CHECK DATE","COMPLETE"))))</x:f>
      </x:c>
    </x:row>
    <x:row r="486">
      <x:c r="A486" s="459"/>
      <x:c r="B486" s="466"/>
      <x:c r="C486" s="459"/>
      <x:c r="D486" s="459"/>
      <x:c r="E486" s="459"/>
      <x:c r="F486" s="459"/>
      <x:c r="G486" s="459"/>
      <x:c r="H486" s="459"/>
      <x:c r="I486" s="459"/>
      <x:c r="J486" s="459"/>
      <x:c r="K486" s="487"/>
      <x:c r="L486" s="459"/>
      <x:c r="M486" s="459"/>
      <x:c r="N486" s="747" t="str">
        <x:f>IF(A486="","",IF(COUNTIF($A$5:$A$1004,A486)&gt;1,"DUPLICATE ACTIVITY ID",IF(OR(B486="",C486="",D486="",E486="",F486="",G486="",L486=""),"CHECK REQUIRED FIELDS",IF(OR(NOT(ISNUMBER(B486)),B486&gt;TODAY()+1,AND(K486&lt;&gt;"",NOT(ISNUMBER(K486))),AND(K486&lt;&gt;"",K486&lt;B486)),"CHECK DATE","COMPLETE"))))</x:f>
      </x:c>
    </x:row>
    <x:row r="487">
      <x:c r="A487" s="459"/>
      <x:c r="B487" s="466"/>
      <x:c r="C487" s="459"/>
      <x:c r="D487" s="459"/>
      <x:c r="E487" s="459"/>
      <x:c r="F487" s="459"/>
      <x:c r="G487" s="459"/>
      <x:c r="H487" s="459"/>
      <x:c r="I487" s="459"/>
      <x:c r="J487" s="459"/>
      <x:c r="K487" s="487"/>
      <x:c r="L487" s="459"/>
      <x:c r="M487" s="459"/>
      <x:c r="N487" s="747" t="str">
        <x:f>IF(A487="","",IF(COUNTIF($A$5:$A$1004,A487)&gt;1,"DUPLICATE ACTIVITY ID",IF(OR(B487="",C487="",D487="",E487="",F487="",G487="",L487=""),"CHECK REQUIRED FIELDS",IF(OR(NOT(ISNUMBER(B487)),B487&gt;TODAY()+1,AND(K487&lt;&gt;"",NOT(ISNUMBER(K487))),AND(K487&lt;&gt;"",K487&lt;B487)),"CHECK DATE","COMPLETE"))))</x:f>
      </x:c>
    </x:row>
    <x:row r="488">
      <x:c r="A488" s="459"/>
      <x:c r="B488" s="466"/>
      <x:c r="C488" s="459"/>
      <x:c r="D488" s="459"/>
      <x:c r="E488" s="459"/>
      <x:c r="F488" s="459"/>
      <x:c r="G488" s="459"/>
      <x:c r="H488" s="459"/>
      <x:c r="I488" s="459"/>
      <x:c r="J488" s="459"/>
      <x:c r="K488" s="487"/>
      <x:c r="L488" s="459"/>
      <x:c r="M488" s="459"/>
      <x:c r="N488" s="747" t="str">
        <x:f>IF(A488="","",IF(COUNTIF($A$5:$A$1004,A488)&gt;1,"DUPLICATE ACTIVITY ID",IF(OR(B488="",C488="",D488="",E488="",F488="",G488="",L488=""),"CHECK REQUIRED FIELDS",IF(OR(NOT(ISNUMBER(B488)),B488&gt;TODAY()+1,AND(K488&lt;&gt;"",NOT(ISNUMBER(K488))),AND(K488&lt;&gt;"",K488&lt;B488)),"CHECK DATE","COMPLETE"))))</x:f>
      </x:c>
    </x:row>
    <x:row r="489">
      <x:c r="A489" s="459"/>
      <x:c r="B489" s="466"/>
      <x:c r="C489" s="459"/>
      <x:c r="D489" s="459"/>
      <x:c r="E489" s="459"/>
      <x:c r="F489" s="459"/>
      <x:c r="G489" s="459"/>
      <x:c r="H489" s="459"/>
      <x:c r="I489" s="459"/>
      <x:c r="J489" s="459"/>
      <x:c r="K489" s="487"/>
      <x:c r="L489" s="459"/>
      <x:c r="M489" s="459"/>
      <x:c r="N489" s="747" t="str">
        <x:f>IF(A489="","",IF(COUNTIF($A$5:$A$1004,A489)&gt;1,"DUPLICATE ACTIVITY ID",IF(OR(B489="",C489="",D489="",E489="",F489="",G489="",L489=""),"CHECK REQUIRED FIELDS",IF(OR(NOT(ISNUMBER(B489)),B489&gt;TODAY()+1,AND(K489&lt;&gt;"",NOT(ISNUMBER(K489))),AND(K489&lt;&gt;"",K489&lt;B489)),"CHECK DATE","COMPLETE"))))</x:f>
      </x:c>
    </x:row>
    <x:row r="490">
      <x:c r="A490" s="459"/>
      <x:c r="B490" s="466"/>
      <x:c r="C490" s="459"/>
      <x:c r="D490" s="459"/>
      <x:c r="E490" s="459"/>
      <x:c r="F490" s="459"/>
      <x:c r="G490" s="459"/>
      <x:c r="H490" s="459"/>
      <x:c r="I490" s="459"/>
      <x:c r="J490" s="459"/>
      <x:c r="K490" s="487"/>
      <x:c r="L490" s="459"/>
      <x:c r="M490" s="459"/>
      <x:c r="N490" s="747" t="str">
        <x:f>IF(A490="","",IF(COUNTIF($A$5:$A$1004,A490)&gt;1,"DUPLICATE ACTIVITY ID",IF(OR(B490="",C490="",D490="",E490="",F490="",G490="",L490=""),"CHECK REQUIRED FIELDS",IF(OR(NOT(ISNUMBER(B490)),B490&gt;TODAY()+1,AND(K490&lt;&gt;"",NOT(ISNUMBER(K490))),AND(K490&lt;&gt;"",K490&lt;B490)),"CHECK DATE","COMPLETE"))))</x:f>
      </x:c>
    </x:row>
    <x:row r="491">
      <x:c r="A491" s="459"/>
      <x:c r="B491" s="466"/>
      <x:c r="C491" s="459"/>
      <x:c r="D491" s="459"/>
      <x:c r="E491" s="459"/>
      <x:c r="F491" s="459"/>
      <x:c r="G491" s="459"/>
      <x:c r="H491" s="459"/>
      <x:c r="I491" s="459"/>
      <x:c r="J491" s="459"/>
      <x:c r="K491" s="487"/>
      <x:c r="L491" s="459"/>
      <x:c r="M491" s="459"/>
      <x:c r="N491" s="747" t="str">
        <x:f>IF(A491="","",IF(COUNTIF($A$5:$A$1004,A491)&gt;1,"DUPLICATE ACTIVITY ID",IF(OR(B491="",C491="",D491="",E491="",F491="",G491="",L491=""),"CHECK REQUIRED FIELDS",IF(OR(NOT(ISNUMBER(B491)),B491&gt;TODAY()+1,AND(K491&lt;&gt;"",NOT(ISNUMBER(K491))),AND(K491&lt;&gt;"",K491&lt;B491)),"CHECK DATE","COMPLETE"))))</x:f>
      </x:c>
    </x:row>
    <x:row r="492">
      <x:c r="A492" s="459"/>
      <x:c r="B492" s="466"/>
      <x:c r="C492" s="459"/>
      <x:c r="D492" s="459"/>
      <x:c r="E492" s="459"/>
      <x:c r="F492" s="459"/>
      <x:c r="G492" s="459"/>
      <x:c r="H492" s="459"/>
      <x:c r="I492" s="459"/>
      <x:c r="J492" s="459"/>
      <x:c r="K492" s="487"/>
      <x:c r="L492" s="459"/>
      <x:c r="M492" s="459"/>
      <x:c r="N492" s="747" t="str">
        <x:f>IF(A492="","",IF(COUNTIF($A$5:$A$1004,A492)&gt;1,"DUPLICATE ACTIVITY ID",IF(OR(B492="",C492="",D492="",E492="",F492="",G492="",L492=""),"CHECK REQUIRED FIELDS",IF(OR(NOT(ISNUMBER(B492)),B492&gt;TODAY()+1,AND(K492&lt;&gt;"",NOT(ISNUMBER(K492))),AND(K492&lt;&gt;"",K492&lt;B492)),"CHECK DATE","COMPLETE"))))</x:f>
      </x:c>
    </x:row>
    <x:row r="493">
      <x:c r="A493" s="459"/>
      <x:c r="B493" s="466"/>
      <x:c r="C493" s="459"/>
      <x:c r="D493" s="459"/>
      <x:c r="E493" s="459"/>
      <x:c r="F493" s="459"/>
      <x:c r="G493" s="459"/>
      <x:c r="H493" s="459"/>
      <x:c r="I493" s="459"/>
      <x:c r="J493" s="459"/>
      <x:c r="K493" s="487"/>
      <x:c r="L493" s="459"/>
      <x:c r="M493" s="459"/>
      <x:c r="N493" s="747" t="str">
        <x:f>IF(A493="","",IF(COUNTIF($A$5:$A$1004,A493)&gt;1,"DUPLICATE ACTIVITY ID",IF(OR(B493="",C493="",D493="",E493="",F493="",G493="",L493=""),"CHECK REQUIRED FIELDS",IF(OR(NOT(ISNUMBER(B493)),B493&gt;TODAY()+1,AND(K493&lt;&gt;"",NOT(ISNUMBER(K493))),AND(K493&lt;&gt;"",K493&lt;B493)),"CHECK DATE","COMPLETE"))))</x:f>
      </x:c>
    </x:row>
    <x:row r="494">
      <x:c r="A494" s="459"/>
      <x:c r="B494" s="466"/>
      <x:c r="C494" s="459"/>
      <x:c r="D494" s="459"/>
      <x:c r="E494" s="459"/>
      <x:c r="F494" s="459"/>
      <x:c r="G494" s="459"/>
      <x:c r="H494" s="459"/>
      <x:c r="I494" s="459"/>
      <x:c r="J494" s="459"/>
      <x:c r="K494" s="487"/>
      <x:c r="L494" s="459"/>
      <x:c r="M494" s="459"/>
      <x:c r="N494" s="747" t="str">
        <x:f>IF(A494="","",IF(COUNTIF($A$5:$A$1004,A494)&gt;1,"DUPLICATE ACTIVITY ID",IF(OR(B494="",C494="",D494="",E494="",F494="",G494="",L494=""),"CHECK REQUIRED FIELDS",IF(OR(NOT(ISNUMBER(B494)),B494&gt;TODAY()+1,AND(K494&lt;&gt;"",NOT(ISNUMBER(K494))),AND(K494&lt;&gt;"",K494&lt;B494)),"CHECK DATE","COMPLETE"))))</x:f>
      </x:c>
    </x:row>
    <x:row r="495">
      <x:c r="A495" s="459"/>
      <x:c r="B495" s="466"/>
      <x:c r="C495" s="459"/>
      <x:c r="D495" s="459"/>
      <x:c r="E495" s="459"/>
      <x:c r="F495" s="459"/>
      <x:c r="G495" s="459"/>
      <x:c r="H495" s="459"/>
      <x:c r="I495" s="459"/>
      <x:c r="J495" s="459"/>
      <x:c r="K495" s="487"/>
      <x:c r="L495" s="459"/>
      <x:c r="M495" s="459"/>
      <x:c r="N495" s="747" t="str">
        <x:f>IF(A495="","",IF(COUNTIF($A$5:$A$1004,A495)&gt;1,"DUPLICATE ACTIVITY ID",IF(OR(B495="",C495="",D495="",E495="",F495="",G495="",L495=""),"CHECK REQUIRED FIELDS",IF(OR(NOT(ISNUMBER(B495)),B495&gt;TODAY()+1,AND(K495&lt;&gt;"",NOT(ISNUMBER(K495))),AND(K495&lt;&gt;"",K495&lt;B495)),"CHECK DATE","COMPLETE"))))</x:f>
      </x:c>
    </x:row>
    <x:row r="496">
      <x:c r="A496" s="459"/>
      <x:c r="B496" s="466"/>
      <x:c r="C496" s="459"/>
      <x:c r="D496" s="459"/>
      <x:c r="E496" s="459"/>
      <x:c r="F496" s="459"/>
      <x:c r="G496" s="459"/>
      <x:c r="H496" s="459"/>
      <x:c r="I496" s="459"/>
      <x:c r="J496" s="459"/>
      <x:c r="K496" s="487"/>
      <x:c r="L496" s="459"/>
      <x:c r="M496" s="459"/>
      <x:c r="N496" s="747" t="str">
        <x:f>IF(A496="","",IF(COUNTIF($A$5:$A$1004,A496)&gt;1,"DUPLICATE ACTIVITY ID",IF(OR(B496="",C496="",D496="",E496="",F496="",G496="",L496=""),"CHECK REQUIRED FIELDS",IF(OR(NOT(ISNUMBER(B496)),B496&gt;TODAY()+1,AND(K496&lt;&gt;"",NOT(ISNUMBER(K496))),AND(K496&lt;&gt;"",K496&lt;B496)),"CHECK DATE","COMPLETE"))))</x:f>
      </x:c>
    </x:row>
    <x:row r="497">
      <x:c r="A497" s="459"/>
      <x:c r="B497" s="466"/>
      <x:c r="C497" s="459"/>
      <x:c r="D497" s="459"/>
      <x:c r="E497" s="459"/>
      <x:c r="F497" s="459"/>
      <x:c r="G497" s="459"/>
      <x:c r="H497" s="459"/>
      <x:c r="I497" s="459"/>
      <x:c r="J497" s="459"/>
      <x:c r="K497" s="487"/>
      <x:c r="L497" s="459"/>
      <x:c r="M497" s="459"/>
      <x:c r="N497" s="747" t="str">
        <x:f>IF(A497="","",IF(COUNTIF($A$5:$A$1004,A497)&gt;1,"DUPLICATE ACTIVITY ID",IF(OR(B497="",C497="",D497="",E497="",F497="",G497="",L497=""),"CHECK REQUIRED FIELDS",IF(OR(NOT(ISNUMBER(B497)),B497&gt;TODAY()+1,AND(K497&lt;&gt;"",NOT(ISNUMBER(K497))),AND(K497&lt;&gt;"",K497&lt;B497)),"CHECK DATE","COMPLETE"))))</x:f>
      </x:c>
    </x:row>
    <x:row r="498">
      <x:c r="A498" s="459"/>
      <x:c r="B498" s="466"/>
      <x:c r="C498" s="459"/>
      <x:c r="D498" s="459"/>
      <x:c r="E498" s="459"/>
      <x:c r="F498" s="459"/>
      <x:c r="G498" s="459"/>
      <x:c r="H498" s="459"/>
      <x:c r="I498" s="459"/>
      <x:c r="J498" s="459"/>
      <x:c r="K498" s="487"/>
      <x:c r="L498" s="459"/>
      <x:c r="M498" s="459"/>
      <x:c r="N498" s="747" t="str">
        <x:f>IF(A498="","",IF(COUNTIF($A$5:$A$1004,A498)&gt;1,"DUPLICATE ACTIVITY ID",IF(OR(B498="",C498="",D498="",E498="",F498="",G498="",L498=""),"CHECK REQUIRED FIELDS",IF(OR(NOT(ISNUMBER(B498)),B498&gt;TODAY()+1,AND(K498&lt;&gt;"",NOT(ISNUMBER(K498))),AND(K498&lt;&gt;"",K498&lt;B498)),"CHECK DATE","COMPLETE"))))</x:f>
      </x:c>
    </x:row>
    <x:row r="499">
      <x:c r="A499" s="459"/>
      <x:c r="B499" s="466"/>
      <x:c r="C499" s="459"/>
      <x:c r="D499" s="459"/>
      <x:c r="E499" s="459"/>
      <x:c r="F499" s="459"/>
      <x:c r="G499" s="459"/>
      <x:c r="H499" s="459"/>
      <x:c r="I499" s="459"/>
      <x:c r="J499" s="459"/>
      <x:c r="K499" s="487"/>
      <x:c r="L499" s="459"/>
      <x:c r="M499" s="459"/>
      <x:c r="N499" s="747" t="str">
        <x:f>IF(A499="","",IF(COUNTIF($A$5:$A$1004,A499)&gt;1,"DUPLICATE ACTIVITY ID",IF(OR(B499="",C499="",D499="",E499="",F499="",G499="",L499=""),"CHECK REQUIRED FIELDS",IF(OR(NOT(ISNUMBER(B499)),B499&gt;TODAY()+1,AND(K499&lt;&gt;"",NOT(ISNUMBER(K499))),AND(K499&lt;&gt;"",K499&lt;B499)),"CHECK DATE","COMPLETE"))))</x:f>
      </x:c>
    </x:row>
    <x:row r="500">
      <x:c r="A500" s="459"/>
      <x:c r="B500" s="466"/>
      <x:c r="C500" s="459"/>
      <x:c r="D500" s="459"/>
      <x:c r="E500" s="459"/>
      <x:c r="F500" s="459"/>
      <x:c r="G500" s="459"/>
      <x:c r="H500" s="459"/>
      <x:c r="I500" s="459"/>
      <x:c r="J500" s="459"/>
      <x:c r="K500" s="487"/>
      <x:c r="L500" s="459"/>
      <x:c r="M500" s="459"/>
      <x:c r="N500" s="747" t="str">
        <x:f>IF(A500="","",IF(COUNTIF($A$5:$A$1004,A500)&gt;1,"DUPLICATE ACTIVITY ID",IF(OR(B500="",C500="",D500="",E500="",F500="",G500="",L500=""),"CHECK REQUIRED FIELDS",IF(OR(NOT(ISNUMBER(B500)),B500&gt;TODAY()+1,AND(K500&lt;&gt;"",NOT(ISNUMBER(K500))),AND(K500&lt;&gt;"",K500&lt;B500)),"CHECK DATE","COMPLETE"))))</x:f>
      </x:c>
    </x:row>
    <x:row r="501">
      <x:c r="A501" s="459"/>
      <x:c r="B501" s="466"/>
      <x:c r="C501" s="459"/>
      <x:c r="D501" s="459"/>
      <x:c r="E501" s="459"/>
      <x:c r="F501" s="459"/>
      <x:c r="G501" s="459"/>
      <x:c r="H501" s="459"/>
      <x:c r="I501" s="459"/>
      <x:c r="J501" s="459"/>
      <x:c r="K501" s="487"/>
      <x:c r="L501" s="459"/>
      <x:c r="M501" s="459"/>
      <x:c r="N501" s="747" t="str">
        <x:f>IF(A501="","",IF(COUNTIF($A$5:$A$1004,A501)&gt;1,"DUPLICATE ACTIVITY ID",IF(OR(B501="",C501="",D501="",E501="",F501="",G501="",L501=""),"CHECK REQUIRED FIELDS",IF(OR(NOT(ISNUMBER(B501)),B501&gt;TODAY()+1,AND(K501&lt;&gt;"",NOT(ISNUMBER(K501))),AND(K501&lt;&gt;"",K501&lt;B501)),"CHECK DATE","COMPLETE"))))</x:f>
      </x:c>
    </x:row>
    <x:row r="502">
      <x:c r="A502" s="459"/>
      <x:c r="B502" s="466"/>
      <x:c r="C502" s="459"/>
      <x:c r="D502" s="459"/>
      <x:c r="E502" s="459"/>
      <x:c r="F502" s="459"/>
      <x:c r="G502" s="459"/>
      <x:c r="H502" s="459"/>
      <x:c r="I502" s="459"/>
      <x:c r="J502" s="459"/>
      <x:c r="K502" s="487"/>
      <x:c r="L502" s="459"/>
      <x:c r="M502" s="459"/>
      <x:c r="N502" s="747" t="str">
        <x:f>IF(A502="","",IF(COUNTIF($A$5:$A$1004,A502)&gt;1,"DUPLICATE ACTIVITY ID",IF(OR(B502="",C502="",D502="",E502="",F502="",G502="",L502=""),"CHECK REQUIRED FIELDS",IF(OR(NOT(ISNUMBER(B502)),B502&gt;TODAY()+1,AND(K502&lt;&gt;"",NOT(ISNUMBER(K502))),AND(K502&lt;&gt;"",K502&lt;B502)),"CHECK DATE","COMPLETE"))))</x:f>
      </x:c>
    </x:row>
    <x:row r="503">
      <x:c r="A503" s="459"/>
      <x:c r="B503" s="466"/>
      <x:c r="C503" s="459"/>
      <x:c r="D503" s="459"/>
      <x:c r="E503" s="459"/>
      <x:c r="F503" s="459"/>
      <x:c r="G503" s="459"/>
      <x:c r="H503" s="459"/>
      <x:c r="I503" s="459"/>
      <x:c r="J503" s="459"/>
      <x:c r="K503" s="487"/>
      <x:c r="L503" s="459"/>
      <x:c r="M503" s="459"/>
      <x:c r="N503" s="747" t="str">
        <x:f>IF(A503="","",IF(COUNTIF($A$5:$A$1004,A503)&gt;1,"DUPLICATE ACTIVITY ID",IF(OR(B503="",C503="",D503="",E503="",F503="",G503="",L503=""),"CHECK REQUIRED FIELDS",IF(OR(NOT(ISNUMBER(B503)),B503&gt;TODAY()+1,AND(K503&lt;&gt;"",NOT(ISNUMBER(K503))),AND(K503&lt;&gt;"",K503&lt;B503)),"CHECK DATE","COMPLETE"))))</x:f>
      </x:c>
    </x:row>
    <x:row r="504">
      <x:c r="A504" s="459"/>
      <x:c r="B504" s="466"/>
      <x:c r="C504" s="459"/>
      <x:c r="D504" s="459"/>
      <x:c r="E504" s="459"/>
      <x:c r="F504" s="459"/>
      <x:c r="G504" s="459"/>
      <x:c r="H504" s="459"/>
      <x:c r="I504" s="459"/>
      <x:c r="J504" s="459"/>
      <x:c r="K504" s="487"/>
      <x:c r="L504" s="459"/>
      <x:c r="M504" s="459"/>
      <x:c r="N504" s="747" t="str">
        <x:f>IF(A504="","",IF(COUNTIF($A$5:$A$1004,A504)&gt;1,"DUPLICATE ACTIVITY ID",IF(OR(B504="",C504="",D504="",E504="",F504="",G504="",L504=""),"CHECK REQUIRED FIELDS",IF(OR(NOT(ISNUMBER(B504)),B504&gt;TODAY()+1,AND(K504&lt;&gt;"",NOT(ISNUMBER(K504))),AND(K504&lt;&gt;"",K504&lt;B504)),"CHECK DATE","COMPLETE"))))</x:f>
      </x:c>
    </x:row>
    <x:row r="505">
      <x:c r="A505" s="459"/>
      <x:c r="B505" s="466"/>
      <x:c r="C505" s="459"/>
      <x:c r="D505" s="459"/>
      <x:c r="E505" s="459"/>
      <x:c r="F505" s="459"/>
      <x:c r="G505" s="459"/>
      <x:c r="H505" s="459"/>
      <x:c r="I505" s="459"/>
      <x:c r="J505" s="459"/>
      <x:c r="K505" s="487"/>
      <x:c r="L505" s="459"/>
      <x:c r="M505" s="459"/>
      <x:c r="N505" s="747" t="str">
        <x:f>IF(A505="","",IF(COUNTIF($A$5:$A$1004,A505)&gt;1,"DUPLICATE ACTIVITY ID",IF(OR(B505="",C505="",D505="",E505="",F505="",G505="",L505=""),"CHECK REQUIRED FIELDS",IF(OR(NOT(ISNUMBER(B505)),B505&gt;TODAY()+1,AND(K505&lt;&gt;"",NOT(ISNUMBER(K505))),AND(K505&lt;&gt;"",K505&lt;B505)),"CHECK DATE","COMPLETE"))))</x:f>
      </x:c>
    </x:row>
    <x:row r="506">
      <x:c r="A506" s="459"/>
      <x:c r="B506" s="466"/>
      <x:c r="C506" s="459"/>
      <x:c r="D506" s="459"/>
      <x:c r="E506" s="459"/>
      <x:c r="F506" s="459"/>
      <x:c r="G506" s="459"/>
      <x:c r="H506" s="459"/>
      <x:c r="I506" s="459"/>
      <x:c r="J506" s="459"/>
      <x:c r="K506" s="487"/>
      <x:c r="L506" s="459"/>
      <x:c r="M506" s="459"/>
      <x:c r="N506" s="747" t="str">
        <x:f>IF(A506="","",IF(COUNTIF($A$5:$A$1004,A506)&gt;1,"DUPLICATE ACTIVITY ID",IF(OR(B506="",C506="",D506="",E506="",F506="",G506="",L506=""),"CHECK REQUIRED FIELDS",IF(OR(NOT(ISNUMBER(B506)),B506&gt;TODAY()+1,AND(K506&lt;&gt;"",NOT(ISNUMBER(K506))),AND(K506&lt;&gt;"",K506&lt;B506)),"CHECK DATE","COMPLETE"))))</x:f>
      </x:c>
    </x:row>
    <x:row r="507">
      <x:c r="A507" s="459"/>
      <x:c r="B507" s="466"/>
      <x:c r="C507" s="459"/>
      <x:c r="D507" s="459"/>
      <x:c r="E507" s="459"/>
      <x:c r="F507" s="459"/>
      <x:c r="G507" s="459"/>
      <x:c r="H507" s="459"/>
      <x:c r="I507" s="459"/>
      <x:c r="J507" s="459"/>
      <x:c r="K507" s="487"/>
      <x:c r="L507" s="459"/>
      <x:c r="M507" s="459"/>
      <x:c r="N507" s="747" t="str">
        <x:f>IF(A507="","",IF(COUNTIF($A$5:$A$1004,A507)&gt;1,"DUPLICATE ACTIVITY ID",IF(OR(B507="",C507="",D507="",E507="",F507="",G507="",L507=""),"CHECK REQUIRED FIELDS",IF(OR(NOT(ISNUMBER(B507)),B507&gt;TODAY()+1,AND(K507&lt;&gt;"",NOT(ISNUMBER(K507))),AND(K507&lt;&gt;"",K507&lt;B507)),"CHECK DATE","COMPLETE"))))</x:f>
      </x:c>
    </x:row>
    <x:row r="508">
      <x:c r="A508" s="459"/>
      <x:c r="B508" s="466"/>
      <x:c r="C508" s="459"/>
      <x:c r="D508" s="459"/>
      <x:c r="E508" s="459"/>
      <x:c r="F508" s="459"/>
      <x:c r="G508" s="459"/>
      <x:c r="H508" s="459"/>
      <x:c r="I508" s="459"/>
      <x:c r="J508" s="459"/>
      <x:c r="K508" s="487"/>
      <x:c r="L508" s="459"/>
      <x:c r="M508" s="459"/>
      <x:c r="N508" s="747" t="str">
        <x:f>IF(A508="","",IF(COUNTIF($A$5:$A$1004,A508)&gt;1,"DUPLICATE ACTIVITY ID",IF(OR(B508="",C508="",D508="",E508="",F508="",G508="",L508=""),"CHECK REQUIRED FIELDS",IF(OR(NOT(ISNUMBER(B508)),B508&gt;TODAY()+1,AND(K508&lt;&gt;"",NOT(ISNUMBER(K508))),AND(K508&lt;&gt;"",K508&lt;B508)),"CHECK DATE","COMPLETE"))))</x:f>
      </x:c>
    </x:row>
    <x:row r="509">
      <x:c r="A509" s="459"/>
      <x:c r="B509" s="466"/>
      <x:c r="C509" s="459"/>
      <x:c r="D509" s="459"/>
      <x:c r="E509" s="459"/>
      <x:c r="F509" s="459"/>
      <x:c r="G509" s="459"/>
      <x:c r="H509" s="459"/>
      <x:c r="I509" s="459"/>
      <x:c r="J509" s="459"/>
      <x:c r="K509" s="487"/>
      <x:c r="L509" s="459"/>
      <x:c r="M509" s="459"/>
      <x:c r="N509" s="747" t="str">
        <x:f>IF(A509="","",IF(COUNTIF($A$5:$A$1004,A509)&gt;1,"DUPLICATE ACTIVITY ID",IF(OR(B509="",C509="",D509="",E509="",F509="",G509="",L509=""),"CHECK REQUIRED FIELDS",IF(OR(NOT(ISNUMBER(B509)),B509&gt;TODAY()+1,AND(K509&lt;&gt;"",NOT(ISNUMBER(K509))),AND(K509&lt;&gt;"",K509&lt;B509)),"CHECK DATE","COMPLETE"))))</x:f>
      </x:c>
    </x:row>
    <x:row r="510">
      <x:c r="A510" s="459"/>
      <x:c r="B510" s="466"/>
      <x:c r="C510" s="459"/>
      <x:c r="D510" s="459"/>
      <x:c r="E510" s="459"/>
      <x:c r="F510" s="459"/>
      <x:c r="G510" s="459"/>
      <x:c r="H510" s="459"/>
      <x:c r="I510" s="459"/>
      <x:c r="J510" s="459"/>
      <x:c r="K510" s="487"/>
      <x:c r="L510" s="459"/>
      <x:c r="M510" s="459"/>
      <x:c r="N510" s="747" t="str">
        <x:f>IF(A510="","",IF(COUNTIF($A$5:$A$1004,A510)&gt;1,"DUPLICATE ACTIVITY ID",IF(OR(B510="",C510="",D510="",E510="",F510="",G510="",L510=""),"CHECK REQUIRED FIELDS",IF(OR(NOT(ISNUMBER(B510)),B510&gt;TODAY()+1,AND(K510&lt;&gt;"",NOT(ISNUMBER(K510))),AND(K510&lt;&gt;"",K510&lt;B510)),"CHECK DATE","COMPLETE"))))</x:f>
      </x:c>
    </x:row>
    <x:row r="511">
      <x:c r="A511" s="459"/>
      <x:c r="B511" s="466"/>
      <x:c r="C511" s="459"/>
      <x:c r="D511" s="459"/>
      <x:c r="E511" s="459"/>
      <x:c r="F511" s="459"/>
      <x:c r="G511" s="459"/>
      <x:c r="H511" s="459"/>
      <x:c r="I511" s="459"/>
      <x:c r="J511" s="459"/>
      <x:c r="K511" s="487"/>
      <x:c r="L511" s="459"/>
      <x:c r="M511" s="459"/>
      <x:c r="N511" s="747" t="str">
        <x:f>IF(A511="","",IF(COUNTIF($A$5:$A$1004,A511)&gt;1,"DUPLICATE ACTIVITY ID",IF(OR(B511="",C511="",D511="",E511="",F511="",G511="",L511=""),"CHECK REQUIRED FIELDS",IF(OR(NOT(ISNUMBER(B511)),B511&gt;TODAY()+1,AND(K511&lt;&gt;"",NOT(ISNUMBER(K511))),AND(K511&lt;&gt;"",K511&lt;B511)),"CHECK DATE","COMPLETE"))))</x:f>
      </x:c>
    </x:row>
    <x:row r="512">
      <x:c r="A512" s="459"/>
      <x:c r="B512" s="466"/>
      <x:c r="C512" s="459"/>
      <x:c r="D512" s="459"/>
      <x:c r="E512" s="459"/>
      <x:c r="F512" s="459"/>
      <x:c r="G512" s="459"/>
      <x:c r="H512" s="459"/>
      <x:c r="I512" s="459"/>
      <x:c r="J512" s="459"/>
      <x:c r="K512" s="487"/>
      <x:c r="L512" s="459"/>
      <x:c r="M512" s="459"/>
      <x:c r="N512" s="747" t="str">
        <x:f>IF(A512="","",IF(COUNTIF($A$5:$A$1004,A512)&gt;1,"DUPLICATE ACTIVITY ID",IF(OR(B512="",C512="",D512="",E512="",F512="",G512="",L512=""),"CHECK REQUIRED FIELDS",IF(OR(NOT(ISNUMBER(B512)),B512&gt;TODAY()+1,AND(K512&lt;&gt;"",NOT(ISNUMBER(K512))),AND(K512&lt;&gt;"",K512&lt;B512)),"CHECK DATE","COMPLETE"))))</x:f>
      </x:c>
    </x:row>
    <x:row r="513">
      <x:c r="A513" s="459"/>
      <x:c r="B513" s="466"/>
      <x:c r="C513" s="459"/>
      <x:c r="D513" s="459"/>
      <x:c r="E513" s="459"/>
      <x:c r="F513" s="459"/>
      <x:c r="G513" s="459"/>
      <x:c r="H513" s="459"/>
      <x:c r="I513" s="459"/>
      <x:c r="J513" s="459"/>
      <x:c r="K513" s="487"/>
      <x:c r="L513" s="459"/>
      <x:c r="M513" s="459"/>
      <x:c r="N513" s="747" t="str">
        <x:f>IF(A513="","",IF(COUNTIF($A$5:$A$1004,A513)&gt;1,"DUPLICATE ACTIVITY ID",IF(OR(B513="",C513="",D513="",E513="",F513="",G513="",L513=""),"CHECK REQUIRED FIELDS",IF(OR(NOT(ISNUMBER(B513)),B513&gt;TODAY()+1,AND(K513&lt;&gt;"",NOT(ISNUMBER(K513))),AND(K513&lt;&gt;"",K513&lt;B513)),"CHECK DATE","COMPLETE"))))</x:f>
      </x:c>
    </x:row>
    <x:row r="514">
      <x:c r="A514" s="459"/>
      <x:c r="B514" s="466"/>
      <x:c r="C514" s="459"/>
      <x:c r="D514" s="459"/>
      <x:c r="E514" s="459"/>
      <x:c r="F514" s="459"/>
      <x:c r="G514" s="459"/>
      <x:c r="H514" s="459"/>
      <x:c r="I514" s="459"/>
      <x:c r="J514" s="459"/>
      <x:c r="K514" s="487"/>
      <x:c r="L514" s="459"/>
      <x:c r="M514" s="459"/>
      <x:c r="N514" s="747" t="str">
        <x:f>IF(A514="","",IF(COUNTIF($A$5:$A$1004,A514)&gt;1,"DUPLICATE ACTIVITY ID",IF(OR(B514="",C514="",D514="",E514="",F514="",G514="",L514=""),"CHECK REQUIRED FIELDS",IF(OR(NOT(ISNUMBER(B514)),B514&gt;TODAY()+1,AND(K514&lt;&gt;"",NOT(ISNUMBER(K514))),AND(K514&lt;&gt;"",K514&lt;B514)),"CHECK DATE","COMPLETE"))))</x:f>
      </x:c>
    </x:row>
    <x:row r="515">
      <x:c r="A515" s="459"/>
      <x:c r="B515" s="466"/>
      <x:c r="C515" s="459"/>
      <x:c r="D515" s="459"/>
      <x:c r="E515" s="459"/>
      <x:c r="F515" s="459"/>
      <x:c r="G515" s="459"/>
      <x:c r="H515" s="459"/>
      <x:c r="I515" s="459"/>
      <x:c r="J515" s="459"/>
      <x:c r="K515" s="487"/>
      <x:c r="L515" s="459"/>
      <x:c r="M515" s="459"/>
      <x:c r="N515" s="747" t="str">
        <x:f>IF(A515="","",IF(COUNTIF($A$5:$A$1004,A515)&gt;1,"DUPLICATE ACTIVITY ID",IF(OR(B515="",C515="",D515="",E515="",F515="",G515="",L515=""),"CHECK REQUIRED FIELDS",IF(OR(NOT(ISNUMBER(B515)),B515&gt;TODAY()+1,AND(K515&lt;&gt;"",NOT(ISNUMBER(K515))),AND(K515&lt;&gt;"",K515&lt;B515)),"CHECK DATE","COMPLETE"))))</x:f>
      </x:c>
    </x:row>
    <x:row r="516">
      <x:c r="A516" s="459"/>
      <x:c r="B516" s="466"/>
      <x:c r="C516" s="459"/>
      <x:c r="D516" s="459"/>
      <x:c r="E516" s="459"/>
      <x:c r="F516" s="459"/>
      <x:c r="G516" s="459"/>
      <x:c r="H516" s="459"/>
      <x:c r="I516" s="459"/>
      <x:c r="J516" s="459"/>
      <x:c r="K516" s="487"/>
      <x:c r="L516" s="459"/>
      <x:c r="M516" s="459"/>
      <x:c r="N516" s="747" t="str">
        <x:f>IF(A516="","",IF(COUNTIF($A$5:$A$1004,A516)&gt;1,"DUPLICATE ACTIVITY ID",IF(OR(B516="",C516="",D516="",E516="",F516="",G516="",L516=""),"CHECK REQUIRED FIELDS",IF(OR(NOT(ISNUMBER(B516)),B516&gt;TODAY()+1,AND(K516&lt;&gt;"",NOT(ISNUMBER(K516))),AND(K516&lt;&gt;"",K516&lt;B516)),"CHECK DATE","COMPLETE"))))</x:f>
      </x:c>
    </x:row>
    <x:row r="517">
      <x:c r="A517" s="459"/>
      <x:c r="B517" s="466"/>
      <x:c r="C517" s="459"/>
      <x:c r="D517" s="459"/>
      <x:c r="E517" s="459"/>
      <x:c r="F517" s="459"/>
      <x:c r="G517" s="459"/>
      <x:c r="H517" s="459"/>
      <x:c r="I517" s="459"/>
      <x:c r="J517" s="459"/>
      <x:c r="K517" s="487"/>
      <x:c r="L517" s="459"/>
      <x:c r="M517" s="459"/>
      <x:c r="N517" s="747" t="str">
        <x:f>IF(A517="","",IF(COUNTIF($A$5:$A$1004,A517)&gt;1,"DUPLICATE ACTIVITY ID",IF(OR(B517="",C517="",D517="",E517="",F517="",G517="",L517=""),"CHECK REQUIRED FIELDS",IF(OR(NOT(ISNUMBER(B517)),B517&gt;TODAY()+1,AND(K517&lt;&gt;"",NOT(ISNUMBER(K517))),AND(K517&lt;&gt;"",K517&lt;B517)),"CHECK DATE","COMPLETE"))))</x:f>
      </x:c>
    </x:row>
    <x:row r="518">
      <x:c r="A518" s="459"/>
      <x:c r="B518" s="466"/>
      <x:c r="C518" s="459"/>
      <x:c r="D518" s="459"/>
      <x:c r="E518" s="459"/>
      <x:c r="F518" s="459"/>
      <x:c r="G518" s="459"/>
      <x:c r="H518" s="459"/>
      <x:c r="I518" s="459"/>
      <x:c r="J518" s="459"/>
      <x:c r="K518" s="487"/>
      <x:c r="L518" s="459"/>
      <x:c r="M518" s="459"/>
      <x:c r="N518" s="747" t="str">
        <x:f>IF(A518="","",IF(COUNTIF($A$5:$A$1004,A518)&gt;1,"DUPLICATE ACTIVITY ID",IF(OR(B518="",C518="",D518="",E518="",F518="",G518="",L518=""),"CHECK REQUIRED FIELDS",IF(OR(NOT(ISNUMBER(B518)),B518&gt;TODAY()+1,AND(K518&lt;&gt;"",NOT(ISNUMBER(K518))),AND(K518&lt;&gt;"",K518&lt;B518)),"CHECK DATE","COMPLETE"))))</x:f>
      </x:c>
    </x:row>
    <x:row r="519">
      <x:c r="A519" s="459"/>
      <x:c r="B519" s="466"/>
      <x:c r="C519" s="459"/>
      <x:c r="D519" s="459"/>
      <x:c r="E519" s="459"/>
      <x:c r="F519" s="459"/>
      <x:c r="G519" s="459"/>
      <x:c r="H519" s="459"/>
      <x:c r="I519" s="459"/>
      <x:c r="J519" s="459"/>
      <x:c r="K519" s="487"/>
      <x:c r="L519" s="459"/>
      <x:c r="M519" s="459"/>
      <x:c r="N519" s="747" t="str">
        <x:f>IF(A519="","",IF(COUNTIF($A$5:$A$1004,A519)&gt;1,"DUPLICATE ACTIVITY ID",IF(OR(B519="",C519="",D519="",E519="",F519="",G519="",L519=""),"CHECK REQUIRED FIELDS",IF(OR(NOT(ISNUMBER(B519)),B519&gt;TODAY()+1,AND(K519&lt;&gt;"",NOT(ISNUMBER(K519))),AND(K519&lt;&gt;"",K519&lt;B519)),"CHECK DATE","COMPLETE"))))</x:f>
      </x:c>
    </x:row>
    <x:row r="520">
      <x:c r="A520" s="459"/>
      <x:c r="B520" s="466"/>
      <x:c r="C520" s="459"/>
      <x:c r="D520" s="459"/>
      <x:c r="E520" s="459"/>
      <x:c r="F520" s="459"/>
      <x:c r="G520" s="459"/>
      <x:c r="H520" s="459"/>
      <x:c r="I520" s="459"/>
      <x:c r="J520" s="459"/>
      <x:c r="K520" s="487"/>
      <x:c r="L520" s="459"/>
      <x:c r="M520" s="459"/>
      <x:c r="N520" s="747" t="str">
        <x:f>IF(A520="","",IF(COUNTIF($A$5:$A$1004,A520)&gt;1,"DUPLICATE ACTIVITY ID",IF(OR(B520="",C520="",D520="",E520="",F520="",G520="",L520=""),"CHECK REQUIRED FIELDS",IF(OR(NOT(ISNUMBER(B520)),B520&gt;TODAY()+1,AND(K520&lt;&gt;"",NOT(ISNUMBER(K520))),AND(K520&lt;&gt;"",K520&lt;B520)),"CHECK DATE","COMPLETE"))))</x:f>
      </x:c>
    </x:row>
    <x:row r="521">
      <x:c r="A521" s="459"/>
      <x:c r="B521" s="466"/>
      <x:c r="C521" s="459"/>
      <x:c r="D521" s="459"/>
      <x:c r="E521" s="459"/>
      <x:c r="F521" s="459"/>
      <x:c r="G521" s="459"/>
      <x:c r="H521" s="459"/>
      <x:c r="I521" s="459"/>
      <x:c r="J521" s="459"/>
      <x:c r="K521" s="487"/>
      <x:c r="L521" s="459"/>
      <x:c r="M521" s="459"/>
      <x:c r="N521" s="747" t="str">
        <x:f>IF(A521="","",IF(COUNTIF($A$5:$A$1004,A521)&gt;1,"DUPLICATE ACTIVITY ID",IF(OR(B521="",C521="",D521="",E521="",F521="",G521="",L521=""),"CHECK REQUIRED FIELDS",IF(OR(NOT(ISNUMBER(B521)),B521&gt;TODAY()+1,AND(K521&lt;&gt;"",NOT(ISNUMBER(K521))),AND(K521&lt;&gt;"",K521&lt;B521)),"CHECK DATE","COMPLETE"))))</x:f>
      </x:c>
    </x:row>
    <x:row r="522">
      <x:c r="A522" s="459"/>
      <x:c r="B522" s="466"/>
      <x:c r="C522" s="459"/>
      <x:c r="D522" s="459"/>
      <x:c r="E522" s="459"/>
      <x:c r="F522" s="459"/>
      <x:c r="G522" s="459"/>
      <x:c r="H522" s="459"/>
      <x:c r="I522" s="459"/>
      <x:c r="J522" s="459"/>
      <x:c r="K522" s="487"/>
      <x:c r="L522" s="459"/>
      <x:c r="M522" s="459"/>
      <x:c r="N522" s="747" t="str">
        <x:f>IF(A522="","",IF(COUNTIF($A$5:$A$1004,A522)&gt;1,"DUPLICATE ACTIVITY ID",IF(OR(B522="",C522="",D522="",E522="",F522="",G522="",L522=""),"CHECK REQUIRED FIELDS",IF(OR(NOT(ISNUMBER(B522)),B522&gt;TODAY()+1,AND(K522&lt;&gt;"",NOT(ISNUMBER(K522))),AND(K522&lt;&gt;"",K522&lt;B522)),"CHECK DATE","COMPLETE"))))</x:f>
      </x:c>
    </x:row>
    <x:row r="523">
      <x:c r="A523" s="459"/>
      <x:c r="B523" s="466"/>
      <x:c r="C523" s="459"/>
      <x:c r="D523" s="459"/>
      <x:c r="E523" s="459"/>
      <x:c r="F523" s="459"/>
      <x:c r="G523" s="459"/>
      <x:c r="H523" s="459"/>
      <x:c r="I523" s="459"/>
      <x:c r="J523" s="459"/>
      <x:c r="K523" s="487"/>
      <x:c r="L523" s="459"/>
      <x:c r="M523" s="459"/>
      <x:c r="N523" s="747" t="str">
        <x:f>IF(A523="","",IF(COUNTIF($A$5:$A$1004,A523)&gt;1,"DUPLICATE ACTIVITY ID",IF(OR(B523="",C523="",D523="",E523="",F523="",G523="",L523=""),"CHECK REQUIRED FIELDS",IF(OR(NOT(ISNUMBER(B523)),B523&gt;TODAY()+1,AND(K523&lt;&gt;"",NOT(ISNUMBER(K523))),AND(K523&lt;&gt;"",K523&lt;B523)),"CHECK DATE","COMPLETE"))))</x:f>
      </x:c>
    </x:row>
    <x:row r="524">
      <x:c r="A524" s="459"/>
      <x:c r="B524" s="466"/>
      <x:c r="C524" s="459"/>
      <x:c r="D524" s="459"/>
      <x:c r="E524" s="459"/>
      <x:c r="F524" s="459"/>
      <x:c r="G524" s="459"/>
      <x:c r="H524" s="459"/>
      <x:c r="I524" s="459"/>
      <x:c r="J524" s="459"/>
      <x:c r="K524" s="487"/>
      <x:c r="L524" s="459"/>
      <x:c r="M524" s="459"/>
      <x:c r="N524" s="747" t="str">
        <x:f>IF(A524="","",IF(COUNTIF($A$5:$A$1004,A524)&gt;1,"DUPLICATE ACTIVITY ID",IF(OR(B524="",C524="",D524="",E524="",F524="",G524="",L524=""),"CHECK REQUIRED FIELDS",IF(OR(NOT(ISNUMBER(B524)),B524&gt;TODAY()+1,AND(K524&lt;&gt;"",NOT(ISNUMBER(K524))),AND(K524&lt;&gt;"",K524&lt;B524)),"CHECK DATE","COMPLETE"))))</x:f>
      </x:c>
    </x:row>
    <x:row r="525">
      <x:c r="A525" s="459"/>
      <x:c r="B525" s="466"/>
      <x:c r="C525" s="459"/>
      <x:c r="D525" s="459"/>
      <x:c r="E525" s="459"/>
      <x:c r="F525" s="459"/>
      <x:c r="G525" s="459"/>
      <x:c r="H525" s="459"/>
      <x:c r="I525" s="459"/>
      <x:c r="J525" s="459"/>
      <x:c r="K525" s="487"/>
      <x:c r="L525" s="459"/>
      <x:c r="M525" s="459"/>
      <x:c r="N525" s="747" t="str">
        <x:f>IF(A525="","",IF(COUNTIF($A$5:$A$1004,A525)&gt;1,"DUPLICATE ACTIVITY ID",IF(OR(B525="",C525="",D525="",E525="",F525="",G525="",L525=""),"CHECK REQUIRED FIELDS",IF(OR(NOT(ISNUMBER(B525)),B525&gt;TODAY()+1,AND(K525&lt;&gt;"",NOT(ISNUMBER(K525))),AND(K525&lt;&gt;"",K525&lt;B525)),"CHECK DATE","COMPLETE"))))</x:f>
      </x:c>
    </x:row>
    <x:row r="526">
      <x:c r="A526" s="459"/>
      <x:c r="B526" s="466"/>
      <x:c r="C526" s="459"/>
      <x:c r="D526" s="459"/>
      <x:c r="E526" s="459"/>
      <x:c r="F526" s="459"/>
      <x:c r="G526" s="459"/>
      <x:c r="H526" s="459"/>
      <x:c r="I526" s="459"/>
      <x:c r="J526" s="459"/>
      <x:c r="K526" s="487"/>
      <x:c r="L526" s="459"/>
      <x:c r="M526" s="459"/>
      <x:c r="N526" s="747" t="str">
        <x:f>IF(A526="","",IF(COUNTIF($A$5:$A$1004,A526)&gt;1,"DUPLICATE ACTIVITY ID",IF(OR(B526="",C526="",D526="",E526="",F526="",G526="",L526=""),"CHECK REQUIRED FIELDS",IF(OR(NOT(ISNUMBER(B526)),B526&gt;TODAY()+1,AND(K526&lt;&gt;"",NOT(ISNUMBER(K526))),AND(K526&lt;&gt;"",K526&lt;B526)),"CHECK DATE","COMPLETE"))))</x:f>
      </x:c>
    </x:row>
    <x:row r="527">
      <x:c r="A527" s="459"/>
      <x:c r="B527" s="466"/>
      <x:c r="C527" s="459"/>
      <x:c r="D527" s="459"/>
      <x:c r="E527" s="459"/>
      <x:c r="F527" s="459"/>
      <x:c r="G527" s="459"/>
      <x:c r="H527" s="459"/>
      <x:c r="I527" s="459"/>
      <x:c r="J527" s="459"/>
      <x:c r="K527" s="487"/>
      <x:c r="L527" s="459"/>
      <x:c r="M527" s="459"/>
      <x:c r="N527" s="747" t="str">
        <x:f>IF(A527="","",IF(COUNTIF($A$5:$A$1004,A527)&gt;1,"DUPLICATE ACTIVITY ID",IF(OR(B527="",C527="",D527="",E527="",F527="",G527="",L527=""),"CHECK REQUIRED FIELDS",IF(OR(NOT(ISNUMBER(B527)),B527&gt;TODAY()+1,AND(K527&lt;&gt;"",NOT(ISNUMBER(K527))),AND(K527&lt;&gt;"",K527&lt;B527)),"CHECK DATE","COMPLETE"))))</x:f>
      </x:c>
    </x:row>
    <x:row r="528">
      <x:c r="A528" s="459"/>
      <x:c r="B528" s="466"/>
      <x:c r="C528" s="459"/>
      <x:c r="D528" s="459"/>
      <x:c r="E528" s="459"/>
      <x:c r="F528" s="459"/>
      <x:c r="G528" s="459"/>
      <x:c r="H528" s="459"/>
      <x:c r="I528" s="459"/>
      <x:c r="J528" s="459"/>
      <x:c r="K528" s="487"/>
      <x:c r="L528" s="459"/>
      <x:c r="M528" s="459"/>
      <x:c r="N528" s="747" t="str">
        <x:f>IF(A528="","",IF(COUNTIF($A$5:$A$1004,A528)&gt;1,"DUPLICATE ACTIVITY ID",IF(OR(B528="",C528="",D528="",E528="",F528="",G528="",L528=""),"CHECK REQUIRED FIELDS",IF(OR(NOT(ISNUMBER(B528)),B528&gt;TODAY()+1,AND(K528&lt;&gt;"",NOT(ISNUMBER(K528))),AND(K528&lt;&gt;"",K528&lt;B528)),"CHECK DATE","COMPLETE"))))</x:f>
      </x:c>
    </x:row>
    <x:row r="529">
      <x:c r="A529" s="459"/>
      <x:c r="B529" s="466"/>
      <x:c r="C529" s="459"/>
      <x:c r="D529" s="459"/>
      <x:c r="E529" s="459"/>
      <x:c r="F529" s="459"/>
      <x:c r="G529" s="459"/>
      <x:c r="H529" s="459"/>
      <x:c r="I529" s="459"/>
      <x:c r="J529" s="459"/>
      <x:c r="K529" s="487"/>
      <x:c r="L529" s="459"/>
      <x:c r="M529" s="459"/>
      <x:c r="N529" s="747" t="str">
        <x:f>IF(A529="","",IF(COUNTIF($A$5:$A$1004,A529)&gt;1,"DUPLICATE ACTIVITY ID",IF(OR(B529="",C529="",D529="",E529="",F529="",G529="",L529=""),"CHECK REQUIRED FIELDS",IF(OR(NOT(ISNUMBER(B529)),B529&gt;TODAY()+1,AND(K529&lt;&gt;"",NOT(ISNUMBER(K529))),AND(K529&lt;&gt;"",K529&lt;B529)),"CHECK DATE","COMPLETE"))))</x:f>
      </x:c>
    </x:row>
    <x:row r="530">
      <x:c r="A530" s="459"/>
      <x:c r="B530" s="466"/>
      <x:c r="C530" s="459"/>
      <x:c r="D530" s="459"/>
      <x:c r="E530" s="459"/>
      <x:c r="F530" s="459"/>
      <x:c r="G530" s="459"/>
      <x:c r="H530" s="459"/>
      <x:c r="I530" s="459"/>
      <x:c r="J530" s="459"/>
      <x:c r="K530" s="487"/>
      <x:c r="L530" s="459"/>
      <x:c r="M530" s="459"/>
      <x:c r="N530" s="747" t="str">
        <x:f>IF(A530="","",IF(COUNTIF($A$5:$A$1004,A530)&gt;1,"DUPLICATE ACTIVITY ID",IF(OR(B530="",C530="",D530="",E530="",F530="",G530="",L530=""),"CHECK REQUIRED FIELDS",IF(OR(NOT(ISNUMBER(B530)),B530&gt;TODAY()+1,AND(K530&lt;&gt;"",NOT(ISNUMBER(K530))),AND(K530&lt;&gt;"",K530&lt;B530)),"CHECK DATE","COMPLETE"))))</x:f>
      </x:c>
    </x:row>
    <x:row r="531">
      <x:c r="A531" s="459"/>
      <x:c r="B531" s="466"/>
      <x:c r="C531" s="459"/>
      <x:c r="D531" s="459"/>
      <x:c r="E531" s="459"/>
      <x:c r="F531" s="459"/>
      <x:c r="G531" s="459"/>
      <x:c r="H531" s="459"/>
      <x:c r="I531" s="459"/>
      <x:c r="J531" s="459"/>
      <x:c r="K531" s="487"/>
      <x:c r="L531" s="459"/>
      <x:c r="M531" s="459"/>
      <x:c r="N531" s="747" t="str">
        <x:f>IF(A531="","",IF(COUNTIF($A$5:$A$1004,A531)&gt;1,"DUPLICATE ACTIVITY ID",IF(OR(B531="",C531="",D531="",E531="",F531="",G531="",L531=""),"CHECK REQUIRED FIELDS",IF(OR(NOT(ISNUMBER(B531)),B531&gt;TODAY()+1,AND(K531&lt;&gt;"",NOT(ISNUMBER(K531))),AND(K531&lt;&gt;"",K531&lt;B531)),"CHECK DATE","COMPLETE"))))</x:f>
      </x:c>
    </x:row>
    <x:row r="532">
      <x:c r="A532" s="459"/>
      <x:c r="B532" s="466"/>
      <x:c r="C532" s="459"/>
      <x:c r="D532" s="459"/>
      <x:c r="E532" s="459"/>
      <x:c r="F532" s="459"/>
      <x:c r="G532" s="459"/>
      <x:c r="H532" s="459"/>
      <x:c r="I532" s="459"/>
      <x:c r="J532" s="459"/>
      <x:c r="K532" s="487"/>
      <x:c r="L532" s="459"/>
      <x:c r="M532" s="459"/>
      <x:c r="N532" s="747" t="str">
        <x:f>IF(A532="","",IF(COUNTIF($A$5:$A$1004,A532)&gt;1,"DUPLICATE ACTIVITY ID",IF(OR(B532="",C532="",D532="",E532="",F532="",G532="",L532=""),"CHECK REQUIRED FIELDS",IF(OR(NOT(ISNUMBER(B532)),B532&gt;TODAY()+1,AND(K532&lt;&gt;"",NOT(ISNUMBER(K532))),AND(K532&lt;&gt;"",K532&lt;B532)),"CHECK DATE","COMPLETE"))))</x:f>
      </x:c>
    </x:row>
    <x:row r="533">
      <x:c r="A533" s="459"/>
      <x:c r="B533" s="466"/>
      <x:c r="C533" s="459"/>
      <x:c r="D533" s="459"/>
      <x:c r="E533" s="459"/>
      <x:c r="F533" s="459"/>
      <x:c r="G533" s="459"/>
      <x:c r="H533" s="459"/>
      <x:c r="I533" s="459"/>
      <x:c r="J533" s="459"/>
      <x:c r="K533" s="487"/>
      <x:c r="L533" s="459"/>
      <x:c r="M533" s="459"/>
      <x:c r="N533" s="747" t="str">
        <x:f>IF(A533="","",IF(COUNTIF($A$5:$A$1004,A533)&gt;1,"DUPLICATE ACTIVITY ID",IF(OR(B533="",C533="",D533="",E533="",F533="",G533="",L533=""),"CHECK REQUIRED FIELDS",IF(OR(NOT(ISNUMBER(B533)),B533&gt;TODAY()+1,AND(K533&lt;&gt;"",NOT(ISNUMBER(K533))),AND(K533&lt;&gt;"",K533&lt;B533)),"CHECK DATE","COMPLETE"))))</x:f>
      </x:c>
    </x:row>
    <x:row r="534">
      <x:c r="A534" s="459"/>
      <x:c r="B534" s="466"/>
      <x:c r="C534" s="459"/>
      <x:c r="D534" s="459"/>
      <x:c r="E534" s="459"/>
      <x:c r="F534" s="459"/>
      <x:c r="G534" s="459"/>
      <x:c r="H534" s="459"/>
      <x:c r="I534" s="459"/>
      <x:c r="J534" s="459"/>
      <x:c r="K534" s="487"/>
      <x:c r="L534" s="459"/>
      <x:c r="M534" s="459"/>
      <x:c r="N534" s="747" t="str">
        <x:f>IF(A534="","",IF(COUNTIF($A$5:$A$1004,A534)&gt;1,"DUPLICATE ACTIVITY ID",IF(OR(B534="",C534="",D534="",E534="",F534="",G534="",L534=""),"CHECK REQUIRED FIELDS",IF(OR(NOT(ISNUMBER(B534)),B534&gt;TODAY()+1,AND(K534&lt;&gt;"",NOT(ISNUMBER(K534))),AND(K534&lt;&gt;"",K534&lt;B534)),"CHECK DATE","COMPLETE"))))</x:f>
      </x:c>
    </x:row>
    <x:row r="535">
      <x:c r="A535" s="459"/>
      <x:c r="B535" s="466"/>
      <x:c r="C535" s="459"/>
      <x:c r="D535" s="459"/>
      <x:c r="E535" s="459"/>
      <x:c r="F535" s="459"/>
      <x:c r="G535" s="459"/>
      <x:c r="H535" s="459"/>
      <x:c r="I535" s="459"/>
      <x:c r="J535" s="459"/>
      <x:c r="K535" s="487"/>
      <x:c r="L535" s="459"/>
      <x:c r="M535" s="459"/>
      <x:c r="N535" s="747" t="str">
        <x:f>IF(A535="","",IF(COUNTIF($A$5:$A$1004,A535)&gt;1,"DUPLICATE ACTIVITY ID",IF(OR(B535="",C535="",D535="",E535="",F535="",G535="",L535=""),"CHECK REQUIRED FIELDS",IF(OR(NOT(ISNUMBER(B535)),B535&gt;TODAY()+1,AND(K535&lt;&gt;"",NOT(ISNUMBER(K535))),AND(K535&lt;&gt;"",K535&lt;B535)),"CHECK DATE","COMPLETE"))))</x:f>
      </x:c>
    </x:row>
    <x:row r="536">
      <x:c r="A536" s="459"/>
      <x:c r="B536" s="466"/>
      <x:c r="C536" s="459"/>
      <x:c r="D536" s="459"/>
      <x:c r="E536" s="459"/>
      <x:c r="F536" s="459"/>
      <x:c r="G536" s="459"/>
      <x:c r="H536" s="459"/>
      <x:c r="I536" s="459"/>
      <x:c r="J536" s="459"/>
      <x:c r="K536" s="487"/>
      <x:c r="L536" s="459"/>
      <x:c r="M536" s="459"/>
      <x:c r="N536" s="747" t="str">
        <x:f>IF(A536="","",IF(COUNTIF($A$5:$A$1004,A536)&gt;1,"DUPLICATE ACTIVITY ID",IF(OR(B536="",C536="",D536="",E536="",F536="",G536="",L536=""),"CHECK REQUIRED FIELDS",IF(OR(NOT(ISNUMBER(B536)),B536&gt;TODAY()+1,AND(K536&lt;&gt;"",NOT(ISNUMBER(K536))),AND(K536&lt;&gt;"",K536&lt;B536)),"CHECK DATE","COMPLETE"))))</x:f>
      </x:c>
    </x:row>
    <x:row r="537">
      <x:c r="A537" s="459"/>
      <x:c r="B537" s="466"/>
      <x:c r="C537" s="459"/>
      <x:c r="D537" s="459"/>
      <x:c r="E537" s="459"/>
      <x:c r="F537" s="459"/>
      <x:c r="G537" s="459"/>
      <x:c r="H537" s="459"/>
      <x:c r="I537" s="459"/>
      <x:c r="J537" s="459"/>
      <x:c r="K537" s="487"/>
      <x:c r="L537" s="459"/>
      <x:c r="M537" s="459"/>
      <x:c r="N537" s="747" t="str">
        <x:f>IF(A537="","",IF(COUNTIF($A$5:$A$1004,A537)&gt;1,"DUPLICATE ACTIVITY ID",IF(OR(B537="",C537="",D537="",E537="",F537="",G537="",L537=""),"CHECK REQUIRED FIELDS",IF(OR(NOT(ISNUMBER(B537)),B537&gt;TODAY()+1,AND(K537&lt;&gt;"",NOT(ISNUMBER(K537))),AND(K537&lt;&gt;"",K537&lt;B537)),"CHECK DATE","COMPLETE"))))</x:f>
      </x:c>
    </x:row>
    <x:row r="538">
      <x:c r="A538" s="459"/>
      <x:c r="B538" s="466"/>
      <x:c r="C538" s="459"/>
      <x:c r="D538" s="459"/>
      <x:c r="E538" s="459"/>
      <x:c r="F538" s="459"/>
      <x:c r="G538" s="459"/>
      <x:c r="H538" s="459"/>
      <x:c r="I538" s="459"/>
      <x:c r="J538" s="459"/>
      <x:c r="K538" s="487"/>
      <x:c r="L538" s="459"/>
      <x:c r="M538" s="459"/>
      <x:c r="N538" s="747" t="str">
        <x:f>IF(A538="","",IF(COUNTIF($A$5:$A$1004,A538)&gt;1,"DUPLICATE ACTIVITY ID",IF(OR(B538="",C538="",D538="",E538="",F538="",G538="",L538=""),"CHECK REQUIRED FIELDS",IF(OR(NOT(ISNUMBER(B538)),B538&gt;TODAY()+1,AND(K538&lt;&gt;"",NOT(ISNUMBER(K538))),AND(K538&lt;&gt;"",K538&lt;B538)),"CHECK DATE","COMPLETE"))))</x:f>
      </x:c>
    </x:row>
    <x:row r="539">
      <x:c r="A539" s="459"/>
      <x:c r="B539" s="466"/>
      <x:c r="C539" s="459"/>
      <x:c r="D539" s="459"/>
      <x:c r="E539" s="459"/>
      <x:c r="F539" s="459"/>
      <x:c r="G539" s="459"/>
      <x:c r="H539" s="459"/>
      <x:c r="I539" s="459"/>
      <x:c r="J539" s="459"/>
      <x:c r="K539" s="487"/>
      <x:c r="L539" s="459"/>
      <x:c r="M539" s="459"/>
      <x:c r="N539" s="747" t="str">
        <x:f>IF(A539="","",IF(COUNTIF($A$5:$A$1004,A539)&gt;1,"DUPLICATE ACTIVITY ID",IF(OR(B539="",C539="",D539="",E539="",F539="",G539="",L539=""),"CHECK REQUIRED FIELDS",IF(OR(NOT(ISNUMBER(B539)),B539&gt;TODAY()+1,AND(K539&lt;&gt;"",NOT(ISNUMBER(K539))),AND(K539&lt;&gt;"",K539&lt;B539)),"CHECK DATE","COMPLETE"))))</x:f>
      </x:c>
    </x:row>
    <x:row r="540">
      <x:c r="A540" s="459"/>
      <x:c r="B540" s="466"/>
      <x:c r="C540" s="459"/>
      <x:c r="D540" s="459"/>
      <x:c r="E540" s="459"/>
      <x:c r="F540" s="459"/>
      <x:c r="G540" s="459"/>
      <x:c r="H540" s="459"/>
      <x:c r="I540" s="459"/>
      <x:c r="J540" s="459"/>
      <x:c r="K540" s="487"/>
      <x:c r="L540" s="459"/>
      <x:c r="M540" s="459"/>
      <x:c r="N540" s="747" t="str">
        <x:f>IF(A540="","",IF(COUNTIF($A$5:$A$1004,A540)&gt;1,"DUPLICATE ACTIVITY ID",IF(OR(B540="",C540="",D540="",E540="",F540="",G540="",L540=""),"CHECK REQUIRED FIELDS",IF(OR(NOT(ISNUMBER(B540)),B540&gt;TODAY()+1,AND(K540&lt;&gt;"",NOT(ISNUMBER(K540))),AND(K540&lt;&gt;"",K540&lt;B540)),"CHECK DATE","COMPLETE"))))</x:f>
      </x:c>
    </x:row>
    <x:row r="541">
      <x:c r="A541" s="459"/>
      <x:c r="B541" s="466"/>
      <x:c r="C541" s="459"/>
      <x:c r="D541" s="459"/>
      <x:c r="E541" s="459"/>
      <x:c r="F541" s="459"/>
      <x:c r="G541" s="459"/>
      <x:c r="H541" s="459"/>
      <x:c r="I541" s="459"/>
      <x:c r="J541" s="459"/>
      <x:c r="K541" s="487"/>
      <x:c r="L541" s="459"/>
      <x:c r="M541" s="459"/>
      <x:c r="N541" s="747" t="str">
        <x:f>IF(A541="","",IF(COUNTIF($A$5:$A$1004,A541)&gt;1,"DUPLICATE ACTIVITY ID",IF(OR(B541="",C541="",D541="",E541="",F541="",G541="",L541=""),"CHECK REQUIRED FIELDS",IF(OR(NOT(ISNUMBER(B541)),B541&gt;TODAY()+1,AND(K541&lt;&gt;"",NOT(ISNUMBER(K541))),AND(K541&lt;&gt;"",K541&lt;B541)),"CHECK DATE","COMPLETE"))))</x:f>
      </x:c>
    </x:row>
    <x:row r="542">
      <x:c r="A542" s="459"/>
      <x:c r="B542" s="466"/>
      <x:c r="C542" s="459"/>
      <x:c r="D542" s="459"/>
      <x:c r="E542" s="459"/>
      <x:c r="F542" s="459"/>
      <x:c r="G542" s="459"/>
      <x:c r="H542" s="459"/>
      <x:c r="I542" s="459"/>
      <x:c r="J542" s="459"/>
      <x:c r="K542" s="487"/>
      <x:c r="L542" s="459"/>
      <x:c r="M542" s="459"/>
      <x:c r="N542" s="747" t="str">
        <x:f>IF(A542="","",IF(COUNTIF($A$5:$A$1004,A542)&gt;1,"DUPLICATE ACTIVITY ID",IF(OR(B542="",C542="",D542="",E542="",F542="",G542="",L542=""),"CHECK REQUIRED FIELDS",IF(OR(NOT(ISNUMBER(B542)),B542&gt;TODAY()+1,AND(K542&lt;&gt;"",NOT(ISNUMBER(K542))),AND(K542&lt;&gt;"",K542&lt;B542)),"CHECK DATE","COMPLETE"))))</x:f>
      </x:c>
    </x:row>
    <x:row r="543">
      <x:c r="A543" s="459"/>
      <x:c r="B543" s="466"/>
      <x:c r="C543" s="459"/>
      <x:c r="D543" s="459"/>
      <x:c r="E543" s="459"/>
      <x:c r="F543" s="459"/>
      <x:c r="G543" s="459"/>
      <x:c r="H543" s="459"/>
      <x:c r="I543" s="459"/>
      <x:c r="J543" s="459"/>
      <x:c r="K543" s="487"/>
      <x:c r="L543" s="459"/>
      <x:c r="M543" s="459"/>
      <x:c r="N543" s="747" t="str">
        <x:f>IF(A543="","",IF(COUNTIF($A$5:$A$1004,A543)&gt;1,"DUPLICATE ACTIVITY ID",IF(OR(B543="",C543="",D543="",E543="",F543="",G543="",L543=""),"CHECK REQUIRED FIELDS",IF(OR(NOT(ISNUMBER(B543)),B543&gt;TODAY()+1,AND(K543&lt;&gt;"",NOT(ISNUMBER(K543))),AND(K543&lt;&gt;"",K543&lt;B543)),"CHECK DATE","COMPLETE"))))</x:f>
      </x:c>
    </x:row>
    <x:row r="544">
      <x:c r="A544" s="459"/>
      <x:c r="B544" s="466"/>
      <x:c r="C544" s="459"/>
      <x:c r="D544" s="459"/>
      <x:c r="E544" s="459"/>
      <x:c r="F544" s="459"/>
      <x:c r="G544" s="459"/>
      <x:c r="H544" s="459"/>
      <x:c r="I544" s="459"/>
      <x:c r="J544" s="459"/>
      <x:c r="K544" s="487"/>
      <x:c r="L544" s="459"/>
      <x:c r="M544" s="459"/>
      <x:c r="N544" s="747" t="str">
        <x:f>IF(A544="","",IF(COUNTIF($A$5:$A$1004,A544)&gt;1,"DUPLICATE ACTIVITY ID",IF(OR(B544="",C544="",D544="",E544="",F544="",G544="",L544=""),"CHECK REQUIRED FIELDS",IF(OR(NOT(ISNUMBER(B544)),B544&gt;TODAY()+1,AND(K544&lt;&gt;"",NOT(ISNUMBER(K544))),AND(K544&lt;&gt;"",K544&lt;B544)),"CHECK DATE","COMPLETE"))))</x:f>
      </x:c>
    </x:row>
    <x:row r="545">
      <x:c r="A545" s="459"/>
      <x:c r="B545" s="466"/>
      <x:c r="C545" s="459"/>
      <x:c r="D545" s="459"/>
      <x:c r="E545" s="459"/>
      <x:c r="F545" s="459"/>
      <x:c r="G545" s="459"/>
      <x:c r="H545" s="459"/>
      <x:c r="I545" s="459"/>
      <x:c r="J545" s="459"/>
      <x:c r="K545" s="487"/>
      <x:c r="L545" s="459"/>
      <x:c r="M545" s="459"/>
      <x:c r="N545" s="747" t="str">
        <x:f>IF(A545="","",IF(COUNTIF($A$5:$A$1004,A545)&gt;1,"DUPLICATE ACTIVITY ID",IF(OR(B545="",C545="",D545="",E545="",F545="",G545="",L545=""),"CHECK REQUIRED FIELDS",IF(OR(NOT(ISNUMBER(B545)),B545&gt;TODAY()+1,AND(K545&lt;&gt;"",NOT(ISNUMBER(K545))),AND(K545&lt;&gt;"",K545&lt;B545)),"CHECK DATE","COMPLETE"))))</x:f>
      </x:c>
    </x:row>
    <x:row r="546">
      <x:c r="A546" s="459"/>
      <x:c r="B546" s="466"/>
      <x:c r="C546" s="459"/>
      <x:c r="D546" s="459"/>
      <x:c r="E546" s="459"/>
      <x:c r="F546" s="459"/>
      <x:c r="G546" s="459"/>
      <x:c r="H546" s="459"/>
      <x:c r="I546" s="459"/>
      <x:c r="J546" s="459"/>
      <x:c r="K546" s="487"/>
      <x:c r="L546" s="459"/>
      <x:c r="M546" s="459"/>
      <x:c r="N546" s="747" t="str">
        <x:f>IF(A546="","",IF(COUNTIF($A$5:$A$1004,A546)&gt;1,"DUPLICATE ACTIVITY ID",IF(OR(B546="",C546="",D546="",E546="",F546="",G546="",L546=""),"CHECK REQUIRED FIELDS",IF(OR(NOT(ISNUMBER(B546)),B546&gt;TODAY()+1,AND(K546&lt;&gt;"",NOT(ISNUMBER(K546))),AND(K546&lt;&gt;"",K546&lt;B546)),"CHECK DATE","COMPLETE"))))</x:f>
      </x:c>
    </x:row>
    <x:row r="547">
      <x:c r="A547" s="459"/>
      <x:c r="B547" s="466"/>
      <x:c r="C547" s="459"/>
      <x:c r="D547" s="459"/>
      <x:c r="E547" s="459"/>
      <x:c r="F547" s="459"/>
      <x:c r="G547" s="459"/>
      <x:c r="H547" s="459"/>
      <x:c r="I547" s="459"/>
      <x:c r="J547" s="459"/>
      <x:c r="K547" s="487"/>
      <x:c r="L547" s="459"/>
      <x:c r="M547" s="459"/>
      <x:c r="N547" s="747" t="str">
        <x:f>IF(A547="","",IF(COUNTIF($A$5:$A$1004,A547)&gt;1,"DUPLICATE ACTIVITY ID",IF(OR(B547="",C547="",D547="",E547="",F547="",G547="",L547=""),"CHECK REQUIRED FIELDS",IF(OR(NOT(ISNUMBER(B547)),B547&gt;TODAY()+1,AND(K547&lt;&gt;"",NOT(ISNUMBER(K547))),AND(K547&lt;&gt;"",K547&lt;B547)),"CHECK DATE","COMPLETE"))))</x:f>
      </x:c>
    </x:row>
    <x:row r="548">
      <x:c r="A548" s="459"/>
      <x:c r="B548" s="466"/>
      <x:c r="C548" s="459"/>
      <x:c r="D548" s="459"/>
      <x:c r="E548" s="459"/>
      <x:c r="F548" s="459"/>
      <x:c r="G548" s="459"/>
      <x:c r="H548" s="459"/>
      <x:c r="I548" s="459"/>
      <x:c r="J548" s="459"/>
      <x:c r="K548" s="487"/>
      <x:c r="L548" s="459"/>
      <x:c r="M548" s="459"/>
      <x:c r="N548" s="747" t="str">
        <x:f>IF(A548="","",IF(COUNTIF($A$5:$A$1004,A548)&gt;1,"DUPLICATE ACTIVITY ID",IF(OR(B548="",C548="",D548="",E548="",F548="",G548="",L548=""),"CHECK REQUIRED FIELDS",IF(OR(NOT(ISNUMBER(B548)),B548&gt;TODAY()+1,AND(K548&lt;&gt;"",NOT(ISNUMBER(K548))),AND(K548&lt;&gt;"",K548&lt;B548)),"CHECK DATE","COMPLETE"))))</x:f>
      </x:c>
    </x:row>
    <x:row r="549">
      <x:c r="A549" s="459"/>
      <x:c r="B549" s="466"/>
      <x:c r="C549" s="459"/>
      <x:c r="D549" s="459"/>
      <x:c r="E549" s="459"/>
      <x:c r="F549" s="459"/>
      <x:c r="G549" s="459"/>
      <x:c r="H549" s="459"/>
      <x:c r="I549" s="459"/>
      <x:c r="J549" s="459"/>
      <x:c r="K549" s="487"/>
      <x:c r="L549" s="459"/>
      <x:c r="M549" s="459"/>
      <x:c r="N549" s="747" t="str">
        <x:f>IF(A549="","",IF(COUNTIF($A$5:$A$1004,A549)&gt;1,"DUPLICATE ACTIVITY ID",IF(OR(B549="",C549="",D549="",E549="",F549="",G549="",L549=""),"CHECK REQUIRED FIELDS",IF(OR(NOT(ISNUMBER(B549)),B549&gt;TODAY()+1,AND(K549&lt;&gt;"",NOT(ISNUMBER(K549))),AND(K549&lt;&gt;"",K549&lt;B549)),"CHECK DATE","COMPLETE"))))</x:f>
      </x:c>
    </x:row>
    <x:row r="550">
      <x:c r="A550" s="459"/>
      <x:c r="B550" s="466"/>
      <x:c r="C550" s="459"/>
      <x:c r="D550" s="459"/>
      <x:c r="E550" s="459"/>
      <x:c r="F550" s="459"/>
      <x:c r="G550" s="459"/>
      <x:c r="H550" s="459"/>
      <x:c r="I550" s="459"/>
      <x:c r="J550" s="459"/>
      <x:c r="K550" s="487"/>
      <x:c r="L550" s="459"/>
      <x:c r="M550" s="459"/>
      <x:c r="N550" s="747" t="str">
        <x:f>IF(A550="","",IF(COUNTIF($A$5:$A$1004,A550)&gt;1,"DUPLICATE ACTIVITY ID",IF(OR(B550="",C550="",D550="",E550="",F550="",G550="",L550=""),"CHECK REQUIRED FIELDS",IF(OR(NOT(ISNUMBER(B550)),B550&gt;TODAY()+1,AND(K550&lt;&gt;"",NOT(ISNUMBER(K550))),AND(K550&lt;&gt;"",K550&lt;B550)),"CHECK DATE","COMPLETE"))))</x:f>
      </x:c>
    </x:row>
    <x:row r="551">
      <x:c r="A551" s="459"/>
      <x:c r="B551" s="466"/>
      <x:c r="C551" s="459"/>
      <x:c r="D551" s="459"/>
      <x:c r="E551" s="459"/>
      <x:c r="F551" s="459"/>
      <x:c r="G551" s="459"/>
      <x:c r="H551" s="459"/>
      <x:c r="I551" s="459"/>
      <x:c r="J551" s="459"/>
      <x:c r="K551" s="487"/>
      <x:c r="L551" s="459"/>
      <x:c r="M551" s="459"/>
      <x:c r="N551" s="747" t="str">
        <x:f>IF(A551="","",IF(COUNTIF($A$5:$A$1004,A551)&gt;1,"DUPLICATE ACTIVITY ID",IF(OR(B551="",C551="",D551="",E551="",F551="",G551="",L551=""),"CHECK REQUIRED FIELDS",IF(OR(NOT(ISNUMBER(B551)),B551&gt;TODAY()+1,AND(K551&lt;&gt;"",NOT(ISNUMBER(K551))),AND(K551&lt;&gt;"",K551&lt;B551)),"CHECK DATE","COMPLETE"))))</x:f>
      </x:c>
    </x:row>
    <x:row r="552">
      <x:c r="A552" s="459"/>
      <x:c r="B552" s="466"/>
      <x:c r="C552" s="459"/>
      <x:c r="D552" s="459"/>
      <x:c r="E552" s="459"/>
      <x:c r="F552" s="459"/>
      <x:c r="G552" s="459"/>
      <x:c r="H552" s="459"/>
      <x:c r="I552" s="459"/>
      <x:c r="J552" s="459"/>
      <x:c r="K552" s="487"/>
      <x:c r="L552" s="459"/>
      <x:c r="M552" s="459"/>
      <x:c r="N552" s="747" t="str">
        <x:f>IF(A552="","",IF(COUNTIF($A$5:$A$1004,A552)&gt;1,"DUPLICATE ACTIVITY ID",IF(OR(B552="",C552="",D552="",E552="",F552="",G552="",L552=""),"CHECK REQUIRED FIELDS",IF(OR(NOT(ISNUMBER(B552)),B552&gt;TODAY()+1,AND(K552&lt;&gt;"",NOT(ISNUMBER(K552))),AND(K552&lt;&gt;"",K552&lt;B552)),"CHECK DATE","COMPLETE"))))</x:f>
      </x:c>
    </x:row>
    <x:row r="553">
      <x:c r="A553" s="459"/>
      <x:c r="B553" s="466"/>
      <x:c r="C553" s="459"/>
      <x:c r="D553" s="459"/>
      <x:c r="E553" s="459"/>
      <x:c r="F553" s="459"/>
      <x:c r="G553" s="459"/>
      <x:c r="H553" s="459"/>
      <x:c r="I553" s="459"/>
      <x:c r="J553" s="459"/>
      <x:c r="K553" s="487"/>
      <x:c r="L553" s="459"/>
      <x:c r="M553" s="459"/>
      <x:c r="N553" s="747" t="str">
        <x:f>IF(A553="","",IF(COUNTIF($A$5:$A$1004,A553)&gt;1,"DUPLICATE ACTIVITY ID",IF(OR(B553="",C553="",D553="",E553="",F553="",G553="",L553=""),"CHECK REQUIRED FIELDS",IF(OR(NOT(ISNUMBER(B553)),B553&gt;TODAY()+1,AND(K553&lt;&gt;"",NOT(ISNUMBER(K553))),AND(K553&lt;&gt;"",K553&lt;B553)),"CHECK DATE","COMPLETE"))))</x:f>
      </x:c>
    </x:row>
    <x:row r="554">
      <x:c r="A554" s="459"/>
      <x:c r="B554" s="466"/>
      <x:c r="C554" s="459"/>
      <x:c r="D554" s="459"/>
      <x:c r="E554" s="459"/>
      <x:c r="F554" s="459"/>
      <x:c r="G554" s="459"/>
      <x:c r="H554" s="459"/>
      <x:c r="I554" s="459"/>
      <x:c r="J554" s="459"/>
      <x:c r="K554" s="487"/>
      <x:c r="L554" s="459"/>
      <x:c r="M554" s="459"/>
      <x:c r="N554" s="747" t="str">
        <x:f>IF(A554="","",IF(COUNTIF($A$5:$A$1004,A554)&gt;1,"DUPLICATE ACTIVITY ID",IF(OR(B554="",C554="",D554="",E554="",F554="",G554="",L554=""),"CHECK REQUIRED FIELDS",IF(OR(NOT(ISNUMBER(B554)),B554&gt;TODAY()+1,AND(K554&lt;&gt;"",NOT(ISNUMBER(K554))),AND(K554&lt;&gt;"",K554&lt;B554)),"CHECK DATE","COMPLETE"))))</x:f>
      </x:c>
    </x:row>
    <x:row r="555">
      <x:c r="A555" s="459"/>
      <x:c r="B555" s="466"/>
      <x:c r="C555" s="459"/>
      <x:c r="D555" s="459"/>
      <x:c r="E555" s="459"/>
      <x:c r="F555" s="459"/>
      <x:c r="G555" s="459"/>
      <x:c r="H555" s="459"/>
      <x:c r="I555" s="459"/>
      <x:c r="J555" s="459"/>
      <x:c r="K555" s="487"/>
      <x:c r="L555" s="459"/>
      <x:c r="M555" s="459"/>
      <x:c r="N555" s="747" t="str">
        <x:f>IF(A555="","",IF(COUNTIF($A$5:$A$1004,A555)&gt;1,"DUPLICATE ACTIVITY ID",IF(OR(B555="",C555="",D555="",E555="",F555="",G555="",L555=""),"CHECK REQUIRED FIELDS",IF(OR(NOT(ISNUMBER(B555)),B555&gt;TODAY()+1,AND(K555&lt;&gt;"",NOT(ISNUMBER(K555))),AND(K555&lt;&gt;"",K555&lt;B555)),"CHECK DATE","COMPLETE"))))</x:f>
      </x:c>
    </x:row>
    <x:row r="556">
      <x:c r="A556" s="459"/>
      <x:c r="B556" s="466"/>
      <x:c r="C556" s="459"/>
      <x:c r="D556" s="459"/>
      <x:c r="E556" s="459"/>
      <x:c r="F556" s="459"/>
      <x:c r="G556" s="459"/>
      <x:c r="H556" s="459"/>
      <x:c r="I556" s="459"/>
      <x:c r="J556" s="459"/>
      <x:c r="K556" s="487"/>
      <x:c r="L556" s="459"/>
      <x:c r="M556" s="459"/>
      <x:c r="N556" s="747" t="str">
        <x:f>IF(A556="","",IF(COUNTIF($A$5:$A$1004,A556)&gt;1,"DUPLICATE ACTIVITY ID",IF(OR(B556="",C556="",D556="",E556="",F556="",G556="",L556=""),"CHECK REQUIRED FIELDS",IF(OR(NOT(ISNUMBER(B556)),B556&gt;TODAY()+1,AND(K556&lt;&gt;"",NOT(ISNUMBER(K556))),AND(K556&lt;&gt;"",K556&lt;B556)),"CHECK DATE","COMPLETE"))))</x:f>
      </x:c>
    </x:row>
    <x:row r="557">
      <x:c r="A557" s="459"/>
      <x:c r="B557" s="466"/>
      <x:c r="C557" s="459"/>
      <x:c r="D557" s="459"/>
      <x:c r="E557" s="459"/>
      <x:c r="F557" s="459"/>
      <x:c r="G557" s="459"/>
      <x:c r="H557" s="459"/>
      <x:c r="I557" s="459"/>
      <x:c r="J557" s="459"/>
      <x:c r="K557" s="487"/>
      <x:c r="L557" s="459"/>
      <x:c r="M557" s="459"/>
      <x:c r="N557" s="747" t="str">
        <x:f>IF(A557="","",IF(COUNTIF($A$5:$A$1004,A557)&gt;1,"DUPLICATE ACTIVITY ID",IF(OR(B557="",C557="",D557="",E557="",F557="",G557="",L557=""),"CHECK REQUIRED FIELDS",IF(OR(NOT(ISNUMBER(B557)),B557&gt;TODAY()+1,AND(K557&lt;&gt;"",NOT(ISNUMBER(K557))),AND(K557&lt;&gt;"",K557&lt;B557)),"CHECK DATE","COMPLETE"))))</x:f>
      </x:c>
    </x:row>
    <x:row r="558">
      <x:c r="A558" s="459"/>
      <x:c r="B558" s="466"/>
      <x:c r="C558" s="459"/>
      <x:c r="D558" s="459"/>
      <x:c r="E558" s="459"/>
      <x:c r="F558" s="459"/>
      <x:c r="G558" s="459"/>
      <x:c r="H558" s="459"/>
      <x:c r="I558" s="459"/>
      <x:c r="J558" s="459"/>
      <x:c r="K558" s="487"/>
      <x:c r="L558" s="459"/>
      <x:c r="M558" s="459"/>
      <x:c r="N558" s="747" t="str">
        <x:f>IF(A558="","",IF(COUNTIF($A$5:$A$1004,A558)&gt;1,"DUPLICATE ACTIVITY ID",IF(OR(B558="",C558="",D558="",E558="",F558="",G558="",L558=""),"CHECK REQUIRED FIELDS",IF(OR(NOT(ISNUMBER(B558)),B558&gt;TODAY()+1,AND(K558&lt;&gt;"",NOT(ISNUMBER(K558))),AND(K558&lt;&gt;"",K558&lt;B558)),"CHECK DATE","COMPLETE"))))</x:f>
      </x:c>
    </x:row>
    <x:row r="559">
      <x:c r="A559" s="459"/>
      <x:c r="B559" s="466"/>
      <x:c r="C559" s="459"/>
      <x:c r="D559" s="459"/>
      <x:c r="E559" s="459"/>
      <x:c r="F559" s="459"/>
      <x:c r="G559" s="459"/>
      <x:c r="H559" s="459"/>
      <x:c r="I559" s="459"/>
      <x:c r="J559" s="459"/>
      <x:c r="K559" s="487"/>
      <x:c r="L559" s="459"/>
      <x:c r="M559" s="459"/>
      <x:c r="N559" s="747" t="str">
        <x:f>IF(A559="","",IF(COUNTIF($A$5:$A$1004,A559)&gt;1,"DUPLICATE ACTIVITY ID",IF(OR(B559="",C559="",D559="",E559="",F559="",G559="",L559=""),"CHECK REQUIRED FIELDS",IF(OR(NOT(ISNUMBER(B559)),B559&gt;TODAY()+1,AND(K559&lt;&gt;"",NOT(ISNUMBER(K559))),AND(K559&lt;&gt;"",K559&lt;B559)),"CHECK DATE","COMPLETE"))))</x:f>
      </x:c>
    </x:row>
    <x:row r="560">
      <x:c r="A560" s="459"/>
      <x:c r="B560" s="466"/>
      <x:c r="C560" s="459"/>
      <x:c r="D560" s="459"/>
      <x:c r="E560" s="459"/>
      <x:c r="F560" s="459"/>
      <x:c r="G560" s="459"/>
      <x:c r="H560" s="459"/>
      <x:c r="I560" s="459"/>
      <x:c r="J560" s="459"/>
      <x:c r="K560" s="487"/>
      <x:c r="L560" s="459"/>
      <x:c r="M560" s="459"/>
      <x:c r="N560" s="747" t="str">
        <x:f>IF(A560="","",IF(COUNTIF($A$5:$A$1004,A560)&gt;1,"DUPLICATE ACTIVITY ID",IF(OR(B560="",C560="",D560="",E560="",F560="",G560="",L560=""),"CHECK REQUIRED FIELDS",IF(OR(NOT(ISNUMBER(B560)),B560&gt;TODAY()+1,AND(K560&lt;&gt;"",NOT(ISNUMBER(K560))),AND(K560&lt;&gt;"",K560&lt;B560)),"CHECK DATE","COMPLETE"))))</x:f>
      </x:c>
    </x:row>
    <x:row r="561">
      <x:c r="A561" s="459"/>
      <x:c r="B561" s="466"/>
      <x:c r="C561" s="459"/>
      <x:c r="D561" s="459"/>
      <x:c r="E561" s="459"/>
      <x:c r="F561" s="459"/>
      <x:c r="G561" s="459"/>
      <x:c r="H561" s="459"/>
      <x:c r="I561" s="459"/>
      <x:c r="J561" s="459"/>
      <x:c r="K561" s="487"/>
      <x:c r="L561" s="459"/>
      <x:c r="M561" s="459"/>
      <x:c r="N561" s="747" t="str">
        <x:f>IF(A561="","",IF(COUNTIF($A$5:$A$1004,A561)&gt;1,"DUPLICATE ACTIVITY ID",IF(OR(B561="",C561="",D561="",E561="",F561="",G561="",L561=""),"CHECK REQUIRED FIELDS",IF(OR(NOT(ISNUMBER(B561)),B561&gt;TODAY()+1,AND(K561&lt;&gt;"",NOT(ISNUMBER(K561))),AND(K561&lt;&gt;"",K561&lt;B561)),"CHECK DATE","COMPLETE"))))</x:f>
      </x:c>
    </x:row>
    <x:row r="562">
      <x:c r="A562" s="459"/>
      <x:c r="B562" s="466"/>
      <x:c r="C562" s="459"/>
      <x:c r="D562" s="459"/>
      <x:c r="E562" s="459"/>
      <x:c r="F562" s="459"/>
      <x:c r="G562" s="459"/>
      <x:c r="H562" s="459"/>
      <x:c r="I562" s="459"/>
      <x:c r="J562" s="459"/>
      <x:c r="K562" s="487"/>
      <x:c r="L562" s="459"/>
      <x:c r="M562" s="459"/>
      <x:c r="N562" s="747" t="str">
        <x:f>IF(A562="","",IF(COUNTIF($A$5:$A$1004,A562)&gt;1,"DUPLICATE ACTIVITY ID",IF(OR(B562="",C562="",D562="",E562="",F562="",G562="",L562=""),"CHECK REQUIRED FIELDS",IF(OR(NOT(ISNUMBER(B562)),B562&gt;TODAY()+1,AND(K562&lt;&gt;"",NOT(ISNUMBER(K562))),AND(K562&lt;&gt;"",K562&lt;B562)),"CHECK DATE","COMPLETE"))))</x:f>
      </x:c>
    </x:row>
    <x:row r="563">
      <x:c r="A563" s="459"/>
      <x:c r="B563" s="466"/>
      <x:c r="C563" s="459"/>
      <x:c r="D563" s="459"/>
      <x:c r="E563" s="459"/>
      <x:c r="F563" s="459"/>
      <x:c r="G563" s="459"/>
      <x:c r="H563" s="459"/>
      <x:c r="I563" s="459"/>
      <x:c r="J563" s="459"/>
      <x:c r="K563" s="487"/>
      <x:c r="L563" s="459"/>
      <x:c r="M563" s="459"/>
      <x:c r="N563" s="747" t="str">
        <x:f>IF(A563="","",IF(COUNTIF($A$5:$A$1004,A563)&gt;1,"DUPLICATE ACTIVITY ID",IF(OR(B563="",C563="",D563="",E563="",F563="",G563="",L563=""),"CHECK REQUIRED FIELDS",IF(OR(NOT(ISNUMBER(B563)),B563&gt;TODAY()+1,AND(K563&lt;&gt;"",NOT(ISNUMBER(K563))),AND(K563&lt;&gt;"",K563&lt;B563)),"CHECK DATE","COMPLETE"))))</x:f>
      </x:c>
    </x:row>
    <x:row r="564">
      <x:c r="A564" s="459"/>
      <x:c r="B564" s="466"/>
      <x:c r="C564" s="459"/>
      <x:c r="D564" s="459"/>
      <x:c r="E564" s="459"/>
      <x:c r="F564" s="459"/>
      <x:c r="G564" s="459"/>
      <x:c r="H564" s="459"/>
      <x:c r="I564" s="459"/>
      <x:c r="J564" s="459"/>
      <x:c r="K564" s="487"/>
      <x:c r="L564" s="459"/>
      <x:c r="M564" s="459"/>
      <x:c r="N564" s="747" t="str">
        <x:f>IF(A564="","",IF(COUNTIF($A$5:$A$1004,A564)&gt;1,"DUPLICATE ACTIVITY ID",IF(OR(B564="",C564="",D564="",E564="",F564="",G564="",L564=""),"CHECK REQUIRED FIELDS",IF(OR(NOT(ISNUMBER(B564)),B564&gt;TODAY()+1,AND(K564&lt;&gt;"",NOT(ISNUMBER(K564))),AND(K564&lt;&gt;"",K564&lt;B564)),"CHECK DATE","COMPLETE"))))</x:f>
      </x:c>
    </x:row>
    <x:row r="565">
      <x:c r="A565" s="459"/>
      <x:c r="B565" s="466"/>
      <x:c r="C565" s="459"/>
      <x:c r="D565" s="459"/>
      <x:c r="E565" s="459"/>
      <x:c r="F565" s="459"/>
      <x:c r="G565" s="459"/>
      <x:c r="H565" s="459"/>
      <x:c r="I565" s="459"/>
      <x:c r="J565" s="459"/>
      <x:c r="K565" s="487"/>
      <x:c r="L565" s="459"/>
      <x:c r="M565" s="459"/>
      <x:c r="N565" s="747" t="str">
        <x:f>IF(A565="","",IF(COUNTIF($A$5:$A$1004,A565)&gt;1,"DUPLICATE ACTIVITY ID",IF(OR(B565="",C565="",D565="",E565="",F565="",G565="",L565=""),"CHECK REQUIRED FIELDS",IF(OR(NOT(ISNUMBER(B565)),B565&gt;TODAY()+1,AND(K565&lt;&gt;"",NOT(ISNUMBER(K565))),AND(K565&lt;&gt;"",K565&lt;B565)),"CHECK DATE","COMPLETE"))))</x:f>
      </x:c>
    </x:row>
    <x:row r="566">
      <x:c r="A566" s="459"/>
      <x:c r="B566" s="466"/>
      <x:c r="C566" s="459"/>
      <x:c r="D566" s="459"/>
      <x:c r="E566" s="459"/>
      <x:c r="F566" s="459"/>
      <x:c r="G566" s="459"/>
      <x:c r="H566" s="459"/>
      <x:c r="I566" s="459"/>
      <x:c r="J566" s="459"/>
      <x:c r="K566" s="487"/>
      <x:c r="L566" s="459"/>
      <x:c r="M566" s="459"/>
      <x:c r="N566" s="747" t="str">
        <x:f>IF(A566="","",IF(COUNTIF($A$5:$A$1004,A566)&gt;1,"DUPLICATE ACTIVITY ID",IF(OR(B566="",C566="",D566="",E566="",F566="",G566="",L566=""),"CHECK REQUIRED FIELDS",IF(OR(NOT(ISNUMBER(B566)),B566&gt;TODAY()+1,AND(K566&lt;&gt;"",NOT(ISNUMBER(K566))),AND(K566&lt;&gt;"",K566&lt;B566)),"CHECK DATE","COMPLETE"))))</x:f>
      </x:c>
    </x:row>
    <x:row r="567">
      <x:c r="A567" s="459"/>
      <x:c r="B567" s="466"/>
      <x:c r="C567" s="459"/>
      <x:c r="D567" s="459"/>
      <x:c r="E567" s="459"/>
      <x:c r="F567" s="459"/>
      <x:c r="G567" s="459"/>
      <x:c r="H567" s="459"/>
      <x:c r="I567" s="459"/>
      <x:c r="J567" s="459"/>
      <x:c r="K567" s="487"/>
      <x:c r="L567" s="459"/>
      <x:c r="M567" s="459"/>
      <x:c r="N567" s="747" t="str">
        <x:f>IF(A567="","",IF(COUNTIF($A$5:$A$1004,A567)&gt;1,"DUPLICATE ACTIVITY ID",IF(OR(B567="",C567="",D567="",E567="",F567="",G567="",L567=""),"CHECK REQUIRED FIELDS",IF(OR(NOT(ISNUMBER(B567)),B567&gt;TODAY()+1,AND(K567&lt;&gt;"",NOT(ISNUMBER(K567))),AND(K567&lt;&gt;"",K567&lt;B567)),"CHECK DATE","COMPLETE"))))</x:f>
      </x:c>
    </x:row>
    <x:row r="568">
      <x:c r="A568" s="459"/>
      <x:c r="B568" s="466"/>
      <x:c r="C568" s="459"/>
      <x:c r="D568" s="459"/>
      <x:c r="E568" s="459"/>
      <x:c r="F568" s="459"/>
      <x:c r="G568" s="459"/>
      <x:c r="H568" s="459"/>
      <x:c r="I568" s="459"/>
      <x:c r="J568" s="459"/>
      <x:c r="K568" s="487"/>
      <x:c r="L568" s="459"/>
      <x:c r="M568" s="459"/>
      <x:c r="N568" s="747" t="str">
        <x:f>IF(A568="","",IF(COUNTIF($A$5:$A$1004,A568)&gt;1,"DUPLICATE ACTIVITY ID",IF(OR(B568="",C568="",D568="",E568="",F568="",G568="",L568=""),"CHECK REQUIRED FIELDS",IF(OR(NOT(ISNUMBER(B568)),B568&gt;TODAY()+1,AND(K568&lt;&gt;"",NOT(ISNUMBER(K568))),AND(K568&lt;&gt;"",K568&lt;B568)),"CHECK DATE","COMPLETE"))))</x:f>
      </x:c>
    </x:row>
    <x:row r="569">
      <x:c r="A569" s="459"/>
      <x:c r="B569" s="466"/>
      <x:c r="C569" s="459"/>
      <x:c r="D569" s="459"/>
      <x:c r="E569" s="459"/>
      <x:c r="F569" s="459"/>
      <x:c r="G569" s="459"/>
      <x:c r="H569" s="459"/>
      <x:c r="I569" s="459"/>
      <x:c r="J569" s="459"/>
      <x:c r="K569" s="487"/>
      <x:c r="L569" s="459"/>
      <x:c r="M569" s="459"/>
      <x:c r="N569" s="747" t="str">
        <x:f>IF(A569="","",IF(COUNTIF($A$5:$A$1004,A569)&gt;1,"DUPLICATE ACTIVITY ID",IF(OR(B569="",C569="",D569="",E569="",F569="",G569="",L569=""),"CHECK REQUIRED FIELDS",IF(OR(NOT(ISNUMBER(B569)),B569&gt;TODAY()+1,AND(K569&lt;&gt;"",NOT(ISNUMBER(K569))),AND(K569&lt;&gt;"",K569&lt;B569)),"CHECK DATE","COMPLETE"))))</x:f>
      </x:c>
    </x:row>
    <x:row r="570">
      <x:c r="A570" s="459"/>
      <x:c r="B570" s="466"/>
      <x:c r="C570" s="459"/>
      <x:c r="D570" s="459"/>
      <x:c r="E570" s="459"/>
      <x:c r="F570" s="459"/>
      <x:c r="G570" s="459"/>
      <x:c r="H570" s="459"/>
      <x:c r="I570" s="459"/>
      <x:c r="J570" s="459"/>
      <x:c r="K570" s="487"/>
      <x:c r="L570" s="459"/>
      <x:c r="M570" s="459"/>
      <x:c r="N570" s="747" t="str">
        <x:f>IF(A570="","",IF(COUNTIF($A$5:$A$1004,A570)&gt;1,"DUPLICATE ACTIVITY ID",IF(OR(B570="",C570="",D570="",E570="",F570="",G570="",L570=""),"CHECK REQUIRED FIELDS",IF(OR(NOT(ISNUMBER(B570)),B570&gt;TODAY()+1,AND(K570&lt;&gt;"",NOT(ISNUMBER(K570))),AND(K570&lt;&gt;"",K570&lt;B570)),"CHECK DATE","COMPLETE"))))</x:f>
      </x:c>
    </x:row>
    <x:row r="571">
      <x:c r="A571" s="459"/>
      <x:c r="B571" s="466"/>
      <x:c r="C571" s="459"/>
      <x:c r="D571" s="459"/>
      <x:c r="E571" s="459"/>
      <x:c r="F571" s="459"/>
      <x:c r="G571" s="459"/>
      <x:c r="H571" s="459"/>
      <x:c r="I571" s="459"/>
      <x:c r="J571" s="459"/>
      <x:c r="K571" s="487"/>
      <x:c r="L571" s="459"/>
      <x:c r="M571" s="459"/>
      <x:c r="N571" s="747" t="str">
        <x:f>IF(A571="","",IF(COUNTIF($A$5:$A$1004,A571)&gt;1,"DUPLICATE ACTIVITY ID",IF(OR(B571="",C571="",D571="",E571="",F571="",G571="",L571=""),"CHECK REQUIRED FIELDS",IF(OR(NOT(ISNUMBER(B571)),B571&gt;TODAY()+1,AND(K571&lt;&gt;"",NOT(ISNUMBER(K571))),AND(K571&lt;&gt;"",K571&lt;B571)),"CHECK DATE","COMPLETE"))))</x:f>
      </x:c>
    </x:row>
    <x:row r="572">
      <x:c r="A572" s="459"/>
      <x:c r="B572" s="466"/>
      <x:c r="C572" s="459"/>
      <x:c r="D572" s="459"/>
      <x:c r="E572" s="459"/>
      <x:c r="F572" s="459"/>
      <x:c r="G572" s="459"/>
      <x:c r="H572" s="459"/>
      <x:c r="I572" s="459"/>
      <x:c r="J572" s="459"/>
      <x:c r="K572" s="487"/>
      <x:c r="L572" s="459"/>
      <x:c r="M572" s="459"/>
      <x:c r="N572" s="747" t="str">
        <x:f>IF(A572="","",IF(COUNTIF($A$5:$A$1004,A572)&gt;1,"DUPLICATE ACTIVITY ID",IF(OR(B572="",C572="",D572="",E572="",F572="",G572="",L572=""),"CHECK REQUIRED FIELDS",IF(OR(NOT(ISNUMBER(B572)),B572&gt;TODAY()+1,AND(K572&lt;&gt;"",NOT(ISNUMBER(K572))),AND(K572&lt;&gt;"",K572&lt;B572)),"CHECK DATE","COMPLETE"))))</x:f>
      </x:c>
    </x:row>
    <x:row r="573">
      <x:c r="A573" s="459"/>
      <x:c r="B573" s="466"/>
      <x:c r="C573" s="459"/>
      <x:c r="D573" s="459"/>
      <x:c r="E573" s="459"/>
      <x:c r="F573" s="459"/>
      <x:c r="G573" s="459"/>
      <x:c r="H573" s="459"/>
      <x:c r="I573" s="459"/>
      <x:c r="J573" s="459"/>
      <x:c r="K573" s="487"/>
      <x:c r="L573" s="459"/>
      <x:c r="M573" s="459"/>
      <x:c r="N573" s="747" t="str">
        <x:f>IF(A573="","",IF(COUNTIF($A$5:$A$1004,A573)&gt;1,"DUPLICATE ACTIVITY ID",IF(OR(B573="",C573="",D573="",E573="",F573="",G573="",L573=""),"CHECK REQUIRED FIELDS",IF(OR(NOT(ISNUMBER(B573)),B573&gt;TODAY()+1,AND(K573&lt;&gt;"",NOT(ISNUMBER(K573))),AND(K573&lt;&gt;"",K573&lt;B573)),"CHECK DATE","COMPLETE"))))</x:f>
      </x:c>
    </x:row>
    <x:row r="574">
      <x:c r="A574" s="459"/>
      <x:c r="B574" s="466"/>
      <x:c r="C574" s="459"/>
      <x:c r="D574" s="459"/>
      <x:c r="E574" s="459"/>
      <x:c r="F574" s="459"/>
      <x:c r="G574" s="459"/>
      <x:c r="H574" s="459"/>
      <x:c r="I574" s="459"/>
      <x:c r="J574" s="459"/>
      <x:c r="K574" s="487"/>
      <x:c r="L574" s="459"/>
      <x:c r="M574" s="459"/>
      <x:c r="N574" s="747" t="str">
        <x:f>IF(A574="","",IF(COUNTIF($A$5:$A$1004,A574)&gt;1,"DUPLICATE ACTIVITY ID",IF(OR(B574="",C574="",D574="",E574="",F574="",G574="",L574=""),"CHECK REQUIRED FIELDS",IF(OR(NOT(ISNUMBER(B574)),B574&gt;TODAY()+1,AND(K574&lt;&gt;"",NOT(ISNUMBER(K574))),AND(K574&lt;&gt;"",K574&lt;B574)),"CHECK DATE","COMPLETE"))))</x:f>
      </x:c>
    </x:row>
    <x:row r="575">
      <x:c r="A575" s="459"/>
      <x:c r="B575" s="466"/>
      <x:c r="C575" s="459"/>
      <x:c r="D575" s="459"/>
      <x:c r="E575" s="459"/>
      <x:c r="F575" s="459"/>
      <x:c r="G575" s="459"/>
      <x:c r="H575" s="459"/>
      <x:c r="I575" s="459"/>
      <x:c r="J575" s="459"/>
      <x:c r="K575" s="487"/>
      <x:c r="L575" s="459"/>
      <x:c r="M575" s="459"/>
      <x:c r="N575" s="747" t="str">
        <x:f>IF(A575="","",IF(COUNTIF($A$5:$A$1004,A575)&gt;1,"DUPLICATE ACTIVITY ID",IF(OR(B575="",C575="",D575="",E575="",F575="",G575="",L575=""),"CHECK REQUIRED FIELDS",IF(OR(NOT(ISNUMBER(B575)),B575&gt;TODAY()+1,AND(K575&lt;&gt;"",NOT(ISNUMBER(K575))),AND(K575&lt;&gt;"",K575&lt;B575)),"CHECK DATE","COMPLETE"))))</x:f>
      </x:c>
    </x:row>
    <x:row r="576">
      <x:c r="A576" s="459"/>
      <x:c r="B576" s="466"/>
      <x:c r="C576" s="459"/>
      <x:c r="D576" s="459"/>
      <x:c r="E576" s="459"/>
      <x:c r="F576" s="459"/>
      <x:c r="G576" s="459"/>
      <x:c r="H576" s="459"/>
      <x:c r="I576" s="459"/>
      <x:c r="J576" s="459"/>
      <x:c r="K576" s="487"/>
      <x:c r="L576" s="459"/>
      <x:c r="M576" s="459"/>
      <x:c r="N576" s="747" t="str">
        <x:f>IF(A576="","",IF(COUNTIF($A$5:$A$1004,A576)&gt;1,"DUPLICATE ACTIVITY ID",IF(OR(B576="",C576="",D576="",E576="",F576="",G576="",L576=""),"CHECK REQUIRED FIELDS",IF(OR(NOT(ISNUMBER(B576)),B576&gt;TODAY()+1,AND(K576&lt;&gt;"",NOT(ISNUMBER(K576))),AND(K576&lt;&gt;"",K576&lt;B576)),"CHECK DATE","COMPLETE"))))</x:f>
      </x:c>
    </x:row>
    <x:row r="577">
      <x:c r="A577" s="459"/>
      <x:c r="B577" s="466"/>
      <x:c r="C577" s="459"/>
      <x:c r="D577" s="459"/>
      <x:c r="E577" s="459"/>
      <x:c r="F577" s="459"/>
      <x:c r="G577" s="459"/>
      <x:c r="H577" s="459"/>
      <x:c r="I577" s="459"/>
      <x:c r="J577" s="459"/>
      <x:c r="K577" s="487"/>
      <x:c r="L577" s="459"/>
      <x:c r="M577" s="459"/>
      <x:c r="N577" s="747" t="str">
        <x:f>IF(A577="","",IF(COUNTIF($A$5:$A$1004,A577)&gt;1,"DUPLICATE ACTIVITY ID",IF(OR(B577="",C577="",D577="",E577="",F577="",G577="",L577=""),"CHECK REQUIRED FIELDS",IF(OR(NOT(ISNUMBER(B577)),B577&gt;TODAY()+1,AND(K577&lt;&gt;"",NOT(ISNUMBER(K577))),AND(K577&lt;&gt;"",K577&lt;B577)),"CHECK DATE","COMPLETE"))))</x:f>
      </x:c>
    </x:row>
    <x:row r="578">
      <x:c r="A578" s="459"/>
      <x:c r="B578" s="466"/>
      <x:c r="C578" s="459"/>
      <x:c r="D578" s="459"/>
      <x:c r="E578" s="459"/>
      <x:c r="F578" s="459"/>
      <x:c r="G578" s="459"/>
      <x:c r="H578" s="459"/>
      <x:c r="I578" s="459"/>
      <x:c r="J578" s="459"/>
      <x:c r="K578" s="487"/>
      <x:c r="L578" s="459"/>
      <x:c r="M578" s="459"/>
      <x:c r="N578" s="747" t="str">
        <x:f>IF(A578="","",IF(COUNTIF($A$5:$A$1004,A578)&gt;1,"DUPLICATE ACTIVITY ID",IF(OR(B578="",C578="",D578="",E578="",F578="",G578="",L578=""),"CHECK REQUIRED FIELDS",IF(OR(NOT(ISNUMBER(B578)),B578&gt;TODAY()+1,AND(K578&lt;&gt;"",NOT(ISNUMBER(K578))),AND(K578&lt;&gt;"",K578&lt;B578)),"CHECK DATE","COMPLETE"))))</x:f>
      </x:c>
    </x:row>
    <x:row r="579">
      <x:c r="A579" s="459"/>
      <x:c r="B579" s="466"/>
      <x:c r="C579" s="459"/>
      <x:c r="D579" s="459"/>
      <x:c r="E579" s="459"/>
      <x:c r="F579" s="459"/>
      <x:c r="G579" s="459"/>
      <x:c r="H579" s="459"/>
      <x:c r="I579" s="459"/>
      <x:c r="J579" s="459"/>
      <x:c r="K579" s="487"/>
      <x:c r="L579" s="459"/>
      <x:c r="M579" s="459"/>
      <x:c r="N579" s="747" t="str">
        <x:f>IF(A579="","",IF(COUNTIF($A$5:$A$1004,A579)&gt;1,"DUPLICATE ACTIVITY ID",IF(OR(B579="",C579="",D579="",E579="",F579="",G579="",L579=""),"CHECK REQUIRED FIELDS",IF(OR(NOT(ISNUMBER(B579)),B579&gt;TODAY()+1,AND(K579&lt;&gt;"",NOT(ISNUMBER(K579))),AND(K579&lt;&gt;"",K579&lt;B579)),"CHECK DATE","COMPLETE"))))</x:f>
      </x:c>
    </x:row>
    <x:row r="580">
      <x:c r="A580" s="459"/>
      <x:c r="B580" s="466"/>
      <x:c r="C580" s="459"/>
      <x:c r="D580" s="459"/>
      <x:c r="E580" s="459"/>
      <x:c r="F580" s="459"/>
      <x:c r="G580" s="459"/>
      <x:c r="H580" s="459"/>
      <x:c r="I580" s="459"/>
      <x:c r="J580" s="459"/>
      <x:c r="K580" s="487"/>
      <x:c r="L580" s="459"/>
      <x:c r="M580" s="459"/>
      <x:c r="N580" s="747" t="str">
        <x:f>IF(A580="","",IF(COUNTIF($A$5:$A$1004,A580)&gt;1,"DUPLICATE ACTIVITY ID",IF(OR(B580="",C580="",D580="",E580="",F580="",G580="",L580=""),"CHECK REQUIRED FIELDS",IF(OR(NOT(ISNUMBER(B580)),B580&gt;TODAY()+1,AND(K580&lt;&gt;"",NOT(ISNUMBER(K580))),AND(K580&lt;&gt;"",K580&lt;B580)),"CHECK DATE","COMPLETE"))))</x:f>
      </x:c>
    </x:row>
    <x:row r="581">
      <x:c r="A581" s="459"/>
      <x:c r="B581" s="466"/>
      <x:c r="C581" s="459"/>
      <x:c r="D581" s="459"/>
      <x:c r="E581" s="459"/>
      <x:c r="F581" s="459"/>
      <x:c r="G581" s="459"/>
      <x:c r="H581" s="459"/>
      <x:c r="I581" s="459"/>
      <x:c r="J581" s="459"/>
      <x:c r="K581" s="487"/>
      <x:c r="L581" s="459"/>
      <x:c r="M581" s="459"/>
      <x:c r="N581" s="747" t="str">
        <x:f>IF(A581="","",IF(COUNTIF($A$5:$A$1004,A581)&gt;1,"DUPLICATE ACTIVITY ID",IF(OR(B581="",C581="",D581="",E581="",F581="",G581="",L581=""),"CHECK REQUIRED FIELDS",IF(OR(NOT(ISNUMBER(B581)),B581&gt;TODAY()+1,AND(K581&lt;&gt;"",NOT(ISNUMBER(K581))),AND(K581&lt;&gt;"",K581&lt;B581)),"CHECK DATE","COMPLETE"))))</x:f>
      </x:c>
    </x:row>
    <x:row r="582">
      <x:c r="A582" s="459"/>
      <x:c r="B582" s="466"/>
      <x:c r="C582" s="459"/>
      <x:c r="D582" s="459"/>
      <x:c r="E582" s="459"/>
      <x:c r="F582" s="459"/>
      <x:c r="G582" s="459"/>
      <x:c r="H582" s="459"/>
      <x:c r="I582" s="459"/>
      <x:c r="J582" s="459"/>
      <x:c r="K582" s="487"/>
      <x:c r="L582" s="459"/>
      <x:c r="M582" s="459"/>
      <x:c r="N582" s="747" t="str">
        <x:f>IF(A582="","",IF(COUNTIF($A$5:$A$1004,A582)&gt;1,"DUPLICATE ACTIVITY ID",IF(OR(B582="",C582="",D582="",E582="",F582="",G582="",L582=""),"CHECK REQUIRED FIELDS",IF(OR(NOT(ISNUMBER(B582)),B582&gt;TODAY()+1,AND(K582&lt;&gt;"",NOT(ISNUMBER(K582))),AND(K582&lt;&gt;"",K582&lt;B582)),"CHECK DATE","COMPLETE"))))</x:f>
      </x:c>
    </x:row>
    <x:row r="583">
      <x:c r="A583" s="459"/>
      <x:c r="B583" s="466"/>
      <x:c r="C583" s="459"/>
      <x:c r="D583" s="459"/>
      <x:c r="E583" s="459"/>
      <x:c r="F583" s="459"/>
      <x:c r="G583" s="459"/>
      <x:c r="H583" s="459"/>
      <x:c r="I583" s="459"/>
      <x:c r="J583" s="459"/>
      <x:c r="K583" s="487"/>
      <x:c r="L583" s="459"/>
      <x:c r="M583" s="459"/>
      <x:c r="N583" s="747" t="str">
        <x:f>IF(A583="","",IF(COUNTIF($A$5:$A$1004,A583)&gt;1,"DUPLICATE ACTIVITY ID",IF(OR(B583="",C583="",D583="",E583="",F583="",G583="",L583=""),"CHECK REQUIRED FIELDS",IF(OR(NOT(ISNUMBER(B583)),B583&gt;TODAY()+1,AND(K583&lt;&gt;"",NOT(ISNUMBER(K583))),AND(K583&lt;&gt;"",K583&lt;B583)),"CHECK DATE","COMPLETE"))))</x:f>
      </x:c>
    </x:row>
    <x:row r="584">
      <x:c r="A584" s="459"/>
      <x:c r="B584" s="466"/>
      <x:c r="C584" s="459"/>
      <x:c r="D584" s="459"/>
      <x:c r="E584" s="459"/>
      <x:c r="F584" s="459"/>
      <x:c r="G584" s="459"/>
      <x:c r="H584" s="459"/>
      <x:c r="I584" s="459"/>
      <x:c r="J584" s="459"/>
      <x:c r="K584" s="487"/>
      <x:c r="L584" s="459"/>
      <x:c r="M584" s="459"/>
      <x:c r="N584" s="747" t="str">
        <x:f>IF(A584="","",IF(COUNTIF($A$5:$A$1004,A584)&gt;1,"DUPLICATE ACTIVITY ID",IF(OR(B584="",C584="",D584="",E584="",F584="",G584="",L584=""),"CHECK REQUIRED FIELDS",IF(OR(NOT(ISNUMBER(B584)),B584&gt;TODAY()+1,AND(K584&lt;&gt;"",NOT(ISNUMBER(K584))),AND(K584&lt;&gt;"",K584&lt;B584)),"CHECK DATE","COMPLETE"))))</x:f>
      </x:c>
    </x:row>
    <x:row r="585">
      <x:c r="A585" s="459"/>
      <x:c r="B585" s="466"/>
      <x:c r="C585" s="459"/>
      <x:c r="D585" s="459"/>
      <x:c r="E585" s="459"/>
      <x:c r="F585" s="459"/>
      <x:c r="G585" s="459"/>
      <x:c r="H585" s="459"/>
      <x:c r="I585" s="459"/>
      <x:c r="J585" s="459"/>
      <x:c r="K585" s="487"/>
      <x:c r="L585" s="459"/>
      <x:c r="M585" s="459"/>
      <x:c r="N585" s="747" t="str">
        <x:f>IF(A585="","",IF(COUNTIF($A$5:$A$1004,A585)&gt;1,"DUPLICATE ACTIVITY ID",IF(OR(B585="",C585="",D585="",E585="",F585="",G585="",L585=""),"CHECK REQUIRED FIELDS",IF(OR(NOT(ISNUMBER(B585)),B585&gt;TODAY()+1,AND(K585&lt;&gt;"",NOT(ISNUMBER(K585))),AND(K585&lt;&gt;"",K585&lt;B585)),"CHECK DATE","COMPLETE"))))</x:f>
      </x:c>
    </x:row>
    <x:row r="586">
      <x:c r="A586" s="459"/>
      <x:c r="B586" s="466"/>
      <x:c r="C586" s="459"/>
      <x:c r="D586" s="459"/>
      <x:c r="E586" s="459"/>
      <x:c r="F586" s="459"/>
      <x:c r="G586" s="459"/>
      <x:c r="H586" s="459"/>
      <x:c r="I586" s="459"/>
      <x:c r="J586" s="459"/>
      <x:c r="K586" s="487"/>
      <x:c r="L586" s="459"/>
      <x:c r="M586" s="459"/>
      <x:c r="N586" s="747" t="str">
        <x:f>IF(A586="","",IF(COUNTIF($A$5:$A$1004,A586)&gt;1,"DUPLICATE ACTIVITY ID",IF(OR(B586="",C586="",D586="",E586="",F586="",G586="",L586=""),"CHECK REQUIRED FIELDS",IF(OR(NOT(ISNUMBER(B586)),B586&gt;TODAY()+1,AND(K586&lt;&gt;"",NOT(ISNUMBER(K586))),AND(K586&lt;&gt;"",K586&lt;B586)),"CHECK DATE","COMPLETE"))))</x:f>
      </x:c>
    </x:row>
    <x:row r="587">
      <x:c r="A587" s="459"/>
      <x:c r="B587" s="466"/>
      <x:c r="C587" s="459"/>
      <x:c r="D587" s="459"/>
      <x:c r="E587" s="459"/>
      <x:c r="F587" s="459"/>
      <x:c r="G587" s="459"/>
      <x:c r="H587" s="459"/>
      <x:c r="I587" s="459"/>
      <x:c r="J587" s="459"/>
      <x:c r="K587" s="487"/>
      <x:c r="L587" s="459"/>
      <x:c r="M587" s="459"/>
      <x:c r="N587" s="747" t="str">
        <x:f>IF(A587="","",IF(COUNTIF($A$5:$A$1004,A587)&gt;1,"DUPLICATE ACTIVITY ID",IF(OR(B587="",C587="",D587="",E587="",F587="",G587="",L587=""),"CHECK REQUIRED FIELDS",IF(OR(NOT(ISNUMBER(B587)),B587&gt;TODAY()+1,AND(K587&lt;&gt;"",NOT(ISNUMBER(K587))),AND(K587&lt;&gt;"",K587&lt;B587)),"CHECK DATE","COMPLETE"))))</x:f>
      </x:c>
    </x:row>
    <x:row r="588">
      <x:c r="A588" s="459"/>
      <x:c r="B588" s="466"/>
      <x:c r="C588" s="459"/>
      <x:c r="D588" s="459"/>
      <x:c r="E588" s="459"/>
      <x:c r="F588" s="459"/>
      <x:c r="G588" s="459"/>
      <x:c r="H588" s="459"/>
      <x:c r="I588" s="459"/>
      <x:c r="J588" s="459"/>
      <x:c r="K588" s="487"/>
      <x:c r="L588" s="459"/>
      <x:c r="M588" s="459"/>
      <x:c r="N588" s="747" t="str">
        <x:f>IF(A588="","",IF(COUNTIF($A$5:$A$1004,A588)&gt;1,"DUPLICATE ACTIVITY ID",IF(OR(B588="",C588="",D588="",E588="",F588="",G588="",L588=""),"CHECK REQUIRED FIELDS",IF(OR(NOT(ISNUMBER(B588)),B588&gt;TODAY()+1,AND(K588&lt;&gt;"",NOT(ISNUMBER(K588))),AND(K588&lt;&gt;"",K588&lt;B588)),"CHECK DATE","COMPLETE"))))</x:f>
      </x:c>
    </x:row>
    <x:row r="589">
      <x:c r="A589" s="459"/>
      <x:c r="B589" s="466"/>
      <x:c r="C589" s="459"/>
      <x:c r="D589" s="459"/>
      <x:c r="E589" s="459"/>
      <x:c r="F589" s="459"/>
      <x:c r="G589" s="459"/>
      <x:c r="H589" s="459"/>
      <x:c r="I589" s="459"/>
      <x:c r="J589" s="459"/>
      <x:c r="K589" s="487"/>
      <x:c r="L589" s="459"/>
      <x:c r="M589" s="459"/>
      <x:c r="N589" s="747" t="str">
        <x:f>IF(A589="","",IF(COUNTIF($A$5:$A$1004,A589)&gt;1,"DUPLICATE ACTIVITY ID",IF(OR(B589="",C589="",D589="",E589="",F589="",G589="",L589=""),"CHECK REQUIRED FIELDS",IF(OR(NOT(ISNUMBER(B589)),B589&gt;TODAY()+1,AND(K589&lt;&gt;"",NOT(ISNUMBER(K589))),AND(K589&lt;&gt;"",K589&lt;B589)),"CHECK DATE","COMPLETE"))))</x:f>
      </x:c>
    </x:row>
    <x:row r="590">
      <x:c r="A590" s="459"/>
      <x:c r="B590" s="466"/>
      <x:c r="C590" s="459"/>
      <x:c r="D590" s="459"/>
      <x:c r="E590" s="459"/>
      <x:c r="F590" s="459"/>
      <x:c r="G590" s="459"/>
      <x:c r="H590" s="459"/>
      <x:c r="I590" s="459"/>
      <x:c r="J590" s="459"/>
      <x:c r="K590" s="487"/>
      <x:c r="L590" s="459"/>
      <x:c r="M590" s="459"/>
      <x:c r="N590" s="747" t="str">
        <x:f>IF(A590="","",IF(COUNTIF($A$5:$A$1004,A590)&gt;1,"DUPLICATE ACTIVITY ID",IF(OR(B590="",C590="",D590="",E590="",F590="",G590="",L590=""),"CHECK REQUIRED FIELDS",IF(OR(NOT(ISNUMBER(B590)),B590&gt;TODAY()+1,AND(K590&lt;&gt;"",NOT(ISNUMBER(K590))),AND(K590&lt;&gt;"",K590&lt;B590)),"CHECK DATE","COMPLETE"))))</x:f>
      </x:c>
    </x:row>
    <x:row r="591">
      <x:c r="A591" s="459"/>
      <x:c r="B591" s="466"/>
      <x:c r="C591" s="459"/>
      <x:c r="D591" s="459"/>
      <x:c r="E591" s="459"/>
      <x:c r="F591" s="459"/>
      <x:c r="G591" s="459"/>
      <x:c r="H591" s="459"/>
      <x:c r="I591" s="459"/>
      <x:c r="J591" s="459"/>
      <x:c r="K591" s="487"/>
      <x:c r="L591" s="459"/>
      <x:c r="M591" s="459"/>
      <x:c r="N591" s="747" t="str">
        <x:f>IF(A591="","",IF(COUNTIF($A$5:$A$1004,A591)&gt;1,"DUPLICATE ACTIVITY ID",IF(OR(B591="",C591="",D591="",E591="",F591="",G591="",L591=""),"CHECK REQUIRED FIELDS",IF(OR(NOT(ISNUMBER(B591)),B591&gt;TODAY()+1,AND(K591&lt;&gt;"",NOT(ISNUMBER(K591))),AND(K591&lt;&gt;"",K591&lt;B591)),"CHECK DATE","COMPLETE"))))</x:f>
      </x:c>
    </x:row>
    <x:row r="592">
      <x:c r="A592" s="459"/>
      <x:c r="B592" s="466"/>
      <x:c r="C592" s="459"/>
      <x:c r="D592" s="459"/>
      <x:c r="E592" s="459"/>
      <x:c r="F592" s="459"/>
      <x:c r="G592" s="459"/>
      <x:c r="H592" s="459"/>
      <x:c r="I592" s="459"/>
      <x:c r="J592" s="459"/>
      <x:c r="K592" s="487"/>
      <x:c r="L592" s="459"/>
      <x:c r="M592" s="459"/>
      <x:c r="N592" s="747" t="str">
        <x:f>IF(A592="","",IF(COUNTIF($A$5:$A$1004,A592)&gt;1,"DUPLICATE ACTIVITY ID",IF(OR(B592="",C592="",D592="",E592="",F592="",G592="",L592=""),"CHECK REQUIRED FIELDS",IF(OR(NOT(ISNUMBER(B592)),B592&gt;TODAY()+1,AND(K592&lt;&gt;"",NOT(ISNUMBER(K592))),AND(K592&lt;&gt;"",K592&lt;B592)),"CHECK DATE","COMPLETE"))))</x:f>
      </x:c>
    </x:row>
    <x:row r="593">
      <x:c r="A593" s="459"/>
      <x:c r="B593" s="466"/>
      <x:c r="C593" s="459"/>
      <x:c r="D593" s="459"/>
      <x:c r="E593" s="459"/>
      <x:c r="F593" s="459"/>
      <x:c r="G593" s="459"/>
      <x:c r="H593" s="459"/>
      <x:c r="I593" s="459"/>
      <x:c r="J593" s="459"/>
      <x:c r="K593" s="487"/>
      <x:c r="L593" s="459"/>
      <x:c r="M593" s="459"/>
      <x:c r="N593" s="747" t="str">
        <x:f>IF(A593="","",IF(COUNTIF($A$5:$A$1004,A593)&gt;1,"DUPLICATE ACTIVITY ID",IF(OR(B593="",C593="",D593="",E593="",F593="",G593="",L593=""),"CHECK REQUIRED FIELDS",IF(OR(NOT(ISNUMBER(B593)),B593&gt;TODAY()+1,AND(K593&lt;&gt;"",NOT(ISNUMBER(K593))),AND(K593&lt;&gt;"",K593&lt;B593)),"CHECK DATE","COMPLETE"))))</x:f>
      </x:c>
    </x:row>
    <x:row r="594">
      <x:c r="A594" s="459"/>
      <x:c r="B594" s="466"/>
      <x:c r="C594" s="459"/>
      <x:c r="D594" s="459"/>
      <x:c r="E594" s="459"/>
      <x:c r="F594" s="459"/>
      <x:c r="G594" s="459"/>
      <x:c r="H594" s="459"/>
      <x:c r="I594" s="459"/>
      <x:c r="J594" s="459"/>
      <x:c r="K594" s="487"/>
      <x:c r="L594" s="459"/>
      <x:c r="M594" s="459"/>
      <x:c r="N594" s="747" t="str">
        <x:f>IF(A594="","",IF(COUNTIF($A$5:$A$1004,A594)&gt;1,"DUPLICATE ACTIVITY ID",IF(OR(B594="",C594="",D594="",E594="",F594="",G594="",L594=""),"CHECK REQUIRED FIELDS",IF(OR(NOT(ISNUMBER(B594)),B594&gt;TODAY()+1,AND(K594&lt;&gt;"",NOT(ISNUMBER(K594))),AND(K594&lt;&gt;"",K594&lt;B594)),"CHECK DATE","COMPLETE"))))</x:f>
      </x:c>
    </x:row>
    <x:row r="595">
      <x:c r="A595" s="459"/>
      <x:c r="B595" s="466"/>
      <x:c r="C595" s="459"/>
      <x:c r="D595" s="459"/>
      <x:c r="E595" s="459"/>
      <x:c r="F595" s="459"/>
      <x:c r="G595" s="459"/>
      <x:c r="H595" s="459"/>
      <x:c r="I595" s="459"/>
      <x:c r="J595" s="459"/>
      <x:c r="K595" s="487"/>
      <x:c r="L595" s="459"/>
      <x:c r="M595" s="459"/>
      <x:c r="N595" s="747" t="str">
        <x:f>IF(A595="","",IF(COUNTIF($A$5:$A$1004,A595)&gt;1,"DUPLICATE ACTIVITY ID",IF(OR(B595="",C595="",D595="",E595="",F595="",G595="",L595=""),"CHECK REQUIRED FIELDS",IF(OR(NOT(ISNUMBER(B595)),B595&gt;TODAY()+1,AND(K595&lt;&gt;"",NOT(ISNUMBER(K595))),AND(K595&lt;&gt;"",K595&lt;B595)),"CHECK DATE","COMPLETE"))))</x:f>
      </x:c>
    </x:row>
    <x:row r="596">
      <x:c r="A596" s="459"/>
      <x:c r="B596" s="466"/>
      <x:c r="C596" s="459"/>
      <x:c r="D596" s="459"/>
      <x:c r="E596" s="459"/>
      <x:c r="F596" s="459"/>
      <x:c r="G596" s="459"/>
      <x:c r="H596" s="459"/>
      <x:c r="I596" s="459"/>
      <x:c r="J596" s="459"/>
      <x:c r="K596" s="487"/>
      <x:c r="L596" s="459"/>
      <x:c r="M596" s="459"/>
      <x:c r="N596" s="747" t="str">
        <x:f>IF(A596="","",IF(COUNTIF($A$5:$A$1004,A596)&gt;1,"DUPLICATE ACTIVITY ID",IF(OR(B596="",C596="",D596="",E596="",F596="",G596="",L596=""),"CHECK REQUIRED FIELDS",IF(OR(NOT(ISNUMBER(B596)),B596&gt;TODAY()+1,AND(K596&lt;&gt;"",NOT(ISNUMBER(K596))),AND(K596&lt;&gt;"",K596&lt;B596)),"CHECK DATE","COMPLETE"))))</x:f>
      </x:c>
    </x:row>
    <x:row r="597">
      <x:c r="A597" s="459"/>
      <x:c r="B597" s="466"/>
      <x:c r="C597" s="459"/>
      <x:c r="D597" s="459"/>
      <x:c r="E597" s="459"/>
      <x:c r="F597" s="459"/>
      <x:c r="G597" s="459"/>
      <x:c r="H597" s="459"/>
      <x:c r="I597" s="459"/>
      <x:c r="J597" s="459"/>
      <x:c r="K597" s="487"/>
      <x:c r="L597" s="459"/>
      <x:c r="M597" s="459"/>
      <x:c r="N597" s="747" t="str">
        <x:f>IF(A597="","",IF(COUNTIF($A$5:$A$1004,A597)&gt;1,"DUPLICATE ACTIVITY ID",IF(OR(B597="",C597="",D597="",E597="",F597="",G597="",L597=""),"CHECK REQUIRED FIELDS",IF(OR(NOT(ISNUMBER(B597)),B597&gt;TODAY()+1,AND(K597&lt;&gt;"",NOT(ISNUMBER(K597))),AND(K597&lt;&gt;"",K597&lt;B597)),"CHECK DATE","COMPLETE"))))</x:f>
      </x:c>
    </x:row>
    <x:row r="598">
      <x:c r="A598" s="459"/>
      <x:c r="B598" s="466"/>
      <x:c r="C598" s="459"/>
      <x:c r="D598" s="459"/>
      <x:c r="E598" s="459"/>
      <x:c r="F598" s="459"/>
      <x:c r="G598" s="459"/>
      <x:c r="H598" s="459"/>
      <x:c r="I598" s="459"/>
      <x:c r="J598" s="459"/>
      <x:c r="K598" s="487"/>
      <x:c r="L598" s="459"/>
      <x:c r="M598" s="459"/>
      <x:c r="N598" s="747" t="str">
        <x:f>IF(A598="","",IF(COUNTIF($A$5:$A$1004,A598)&gt;1,"DUPLICATE ACTIVITY ID",IF(OR(B598="",C598="",D598="",E598="",F598="",G598="",L598=""),"CHECK REQUIRED FIELDS",IF(OR(NOT(ISNUMBER(B598)),B598&gt;TODAY()+1,AND(K598&lt;&gt;"",NOT(ISNUMBER(K598))),AND(K598&lt;&gt;"",K598&lt;B598)),"CHECK DATE","COMPLETE"))))</x:f>
      </x:c>
    </x:row>
    <x:row r="599">
      <x:c r="A599" s="459"/>
      <x:c r="B599" s="466"/>
      <x:c r="C599" s="459"/>
      <x:c r="D599" s="459"/>
      <x:c r="E599" s="459"/>
      <x:c r="F599" s="459"/>
      <x:c r="G599" s="459"/>
      <x:c r="H599" s="459"/>
      <x:c r="I599" s="459"/>
      <x:c r="J599" s="459"/>
      <x:c r="K599" s="487"/>
      <x:c r="L599" s="459"/>
      <x:c r="M599" s="459"/>
      <x:c r="N599" s="747" t="str">
        <x:f>IF(A599="","",IF(COUNTIF($A$5:$A$1004,A599)&gt;1,"DUPLICATE ACTIVITY ID",IF(OR(B599="",C599="",D599="",E599="",F599="",G599="",L599=""),"CHECK REQUIRED FIELDS",IF(OR(NOT(ISNUMBER(B599)),B599&gt;TODAY()+1,AND(K599&lt;&gt;"",NOT(ISNUMBER(K599))),AND(K599&lt;&gt;"",K599&lt;B599)),"CHECK DATE","COMPLETE"))))</x:f>
      </x:c>
    </x:row>
    <x:row r="600">
      <x:c r="A600" s="459"/>
      <x:c r="B600" s="466"/>
      <x:c r="C600" s="459"/>
      <x:c r="D600" s="459"/>
      <x:c r="E600" s="459"/>
      <x:c r="F600" s="459"/>
      <x:c r="G600" s="459"/>
      <x:c r="H600" s="459"/>
      <x:c r="I600" s="459"/>
      <x:c r="J600" s="459"/>
      <x:c r="K600" s="487"/>
      <x:c r="L600" s="459"/>
      <x:c r="M600" s="459"/>
      <x:c r="N600" s="747" t="str">
        <x:f>IF(A600="","",IF(COUNTIF($A$5:$A$1004,A600)&gt;1,"DUPLICATE ACTIVITY ID",IF(OR(B600="",C600="",D600="",E600="",F600="",G600="",L600=""),"CHECK REQUIRED FIELDS",IF(OR(NOT(ISNUMBER(B600)),B600&gt;TODAY()+1,AND(K600&lt;&gt;"",NOT(ISNUMBER(K600))),AND(K600&lt;&gt;"",K600&lt;B600)),"CHECK DATE","COMPLETE"))))</x:f>
      </x:c>
    </x:row>
    <x:row r="601">
      <x:c r="A601" s="459"/>
      <x:c r="B601" s="466"/>
      <x:c r="C601" s="459"/>
      <x:c r="D601" s="459"/>
      <x:c r="E601" s="459"/>
      <x:c r="F601" s="459"/>
      <x:c r="G601" s="459"/>
      <x:c r="H601" s="459"/>
      <x:c r="I601" s="459"/>
      <x:c r="J601" s="459"/>
      <x:c r="K601" s="487"/>
      <x:c r="L601" s="459"/>
      <x:c r="M601" s="459"/>
      <x:c r="N601" s="747" t="str">
        <x:f>IF(A601="","",IF(COUNTIF($A$5:$A$1004,A601)&gt;1,"DUPLICATE ACTIVITY ID",IF(OR(B601="",C601="",D601="",E601="",F601="",G601="",L601=""),"CHECK REQUIRED FIELDS",IF(OR(NOT(ISNUMBER(B601)),B601&gt;TODAY()+1,AND(K601&lt;&gt;"",NOT(ISNUMBER(K601))),AND(K601&lt;&gt;"",K601&lt;B601)),"CHECK DATE","COMPLETE"))))</x:f>
      </x:c>
    </x:row>
    <x:row r="602">
      <x:c r="A602" s="459"/>
      <x:c r="B602" s="466"/>
      <x:c r="C602" s="459"/>
      <x:c r="D602" s="459"/>
      <x:c r="E602" s="459"/>
      <x:c r="F602" s="459"/>
      <x:c r="G602" s="459"/>
      <x:c r="H602" s="459"/>
      <x:c r="I602" s="459"/>
      <x:c r="J602" s="459"/>
      <x:c r="K602" s="487"/>
      <x:c r="L602" s="459"/>
      <x:c r="M602" s="459"/>
      <x:c r="N602" s="747" t="str">
        <x:f>IF(A602="","",IF(COUNTIF($A$5:$A$1004,A602)&gt;1,"DUPLICATE ACTIVITY ID",IF(OR(B602="",C602="",D602="",E602="",F602="",G602="",L602=""),"CHECK REQUIRED FIELDS",IF(OR(NOT(ISNUMBER(B602)),B602&gt;TODAY()+1,AND(K602&lt;&gt;"",NOT(ISNUMBER(K602))),AND(K602&lt;&gt;"",K602&lt;B602)),"CHECK DATE","COMPLETE"))))</x:f>
      </x:c>
    </x:row>
    <x:row r="603">
      <x:c r="A603" s="459"/>
      <x:c r="B603" s="466"/>
      <x:c r="C603" s="459"/>
      <x:c r="D603" s="459"/>
      <x:c r="E603" s="459"/>
      <x:c r="F603" s="459"/>
      <x:c r="G603" s="459"/>
      <x:c r="H603" s="459"/>
      <x:c r="I603" s="459"/>
      <x:c r="J603" s="459"/>
      <x:c r="K603" s="487"/>
      <x:c r="L603" s="459"/>
      <x:c r="M603" s="459"/>
      <x:c r="N603" s="747" t="str">
        <x:f>IF(A603="","",IF(COUNTIF($A$5:$A$1004,A603)&gt;1,"DUPLICATE ACTIVITY ID",IF(OR(B603="",C603="",D603="",E603="",F603="",G603="",L603=""),"CHECK REQUIRED FIELDS",IF(OR(NOT(ISNUMBER(B603)),B603&gt;TODAY()+1,AND(K603&lt;&gt;"",NOT(ISNUMBER(K603))),AND(K603&lt;&gt;"",K603&lt;B603)),"CHECK DATE","COMPLETE"))))</x:f>
      </x:c>
    </x:row>
    <x:row r="604">
      <x:c r="A604" s="459"/>
      <x:c r="B604" s="466"/>
      <x:c r="C604" s="459"/>
      <x:c r="D604" s="459"/>
      <x:c r="E604" s="459"/>
      <x:c r="F604" s="459"/>
      <x:c r="G604" s="459"/>
      <x:c r="H604" s="459"/>
      <x:c r="I604" s="459"/>
      <x:c r="J604" s="459"/>
      <x:c r="K604" s="487"/>
      <x:c r="L604" s="459"/>
      <x:c r="M604" s="459"/>
      <x:c r="N604" s="747" t="str">
        <x:f>IF(A604="","",IF(COUNTIF($A$5:$A$1004,A604)&gt;1,"DUPLICATE ACTIVITY ID",IF(OR(B604="",C604="",D604="",E604="",F604="",G604="",L604=""),"CHECK REQUIRED FIELDS",IF(OR(NOT(ISNUMBER(B604)),B604&gt;TODAY()+1,AND(K604&lt;&gt;"",NOT(ISNUMBER(K604))),AND(K604&lt;&gt;"",K604&lt;B604)),"CHECK DATE","COMPLETE"))))</x:f>
      </x:c>
    </x:row>
    <x:row r="605">
      <x:c r="A605" s="459"/>
      <x:c r="B605" s="466"/>
      <x:c r="C605" s="459"/>
      <x:c r="D605" s="459"/>
      <x:c r="E605" s="459"/>
      <x:c r="F605" s="459"/>
      <x:c r="G605" s="459"/>
      <x:c r="H605" s="459"/>
      <x:c r="I605" s="459"/>
      <x:c r="J605" s="459"/>
      <x:c r="K605" s="487"/>
      <x:c r="L605" s="459"/>
      <x:c r="M605" s="459"/>
      <x:c r="N605" s="747" t="str">
        <x:f>IF(A605="","",IF(COUNTIF($A$5:$A$1004,A605)&gt;1,"DUPLICATE ACTIVITY ID",IF(OR(B605="",C605="",D605="",E605="",F605="",G605="",L605=""),"CHECK REQUIRED FIELDS",IF(OR(NOT(ISNUMBER(B605)),B605&gt;TODAY()+1,AND(K605&lt;&gt;"",NOT(ISNUMBER(K605))),AND(K605&lt;&gt;"",K605&lt;B605)),"CHECK DATE","COMPLETE"))))</x:f>
      </x:c>
    </x:row>
    <x:row r="606">
      <x:c r="A606" s="459"/>
      <x:c r="B606" s="466"/>
      <x:c r="C606" s="459"/>
      <x:c r="D606" s="459"/>
      <x:c r="E606" s="459"/>
      <x:c r="F606" s="459"/>
      <x:c r="G606" s="459"/>
      <x:c r="H606" s="459"/>
      <x:c r="I606" s="459"/>
      <x:c r="J606" s="459"/>
      <x:c r="K606" s="487"/>
      <x:c r="L606" s="459"/>
      <x:c r="M606" s="459"/>
      <x:c r="N606" s="747" t="str">
        <x:f>IF(A606="","",IF(COUNTIF($A$5:$A$1004,A606)&gt;1,"DUPLICATE ACTIVITY ID",IF(OR(B606="",C606="",D606="",E606="",F606="",G606="",L606=""),"CHECK REQUIRED FIELDS",IF(OR(NOT(ISNUMBER(B606)),B606&gt;TODAY()+1,AND(K606&lt;&gt;"",NOT(ISNUMBER(K606))),AND(K606&lt;&gt;"",K606&lt;B606)),"CHECK DATE","COMPLETE"))))</x:f>
      </x:c>
    </x:row>
    <x:row r="607">
      <x:c r="A607" s="459"/>
      <x:c r="B607" s="466"/>
      <x:c r="C607" s="459"/>
      <x:c r="D607" s="459"/>
      <x:c r="E607" s="459"/>
      <x:c r="F607" s="459"/>
      <x:c r="G607" s="459"/>
      <x:c r="H607" s="459"/>
      <x:c r="I607" s="459"/>
      <x:c r="J607" s="459"/>
      <x:c r="K607" s="487"/>
      <x:c r="L607" s="459"/>
      <x:c r="M607" s="459"/>
      <x:c r="N607" s="747" t="str">
        <x:f>IF(A607="","",IF(COUNTIF($A$5:$A$1004,A607)&gt;1,"DUPLICATE ACTIVITY ID",IF(OR(B607="",C607="",D607="",E607="",F607="",G607="",L607=""),"CHECK REQUIRED FIELDS",IF(OR(NOT(ISNUMBER(B607)),B607&gt;TODAY()+1,AND(K607&lt;&gt;"",NOT(ISNUMBER(K607))),AND(K607&lt;&gt;"",K607&lt;B607)),"CHECK DATE","COMPLETE"))))</x:f>
      </x:c>
    </x:row>
    <x:row r="608">
      <x:c r="A608" s="459"/>
      <x:c r="B608" s="466"/>
      <x:c r="C608" s="459"/>
      <x:c r="D608" s="459"/>
      <x:c r="E608" s="459"/>
      <x:c r="F608" s="459"/>
      <x:c r="G608" s="459"/>
      <x:c r="H608" s="459"/>
      <x:c r="I608" s="459"/>
      <x:c r="J608" s="459"/>
      <x:c r="K608" s="487"/>
      <x:c r="L608" s="459"/>
      <x:c r="M608" s="459"/>
      <x:c r="N608" s="747" t="str">
        <x:f>IF(A608="","",IF(COUNTIF($A$5:$A$1004,A608)&gt;1,"DUPLICATE ACTIVITY ID",IF(OR(B608="",C608="",D608="",E608="",F608="",G608="",L608=""),"CHECK REQUIRED FIELDS",IF(OR(NOT(ISNUMBER(B608)),B608&gt;TODAY()+1,AND(K608&lt;&gt;"",NOT(ISNUMBER(K608))),AND(K608&lt;&gt;"",K608&lt;B608)),"CHECK DATE","COMPLETE"))))</x:f>
      </x:c>
    </x:row>
    <x:row r="609">
      <x:c r="A609" s="459"/>
      <x:c r="B609" s="466"/>
      <x:c r="C609" s="459"/>
      <x:c r="D609" s="459"/>
      <x:c r="E609" s="459"/>
      <x:c r="F609" s="459"/>
      <x:c r="G609" s="459"/>
      <x:c r="H609" s="459"/>
      <x:c r="I609" s="459"/>
      <x:c r="J609" s="459"/>
      <x:c r="K609" s="487"/>
      <x:c r="L609" s="459"/>
      <x:c r="M609" s="459"/>
      <x:c r="N609" s="747" t="str">
        <x:f>IF(A609="","",IF(COUNTIF($A$5:$A$1004,A609)&gt;1,"DUPLICATE ACTIVITY ID",IF(OR(B609="",C609="",D609="",E609="",F609="",G609="",L609=""),"CHECK REQUIRED FIELDS",IF(OR(NOT(ISNUMBER(B609)),B609&gt;TODAY()+1,AND(K609&lt;&gt;"",NOT(ISNUMBER(K609))),AND(K609&lt;&gt;"",K609&lt;B609)),"CHECK DATE","COMPLETE"))))</x:f>
      </x:c>
    </x:row>
    <x:row r="610">
      <x:c r="A610" s="459"/>
      <x:c r="B610" s="466"/>
      <x:c r="C610" s="459"/>
      <x:c r="D610" s="459"/>
      <x:c r="E610" s="459"/>
      <x:c r="F610" s="459"/>
      <x:c r="G610" s="459"/>
      <x:c r="H610" s="459"/>
      <x:c r="I610" s="459"/>
      <x:c r="J610" s="459"/>
      <x:c r="K610" s="487"/>
      <x:c r="L610" s="459"/>
      <x:c r="M610" s="459"/>
      <x:c r="N610" s="747" t="str">
        <x:f>IF(A610="","",IF(COUNTIF($A$5:$A$1004,A610)&gt;1,"DUPLICATE ACTIVITY ID",IF(OR(B610="",C610="",D610="",E610="",F610="",G610="",L610=""),"CHECK REQUIRED FIELDS",IF(OR(NOT(ISNUMBER(B610)),B610&gt;TODAY()+1,AND(K610&lt;&gt;"",NOT(ISNUMBER(K610))),AND(K610&lt;&gt;"",K610&lt;B610)),"CHECK DATE","COMPLETE"))))</x:f>
      </x:c>
    </x:row>
    <x:row r="611">
      <x:c r="A611" s="459"/>
      <x:c r="B611" s="466"/>
      <x:c r="C611" s="459"/>
      <x:c r="D611" s="459"/>
      <x:c r="E611" s="459"/>
      <x:c r="F611" s="459"/>
      <x:c r="G611" s="459"/>
      <x:c r="H611" s="459"/>
      <x:c r="I611" s="459"/>
      <x:c r="J611" s="459"/>
      <x:c r="K611" s="487"/>
      <x:c r="L611" s="459"/>
      <x:c r="M611" s="459"/>
      <x:c r="N611" s="747" t="str">
        <x:f>IF(A611="","",IF(COUNTIF($A$5:$A$1004,A611)&gt;1,"DUPLICATE ACTIVITY ID",IF(OR(B611="",C611="",D611="",E611="",F611="",G611="",L611=""),"CHECK REQUIRED FIELDS",IF(OR(NOT(ISNUMBER(B611)),B611&gt;TODAY()+1,AND(K611&lt;&gt;"",NOT(ISNUMBER(K611))),AND(K611&lt;&gt;"",K611&lt;B611)),"CHECK DATE","COMPLETE"))))</x:f>
      </x:c>
    </x:row>
    <x:row r="612">
      <x:c r="A612" s="459"/>
      <x:c r="B612" s="466"/>
      <x:c r="C612" s="459"/>
      <x:c r="D612" s="459"/>
      <x:c r="E612" s="459"/>
      <x:c r="F612" s="459"/>
      <x:c r="G612" s="459"/>
      <x:c r="H612" s="459"/>
      <x:c r="I612" s="459"/>
      <x:c r="J612" s="459"/>
      <x:c r="K612" s="487"/>
      <x:c r="L612" s="459"/>
      <x:c r="M612" s="459"/>
      <x:c r="N612" s="747" t="str">
        <x:f>IF(A612="","",IF(COUNTIF($A$5:$A$1004,A612)&gt;1,"DUPLICATE ACTIVITY ID",IF(OR(B612="",C612="",D612="",E612="",F612="",G612="",L612=""),"CHECK REQUIRED FIELDS",IF(OR(NOT(ISNUMBER(B612)),B612&gt;TODAY()+1,AND(K612&lt;&gt;"",NOT(ISNUMBER(K612))),AND(K612&lt;&gt;"",K612&lt;B612)),"CHECK DATE","COMPLETE"))))</x:f>
      </x:c>
    </x:row>
    <x:row r="613">
      <x:c r="A613" s="459"/>
      <x:c r="B613" s="466"/>
      <x:c r="C613" s="459"/>
      <x:c r="D613" s="459"/>
      <x:c r="E613" s="459"/>
      <x:c r="F613" s="459"/>
      <x:c r="G613" s="459"/>
      <x:c r="H613" s="459"/>
      <x:c r="I613" s="459"/>
      <x:c r="J613" s="459"/>
      <x:c r="K613" s="487"/>
      <x:c r="L613" s="459"/>
      <x:c r="M613" s="459"/>
      <x:c r="N613" s="747" t="str">
        <x:f>IF(A613="","",IF(COUNTIF($A$5:$A$1004,A613)&gt;1,"DUPLICATE ACTIVITY ID",IF(OR(B613="",C613="",D613="",E613="",F613="",G613="",L613=""),"CHECK REQUIRED FIELDS",IF(OR(NOT(ISNUMBER(B613)),B613&gt;TODAY()+1,AND(K613&lt;&gt;"",NOT(ISNUMBER(K613))),AND(K613&lt;&gt;"",K613&lt;B613)),"CHECK DATE","COMPLETE"))))</x:f>
      </x:c>
    </x:row>
    <x:row r="614">
      <x:c r="A614" s="459"/>
      <x:c r="B614" s="466"/>
      <x:c r="C614" s="459"/>
      <x:c r="D614" s="459"/>
      <x:c r="E614" s="459"/>
      <x:c r="F614" s="459"/>
      <x:c r="G614" s="459"/>
      <x:c r="H614" s="459"/>
      <x:c r="I614" s="459"/>
      <x:c r="J614" s="459"/>
      <x:c r="K614" s="487"/>
      <x:c r="L614" s="459"/>
      <x:c r="M614" s="459"/>
      <x:c r="N614" s="747" t="str">
        <x:f>IF(A614="","",IF(COUNTIF($A$5:$A$1004,A614)&gt;1,"DUPLICATE ACTIVITY ID",IF(OR(B614="",C614="",D614="",E614="",F614="",G614="",L614=""),"CHECK REQUIRED FIELDS",IF(OR(NOT(ISNUMBER(B614)),B614&gt;TODAY()+1,AND(K614&lt;&gt;"",NOT(ISNUMBER(K614))),AND(K614&lt;&gt;"",K614&lt;B614)),"CHECK DATE","COMPLETE"))))</x:f>
      </x:c>
    </x:row>
    <x:row r="615">
      <x:c r="A615" s="459"/>
      <x:c r="B615" s="466"/>
      <x:c r="C615" s="459"/>
      <x:c r="D615" s="459"/>
      <x:c r="E615" s="459"/>
      <x:c r="F615" s="459"/>
      <x:c r="G615" s="459"/>
      <x:c r="H615" s="459"/>
      <x:c r="I615" s="459"/>
      <x:c r="J615" s="459"/>
      <x:c r="K615" s="487"/>
      <x:c r="L615" s="459"/>
      <x:c r="M615" s="459"/>
      <x:c r="N615" s="747" t="str">
        <x:f>IF(A615="","",IF(COUNTIF($A$5:$A$1004,A615)&gt;1,"DUPLICATE ACTIVITY ID",IF(OR(B615="",C615="",D615="",E615="",F615="",G615="",L615=""),"CHECK REQUIRED FIELDS",IF(OR(NOT(ISNUMBER(B615)),B615&gt;TODAY()+1,AND(K615&lt;&gt;"",NOT(ISNUMBER(K615))),AND(K615&lt;&gt;"",K615&lt;B615)),"CHECK DATE","COMPLETE"))))</x:f>
      </x:c>
    </x:row>
    <x:row r="616">
      <x:c r="A616" s="459"/>
      <x:c r="B616" s="466"/>
      <x:c r="C616" s="459"/>
      <x:c r="D616" s="459"/>
      <x:c r="E616" s="459"/>
      <x:c r="F616" s="459"/>
      <x:c r="G616" s="459"/>
      <x:c r="H616" s="459"/>
      <x:c r="I616" s="459"/>
      <x:c r="J616" s="459"/>
      <x:c r="K616" s="487"/>
      <x:c r="L616" s="459"/>
      <x:c r="M616" s="459"/>
      <x:c r="N616" s="747" t="str">
        <x:f>IF(A616="","",IF(COUNTIF($A$5:$A$1004,A616)&gt;1,"DUPLICATE ACTIVITY ID",IF(OR(B616="",C616="",D616="",E616="",F616="",G616="",L616=""),"CHECK REQUIRED FIELDS",IF(OR(NOT(ISNUMBER(B616)),B616&gt;TODAY()+1,AND(K616&lt;&gt;"",NOT(ISNUMBER(K616))),AND(K616&lt;&gt;"",K616&lt;B616)),"CHECK DATE","COMPLETE"))))</x:f>
      </x:c>
    </x:row>
    <x:row r="617">
      <x:c r="A617" s="459"/>
      <x:c r="B617" s="466"/>
      <x:c r="C617" s="459"/>
      <x:c r="D617" s="459"/>
      <x:c r="E617" s="459"/>
      <x:c r="F617" s="459"/>
      <x:c r="G617" s="459"/>
      <x:c r="H617" s="459"/>
      <x:c r="I617" s="459"/>
      <x:c r="J617" s="459"/>
      <x:c r="K617" s="487"/>
      <x:c r="L617" s="459"/>
      <x:c r="M617" s="459"/>
      <x:c r="N617" s="747" t="str">
        <x:f>IF(A617="","",IF(COUNTIF($A$5:$A$1004,A617)&gt;1,"DUPLICATE ACTIVITY ID",IF(OR(B617="",C617="",D617="",E617="",F617="",G617="",L617=""),"CHECK REQUIRED FIELDS",IF(OR(NOT(ISNUMBER(B617)),B617&gt;TODAY()+1,AND(K617&lt;&gt;"",NOT(ISNUMBER(K617))),AND(K617&lt;&gt;"",K617&lt;B617)),"CHECK DATE","COMPLETE"))))</x:f>
      </x:c>
    </x:row>
    <x:row r="618">
      <x:c r="A618" s="459"/>
      <x:c r="B618" s="466"/>
      <x:c r="C618" s="459"/>
      <x:c r="D618" s="459"/>
      <x:c r="E618" s="459"/>
      <x:c r="F618" s="459"/>
      <x:c r="G618" s="459"/>
      <x:c r="H618" s="459"/>
      <x:c r="I618" s="459"/>
      <x:c r="J618" s="459"/>
      <x:c r="K618" s="487"/>
      <x:c r="L618" s="459"/>
      <x:c r="M618" s="459"/>
      <x:c r="N618" s="747" t="str">
        <x:f>IF(A618="","",IF(COUNTIF($A$5:$A$1004,A618)&gt;1,"DUPLICATE ACTIVITY ID",IF(OR(B618="",C618="",D618="",E618="",F618="",G618="",L618=""),"CHECK REQUIRED FIELDS",IF(OR(NOT(ISNUMBER(B618)),B618&gt;TODAY()+1,AND(K618&lt;&gt;"",NOT(ISNUMBER(K618))),AND(K618&lt;&gt;"",K618&lt;B618)),"CHECK DATE","COMPLETE"))))</x:f>
      </x:c>
    </x:row>
    <x:row r="619">
      <x:c r="A619" s="459"/>
      <x:c r="B619" s="466"/>
      <x:c r="C619" s="459"/>
      <x:c r="D619" s="459"/>
      <x:c r="E619" s="459"/>
      <x:c r="F619" s="459"/>
      <x:c r="G619" s="459"/>
      <x:c r="H619" s="459"/>
      <x:c r="I619" s="459"/>
      <x:c r="J619" s="459"/>
      <x:c r="K619" s="487"/>
      <x:c r="L619" s="459"/>
      <x:c r="M619" s="459"/>
      <x:c r="N619" s="747" t="str">
        <x:f>IF(A619="","",IF(COUNTIF($A$5:$A$1004,A619)&gt;1,"DUPLICATE ACTIVITY ID",IF(OR(B619="",C619="",D619="",E619="",F619="",G619="",L619=""),"CHECK REQUIRED FIELDS",IF(OR(NOT(ISNUMBER(B619)),B619&gt;TODAY()+1,AND(K619&lt;&gt;"",NOT(ISNUMBER(K619))),AND(K619&lt;&gt;"",K619&lt;B619)),"CHECK DATE","COMPLETE"))))</x:f>
      </x:c>
    </x:row>
    <x:row r="620">
      <x:c r="A620" s="459"/>
      <x:c r="B620" s="466"/>
      <x:c r="C620" s="459"/>
      <x:c r="D620" s="459"/>
      <x:c r="E620" s="459"/>
      <x:c r="F620" s="459"/>
      <x:c r="G620" s="459"/>
      <x:c r="H620" s="459"/>
      <x:c r="I620" s="459"/>
      <x:c r="J620" s="459"/>
      <x:c r="K620" s="487"/>
      <x:c r="L620" s="459"/>
      <x:c r="M620" s="459"/>
      <x:c r="N620" s="747" t="str">
        <x:f>IF(A620="","",IF(COUNTIF($A$5:$A$1004,A620)&gt;1,"DUPLICATE ACTIVITY ID",IF(OR(B620="",C620="",D620="",E620="",F620="",G620="",L620=""),"CHECK REQUIRED FIELDS",IF(OR(NOT(ISNUMBER(B620)),B620&gt;TODAY()+1,AND(K620&lt;&gt;"",NOT(ISNUMBER(K620))),AND(K620&lt;&gt;"",K620&lt;B620)),"CHECK DATE","COMPLETE"))))</x:f>
      </x:c>
    </x:row>
    <x:row r="621">
      <x:c r="A621" s="459"/>
      <x:c r="B621" s="466"/>
      <x:c r="C621" s="459"/>
      <x:c r="D621" s="459"/>
      <x:c r="E621" s="459"/>
      <x:c r="F621" s="459"/>
      <x:c r="G621" s="459"/>
      <x:c r="H621" s="459"/>
      <x:c r="I621" s="459"/>
      <x:c r="J621" s="459"/>
      <x:c r="K621" s="487"/>
      <x:c r="L621" s="459"/>
      <x:c r="M621" s="459"/>
      <x:c r="N621" s="747" t="str">
        <x:f>IF(A621="","",IF(COUNTIF($A$5:$A$1004,A621)&gt;1,"DUPLICATE ACTIVITY ID",IF(OR(B621="",C621="",D621="",E621="",F621="",G621="",L621=""),"CHECK REQUIRED FIELDS",IF(OR(NOT(ISNUMBER(B621)),B621&gt;TODAY()+1,AND(K621&lt;&gt;"",NOT(ISNUMBER(K621))),AND(K621&lt;&gt;"",K621&lt;B621)),"CHECK DATE","COMPLETE"))))</x:f>
      </x:c>
    </x:row>
    <x:row r="622">
      <x:c r="A622" s="459"/>
      <x:c r="B622" s="466"/>
      <x:c r="C622" s="459"/>
      <x:c r="D622" s="459"/>
      <x:c r="E622" s="459"/>
      <x:c r="F622" s="459"/>
      <x:c r="G622" s="459"/>
      <x:c r="H622" s="459"/>
      <x:c r="I622" s="459"/>
      <x:c r="J622" s="459"/>
      <x:c r="K622" s="487"/>
      <x:c r="L622" s="459"/>
      <x:c r="M622" s="459"/>
      <x:c r="N622" s="747" t="str">
        <x:f>IF(A622="","",IF(COUNTIF($A$5:$A$1004,A622)&gt;1,"DUPLICATE ACTIVITY ID",IF(OR(B622="",C622="",D622="",E622="",F622="",G622="",L622=""),"CHECK REQUIRED FIELDS",IF(OR(NOT(ISNUMBER(B622)),B622&gt;TODAY()+1,AND(K622&lt;&gt;"",NOT(ISNUMBER(K622))),AND(K622&lt;&gt;"",K622&lt;B622)),"CHECK DATE","COMPLETE"))))</x:f>
      </x:c>
    </x:row>
    <x:row r="623">
      <x:c r="A623" s="459"/>
      <x:c r="B623" s="466"/>
      <x:c r="C623" s="459"/>
      <x:c r="D623" s="459"/>
      <x:c r="E623" s="459"/>
      <x:c r="F623" s="459"/>
      <x:c r="G623" s="459"/>
      <x:c r="H623" s="459"/>
      <x:c r="I623" s="459"/>
      <x:c r="J623" s="459"/>
      <x:c r="K623" s="487"/>
      <x:c r="L623" s="459"/>
      <x:c r="M623" s="459"/>
      <x:c r="N623" s="747" t="str">
        <x:f>IF(A623="","",IF(COUNTIF($A$5:$A$1004,A623)&gt;1,"DUPLICATE ACTIVITY ID",IF(OR(B623="",C623="",D623="",E623="",F623="",G623="",L623=""),"CHECK REQUIRED FIELDS",IF(OR(NOT(ISNUMBER(B623)),B623&gt;TODAY()+1,AND(K623&lt;&gt;"",NOT(ISNUMBER(K623))),AND(K623&lt;&gt;"",K623&lt;B623)),"CHECK DATE","COMPLETE"))))</x:f>
      </x:c>
    </x:row>
    <x:row r="624">
      <x:c r="A624" s="459"/>
      <x:c r="B624" s="466"/>
      <x:c r="C624" s="459"/>
      <x:c r="D624" s="459"/>
      <x:c r="E624" s="459"/>
      <x:c r="F624" s="459"/>
      <x:c r="G624" s="459"/>
      <x:c r="H624" s="459"/>
      <x:c r="I624" s="459"/>
      <x:c r="J624" s="459"/>
      <x:c r="K624" s="487"/>
      <x:c r="L624" s="459"/>
      <x:c r="M624" s="459"/>
      <x:c r="N624" s="747" t="str">
        <x:f>IF(A624="","",IF(COUNTIF($A$5:$A$1004,A624)&gt;1,"DUPLICATE ACTIVITY ID",IF(OR(B624="",C624="",D624="",E624="",F624="",G624="",L624=""),"CHECK REQUIRED FIELDS",IF(OR(NOT(ISNUMBER(B624)),B624&gt;TODAY()+1,AND(K624&lt;&gt;"",NOT(ISNUMBER(K624))),AND(K624&lt;&gt;"",K624&lt;B624)),"CHECK DATE","COMPLETE"))))</x:f>
      </x:c>
    </x:row>
    <x:row r="625">
      <x:c r="A625" s="459"/>
      <x:c r="B625" s="466"/>
      <x:c r="C625" s="459"/>
      <x:c r="D625" s="459"/>
      <x:c r="E625" s="459"/>
      <x:c r="F625" s="459"/>
      <x:c r="G625" s="459"/>
      <x:c r="H625" s="459"/>
      <x:c r="I625" s="459"/>
      <x:c r="J625" s="459"/>
      <x:c r="K625" s="487"/>
      <x:c r="L625" s="459"/>
      <x:c r="M625" s="459"/>
      <x:c r="N625" s="747" t="str">
        <x:f>IF(A625="","",IF(COUNTIF($A$5:$A$1004,A625)&gt;1,"DUPLICATE ACTIVITY ID",IF(OR(B625="",C625="",D625="",E625="",F625="",G625="",L625=""),"CHECK REQUIRED FIELDS",IF(OR(NOT(ISNUMBER(B625)),B625&gt;TODAY()+1,AND(K625&lt;&gt;"",NOT(ISNUMBER(K625))),AND(K625&lt;&gt;"",K625&lt;B625)),"CHECK DATE","COMPLETE"))))</x:f>
      </x:c>
    </x:row>
    <x:row r="626">
      <x:c r="A626" s="459"/>
      <x:c r="B626" s="466"/>
      <x:c r="C626" s="459"/>
      <x:c r="D626" s="459"/>
      <x:c r="E626" s="459"/>
      <x:c r="F626" s="459"/>
      <x:c r="G626" s="459"/>
      <x:c r="H626" s="459"/>
      <x:c r="I626" s="459"/>
      <x:c r="J626" s="459"/>
      <x:c r="K626" s="487"/>
      <x:c r="L626" s="459"/>
      <x:c r="M626" s="459"/>
      <x:c r="N626" s="747" t="str">
        <x:f>IF(A626="","",IF(COUNTIF($A$5:$A$1004,A626)&gt;1,"DUPLICATE ACTIVITY ID",IF(OR(B626="",C626="",D626="",E626="",F626="",G626="",L626=""),"CHECK REQUIRED FIELDS",IF(OR(NOT(ISNUMBER(B626)),B626&gt;TODAY()+1,AND(K626&lt;&gt;"",NOT(ISNUMBER(K626))),AND(K626&lt;&gt;"",K626&lt;B626)),"CHECK DATE","COMPLETE"))))</x:f>
      </x:c>
    </x:row>
    <x:row r="627">
      <x:c r="A627" s="459"/>
      <x:c r="B627" s="466"/>
      <x:c r="C627" s="459"/>
      <x:c r="D627" s="459"/>
      <x:c r="E627" s="459"/>
      <x:c r="F627" s="459"/>
      <x:c r="G627" s="459"/>
      <x:c r="H627" s="459"/>
      <x:c r="I627" s="459"/>
      <x:c r="J627" s="459"/>
      <x:c r="K627" s="487"/>
      <x:c r="L627" s="459"/>
      <x:c r="M627" s="459"/>
      <x:c r="N627" s="747" t="str">
        <x:f>IF(A627="","",IF(COUNTIF($A$5:$A$1004,A627)&gt;1,"DUPLICATE ACTIVITY ID",IF(OR(B627="",C627="",D627="",E627="",F627="",G627="",L627=""),"CHECK REQUIRED FIELDS",IF(OR(NOT(ISNUMBER(B627)),B627&gt;TODAY()+1,AND(K627&lt;&gt;"",NOT(ISNUMBER(K627))),AND(K627&lt;&gt;"",K627&lt;B627)),"CHECK DATE","COMPLETE"))))</x:f>
      </x:c>
    </x:row>
    <x:row r="628">
      <x:c r="A628" s="459"/>
      <x:c r="B628" s="466"/>
      <x:c r="C628" s="459"/>
      <x:c r="D628" s="459"/>
      <x:c r="E628" s="459"/>
      <x:c r="F628" s="459"/>
      <x:c r="G628" s="459"/>
      <x:c r="H628" s="459"/>
      <x:c r="I628" s="459"/>
      <x:c r="J628" s="459"/>
      <x:c r="K628" s="487"/>
      <x:c r="L628" s="459"/>
      <x:c r="M628" s="459"/>
      <x:c r="N628" s="747" t="str">
        <x:f>IF(A628="","",IF(COUNTIF($A$5:$A$1004,A628)&gt;1,"DUPLICATE ACTIVITY ID",IF(OR(B628="",C628="",D628="",E628="",F628="",G628="",L628=""),"CHECK REQUIRED FIELDS",IF(OR(NOT(ISNUMBER(B628)),B628&gt;TODAY()+1,AND(K628&lt;&gt;"",NOT(ISNUMBER(K628))),AND(K628&lt;&gt;"",K628&lt;B628)),"CHECK DATE","COMPLETE"))))</x:f>
      </x:c>
    </x:row>
    <x:row r="629">
      <x:c r="A629" s="459"/>
      <x:c r="B629" s="466"/>
      <x:c r="C629" s="459"/>
      <x:c r="D629" s="459"/>
      <x:c r="E629" s="459"/>
      <x:c r="F629" s="459"/>
      <x:c r="G629" s="459"/>
      <x:c r="H629" s="459"/>
      <x:c r="I629" s="459"/>
      <x:c r="J629" s="459"/>
      <x:c r="K629" s="487"/>
      <x:c r="L629" s="459"/>
      <x:c r="M629" s="459"/>
      <x:c r="N629" s="747" t="str">
        <x:f>IF(A629="","",IF(COUNTIF($A$5:$A$1004,A629)&gt;1,"DUPLICATE ACTIVITY ID",IF(OR(B629="",C629="",D629="",E629="",F629="",G629="",L629=""),"CHECK REQUIRED FIELDS",IF(OR(NOT(ISNUMBER(B629)),B629&gt;TODAY()+1,AND(K629&lt;&gt;"",NOT(ISNUMBER(K629))),AND(K629&lt;&gt;"",K629&lt;B629)),"CHECK DATE","COMPLETE"))))</x:f>
      </x:c>
    </x:row>
    <x:row r="630">
      <x:c r="A630" s="459"/>
      <x:c r="B630" s="466"/>
      <x:c r="C630" s="459"/>
      <x:c r="D630" s="459"/>
      <x:c r="E630" s="459"/>
      <x:c r="F630" s="459"/>
      <x:c r="G630" s="459"/>
      <x:c r="H630" s="459"/>
      <x:c r="I630" s="459"/>
      <x:c r="J630" s="459"/>
      <x:c r="K630" s="487"/>
      <x:c r="L630" s="459"/>
      <x:c r="M630" s="459"/>
      <x:c r="N630" s="747" t="str">
        <x:f>IF(A630="","",IF(COUNTIF($A$5:$A$1004,A630)&gt;1,"DUPLICATE ACTIVITY ID",IF(OR(B630="",C630="",D630="",E630="",F630="",G630="",L630=""),"CHECK REQUIRED FIELDS",IF(OR(NOT(ISNUMBER(B630)),B630&gt;TODAY()+1,AND(K630&lt;&gt;"",NOT(ISNUMBER(K630))),AND(K630&lt;&gt;"",K630&lt;B630)),"CHECK DATE","COMPLETE"))))</x:f>
      </x:c>
    </x:row>
    <x:row r="631">
      <x:c r="A631" s="459"/>
      <x:c r="B631" s="466"/>
      <x:c r="C631" s="459"/>
      <x:c r="D631" s="459"/>
      <x:c r="E631" s="459"/>
      <x:c r="F631" s="459"/>
      <x:c r="G631" s="459"/>
      <x:c r="H631" s="459"/>
      <x:c r="I631" s="459"/>
      <x:c r="J631" s="459"/>
      <x:c r="K631" s="487"/>
      <x:c r="L631" s="459"/>
      <x:c r="M631" s="459"/>
      <x:c r="N631" s="747" t="str">
        <x:f>IF(A631="","",IF(COUNTIF($A$5:$A$1004,A631)&gt;1,"DUPLICATE ACTIVITY ID",IF(OR(B631="",C631="",D631="",E631="",F631="",G631="",L631=""),"CHECK REQUIRED FIELDS",IF(OR(NOT(ISNUMBER(B631)),B631&gt;TODAY()+1,AND(K631&lt;&gt;"",NOT(ISNUMBER(K631))),AND(K631&lt;&gt;"",K631&lt;B631)),"CHECK DATE","COMPLETE"))))</x:f>
      </x:c>
    </x:row>
    <x:row r="632">
      <x:c r="A632" s="459"/>
      <x:c r="B632" s="466"/>
      <x:c r="C632" s="459"/>
      <x:c r="D632" s="459"/>
      <x:c r="E632" s="459"/>
      <x:c r="F632" s="459"/>
      <x:c r="G632" s="459"/>
      <x:c r="H632" s="459"/>
      <x:c r="I632" s="459"/>
      <x:c r="J632" s="459"/>
      <x:c r="K632" s="487"/>
      <x:c r="L632" s="459"/>
      <x:c r="M632" s="459"/>
      <x:c r="N632" s="747" t="str">
        <x:f>IF(A632="","",IF(COUNTIF($A$5:$A$1004,A632)&gt;1,"DUPLICATE ACTIVITY ID",IF(OR(B632="",C632="",D632="",E632="",F632="",G632="",L632=""),"CHECK REQUIRED FIELDS",IF(OR(NOT(ISNUMBER(B632)),B632&gt;TODAY()+1,AND(K632&lt;&gt;"",NOT(ISNUMBER(K632))),AND(K632&lt;&gt;"",K632&lt;B632)),"CHECK DATE","COMPLETE"))))</x:f>
      </x:c>
    </x:row>
    <x:row r="633">
      <x:c r="A633" s="459"/>
      <x:c r="B633" s="466"/>
      <x:c r="C633" s="459"/>
      <x:c r="D633" s="459"/>
      <x:c r="E633" s="459"/>
      <x:c r="F633" s="459"/>
      <x:c r="G633" s="459"/>
      <x:c r="H633" s="459"/>
      <x:c r="I633" s="459"/>
      <x:c r="J633" s="459"/>
      <x:c r="K633" s="487"/>
      <x:c r="L633" s="459"/>
      <x:c r="M633" s="459"/>
      <x:c r="N633" s="747" t="str">
        <x:f>IF(A633="","",IF(COUNTIF($A$5:$A$1004,A633)&gt;1,"DUPLICATE ACTIVITY ID",IF(OR(B633="",C633="",D633="",E633="",F633="",G633="",L633=""),"CHECK REQUIRED FIELDS",IF(OR(NOT(ISNUMBER(B633)),B633&gt;TODAY()+1,AND(K633&lt;&gt;"",NOT(ISNUMBER(K633))),AND(K633&lt;&gt;"",K633&lt;B633)),"CHECK DATE","COMPLETE"))))</x:f>
      </x:c>
    </x:row>
    <x:row r="634">
      <x:c r="A634" s="459"/>
      <x:c r="B634" s="466"/>
      <x:c r="C634" s="459"/>
      <x:c r="D634" s="459"/>
      <x:c r="E634" s="459"/>
      <x:c r="F634" s="459"/>
      <x:c r="G634" s="459"/>
      <x:c r="H634" s="459"/>
      <x:c r="I634" s="459"/>
      <x:c r="J634" s="459"/>
      <x:c r="K634" s="487"/>
      <x:c r="L634" s="459"/>
      <x:c r="M634" s="459"/>
      <x:c r="N634" s="747" t="str">
        <x:f>IF(A634="","",IF(COUNTIF($A$5:$A$1004,A634)&gt;1,"DUPLICATE ACTIVITY ID",IF(OR(B634="",C634="",D634="",E634="",F634="",G634="",L634=""),"CHECK REQUIRED FIELDS",IF(OR(NOT(ISNUMBER(B634)),B634&gt;TODAY()+1,AND(K634&lt;&gt;"",NOT(ISNUMBER(K634))),AND(K634&lt;&gt;"",K634&lt;B634)),"CHECK DATE","COMPLETE"))))</x:f>
      </x:c>
    </x:row>
    <x:row r="635">
      <x:c r="A635" s="459"/>
      <x:c r="B635" s="466"/>
      <x:c r="C635" s="459"/>
      <x:c r="D635" s="459"/>
      <x:c r="E635" s="459"/>
      <x:c r="F635" s="459"/>
      <x:c r="G635" s="459"/>
      <x:c r="H635" s="459"/>
      <x:c r="I635" s="459"/>
      <x:c r="J635" s="459"/>
      <x:c r="K635" s="487"/>
      <x:c r="L635" s="459"/>
      <x:c r="M635" s="459"/>
      <x:c r="N635" s="747" t="str">
        <x:f>IF(A635="","",IF(COUNTIF($A$5:$A$1004,A635)&gt;1,"DUPLICATE ACTIVITY ID",IF(OR(B635="",C635="",D635="",E635="",F635="",G635="",L635=""),"CHECK REQUIRED FIELDS",IF(OR(NOT(ISNUMBER(B635)),B635&gt;TODAY()+1,AND(K635&lt;&gt;"",NOT(ISNUMBER(K635))),AND(K635&lt;&gt;"",K635&lt;B635)),"CHECK DATE","COMPLETE"))))</x:f>
      </x:c>
    </x:row>
    <x:row r="636">
      <x:c r="A636" s="459"/>
      <x:c r="B636" s="466"/>
      <x:c r="C636" s="459"/>
      <x:c r="D636" s="459"/>
      <x:c r="E636" s="459"/>
      <x:c r="F636" s="459"/>
      <x:c r="G636" s="459"/>
      <x:c r="H636" s="459"/>
      <x:c r="I636" s="459"/>
      <x:c r="J636" s="459"/>
      <x:c r="K636" s="487"/>
      <x:c r="L636" s="459"/>
      <x:c r="M636" s="459"/>
      <x:c r="N636" s="747" t="str">
        <x:f>IF(A636="","",IF(COUNTIF($A$5:$A$1004,A636)&gt;1,"DUPLICATE ACTIVITY ID",IF(OR(B636="",C636="",D636="",E636="",F636="",G636="",L636=""),"CHECK REQUIRED FIELDS",IF(OR(NOT(ISNUMBER(B636)),B636&gt;TODAY()+1,AND(K636&lt;&gt;"",NOT(ISNUMBER(K636))),AND(K636&lt;&gt;"",K636&lt;B636)),"CHECK DATE","COMPLETE"))))</x:f>
      </x:c>
    </x:row>
    <x:row r="637">
      <x:c r="A637" s="459"/>
      <x:c r="B637" s="466"/>
      <x:c r="C637" s="459"/>
      <x:c r="D637" s="459"/>
      <x:c r="E637" s="459"/>
      <x:c r="F637" s="459"/>
      <x:c r="G637" s="459"/>
      <x:c r="H637" s="459"/>
      <x:c r="I637" s="459"/>
      <x:c r="J637" s="459"/>
      <x:c r="K637" s="487"/>
      <x:c r="L637" s="459"/>
      <x:c r="M637" s="459"/>
      <x:c r="N637" s="747" t="str">
        <x:f>IF(A637="","",IF(COUNTIF($A$5:$A$1004,A637)&gt;1,"DUPLICATE ACTIVITY ID",IF(OR(B637="",C637="",D637="",E637="",F637="",G637="",L637=""),"CHECK REQUIRED FIELDS",IF(OR(NOT(ISNUMBER(B637)),B637&gt;TODAY()+1,AND(K637&lt;&gt;"",NOT(ISNUMBER(K637))),AND(K637&lt;&gt;"",K637&lt;B637)),"CHECK DATE","COMPLETE"))))</x:f>
      </x:c>
    </x:row>
    <x:row r="638">
      <x:c r="A638" s="459"/>
      <x:c r="B638" s="466"/>
      <x:c r="C638" s="459"/>
      <x:c r="D638" s="459"/>
      <x:c r="E638" s="459"/>
      <x:c r="F638" s="459"/>
      <x:c r="G638" s="459"/>
      <x:c r="H638" s="459"/>
      <x:c r="I638" s="459"/>
      <x:c r="J638" s="459"/>
      <x:c r="K638" s="487"/>
      <x:c r="L638" s="459"/>
      <x:c r="M638" s="459"/>
      <x:c r="N638" s="747" t="str">
        <x:f>IF(A638="","",IF(COUNTIF($A$5:$A$1004,A638)&gt;1,"DUPLICATE ACTIVITY ID",IF(OR(B638="",C638="",D638="",E638="",F638="",G638="",L638=""),"CHECK REQUIRED FIELDS",IF(OR(NOT(ISNUMBER(B638)),B638&gt;TODAY()+1,AND(K638&lt;&gt;"",NOT(ISNUMBER(K638))),AND(K638&lt;&gt;"",K638&lt;B638)),"CHECK DATE","COMPLETE"))))</x:f>
      </x:c>
    </x:row>
    <x:row r="639">
      <x:c r="A639" s="459"/>
      <x:c r="B639" s="466"/>
      <x:c r="C639" s="459"/>
      <x:c r="D639" s="459"/>
      <x:c r="E639" s="459"/>
      <x:c r="F639" s="459"/>
      <x:c r="G639" s="459"/>
      <x:c r="H639" s="459"/>
      <x:c r="I639" s="459"/>
      <x:c r="J639" s="459"/>
      <x:c r="K639" s="487"/>
      <x:c r="L639" s="459"/>
      <x:c r="M639" s="459"/>
      <x:c r="N639" s="747" t="str">
        <x:f>IF(A639="","",IF(COUNTIF($A$5:$A$1004,A639)&gt;1,"DUPLICATE ACTIVITY ID",IF(OR(B639="",C639="",D639="",E639="",F639="",G639="",L639=""),"CHECK REQUIRED FIELDS",IF(OR(NOT(ISNUMBER(B639)),B639&gt;TODAY()+1,AND(K639&lt;&gt;"",NOT(ISNUMBER(K639))),AND(K639&lt;&gt;"",K639&lt;B639)),"CHECK DATE","COMPLETE"))))</x:f>
      </x:c>
    </x:row>
    <x:row r="640">
      <x:c r="A640" s="459"/>
      <x:c r="B640" s="466"/>
      <x:c r="C640" s="459"/>
      <x:c r="D640" s="459"/>
      <x:c r="E640" s="459"/>
      <x:c r="F640" s="459"/>
      <x:c r="G640" s="459"/>
      <x:c r="H640" s="459"/>
      <x:c r="I640" s="459"/>
      <x:c r="J640" s="459"/>
      <x:c r="K640" s="487"/>
      <x:c r="L640" s="459"/>
      <x:c r="M640" s="459"/>
      <x:c r="N640" s="747" t="str">
        <x:f>IF(A640="","",IF(COUNTIF($A$5:$A$1004,A640)&gt;1,"DUPLICATE ACTIVITY ID",IF(OR(B640="",C640="",D640="",E640="",F640="",G640="",L640=""),"CHECK REQUIRED FIELDS",IF(OR(NOT(ISNUMBER(B640)),B640&gt;TODAY()+1,AND(K640&lt;&gt;"",NOT(ISNUMBER(K640))),AND(K640&lt;&gt;"",K640&lt;B640)),"CHECK DATE","COMPLETE"))))</x:f>
      </x:c>
    </x:row>
    <x:row r="641">
      <x:c r="A641" s="459"/>
      <x:c r="B641" s="466"/>
      <x:c r="C641" s="459"/>
      <x:c r="D641" s="459"/>
      <x:c r="E641" s="459"/>
      <x:c r="F641" s="459"/>
      <x:c r="G641" s="459"/>
      <x:c r="H641" s="459"/>
      <x:c r="I641" s="459"/>
      <x:c r="J641" s="459"/>
      <x:c r="K641" s="487"/>
      <x:c r="L641" s="459"/>
      <x:c r="M641" s="459"/>
      <x:c r="N641" s="747" t="str">
        <x:f>IF(A641="","",IF(COUNTIF($A$5:$A$1004,A641)&gt;1,"DUPLICATE ACTIVITY ID",IF(OR(B641="",C641="",D641="",E641="",F641="",G641="",L641=""),"CHECK REQUIRED FIELDS",IF(OR(NOT(ISNUMBER(B641)),B641&gt;TODAY()+1,AND(K641&lt;&gt;"",NOT(ISNUMBER(K641))),AND(K641&lt;&gt;"",K641&lt;B641)),"CHECK DATE","COMPLETE"))))</x:f>
      </x:c>
    </x:row>
    <x:row r="642">
      <x:c r="A642" s="459"/>
      <x:c r="B642" s="466"/>
      <x:c r="C642" s="459"/>
      <x:c r="D642" s="459"/>
      <x:c r="E642" s="459"/>
      <x:c r="F642" s="459"/>
      <x:c r="G642" s="459"/>
      <x:c r="H642" s="459"/>
      <x:c r="I642" s="459"/>
      <x:c r="J642" s="459"/>
      <x:c r="K642" s="487"/>
      <x:c r="L642" s="459"/>
      <x:c r="M642" s="459"/>
      <x:c r="N642" s="747" t="str">
        <x:f>IF(A642="","",IF(COUNTIF($A$5:$A$1004,A642)&gt;1,"DUPLICATE ACTIVITY ID",IF(OR(B642="",C642="",D642="",E642="",F642="",G642="",L642=""),"CHECK REQUIRED FIELDS",IF(OR(NOT(ISNUMBER(B642)),B642&gt;TODAY()+1,AND(K642&lt;&gt;"",NOT(ISNUMBER(K642))),AND(K642&lt;&gt;"",K642&lt;B642)),"CHECK DATE","COMPLETE"))))</x:f>
      </x:c>
    </x:row>
    <x:row r="643">
      <x:c r="A643" s="459"/>
      <x:c r="B643" s="466"/>
      <x:c r="C643" s="459"/>
      <x:c r="D643" s="459"/>
      <x:c r="E643" s="459"/>
      <x:c r="F643" s="459"/>
      <x:c r="G643" s="459"/>
      <x:c r="H643" s="459"/>
      <x:c r="I643" s="459"/>
      <x:c r="J643" s="459"/>
      <x:c r="K643" s="487"/>
      <x:c r="L643" s="459"/>
      <x:c r="M643" s="459"/>
      <x:c r="N643" s="747" t="str">
        <x:f>IF(A643="","",IF(COUNTIF($A$5:$A$1004,A643)&gt;1,"DUPLICATE ACTIVITY ID",IF(OR(B643="",C643="",D643="",E643="",F643="",G643="",L643=""),"CHECK REQUIRED FIELDS",IF(OR(NOT(ISNUMBER(B643)),B643&gt;TODAY()+1,AND(K643&lt;&gt;"",NOT(ISNUMBER(K643))),AND(K643&lt;&gt;"",K643&lt;B643)),"CHECK DATE","COMPLETE"))))</x:f>
      </x:c>
    </x:row>
    <x:row r="644">
      <x:c r="A644" s="459"/>
      <x:c r="B644" s="466"/>
      <x:c r="C644" s="459"/>
      <x:c r="D644" s="459"/>
      <x:c r="E644" s="459"/>
      <x:c r="F644" s="459"/>
      <x:c r="G644" s="459"/>
      <x:c r="H644" s="459"/>
      <x:c r="I644" s="459"/>
      <x:c r="J644" s="459"/>
      <x:c r="K644" s="487"/>
      <x:c r="L644" s="459"/>
      <x:c r="M644" s="459"/>
      <x:c r="N644" s="747" t="str">
        <x:f>IF(A644="","",IF(COUNTIF($A$5:$A$1004,A644)&gt;1,"DUPLICATE ACTIVITY ID",IF(OR(B644="",C644="",D644="",E644="",F644="",G644="",L644=""),"CHECK REQUIRED FIELDS",IF(OR(NOT(ISNUMBER(B644)),B644&gt;TODAY()+1,AND(K644&lt;&gt;"",NOT(ISNUMBER(K644))),AND(K644&lt;&gt;"",K644&lt;B644)),"CHECK DATE","COMPLETE"))))</x:f>
      </x:c>
    </x:row>
    <x:row r="645">
      <x:c r="A645" s="459"/>
      <x:c r="B645" s="466"/>
      <x:c r="C645" s="459"/>
      <x:c r="D645" s="459"/>
      <x:c r="E645" s="459"/>
      <x:c r="F645" s="459"/>
      <x:c r="G645" s="459"/>
      <x:c r="H645" s="459"/>
      <x:c r="I645" s="459"/>
      <x:c r="J645" s="459"/>
      <x:c r="K645" s="487"/>
      <x:c r="L645" s="459"/>
      <x:c r="M645" s="459"/>
      <x:c r="N645" s="747" t="str">
        <x:f>IF(A645="","",IF(COUNTIF($A$5:$A$1004,A645)&gt;1,"DUPLICATE ACTIVITY ID",IF(OR(B645="",C645="",D645="",E645="",F645="",G645="",L645=""),"CHECK REQUIRED FIELDS",IF(OR(NOT(ISNUMBER(B645)),B645&gt;TODAY()+1,AND(K645&lt;&gt;"",NOT(ISNUMBER(K645))),AND(K645&lt;&gt;"",K645&lt;B645)),"CHECK DATE","COMPLETE"))))</x:f>
      </x:c>
    </x:row>
    <x:row r="646">
      <x:c r="A646" s="459"/>
      <x:c r="B646" s="466"/>
      <x:c r="C646" s="459"/>
      <x:c r="D646" s="459"/>
      <x:c r="E646" s="459"/>
      <x:c r="F646" s="459"/>
      <x:c r="G646" s="459"/>
      <x:c r="H646" s="459"/>
      <x:c r="I646" s="459"/>
      <x:c r="J646" s="459"/>
      <x:c r="K646" s="487"/>
      <x:c r="L646" s="459"/>
      <x:c r="M646" s="459"/>
      <x:c r="N646" s="747" t="str">
        <x:f>IF(A646="","",IF(COUNTIF($A$5:$A$1004,A646)&gt;1,"DUPLICATE ACTIVITY ID",IF(OR(B646="",C646="",D646="",E646="",F646="",G646="",L646=""),"CHECK REQUIRED FIELDS",IF(OR(NOT(ISNUMBER(B646)),B646&gt;TODAY()+1,AND(K646&lt;&gt;"",NOT(ISNUMBER(K646))),AND(K646&lt;&gt;"",K646&lt;B646)),"CHECK DATE","COMPLETE"))))</x:f>
      </x:c>
    </x:row>
    <x:row r="647">
      <x:c r="A647" s="459"/>
      <x:c r="B647" s="466"/>
      <x:c r="C647" s="459"/>
      <x:c r="D647" s="459"/>
      <x:c r="E647" s="459"/>
      <x:c r="F647" s="459"/>
      <x:c r="G647" s="459"/>
      <x:c r="H647" s="459"/>
      <x:c r="I647" s="459"/>
      <x:c r="J647" s="459"/>
      <x:c r="K647" s="487"/>
      <x:c r="L647" s="459"/>
      <x:c r="M647" s="459"/>
      <x:c r="N647" s="747" t="str">
        <x:f>IF(A647="","",IF(COUNTIF($A$5:$A$1004,A647)&gt;1,"DUPLICATE ACTIVITY ID",IF(OR(B647="",C647="",D647="",E647="",F647="",G647="",L647=""),"CHECK REQUIRED FIELDS",IF(OR(NOT(ISNUMBER(B647)),B647&gt;TODAY()+1,AND(K647&lt;&gt;"",NOT(ISNUMBER(K647))),AND(K647&lt;&gt;"",K647&lt;B647)),"CHECK DATE","COMPLETE"))))</x:f>
      </x:c>
    </x:row>
    <x:row r="648">
      <x:c r="A648" s="459"/>
      <x:c r="B648" s="466"/>
      <x:c r="C648" s="459"/>
      <x:c r="D648" s="459"/>
      <x:c r="E648" s="459"/>
      <x:c r="F648" s="459"/>
      <x:c r="G648" s="459"/>
      <x:c r="H648" s="459"/>
      <x:c r="I648" s="459"/>
      <x:c r="J648" s="459"/>
      <x:c r="K648" s="487"/>
      <x:c r="L648" s="459"/>
      <x:c r="M648" s="459"/>
      <x:c r="N648" s="747" t="str">
        <x:f>IF(A648="","",IF(COUNTIF($A$5:$A$1004,A648)&gt;1,"DUPLICATE ACTIVITY ID",IF(OR(B648="",C648="",D648="",E648="",F648="",G648="",L648=""),"CHECK REQUIRED FIELDS",IF(OR(NOT(ISNUMBER(B648)),B648&gt;TODAY()+1,AND(K648&lt;&gt;"",NOT(ISNUMBER(K648))),AND(K648&lt;&gt;"",K648&lt;B648)),"CHECK DATE","COMPLETE"))))</x:f>
      </x:c>
    </x:row>
    <x:row r="649">
      <x:c r="A649" s="459"/>
      <x:c r="B649" s="466"/>
      <x:c r="C649" s="459"/>
      <x:c r="D649" s="459"/>
      <x:c r="E649" s="459"/>
      <x:c r="F649" s="459"/>
      <x:c r="G649" s="459"/>
      <x:c r="H649" s="459"/>
      <x:c r="I649" s="459"/>
      <x:c r="J649" s="459"/>
      <x:c r="K649" s="487"/>
      <x:c r="L649" s="459"/>
      <x:c r="M649" s="459"/>
      <x:c r="N649" s="747" t="str">
        <x:f>IF(A649="","",IF(COUNTIF($A$5:$A$1004,A649)&gt;1,"DUPLICATE ACTIVITY ID",IF(OR(B649="",C649="",D649="",E649="",F649="",G649="",L649=""),"CHECK REQUIRED FIELDS",IF(OR(NOT(ISNUMBER(B649)),B649&gt;TODAY()+1,AND(K649&lt;&gt;"",NOT(ISNUMBER(K649))),AND(K649&lt;&gt;"",K649&lt;B649)),"CHECK DATE","COMPLETE"))))</x:f>
      </x:c>
    </x:row>
    <x:row r="650">
      <x:c r="A650" s="459"/>
      <x:c r="B650" s="466"/>
      <x:c r="C650" s="459"/>
      <x:c r="D650" s="459"/>
      <x:c r="E650" s="459"/>
      <x:c r="F650" s="459"/>
      <x:c r="G650" s="459"/>
      <x:c r="H650" s="459"/>
      <x:c r="I650" s="459"/>
      <x:c r="J650" s="459"/>
      <x:c r="K650" s="487"/>
      <x:c r="L650" s="459"/>
      <x:c r="M650" s="459"/>
      <x:c r="N650" s="747" t="str">
        <x:f>IF(A650="","",IF(COUNTIF($A$5:$A$1004,A650)&gt;1,"DUPLICATE ACTIVITY ID",IF(OR(B650="",C650="",D650="",E650="",F650="",G650="",L650=""),"CHECK REQUIRED FIELDS",IF(OR(NOT(ISNUMBER(B650)),B650&gt;TODAY()+1,AND(K650&lt;&gt;"",NOT(ISNUMBER(K650))),AND(K650&lt;&gt;"",K650&lt;B650)),"CHECK DATE","COMPLETE"))))</x:f>
      </x:c>
    </x:row>
    <x:row r="651">
      <x:c r="A651" s="459"/>
      <x:c r="B651" s="466"/>
      <x:c r="C651" s="459"/>
      <x:c r="D651" s="459"/>
      <x:c r="E651" s="459"/>
      <x:c r="F651" s="459"/>
      <x:c r="G651" s="459"/>
      <x:c r="H651" s="459"/>
      <x:c r="I651" s="459"/>
      <x:c r="J651" s="459"/>
      <x:c r="K651" s="487"/>
      <x:c r="L651" s="459"/>
      <x:c r="M651" s="459"/>
      <x:c r="N651" s="747" t="str">
        <x:f>IF(A651="","",IF(COUNTIF($A$5:$A$1004,A651)&gt;1,"DUPLICATE ACTIVITY ID",IF(OR(B651="",C651="",D651="",E651="",F651="",G651="",L651=""),"CHECK REQUIRED FIELDS",IF(OR(NOT(ISNUMBER(B651)),B651&gt;TODAY()+1,AND(K651&lt;&gt;"",NOT(ISNUMBER(K651))),AND(K651&lt;&gt;"",K651&lt;B651)),"CHECK DATE","COMPLETE"))))</x:f>
      </x:c>
    </x:row>
    <x:row r="652">
      <x:c r="A652" s="459"/>
      <x:c r="B652" s="466"/>
      <x:c r="C652" s="459"/>
      <x:c r="D652" s="459"/>
      <x:c r="E652" s="459"/>
      <x:c r="F652" s="459"/>
      <x:c r="G652" s="459"/>
      <x:c r="H652" s="459"/>
      <x:c r="I652" s="459"/>
      <x:c r="J652" s="459"/>
      <x:c r="K652" s="487"/>
      <x:c r="L652" s="459"/>
      <x:c r="M652" s="459"/>
      <x:c r="N652" s="747" t="str">
        <x:f>IF(A652="","",IF(COUNTIF($A$5:$A$1004,A652)&gt;1,"DUPLICATE ACTIVITY ID",IF(OR(B652="",C652="",D652="",E652="",F652="",G652="",L652=""),"CHECK REQUIRED FIELDS",IF(OR(NOT(ISNUMBER(B652)),B652&gt;TODAY()+1,AND(K652&lt;&gt;"",NOT(ISNUMBER(K652))),AND(K652&lt;&gt;"",K652&lt;B652)),"CHECK DATE","COMPLETE"))))</x:f>
      </x:c>
    </x:row>
    <x:row r="653">
      <x:c r="A653" s="459"/>
      <x:c r="B653" s="466"/>
      <x:c r="C653" s="459"/>
      <x:c r="D653" s="459"/>
      <x:c r="E653" s="459"/>
      <x:c r="F653" s="459"/>
      <x:c r="G653" s="459"/>
      <x:c r="H653" s="459"/>
      <x:c r="I653" s="459"/>
      <x:c r="J653" s="459"/>
      <x:c r="K653" s="487"/>
      <x:c r="L653" s="459"/>
      <x:c r="M653" s="459"/>
      <x:c r="N653" s="747" t="str">
        <x:f>IF(A653="","",IF(COUNTIF($A$5:$A$1004,A653)&gt;1,"DUPLICATE ACTIVITY ID",IF(OR(B653="",C653="",D653="",E653="",F653="",G653="",L653=""),"CHECK REQUIRED FIELDS",IF(OR(NOT(ISNUMBER(B653)),B653&gt;TODAY()+1,AND(K653&lt;&gt;"",NOT(ISNUMBER(K653))),AND(K653&lt;&gt;"",K653&lt;B653)),"CHECK DATE","COMPLETE"))))</x:f>
      </x:c>
    </x:row>
    <x:row r="654">
      <x:c r="A654" s="459"/>
      <x:c r="B654" s="466"/>
      <x:c r="C654" s="459"/>
      <x:c r="D654" s="459"/>
      <x:c r="E654" s="459"/>
      <x:c r="F654" s="459"/>
      <x:c r="G654" s="459"/>
      <x:c r="H654" s="459"/>
      <x:c r="I654" s="459"/>
      <x:c r="J654" s="459"/>
      <x:c r="K654" s="487"/>
      <x:c r="L654" s="459"/>
      <x:c r="M654" s="459"/>
      <x:c r="N654" s="747" t="str">
        <x:f>IF(A654="","",IF(COUNTIF($A$5:$A$1004,A654)&gt;1,"DUPLICATE ACTIVITY ID",IF(OR(B654="",C654="",D654="",E654="",F654="",G654="",L654=""),"CHECK REQUIRED FIELDS",IF(OR(NOT(ISNUMBER(B654)),B654&gt;TODAY()+1,AND(K654&lt;&gt;"",NOT(ISNUMBER(K654))),AND(K654&lt;&gt;"",K654&lt;B654)),"CHECK DATE","COMPLETE"))))</x:f>
      </x:c>
    </x:row>
    <x:row r="655">
      <x:c r="A655" s="459"/>
      <x:c r="B655" s="466"/>
      <x:c r="C655" s="459"/>
      <x:c r="D655" s="459"/>
      <x:c r="E655" s="459"/>
      <x:c r="F655" s="459"/>
      <x:c r="G655" s="459"/>
      <x:c r="H655" s="459"/>
      <x:c r="I655" s="459"/>
      <x:c r="J655" s="459"/>
      <x:c r="K655" s="487"/>
      <x:c r="L655" s="459"/>
      <x:c r="M655" s="459"/>
      <x:c r="N655" s="747" t="str">
        <x:f>IF(A655="","",IF(COUNTIF($A$5:$A$1004,A655)&gt;1,"DUPLICATE ACTIVITY ID",IF(OR(B655="",C655="",D655="",E655="",F655="",G655="",L655=""),"CHECK REQUIRED FIELDS",IF(OR(NOT(ISNUMBER(B655)),B655&gt;TODAY()+1,AND(K655&lt;&gt;"",NOT(ISNUMBER(K655))),AND(K655&lt;&gt;"",K655&lt;B655)),"CHECK DATE","COMPLETE"))))</x:f>
      </x:c>
    </x:row>
    <x:row r="656">
      <x:c r="A656" s="459"/>
      <x:c r="B656" s="466"/>
      <x:c r="C656" s="459"/>
      <x:c r="D656" s="459"/>
      <x:c r="E656" s="459"/>
      <x:c r="F656" s="459"/>
      <x:c r="G656" s="459"/>
      <x:c r="H656" s="459"/>
      <x:c r="I656" s="459"/>
      <x:c r="J656" s="459"/>
      <x:c r="K656" s="487"/>
      <x:c r="L656" s="459"/>
      <x:c r="M656" s="459"/>
      <x:c r="N656" s="747" t="str">
        <x:f>IF(A656="","",IF(COUNTIF($A$5:$A$1004,A656)&gt;1,"DUPLICATE ACTIVITY ID",IF(OR(B656="",C656="",D656="",E656="",F656="",G656="",L656=""),"CHECK REQUIRED FIELDS",IF(OR(NOT(ISNUMBER(B656)),B656&gt;TODAY()+1,AND(K656&lt;&gt;"",NOT(ISNUMBER(K656))),AND(K656&lt;&gt;"",K656&lt;B656)),"CHECK DATE","COMPLETE"))))</x:f>
      </x:c>
    </x:row>
    <x:row r="657">
      <x:c r="A657" s="459"/>
      <x:c r="B657" s="466"/>
      <x:c r="C657" s="459"/>
      <x:c r="D657" s="459"/>
      <x:c r="E657" s="459"/>
      <x:c r="F657" s="459"/>
      <x:c r="G657" s="459"/>
      <x:c r="H657" s="459"/>
      <x:c r="I657" s="459"/>
      <x:c r="J657" s="459"/>
      <x:c r="K657" s="487"/>
      <x:c r="L657" s="459"/>
      <x:c r="M657" s="459"/>
      <x:c r="N657" s="747" t="str">
        <x:f>IF(A657="","",IF(COUNTIF($A$5:$A$1004,A657)&gt;1,"DUPLICATE ACTIVITY ID",IF(OR(B657="",C657="",D657="",E657="",F657="",G657="",L657=""),"CHECK REQUIRED FIELDS",IF(OR(NOT(ISNUMBER(B657)),B657&gt;TODAY()+1,AND(K657&lt;&gt;"",NOT(ISNUMBER(K657))),AND(K657&lt;&gt;"",K657&lt;B657)),"CHECK DATE","COMPLETE"))))</x:f>
      </x:c>
    </x:row>
    <x:row r="658">
      <x:c r="A658" s="459"/>
      <x:c r="B658" s="466"/>
      <x:c r="C658" s="459"/>
      <x:c r="D658" s="459"/>
      <x:c r="E658" s="459"/>
      <x:c r="F658" s="459"/>
      <x:c r="G658" s="459"/>
      <x:c r="H658" s="459"/>
      <x:c r="I658" s="459"/>
      <x:c r="J658" s="459"/>
      <x:c r="K658" s="487"/>
      <x:c r="L658" s="459"/>
      <x:c r="M658" s="459"/>
      <x:c r="N658" s="747" t="str">
        <x:f>IF(A658="","",IF(COUNTIF($A$5:$A$1004,A658)&gt;1,"DUPLICATE ACTIVITY ID",IF(OR(B658="",C658="",D658="",E658="",F658="",G658="",L658=""),"CHECK REQUIRED FIELDS",IF(OR(NOT(ISNUMBER(B658)),B658&gt;TODAY()+1,AND(K658&lt;&gt;"",NOT(ISNUMBER(K658))),AND(K658&lt;&gt;"",K658&lt;B658)),"CHECK DATE","COMPLETE"))))</x:f>
      </x:c>
    </x:row>
    <x:row r="659">
      <x:c r="A659" s="459"/>
      <x:c r="B659" s="466"/>
      <x:c r="C659" s="459"/>
      <x:c r="D659" s="459"/>
      <x:c r="E659" s="459"/>
      <x:c r="F659" s="459"/>
      <x:c r="G659" s="459"/>
      <x:c r="H659" s="459"/>
      <x:c r="I659" s="459"/>
      <x:c r="J659" s="459"/>
      <x:c r="K659" s="487"/>
      <x:c r="L659" s="459"/>
      <x:c r="M659" s="459"/>
      <x:c r="N659" s="747" t="str">
        <x:f>IF(A659="","",IF(COUNTIF($A$5:$A$1004,A659)&gt;1,"DUPLICATE ACTIVITY ID",IF(OR(B659="",C659="",D659="",E659="",F659="",G659="",L659=""),"CHECK REQUIRED FIELDS",IF(OR(NOT(ISNUMBER(B659)),B659&gt;TODAY()+1,AND(K659&lt;&gt;"",NOT(ISNUMBER(K659))),AND(K659&lt;&gt;"",K659&lt;B659)),"CHECK DATE","COMPLETE"))))</x:f>
      </x:c>
    </x:row>
    <x:row r="660">
      <x:c r="A660" s="459"/>
      <x:c r="B660" s="466"/>
      <x:c r="C660" s="459"/>
      <x:c r="D660" s="459"/>
      <x:c r="E660" s="459"/>
      <x:c r="F660" s="459"/>
      <x:c r="G660" s="459"/>
      <x:c r="H660" s="459"/>
      <x:c r="I660" s="459"/>
      <x:c r="J660" s="459"/>
      <x:c r="K660" s="487"/>
      <x:c r="L660" s="459"/>
      <x:c r="M660" s="459"/>
      <x:c r="N660" s="747" t="str">
        <x:f>IF(A660="","",IF(COUNTIF($A$5:$A$1004,A660)&gt;1,"DUPLICATE ACTIVITY ID",IF(OR(B660="",C660="",D660="",E660="",F660="",G660="",L660=""),"CHECK REQUIRED FIELDS",IF(OR(NOT(ISNUMBER(B660)),B660&gt;TODAY()+1,AND(K660&lt;&gt;"",NOT(ISNUMBER(K660))),AND(K660&lt;&gt;"",K660&lt;B660)),"CHECK DATE","COMPLETE"))))</x:f>
      </x:c>
    </x:row>
    <x:row r="661">
      <x:c r="A661" s="459"/>
      <x:c r="B661" s="466"/>
      <x:c r="C661" s="459"/>
      <x:c r="D661" s="459"/>
      <x:c r="E661" s="459"/>
      <x:c r="F661" s="459"/>
      <x:c r="G661" s="459"/>
      <x:c r="H661" s="459"/>
      <x:c r="I661" s="459"/>
      <x:c r="J661" s="459"/>
      <x:c r="K661" s="487"/>
      <x:c r="L661" s="459"/>
      <x:c r="M661" s="459"/>
      <x:c r="N661" s="747" t="str">
        <x:f>IF(A661="","",IF(COUNTIF($A$5:$A$1004,A661)&gt;1,"DUPLICATE ACTIVITY ID",IF(OR(B661="",C661="",D661="",E661="",F661="",G661="",L661=""),"CHECK REQUIRED FIELDS",IF(OR(NOT(ISNUMBER(B661)),B661&gt;TODAY()+1,AND(K661&lt;&gt;"",NOT(ISNUMBER(K661))),AND(K661&lt;&gt;"",K661&lt;B661)),"CHECK DATE","COMPLETE"))))</x:f>
      </x:c>
    </x:row>
    <x:row r="662">
      <x:c r="A662" s="459"/>
      <x:c r="B662" s="466"/>
      <x:c r="C662" s="459"/>
      <x:c r="D662" s="459"/>
      <x:c r="E662" s="459"/>
      <x:c r="F662" s="459"/>
      <x:c r="G662" s="459"/>
      <x:c r="H662" s="459"/>
      <x:c r="I662" s="459"/>
      <x:c r="J662" s="459"/>
      <x:c r="K662" s="487"/>
      <x:c r="L662" s="459"/>
      <x:c r="M662" s="459"/>
      <x:c r="N662" s="747" t="str">
        <x:f>IF(A662="","",IF(COUNTIF($A$5:$A$1004,A662)&gt;1,"DUPLICATE ACTIVITY ID",IF(OR(B662="",C662="",D662="",E662="",F662="",G662="",L662=""),"CHECK REQUIRED FIELDS",IF(OR(NOT(ISNUMBER(B662)),B662&gt;TODAY()+1,AND(K662&lt;&gt;"",NOT(ISNUMBER(K662))),AND(K662&lt;&gt;"",K662&lt;B662)),"CHECK DATE","COMPLETE"))))</x:f>
      </x:c>
    </x:row>
    <x:row r="663">
      <x:c r="A663" s="459"/>
      <x:c r="B663" s="466"/>
      <x:c r="C663" s="459"/>
      <x:c r="D663" s="459"/>
      <x:c r="E663" s="459"/>
      <x:c r="F663" s="459"/>
      <x:c r="G663" s="459"/>
      <x:c r="H663" s="459"/>
      <x:c r="I663" s="459"/>
      <x:c r="J663" s="459"/>
      <x:c r="K663" s="487"/>
      <x:c r="L663" s="459"/>
      <x:c r="M663" s="459"/>
      <x:c r="N663" s="747" t="str">
        <x:f>IF(A663="","",IF(COUNTIF($A$5:$A$1004,A663)&gt;1,"DUPLICATE ACTIVITY ID",IF(OR(B663="",C663="",D663="",E663="",F663="",G663="",L663=""),"CHECK REQUIRED FIELDS",IF(OR(NOT(ISNUMBER(B663)),B663&gt;TODAY()+1,AND(K663&lt;&gt;"",NOT(ISNUMBER(K663))),AND(K663&lt;&gt;"",K663&lt;B663)),"CHECK DATE","COMPLETE"))))</x:f>
      </x:c>
    </x:row>
    <x:row r="664">
      <x:c r="A664" s="459"/>
      <x:c r="B664" s="466"/>
      <x:c r="C664" s="459"/>
      <x:c r="D664" s="459"/>
      <x:c r="E664" s="459"/>
      <x:c r="F664" s="459"/>
      <x:c r="G664" s="459"/>
      <x:c r="H664" s="459"/>
      <x:c r="I664" s="459"/>
      <x:c r="J664" s="459"/>
      <x:c r="K664" s="487"/>
      <x:c r="L664" s="459"/>
      <x:c r="M664" s="459"/>
      <x:c r="N664" s="747" t="str">
        <x:f>IF(A664="","",IF(COUNTIF($A$5:$A$1004,A664)&gt;1,"DUPLICATE ACTIVITY ID",IF(OR(B664="",C664="",D664="",E664="",F664="",G664="",L664=""),"CHECK REQUIRED FIELDS",IF(OR(NOT(ISNUMBER(B664)),B664&gt;TODAY()+1,AND(K664&lt;&gt;"",NOT(ISNUMBER(K664))),AND(K664&lt;&gt;"",K664&lt;B664)),"CHECK DATE","COMPLETE"))))</x:f>
      </x:c>
    </x:row>
    <x:row r="665">
      <x:c r="A665" s="459"/>
      <x:c r="B665" s="466"/>
      <x:c r="C665" s="459"/>
      <x:c r="D665" s="459"/>
      <x:c r="E665" s="459"/>
      <x:c r="F665" s="459"/>
      <x:c r="G665" s="459"/>
      <x:c r="H665" s="459"/>
      <x:c r="I665" s="459"/>
      <x:c r="J665" s="459"/>
      <x:c r="K665" s="487"/>
      <x:c r="L665" s="459"/>
      <x:c r="M665" s="459"/>
      <x:c r="N665" s="747" t="str">
        <x:f>IF(A665="","",IF(COUNTIF($A$5:$A$1004,A665)&gt;1,"DUPLICATE ACTIVITY ID",IF(OR(B665="",C665="",D665="",E665="",F665="",G665="",L665=""),"CHECK REQUIRED FIELDS",IF(OR(NOT(ISNUMBER(B665)),B665&gt;TODAY()+1,AND(K665&lt;&gt;"",NOT(ISNUMBER(K665))),AND(K665&lt;&gt;"",K665&lt;B665)),"CHECK DATE","COMPLETE"))))</x:f>
      </x:c>
    </x:row>
    <x:row r="666">
      <x:c r="A666" s="459"/>
      <x:c r="B666" s="466"/>
      <x:c r="C666" s="459"/>
      <x:c r="D666" s="459"/>
      <x:c r="E666" s="459"/>
      <x:c r="F666" s="459"/>
      <x:c r="G666" s="459"/>
      <x:c r="H666" s="459"/>
      <x:c r="I666" s="459"/>
      <x:c r="J666" s="459"/>
      <x:c r="K666" s="487"/>
      <x:c r="L666" s="459"/>
      <x:c r="M666" s="459"/>
      <x:c r="N666" s="747" t="str">
        <x:f>IF(A666="","",IF(COUNTIF($A$5:$A$1004,A666)&gt;1,"DUPLICATE ACTIVITY ID",IF(OR(B666="",C666="",D666="",E666="",F666="",G666="",L666=""),"CHECK REQUIRED FIELDS",IF(OR(NOT(ISNUMBER(B666)),B666&gt;TODAY()+1,AND(K666&lt;&gt;"",NOT(ISNUMBER(K666))),AND(K666&lt;&gt;"",K666&lt;B666)),"CHECK DATE","COMPLETE"))))</x:f>
      </x:c>
    </x:row>
    <x:row r="667">
      <x:c r="A667" s="459"/>
      <x:c r="B667" s="466"/>
      <x:c r="C667" s="459"/>
      <x:c r="D667" s="459"/>
      <x:c r="E667" s="459"/>
      <x:c r="F667" s="459"/>
      <x:c r="G667" s="459"/>
      <x:c r="H667" s="459"/>
      <x:c r="I667" s="459"/>
      <x:c r="J667" s="459"/>
      <x:c r="K667" s="487"/>
      <x:c r="L667" s="459"/>
      <x:c r="M667" s="459"/>
      <x:c r="N667" s="747" t="str">
        <x:f>IF(A667="","",IF(COUNTIF($A$5:$A$1004,A667)&gt;1,"DUPLICATE ACTIVITY ID",IF(OR(B667="",C667="",D667="",E667="",F667="",G667="",L667=""),"CHECK REQUIRED FIELDS",IF(OR(NOT(ISNUMBER(B667)),B667&gt;TODAY()+1,AND(K667&lt;&gt;"",NOT(ISNUMBER(K667))),AND(K667&lt;&gt;"",K667&lt;B667)),"CHECK DATE","COMPLETE"))))</x:f>
      </x:c>
    </x:row>
    <x:row r="668">
      <x:c r="A668" s="459"/>
      <x:c r="B668" s="466"/>
      <x:c r="C668" s="459"/>
      <x:c r="D668" s="459"/>
      <x:c r="E668" s="459"/>
      <x:c r="F668" s="459"/>
      <x:c r="G668" s="459"/>
      <x:c r="H668" s="459"/>
      <x:c r="I668" s="459"/>
      <x:c r="J668" s="459"/>
      <x:c r="K668" s="487"/>
      <x:c r="L668" s="459"/>
      <x:c r="M668" s="459"/>
      <x:c r="N668" s="747" t="str">
        <x:f>IF(A668="","",IF(COUNTIF($A$5:$A$1004,A668)&gt;1,"DUPLICATE ACTIVITY ID",IF(OR(B668="",C668="",D668="",E668="",F668="",G668="",L668=""),"CHECK REQUIRED FIELDS",IF(OR(NOT(ISNUMBER(B668)),B668&gt;TODAY()+1,AND(K668&lt;&gt;"",NOT(ISNUMBER(K668))),AND(K668&lt;&gt;"",K668&lt;B668)),"CHECK DATE","COMPLETE"))))</x:f>
      </x:c>
    </x:row>
    <x:row r="669">
      <x:c r="A669" s="459"/>
      <x:c r="B669" s="466"/>
      <x:c r="C669" s="459"/>
      <x:c r="D669" s="459"/>
      <x:c r="E669" s="459"/>
      <x:c r="F669" s="459"/>
      <x:c r="G669" s="459"/>
      <x:c r="H669" s="459"/>
      <x:c r="I669" s="459"/>
      <x:c r="J669" s="459"/>
      <x:c r="K669" s="487"/>
      <x:c r="L669" s="459"/>
      <x:c r="M669" s="459"/>
      <x:c r="N669" s="747" t="str">
        <x:f>IF(A669="","",IF(COUNTIF($A$5:$A$1004,A669)&gt;1,"DUPLICATE ACTIVITY ID",IF(OR(B669="",C669="",D669="",E669="",F669="",G669="",L669=""),"CHECK REQUIRED FIELDS",IF(OR(NOT(ISNUMBER(B669)),B669&gt;TODAY()+1,AND(K669&lt;&gt;"",NOT(ISNUMBER(K669))),AND(K669&lt;&gt;"",K669&lt;B669)),"CHECK DATE","COMPLETE"))))</x:f>
      </x:c>
    </x:row>
    <x:row r="670">
      <x:c r="A670" s="459"/>
      <x:c r="B670" s="466"/>
      <x:c r="C670" s="459"/>
      <x:c r="D670" s="459"/>
      <x:c r="E670" s="459"/>
      <x:c r="F670" s="459"/>
      <x:c r="G670" s="459"/>
      <x:c r="H670" s="459"/>
      <x:c r="I670" s="459"/>
      <x:c r="J670" s="459"/>
      <x:c r="K670" s="487"/>
      <x:c r="L670" s="459"/>
      <x:c r="M670" s="459"/>
      <x:c r="N670" s="747" t="str">
        <x:f>IF(A670="","",IF(COUNTIF($A$5:$A$1004,A670)&gt;1,"DUPLICATE ACTIVITY ID",IF(OR(B670="",C670="",D670="",E670="",F670="",G670="",L670=""),"CHECK REQUIRED FIELDS",IF(OR(NOT(ISNUMBER(B670)),B670&gt;TODAY()+1,AND(K670&lt;&gt;"",NOT(ISNUMBER(K670))),AND(K670&lt;&gt;"",K670&lt;B670)),"CHECK DATE","COMPLETE"))))</x:f>
      </x:c>
    </x:row>
    <x:row r="671">
      <x:c r="A671" s="459"/>
      <x:c r="B671" s="466"/>
      <x:c r="C671" s="459"/>
      <x:c r="D671" s="459"/>
      <x:c r="E671" s="459"/>
      <x:c r="F671" s="459"/>
      <x:c r="G671" s="459"/>
      <x:c r="H671" s="459"/>
      <x:c r="I671" s="459"/>
      <x:c r="J671" s="459"/>
      <x:c r="K671" s="487"/>
      <x:c r="L671" s="459"/>
      <x:c r="M671" s="459"/>
      <x:c r="N671" s="747" t="str">
        <x:f>IF(A671="","",IF(COUNTIF($A$5:$A$1004,A671)&gt;1,"DUPLICATE ACTIVITY ID",IF(OR(B671="",C671="",D671="",E671="",F671="",G671="",L671=""),"CHECK REQUIRED FIELDS",IF(OR(NOT(ISNUMBER(B671)),B671&gt;TODAY()+1,AND(K671&lt;&gt;"",NOT(ISNUMBER(K671))),AND(K671&lt;&gt;"",K671&lt;B671)),"CHECK DATE","COMPLETE"))))</x:f>
      </x:c>
    </x:row>
    <x:row r="672">
      <x:c r="A672" s="459"/>
      <x:c r="B672" s="466"/>
      <x:c r="C672" s="459"/>
      <x:c r="D672" s="459"/>
      <x:c r="E672" s="459"/>
      <x:c r="F672" s="459"/>
      <x:c r="G672" s="459"/>
      <x:c r="H672" s="459"/>
      <x:c r="I672" s="459"/>
      <x:c r="J672" s="459"/>
      <x:c r="K672" s="487"/>
      <x:c r="L672" s="459"/>
      <x:c r="M672" s="459"/>
      <x:c r="N672" s="747" t="str">
        <x:f>IF(A672="","",IF(COUNTIF($A$5:$A$1004,A672)&gt;1,"DUPLICATE ACTIVITY ID",IF(OR(B672="",C672="",D672="",E672="",F672="",G672="",L672=""),"CHECK REQUIRED FIELDS",IF(OR(NOT(ISNUMBER(B672)),B672&gt;TODAY()+1,AND(K672&lt;&gt;"",NOT(ISNUMBER(K672))),AND(K672&lt;&gt;"",K672&lt;B672)),"CHECK DATE","COMPLETE"))))</x:f>
      </x:c>
    </x:row>
    <x:row r="673">
      <x:c r="A673" s="459"/>
      <x:c r="B673" s="466"/>
      <x:c r="C673" s="459"/>
      <x:c r="D673" s="459"/>
      <x:c r="E673" s="459"/>
      <x:c r="F673" s="459"/>
      <x:c r="G673" s="459"/>
      <x:c r="H673" s="459"/>
      <x:c r="I673" s="459"/>
      <x:c r="J673" s="459"/>
      <x:c r="K673" s="487"/>
      <x:c r="L673" s="459"/>
      <x:c r="M673" s="459"/>
      <x:c r="N673" s="747" t="str">
        <x:f>IF(A673="","",IF(COUNTIF($A$5:$A$1004,A673)&gt;1,"DUPLICATE ACTIVITY ID",IF(OR(B673="",C673="",D673="",E673="",F673="",G673="",L673=""),"CHECK REQUIRED FIELDS",IF(OR(NOT(ISNUMBER(B673)),B673&gt;TODAY()+1,AND(K673&lt;&gt;"",NOT(ISNUMBER(K673))),AND(K673&lt;&gt;"",K673&lt;B673)),"CHECK DATE","COMPLETE"))))</x:f>
      </x:c>
    </x:row>
    <x:row r="674">
      <x:c r="A674" s="459"/>
      <x:c r="B674" s="466"/>
      <x:c r="C674" s="459"/>
      <x:c r="D674" s="459"/>
      <x:c r="E674" s="459"/>
      <x:c r="F674" s="459"/>
      <x:c r="G674" s="459"/>
      <x:c r="H674" s="459"/>
      <x:c r="I674" s="459"/>
      <x:c r="J674" s="459"/>
      <x:c r="K674" s="487"/>
      <x:c r="L674" s="459"/>
      <x:c r="M674" s="459"/>
      <x:c r="N674" s="747" t="str">
        <x:f>IF(A674="","",IF(COUNTIF($A$5:$A$1004,A674)&gt;1,"DUPLICATE ACTIVITY ID",IF(OR(B674="",C674="",D674="",E674="",F674="",G674="",L674=""),"CHECK REQUIRED FIELDS",IF(OR(NOT(ISNUMBER(B674)),B674&gt;TODAY()+1,AND(K674&lt;&gt;"",NOT(ISNUMBER(K674))),AND(K674&lt;&gt;"",K674&lt;B674)),"CHECK DATE","COMPLETE"))))</x:f>
      </x:c>
    </x:row>
    <x:row r="675">
      <x:c r="A675" s="459"/>
      <x:c r="B675" s="466"/>
      <x:c r="C675" s="459"/>
      <x:c r="D675" s="459"/>
      <x:c r="E675" s="459"/>
      <x:c r="F675" s="459"/>
      <x:c r="G675" s="459"/>
      <x:c r="H675" s="459"/>
      <x:c r="I675" s="459"/>
      <x:c r="J675" s="459"/>
      <x:c r="K675" s="487"/>
      <x:c r="L675" s="459"/>
      <x:c r="M675" s="459"/>
      <x:c r="N675" s="747" t="str">
        <x:f>IF(A675="","",IF(COUNTIF($A$5:$A$1004,A675)&gt;1,"DUPLICATE ACTIVITY ID",IF(OR(B675="",C675="",D675="",E675="",F675="",G675="",L675=""),"CHECK REQUIRED FIELDS",IF(OR(NOT(ISNUMBER(B675)),B675&gt;TODAY()+1,AND(K675&lt;&gt;"",NOT(ISNUMBER(K675))),AND(K675&lt;&gt;"",K675&lt;B675)),"CHECK DATE","COMPLETE"))))</x:f>
      </x:c>
    </x:row>
    <x:row r="676">
      <x:c r="A676" s="459"/>
      <x:c r="B676" s="466"/>
      <x:c r="C676" s="459"/>
      <x:c r="D676" s="459"/>
      <x:c r="E676" s="459"/>
      <x:c r="F676" s="459"/>
      <x:c r="G676" s="459"/>
      <x:c r="H676" s="459"/>
      <x:c r="I676" s="459"/>
      <x:c r="J676" s="459"/>
      <x:c r="K676" s="487"/>
      <x:c r="L676" s="459"/>
      <x:c r="M676" s="459"/>
      <x:c r="N676" s="747" t="str">
        <x:f>IF(A676="","",IF(COUNTIF($A$5:$A$1004,A676)&gt;1,"DUPLICATE ACTIVITY ID",IF(OR(B676="",C676="",D676="",E676="",F676="",G676="",L676=""),"CHECK REQUIRED FIELDS",IF(OR(NOT(ISNUMBER(B676)),B676&gt;TODAY()+1,AND(K676&lt;&gt;"",NOT(ISNUMBER(K676))),AND(K676&lt;&gt;"",K676&lt;B676)),"CHECK DATE","COMPLETE"))))</x:f>
      </x:c>
    </x:row>
    <x:row r="677">
      <x:c r="A677" s="459"/>
      <x:c r="B677" s="466"/>
      <x:c r="C677" s="459"/>
      <x:c r="D677" s="459"/>
      <x:c r="E677" s="459"/>
      <x:c r="F677" s="459"/>
      <x:c r="G677" s="459"/>
      <x:c r="H677" s="459"/>
      <x:c r="I677" s="459"/>
      <x:c r="J677" s="459"/>
      <x:c r="K677" s="487"/>
      <x:c r="L677" s="459"/>
      <x:c r="M677" s="459"/>
      <x:c r="N677" s="747" t="str">
        <x:f>IF(A677="","",IF(COUNTIF($A$5:$A$1004,A677)&gt;1,"DUPLICATE ACTIVITY ID",IF(OR(B677="",C677="",D677="",E677="",F677="",G677="",L677=""),"CHECK REQUIRED FIELDS",IF(OR(NOT(ISNUMBER(B677)),B677&gt;TODAY()+1,AND(K677&lt;&gt;"",NOT(ISNUMBER(K677))),AND(K677&lt;&gt;"",K677&lt;B677)),"CHECK DATE","COMPLETE"))))</x:f>
      </x:c>
    </x:row>
    <x:row r="678">
      <x:c r="A678" s="459"/>
      <x:c r="B678" s="466"/>
      <x:c r="C678" s="459"/>
      <x:c r="D678" s="459"/>
      <x:c r="E678" s="459"/>
      <x:c r="F678" s="459"/>
      <x:c r="G678" s="459"/>
      <x:c r="H678" s="459"/>
      <x:c r="I678" s="459"/>
      <x:c r="J678" s="459"/>
      <x:c r="K678" s="487"/>
      <x:c r="L678" s="459"/>
      <x:c r="M678" s="459"/>
      <x:c r="N678" s="747" t="str">
        <x:f>IF(A678="","",IF(COUNTIF($A$5:$A$1004,A678)&gt;1,"DUPLICATE ACTIVITY ID",IF(OR(B678="",C678="",D678="",E678="",F678="",G678="",L678=""),"CHECK REQUIRED FIELDS",IF(OR(NOT(ISNUMBER(B678)),B678&gt;TODAY()+1,AND(K678&lt;&gt;"",NOT(ISNUMBER(K678))),AND(K678&lt;&gt;"",K678&lt;B678)),"CHECK DATE","COMPLETE"))))</x:f>
      </x:c>
    </x:row>
    <x:row r="679">
      <x:c r="A679" s="459"/>
      <x:c r="B679" s="466"/>
      <x:c r="C679" s="459"/>
      <x:c r="D679" s="459"/>
      <x:c r="E679" s="459"/>
      <x:c r="F679" s="459"/>
      <x:c r="G679" s="459"/>
      <x:c r="H679" s="459"/>
      <x:c r="I679" s="459"/>
      <x:c r="J679" s="459"/>
      <x:c r="K679" s="487"/>
      <x:c r="L679" s="459"/>
      <x:c r="M679" s="459"/>
      <x:c r="N679" s="747" t="str">
        <x:f>IF(A679="","",IF(COUNTIF($A$5:$A$1004,A679)&gt;1,"DUPLICATE ACTIVITY ID",IF(OR(B679="",C679="",D679="",E679="",F679="",G679="",L679=""),"CHECK REQUIRED FIELDS",IF(OR(NOT(ISNUMBER(B679)),B679&gt;TODAY()+1,AND(K679&lt;&gt;"",NOT(ISNUMBER(K679))),AND(K679&lt;&gt;"",K679&lt;B679)),"CHECK DATE","COMPLETE"))))</x:f>
      </x:c>
    </x:row>
    <x:row r="680">
      <x:c r="A680" s="459"/>
      <x:c r="B680" s="466"/>
      <x:c r="C680" s="459"/>
      <x:c r="D680" s="459"/>
      <x:c r="E680" s="459"/>
      <x:c r="F680" s="459"/>
      <x:c r="G680" s="459"/>
      <x:c r="H680" s="459"/>
      <x:c r="I680" s="459"/>
      <x:c r="J680" s="459"/>
      <x:c r="K680" s="487"/>
      <x:c r="L680" s="459"/>
      <x:c r="M680" s="459"/>
      <x:c r="N680" s="747" t="str">
        <x:f>IF(A680="","",IF(COUNTIF($A$5:$A$1004,A680)&gt;1,"DUPLICATE ACTIVITY ID",IF(OR(B680="",C680="",D680="",E680="",F680="",G680="",L680=""),"CHECK REQUIRED FIELDS",IF(OR(NOT(ISNUMBER(B680)),B680&gt;TODAY()+1,AND(K680&lt;&gt;"",NOT(ISNUMBER(K680))),AND(K680&lt;&gt;"",K680&lt;B680)),"CHECK DATE","COMPLETE"))))</x:f>
      </x:c>
    </x:row>
    <x:row r="681">
      <x:c r="A681" s="459"/>
      <x:c r="B681" s="466"/>
      <x:c r="C681" s="459"/>
      <x:c r="D681" s="459"/>
      <x:c r="E681" s="459"/>
      <x:c r="F681" s="459"/>
      <x:c r="G681" s="459"/>
      <x:c r="H681" s="459"/>
      <x:c r="I681" s="459"/>
      <x:c r="J681" s="459"/>
      <x:c r="K681" s="487"/>
      <x:c r="L681" s="459"/>
      <x:c r="M681" s="459"/>
      <x:c r="N681" s="747" t="str">
        <x:f>IF(A681="","",IF(COUNTIF($A$5:$A$1004,A681)&gt;1,"DUPLICATE ACTIVITY ID",IF(OR(B681="",C681="",D681="",E681="",F681="",G681="",L681=""),"CHECK REQUIRED FIELDS",IF(OR(NOT(ISNUMBER(B681)),B681&gt;TODAY()+1,AND(K681&lt;&gt;"",NOT(ISNUMBER(K681))),AND(K681&lt;&gt;"",K681&lt;B681)),"CHECK DATE","COMPLETE"))))</x:f>
      </x:c>
    </x:row>
    <x:row r="682">
      <x:c r="A682" s="459"/>
      <x:c r="B682" s="466"/>
      <x:c r="C682" s="459"/>
      <x:c r="D682" s="459"/>
      <x:c r="E682" s="459"/>
      <x:c r="F682" s="459"/>
      <x:c r="G682" s="459"/>
      <x:c r="H682" s="459"/>
      <x:c r="I682" s="459"/>
      <x:c r="J682" s="459"/>
      <x:c r="K682" s="487"/>
      <x:c r="L682" s="459"/>
      <x:c r="M682" s="459"/>
      <x:c r="N682" s="747" t="str">
        <x:f>IF(A682="","",IF(COUNTIF($A$5:$A$1004,A682)&gt;1,"DUPLICATE ACTIVITY ID",IF(OR(B682="",C682="",D682="",E682="",F682="",G682="",L682=""),"CHECK REQUIRED FIELDS",IF(OR(NOT(ISNUMBER(B682)),B682&gt;TODAY()+1,AND(K682&lt;&gt;"",NOT(ISNUMBER(K682))),AND(K682&lt;&gt;"",K682&lt;B682)),"CHECK DATE","COMPLETE"))))</x:f>
      </x:c>
    </x:row>
    <x:row r="683">
      <x:c r="A683" s="459"/>
      <x:c r="B683" s="466"/>
      <x:c r="C683" s="459"/>
      <x:c r="D683" s="459"/>
      <x:c r="E683" s="459"/>
      <x:c r="F683" s="459"/>
      <x:c r="G683" s="459"/>
      <x:c r="H683" s="459"/>
      <x:c r="I683" s="459"/>
      <x:c r="J683" s="459"/>
      <x:c r="K683" s="487"/>
      <x:c r="L683" s="459"/>
      <x:c r="M683" s="459"/>
      <x:c r="N683" s="747" t="str">
        <x:f>IF(A683="","",IF(COUNTIF($A$5:$A$1004,A683)&gt;1,"DUPLICATE ACTIVITY ID",IF(OR(B683="",C683="",D683="",E683="",F683="",G683="",L683=""),"CHECK REQUIRED FIELDS",IF(OR(NOT(ISNUMBER(B683)),B683&gt;TODAY()+1,AND(K683&lt;&gt;"",NOT(ISNUMBER(K683))),AND(K683&lt;&gt;"",K683&lt;B683)),"CHECK DATE","COMPLETE"))))</x:f>
      </x:c>
    </x:row>
    <x:row r="684">
      <x:c r="A684" s="459"/>
      <x:c r="B684" s="466"/>
      <x:c r="C684" s="459"/>
      <x:c r="D684" s="459"/>
      <x:c r="E684" s="459"/>
      <x:c r="F684" s="459"/>
      <x:c r="G684" s="459"/>
      <x:c r="H684" s="459"/>
      <x:c r="I684" s="459"/>
      <x:c r="J684" s="459"/>
      <x:c r="K684" s="487"/>
      <x:c r="L684" s="459"/>
      <x:c r="M684" s="459"/>
      <x:c r="N684" s="747" t="str">
        <x:f>IF(A684="","",IF(COUNTIF($A$5:$A$1004,A684)&gt;1,"DUPLICATE ACTIVITY ID",IF(OR(B684="",C684="",D684="",E684="",F684="",G684="",L684=""),"CHECK REQUIRED FIELDS",IF(OR(NOT(ISNUMBER(B684)),B684&gt;TODAY()+1,AND(K684&lt;&gt;"",NOT(ISNUMBER(K684))),AND(K684&lt;&gt;"",K684&lt;B684)),"CHECK DATE","COMPLETE"))))</x:f>
      </x:c>
    </x:row>
    <x:row r="685">
      <x:c r="A685" s="459"/>
      <x:c r="B685" s="466"/>
      <x:c r="C685" s="459"/>
      <x:c r="D685" s="459"/>
      <x:c r="E685" s="459"/>
      <x:c r="F685" s="459"/>
      <x:c r="G685" s="459"/>
      <x:c r="H685" s="459"/>
      <x:c r="I685" s="459"/>
      <x:c r="J685" s="459"/>
      <x:c r="K685" s="487"/>
      <x:c r="L685" s="459"/>
      <x:c r="M685" s="459"/>
      <x:c r="N685" s="747" t="str">
        <x:f>IF(A685="","",IF(COUNTIF($A$5:$A$1004,A685)&gt;1,"DUPLICATE ACTIVITY ID",IF(OR(B685="",C685="",D685="",E685="",F685="",G685="",L685=""),"CHECK REQUIRED FIELDS",IF(OR(NOT(ISNUMBER(B685)),B685&gt;TODAY()+1,AND(K685&lt;&gt;"",NOT(ISNUMBER(K685))),AND(K685&lt;&gt;"",K685&lt;B685)),"CHECK DATE","COMPLETE"))))</x:f>
      </x:c>
    </x:row>
    <x:row r="686">
      <x:c r="A686" s="459"/>
      <x:c r="B686" s="466"/>
      <x:c r="C686" s="459"/>
      <x:c r="D686" s="459"/>
      <x:c r="E686" s="459"/>
      <x:c r="F686" s="459"/>
      <x:c r="G686" s="459"/>
      <x:c r="H686" s="459"/>
      <x:c r="I686" s="459"/>
      <x:c r="J686" s="459"/>
      <x:c r="K686" s="487"/>
      <x:c r="L686" s="459"/>
      <x:c r="M686" s="459"/>
      <x:c r="N686" s="747" t="str">
        <x:f>IF(A686="","",IF(COUNTIF($A$5:$A$1004,A686)&gt;1,"DUPLICATE ACTIVITY ID",IF(OR(B686="",C686="",D686="",E686="",F686="",G686="",L686=""),"CHECK REQUIRED FIELDS",IF(OR(NOT(ISNUMBER(B686)),B686&gt;TODAY()+1,AND(K686&lt;&gt;"",NOT(ISNUMBER(K686))),AND(K686&lt;&gt;"",K686&lt;B686)),"CHECK DATE","COMPLETE"))))</x:f>
      </x:c>
    </x:row>
    <x:row r="687">
      <x:c r="A687" s="459"/>
      <x:c r="B687" s="466"/>
      <x:c r="C687" s="459"/>
      <x:c r="D687" s="459"/>
      <x:c r="E687" s="459"/>
      <x:c r="F687" s="459"/>
      <x:c r="G687" s="459"/>
      <x:c r="H687" s="459"/>
      <x:c r="I687" s="459"/>
      <x:c r="J687" s="459"/>
      <x:c r="K687" s="487"/>
      <x:c r="L687" s="459"/>
      <x:c r="M687" s="459"/>
      <x:c r="N687" s="747" t="str">
        <x:f>IF(A687="","",IF(COUNTIF($A$5:$A$1004,A687)&gt;1,"DUPLICATE ACTIVITY ID",IF(OR(B687="",C687="",D687="",E687="",F687="",G687="",L687=""),"CHECK REQUIRED FIELDS",IF(OR(NOT(ISNUMBER(B687)),B687&gt;TODAY()+1,AND(K687&lt;&gt;"",NOT(ISNUMBER(K687))),AND(K687&lt;&gt;"",K687&lt;B687)),"CHECK DATE","COMPLETE"))))</x:f>
      </x:c>
    </x:row>
    <x:row r="688">
      <x:c r="A688" s="459"/>
      <x:c r="B688" s="466"/>
      <x:c r="C688" s="459"/>
      <x:c r="D688" s="459"/>
      <x:c r="E688" s="459"/>
      <x:c r="F688" s="459"/>
      <x:c r="G688" s="459"/>
      <x:c r="H688" s="459"/>
      <x:c r="I688" s="459"/>
      <x:c r="J688" s="459"/>
      <x:c r="K688" s="487"/>
      <x:c r="L688" s="459"/>
      <x:c r="M688" s="459"/>
      <x:c r="N688" s="747" t="str">
        <x:f>IF(A688="","",IF(COUNTIF($A$5:$A$1004,A688)&gt;1,"DUPLICATE ACTIVITY ID",IF(OR(B688="",C688="",D688="",E688="",F688="",G688="",L688=""),"CHECK REQUIRED FIELDS",IF(OR(NOT(ISNUMBER(B688)),B688&gt;TODAY()+1,AND(K688&lt;&gt;"",NOT(ISNUMBER(K688))),AND(K688&lt;&gt;"",K688&lt;B688)),"CHECK DATE","COMPLETE"))))</x:f>
      </x:c>
    </x:row>
    <x:row r="689">
      <x:c r="A689" s="459"/>
      <x:c r="B689" s="466"/>
      <x:c r="C689" s="459"/>
      <x:c r="D689" s="459"/>
      <x:c r="E689" s="459"/>
      <x:c r="F689" s="459"/>
      <x:c r="G689" s="459"/>
      <x:c r="H689" s="459"/>
      <x:c r="I689" s="459"/>
      <x:c r="J689" s="459"/>
      <x:c r="K689" s="487"/>
      <x:c r="L689" s="459"/>
      <x:c r="M689" s="459"/>
      <x:c r="N689" s="747" t="str">
        <x:f>IF(A689="","",IF(COUNTIF($A$5:$A$1004,A689)&gt;1,"DUPLICATE ACTIVITY ID",IF(OR(B689="",C689="",D689="",E689="",F689="",G689="",L689=""),"CHECK REQUIRED FIELDS",IF(OR(NOT(ISNUMBER(B689)),B689&gt;TODAY()+1,AND(K689&lt;&gt;"",NOT(ISNUMBER(K689))),AND(K689&lt;&gt;"",K689&lt;B689)),"CHECK DATE","COMPLETE"))))</x:f>
      </x:c>
    </x:row>
    <x:row r="690">
      <x:c r="A690" s="459"/>
      <x:c r="B690" s="466"/>
      <x:c r="C690" s="459"/>
      <x:c r="D690" s="459"/>
      <x:c r="E690" s="459"/>
      <x:c r="F690" s="459"/>
      <x:c r="G690" s="459"/>
      <x:c r="H690" s="459"/>
      <x:c r="I690" s="459"/>
      <x:c r="J690" s="459"/>
      <x:c r="K690" s="487"/>
      <x:c r="L690" s="459"/>
      <x:c r="M690" s="459"/>
      <x:c r="N690" s="747" t="str">
        <x:f>IF(A690="","",IF(COUNTIF($A$5:$A$1004,A690)&gt;1,"DUPLICATE ACTIVITY ID",IF(OR(B690="",C690="",D690="",E690="",F690="",G690="",L690=""),"CHECK REQUIRED FIELDS",IF(OR(NOT(ISNUMBER(B690)),B690&gt;TODAY()+1,AND(K690&lt;&gt;"",NOT(ISNUMBER(K690))),AND(K690&lt;&gt;"",K690&lt;B690)),"CHECK DATE","COMPLETE"))))</x:f>
      </x:c>
    </x:row>
    <x:row r="691">
      <x:c r="A691" s="459"/>
      <x:c r="B691" s="466"/>
      <x:c r="C691" s="459"/>
      <x:c r="D691" s="459"/>
      <x:c r="E691" s="459"/>
      <x:c r="F691" s="459"/>
      <x:c r="G691" s="459"/>
      <x:c r="H691" s="459"/>
      <x:c r="I691" s="459"/>
      <x:c r="J691" s="459"/>
      <x:c r="K691" s="487"/>
      <x:c r="L691" s="459"/>
      <x:c r="M691" s="459"/>
      <x:c r="N691" s="747" t="str">
        <x:f>IF(A691="","",IF(COUNTIF($A$5:$A$1004,A691)&gt;1,"DUPLICATE ACTIVITY ID",IF(OR(B691="",C691="",D691="",E691="",F691="",G691="",L691=""),"CHECK REQUIRED FIELDS",IF(OR(NOT(ISNUMBER(B691)),B691&gt;TODAY()+1,AND(K691&lt;&gt;"",NOT(ISNUMBER(K691))),AND(K691&lt;&gt;"",K691&lt;B691)),"CHECK DATE","COMPLETE"))))</x:f>
      </x:c>
    </x:row>
    <x:row r="692">
      <x:c r="A692" s="459"/>
      <x:c r="B692" s="466"/>
      <x:c r="C692" s="459"/>
      <x:c r="D692" s="459"/>
      <x:c r="E692" s="459"/>
      <x:c r="F692" s="459"/>
      <x:c r="G692" s="459"/>
      <x:c r="H692" s="459"/>
      <x:c r="I692" s="459"/>
      <x:c r="J692" s="459"/>
      <x:c r="K692" s="487"/>
      <x:c r="L692" s="459"/>
      <x:c r="M692" s="459"/>
      <x:c r="N692" s="747" t="str">
        <x:f>IF(A692="","",IF(COUNTIF($A$5:$A$1004,A692)&gt;1,"DUPLICATE ACTIVITY ID",IF(OR(B692="",C692="",D692="",E692="",F692="",G692="",L692=""),"CHECK REQUIRED FIELDS",IF(OR(NOT(ISNUMBER(B692)),B692&gt;TODAY()+1,AND(K692&lt;&gt;"",NOT(ISNUMBER(K692))),AND(K692&lt;&gt;"",K692&lt;B692)),"CHECK DATE","COMPLETE"))))</x:f>
      </x:c>
    </x:row>
    <x:row r="693">
      <x:c r="A693" s="459"/>
      <x:c r="B693" s="466"/>
      <x:c r="C693" s="459"/>
      <x:c r="D693" s="459"/>
      <x:c r="E693" s="459"/>
      <x:c r="F693" s="459"/>
      <x:c r="G693" s="459"/>
      <x:c r="H693" s="459"/>
      <x:c r="I693" s="459"/>
      <x:c r="J693" s="459"/>
      <x:c r="K693" s="487"/>
      <x:c r="L693" s="459"/>
      <x:c r="M693" s="459"/>
      <x:c r="N693" s="747" t="str">
        <x:f>IF(A693="","",IF(COUNTIF($A$5:$A$1004,A693)&gt;1,"DUPLICATE ACTIVITY ID",IF(OR(B693="",C693="",D693="",E693="",F693="",G693="",L693=""),"CHECK REQUIRED FIELDS",IF(OR(NOT(ISNUMBER(B693)),B693&gt;TODAY()+1,AND(K693&lt;&gt;"",NOT(ISNUMBER(K693))),AND(K693&lt;&gt;"",K693&lt;B693)),"CHECK DATE","COMPLETE"))))</x:f>
      </x:c>
    </x:row>
    <x:row r="694">
      <x:c r="A694" s="459"/>
      <x:c r="B694" s="466"/>
      <x:c r="C694" s="459"/>
      <x:c r="D694" s="459"/>
      <x:c r="E694" s="459"/>
      <x:c r="F694" s="459"/>
      <x:c r="G694" s="459"/>
      <x:c r="H694" s="459"/>
      <x:c r="I694" s="459"/>
      <x:c r="J694" s="459"/>
      <x:c r="K694" s="487"/>
      <x:c r="L694" s="459"/>
      <x:c r="M694" s="459"/>
      <x:c r="N694" s="747" t="str">
        <x:f>IF(A694="","",IF(COUNTIF($A$5:$A$1004,A694)&gt;1,"DUPLICATE ACTIVITY ID",IF(OR(B694="",C694="",D694="",E694="",F694="",G694="",L694=""),"CHECK REQUIRED FIELDS",IF(OR(NOT(ISNUMBER(B694)),B694&gt;TODAY()+1,AND(K694&lt;&gt;"",NOT(ISNUMBER(K694))),AND(K694&lt;&gt;"",K694&lt;B694)),"CHECK DATE","COMPLETE"))))</x:f>
      </x:c>
    </x:row>
    <x:row r="695">
      <x:c r="A695" s="459"/>
      <x:c r="B695" s="466"/>
      <x:c r="C695" s="459"/>
      <x:c r="D695" s="459"/>
      <x:c r="E695" s="459"/>
      <x:c r="F695" s="459"/>
      <x:c r="G695" s="459"/>
      <x:c r="H695" s="459"/>
      <x:c r="I695" s="459"/>
      <x:c r="J695" s="459"/>
      <x:c r="K695" s="487"/>
      <x:c r="L695" s="459"/>
      <x:c r="M695" s="459"/>
      <x:c r="N695" s="747" t="str">
        <x:f>IF(A695="","",IF(COUNTIF($A$5:$A$1004,A695)&gt;1,"DUPLICATE ACTIVITY ID",IF(OR(B695="",C695="",D695="",E695="",F695="",G695="",L695=""),"CHECK REQUIRED FIELDS",IF(OR(NOT(ISNUMBER(B695)),B695&gt;TODAY()+1,AND(K695&lt;&gt;"",NOT(ISNUMBER(K695))),AND(K695&lt;&gt;"",K695&lt;B695)),"CHECK DATE","COMPLETE"))))</x:f>
      </x:c>
    </x:row>
    <x:row r="696">
      <x:c r="A696" s="459"/>
      <x:c r="B696" s="466"/>
      <x:c r="C696" s="459"/>
      <x:c r="D696" s="459"/>
      <x:c r="E696" s="459"/>
      <x:c r="F696" s="459"/>
      <x:c r="G696" s="459"/>
      <x:c r="H696" s="459"/>
      <x:c r="I696" s="459"/>
      <x:c r="J696" s="459"/>
      <x:c r="K696" s="487"/>
      <x:c r="L696" s="459"/>
      <x:c r="M696" s="459"/>
      <x:c r="N696" s="747" t="str">
        <x:f>IF(A696="","",IF(COUNTIF($A$5:$A$1004,A696)&gt;1,"DUPLICATE ACTIVITY ID",IF(OR(B696="",C696="",D696="",E696="",F696="",G696="",L696=""),"CHECK REQUIRED FIELDS",IF(OR(NOT(ISNUMBER(B696)),B696&gt;TODAY()+1,AND(K696&lt;&gt;"",NOT(ISNUMBER(K696))),AND(K696&lt;&gt;"",K696&lt;B696)),"CHECK DATE","COMPLETE"))))</x:f>
      </x:c>
    </x:row>
    <x:row r="697">
      <x:c r="A697" s="459"/>
      <x:c r="B697" s="466"/>
      <x:c r="C697" s="459"/>
      <x:c r="D697" s="459"/>
      <x:c r="E697" s="459"/>
      <x:c r="F697" s="459"/>
      <x:c r="G697" s="459"/>
      <x:c r="H697" s="459"/>
      <x:c r="I697" s="459"/>
      <x:c r="J697" s="459"/>
      <x:c r="K697" s="487"/>
      <x:c r="L697" s="459"/>
      <x:c r="M697" s="459"/>
      <x:c r="N697" s="747" t="str">
        <x:f>IF(A697="","",IF(COUNTIF($A$5:$A$1004,A697)&gt;1,"DUPLICATE ACTIVITY ID",IF(OR(B697="",C697="",D697="",E697="",F697="",G697="",L697=""),"CHECK REQUIRED FIELDS",IF(OR(NOT(ISNUMBER(B697)),B697&gt;TODAY()+1,AND(K697&lt;&gt;"",NOT(ISNUMBER(K697))),AND(K697&lt;&gt;"",K697&lt;B697)),"CHECK DATE","COMPLETE"))))</x:f>
      </x:c>
    </x:row>
    <x:row r="698">
      <x:c r="A698" s="459"/>
      <x:c r="B698" s="466"/>
      <x:c r="C698" s="459"/>
      <x:c r="D698" s="459"/>
      <x:c r="E698" s="459"/>
      <x:c r="F698" s="459"/>
      <x:c r="G698" s="459"/>
      <x:c r="H698" s="459"/>
      <x:c r="I698" s="459"/>
      <x:c r="J698" s="459"/>
      <x:c r="K698" s="487"/>
      <x:c r="L698" s="459"/>
      <x:c r="M698" s="459"/>
      <x:c r="N698" s="747" t="str">
        <x:f>IF(A698="","",IF(COUNTIF($A$5:$A$1004,A698)&gt;1,"DUPLICATE ACTIVITY ID",IF(OR(B698="",C698="",D698="",E698="",F698="",G698="",L698=""),"CHECK REQUIRED FIELDS",IF(OR(NOT(ISNUMBER(B698)),B698&gt;TODAY()+1,AND(K698&lt;&gt;"",NOT(ISNUMBER(K698))),AND(K698&lt;&gt;"",K698&lt;B698)),"CHECK DATE","COMPLETE"))))</x:f>
      </x:c>
    </x:row>
    <x:row r="699">
      <x:c r="A699" s="459"/>
      <x:c r="B699" s="466"/>
      <x:c r="C699" s="459"/>
      <x:c r="D699" s="459"/>
      <x:c r="E699" s="459"/>
      <x:c r="F699" s="459"/>
      <x:c r="G699" s="459"/>
      <x:c r="H699" s="459"/>
      <x:c r="I699" s="459"/>
      <x:c r="J699" s="459"/>
      <x:c r="K699" s="487"/>
      <x:c r="L699" s="459"/>
      <x:c r="M699" s="459"/>
      <x:c r="N699" s="747" t="str">
        <x:f>IF(A699="","",IF(COUNTIF($A$5:$A$1004,A699)&gt;1,"DUPLICATE ACTIVITY ID",IF(OR(B699="",C699="",D699="",E699="",F699="",G699="",L699=""),"CHECK REQUIRED FIELDS",IF(OR(NOT(ISNUMBER(B699)),B699&gt;TODAY()+1,AND(K699&lt;&gt;"",NOT(ISNUMBER(K699))),AND(K699&lt;&gt;"",K699&lt;B699)),"CHECK DATE","COMPLETE"))))</x:f>
      </x:c>
    </x:row>
    <x:row r="700">
      <x:c r="A700" s="459"/>
      <x:c r="B700" s="466"/>
      <x:c r="C700" s="459"/>
      <x:c r="D700" s="459"/>
      <x:c r="E700" s="459"/>
      <x:c r="F700" s="459"/>
      <x:c r="G700" s="459"/>
      <x:c r="H700" s="459"/>
      <x:c r="I700" s="459"/>
      <x:c r="J700" s="459"/>
      <x:c r="K700" s="487"/>
      <x:c r="L700" s="459"/>
      <x:c r="M700" s="459"/>
      <x:c r="N700" s="747" t="str">
        <x:f>IF(A700="","",IF(COUNTIF($A$5:$A$1004,A700)&gt;1,"DUPLICATE ACTIVITY ID",IF(OR(B700="",C700="",D700="",E700="",F700="",G700="",L700=""),"CHECK REQUIRED FIELDS",IF(OR(NOT(ISNUMBER(B700)),B700&gt;TODAY()+1,AND(K700&lt;&gt;"",NOT(ISNUMBER(K700))),AND(K700&lt;&gt;"",K700&lt;B700)),"CHECK DATE","COMPLETE"))))</x:f>
      </x:c>
    </x:row>
    <x:row r="701">
      <x:c r="A701" s="459"/>
      <x:c r="B701" s="466"/>
      <x:c r="C701" s="459"/>
      <x:c r="D701" s="459"/>
      <x:c r="E701" s="459"/>
      <x:c r="F701" s="459"/>
      <x:c r="G701" s="459"/>
      <x:c r="H701" s="459"/>
      <x:c r="I701" s="459"/>
      <x:c r="J701" s="459"/>
      <x:c r="K701" s="487"/>
      <x:c r="L701" s="459"/>
      <x:c r="M701" s="459"/>
      <x:c r="N701" s="747" t="str">
        <x:f>IF(A701="","",IF(COUNTIF($A$5:$A$1004,A701)&gt;1,"DUPLICATE ACTIVITY ID",IF(OR(B701="",C701="",D701="",E701="",F701="",G701="",L701=""),"CHECK REQUIRED FIELDS",IF(OR(NOT(ISNUMBER(B701)),B701&gt;TODAY()+1,AND(K701&lt;&gt;"",NOT(ISNUMBER(K701))),AND(K701&lt;&gt;"",K701&lt;B701)),"CHECK DATE","COMPLETE"))))</x:f>
      </x:c>
    </x:row>
    <x:row r="702">
      <x:c r="A702" s="459"/>
      <x:c r="B702" s="466"/>
      <x:c r="C702" s="459"/>
      <x:c r="D702" s="459"/>
      <x:c r="E702" s="459"/>
      <x:c r="F702" s="459"/>
      <x:c r="G702" s="459"/>
      <x:c r="H702" s="459"/>
      <x:c r="I702" s="459"/>
      <x:c r="J702" s="459"/>
      <x:c r="K702" s="487"/>
      <x:c r="L702" s="459"/>
      <x:c r="M702" s="459"/>
      <x:c r="N702" s="747" t="str">
        <x:f>IF(A702="","",IF(COUNTIF($A$5:$A$1004,A702)&gt;1,"DUPLICATE ACTIVITY ID",IF(OR(B702="",C702="",D702="",E702="",F702="",G702="",L702=""),"CHECK REQUIRED FIELDS",IF(OR(NOT(ISNUMBER(B702)),B702&gt;TODAY()+1,AND(K702&lt;&gt;"",NOT(ISNUMBER(K702))),AND(K702&lt;&gt;"",K702&lt;B702)),"CHECK DATE","COMPLETE"))))</x:f>
      </x:c>
    </x:row>
    <x:row r="703">
      <x:c r="A703" s="459"/>
      <x:c r="B703" s="466"/>
      <x:c r="C703" s="459"/>
      <x:c r="D703" s="459"/>
      <x:c r="E703" s="459"/>
      <x:c r="F703" s="459"/>
      <x:c r="G703" s="459"/>
      <x:c r="H703" s="459"/>
      <x:c r="I703" s="459"/>
      <x:c r="J703" s="459"/>
      <x:c r="K703" s="487"/>
      <x:c r="L703" s="459"/>
      <x:c r="M703" s="459"/>
      <x:c r="N703" s="747" t="str">
        <x:f>IF(A703="","",IF(COUNTIF($A$5:$A$1004,A703)&gt;1,"DUPLICATE ACTIVITY ID",IF(OR(B703="",C703="",D703="",E703="",F703="",G703="",L703=""),"CHECK REQUIRED FIELDS",IF(OR(NOT(ISNUMBER(B703)),B703&gt;TODAY()+1,AND(K703&lt;&gt;"",NOT(ISNUMBER(K703))),AND(K703&lt;&gt;"",K703&lt;B703)),"CHECK DATE","COMPLETE"))))</x:f>
      </x:c>
    </x:row>
    <x:row r="704">
      <x:c r="A704" s="459"/>
      <x:c r="B704" s="466"/>
      <x:c r="C704" s="459"/>
      <x:c r="D704" s="459"/>
      <x:c r="E704" s="459"/>
      <x:c r="F704" s="459"/>
      <x:c r="G704" s="459"/>
      <x:c r="H704" s="459"/>
      <x:c r="I704" s="459"/>
      <x:c r="J704" s="459"/>
      <x:c r="K704" s="487"/>
      <x:c r="L704" s="459"/>
      <x:c r="M704" s="459"/>
      <x:c r="N704" s="747" t="str">
        <x:f>IF(A704="","",IF(COUNTIF($A$5:$A$1004,A704)&gt;1,"DUPLICATE ACTIVITY ID",IF(OR(B704="",C704="",D704="",E704="",F704="",G704="",L704=""),"CHECK REQUIRED FIELDS",IF(OR(NOT(ISNUMBER(B704)),B704&gt;TODAY()+1,AND(K704&lt;&gt;"",NOT(ISNUMBER(K704))),AND(K704&lt;&gt;"",K704&lt;B704)),"CHECK DATE","COMPLETE"))))</x:f>
      </x:c>
    </x:row>
    <x:row r="705">
      <x:c r="A705" s="459"/>
      <x:c r="B705" s="466"/>
      <x:c r="C705" s="459"/>
      <x:c r="D705" s="459"/>
      <x:c r="E705" s="459"/>
      <x:c r="F705" s="459"/>
      <x:c r="G705" s="459"/>
      <x:c r="H705" s="459"/>
      <x:c r="I705" s="459"/>
      <x:c r="J705" s="459"/>
      <x:c r="K705" s="487"/>
      <x:c r="L705" s="459"/>
      <x:c r="M705" s="459"/>
      <x:c r="N705" s="747" t="str">
        <x:f>IF(A705="","",IF(COUNTIF($A$5:$A$1004,A705)&gt;1,"DUPLICATE ACTIVITY ID",IF(OR(B705="",C705="",D705="",E705="",F705="",G705="",L705=""),"CHECK REQUIRED FIELDS",IF(OR(NOT(ISNUMBER(B705)),B705&gt;TODAY()+1,AND(K705&lt;&gt;"",NOT(ISNUMBER(K705))),AND(K705&lt;&gt;"",K705&lt;B705)),"CHECK DATE","COMPLETE"))))</x:f>
      </x:c>
    </x:row>
    <x:row r="706">
      <x:c r="A706" s="459"/>
      <x:c r="B706" s="466"/>
      <x:c r="C706" s="459"/>
      <x:c r="D706" s="459"/>
      <x:c r="E706" s="459"/>
      <x:c r="F706" s="459"/>
      <x:c r="G706" s="459"/>
      <x:c r="H706" s="459"/>
      <x:c r="I706" s="459"/>
      <x:c r="J706" s="459"/>
      <x:c r="K706" s="487"/>
      <x:c r="L706" s="459"/>
      <x:c r="M706" s="459"/>
      <x:c r="N706" s="747" t="str">
        <x:f>IF(A706="","",IF(COUNTIF($A$5:$A$1004,A706)&gt;1,"DUPLICATE ACTIVITY ID",IF(OR(B706="",C706="",D706="",E706="",F706="",G706="",L706=""),"CHECK REQUIRED FIELDS",IF(OR(NOT(ISNUMBER(B706)),B706&gt;TODAY()+1,AND(K706&lt;&gt;"",NOT(ISNUMBER(K706))),AND(K706&lt;&gt;"",K706&lt;B706)),"CHECK DATE","COMPLETE"))))</x:f>
      </x:c>
    </x:row>
    <x:row r="707">
      <x:c r="A707" s="459"/>
      <x:c r="B707" s="466"/>
      <x:c r="C707" s="459"/>
      <x:c r="D707" s="459"/>
      <x:c r="E707" s="459"/>
      <x:c r="F707" s="459"/>
      <x:c r="G707" s="459"/>
      <x:c r="H707" s="459"/>
      <x:c r="I707" s="459"/>
      <x:c r="J707" s="459"/>
      <x:c r="K707" s="487"/>
      <x:c r="L707" s="459"/>
      <x:c r="M707" s="459"/>
      <x:c r="N707" s="747" t="str">
        <x:f>IF(A707="","",IF(COUNTIF($A$5:$A$1004,A707)&gt;1,"DUPLICATE ACTIVITY ID",IF(OR(B707="",C707="",D707="",E707="",F707="",G707="",L707=""),"CHECK REQUIRED FIELDS",IF(OR(NOT(ISNUMBER(B707)),B707&gt;TODAY()+1,AND(K707&lt;&gt;"",NOT(ISNUMBER(K707))),AND(K707&lt;&gt;"",K707&lt;B707)),"CHECK DATE","COMPLETE"))))</x:f>
      </x:c>
    </x:row>
    <x:row r="708">
      <x:c r="A708" s="459"/>
      <x:c r="B708" s="466"/>
      <x:c r="C708" s="459"/>
      <x:c r="D708" s="459"/>
      <x:c r="E708" s="459"/>
      <x:c r="F708" s="459"/>
      <x:c r="G708" s="459"/>
      <x:c r="H708" s="459"/>
      <x:c r="I708" s="459"/>
      <x:c r="J708" s="459"/>
      <x:c r="K708" s="487"/>
      <x:c r="L708" s="459"/>
      <x:c r="M708" s="459"/>
      <x:c r="N708" s="747" t="str">
        <x:f>IF(A708="","",IF(COUNTIF($A$5:$A$1004,A708)&gt;1,"DUPLICATE ACTIVITY ID",IF(OR(B708="",C708="",D708="",E708="",F708="",G708="",L708=""),"CHECK REQUIRED FIELDS",IF(OR(NOT(ISNUMBER(B708)),B708&gt;TODAY()+1,AND(K708&lt;&gt;"",NOT(ISNUMBER(K708))),AND(K708&lt;&gt;"",K708&lt;B708)),"CHECK DATE","COMPLETE"))))</x:f>
      </x:c>
    </x:row>
    <x:row r="709">
      <x:c r="A709" s="459"/>
      <x:c r="B709" s="466"/>
      <x:c r="C709" s="459"/>
      <x:c r="D709" s="459"/>
      <x:c r="E709" s="459"/>
      <x:c r="F709" s="459"/>
      <x:c r="G709" s="459"/>
      <x:c r="H709" s="459"/>
      <x:c r="I709" s="459"/>
      <x:c r="J709" s="459"/>
      <x:c r="K709" s="487"/>
      <x:c r="L709" s="459"/>
      <x:c r="M709" s="459"/>
      <x:c r="N709" s="747" t="str">
        <x:f>IF(A709="","",IF(COUNTIF($A$5:$A$1004,A709)&gt;1,"DUPLICATE ACTIVITY ID",IF(OR(B709="",C709="",D709="",E709="",F709="",G709="",L709=""),"CHECK REQUIRED FIELDS",IF(OR(NOT(ISNUMBER(B709)),B709&gt;TODAY()+1,AND(K709&lt;&gt;"",NOT(ISNUMBER(K709))),AND(K709&lt;&gt;"",K709&lt;B709)),"CHECK DATE","COMPLETE"))))</x:f>
      </x:c>
    </x:row>
    <x:row r="710">
      <x:c r="A710" s="459"/>
      <x:c r="B710" s="466"/>
      <x:c r="C710" s="459"/>
      <x:c r="D710" s="459"/>
      <x:c r="E710" s="459"/>
      <x:c r="F710" s="459"/>
      <x:c r="G710" s="459"/>
      <x:c r="H710" s="459"/>
      <x:c r="I710" s="459"/>
      <x:c r="J710" s="459"/>
      <x:c r="K710" s="487"/>
      <x:c r="L710" s="459"/>
      <x:c r="M710" s="459"/>
      <x:c r="N710" s="747" t="str">
        <x:f>IF(A710="","",IF(COUNTIF($A$5:$A$1004,A710)&gt;1,"DUPLICATE ACTIVITY ID",IF(OR(B710="",C710="",D710="",E710="",F710="",G710="",L710=""),"CHECK REQUIRED FIELDS",IF(OR(NOT(ISNUMBER(B710)),B710&gt;TODAY()+1,AND(K710&lt;&gt;"",NOT(ISNUMBER(K710))),AND(K710&lt;&gt;"",K710&lt;B710)),"CHECK DATE","COMPLETE"))))</x:f>
      </x:c>
    </x:row>
    <x:row r="711">
      <x:c r="A711" s="459"/>
      <x:c r="B711" s="466"/>
      <x:c r="C711" s="459"/>
      <x:c r="D711" s="459"/>
      <x:c r="E711" s="459"/>
      <x:c r="F711" s="459"/>
      <x:c r="G711" s="459"/>
      <x:c r="H711" s="459"/>
      <x:c r="I711" s="459"/>
      <x:c r="J711" s="459"/>
      <x:c r="K711" s="487"/>
      <x:c r="L711" s="459"/>
      <x:c r="M711" s="459"/>
      <x:c r="N711" s="747" t="str">
        <x:f>IF(A711="","",IF(COUNTIF($A$5:$A$1004,A711)&gt;1,"DUPLICATE ACTIVITY ID",IF(OR(B711="",C711="",D711="",E711="",F711="",G711="",L711=""),"CHECK REQUIRED FIELDS",IF(OR(NOT(ISNUMBER(B711)),B711&gt;TODAY()+1,AND(K711&lt;&gt;"",NOT(ISNUMBER(K711))),AND(K711&lt;&gt;"",K711&lt;B711)),"CHECK DATE","COMPLETE"))))</x:f>
      </x:c>
    </x:row>
    <x:row r="712">
      <x:c r="A712" s="459"/>
      <x:c r="B712" s="466"/>
      <x:c r="C712" s="459"/>
      <x:c r="D712" s="459"/>
      <x:c r="E712" s="459"/>
      <x:c r="F712" s="459"/>
      <x:c r="G712" s="459"/>
      <x:c r="H712" s="459"/>
      <x:c r="I712" s="459"/>
      <x:c r="J712" s="459"/>
      <x:c r="K712" s="487"/>
      <x:c r="L712" s="459"/>
      <x:c r="M712" s="459"/>
      <x:c r="N712" s="747" t="str">
        <x:f>IF(A712="","",IF(COUNTIF($A$5:$A$1004,A712)&gt;1,"DUPLICATE ACTIVITY ID",IF(OR(B712="",C712="",D712="",E712="",F712="",G712="",L712=""),"CHECK REQUIRED FIELDS",IF(OR(NOT(ISNUMBER(B712)),B712&gt;TODAY()+1,AND(K712&lt;&gt;"",NOT(ISNUMBER(K712))),AND(K712&lt;&gt;"",K712&lt;B712)),"CHECK DATE","COMPLETE"))))</x:f>
      </x:c>
    </x:row>
    <x:row r="713">
      <x:c r="A713" s="459"/>
      <x:c r="B713" s="466"/>
      <x:c r="C713" s="459"/>
      <x:c r="D713" s="459"/>
      <x:c r="E713" s="459"/>
      <x:c r="F713" s="459"/>
      <x:c r="G713" s="459"/>
      <x:c r="H713" s="459"/>
      <x:c r="I713" s="459"/>
      <x:c r="J713" s="459"/>
      <x:c r="K713" s="487"/>
      <x:c r="L713" s="459"/>
      <x:c r="M713" s="459"/>
      <x:c r="N713" s="747" t="str">
        <x:f>IF(A713="","",IF(COUNTIF($A$5:$A$1004,A713)&gt;1,"DUPLICATE ACTIVITY ID",IF(OR(B713="",C713="",D713="",E713="",F713="",G713="",L713=""),"CHECK REQUIRED FIELDS",IF(OR(NOT(ISNUMBER(B713)),B713&gt;TODAY()+1,AND(K713&lt;&gt;"",NOT(ISNUMBER(K713))),AND(K713&lt;&gt;"",K713&lt;B713)),"CHECK DATE","COMPLETE"))))</x:f>
      </x:c>
    </x:row>
    <x:row r="714">
      <x:c r="A714" s="459"/>
      <x:c r="B714" s="466"/>
      <x:c r="C714" s="459"/>
      <x:c r="D714" s="459"/>
      <x:c r="E714" s="459"/>
      <x:c r="F714" s="459"/>
      <x:c r="G714" s="459"/>
      <x:c r="H714" s="459"/>
      <x:c r="I714" s="459"/>
      <x:c r="J714" s="459"/>
      <x:c r="K714" s="487"/>
      <x:c r="L714" s="459"/>
      <x:c r="M714" s="459"/>
      <x:c r="N714" s="747" t="str">
        <x:f>IF(A714="","",IF(COUNTIF($A$5:$A$1004,A714)&gt;1,"DUPLICATE ACTIVITY ID",IF(OR(B714="",C714="",D714="",E714="",F714="",G714="",L714=""),"CHECK REQUIRED FIELDS",IF(OR(NOT(ISNUMBER(B714)),B714&gt;TODAY()+1,AND(K714&lt;&gt;"",NOT(ISNUMBER(K714))),AND(K714&lt;&gt;"",K714&lt;B714)),"CHECK DATE","COMPLETE"))))</x:f>
      </x:c>
    </x:row>
    <x:row r="715">
      <x:c r="A715" s="459"/>
      <x:c r="B715" s="466"/>
      <x:c r="C715" s="459"/>
      <x:c r="D715" s="459"/>
      <x:c r="E715" s="459"/>
      <x:c r="F715" s="459"/>
      <x:c r="G715" s="459"/>
      <x:c r="H715" s="459"/>
      <x:c r="I715" s="459"/>
      <x:c r="J715" s="459"/>
      <x:c r="K715" s="487"/>
      <x:c r="L715" s="459"/>
      <x:c r="M715" s="459"/>
      <x:c r="N715" s="747" t="str">
        <x:f>IF(A715="","",IF(COUNTIF($A$5:$A$1004,A715)&gt;1,"DUPLICATE ACTIVITY ID",IF(OR(B715="",C715="",D715="",E715="",F715="",G715="",L715=""),"CHECK REQUIRED FIELDS",IF(OR(NOT(ISNUMBER(B715)),B715&gt;TODAY()+1,AND(K715&lt;&gt;"",NOT(ISNUMBER(K715))),AND(K715&lt;&gt;"",K715&lt;B715)),"CHECK DATE","COMPLETE"))))</x:f>
      </x:c>
    </x:row>
    <x:row r="716">
      <x:c r="A716" s="459"/>
      <x:c r="B716" s="466"/>
      <x:c r="C716" s="459"/>
      <x:c r="D716" s="459"/>
      <x:c r="E716" s="459"/>
      <x:c r="F716" s="459"/>
      <x:c r="G716" s="459"/>
      <x:c r="H716" s="459"/>
      <x:c r="I716" s="459"/>
      <x:c r="J716" s="459"/>
      <x:c r="K716" s="487"/>
      <x:c r="L716" s="459"/>
      <x:c r="M716" s="459"/>
      <x:c r="N716" s="747" t="str">
        <x:f>IF(A716="","",IF(COUNTIF($A$5:$A$1004,A716)&gt;1,"DUPLICATE ACTIVITY ID",IF(OR(B716="",C716="",D716="",E716="",F716="",G716="",L716=""),"CHECK REQUIRED FIELDS",IF(OR(NOT(ISNUMBER(B716)),B716&gt;TODAY()+1,AND(K716&lt;&gt;"",NOT(ISNUMBER(K716))),AND(K716&lt;&gt;"",K716&lt;B716)),"CHECK DATE","COMPLETE"))))</x:f>
      </x:c>
    </x:row>
    <x:row r="717">
      <x:c r="A717" s="459"/>
      <x:c r="B717" s="466"/>
      <x:c r="C717" s="459"/>
      <x:c r="D717" s="459"/>
      <x:c r="E717" s="459"/>
      <x:c r="F717" s="459"/>
      <x:c r="G717" s="459"/>
      <x:c r="H717" s="459"/>
      <x:c r="I717" s="459"/>
      <x:c r="J717" s="459"/>
      <x:c r="K717" s="487"/>
      <x:c r="L717" s="459"/>
      <x:c r="M717" s="459"/>
      <x:c r="N717" s="747" t="str">
        <x:f>IF(A717="","",IF(COUNTIF($A$5:$A$1004,A717)&gt;1,"DUPLICATE ACTIVITY ID",IF(OR(B717="",C717="",D717="",E717="",F717="",G717="",L717=""),"CHECK REQUIRED FIELDS",IF(OR(NOT(ISNUMBER(B717)),B717&gt;TODAY()+1,AND(K717&lt;&gt;"",NOT(ISNUMBER(K717))),AND(K717&lt;&gt;"",K717&lt;B717)),"CHECK DATE","COMPLETE"))))</x:f>
      </x:c>
    </x:row>
    <x:row r="718">
      <x:c r="A718" s="459"/>
      <x:c r="B718" s="466"/>
      <x:c r="C718" s="459"/>
      <x:c r="D718" s="459"/>
      <x:c r="E718" s="459"/>
      <x:c r="F718" s="459"/>
      <x:c r="G718" s="459"/>
      <x:c r="H718" s="459"/>
      <x:c r="I718" s="459"/>
      <x:c r="J718" s="459"/>
      <x:c r="K718" s="487"/>
      <x:c r="L718" s="459"/>
      <x:c r="M718" s="459"/>
      <x:c r="N718" s="747" t="str">
        <x:f>IF(A718="","",IF(COUNTIF($A$5:$A$1004,A718)&gt;1,"DUPLICATE ACTIVITY ID",IF(OR(B718="",C718="",D718="",E718="",F718="",G718="",L718=""),"CHECK REQUIRED FIELDS",IF(OR(NOT(ISNUMBER(B718)),B718&gt;TODAY()+1,AND(K718&lt;&gt;"",NOT(ISNUMBER(K718))),AND(K718&lt;&gt;"",K718&lt;B718)),"CHECK DATE","COMPLETE"))))</x:f>
      </x:c>
    </x:row>
    <x:row r="719">
      <x:c r="A719" s="459"/>
      <x:c r="B719" s="466"/>
      <x:c r="C719" s="459"/>
      <x:c r="D719" s="459"/>
      <x:c r="E719" s="459"/>
      <x:c r="F719" s="459"/>
      <x:c r="G719" s="459"/>
      <x:c r="H719" s="459"/>
      <x:c r="I719" s="459"/>
      <x:c r="J719" s="459"/>
      <x:c r="K719" s="487"/>
      <x:c r="L719" s="459"/>
      <x:c r="M719" s="459"/>
      <x:c r="N719" s="747" t="str">
        <x:f>IF(A719="","",IF(COUNTIF($A$5:$A$1004,A719)&gt;1,"DUPLICATE ACTIVITY ID",IF(OR(B719="",C719="",D719="",E719="",F719="",G719="",L719=""),"CHECK REQUIRED FIELDS",IF(OR(NOT(ISNUMBER(B719)),B719&gt;TODAY()+1,AND(K719&lt;&gt;"",NOT(ISNUMBER(K719))),AND(K719&lt;&gt;"",K719&lt;B719)),"CHECK DATE","COMPLETE"))))</x:f>
      </x:c>
    </x:row>
    <x:row r="720">
      <x:c r="A720" s="459"/>
      <x:c r="B720" s="466"/>
      <x:c r="C720" s="459"/>
      <x:c r="D720" s="459"/>
      <x:c r="E720" s="459"/>
      <x:c r="F720" s="459"/>
      <x:c r="G720" s="459"/>
      <x:c r="H720" s="459"/>
      <x:c r="I720" s="459"/>
      <x:c r="J720" s="459"/>
      <x:c r="K720" s="487"/>
      <x:c r="L720" s="459"/>
      <x:c r="M720" s="459"/>
      <x:c r="N720" s="747" t="str">
        <x:f>IF(A720="","",IF(COUNTIF($A$5:$A$1004,A720)&gt;1,"DUPLICATE ACTIVITY ID",IF(OR(B720="",C720="",D720="",E720="",F720="",G720="",L720=""),"CHECK REQUIRED FIELDS",IF(OR(NOT(ISNUMBER(B720)),B720&gt;TODAY()+1,AND(K720&lt;&gt;"",NOT(ISNUMBER(K720))),AND(K720&lt;&gt;"",K720&lt;B720)),"CHECK DATE","COMPLETE"))))</x:f>
      </x:c>
    </x:row>
    <x:row r="721">
      <x:c r="A721" s="459"/>
      <x:c r="B721" s="466"/>
      <x:c r="C721" s="459"/>
      <x:c r="D721" s="459"/>
      <x:c r="E721" s="459"/>
      <x:c r="F721" s="459"/>
      <x:c r="G721" s="459"/>
      <x:c r="H721" s="459"/>
      <x:c r="I721" s="459"/>
      <x:c r="J721" s="459"/>
      <x:c r="K721" s="487"/>
      <x:c r="L721" s="459"/>
      <x:c r="M721" s="459"/>
      <x:c r="N721" s="747" t="str">
        <x:f>IF(A721="","",IF(COUNTIF($A$5:$A$1004,A721)&gt;1,"DUPLICATE ACTIVITY ID",IF(OR(B721="",C721="",D721="",E721="",F721="",G721="",L721=""),"CHECK REQUIRED FIELDS",IF(OR(NOT(ISNUMBER(B721)),B721&gt;TODAY()+1,AND(K721&lt;&gt;"",NOT(ISNUMBER(K721))),AND(K721&lt;&gt;"",K721&lt;B721)),"CHECK DATE","COMPLETE"))))</x:f>
      </x:c>
    </x:row>
    <x:row r="722">
      <x:c r="A722" s="459"/>
      <x:c r="B722" s="466"/>
      <x:c r="C722" s="459"/>
      <x:c r="D722" s="459"/>
      <x:c r="E722" s="459"/>
      <x:c r="F722" s="459"/>
      <x:c r="G722" s="459"/>
      <x:c r="H722" s="459"/>
      <x:c r="I722" s="459"/>
      <x:c r="J722" s="459"/>
      <x:c r="K722" s="487"/>
      <x:c r="L722" s="459"/>
      <x:c r="M722" s="459"/>
      <x:c r="N722" s="747" t="str">
        <x:f>IF(A722="","",IF(COUNTIF($A$5:$A$1004,A722)&gt;1,"DUPLICATE ACTIVITY ID",IF(OR(B722="",C722="",D722="",E722="",F722="",G722="",L722=""),"CHECK REQUIRED FIELDS",IF(OR(NOT(ISNUMBER(B722)),B722&gt;TODAY()+1,AND(K722&lt;&gt;"",NOT(ISNUMBER(K722))),AND(K722&lt;&gt;"",K722&lt;B722)),"CHECK DATE","COMPLETE"))))</x:f>
      </x:c>
    </x:row>
    <x:row r="723">
      <x:c r="A723" s="459"/>
      <x:c r="B723" s="466"/>
      <x:c r="C723" s="459"/>
      <x:c r="D723" s="459"/>
      <x:c r="E723" s="459"/>
      <x:c r="F723" s="459"/>
      <x:c r="G723" s="459"/>
      <x:c r="H723" s="459"/>
      <x:c r="I723" s="459"/>
      <x:c r="J723" s="459"/>
      <x:c r="K723" s="487"/>
      <x:c r="L723" s="459"/>
      <x:c r="M723" s="459"/>
      <x:c r="N723" s="747" t="str">
        <x:f>IF(A723="","",IF(COUNTIF($A$5:$A$1004,A723)&gt;1,"DUPLICATE ACTIVITY ID",IF(OR(B723="",C723="",D723="",E723="",F723="",G723="",L723=""),"CHECK REQUIRED FIELDS",IF(OR(NOT(ISNUMBER(B723)),B723&gt;TODAY()+1,AND(K723&lt;&gt;"",NOT(ISNUMBER(K723))),AND(K723&lt;&gt;"",K723&lt;B723)),"CHECK DATE","COMPLETE"))))</x:f>
      </x:c>
    </x:row>
    <x:row r="724">
      <x:c r="A724" s="459"/>
      <x:c r="B724" s="466"/>
      <x:c r="C724" s="459"/>
      <x:c r="D724" s="459"/>
      <x:c r="E724" s="459"/>
      <x:c r="F724" s="459"/>
      <x:c r="G724" s="459"/>
      <x:c r="H724" s="459"/>
      <x:c r="I724" s="459"/>
      <x:c r="J724" s="459"/>
      <x:c r="K724" s="487"/>
      <x:c r="L724" s="459"/>
      <x:c r="M724" s="459"/>
      <x:c r="N724" s="747" t="str">
        <x:f>IF(A724="","",IF(COUNTIF($A$5:$A$1004,A724)&gt;1,"DUPLICATE ACTIVITY ID",IF(OR(B724="",C724="",D724="",E724="",F724="",G724="",L724=""),"CHECK REQUIRED FIELDS",IF(OR(NOT(ISNUMBER(B724)),B724&gt;TODAY()+1,AND(K724&lt;&gt;"",NOT(ISNUMBER(K724))),AND(K724&lt;&gt;"",K724&lt;B724)),"CHECK DATE","COMPLETE"))))</x:f>
      </x:c>
    </x:row>
    <x:row r="725">
      <x:c r="A725" s="459"/>
      <x:c r="B725" s="466"/>
      <x:c r="C725" s="459"/>
      <x:c r="D725" s="459"/>
      <x:c r="E725" s="459"/>
      <x:c r="F725" s="459"/>
      <x:c r="G725" s="459"/>
      <x:c r="H725" s="459"/>
      <x:c r="I725" s="459"/>
      <x:c r="J725" s="459"/>
      <x:c r="K725" s="487"/>
      <x:c r="L725" s="459"/>
      <x:c r="M725" s="459"/>
      <x:c r="N725" s="747" t="str">
        <x:f>IF(A725="","",IF(COUNTIF($A$5:$A$1004,A725)&gt;1,"DUPLICATE ACTIVITY ID",IF(OR(B725="",C725="",D725="",E725="",F725="",G725="",L725=""),"CHECK REQUIRED FIELDS",IF(OR(NOT(ISNUMBER(B725)),B725&gt;TODAY()+1,AND(K725&lt;&gt;"",NOT(ISNUMBER(K725))),AND(K725&lt;&gt;"",K725&lt;B725)),"CHECK DATE","COMPLETE"))))</x:f>
      </x:c>
    </x:row>
    <x:row r="726">
      <x:c r="A726" s="459"/>
      <x:c r="B726" s="466"/>
      <x:c r="C726" s="459"/>
      <x:c r="D726" s="459"/>
      <x:c r="E726" s="459"/>
      <x:c r="F726" s="459"/>
      <x:c r="G726" s="459"/>
      <x:c r="H726" s="459"/>
      <x:c r="I726" s="459"/>
      <x:c r="J726" s="459"/>
      <x:c r="K726" s="487"/>
      <x:c r="L726" s="459"/>
      <x:c r="M726" s="459"/>
      <x:c r="N726" s="747" t="str">
        <x:f>IF(A726="","",IF(COUNTIF($A$5:$A$1004,A726)&gt;1,"DUPLICATE ACTIVITY ID",IF(OR(B726="",C726="",D726="",E726="",F726="",G726="",L726=""),"CHECK REQUIRED FIELDS",IF(OR(NOT(ISNUMBER(B726)),B726&gt;TODAY()+1,AND(K726&lt;&gt;"",NOT(ISNUMBER(K726))),AND(K726&lt;&gt;"",K726&lt;B726)),"CHECK DATE","COMPLETE"))))</x:f>
      </x:c>
    </x:row>
    <x:row r="727">
      <x:c r="A727" s="459"/>
      <x:c r="B727" s="466"/>
      <x:c r="C727" s="459"/>
      <x:c r="D727" s="459"/>
      <x:c r="E727" s="459"/>
      <x:c r="F727" s="459"/>
      <x:c r="G727" s="459"/>
      <x:c r="H727" s="459"/>
      <x:c r="I727" s="459"/>
      <x:c r="J727" s="459"/>
      <x:c r="K727" s="487"/>
      <x:c r="L727" s="459"/>
      <x:c r="M727" s="459"/>
      <x:c r="N727" s="747" t="str">
        <x:f>IF(A727="","",IF(COUNTIF($A$5:$A$1004,A727)&gt;1,"DUPLICATE ACTIVITY ID",IF(OR(B727="",C727="",D727="",E727="",F727="",G727="",L727=""),"CHECK REQUIRED FIELDS",IF(OR(NOT(ISNUMBER(B727)),B727&gt;TODAY()+1,AND(K727&lt;&gt;"",NOT(ISNUMBER(K727))),AND(K727&lt;&gt;"",K727&lt;B727)),"CHECK DATE","COMPLETE"))))</x:f>
      </x:c>
    </x:row>
    <x:row r="728">
      <x:c r="A728" s="459"/>
      <x:c r="B728" s="466"/>
      <x:c r="C728" s="459"/>
      <x:c r="D728" s="459"/>
      <x:c r="E728" s="459"/>
      <x:c r="F728" s="459"/>
      <x:c r="G728" s="459"/>
      <x:c r="H728" s="459"/>
      <x:c r="I728" s="459"/>
      <x:c r="J728" s="459"/>
      <x:c r="K728" s="487"/>
      <x:c r="L728" s="459"/>
      <x:c r="M728" s="459"/>
      <x:c r="N728" s="747" t="str">
        <x:f>IF(A728="","",IF(COUNTIF($A$5:$A$1004,A728)&gt;1,"DUPLICATE ACTIVITY ID",IF(OR(B728="",C728="",D728="",E728="",F728="",G728="",L728=""),"CHECK REQUIRED FIELDS",IF(OR(NOT(ISNUMBER(B728)),B728&gt;TODAY()+1,AND(K728&lt;&gt;"",NOT(ISNUMBER(K728))),AND(K728&lt;&gt;"",K728&lt;B728)),"CHECK DATE","COMPLETE"))))</x:f>
      </x:c>
    </x:row>
    <x:row r="729">
      <x:c r="A729" s="459"/>
      <x:c r="B729" s="466"/>
      <x:c r="C729" s="459"/>
      <x:c r="D729" s="459"/>
      <x:c r="E729" s="459"/>
      <x:c r="F729" s="459"/>
      <x:c r="G729" s="459"/>
      <x:c r="H729" s="459"/>
      <x:c r="I729" s="459"/>
      <x:c r="J729" s="459"/>
      <x:c r="K729" s="487"/>
      <x:c r="L729" s="459"/>
      <x:c r="M729" s="459"/>
      <x:c r="N729" s="747" t="str">
        <x:f>IF(A729="","",IF(COUNTIF($A$5:$A$1004,A729)&gt;1,"DUPLICATE ACTIVITY ID",IF(OR(B729="",C729="",D729="",E729="",F729="",G729="",L729=""),"CHECK REQUIRED FIELDS",IF(OR(NOT(ISNUMBER(B729)),B729&gt;TODAY()+1,AND(K729&lt;&gt;"",NOT(ISNUMBER(K729))),AND(K729&lt;&gt;"",K729&lt;B729)),"CHECK DATE","COMPLETE"))))</x:f>
      </x:c>
    </x:row>
    <x:row r="730">
      <x:c r="A730" s="459"/>
      <x:c r="B730" s="466"/>
      <x:c r="C730" s="459"/>
      <x:c r="D730" s="459"/>
      <x:c r="E730" s="459"/>
      <x:c r="F730" s="459"/>
      <x:c r="G730" s="459"/>
      <x:c r="H730" s="459"/>
      <x:c r="I730" s="459"/>
      <x:c r="J730" s="459"/>
      <x:c r="K730" s="487"/>
      <x:c r="L730" s="459"/>
      <x:c r="M730" s="459"/>
      <x:c r="N730" s="747" t="str">
        <x:f>IF(A730="","",IF(COUNTIF($A$5:$A$1004,A730)&gt;1,"DUPLICATE ACTIVITY ID",IF(OR(B730="",C730="",D730="",E730="",F730="",G730="",L730=""),"CHECK REQUIRED FIELDS",IF(OR(NOT(ISNUMBER(B730)),B730&gt;TODAY()+1,AND(K730&lt;&gt;"",NOT(ISNUMBER(K730))),AND(K730&lt;&gt;"",K730&lt;B730)),"CHECK DATE","COMPLETE"))))</x:f>
      </x:c>
    </x:row>
    <x:row r="731">
      <x:c r="A731" s="459"/>
      <x:c r="B731" s="466"/>
      <x:c r="C731" s="459"/>
      <x:c r="D731" s="459"/>
      <x:c r="E731" s="459"/>
      <x:c r="F731" s="459"/>
      <x:c r="G731" s="459"/>
      <x:c r="H731" s="459"/>
      <x:c r="I731" s="459"/>
      <x:c r="J731" s="459"/>
      <x:c r="K731" s="487"/>
      <x:c r="L731" s="459"/>
      <x:c r="M731" s="459"/>
      <x:c r="N731" s="747" t="str">
        <x:f>IF(A731="","",IF(COUNTIF($A$5:$A$1004,A731)&gt;1,"DUPLICATE ACTIVITY ID",IF(OR(B731="",C731="",D731="",E731="",F731="",G731="",L731=""),"CHECK REQUIRED FIELDS",IF(OR(NOT(ISNUMBER(B731)),B731&gt;TODAY()+1,AND(K731&lt;&gt;"",NOT(ISNUMBER(K731))),AND(K731&lt;&gt;"",K731&lt;B731)),"CHECK DATE","COMPLETE"))))</x:f>
      </x:c>
    </x:row>
    <x:row r="732">
      <x:c r="A732" s="459"/>
      <x:c r="B732" s="466"/>
      <x:c r="C732" s="459"/>
      <x:c r="D732" s="459"/>
      <x:c r="E732" s="459"/>
      <x:c r="F732" s="459"/>
      <x:c r="G732" s="459"/>
      <x:c r="H732" s="459"/>
      <x:c r="I732" s="459"/>
      <x:c r="J732" s="459"/>
      <x:c r="K732" s="487"/>
      <x:c r="L732" s="459"/>
      <x:c r="M732" s="459"/>
      <x:c r="N732" s="747" t="str">
        <x:f>IF(A732="","",IF(COUNTIF($A$5:$A$1004,A732)&gt;1,"DUPLICATE ACTIVITY ID",IF(OR(B732="",C732="",D732="",E732="",F732="",G732="",L732=""),"CHECK REQUIRED FIELDS",IF(OR(NOT(ISNUMBER(B732)),B732&gt;TODAY()+1,AND(K732&lt;&gt;"",NOT(ISNUMBER(K732))),AND(K732&lt;&gt;"",K732&lt;B732)),"CHECK DATE","COMPLETE"))))</x:f>
      </x:c>
    </x:row>
    <x:row r="733">
      <x:c r="A733" s="459"/>
      <x:c r="B733" s="466"/>
      <x:c r="C733" s="459"/>
      <x:c r="D733" s="459"/>
      <x:c r="E733" s="459"/>
      <x:c r="F733" s="459"/>
      <x:c r="G733" s="459"/>
      <x:c r="H733" s="459"/>
      <x:c r="I733" s="459"/>
      <x:c r="J733" s="459"/>
      <x:c r="K733" s="487"/>
      <x:c r="L733" s="459"/>
      <x:c r="M733" s="459"/>
      <x:c r="N733" s="747" t="str">
        <x:f>IF(A733="","",IF(COUNTIF($A$5:$A$1004,A733)&gt;1,"DUPLICATE ACTIVITY ID",IF(OR(B733="",C733="",D733="",E733="",F733="",G733="",L733=""),"CHECK REQUIRED FIELDS",IF(OR(NOT(ISNUMBER(B733)),B733&gt;TODAY()+1,AND(K733&lt;&gt;"",NOT(ISNUMBER(K733))),AND(K733&lt;&gt;"",K733&lt;B733)),"CHECK DATE","COMPLETE"))))</x:f>
      </x:c>
    </x:row>
    <x:row r="734">
      <x:c r="A734" s="459"/>
      <x:c r="B734" s="466"/>
      <x:c r="C734" s="459"/>
      <x:c r="D734" s="459"/>
      <x:c r="E734" s="459"/>
      <x:c r="F734" s="459"/>
      <x:c r="G734" s="459"/>
      <x:c r="H734" s="459"/>
      <x:c r="I734" s="459"/>
      <x:c r="J734" s="459"/>
      <x:c r="K734" s="487"/>
      <x:c r="L734" s="459"/>
      <x:c r="M734" s="459"/>
      <x:c r="N734" s="747" t="str">
        <x:f>IF(A734="","",IF(COUNTIF($A$5:$A$1004,A734)&gt;1,"DUPLICATE ACTIVITY ID",IF(OR(B734="",C734="",D734="",E734="",F734="",G734="",L734=""),"CHECK REQUIRED FIELDS",IF(OR(NOT(ISNUMBER(B734)),B734&gt;TODAY()+1,AND(K734&lt;&gt;"",NOT(ISNUMBER(K734))),AND(K734&lt;&gt;"",K734&lt;B734)),"CHECK DATE","COMPLETE"))))</x:f>
      </x:c>
    </x:row>
    <x:row r="735">
      <x:c r="A735" s="459"/>
      <x:c r="B735" s="466"/>
      <x:c r="C735" s="459"/>
      <x:c r="D735" s="459"/>
      <x:c r="E735" s="459"/>
      <x:c r="F735" s="459"/>
      <x:c r="G735" s="459"/>
      <x:c r="H735" s="459"/>
      <x:c r="I735" s="459"/>
      <x:c r="J735" s="459"/>
      <x:c r="K735" s="487"/>
      <x:c r="L735" s="459"/>
      <x:c r="M735" s="459"/>
      <x:c r="N735" s="747" t="str">
        <x:f>IF(A735="","",IF(COUNTIF($A$5:$A$1004,A735)&gt;1,"DUPLICATE ACTIVITY ID",IF(OR(B735="",C735="",D735="",E735="",F735="",G735="",L735=""),"CHECK REQUIRED FIELDS",IF(OR(NOT(ISNUMBER(B735)),B735&gt;TODAY()+1,AND(K735&lt;&gt;"",NOT(ISNUMBER(K735))),AND(K735&lt;&gt;"",K735&lt;B735)),"CHECK DATE","COMPLETE"))))</x:f>
      </x:c>
    </x:row>
    <x:row r="736">
      <x:c r="A736" s="459"/>
      <x:c r="B736" s="466"/>
      <x:c r="C736" s="459"/>
      <x:c r="D736" s="459"/>
      <x:c r="E736" s="459"/>
      <x:c r="F736" s="459"/>
      <x:c r="G736" s="459"/>
      <x:c r="H736" s="459"/>
      <x:c r="I736" s="459"/>
      <x:c r="J736" s="459"/>
      <x:c r="K736" s="487"/>
      <x:c r="L736" s="459"/>
      <x:c r="M736" s="459"/>
      <x:c r="N736" s="747" t="str">
        <x:f>IF(A736="","",IF(COUNTIF($A$5:$A$1004,A736)&gt;1,"DUPLICATE ACTIVITY ID",IF(OR(B736="",C736="",D736="",E736="",F736="",G736="",L736=""),"CHECK REQUIRED FIELDS",IF(OR(NOT(ISNUMBER(B736)),B736&gt;TODAY()+1,AND(K736&lt;&gt;"",NOT(ISNUMBER(K736))),AND(K736&lt;&gt;"",K736&lt;B736)),"CHECK DATE","COMPLETE"))))</x:f>
      </x:c>
    </x:row>
    <x:row r="737">
      <x:c r="A737" s="459"/>
      <x:c r="B737" s="466"/>
      <x:c r="C737" s="459"/>
      <x:c r="D737" s="459"/>
      <x:c r="E737" s="459"/>
      <x:c r="F737" s="459"/>
      <x:c r="G737" s="459"/>
      <x:c r="H737" s="459"/>
      <x:c r="I737" s="459"/>
      <x:c r="J737" s="459"/>
      <x:c r="K737" s="487"/>
      <x:c r="L737" s="459"/>
      <x:c r="M737" s="459"/>
      <x:c r="N737" s="747" t="str">
        <x:f>IF(A737="","",IF(COUNTIF($A$5:$A$1004,A737)&gt;1,"DUPLICATE ACTIVITY ID",IF(OR(B737="",C737="",D737="",E737="",F737="",G737="",L737=""),"CHECK REQUIRED FIELDS",IF(OR(NOT(ISNUMBER(B737)),B737&gt;TODAY()+1,AND(K737&lt;&gt;"",NOT(ISNUMBER(K737))),AND(K737&lt;&gt;"",K737&lt;B737)),"CHECK DATE","COMPLETE"))))</x:f>
      </x:c>
    </x:row>
    <x:row r="738">
      <x:c r="A738" s="459"/>
      <x:c r="B738" s="466"/>
      <x:c r="C738" s="459"/>
      <x:c r="D738" s="459"/>
      <x:c r="E738" s="459"/>
      <x:c r="F738" s="459"/>
      <x:c r="G738" s="459"/>
      <x:c r="H738" s="459"/>
      <x:c r="I738" s="459"/>
      <x:c r="J738" s="459"/>
      <x:c r="K738" s="487"/>
      <x:c r="L738" s="459"/>
      <x:c r="M738" s="459"/>
      <x:c r="N738" s="747" t="str">
        <x:f>IF(A738="","",IF(COUNTIF($A$5:$A$1004,A738)&gt;1,"DUPLICATE ACTIVITY ID",IF(OR(B738="",C738="",D738="",E738="",F738="",G738="",L738=""),"CHECK REQUIRED FIELDS",IF(OR(NOT(ISNUMBER(B738)),B738&gt;TODAY()+1,AND(K738&lt;&gt;"",NOT(ISNUMBER(K738))),AND(K738&lt;&gt;"",K738&lt;B738)),"CHECK DATE","COMPLETE"))))</x:f>
      </x:c>
    </x:row>
    <x:row r="739">
      <x:c r="A739" s="459"/>
      <x:c r="B739" s="466"/>
      <x:c r="C739" s="459"/>
      <x:c r="D739" s="459"/>
      <x:c r="E739" s="459"/>
      <x:c r="F739" s="459"/>
      <x:c r="G739" s="459"/>
      <x:c r="H739" s="459"/>
      <x:c r="I739" s="459"/>
      <x:c r="J739" s="459"/>
      <x:c r="K739" s="487"/>
      <x:c r="L739" s="459"/>
      <x:c r="M739" s="459"/>
      <x:c r="N739" s="747" t="str">
        <x:f>IF(A739="","",IF(COUNTIF($A$5:$A$1004,A739)&gt;1,"DUPLICATE ACTIVITY ID",IF(OR(B739="",C739="",D739="",E739="",F739="",G739="",L739=""),"CHECK REQUIRED FIELDS",IF(OR(NOT(ISNUMBER(B739)),B739&gt;TODAY()+1,AND(K739&lt;&gt;"",NOT(ISNUMBER(K739))),AND(K739&lt;&gt;"",K739&lt;B739)),"CHECK DATE","COMPLETE"))))</x:f>
      </x:c>
    </x:row>
    <x:row r="740">
      <x:c r="A740" s="459"/>
      <x:c r="B740" s="466"/>
      <x:c r="C740" s="459"/>
      <x:c r="D740" s="459"/>
      <x:c r="E740" s="459"/>
      <x:c r="F740" s="459"/>
      <x:c r="G740" s="459"/>
      <x:c r="H740" s="459"/>
      <x:c r="I740" s="459"/>
      <x:c r="J740" s="459"/>
      <x:c r="K740" s="487"/>
      <x:c r="L740" s="459"/>
      <x:c r="M740" s="459"/>
      <x:c r="N740" s="747" t="str">
        <x:f>IF(A740="","",IF(COUNTIF($A$5:$A$1004,A740)&gt;1,"DUPLICATE ACTIVITY ID",IF(OR(B740="",C740="",D740="",E740="",F740="",G740="",L740=""),"CHECK REQUIRED FIELDS",IF(OR(NOT(ISNUMBER(B740)),B740&gt;TODAY()+1,AND(K740&lt;&gt;"",NOT(ISNUMBER(K740))),AND(K740&lt;&gt;"",K740&lt;B740)),"CHECK DATE","COMPLETE"))))</x:f>
      </x:c>
    </x:row>
    <x:row r="741">
      <x:c r="A741" s="459"/>
      <x:c r="B741" s="466"/>
      <x:c r="C741" s="459"/>
      <x:c r="D741" s="459"/>
      <x:c r="E741" s="459"/>
      <x:c r="F741" s="459"/>
      <x:c r="G741" s="459"/>
      <x:c r="H741" s="459"/>
      <x:c r="I741" s="459"/>
      <x:c r="J741" s="459"/>
      <x:c r="K741" s="487"/>
      <x:c r="L741" s="459"/>
      <x:c r="M741" s="459"/>
      <x:c r="N741" s="747" t="str">
        <x:f>IF(A741="","",IF(COUNTIF($A$5:$A$1004,A741)&gt;1,"DUPLICATE ACTIVITY ID",IF(OR(B741="",C741="",D741="",E741="",F741="",G741="",L741=""),"CHECK REQUIRED FIELDS",IF(OR(NOT(ISNUMBER(B741)),B741&gt;TODAY()+1,AND(K741&lt;&gt;"",NOT(ISNUMBER(K741))),AND(K741&lt;&gt;"",K741&lt;B741)),"CHECK DATE","COMPLETE"))))</x:f>
      </x:c>
    </x:row>
    <x:row r="742">
      <x:c r="A742" s="459"/>
      <x:c r="B742" s="466"/>
      <x:c r="C742" s="459"/>
      <x:c r="D742" s="459"/>
      <x:c r="E742" s="459"/>
      <x:c r="F742" s="459"/>
      <x:c r="G742" s="459"/>
      <x:c r="H742" s="459"/>
      <x:c r="I742" s="459"/>
      <x:c r="J742" s="459"/>
      <x:c r="K742" s="487"/>
      <x:c r="L742" s="459"/>
      <x:c r="M742" s="459"/>
      <x:c r="N742" s="747" t="str">
        <x:f>IF(A742="","",IF(COUNTIF($A$5:$A$1004,A742)&gt;1,"DUPLICATE ACTIVITY ID",IF(OR(B742="",C742="",D742="",E742="",F742="",G742="",L742=""),"CHECK REQUIRED FIELDS",IF(OR(NOT(ISNUMBER(B742)),B742&gt;TODAY()+1,AND(K742&lt;&gt;"",NOT(ISNUMBER(K742))),AND(K742&lt;&gt;"",K742&lt;B742)),"CHECK DATE","COMPLETE"))))</x:f>
      </x:c>
    </x:row>
    <x:row r="743">
      <x:c r="A743" s="459"/>
      <x:c r="B743" s="466"/>
      <x:c r="C743" s="459"/>
      <x:c r="D743" s="459"/>
      <x:c r="E743" s="459"/>
      <x:c r="F743" s="459"/>
      <x:c r="G743" s="459"/>
      <x:c r="H743" s="459"/>
      <x:c r="I743" s="459"/>
      <x:c r="J743" s="459"/>
      <x:c r="K743" s="487"/>
      <x:c r="L743" s="459"/>
      <x:c r="M743" s="459"/>
      <x:c r="N743" s="747" t="str">
        <x:f>IF(A743="","",IF(COUNTIF($A$5:$A$1004,A743)&gt;1,"DUPLICATE ACTIVITY ID",IF(OR(B743="",C743="",D743="",E743="",F743="",G743="",L743=""),"CHECK REQUIRED FIELDS",IF(OR(NOT(ISNUMBER(B743)),B743&gt;TODAY()+1,AND(K743&lt;&gt;"",NOT(ISNUMBER(K743))),AND(K743&lt;&gt;"",K743&lt;B743)),"CHECK DATE","COMPLETE"))))</x:f>
      </x:c>
    </x:row>
    <x:row r="744">
      <x:c r="A744" s="459"/>
      <x:c r="B744" s="466"/>
      <x:c r="C744" s="459"/>
      <x:c r="D744" s="459"/>
      <x:c r="E744" s="459"/>
      <x:c r="F744" s="459"/>
      <x:c r="G744" s="459"/>
      <x:c r="H744" s="459"/>
      <x:c r="I744" s="459"/>
      <x:c r="J744" s="459"/>
      <x:c r="K744" s="487"/>
      <x:c r="L744" s="459"/>
      <x:c r="M744" s="459"/>
      <x:c r="N744" s="747" t="str">
        <x:f>IF(A744="","",IF(COUNTIF($A$5:$A$1004,A744)&gt;1,"DUPLICATE ACTIVITY ID",IF(OR(B744="",C744="",D744="",E744="",F744="",G744="",L744=""),"CHECK REQUIRED FIELDS",IF(OR(NOT(ISNUMBER(B744)),B744&gt;TODAY()+1,AND(K744&lt;&gt;"",NOT(ISNUMBER(K744))),AND(K744&lt;&gt;"",K744&lt;B744)),"CHECK DATE","COMPLETE"))))</x:f>
      </x:c>
    </x:row>
    <x:row r="745">
      <x:c r="A745" s="459"/>
      <x:c r="B745" s="466"/>
      <x:c r="C745" s="459"/>
      <x:c r="D745" s="459"/>
      <x:c r="E745" s="459"/>
      <x:c r="F745" s="459"/>
      <x:c r="G745" s="459"/>
      <x:c r="H745" s="459"/>
      <x:c r="I745" s="459"/>
      <x:c r="J745" s="459"/>
      <x:c r="K745" s="487"/>
      <x:c r="L745" s="459"/>
      <x:c r="M745" s="459"/>
      <x:c r="N745" s="747" t="str">
        <x:f>IF(A745="","",IF(COUNTIF($A$5:$A$1004,A745)&gt;1,"DUPLICATE ACTIVITY ID",IF(OR(B745="",C745="",D745="",E745="",F745="",G745="",L745=""),"CHECK REQUIRED FIELDS",IF(OR(NOT(ISNUMBER(B745)),B745&gt;TODAY()+1,AND(K745&lt;&gt;"",NOT(ISNUMBER(K745))),AND(K745&lt;&gt;"",K745&lt;B745)),"CHECK DATE","COMPLETE"))))</x:f>
      </x:c>
    </x:row>
    <x:row r="746">
      <x:c r="A746" s="459"/>
      <x:c r="B746" s="466"/>
      <x:c r="C746" s="459"/>
      <x:c r="D746" s="459"/>
      <x:c r="E746" s="459"/>
      <x:c r="F746" s="459"/>
      <x:c r="G746" s="459"/>
      <x:c r="H746" s="459"/>
      <x:c r="I746" s="459"/>
      <x:c r="J746" s="459"/>
      <x:c r="K746" s="487"/>
      <x:c r="L746" s="459"/>
      <x:c r="M746" s="459"/>
      <x:c r="N746" s="747" t="str">
        <x:f>IF(A746="","",IF(COUNTIF($A$5:$A$1004,A746)&gt;1,"DUPLICATE ACTIVITY ID",IF(OR(B746="",C746="",D746="",E746="",F746="",G746="",L746=""),"CHECK REQUIRED FIELDS",IF(OR(NOT(ISNUMBER(B746)),B746&gt;TODAY()+1,AND(K746&lt;&gt;"",NOT(ISNUMBER(K746))),AND(K746&lt;&gt;"",K746&lt;B746)),"CHECK DATE","COMPLETE"))))</x:f>
      </x:c>
    </x:row>
    <x:row r="747">
      <x:c r="A747" s="459"/>
      <x:c r="B747" s="466"/>
      <x:c r="C747" s="459"/>
      <x:c r="D747" s="459"/>
      <x:c r="E747" s="459"/>
      <x:c r="F747" s="459"/>
      <x:c r="G747" s="459"/>
      <x:c r="H747" s="459"/>
      <x:c r="I747" s="459"/>
      <x:c r="J747" s="459"/>
      <x:c r="K747" s="487"/>
      <x:c r="L747" s="459"/>
      <x:c r="M747" s="459"/>
      <x:c r="N747" s="747" t="str">
        <x:f>IF(A747="","",IF(COUNTIF($A$5:$A$1004,A747)&gt;1,"DUPLICATE ACTIVITY ID",IF(OR(B747="",C747="",D747="",E747="",F747="",G747="",L747=""),"CHECK REQUIRED FIELDS",IF(OR(NOT(ISNUMBER(B747)),B747&gt;TODAY()+1,AND(K747&lt;&gt;"",NOT(ISNUMBER(K747))),AND(K747&lt;&gt;"",K747&lt;B747)),"CHECK DATE","COMPLETE"))))</x:f>
      </x:c>
    </x:row>
    <x:row r="748">
      <x:c r="A748" s="459"/>
      <x:c r="B748" s="466"/>
      <x:c r="C748" s="459"/>
      <x:c r="D748" s="459"/>
      <x:c r="E748" s="459"/>
      <x:c r="F748" s="459"/>
      <x:c r="G748" s="459"/>
      <x:c r="H748" s="459"/>
      <x:c r="I748" s="459"/>
      <x:c r="J748" s="459"/>
      <x:c r="K748" s="487"/>
      <x:c r="L748" s="459"/>
      <x:c r="M748" s="459"/>
      <x:c r="N748" s="747" t="str">
        <x:f>IF(A748="","",IF(COUNTIF($A$5:$A$1004,A748)&gt;1,"DUPLICATE ACTIVITY ID",IF(OR(B748="",C748="",D748="",E748="",F748="",G748="",L748=""),"CHECK REQUIRED FIELDS",IF(OR(NOT(ISNUMBER(B748)),B748&gt;TODAY()+1,AND(K748&lt;&gt;"",NOT(ISNUMBER(K748))),AND(K748&lt;&gt;"",K748&lt;B748)),"CHECK DATE","COMPLETE"))))</x:f>
      </x:c>
    </x:row>
    <x:row r="749">
      <x:c r="A749" s="459"/>
      <x:c r="B749" s="466"/>
      <x:c r="C749" s="459"/>
      <x:c r="D749" s="459"/>
      <x:c r="E749" s="459"/>
      <x:c r="F749" s="459"/>
      <x:c r="G749" s="459"/>
      <x:c r="H749" s="459"/>
      <x:c r="I749" s="459"/>
      <x:c r="J749" s="459"/>
      <x:c r="K749" s="487"/>
      <x:c r="L749" s="459"/>
      <x:c r="M749" s="459"/>
      <x:c r="N749" s="747" t="str">
        <x:f>IF(A749="","",IF(COUNTIF($A$5:$A$1004,A749)&gt;1,"DUPLICATE ACTIVITY ID",IF(OR(B749="",C749="",D749="",E749="",F749="",G749="",L749=""),"CHECK REQUIRED FIELDS",IF(OR(NOT(ISNUMBER(B749)),B749&gt;TODAY()+1,AND(K749&lt;&gt;"",NOT(ISNUMBER(K749))),AND(K749&lt;&gt;"",K749&lt;B749)),"CHECK DATE","COMPLETE"))))</x:f>
      </x:c>
    </x:row>
    <x:row r="750">
      <x:c r="A750" s="459"/>
      <x:c r="B750" s="466"/>
      <x:c r="C750" s="459"/>
      <x:c r="D750" s="459"/>
      <x:c r="E750" s="459"/>
      <x:c r="F750" s="459"/>
      <x:c r="G750" s="459"/>
      <x:c r="H750" s="459"/>
      <x:c r="I750" s="459"/>
      <x:c r="J750" s="459"/>
      <x:c r="K750" s="487"/>
      <x:c r="L750" s="459"/>
      <x:c r="M750" s="459"/>
      <x:c r="N750" s="747" t="str">
        <x:f>IF(A750="","",IF(COUNTIF($A$5:$A$1004,A750)&gt;1,"DUPLICATE ACTIVITY ID",IF(OR(B750="",C750="",D750="",E750="",F750="",G750="",L750=""),"CHECK REQUIRED FIELDS",IF(OR(NOT(ISNUMBER(B750)),B750&gt;TODAY()+1,AND(K750&lt;&gt;"",NOT(ISNUMBER(K750))),AND(K750&lt;&gt;"",K750&lt;B750)),"CHECK DATE","COMPLETE"))))</x:f>
      </x:c>
    </x:row>
    <x:row r="751">
      <x:c r="A751" s="459"/>
      <x:c r="B751" s="466"/>
      <x:c r="C751" s="459"/>
      <x:c r="D751" s="459"/>
      <x:c r="E751" s="459"/>
      <x:c r="F751" s="459"/>
      <x:c r="G751" s="459"/>
      <x:c r="H751" s="459"/>
      <x:c r="I751" s="459"/>
      <x:c r="J751" s="459"/>
      <x:c r="K751" s="487"/>
      <x:c r="L751" s="459"/>
      <x:c r="M751" s="459"/>
      <x:c r="N751" s="747" t="str">
        <x:f>IF(A751="","",IF(COUNTIF($A$5:$A$1004,A751)&gt;1,"DUPLICATE ACTIVITY ID",IF(OR(B751="",C751="",D751="",E751="",F751="",G751="",L751=""),"CHECK REQUIRED FIELDS",IF(OR(NOT(ISNUMBER(B751)),B751&gt;TODAY()+1,AND(K751&lt;&gt;"",NOT(ISNUMBER(K751))),AND(K751&lt;&gt;"",K751&lt;B751)),"CHECK DATE","COMPLETE"))))</x:f>
      </x:c>
    </x:row>
    <x:row r="752">
      <x:c r="A752" s="459"/>
      <x:c r="B752" s="466"/>
      <x:c r="C752" s="459"/>
      <x:c r="D752" s="459"/>
      <x:c r="E752" s="459"/>
      <x:c r="F752" s="459"/>
      <x:c r="G752" s="459"/>
      <x:c r="H752" s="459"/>
      <x:c r="I752" s="459"/>
      <x:c r="J752" s="459"/>
      <x:c r="K752" s="487"/>
      <x:c r="L752" s="459"/>
      <x:c r="M752" s="459"/>
      <x:c r="N752" s="747" t="str">
        <x:f>IF(A752="","",IF(COUNTIF($A$5:$A$1004,A752)&gt;1,"DUPLICATE ACTIVITY ID",IF(OR(B752="",C752="",D752="",E752="",F752="",G752="",L752=""),"CHECK REQUIRED FIELDS",IF(OR(NOT(ISNUMBER(B752)),B752&gt;TODAY()+1,AND(K752&lt;&gt;"",NOT(ISNUMBER(K752))),AND(K752&lt;&gt;"",K752&lt;B752)),"CHECK DATE","COMPLETE"))))</x:f>
      </x:c>
    </x:row>
    <x:row r="753">
      <x:c r="A753" s="459"/>
      <x:c r="B753" s="466"/>
      <x:c r="C753" s="459"/>
      <x:c r="D753" s="459"/>
      <x:c r="E753" s="459"/>
      <x:c r="F753" s="459"/>
      <x:c r="G753" s="459"/>
      <x:c r="H753" s="459"/>
      <x:c r="I753" s="459"/>
      <x:c r="J753" s="459"/>
      <x:c r="K753" s="487"/>
      <x:c r="L753" s="459"/>
      <x:c r="M753" s="459"/>
      <x:c r="N753" s="747" t="str">
        <x:f>IF(A753="","",IF(COUNTIF($A$5:$A$1004,A753)&gt;1,"DUPLICATE ACTIVITY ID",IF(OR(B753="",C753="",D753="",E753="",F753="",G753="",L753=""),"CHECK REQUIRED FIELDS",IF(OR(NOT(ISNUMBER(B753)),B753&gt;TODAY()+1,AND(K753&lt;&gt;"",NOT(ISNUMBER(K753))),AND(K753&lt;&gt;"",K753&lt;B753)),"CHECK DATE","COMPLETE"))))</x:f>
      </x:c>
    </x:row>
    <x:row r="754">
      <x:c r="A754" s="459"/>
      <x:c r="B754" s="466"/>
      <x:c r="C754" s="459"/>
      <x:c r="D754" s="459"/>
      <x:c r="E754" s="459"/>
      <x:c r="F754" s="459"/>
      <x:c r="G754" s="459"/>
      <x:c r="H754" s="459"/>
      <x:c r="I754" s="459"/>
      <x:c r="J754" s="459"/>
      <x:c r="K754" s="487"/>
      <x:c r="L754" s="459"/>
      <x:c r="M754" s="459"/>
      <x:c r="N754" s="747" t="str">
        <x:f>IF(A754="","",IF(COUNTIF($A$5:$A$1004,A754)&gt;1,"DUPLICATE ACTIVITY ID",IF(OR(B754="",C754="",D754="",E754="",F754="",G754="",L754=""),"CHECK REQUIRED FIELDS",IF(OR(NOT(ISNUMBER(B754)),B754&gt;TODAY()+1,AND(K754&lt;&gt;"",NOT(ISNUMBER(K754))),AND(K754&lt;&gt;"",K754&lt;B754)),"CHECK DATE","COMPLETE"))))</x:f>
      </x:c>
    </x:row>
    <x:row r="755">
      <x:c r="A755" s="459"/>
      <x:c r="B755" s="466"/>
      <x:c r="C755" s="459"/>
      <x:c r="D755" s="459"/>
      <x:c r="E755" s="459"/>
      <x:c r="F755" s="459"/>
      <x:c r="G755" s="459"/>
      <x:c r="H755" s="459"/>
      <x:c r="I755" s="459"/>
      <x:c r="J755" s="459"/>
      <x:c r="K755" s="487"/>
      <x:c r="L755" s="459"/>
      <x:c r="M755" s="459"/>
      <x:c r="N755" s="747" t="str">
        <x:f>IF(A755="","",IF(COUNTIF($A$5:$A$1004,A755)&gt;1,"DUPLICATE ACTIVITY ID",IF(OR(B755="",C755="",D755="",E755="",F755="",G755="",L755=""),"CHECK REQUIRED FIELDS",IF(OR(NOT(ISNUMBER(B755)),B755&gt;TODAY()+1,AND(K755&lt;&gt;"",NOT(ISNUMBER(K755))),AND(K755&lt;&gt;"",K755&lt;B755)),"CHECK DATE","COMPLETE"))))</x:f>
      </x:c>
    </x:row>
    <x:row r="756">
      <x:c r="A756" s="459"/>
      <x:c r="B756" s="466"/>
      <x:c r="C756" s="459"/>
      <x:c r="D756" s="459"/>
      <x:c r="E756" s="459"/>
      <x:c r="F756" s="459"/>
      <x:c r="G756" s="459"/>
      <x:c r="H756" s="459"/>
      <x:c r="I756" s="459"/>
      <x:c r="J756" s="459"/>
      <x:c r="K756" s="487"/>
      <x:c r="L756" s="459"/>
      <x:c r="M756" s="459"/>
      <x:c r="N756" s="747" t="str">
        <x:f>IF(A756="","",IF(COUNTIF($A$5:$A$1004,A756)&gt;1,"DUPLICATE ACTIVITY ID",IF(OR(B756="",C756="",D756="",E756="",F756="",G756="",L756=""),"CHECK REQUIRED FIELDS",IF(OR(NOT(ISNUMBER(B756)),B756&gt;TODAY()+1,AND(K756&lt;&gt;"",NOT(ISNUMBER(K756))),AND(K756&lt;&gt;"",K756&lt;B756)),"CHECK DATE","COMPLETE"))))</x:f>
      </x:c>
    </x:row>
    <x:row r="757">
      <x:c r="A757" s="459"/>
      <x:c r="B757" s="466"/>
      <x:c r="C757" s="459"/>
      <x:c r="D757" s="459"/>
      <x:c r="E757" s="459"/>
      <x:c r="F757" s="459"/>
      <x:c r="G757" s="459"/>
      <x:c r="H757" s="459"/>
      <x:c r="I757" s="459"/>
      <x:c r="J757" s="459"/>
      <x:c r="K757" s="487"/>
      <x:c r="L757" s="459"/>
      <x:c r="M757" s="459"/>
      <x:c r="N757" s="747" t="str">
        <x:f>IF(A757="","",IF(COUNTIF($A$5:$A$1004,A757)&gt;1,"DUPLICATE ACTIVITY ID",IF(OR(B757="",C757="",D757="",E757="",F757="",G757="",L757=""),"CHECK REQUIRED FIELDS",IF(OR(NOT(ISNUMBER(B757)),B757&gt;TODAY()+1,AND(K757&lt;&gt;"",NOT(ISNUMBER(K757))),AND(K757&lt;&gt;"",K757&lt;B757)),"CHECK DATE","COMPLETE"))))</x:f>
      </x:c>
    </x:row>
    <x:row r="758">
      <x:c r="A758" s="459"/>
      <x:c r="B758" s="466"/>
      <x:c r="C758" s="459"/>
      <x:c r="D758" s="459"/>
      <x:c r="E758" s="459"/>
      <x:c r="F758" s="459"/>
      <x:c r="G758" s="459"/>
      <x:c r="H758" s="459"/>
      <x:c r="I758" s="459"/>
      <x:c r="J758" s="459"/>
      <x:c r="K758" s="487"/>
      <x:c r="L758" s="459"/>
      <x:c r="M758" s="459"/>
      <x:c r="N758" s="747" t="str">
        <x:f>IF(A758="","",IF(COUNTIF($A$5:$A$1004,A758)&gt;1,"DUPLICATE ACTIVITY ID",IF(OR(B758="",C758="",D758="",E758="",F758="",G758="",L758=""),"CHECK REQUIRED FIELDS",IF(OR(NOT(ISNUMBER(B758)),B758&gt;TODAY()+1,AND(K758&lt;&gt;"",NOT(ISNUMBER(K758))),AND(K758&lt;&gt;"",K758&lt;B758)),"CHECK DATE","COMPLETE"))))</x:f>
      </x:c>
    </x:row>
    <x:row r="759">
      <x:c r="A759" s="459"/>
      <x:c r="B759" s="466"/>
      <x:c r="C759" s="459"/>
      <x:c r="D759" s="459"/>
      <x:c r="E759" s="459"/>
      <x:c r="F759" s="459"/>
      <x:c r="G759" s="459"/>
      <x:c r="H759" s="459"/>
      <x:c r="I759" s="459"/>
      <x:c r="J759" s="459"/>
      <x:c r="K759" s="487"/>
      <x:c r="L759" s="459"/>
      <x:c r="M759" s="459"/>
      <x:c r="N759" s="747" t="str">
        <x:f>IF(A759="","",IF(COUNTIF($A$5:$A$1004,A759)&gt;1,"DUPLICATE ACTIVITY ID",IF(OR(B759="",C759="",D759="",E759="",F759="",G759="",L759=""),"CHECK REQUIRED FIELDS",IF(OR(NOT(ISNUMBER(B759)),B759&gt;TODAY()+1,AND(K759&lt;&gt;"",NOT(ISNUMBER(K759))),AND(K759&lt;&gt;"",K759&lt;B759)),"CHECK DATE","COMPLETE"))))</x:f>
      </x:c>
    </x:row>
    <x:row r="760">
      <x:c r="A760" s="459"/>
      <x:c r="B760" s="466"/>
      <x:c r="C760" s="459"/>
      <x:c r="D760" s="459"/>
      <x:c r="E760" s="459"/>
      <x:c r="F760" s="459"/>
      <x:c r="G760" s="459"/>
      <x:c r="H760" s="459"/>
      <x:c r="I760" s="459"/>
      <x:c r="J760" s="459"/>
      <x:c r="K760" s="487"/>
      <x:c r="L760" s="459"/>
      <x:c r="M760" s="459"/>
      <x:c r="N760" s="747" t="str">
        <x:f>IF(A760="","",IF(COUNTIF($A$5:$A$1004,A760)&gt;1,"DUPLICATE ACTIVITY ID",IF(OR(B760="",C760="",D760="",E760="",F760="",G760="",L760=""),"CHECK REQUIRED FIELDS",IF(OR(NOT(ISNUMBER(B760)),B760&gt;TODAY()+1,AND(K760&lt;&gt;"",NOT(ISNUMBER(K760))),AND(K760&lt;&gt;"",K760&lt;B760)),"CHECK DATE","COMPLETE"))))</x:f>
      </x:c>
    </x:row>
    <x:row r="761">
      <x:c r="A761" s="459"/>
      <x:c r="B761" s="466"/>
      <x:c r="C761" s="459"/>
      <x:c r="D761" s="459"/>
      <x:c r="E761" s="459"/>
      <x:c r="F761" s="459"/>
      <x:c r="G761" s="459"/>
      <x:c r="H761" s="459"/>
      <x:c r="I761" s="459"/>
      <x:c r="J761" s="459"/>
      <x:c r="K761" s="487"/>
      <x:c r="L761" s="459"/>
      <x:c r="M761" s="459"/>
      <x:c r="N761" s="747" t="str">
        <x:f>IF(A761="","",IF(COUNTIF($A$5:$A$1004,A761)&gt;1,"DUPLICATE ACTIVITY ID",IF(OR(B761="",C761="",D761="",E761="",F761="",G761="",L761=""),"CHECK REQUIRED FIELDS",IF(OR(NOT(ISNUMBER(B761)),B761&gt;TODAY()+1,AND(K761&lt;&gt;"",NOT(ISNUMBER(K761))),AND(K761&lt;&gt;"",K761&lt;B761)),"CHECK DATE","COMPLETE"))))</x:f>
      </x:c>
    </x:row>
    <x:row r="762">
      <x:c r="A762" s="459"/>
      <x:c r="B762" s="466"/>
      <x:c r="C762" s="459"/>
      <x:c r="D762" s="459"/>
      <x:c r="E762" s="459"/>
      <x:c r="F762" s="459"/>
      <x:c r="G762" s="459"/>
      <x:c r="H762" s="459"/>
      <x:c r="I762" s="459"/>
      <x:c r="J762" s="459"/>
      <x:c r="K762" s="487"/>
      <x:c r="L762" s="459"/>
      <x:c r="M762" s="459"/>
      <x:c r="N762" s="747" t="str">
        <x:f>IF(A762="","",IF(COUNTIF($A$5:$A$1004,A762)&gt;1,"DUPLICATE ACTIVITY ID",IF(OR(B762="",C762="",D762="",E762="",F762="",G762="",L762=""),"CHECK REQUIRED FIELDS",IF(OR(NOT(ISNUMBER(B762)),B762&gt;TODAY()+1,AND(K762&lt;&gt;"",NOT(ISNUMBER(K762))),AND(K762&lt;&gt;"",K762&lt;B762)),"CHECK DATE","COMPLETE"))))</x:f>
      </x:c>
    </x:row>
    <x:row r="763">
      <x:c r="A763" s="459"/>
      <x:c r="B763" s="466"/>
      <x:c r="C763" s="459"/>
      <x:c r="D763" s="459"/>
      <x:c r="E763" s="459"/>
      <x:c r="F763" s="459"/>
      <x:c r="G763" s="459"/>
      <x:c r="H763" s="459"/>
      <x:c r="I763" s="459"/>
      <x:c r="J763" s="459"/>
      <x:c r="K763" s="487"/>
      <x:c r="L763" s="459"/>
      <x:c r="M763" s="459"/>
      <x:c r="N763" s="747" t="str">
        <x:f>IF(A763="","",IF(COUNTIF($A$5:$A$1004,A763)&gt;1,"DUPLICATE ACTIVITY ID",IF(OR(B763="",C763="",D763="",E763="",F763="",G763="",L763=""),"CHECK REQUIRED FIELDS",IF(OR(NOT(ISNUMBER(B763)),B763&gt;TODAY()+1,AND(K763&lt;&gt;"",NOT(ISNUMBER(K763))),AND(K763&lt;&gt;"",K763&lt;B763)),"CHECK DATE","COMPLETE"))))</x:f>
      </x:c>
    </x:row>
    <x:row r="764">
      <x:c r="A764" s="459"/>
      <x:c r="B764" s="466"/>
      <x:c r="C764" s="459"/>
      <x:c r="D764" s="459"/>
      <x:c r="E764" s="459"/>
      <x:c r="F764" s="459"/>
      <x:c r="G764" s="459"/>
      <x:c r="H764" s="459"/>
      <x:c r="I764" s="459"/>
      <x:c r="J764" s="459"/>
      <x:c r="K764" s="487"/>
      <x:c r="L764" s="459"/>
      <x:c r="M764" s="459"/>
      <x:c r="N764" s="747" t="str">
        <x:f>IF(A764="","",IF(COUNTIF($A$5:$A$1004,A764)&gt;1,"DUPLICATE ACTIVITY ID",IF(OR(B764="",C764="",D764="",E764="",F764="",G764="",L764=""),"CHECK REQUIRED FIELDS",IF(OR(NOT(ISNUMBER(B764)),B764&gt;TODAY()+1,AND(K764&lt;&gt;"",NOT(ISNUMBER(K764))),AND(K764&lt;&gt;"",K764&lt;B764)),"CHECK DATE","COMPLETE"))))</x:f>
      </x:c>
    </x:row>
    <x:row r="765">
      <x:c r="A765" s="459"/>
      <x:c r="B765" s="466"/>
      <x:c r="C765" s="459"/>
      <x:c r="D765" s="459"/>
      <x:c r="E765" s="459"/>
      <x:c r="F765" s="459"/>
      <x:c r="G765" s="459"/>
      <x:c r="H765" s="459"/>
      <x:c r="I765" s="459"/>
      <x:c r="J765" s="459"/>
      <x:c r="K765" s="487"/>
      <x:c r="L765" s="459"/>
      <x:c r="M765" s="459"/>
      <x:c r="N765" s="747" t="str">
        <x:f>IF(A765="","",IF(COUNTIF($A$5:$A$1004,A765)&gt;1,"DUPLICATE ACTIVITY ID",IF(OR(B765="",C765="",D765="",E765="",F765="",G765="",L765=""),"CHECK REQUIRED FIELDS",IF(OR(NOT(ISNUMBER(B765)),B765&gt;TODAY()+1,AND(K765&lt;&gt;"",NOT(ISNUMBER(K765))),AND(K765&lt;&gt;"",K765&lt;B765)),"CHECK DATE","COMPLETE"))))</x:f>
      </x:c>
    </x:row>
    <x:row r="766">
      <x:c r="A766" s="459"/>
      <x:c r="B766" s="466"/>
      <x:c r="C766" s="459"/>
      <x:c r="D766" s="459"/>
      <x:c r="E766" s="459"/>
      <x:c r="F766" s="459"/>
      <x:c r="G766" s="459"/>
      <x:c r="H766" s="459"/>
      <x:c r="I766" s="459"/>
      <x:c r="J766" s="459"/>
      <x:c r="K766" s="487"/>
      <x:c r="L766" s="459"/>
      <x:c r="M766" s="459"/>
      <x:c r="N766" s="747" t="str">
        <x:f>IF(A766="","",IF(COUNTIF($A$5:$A$1004,A766)&gt;1,"DUPLICATE ACTIVITY ID",IF(OR(B766="",C766="",D766="",E766="",F766="",G766="",L766=""),"CHECK REQUIRED FIELDS",IF(OR(NOT(ISNUMBER(B766)),B766&gt;TODAY()+1,AND(K766&lt;&gt;"",NOT(ISNUMBER(K766))),AND(K766&lt;&gt;"",K766&lt;B766)),"CHECK DATE","COMPLETE"))))</x:f>
      </x:c>
    </x:row>
    <x:row r="767">
      <x:c r="A767" s="459"/>
      <x:c r="B767" s="466"/>
      <x:c r="C767" s="459"/>
      <x:c r="D767" s="459"/>
      <x:c r="E767" s="459"/>
      <x:c r="F767" s="459"/>
      <x:c r="G767" s="459"/>
      <x:c r="H767" s="459"/>
      <x:c r="I767" s="459"/>
      <x:c r="J767" s="459"/>
      <x:c r="K767" s="487"/>
      <x:c r="L767" s="459"/>
      <x:c r="M767" s="459"/>
      <x:c r="N767" s="747" t="str">
        <x:f>IF(A767="","",IF(COUNTIF($A$5:$A$1004,A767)&gt;1,"DUPLICATE ACTIVITY ID",IF(OR(B767="",C767="",D767="",E767="",F767="",G767="",L767=""),"CHECK REQUIRED FIELDS",IF(OR(NOT(ISNUMBER(B767)),B767&gt;TODAY()+1,AND(K767&lt;&gt;"",NOT(ISNUMBER(K767))),AND(K767&lt;&gt;"",K767&lt;B767)),"CHECK DATE","COMPLETE"))))</x:f>
      </x:c>
    </x:row>
    <x:row r="768">
      <x:c r="A768" s="459"/>
      <x:c r="B768" s="466"/>
      <x:c r="C768" s="459"/>
      <x:c r="D768" s="459"/>
      <x:c r="E768" s="459"/>
      <x:c r="F768" s="459"/>
      <x:c r="G768" s="459"/>
      <x:c r="H768" s="459"/>
      <x:c r="I768" s="459"/>
      <x:c r="J768" s="459"/>
      <x:c r="K768" s="487"/>
      <x:c r="L768" s="459"/>
      <x:c r="M768" s="459"/>
      <x:c r="N768" s="747" t="str">
        <x:f>IF(A768="","",IF(COUNTIF($A$5:$A$1004,A768)&gt;1,"DUPLICATE ACTIVITY ID",IF(OR(B768="",C768="",D768="",E768="",F768="",G768="",L768=""),"CHECK REQUIRED FIELDS",IF(OR(NOT(ISNUMBER(B768)),B768&gt;TODAY()+1,AND(K768&lt;&gt;"",NOT(ISNUMBER(K768))),AND(K768&lt;&gt;"",K768&lt;B768)),"CHECK DATE","COMPLETE"))))</x:f>
      </x:c>
    </x:row>
    <x:row r="769">
      <x:c r="A769" s="459"/>
      <x:c r="B769" s="466"/>
      <x:c r="C769" s="459"/>
      <x:c r="D769" s="459"/>
      <x:c r="E769" s="459"/>
      <x:c r="F769" s="459"/>
      <x:c r="G769" s="459"/>
      <x:c r="H769" s="459"/>
      <x:c r="I769" s="459"/>
      <x:c r="J769" s="459"/>
      <x:c r="K769" s="487"/>
      <x:c r="L769" s="459"/>
      <x:c r="M769" s="459"/>
      <x:c r="N769" s="747" t="str">
        <x:f>IF(A769="","",IF(COUNTIF($A$5:$A$1004,A769)&gt;1,"DUPLICATE ACTIVITY ID",IF(OR(B769="",C769="",D769="",E769="",F769="",G769="",L769=""),"CHECK REQUIRED FIELDS",IF(OR(NOT(ISNUMBER(B769)),B769&gt;TODAY()+1,AND(K769&lt;&gt;"",NOT(ISNUMBER(K769))),AND(K769&lt;&gt;"",K769&lt;B769)),"CHECK DATE","COMPLETE"))))</x:f>
      </x:c>
    </x:row>
    <x:row r="770">
      <x:c r="A770" s="459"/>
      <x:c r="B770" s="466"/>
      <x:c r="C770" s="459"/>
      <x:c r="D770" s="459"/>
      <x:c r="E770" s="459"/>
      <x:c r="F770" s="459"/>
      <x:c r="G770" s="459"/>
      <x:c r="H770" s="459"/>
      <x:c r="I770" s="459"/>
      <x:c r="J770" s="459"/>
      <x:c r="K770" s="487"/>
      <x:c r="L770" s="459"/>
      <x:c r="M770" s="459"/>
      <x:c r="N770" s="747" t="str">
        <x:f>IF(A770="","",IF(COUNTIF($A$5:$A$1004,A770)&gt;1,"DUPLICATE ACTIVITY ID",IF(OR(B770="",C770="",D770="",E770="",F770="",G770="",L770=""),"CHECK REQUIRED FIELDS",IF(OR(NOT(ISNUMBER(B770)),B770&gt;TODAY()+1,AND(K770&lt;&gt;"",NOT(ISNUMBER(K770))),AND(K770&lt;&gt;"",K770&lt;B770)),"CHECK DATE","COMPLETE"))))</x:f>
      </x:c>
    </x:row>
    <x:row r="771">
      <x:c r="A771" s="459"/>
      <x:c r="B771" s="466"/>
      <x:c r="C771" s="459"/>
      <x:c r="D771" s="459"/>
      <x:c r="E771" s="459"/>
      <x:c r="F771" s="459"/>
      <x:c r="G771" s="459"/>
      <x:c r="H771" s="459"/>
      <x:c r="I771" s="459"/>
      <x:c r="J771" s="459"/>
      <x:c r="K771" s="487"/>
      <x:c r="L771" s="459"/>
      <x:c r="M771" s="459"/>
      <x:c r="N771" s="747" t="str">
        <x:f>IF(A771="","",IF(COUNTIF($A$5:$A$1004,A771)&gt;1,"DUPLICATE ACTIVITY ID",IF(OR(B771="",C771="",D771="",E771="",F771="",G771="",L771=""),"CHECK REQUIRED FIELDS",IF(OR(NOT(ISNUMBER(B771)),B771&gt;TODAY()+1,AND(K771&lt;&gt;"",NOT(ISNUMBER(K771))),AND(K771&lt;&gt;"",K771&lt;B771)),"CHECK DATE","COMPLETE"))))</x:f>
      </x:c>
    </x:row>
    <x:row r="772">
      <x:c r="A772" s="459"/>
      <x:c r="B772" s="466"/>
      <x:c r="C772" s="459"/>
      <x:c r="D772" s="459"/>
      <x:c r="E772" s="459"/>
      <x:c r="F772" s="459"/>
      <x:c r="G772" s="459"/>
      <x:c r="H772" s="459"/>
      <x:c r="I772" s="459"/>
      <x:c r="J772" s="459"/>
      <x:c r="K772" s="487"/>
      <x:c r="L772" s="459"/>
      <x:c r="M772" s="459"/>
      <x:c r="N772" s="747" t="str">
        <x:f>IF(A772="","",IF(COUNTIF($A$5:$A$1004,A772)&gt;1,"DUPLICATE ACTIVITY ID",IF(OR(B772="",C772="",D772="",E772="",F772="",G772="",L772=""),"CHECK REQUIRED FIELDS",IF(OR(NOT(ISNUMBER(B772)),B772&gt;TODAY()+1,AND(K772&lt;&gt;"",NOT(ISNUMBER(K772))),AND(K772&lt;&gt;"",K772&lt;B772)),"CHECK DATE","COMPLETE"))))</x:f>
      </x:c>
    </x:row>
    <x:row r="773">
      <x:c r="A773" s="459"/>
      <x:c r="B773" s="466"/>
      <x:c r="C773" s="459"/>
      <x:c r="D773" s="459"/>
      <x:c r="E773" s="459"/>
      <x:c r="F773" s="459"/>
      <x:c r="G773" s="459"/>
      <x:c r="H773" s="459"/>
      <x:c r="I773" s="459"/>
      <x:c r="J773" s="459"/>
      <x:c r="K773" s="487"/>
      <x:c r="L773" s="459"/>
      <x:c r="M773" s="459"/>
      <x:c r="N773" s="747" t="str">
        <x:f>IF(A773="","",IF(COUNTIF($A$5:$A$1004,A773)&gt;1,"DUPLICATE ACTIVITY ID",IF(OR(B773="",C773="",D773="",E773="",F773="",G773="",L773=""),"CHECK REQUIRED FIELDS",IF(OR(NOT(ISNUMBER(B773)),B773&gt;TODAY()+1,AND(K773&lt;&gt;"",NOT(ISNUMBER(K773))),AND(K773&lt;&gt;"",K773&lt;B773)),"CHECK DATE","COMPLETE"))))</x:f>
      </x:c>
    </x:row>
    <x:row r="774">
      <x:c r="A774" s="459"/>
      <x:c r="B774" s="466"/>
      <x:c r="C774" s="459"/>
      <x:c r="D774" s="459"/>
      <x:c r="E774" s="459"/>
      <x:c r="F774" s="459"/>
      <x:c r="G774" s="459"/>
      <x:c r="H774" s="459"/>
      <x:c r="I774" s="459"/>
      <x:c r="J774" s="459"/>
      <x:c r="K774" s="487"/>
      <x:c r="L774" s="459"/>
      <x:c r="M774" s="459"/>
      <x:c r="N774" s="747" t="str">
        <x:f>IF(A774="","",IF(COUNTIF($A$5:$A$1004,A774)&gt;1,"DUPLICATE ACTIVITY ID",IF(OR(B774="",C774="",D774="",E774="",F774="",G774="",L774=""),"CHECK REQUIRED FIELDS",IF(OR(NOT(ISNUMBER(B774)),B774&gt;TODAY()+1,AND(K774&lt;&gt;"",NOT(ISNUMBER(K774))),AND(K774&lt;&gt;"",K774&lt;B774)),"CHECK DATE","COMPLETE"))))</x:f>
      </x:c>
    </x:row>
    <x:row r="775">
      <x:c r="A775" s="459"/>
      <x:c r="B775" s="466"/>
      <x:c r="C775" s="459"/>
      <x:c r="D775" s="459"/>
      <x:c r="E775" s="459"/>
      <x:c r="F775" s="459"/>
      <x:c r="G775" s="459"/>
      <x:c r="H775" s="459"/>
      <x:c r="I775" s="459"/>
      <x:c r="J775" s="459"/>
      <x:c r="K775" s="487"/>
      <x:c r="L775" s="459"/>
      <x:c r="M775" s="459"/>
      <x:c r="N775" s="747" t="str">
        <x:f>IF(A775="","",IF(COUNTIF($A$5:$A$1004,A775)&gt;1,"DUPLICATE ACTIVITY ID",IF(OR(B775="",C775="",D775="",E775="",F775="",G775="",L775=""),"CHECK REQUIRED FIELDS",IF(OR(NOT(ISNUMBER(B775)),B775&gt;TODAY()+1,AND(K775&lt;&gt;"",NOT(ISNUMBER(K775))),AND(K775&lt;&gt;"",K775&lt;B775)),"CHECK DATE","COMPLETE"))))</x:f>
      </x:c>
    </x:row>
    <x:row r="776">
      <x:c r="A776" s="459"/>
      <x:c r="B776" s="466"/>
      <x:c r="C776" s="459"/>
      <x:c r="D776" s="459"/>
      <x:c r="E776" s="459"/>
      <x:c r="F776" s="459"/>
      <x:c r="G776" s="459"/>
      <x:c r="H776" s="459"/>
      <x:c r="I776" s="459"/>
      <x:c r="J776" s="459"/>
      <x:c r="K776" s="487"/>
      <x:c r="L776" s="459"/>
      <x:c r="M776" s="459"/>
      <x:c r="N776" s="747" t="str">
        <x:f>IF(A776="","",IF(COUNTIF($A$5:$A$1004,A776)&gt;1,"DUPLICATE ACTIVITY ID",IF(OR(B776="",C776="",D776="",E776="",F776="",G776="",L776=""),"CHECK REQUIRED FIELDS",IF(OR(NOT(ISNUMBER(B776)),B776&gt;TODAY()+1,AND(K776&lt;&gt;"",NOT(ISNUMBER(K776))),AND(K776&lt;&gt;"",K776&lt;B776)),"CHECK DATE","COMPLETE"))))</x:f>
      </x:c>
    </x:row>
    <x:row r="777">
      <x:c r="A777" s="459"/>
      <x:c r="B777" s="466"/>
      <x:c r="C777" s="459"/>
      <x:c r="D777" s="459"/>
      <x:c r="E777" s="459"/>
      <x:c r="F777" s="459"/>
      <x:c r="G777" s="459"/>
      <x:c r="H777" s="459"/>
      <x:c r="I777" s="459"/>
      <x:c r="J777" s="459"/>
      <x:c r="K777" s="487"/>
      <x:c r="L777" s="459"/>
      <x:c r="M777" s="459"/>
      <x:c r="N777" s="747" t="str">
        <x:f>IF(A777="","",IF(COUNTIF($A$5:$A$1004,A777)&gt;1,"DUPLICATE ACTIVITY ID",IF(OR(B777="",C777="",D777="",E777="",F777="",G777="",L777=""),"CHECK REQUIRED FIELDS",IF(OR(NOT(ISNUMBER(B777)),B777&gt;TODAY()+1,AND(K777&lt;&gt;"",NOT(ISNUMBER(K777))),AND(K777&lt;&gt;"",K777&lt;B777)),"CHECK DATE","COMPLETE"))))</x:f>
      </x:c>
    </x:row>
    <x:row r="778">
      <x:c r="A778" s="459"/>
      <x:c r="B778" s="466"/>
      <x:c r="C778" s="459"/>
      <x:c r="D778" s="459"/>
      <x:c r="E778" s="459"/>
      <x:c r="F778" s="459"/>
      <x:c r="G778" s="459"/>
      <x:c r="H778" s="459"/>
      <x:c r="I778" s="459"/>
      <x:c r="J778" s="459"/>
      <x:c r="K778" s="487"/>
      <x:c r="L778" s="459"/>
      <x:c r="M778" s="459"/>
      <x:c r="N778" s="747" t="str">
        <x:f>IF(A778="","",IF(COUNTIF($A$5:$A$1004,A778)&gt;1,"DUPLICATE ACTIVITY ID",IF(OR(B778="",C778="",D778="",E778="",F778="",G778="",L778=""),"CHECK REQUIRED FIELDS",IF(OR(NOT(ISNUMBER(B778)),B778&gt;TODAY()+1,AND(K778&lt;&gt;"",NOT(ISNUMBER(K778))),AND(K778&lt;&gt;"",K778&lt;B778)),"CHECK DATE","COMPLETE"))))</x:f>
      </x:c>
    </x:row>
    <x:row r="779">
      <x:c r="A779" s="459"/>
      <x:c r="B779" s="466"/>
      <x:c r="C779" s="459"/>
      <x:c r="D779" s="459"/>
      <x:c r="E779" s="459"/>
      <x:c r="F779" s="459"/>
      <x:c r="G779" s="459"/>
      <x:c r="H779" s="459"/>
      <x:c r="I779" s="459"/>
      <x:c r="J779" s="459"/>
      <x:c r="K779" s="487"/>
      <x:c r="L779" s="459"/>
      <x:c r="M779" s="459"/>
      <x:c r="N779" s="747" t="str">
        <x:f>IF(A779="","",IF(COUNTIF($A$5:$A$1004,A779)&gt;1,"DUPLICATE ACTIVITY ID",IF(OR(B779="",C779="",D779="",E779="",F779="",G779="",L779=""),"CHECK REQUIRED FIELDS",IF(OR(NOT(ISNUMBER(B779)),B779&gt;TODAY()+1,AND(K779&lt;&gt;"",NOT(ISNUMBER(K779))),AND(K779&lt;&gt;"",K779&lt;B779)),"CHECK DATE","COMPLETE"))))</x:f>
      </x:c>
    </x:row>
    <x:row r="780">
      <x:c r="A780" s="459"/>
      <x:c r="B780" s="466"/>
      <x:c r="C780" s="459"/>
      <x:c r="D780" s="459"/>
      <x:c r="E780" s="459"/>
      <x:c r="F780" s="459"/>
      <x:c r="G780" s="459"/>
      <x:c r="H780" s="459"/>
      <x:c r="I780" s="459"/>
      <x:c r="J780" s="459"/>
      <x:c r="K780" s="487"/>
      <x:c r="L780" s="459"/>
      <x:c r="M780" s="459"/>
      <x:c r="N780" s="747" t="str">
        <x:f>IF(A780="","",IF(COUNTIF($A$5:$A$1004,A780)&gt;1,"DUPLICATE ACTIVITY ID",IF(OR(B780="",C780="",D780="",E780="",F780="",G780="",L780=""),"CHECK REQUIRED FIELDS",IF(OR(NOT(ISNUMBER(B780)),B780&gt;TODAY()+1,AND(K780&lt;&gt;"",NOT(ISNUMBER(K780))),AND(K780&lt;&gt;"",K780&lt;B780)),"CHECK DATE","COMPLETE"))))</x:f>
      </x:c>
    </x:row>
    <x:row r="781">
      <x:c r="A781" s="459"/>
      <x:c r="B781" s="466"/>
      <x:c r="C781" s="459"/>
      <x:c r="D781" s="459"/>
      <x:c r="E781" s="459"/>
      <x:c r="F781" s="459"/>
      <x:c r="G781" s="459"/>
      <x:c r="H781" s="459"/>
      <x:c r="I781" s="459"/>
      <x:c r="J781" s="459"/>
      <x:c r="K781" s="487"/>
      <x:c r="L781" s="459"/>
      <x:c r="M781" s="459"/>
      <x:c r="N781" s="747" t="str">
        <x:f>IF(A781="","",IF(COUNTIF($A$5:$A$1004,A781)&gt;1,"DUPLICATE ACTIVITY ID",IF(OR(B781="",C781="",D781="",E781="",F781="",G781="",L781=""),"CHECK REQUIRED FIELDS",IF(OR(NOT(ISNUMBER(B781)),B781&gt;TODAY()+1,AND(K781&lt;&gt;"",NOT(ISNUMBER(K781))),AND(K781&lt;&gt;"",K781&lt;B781)),"CHECK DATE","COMPLETE"))))</x:f>
      </x:c>
    </x:row>
    <x:row r="782">
      <x:c r="A782" s="459"/>
      <x:c r="B782" s="466"/>
      <x:c r="C782" s="459"/>
      <x:c r="D782" s="459"/>
      <x:c r="E782" s="459"/>
      <x:c r="F782" s="459"/>
      <x:c r="G782" s="459"/>
      <x:c r="H782" s="459"/>
      <x:c r="I782" s="459"/>
      <x:c r="J782" s="459"/>
      <x:c r="K782" s="487"/>
      <x:c r="L782" s="459"/>
      <x:c r="M782" s="459"/>
      <x:c r="N782" s="747" t="str">
        <x:f>IF(A782="","",IF(COUNTIF($A$5:$A$1004,A782)&gt;1,"DUPLICATE ACTIVITY ID",IF(OR(B782="",C782="",D782="",E782="",F782="",G782="",L782=""),"CHECK REQUIRED FIELDS",IF(OR(NOT(ISNUMBER(B782)),B782&gt;TODAY()+1,AND(K782&lt;&gt;"",NOT(ISNUMBER(K782))),AND(K782&lt;&gt;"",K782&lt;B782)),"CHECK DATE","COMPLETE"))))</x:f>
      </x:c>
    </x:row>
    <x:row r="783">
      <x:c r="A783" s="459"/>
      <x:c r="B783" s="466"/>
      <x:c r="C783" s="459"/>
      <x:c r="D783" s="459"/>
      <x:c r="E783" s="459"/>
      <x:c r="F783" s="459"/>
      <x:c r="G783" s="459"/>
      <x:c r="H783" s="459"/>
      <x:c r="I783" s="459"/>
      <x:c r="J783" s="459"/>
      <x:c r="K783" s="487"/>
      <x:c r="L783" s="459"/>
      <x:c r="M783" s="459"/>
      <x:c r="N783" s="747" t="str">
        <x:f>IF(A783="","",IF(COUNTIF($A$5:$A$1004,A783)&gt;1,"DUPLICATE ACTIVITY ID",IF(OR(B783="",C783="",D783="",E783="",F783="",G783="",L783=""),"CHECK REQUIRED FIELDS",IF(OR(NOT(ISNUMBER(B783)),B783&gt;TODAY()+1,AND(K783&lt;&gt;"",NOT(ISNUMBER(K783))),AND(K783&lt;&gt;"",K783&lt;B783)),"CHECK DATE","COMPLETE"))))</x:f>
      </x:c>
    </x:row>
    <x:row r="784">
      <x:c r="A784" s="459"/>
      <x:c r="B784" s="466"/>
      <x:c r="C784" s="459"/>
      <x:c r="D784" s="459"/>
      <x:c r="E784" s="459"/>
      <x:c r="F784" s="459"/>
      <x:c r="G784" s="459"/>
      <x:c r="H784" s="459"/>
      <x:c r="I784" s="459"/>
      <x:c r="J784" s="459"/>
      <x:c r="K784" s="487"/>
      <x:c r="L784" s="459"/>
      <x:c r="M784" s="459"/>
      <x:c r="N784" s="747" t="str">
        <x:f>IF(A784="","",IF(COUNTIF($A$5:$A$1004,A784)&gt;1,"DUPLICATE ACTIVITY ID",IF(OR(B784="",C784="",D784="",E784="",F784="",G784="",L784=""),"CHECK REQUIRED FIELDS",IF(OR(NOT(ISNUMBER(B784)),B784&gt;TODAY()+1,AND(K784&lt;&gt;"",NOT(ISNUMBER(K784))),AND(K784&lt;&gt;"",K784&lt;B784)),"CHECK DATE","COMPLETE"))))</x:f>
      </x:c>
    </x:row>
    <x:row r="785">
      <x:c r="A785" s="459"/>
      <x:c r="B785" s="466"/>
      <x:c r="C785" s="459"/>
      <x:c r="D785" s="459"/>
      <x:c r="E785" s="459"/>
      <x:c r="F785" s="459"/>
      <x:c r="G785" s="459"/>
      <x:c r="H785" s="459"/>
      <x:c r="I785" s="459"/>
      <x:c r="J785" s="459"/>
      <x:c r="K785" s="487"/>
      <x:c r="L785" s="459"/>
      <x:c r="M785" s="459"/>
      <x:c r="N785" s="747" t="str">
        <x:f>IF(A785="","",IF(COUNTIF($A$5:$A$1004,A785)&gt;1,"DUPLICATE ACTIVITY ID",IF(OR(B785="",C785="",D785="",E785="",F785="",G785="",L785=""),"CHECK REQUIRED FIELDS",IF(OR(NOT(ISNUMBER(B785)),B785&gt;TODAY()+1,AND(K785&lt;&gt;"",NOT(ISNUMBER(K785))),AND(K785&lt;&gt;"",K785&lt;B785)),"CHECK DATE","COMPLETE"))))</x:f>
      </x:c>
    </x:row>
    <x:row r="786">
      <x:c r="A786" s="459"/>
      <x:c r="B786" s="466"/>
      <x:c r="C786" s="459"/>
      <x:c r="D786" s="459"/>
      <x:c r="E786" s="459"/>
      <x:c r="F786" s="459"/>
      <x:c r="G786" s="459"/>
      <x:c r="H786" s="459"/>
      <x:c r="I786" s="459"/>
      <x:c r="J786" s="459"/>
      <x:c r="K786" s="487"/>
      <x:c r="L786" s="459"/>
      <x:c r="M786" s="459"/>
      <x:c r="N786" s="747" t="str">
        <x:f>IF(A786="","",IF(COUNTIF($A$5:$A$1004,A786)&gt;1,"DUPLICATE ACTIVITY ID",IF(OR(B786="",C786="",D786="",E786="",F786="",G786="",L786=""),"CHECK REQUIRED FIELDS",IF(OR(NOT(ISNUMBER(B786)),B786&gt;TODAY()+1,AND(K786&lt;&gt;"",NOT(ISNUMBER(K786))),AND(K786&lt;&gt;"",K786&lt;B786)),"CHECK DATE","COMPLETE"))))</x:f>
      </x:c>
    </x:row>
    <x:row r="787">
      <x:c r="A787" s="459"/>
      <x:c r="B787" s="466"/>
      <x:c r="C787" s="459"/>
      <x:c r="D787" s="459"/>
      <x:c r="E787" s="459"/>
      <x:c r="F787" s="459"/>
      <x:c r="G787" s="459"/>
      <x:c r="H787" s="459"/>
      <x:c r="I787" s="459"/>
      <x:c r="J787" s="459"/>
      <x:c r="K787" s="487"/>
      <x:c r="L787" s="459"/>
      <x:c r="M787" s="459"/>
      <x:c r="N787" s="747" t="str">
        <x:f>IF(A787="","",IF(COUNTIF($A$5:$A$1004,A787)&gt;1,"DUPLICATE ACTIVITY ID",IF(OR(B787="",C787="",D787="",E787="",F787="",G787="",L787=""),"CHECK REQUIRED FIELDS",IF(OR(NOT(ISNUMBER(B787)),B787&gt;TODAY()+1,AND(K787&lt;&gt;"",NOT(ISNUMBER(K787))),AND(K787&lt;&gt;"",K787&lt;B787)),"CHECK DATE","COMPLETE"))))</x:f>
      </x:c>
    </x:row>
    <x:row r="788">
      <x:c r="A788" s="459"/>
      <x:c r="B788" s="466"/>
      <x:c r="C788" s="459"/>
      <x:c r="D788" s="459"/>
      <x:c r="E788" s="459"/>
      <x:c r="F788" s="459"/>
      <x:c r="G788" s="459"/>
      <x:c r="H788" s="459"/>
      <x:c r="I788" s="459"/>
      <x:c r="J788" s="459"/>
      <x:c r="K788" s="487"/>
      <x:c r="L788" s="459"/>
      <x:c r="M788" s="459"/>
      <x:c r="N788" s="747" t="str">
        <x:f>IF(A788="","",IF(COUNTIF($A$5:$A$1004,A788)&gt;1,"DUPLICATE ACTIVITY ID",IF(OR(B788="",C788="",D788="",E788="",F788="",G788="",L788=""),"CHECK REQUIRED FIELDS",IF(OR(NOT(ISNUMBER(B788)),B788&gt;TODAY()+1,AND(K788&lt;&gt;"",NOT(ISNUMBER(K788))),AND(K788&lt;&gt;"",K788&lt;B788)),"CHECK DATE","COMPLETE"))))</x:f>
      </x:c>
    </x:row>
    <x:row r="789">
      <x:c r="A789" s="459"/>
      <x:c r="B789" s="466"/>
      <x:c r="C789" s="459"/>
      <x:c r="D789" s="459"/>
      <x:c r="E789" s="459"/>
      <x:c r="F789" s="459"/>
      <x:c r="G789" s="459"/>
      <x:c r="H789" s="459"/>
      <x:c r="I789" s="459"/>
      <x:c r="J789" s="459"/>
      <x:c r="K789" s="487"/>
      <x:c r="L789" s="459"/>
      <x:c r="M789" s="459"/>
      <x:c r="N789" s="747" t="str">
        <x:f>IF(A789="","",IF(COUNTIF($A$5:$A$1004,A789)&gt;1,"DUPLICATE ACTIVITY ID",IF(OR(B789="",C789="",D789="",E789="",F789="",G789="",L789=""),"CHECK REQUIRED FIELDS",IF(OR(NOT(ISNUMBER(B789)),B789&gt;TODAY()+1,AND(K789&lt;&gt;"",NOT(ISNUMBER(K789))),AND(K789&lt;&gt;"",K789&lt;B789)),"CHECK DATE","COMPLETE"))))</x:f>
      </x:c>
    </x:row>
    <x:row r="790">
      <x:c r="A790" s="459"/>
      <x:c r="B790" s="466"/>
      <x:c r="C790" s="459"/>
      <x:c r="D790" s="459"/>
      <x:c r="E790" s="459"/>
      <x:c r="F790" s="459"/>
      <x:c r="G790" s="459"/>
      <x:c r="H790" s="459"/>
      <x:c r="I790" s="459"/>
      <x:c r="J790" s="459"/>
      <x:c r="K790" s="487"/>
      <x:c r="L790" s="459"/>
      <x:c r="M790" s="459"/>
      <x:c r="N790" s="747" t="str">
        <x:f>IF(A790="","",IF(COUNTIF($A$5:$A$1004,A790)&gt;1,"DUPLICATE ACTIVITY ID",IF(OR(B790="",C790="",D790="",E790="",F790="",G790="",L790=""),"CHECK REQUIRED FIELDS",IF(OR(NOT(ISNUMBER(B790)),B790&gt;TODAY()+1,AND(K790&lt;&gt;"",NOT(ISNUMBER(K790))),AND(K790&lt;&gt;"",K790&lt;B790)),"CHECK DATE","COMPLETE"))))</x:f>
      </x:c>
    </x:row>
    <x:row r="791">
      <x:c r="A791" s="459"/>
      <x:c r="B791" s="466"/>
      <x:c r="C791" s="459"/>
      <x:c r="D791" s="459"/>
      <x:c r="E791" s="459"/>
      <x:c r="F791" s="459"/>
      <x:c r="G791" s="459"/>
      <x:c r="H791" s="459"/>
      <x:c r="I791" s="459"/>
      <x:c r="J791" s="459"/>
      <x:c r="K791" s="487"/>
      <x:c r="L791" s="459"/>
      <x:c r="M791" s="459"/>
      <x:c r="N791" s="747" t="str">
        <x:f>IF(A791="","",IF(COUNTIF($A$5:$A$1004,A791)&gt;1,"DUPLICATE ACTIVITY ID",IF(OR(B791="",C791="",D791="",E791="",F791="",G791="",L791=""),"CHECK REQUIRED FIELDS",IF(OR(NOT(ISNUMBER(B791)),B791&gt;TODAY()+1,AND(K791&lt;&gt;"",NOT(ISNUMBER(K791))),AND(K791&lt;&gt;"",K791&lt;B791)),"CHECK DATE","COMPLETE"))))</x:f>
      </x:c>
    </x:row>
    <x:row r="792">
      <x:c r="A792" s="459"/>
      <x:c r="B792" s="466"/>
      <x:c r="C792" s="459"/>
      <x:c r="D792" s="459"/>
      <x:c r="E792" s="459"/>
      <x:c r="F792" s="459"/>
      <x:c r="G792" s="459"/>
      <x:c r="H792" s="459"/>
      <x:c r="I792" s="459"/>
      <x:c r="J792" s="459"/>
      <x:c r="K792" s="487"/>
      <x:c r="L792" s="459"/>
      <x:c r="M792" s="459"/>
      <x:c r="N792" s="747" t="str">
        <x:f>IF(A792="","",IF(COUNTIF($A$5:$A$1004,A792)&gt;1,"DUPLICATE ACTIVITY ID",IF(OR(B792="",C792="",D792="",E792="",F792="",G792="",L792=""),"CHECK REQUIRED FIELDS",IF(OR(NOT(ISNUMBER(B792)),B792&gt;TODAY()+1,AND(K792&lt;&gt;"",NOT(ISNUMBER(K792))),AND(K792&lt;&gt;"",K792&lt;B792)),"CHECK DATE","COMPLETE"))))</x:f>
      </x:c>
    </x:row>
    <x:row r="793">
      <x:c r="A793" s="459"/>
      <x:c r="B793" s="466"/>
      <x:c r="C793" s="459"/>
      <x:c r="D793" s="459"/>
      <x:c r="E793" s="459"/>
      <x:c r="F793" s="459"/>
      <x:c r="G793" s="459"/>
      <x:c r="H793" s="459"/>
      <x:c r="I793" s="459"/>
      <x:c r="J793" s="459"/>
      <x:c r="K793" s="487"/>
      <x:c r="L793" s="459"/>
      <x:c r="M793" s="459"/>
      <x:c r="N793" s="747" t="str">
        <x:f>IF(A793="","",IF(COUNTIF($A$5:$A$1004,A793)&gt;1,"DUPLICATE ACTIVITY ID",IF(OR(B793="",C793="",D793="",E793="",F793="",G793="",L793=""),"CHECK REQUIRED FIELDS",IF(OR(NOT(ISNUMBER(B793)),B793&gt;TODAY()+1,AND(K793&lt;&gt;"",NOT(ISNUMBER(K793))),AND(K793&lt;&gt;"",K793&lt;B793)),"CHECK DATE","COMPLETE"))))</x:f>
      </x:c>
    </x:row>
    <x:row r="794">
      <x:c r="A794" s="459"/>
      <x:c r="B794" s="466"/>
      <x:c r="C794" s="459"/>
      <x:c r="D794" s="459"/>
      <x:c r="E794" s="459"/>
      <x:c r="F794" s="459"/>
      <x:c r="G794" s="459"/>
      <x:c r="H794" s="459"/>
      <x:c r="I794" s="459"/>
      <x:c r="J794" s="459"/>
      <x:c r="K794" s="487"/>
      <x:c r="L794" s="459"/>
      <x:c r="M794" s="459"/>
      <x:c r="N794" s="747" t="str">
        <x:f>IF(A794="","",IF(COUNTIF($A$5:$A$1004,A794)&gt;1,"DUPLICATE ACTIVITY ID",IF(OR(B794="",C794="",D794="",E794="",F794="",G794="",L794=""),"CHECK REQUIRED FIELDS",IF(OR(NOT(ISNUMBER(B794)),B794&gt;TODAY()+1,AND(K794&lt;&gt;"",NOT(ISNUMBER(K794))),AND(K794&lt;&gt;"",K794&lt;B794)),"CHECK DATE","COMPLETE"))))</x:f>
      </x:c>
    </x:row>
    <x:row r="795">
      <x:c r="A795" s="459"/>
      <x:c r="B795" s="466"/>
      <x:c r="C795" s="459"/>
      <x:c r="D795" s="459"/>
      <x:c r="E795" s="459"/>
      <x:c r="F795" s="459"/>
      <x:c r="G795" s="459"/>
      <x:c r="H795" s="459"/>
      <x:c r="I795" s="459"/>
      <x:c r="J795" s="459"/>
      <x:c r="K795" s="487"/>
      <x:c r="L795" s="459"/>
      <x:c r="M795" s="459"/>
      <x:c r="N795" s="747" t="str">
        <x:f>IF(A795="","",IF(COUNTIF($A$5:$A$1004,A795)&gt;1,"DUPLICATE ACTIVITY ID",IF(OR(B795="",C795="",D795="",E795="",F795="",G795="",L795=""),"CHECK REQUIRED FIELDS",IF(OR(NOT(ISNUMBER(B795)),B795&gt;TODAY()+1,AND(K795&lt;&gt;"",NOT(ISNUMBER(K795))),AND(K795&lt;&gt;"",K795&lt;B795)),"CHECK DATE","COMPLETE"))))</x:f>
      </x:c>
    </x:row>
    <x:row r="796">
      <x:c r="A796" s="459"/>
      <x:c r="B796" s="466"/>
      <x:c r="C796" s="459"/>
      <x:c r="D796" s="459"/>
      <x:c r="E796" s="459"/>
      <x:c r="F796" s="459"/>
      <x:c r="G796" s="459"/>
      <x:c r="H796" s="459"/>
      <x:c r="I796" s="459"/>
      <x:c r="J796" s="459"/>
      <x:c r="K796" s="487"/>
      <x:c r="L796" s="459"/>
      <x:c r="M796" s="459"/>
      <x:c r="N796" s="747" t="str">
        <x:f>IF(A796="","",IF(COUNTIF($A$5:$A$1004,A796)&gt;1,"DUPLICATE ACTIVITY ID",IF(OR(B796="",C796="",D796="",E796="",F796="",G796="",L796=""),"CHECK REQUIRED FIELDS",IF(OR(NOT(ISNUMBER(B796)),B796&gt;TODAY()+1,AND(K796&lt;&gt;"",NOT(ISNUMBER(K796))),AND(K796&lt;&gt;"",K796&lt;B796)),"CHECK DATE","COMPLETE"))))</x:f>
      </x:c>
    </x:row>
    <x:row r="797">
      <x:c r="A797" s="459"/>
      <x:c r="B797" s="466"/>
      <x:c r="C797" s="459"/>
      <x:c r="D797" s="459"/>
      <x:c r="E797" s="459"/>
      <x:c r="F797" s="459"/>
      <x:c r="G797" s="459"/>
      <x:c r="H797" s="459"/>
      <x:c r="I797" s="459"/>
      <x:c r="J797" s="459"/>
      <x:c r="K797" s="487"/>
      <x:c r="L797" s="459"/>
      <x:c r="M797" s="459"/>
      <x:c r="N797" s="747" t="str">
        <x:f>IF(A797="","",IF(COUNTIF($A$5:$A$1004,A797)&gt;1,"DUPLICATE ACTIVITY ID",IF(OR(B797="",C797="",D797="",E797="",F797="",G797="",L797=""),"CHECK REQUIRED FIELDS",IF(OR(NOT(ISNUMBER(B797)),B797&gt;TODAY()+1,AND(K797&lt;&gt;"",NOT(ISNUMBER(K797))),AND(K797&lt;&gt;"",K797&lt;B797)),"CHECK DATE","COMPLETE"))))</x:f>
      </x:c>
    </x:row>
    <x:row r="798">
      <x:c r="A798" s="459"/>
      <x:c r="B798" s="466"/>
      <x:c r="C798" s="459"/>
      <x:c r="D798" s="459"/>
      <x:c r="E798" s="459"/>
      <x:c r="F798" s="459"/>
      <x:c r="G798" s="459"/>
      <x:c r="H798" s="459"/>
      <x:c r="I798" s="459"/>
      <x:c r="J798" s="459"/>
      <x:c r="K798" s="487"/>
      <x:c r="L798" s="459"/>
      <x:c r="M798" s="459"/>
      <x:c r="N798" s="747" t="str">
        <x:f>IF(A798="","",IF(COUNTIF($A$5:$A$1004,A798)&gt;1,"DUPLICATE ACTIVITY ID",IF(OR(B798="",C798="",D798="",E798="",F798="",G798="",L798=""),"CHECK REQUIRED FIELDS",IF(OR(NOT(ISNUMBER(B798)),B798&gt;TODAY()+1,AND(K798&lt;&gt;"",NOT(ISNUMBER(K798))),AND(K798&lt;&gt;"",K798&lt;B798)),"CHECK DATE","COMPLETE"))))</x:f>
      </x:c>
    </x:row>
    <x:row r="799">
      <x:c r="A799" s="459"/>
      <x:c r="B799" s="466"/>
      <x:c r="C799" s="459"/>
      <x:c r="D799" s="459"/>
      <x:c r="E799" s="459"/>
      <x:c r="F799" s="459"/>
      <x:c r="G799" s="459"/>
      <x:c r="H799" s="459"/>
      <x:c r="I799" s="459"/>
      <x:c r="J799" s="459"/>
      <x:c r="K799" s="487"/>
      <x:c r="L799" s="459"/>
      <x:c r="M799" s="459"/>
      <x:c r="N799" s="747" t="str">
        <x:f>IF(A799="","",IF(COUNTIF($A$5:$A$1004,A799)&gt;1,"DUPLICATE ACTIVITY ID",IF(OR(B799="",C799="",D799="",E799="",F799="",G799="",L799=""),"CHECK REQUIRED FIELDS",IF(OR(NOT(ISNUMBER(B799)),B799&gt;TODAY()+1,AND(K799&lt;&gt;"",NOT(ISNUMBER(K799))),AND(K799&lt;&gt;"",K799&lt;B799)),"CHECK DATE","COMPLETE"))))</x:f>
      </x:c>
    </x:row>
    <x:row r="800">
      <x:c r="A800" s="459"/>
      <x:c r="B800" s="466"/>
      <x:c r="C800" s="459"/>
      <x:c r="D800" s="459"/>
      <x:c r="E800" s="459"/>
      <x:c r="F800" s="459"/>
      <x:c r="G800" s="459"/>
      <x:c r="H800" s="459"/>
      <x:c r="I800" s="459"/>
      <x:c r="J800" s="459"/>
      <x:c r="K800" s="487"/>
      <x:c r="L800" s="459"/>
      <x:c r="M800" s="459"/>
      <x:c r="N800" s="747" t="str">
        <x:f>IF(A800="","",IF(COUNTIF($A$5:$A$1004,A800)&gt;1,"DUPLICATE ACTIVITY ID",IF(OR(B800="",C800="",D800="",E800="",F800="",G800="",L800=""),"CHECK REQUIRED FIELDS",IF(OR(NOT(ISNUMBER(B800)),B800&gt;TODAY()+1,AND(K800&lt;&gt;"",NOT(ISNUMBER(K800))),AND(K800&lt;&gt;"",K800&lt;B800)),"CHECK DATE","COMPLETE"))))</x:f>
      </x:c>
    </x:row>
    <x:row r="801">
      <x:c r="A801" s="459"/>
      <x:c r="B801" s="466"/>
      <x:c r="C801" s="459"/>
      <x:c r="D801" s="459"/>
      <x:c r="E801" s="459"/>
      <x:c r="F801" s="459"/>
      <x:c r="G801" s="459"/>
      <x:c r="H801" s="459"/>
      <x:c r="I801" s="459"/>
      <x:c r="J801" s="459"/>
      <x:c r="K801" s="487"/>
      <x:c r="L801" s="459"/>
      <x:c r="M801" s="459"/>
      <x:c r="N801" s="747" t="str">
        <x:f>IF(A801="","",IF(COUNTIF($A$5:$A$1004,A801)&gt;1,"DUPLICATE ACTIVITY ID",IF(OR(B801="",C801="",D801="",E801="",F801="",G801="",L801=""),"CHECK REQUIRED FIELDS",IF(OR(NOT(ISNUMBER(B801)),B801&gt;TODAY()+1,AND(K801&lt;&gt;"",NOT(ISNUMBER(K801))),AND(K801&lt;&gt;"",K801&lt;B801)),"CHECK DATE","COMPLETE"))))</x:f>
      </x:c>
    </x:row>
    <x:row r="802">
      <x:c r="A802" s="459"/>
      <x:c r="B802" s="466"/>
      <x:c r="C802" s="459"/>
      <x:c r="D802" s="459"/>
      <x:c r="E802" s="459"/>
      <x:c r="F802" s="459"/>
      <x:c r="G802" s="459"/>
      <x:c r="H802" s="459"/>
      <x:c r="I802" s="459"/>
      <x:c r="J802" s="459"/>
      <x:c r="K802" s="487"/>
      <x:c r="L802" s="459"/>
      <x:c r="M802" s="459"/>
      <x:c r="N802" s="747" t="str">
        <x:f>IF(A802="","",IF(COUNTIF($A$5:$A$1004,A802)&gt;1,"DUPLICATE ACTIVITY ID",IF(OR(B802="",C802="",D802="",E802="",F802="",G802="",L802=""),"CHECK REQUIRED FIELDS",IF(OR(NOT(ISNUMBER(B802)),B802&gt;TODAY()+1,AND(K802&lt;&gt;"",NOT(ISNUMBER(K802))),AND(K802&lt;&gt;"",K802&lt;B802)),"CHECK DATE","COMPLETE"))))</x:f>
      </x:c>
    </x:row>
    <x:row r="803">
      <x:c r="A803" s="459"/>
      <x:c r="B803" s="466"/>
      <x:c r="C803" s="459"/>
      <x:c r="D803" s="459"/>
      <x:c r="E803" s="459"/>
      <x:c r="F803" s="459"/>
      <x:c r="G803" s="459"/>
      <x:c r="H803" s="459"/>
      <x:c r="I803" s="459"/>
      <x:c r="J803" s="459"/>
      <x:c r="K803" s="487"/>
      <x:c r="L803" s="459"/>
      <x:c r="M803" s="459"/>
      <x:c r="N803" s="747" t="str">
        <x:f>IF(A803="","",IF(COUNTIF($A$5:$A$1004,A803)&gt;1,"DUPLICATE ACTIVITY ID",IF(OR(B803="",C803="",D803="",E803="",F803="",G803="",L803=""),"CHECK REQUIRED FIELDS",IF(OR(NOT(ISNUMBER(B803)),B803&gt;TODAY()+1,AND(K803&lt;&gt;"",NOT(ISNUMBER(K803))),AND(K803&lt;&gt;"",K803&lt;B803)),"CHECK DATE","COMPLETE"))))</x:f>
      </x:c>
    </x:row>
    <x:row r="804">
      <x:c r="A804" s="459"/>
      <x:c r="B804" s="466"/>
      <x:c r="C804" s="459"/>
      <x:c r="D804" s="459"/>
      <x:c r="E804" s="459"/>
      <x:c r="F804" s="459"/>
      <x:c r="G804" s="459"/>
      <x:c r="H804" s="459"/>
      <x:c r="I804" s="459"/>
      <x:c r="J804" s="459"/>
      <x:c r="K804" s="487"/>
      <x:c r="L804" s="459"/>
      <x:c r="M804" s="459"/>
      <x:c r="N804" s="747" t="str">
        <x:f>IF(A804="","",IF(COUNTIF($A$5:$A$1004,A804)&gt;1,"DUPLICATE ACTIVITY ID",IF(OR(B804="",C804="",D804="",E804="",F804="",G804="",L804=""),"CHECK REQUIRED FIELDS",IF(OR(NOT(ISNUMBER(B804)),B804&gt;TODAY()+1,AND(K804&lt;&gt;"",NOT(ISNUMBER(K804))),AND(K804&lt;&gt;"",K804&lt;B804)),"CHECK DATE","COMPLETE"))))</x:f>
      </x:c>
    </x:row>
    <x:row r="805">
      <x:c r="A805" s="459"/>
      <x:c r="B805" s="466"/>
      <x:c r="C805" s="459"/>
      <x:c r="D805" s="459"/>
      <x:c r="E805" s="459"/>
      <x:c r="F805" s="459"/>
      <x:c r="G805" s="459"/>
      <x:c r="H805" s="459"/>
      <x:c r="I805" s="459"/>
      <x:c r="J805" s="459"/>
      <x:c r="K805" s="487"/>
      <x:c r="L805" s="459"/>
      <x:c r="M805" s="459"/>
      <x:c r="N805" s="747" t="str">
        <x:f>IF(A805="","",IF(COUNTIF($A$5:$A$1004,A805)&gt;1,"DUPLICATE ACTIVITY ID",IF(OR(B805="",C805="",D805="",E805="",F805="",G805="",L805=""),"CHECK REQUIRED FIELDS",IF(OR(NOT(ISNUMBER(B805)),B805&gt;TODAY()+1,AND(K805&lt;&gt;"",NOT(ISNUMBER(K805))),AND(K805&lt;&gt;"",K805&lt;B805)),"CHECK DATE","COMPLETE"))))</x:f>
      </x:c>
    </x:row>
    <x:row r="806">
      <x:c r="A806" s="459"/>
      <x:c r="B806" s="466"/>
      <x:c r="C806" s="459"/>
      <x:c r="D806" s="459"/>
      <x:c r="E806" s="459"/>
      <x:c r="F806" s="459"/>
      <x:c r="G806" s="459"/>
      <x:c r="H806" s="459"/>
      <x:c r="I806" s="459"/>
      <x:c r="J806" s="459"/>
      <x:c r="K806" s="487"/>
      <x:c r="L806" s="459"/>
      <x:c r="M806" s="459"/>
      <x:c r="N806" s="747" t="str">
        <x:f>IF(A806="","",IF(COUNTIF($A$5:$A$1004,A806)&gt;1,"DUPLICATE ACTIVITY ID",IF(OR(B806="",C806="",D806="",E806="",F806="",G806="",L806=""),"CHECK REQUIRED FIELDS",IF(OR(NOT(ISNUMBER(B806)),B806&gt;TODAY()+1,AND(K806&lt;&gt;"",NOT(ISNUMBER(K806))),AND(K806&lt;&gt;"",K806&lt;B806)),"CHECK DATE","COMPLETE"))))</x:f>
      </x:c>
    </x:row>
    <x:row r="807">
      <x:c r="A807" s="459"/>
      <x:c r="B807" s="466"/>
      <x:c r="C807" s="459"/>
      <x:c r="D807" s="459"/>
      <x:c r="E807" s="459"/>
      <x:c r="F807" s="459"/>
      <x:c r="G807" s="459"/>
      <x:c r="H807" s="459"/>
      <x:c r="I807" s="459"/>
      <x:c r="J807" s="459"/>
      <x:c r="K807" s="487"/>
      <x:c r="L807" s="459"/>
      <x:c r="M807" s="459"/>
      <x:c r="N807" s="747" t="str">
        <x:f>IF(A807="","",IF(COUNTIF($A$5:$A$1004,A807)&gt;1,"DUPLICATE ACTIVITY ID",IF(OR(B807="",C807="",D807="",E807="",F807="",G807="",L807=""),"CHECK REQUIRED FIELDS",IF(OR(NOT(ISNUMBER(B807)),B807&gt;TODAY()+1,AND(K807&lt;&gt;"",NOT(ISNUMBER(K807))),AND(K807&lt;&gt;"",K807&lt;B807)),"CHECK DATE","COMPLETE"))))</x:f>
      </x:c>
    </x:row>
    <x:row r="808">
      <x:c r="A808" s="459"/>
      <x:c r="B808" s="466"/>
      <x:c r="C808" s="459"/>
      <x:c r="D808" s="459"/>
      <x:c r="E808" s="459"/>
      <x:c r="F808" s="459"/>
      <x:c r="G808" s="459"/>
      <x:c r="H808" s="459"/>
      <x:c r="I808" s="459"/>
      <x:c r="J808" s="459"/>
      <x:c r="K808" s="487"/>
      <x:c r="L808" s="459"/>
      <x:c r="M808" s="459"/>
      <x:c r="N808" s="747" t="str">
        <x:f>IF(A808="","",IF(COUNTIF($A$5:$A$1004,A808)&gt;1,"DUPLICATE ACTIVITY ID",IF(OR(B808="",C808="",D808="",E808="",F808="",G808="",L808=""),"CHECK REQUIRED FIELDS",IF(OR(NOT(ISNUMBER(B808)),B808&gt;TODAY()+1,AND(K808&lt;&gt;"",NOT(ISNUMBER(K808))),AND(K808&lt;&gt;"",K808&lt;B808)),"CHECK DATE","COMPLETE"))))</x:f>
      </x:c>
    </x:row>
    <x:row r="809">
      <x:c r="A809" s="459"/>
      <x:c r="B809" s="466"/>
      <x:c r="C809" s="459"/>
      <x:c r="D809" s="459"/>
      <x:c r="E809" s="459"/>
      <x:c r="F809" s="459"/>
      <x:c r="G809" s="459"/>
      <x:c r="H809" s="459"/>
      <x:c r="I809" s="459"/>
      <x:c r="J809" s="459"/>
      <x:c r="K809" s="487"/>
      <x:c r="L809" s="459"/>
      <x:c r="M809" s="459"/>
      <x:c r="N809" s="747" t="str">
        <x:f>IF(A809="","",IF(COUNTIF($A$5:$A$1004,A809)&gt;1,"DUPLICATE ACTIVITY ID",IF(OR(B809="",C809="",D809="",E809="",F809="",G809="",L809=""),"CHECK REQUIRED FIELDS",IF(OR(NOT(ISNUMBER(B809)),B809&gt;TODAY()+1,AND(K809&lt;&gt;"",NOT(ISNUMBER(K809))),AND(K809&lt;&gt;"",K809&lt;B809)),"CHECK DATE","COMPLETE"))))</x:f>
      </x:c>
    </x:row>
    <x:row r="810">
      <x:c r="A810" s="459"/>
      <x:c r="B810" s="466"/>
      <x:c r="C810" s="459"/>
      <x:c r="D810" s="459"/>
      <x:c r="E810" s="459"/>
      <x:c r="F810" s="459"/>
      <x:c r="G810" s="459"/>
      <x:c r="H810" s="459"/>
      <x:c r="I810" s="459"/>
      <x:c r="J810" s="459"/>
      <x:c r="K810" s="487"/>
      <x:c r="L810" s="459"/>
      <x:c r="M810" s="459"/>
      <x:c r="N810" s="747" t="str">
        <x:f>IF(A810="","",IF(COUNTIF($A$5:$A$1004,A810)&gt;1,"DUPLICATE ACTIVITY ID",IF(OR(B810="",C810="",D810="",E810="",F810="",G810="",L810=""),"CHECK REQUIRED FIELDS",IF(OR(NOT(ISNUMBER(B810)),B810&gt;TODAY()+1,AND(K810&lt;&gt;"",NOT(ISNUMBER(K810))),AND(K810&lt;&gt;"",K810&lt;B810)),"CHECK DATE","COMPLETE"))))</x:f>
      </x:c>
    </x:row>
    <x:row r="811">
      <x:c r="A811" s="459"/>
      <x:c r="B811" s="466"/>
      <x:c r="C811" s="459"/>
      <x:c r="D811" s="459"/>
      <x:c r="E811" s="459"/>
      <x:c r="F811" s="459"/>
      <x:c r="G811" s="459"/>
      <x:c r="H811" s="459"/>
      <x:c r="I811" s="459"/>
      <x:c r="J811" s="459"/>
      <x:c r="K811" s="487"/>
      <x:c r="L811" s="459"/>
      <x:c r="M811" s="459"/>
      <x:c r="N811" s="747" t="str">
        <x:f>IF(A811="","",IF(COUNTIF($A$5:$A$1004,A811)&gt;1,"DUPLICATE ACTIVITY ID",IF(OR(B811="",C811="",D811="",E811="",F811="",G811="",L811=""),"CHECK REQUIRED FIELDS",IF(OR(NOT(ISNUMBER(B811)),B811&gt;TODAY()+1,AND(K811&lt;&gt;"",NOT(ISNUMBER(K811))),AND(K811&lt;&gt;"",K811&lt;B811)),"CHECK DATE","COMPLETE"))))</x:f>
      </x:c>
    </x:row>
    <x:row r="812">
      <x:c r="A812" s="459"/>
      <x:c r="B812" s="466"/>
      <x:c r="C812" s="459"/>
      <x:c r="D812" s="459"/>
      <x:c r="E812" s="459"/>
      <x:c r="F812" s="459"/>
      <x:c r="G812" s="459"/>
      <x:c r="H812" s="459"/>
      <x:c r="I812" s="459"/>
      <x:c r="J812" s="459"/>
      <x:c r="K812" s="487"/>
      <x:c r="L812" s="459"/>
      <x:c r="M812" s="459"/>
      <x:c r="N812" s="747" t="str">
        <x:f>IF(A812="","",IF(COUNTIF($A$5:$A$1004,A812)&gt;1,"DUPLICATE ACTIVITY ID",IF(OR(B812="",C812="",D812="",E812="",F812="",G812="",L812=""),"CHECK REQUIRED FIELDS",IF(OR(NOT(ISNUMBER(B812)),B812&gt;TODAY()+1,AND(K812&lt;&gt;"",NOT(ISNUMBER(K812))),AND(K812&lt;&gt;"",K812&lt;B812)),"CHECK DATE","COMPLETE"))))</x:f>
      </x:c>
    </x:row>
    <x:row r="813">
      <x:c r="A813" s="459"/>
      <x:c r="B813" s="466"/>
      <x:c r="C813" s="459"/>
      <x:c r="D813" s="459"/>
      <x:c r="E813" s="459"/>
      <x:c r="F813" s="459"/>
      <x:c r="G813" s="459"/>
      <x:c r="H813" s="459"/>
      <x:c r="I813" s="459"/>
      <x:c r="J813" s="459"/>
      <x:c r="K813" s="487"/>
      <x:c r="L813" s="459"/>
      <x:c r="M813" s="459"/>
      <x:c r="N813" s="747" t="str">
        <x:f>IF(A813="","",IF(COUNTIF($A$5:$A$1004,A813)&gt;1,"DUPLICATE ACTIVITY ID",IF(OR(B813="",C813="",D813="",E813="",F813="",G813="",L813=""),"CHECK REQUIRED FIELDS",IF(OR(NOT(ISNUMBER(B813)),B813&gt;TODAY()+1,AND(K813&lt;&gt;"",NOT(ISNUMBER(K813))),AND(K813&lt;&gt;"",K813&lt;B813)),"CHECK DATE","COMPLETE"))))</x:f>
      </x:c>
    </x:row>
    <x:row r="814">
      <x:c r="A814" s="459"/>
      <x:c r="B814" s="466"/>
      <x:c r="C814" s="459"/>
      <x:c r="D814" s="459"/>
      <x:c r="E814" s="459"/>
      <x:c r="F814" s="459"/>
      <x:c r="G814" s="459"/>
      <x:c r="H814" s="459"/>
      <x:c r="I814" s="459"/>
      <x:c r="J814" s="459"/>
      <x:c r="K814" s="487"/>
      <x:c r="L814" s="459"/>
      <x:c r="M814" s="459"/>
      <x:c r="N814" s="747" t="str">
        <x:f>IF(A814="","",IF(COUNTIF($A$5:$A$1004,A814)&gt;1,"DUPLICATE ACTIVITY ID",IF(OR(B814="",C814="",D814="",E814="",F814="",G814="",L814=""),"CHECK REQUIRED FIELDS",IF(OR(NOT(ISNUMBER(B814)),B814&gt;TODAY()+1,AND(K814&lt;&gt;"",NOT(ISNUMBER(K814))),AND(K814&lt;&gt;"",K814&lt;B814)),"CHECK DATE","COMPLETE"))))</x:f>
      </x:c>
    </x:row>
    <x:row r="815">
      <x:c r="A815" s="459"/>
      <x:c r="B815" s="466"/>
      <x:c r="C815" s="459"/>
      <x:c r="D815" s="459"/>
      <x:c r="E815" s="459"/>
      <x:c r="F815" s="459"/>
      <x:c r="G815" s="459"/>
      <x:c r="H815" s="459"/>
      <x:c r="I815" s="459"/>
      <x:c r="J815" s="459"/>
      <x:c r="K815" s="487"/>
      <x:c r="L815" s="459"/>
      <x:c r="M815" s="459"/>
      <x:c r="N815" s="747" t="str">
        <x:f>IF(A815="","",IF(COUNTIF($A$5:$A$1004,A815)&gt;1,"DUPLICATE ACTIVITY ID",IF(OR(B815="",C815="",D815="",E815="",F815="",G815="",L815=""),"CHECK REQUIRED FIELDS",IF(OR(NOT(ISNUMBER(B815)),B815&gt;TODAY()+1,AND(K815&lt;&gt;"",NOT(ISNUMBER(K815))),AND(K815&lt;&gt;"",K815&lt;B815)),"CHECK DATE","COMPLETE"))))</x:f>
      </x:c>
    </x:row>
    <x:row r="816">
      <x:c r="A816" s="459"/>
      <x:c r="B816" s="466"/>
      <x:c r="C816" s="459"/>
      <x:c r="D816" s="459"/>
      <x:c r="E816" s="459"/>
      <x:c r="F816" s="459"/>
      <x:c r="G816" s="459"/>
      <x:c r="H816" s="459"/>
      <x:c r="I816" s="459"/>
      <x:c r="J816" s="459"/>
      <x:c r="K816" s="487"/>
      <x:c r="L816" s="459"/>
      <x:c r="M816" s="459"/>
      <x:c r="N816" s="747" t="str">
        <x:f>IF(A816="","",IF(COUNTIF($A$5:$A$1004,A816)&gt;1,"DUPLICATE ACTIVITY ID",IF(OR(B816="",C816="",D816="",E816="",F816="",G816="",L816=""),"CHECK REQUIRED FIELDS",IF(OR(NOT(ISNUMBER(B816)),B816&gt;TODAY()+1,AND(K816&lt;&gt;"",NOT(ISNUMBER(K816))),AND(K816&lt;&gt;"",K816&lt;B816)),"CHECK DATE","COMPLETE"))))</x:f>
      </x:c>
    </x:row>
    <x:row r="817">
      <x:c r="A817" s="459"/>
      <x:c r="B817" s="466"/>
      <x:c r="C817" s="459"/>
      <x:c r="D817" s="459"/>
      <x:c r="E817" s="459"/>
      <x:c r="F817" s="459"/>
      <x:c r="G817" s="459"/>
      <x:c r="H817" s="459"/>
      <x:c r="I817" s="459"/>
      <x:c r="J817" s="459"/>
      <x:c r="K817" s="487"/>
      <x:c r="L817" s="459"/>
      <x:c r="M817" s="459"/>
      <x:c r="N817" s="747" t="str">
        <x:f>IF(A817="","",IF(COUNTIF($A$5:$A$1004,A817)&gt;1,"DUPLICATE ACTIVITY ID",IF(OR(B817="",C817="",D817="",E817="",F817="",G817="",L817=""),"CHECK REQUIRED FIELDS",IF(OR(NOT(ISNUMBER(B817)),B817&gt;TODAY()+1,AND(K817&lt;&gt;"",NOT(ISNUMBER(K817))),AND(K817&lt;&gt;"",K817&lt;B817)),"CHECK DATE","COMPLETE"))))</x:f>
      </x:c>
    </x:row>
    <x:row r="818">
      <x:c r="A818" s="459"/>
      <x:c r="B818" s="466"/>
      <x:c r="C818" s="459"/>
      <x:c r="D818" s="459"/>
      <x:c r="E818" s="459"/>
      <x:c r="F818" s="459"/>
      <x:c r="G818" s="459"/>
      <x:c r="H818" s="459"/>
      <x:c r="I818" s="459"/>
      <x:c r="J818" s="459"/>
      <x:c r="K818" s="487"/>
      <x:c r="L818" s="459"/>
      <x:c r="M818" s="459"/>
      <x:c r="N818" s="747" t="str">
        <x:f>IF(A818="","",IF(COUNTIF($A$5:$A$1004,A818)&gt;1,"DUPLICATE ACTIVITY ID",IF(OR(B818="",C818="",D818="",E818="",F818="",G818="",L818=""),"CHECK REQUIRED FIELDS",IF(OR(NOT(ISNUMBER(B818)),B818&gt;TODAY()+1,AND(K818&lt;&gt;"",NOT(ISNUMBER(K818))),AND(K818&lt;&gt;"",K818&lt;B818)),"CHECK DATE","COMPLETE"))))</x:f>
      </x:c>
    </x:row>
    <x:row r="819">
      <x:c r="A819" s="459"/>
      <x:c r="B819" s="466"/>
      <x:c r="C819" s="459"/>
      <x:c r="D819" s="459"/>
      <x:c r="E819" s="459"/>
      <x:c r="F819" s="459"/>
      <x:c r="G819" s="459"/>
      <x:c r="H819" s="459"/>
      <x:c r="I819" s="459"/>
      <x:c r="J819" s="459"/>
      <x:c r="K819" s="487"/>
      <x:c r="L819" s="459"/>
      <x:c r="M819" s="459"/>
      <x:c r="N819" s="747" t="str">
        <x:f>IF(A819="","",IF(COUNTIF($A$5:$A$1004,A819)&gt;1,"DUPLICATE ACTIVITY ID",IF(OR(B819="",C819="",D819="",E819="",F819="",G819="",L819=""),"CHECK REQUIRED FIELDS",IF(OR(NOT(ISNUMBER(B819)),B819&gt;TODAY()+1,AND(K819&lt;&gt;"",NOT(ISNUMBER(K819))),AND(K819&lt;&gt;"",K819&lt;B819)),"CHECK DATE","COMPLETE"))))</x:f>
      </x:c>
    </x:row>
    <x:row r="820">
      <x:c r="A820" s="459"/>
      <x:c r="B820" s="466"/>
      <x:c r="C820" s="459"/>
      <x:c r="D820" s="459"/>
      <x:c r="E820" s="459"/>
      <x:c r="F820" s="459"/>
      <x:c r="G820" s="459"/>
      <x:c r="H820" s="459"/>
      <x:c r="I820" s="459"/>
      <x:c r="J820" s="459"/>
      <x:c r="K820" s="487"/>
      <x:c r="L820" s="459"/>
      <x:c r="M820" s="459"/>
      <x:c r="N820" s="747" t="str">
        <x:f>IF(A820="","",IF(COUNTIF($A$5:$A$1004,A820)&gt;1,"DUPLICATE ACTIVITY ID",IF(OR(B820="",C820="",D820="",E820="",F820="",G820="",L820=""),"CHECK REQUIRED FIELDS",IF(OR(NOT(ISNUMBER(B820)),B820&gt;TODAY()+1,AND(K820&lt;&gt;"",NOT(ISNUMBER(K820))),AND(K820&lt;&gt;"",K820&lt;B820)),"CHECK DATE","COMPLETE"))))</x:f>
      </x:c>
    </x:row>
    <x:row r="821">
      <x:c r="A821" s="459"/>
      <x:c r="B821" s="466"/>
      <x:c r="C821" s="459"/>
      <x:c r="D821" s="459"/>
      <x:c r="E821" s="459"/>
      <x:c r="F821" s="459"/>
      <x:c r="G821" s="459"/>
      <x:c r="H821" s="459"/>
      <x:c r="I821" s="459"/>
      <x:c r="J821" s="459"/>
      <x:c r="K821" s="487"/>
      <x:c r="L821" s="459"/>
      <x:c r="M821" s="459"/>
      <x:c r="N821" s="747" t="str">
        <x:f>IF(A821="","",IF(COUNTIF($A$5:$A$1004,A821)&gt;1,"DUPLICATE ACTIVITY ID",IF(OR(B821="",C821="",D821="",E821="",F821="",G821="",L821=""),"CHECK REQUIRED FIELDS",IF(OR(NOT(ISNUMBER(B821)),B821&gt;TODAY()+1,AND(K821&lt;&gt;"",NOT(ISNUMBER(K821))),AND(K821&lt;&gt;"",K821&lt;B821)),"CHECK DATE","COMPLETE"))))</x:f>
      </x:c>
    </x:row>
    <x:row r="822">
      <x:c r="A822" s="459"/>
      <x:c r="B822" s="466"/>
      <x:c r="C822" s="459"/>
      <x:c r="D822" s="459"/>
      <x:c r="E822" s="459"/>
      <x:c r="F822" s="459"/>
      <x:c r="G822" s="459"/>
      <x:c r="H822" s="459"/>
      <x:c r="I822" s="459"/>
      <x:c r="J822" s="459"/>
      <x:c r="K822" s="487"/>
      <x:c r="L822" s="459"/>
      <x:c r="M822" s="459"/>
      <x:c r="N822" s="747" t="str">
        <x:f>IF(A822="","",IF(COUNTIF($A$5:$A$1004,A822)&gt;1,"DUPLICATE ACTIVITY ID",IF(OR(B822="",C822="",D822="",E822="",F822="",G822="",L822=""),"CHECK REQUIRED FIELDS",IF(OR(NOT(ISNUMBER(B822)),B822&gt;TODAY()+1,AND(K822&lt;&gt;"",NOT(ISNUMBER(K822))),AND(K822&lt;&gt;"",K822&lt;B822)),"CHECK DATE","COMPLETE"))))</x:f>
      </x:c>
    </x:row>
    <x:row r="823">
      <x:c r="A823" s="459"/>
      <x:c r="B823" s="466"/>
      <x:c r="C823" s="459"/>
      <x:c r="D823" s="459"/>
      <x:c r="E823" s="459"/>
      <x:c r="F823" s="459"/>
      <x:c r="G823" s="459"/>
      <x:c r="H823" s="459"/>
      <x:c r="I823" s="459"/>
      <x:c r="J823" s="459"/>
      <x:c r="K823" s="487"/>
      <x:c r="L823" s="459"/>
      <x:c r="M823" s="459"/>
      <x:c r="N823" s="747" t="str">
        <x:f>IF(A823="","",IF(COUNTIF($A$5:$A$1004,A823)&gt;1,"DUPLICATE ACTIVITY ID",IF(OR(B823="",C823="",D823="",E823="",F823="",G823="",L823=""),"CHECK REQUIRED FIELDS",IF(OR(NOT(ISNUMBER(B823)),B823&gt;TODAY()+1,AND(K823&lt;&gt;"",NOT(ISNUMBER(K823))),AND(K823&lt;&gt;"",K823&lt;B823)),"CHECK DATE","COMPLETE"))))</x:f>
      </x:c>
    </x:row>
    <x:row r="824">
      <x:c r="A824" s="459"/>
      <x:c r="B824" s="466"/>
      <x:c r="C824" s="459"/>
      <x:c r="D824" s="459"/>
      <x:c r="E824" s="459"/>
      <x:c r="F824" s="459"/>
      <x:c r="G824" s="459"/>
      <x:c r="H824" s="459"/>
      <x:c r="I824" s="459"/>
      <x:c r="J824" s="459"/>
      <x:c r="K824" s="487"/>
      <x:c r="L824" s="459"/>
      <x:c r="M824" s="459"/>
      <x:c r="N824" s="747" t="str">
        <x:f>IF(A824="","",IF(COUNTIF($A$5:$A$1004,A824)&gt;1,"DUPLICATE ACTIVITY ID",IF(OR(B824="",C824="",D824="",E824="",F824="",G824="",L824=""),"CHECK REQUIRED FIELDS",IF(OR(NOT(ISNUMBER(B824)),B824&gt;TODAY()+1,AND(K824&lt;&gt;"",NOT(ISNUMBER(K824))),AND(K824&lt;&gt;"",K824&lt;B824)),"CHECK DATE","COMPLETE"))))</x:f>
      </x:c>
    </x:row>
    <x:row r="825">
      <x:c r="A825" s="459"/>
      <x:c r="B825" s="466"/>
      <x:c r="C825" s="459"/>
      <x:c r="D825" s="459"/>
      <x:c r="E825" s="459"/>
      <x:c r="F825" s="459"/>
      <x:c r="G825" s="459"/>
      <x:c r="H825" s="459"/>
      <x:c r="I825" s="459"/>
      <x:c r="J825" s="459"/>
      <x:c r="K825" s="487"/>
      <x:c r="L825" s="459"/>
      <x:c r="M825" s="459"/>
      <x:c r="N825" s="747" t="str">
        <x:f>IF(A825="","",IF(COUNTIF($A$5:$A$1004,A825)&gt;1,"DUPLICATE ACTIVITY ID",IF(OR(B825="",C825="",D825="",E825="",F825="",G825="",L825=""),"CHECK REQUIRED FIELDS",IF(OR(NOT(ISNUMBER(B825)),B825&gt;TODAY()+1,AND(K825&lt;&gt;"",NOT(ISNUMBER(K825))),AND(K825&lt;&gt;"",K825&lt;B825)),"CHECK DATE","COMPLETE"))))</x:f>
      </x:c>
    </x:row>
    <x:row r="826">
      <x:c r="A826" s="459"/>
      <x:c r="B826" s="466"/>
      <x:c r="C826" s="459"/>
      <x:c r="D826" s="459"/>
      <x:c r="E826" s="459"/>
      <x:c r="F826" s="459"/>
      <x:c r="G826" s="459"/>
      <x:c r="H826" s="459"/>
      <x:c r="I826" s="459"/>
      <x:c r="J826" s="459"/>
      <x:c r="K826" s="487"/>
      <x:c r="L826" s="459"/>
      <x:c r="M826" s="459"/>
      <x:c r="N826" s="747" t="str">
        <x:f>IF(A826="","",IF(COUNTIF($A$5:$A$1004,A826)&gt;1,"DUPLICATE ACTIVITY ID",IF(OR(B826="",C826="",D826="",E826="",F826="",G826="",L826=""),"CHECK REQUIRED FIELDS",IF(OR(NOT(ISNUMBER(B826)),B826&gt;TODAY()+1,AND(K826&lt;&gt;"",NOT(ISNUMBER(K826))),AND(K826&lt;&gt;"",K826&lt;B826)),"CHECK DATE","COMPLETE"))))</x:f>
      </x:c>
    </x:row>
    <x:row r="827">
      <x:c r="A827" s="459"/>
      <x:c r="B827" s="466"/>
      <x:c r="C827" s="459"/>
      <x:c r="D827" s="459"/>
      <x:c r="E827" s="459"/>
      <x:c r="F827" s="459"/>
      <x:c r="G827" s="459"/>
      <x:c r="H827" s="459"/>
      <x:c r="I827" s="459"/>
      <x:c r="J827" s="459"/>
      <x:c r="K827" s="487"/>
      <x:c r="L827" s="459"/>
      <x:c r="M827" s="459"/>
      <x:c r="N827" s="747" t="str">
        <x:f>IF(A827="","",IF(COUNTIF($A$5:$A$1004,A827)&gt;1,"DUPLICATE ACTIVITY ID",IF(OR(B827="",C827="",D827="",E827="",F827="",G827="",L827=""),"CHECK REQUIRED FIELDS",IF(OR(NOT(ISNUMBER(B827)),B827&gt;TODAY()+1,AND(K827&lt;&gt;"",NOT(ISNUMBER(K827))),AND(K827&lt;&gt;"",K827&lt;B827)),"CHECK DATE","COMPLETE"))))</x:f>
      </x:c>
    </x:row>
    <x:row r="828">
      <x:c r="A828" s="459"/>
      <x:c r="B828" s="466"/>
      <x:c r="C828" s="459"/>
      <x:c r="D828" s="459"/>
      <x:c r="E828" s="459"/>
      <x:c r="F828" s="459"/>
      <x:c r="G828" s="459"/>
      <x:c r="H828" s="459"/>
      <x:c r="I828" s="459"/>
      <x:c r="J828" s="459"/>
      <x:c r="K828" s="487"/>
      <x:c r="L828" s="459"/>
      <x:c r="M828" s="459"/>
      <x:c r="N828" s="747" t="str">
        <x:f>IF(A828="","",IF(COUNTIF($A$5:$A$1004,A828)&gt;1,"DUPLICATE ACTIVITY ID",IF(OR(B828="",C828="",D828="",E828="",F828="",G828="",L828=""),"CHECK REQUIRED FIELDS",IF(OR(NOT(ISNUMBER(B828)),B828&gt;TODAY()+1,AND(K828&lt;&gt;"",NOT(ISNUMBER(K828))),AND(K828&lt;&gt;"",K828&lt;B828)),"CHECK DATE","COMPLETE"))))</x:f>
      </x:c>
    </x:row>
    <x:row r="829">
      <x:c r="A829" s="459"/>
      <x:c r="B829" s="466"/>
      <x:c r="C829" s="459"/>
      <x:c r="D829" s="459"/>
      <x:c r="E829" s="459"/>
      <x:c r="F829" s="459"/>
      <x:c r="G829" s="459"/>
      <x:c r="H829" s="459"/>
      <x:c r="I829" s="459"/>
      <x:c r="J829" s="459"/>
      <x:c r="K829" s="487"/>
      <x:c r="L829" s="459"/>
      <x:c r="M829" s="459"/>
      <x:c r="N829" s="747" t="str">
        <x:f>IF(A829="","",IF(COUNTIF($A$5:$A$1004,A829)&gt;1,"DUPLICATE ACTIVITY ID",IF(OR(B829="",C829="",D829="",E829="",F829="",G829="",L829=""),"CHECK REQUIRED FIELDS",IF(OR(NOT(ISNUMBER(B829)),B829&gt;TODAY()+1,AND(K829&lt;&gt;"",NOT(ISNUMBER(K829))),AND(K829&lt;&gt;"",K829&lt;B829)),"CHECK DATE","COMPLETE"))))</x:f>
      </x:c>
    </x:row>
    <x:row r="830">
      <x:c r="A830" s="459"/>
      <x:c r="B830" s="466"/>
      <x:c r="C830" s="459"/>
      <x:c r="D830" s="459"/>
      <x:c r="E830" s="459"/>
      <x:c r="F830" s="459"/>
      <x:c r="G830" s="459"/>
      <x:c r="H830" s="459"/>
      <x:c r="I830" s="459"/>
      <x:c r="J830" s="459"/>
      <x:c r="K830" s="487"/>
      <x:c r="L830" s="459"/>
      <x:c r="M830" s="459"/>
      <x:c r="N830" s="747" t="str">
        <x:f>IF(A830="","",IF(COUNTIF($A$5:$A$1004,A830)&gt;1,"DUPLICATE ACTIVITY ID",IF(OR(B830="",C830="",D830="",E830="",F830="",G830="",L830=""),"CHECK REQUIRED FIELDS",IF(OR(NOT(ISNUMBER(B830)),B830&gt;TODAY()+1,AND(K830&lt;&gt;"",NOT(ISNUMBER(K830))),AND(K830&lt;&gt;"",K830&lt;B830)),"CHECK DATE","COMPLETE"))))</x:f>
      </x:c>
    </x:row>
    <x:row r="831">
      <x:c r="A831" s="459"/>
      <x:c r="B831" s="466"/>
      <x:c r="C831" s="459"/>
      <x:c r="D831" s="459"/>
      <x:c r="E831" s="459"/>
      <x:c r="F831" s="459"/>
      <x:c r="G831" s="459"/>
      <x:c r="H831" s="459"/>
      <x:c r="I831" s="459"/>
      <x:c r="J831" s="459"/>
      <x:c r="K831" s="487"/>
      <x:c r="L831" s="459"/>
      <x:c r="M831" s="459"/>
      <x:c r="N831" s="747" t="str">
        <x:f>IF(A831="","",IF(COUNTIF($A$5:$A$1004,A831)&gt;1,"DUPLICATE ACTIVITY ID",IF(OR(B831="",C831="",D831="",E831="",F831="",G831="",L831=""),"CHECK REQUIRED FIELDS",IF(OR(NOT(ISNUMBER(B831)),B831&gt;TODAY()+1,AND(K831&lt;&gt;"",NOT(ISNUMBER(K831))),AND(K831&lt;&gt;"",K831&lt;B831)),"CHECK DATE","COMPLETE"))))</x:f>
      </x:c>
    </x:row>
    <x:row r="832">
      <x:c r="A832" s="459"/>
      <x:c r="B832" s="466"/>
      <x:c r="C832" s="459"/>
      <x:c r="D832" s="459"/>
      <x:c r="E832" s="459"/>
      <x:c r="F832" s="459"/>
      <x:c r="G832" s="459"/>
      <x:c r="H832" s="459"/>
      <x:c r="I832" s="459"/>
      <x:c r="J832" s="459"/>
      <x:c r="K832" s="487"/>
      <x:c r="L832" s="459"/>
      <x:c r="M832" s="459"/>
      <x:c r="N832" s="747" t="str">
        <x:f>IF(A832="","",IF(COUNTIF($A$5:$A$1004,A832)&gt;1,"DUPLICATE ACTIVITY ID",IF(OR(B832="",C832="",D832="",E832="",F832="",G832="",L832=""),"CHECK REQUIRED FIELDS",IF(OR(NOT(ISNUMBER(B832)),B832&gt;TODAY()+1,AND(K832&lt;&gt;"",NOT(ISNUMBER(K832))),AND(K832&lt;&gt;"",K832&lt;B832)),"CHECK DATE","COMPLETE"))))</x:f>
      </x:c>
    </x:row>
    <x:row r="833">
      <x:c r="A833" s="459"/>
      <x:c r="B833" s="466"/>
      <x:c r="C833" s="459"/>
      <x:c r="D833" s="459"/>
      <x:c r="E833" s="459"/>
      <x:c r="F833" s="459"/>
      <x:c r="G833" s="459"/>
      <x:c r="H833" s="459"/>
      <x:c r="I833" s="459"/>
      <x:c r="J833" s="459"/>
      <x:c r="K833" s="487"/>
      <x:c r="L833" s="459"/>
      <x:c r="M833" s="459"/>
      <x:c r="N833" s="747" t="str">
        <x:f>IF(A833="","",IF(COUNTIF($A$5:$A$1004,A833)&gt;1,"DUPLICATE ACTIVITY ID",IF(OR(B833="",C833="",D833="",E833="",F833="",G833="",L833=""),"CHECK REQUIRED FIELDS",IF(OR(NOT(ISNUMBER(B833)),B833&gt;TODAY()+1,AND(K833&lt;&gt;"",NOT(ISNUMBER(K833))),AND(K833&lt;&gt;"",K833&lt;B833)),"CHECK DATE","COMPLETE"))))</x:f>
      </x:c>
    </x:row>
    <x:row r="834">
      <x:c r="A834" s="459"/>
      <x:c r="B834" s="466"/>
      <x:c r="C834" s="459"/>
      <x:c r="D834" s="459"/>
      <x:c r="E834" s="459"/>
      <x:c r="F834" s="459"/>
      <x:c r="G834" s="459"/>
      <x:c r="H834" s="459"/>
      <x:c r="I834" s="459"/>
      <x:c r="J834" s="459"/>
      <x:c r="K834" s="487"/>
      <x:c r="L834" s="459"/>
      <x:c r="M834" s="459"/>
      <x:c r="N834" s="747" t="str">
        <x:f>IF(A834="","",IF(COUNTIF($A$5:$A$1004,A834)&gt;1,"DUPLICATE ACTIVITY ID",IF(OR(B834="",C834="",D834="",E834="",F834="",G834="",L834=""),"CHECK REQUIRED FIELDS",IF(OR(NOT(ISNUMBER(B834)),B834&gt;TODAY()+1,AND(K834&lt;&gt;"",NOT(ISNUMBER(K834))),AND(K834&lt;&gt;"",K834&lt;B834)),"CHECK DATE","COMPLETE"))))</x:f>
      </x:c>
    </x:row>
    <x:row r="835">
      <x:c r="A835" s="459"/>
      <x:c r="B835" s="466"/>
      <x:c r="C835" s="459"/>
      <x:c r="D835" s="459"/>
      <x:c r="E835" s="459"/>
      <x:c r="F835" s="459"/>
      <x:c r="G835" s="459"/>
      <x:c r="H835" s="459"/>
      <x:c r="I835" s="459"/>
      <x:c r="J835" s="459"/>
      <x:c r="K835" s="487"/>
      <x:c r="L835" s="459"/>
      <x:c r="M835" s="459"/>
      <x:c r="N835" s="747" t="str">
        <x:f>IF(A835="","",IF(COUNTIF($A$5:$A$1004,A835)&gt;1,"DUPLICATE ACTIVITY ID",IF(OR(B835="",C835="",D835="",E835="",F835="",G835="",L835=""),"CHECK REQUIRED FIELDS",IF(OR(NOT(ISNUMBER(B835)),B835&gt;TODAY()+1,AND(K835&lt;&gt;"",NOT(ISNUMBER(K835))),AND(K835&lt;&gt;"",K835&lt;B835)),"CHECK DATE","COMPLETE"))))</x:f>
      </x:c>
    </x:row>
    <x:row r="836">
      <x:c r="A836" s="459"/>
      <x:c r="B836" s="466"/>
      <x:c r="C836" s="459"/>
      <x:c r="D836" s="459"/>
      <x:c r="E836" s="459"/>
      <x:c r="F836" s="459"/>
      <x:c r="G836" s="459"/>
      <x:c r="H836" s="459"/>
      <x:c r="I836" s="459"/>
      <x:c r="J836" s="459"/>
      <x:c r="K836" s="487"/>
      <x:c r="L836" s="459"/>
      <x:c r="M836" s="459"/>
      <x:c r="N836" s="747" t="str">
        <x:f>IF(A836="","",IF(COUNTIF($A$5:$A$1004,A836)&gt;1,"DUPLICATE ACTIVITY ID",IF(OR(B836="",C836="",D836="",E836="",F836="",G836="",L836=""),"CHECK REQUIRED FIELDS",IF(OR(NOT(ISNUMBER(B836)),B836&gt;TODAY()+1,AND(K836&lt;&gt;"",NOT(ISNUMBER(K836))),AND(K836&lt;&gt;"",K836&lt;B836)),"CHECK DATE","COMPLETE"))))</x:f>
      </x:c>
    </x:row>
    <x:row r="837">
      <x:c r="A837" s="459"/>
      <x:c r="B837" s="466"/>
      <x:c r="C837" s="459"/>
      <x:c r="D837" s="459"/>
      <x:c r="E837" s="459"/>
      <x:c r="F837" s="459"/>
      <x:c r="G837" s="459"/>
      <x:c r="H837" s="459"/>
      <x:c r="I837" s="459"/>
      <x:c r="J837" s="459"/>
      <x:c r="K837" s="487"/>
      <x:c r="L837" s="459"/>
      <x:c r="M837" s="459"/>
      <x:c r="N837" s="747" t="str">
        <x:f>IF(A837="","",IF(COUNTIF($A$5:$A$1004,A837)&gt;1,"DUPLICATE ACTIVITY ID",IF(OR(B837="",C837="",D837="",E837="",F837="",G837="",L837=""),"CHECK REQUIRED FIELDS",IF(OR(NOT(ISNUMBER(B837)),B837&gt;TODAY()+1,AND(K837&lt;&gt;"",NOT(ISNUMBER(K837))),AND(K837&lt;&gt;"",K837&lt;B837)),"CHECK DATE","COMPLETE"))))</x:f>
      </x:c>
    </x:row>
    <x:row r="838">
      <x:c r="A838" s="459"/>
      <x:c r="B838" s="466"/>
      <x:c r="C838" s="459"/>
      <x:c r="D838" s="459"/>
      <x:c r="E838" s="459"/>
      <x:c r="F838" s="459"/>
      <x:c r="G838" s="459"/>
      <x:c r="H838" s="459"/>
      <x:c r="I838" s="459"/>
      <x:c r="J838" s="459"/>
      <x:c r="K838" s="487"/>
      <x:c r="L838" s="459"/>
      <x:c r="M838" s="459"/>
      <x:c r="N838" s="747" t="str">
        <x:f>IF(A838="","",IF(COUNTIF($A$5:$A$1004,A838)&gt;1,"DUPLICATE ACTIVITY ID",IF(OR(B838="",C838="",D838="",E838="",F838="",G838="",L838=""),"CHECK REQUIRED FIELDS",IF(OR(NOT(ISNUMBER(B838)),B838&gt;TODAY()+1,AND(K838&lt;&gt;"",NOT(ISNUMBER(K838))),AND(K838&lt;&gt;"",K838&lt;B838)),"CHECK DATE","COMPLETE"))))</x:f>
      </x:c>
    </x:row>
    <x:row r="839">
      <x:c r="A839" s="459"/>
      <x:c r="B839" s="466"/>
      <x:c r="C839" s="459"/>
      <x:c r="D839" s="459"/>
      <x:c r="E839" s="459"/>
      <x:c r="F839" s="459"/>
      <x:c r="G839" s="459"/>
      <x:c r="H839" s="459"/>
      <x:c r="I839" s="459"/>
      <x:c r="J839" s="459"/>
      <x:c r="K839" s="487"/>
      <x:c r="L839" s="459"/>
      <x:c r="M839" s="459"/>
      <x:c r="N839" s="747" t="str">
        <x:f>IF(A839="","",IF(COUNTIF($A$5:$A$1004,A839)&gt;1,"DUPLICATE ACTIVITY ID",IF(OR(B839="",C839="",D839="",E839="",F839="",G839="",L839=""),"CHECK REQUIRED FIELDS",IF(OR(NOT(ISNUMBER(B839)),B839&gt;TODAY()+1,AND(K839&lt;&gt;"",NOT(ISNUMBER(K839))),AND(K839&lt;&gt;"",K839&lt;B839)),"CHECK DATE","COMPLETE"))))</x:f>
      </x:c>
    </x:row>
    <x:row r="840">
      <x:c r="A840" s="459"/>
      <x:c r="B840" s="466"/>
      <x:c r="C840" s="459"/>
      <x:c r="D840" s="459"/>
      <x:c r="E840" s="459"/>
      <x:c r="F840" s="459"/>
      <x:c r="G840" s="459"/>
      <x:c r="H840" s="459"/>
      <x:c r="I840" s="459"/>
      <x:c r="J840" s="459"/>
      <x:c r="K840" s="487"/>
      <x:c r="L840" s="459"/>
      <x:c r="M840" s="459"/>
      <x:c r="N840" s="747" t="str">
        <x:f>IF(A840="","",IF(COUNTIF($A$5:$A$1004,A840)&gt;1,"DUPLICATE ACTIVITY ID",IF(OR(B840="",C840="",D840="",E840="",F840="",G840="",L840=""),"CHECK REQUIRED FIELDS",IF(OR(NOT(ISNUMBER(B840)),B840&gt;TODAY()+1,AND(K840&lt;&gt;"",NOT(ISNUMBER(K840))),AND(K840&lt;&gt;"",K840&lt;B840)),"CHECK DATE","COMPLETE"))))</x:f>
      </x:c>
    </x:row>
    <x:row r="841">
      <x:c r="A841" s="459"/>
      <x:c r="B841" s="466"/>
      <x:c r="C841" s="459"/>
      <x:c r="D841" s="459"/>
      <x:c r="E841" s="459"/>
      <x:c r="F841" s="459"/>
      <x:c r="G841" s="459"/>
      <x:c r="H841" s="459"/>
      <x:c r="I841" s="459"/>
      <x:c r="J841" s="459"/>
      <x:c r="K841" s="487"/>
      <x:c r="L841" s="459"/>
      <x:c r="M841" s="459"/>
      <x:c r="N841" s="747" t="str">
        <x:f>IF(A841="","",IF(COUNTIF($A$5:$A$1004,A841)&gt;1,"DUPLICATE ACTIVITY ID",IF(OR(B841="",C841="",D841="",E841="",F841="",G841="",L841=""),"CHECK REQUIRED FIELDS",IF(OR(NOT(ISNUMBER(B841)),B841&gt;TODAY()+1,AND(K841&lt;&gt;"",NOT(ISNUMBER(K841))),AND(K841&lt;&gt;"",K841&lt;B841)),"CHECK DATE","COMPLETE"))))</x:f>
      </x:c>
    </x:row>
    <x:row r="842">
      <x:c r="A842" s="459"/>
      <x:c r="B842" s="466"/>
      <x:c r="C842" s="459"/>
      <x:c r="D842" s="459"/>
      <x:c r="E842" s="459"/>
      <x:c r="F842" s="459"/>
      <x:c r="G842" s="459"/>
      <x:c r="H842" s="459"/>
      <x:c r="I842" s="459"/>
      <x:c r="J842" s="459"/>
      <x:c r="K842" s="487"/>
      <x:c r="L842" s="459"/>
      <x:c r="M842" s="459"/>
      <x:c r="N842" s="747" t="str">
        <x:f>IF(A842="","",IF(COUNTIF($A$5:$A$1004,A842)&gt;1,"DUPLICATE ACTIVITY ID",IF(OR(B842="",C842="",D842="",E842="",F842="",G842="",L842=""),"CHECK REQUIRED FIELDS",IF(OR(NOT(ISNUMBER(B842)),B842&gt;TODAY()+1,AND(K842&lt;&gt;"",NOT(ISNUMBER(K842))),AND(K842&lt;&gt;"",K842&lt;B842)),"CHECK DATE","COMPLETE"))))</x:f>
      </x:c>
    </x:row>
    <x:row r="843">
      <x:c r="A843" s="459"/>
      <x:c r="B843" s="466"/>
      <x:c r="C843" s="459"/>
      <x:c r="D843" s="459"/>
      <x:c r="E843" s="459"/>
      <x:c r="F843" s="459"/>
      <x:c r="G843" s="459"/>
      <x:c r="H843" s="459"/>
      <x:c r="I843" s="459"/>
      <x:c r="J843" s="459"/>
      <x:c r="K843" s="487"/>
      <x:c r="L843" s="459"/>
      <x:c r="M843" s="459"/>
      <x:c r="N843" s="747" t="str">
        <x:f>IF(A843="","",IF(COUNTIF($A$5:$A$1004,A843)&gt;1,"DUPLICATE ACTIVITY ID",IF(OR(B843="",C843="",D843="",E843="",F843="",G843="",L843=""),"CHECK REQUIRED FIELDS",IF(OR(NOT(ISNUMBER(B843)),B843&gt;TODAY()+1,AND(K843&lt;&gt;"",NOT(ISNUMBER(K843))),AND(K843&lt;&gt;"",K843&lt;B843)),"CHECK DATE","COMPLETE"))))</x:f>
      </x:c>
    </x:row>
    <x:row r="844">
      <x:c r="A844" s="459"/>
      <x:c r="B844" s="466"/>
      <x:c r="C844" s="459"/>
      <x:c r="D844" s="459"/>
      <x:c r="E844" s="459"/>
      <x:c r="F844" s="459"/>
      <x:c r="G844" s="459"/>
      <x:c r="H844" s="459"/>
      <x:c r="I844" s="459"/>
      <x:c r="J844" s="459"/>
      <x:c r="K844" s="487"/>
      <x:c r="L844" s="459"/>
      <x:c r="M844" s="459"/>
      <x:c r="N844" s="747" t="str">
        <x:f>IF(A844="","",IF(COUNTIF($A$5:$A$1004,A844)&gt;1,"DUPLICATE ACTIVITY ID",IF(OR(B844="",C844="",D844="",E844="",F844="",G844="",L844=""),"CHECK REQUIRED FIELDS",IF(OR(NOT(ISNUMBER(B844)),B844&gt;TODAY()+1,AND(K844&lt;&gt;"",NOT(ISNUMBER(K844))),AND(K844&lt;&gt;"",K844&lt;B844)),"CHECK DATE","COMPLETE"))))</x:f>
      </x:c>
    </x:row>
    <x:row r="845">
      <x:c r="A845" s="459"/>
      <x:c r="B845" s="466"/>
      <x:c r="C845" s="459"/>
      <x:c r="D845" s="459"/>
      <x:c r="E845" s="459"/>
      <x:c r="F845" s="459"/>
      <x:c r="G845" s="459"/>
      <x:c r="H845" s="459"/>
      <x:c r="I845" s="459"/>
      <x:c r="J845" s="459"/>
      <x:c r="K845" s="487"/>
      <x:c r="L845" s="459"/>
      <x:c r="M845" s="459"/>
      <x:c r="N845" s="747" t="str">
        <x:f>IF(A845="","",IF(COUNTIF($A$5:$A$1004,A845)&gt;1,"DUPLICATE ACTIVITY ID",IF(OR(B845="",C845="",D845="",E845="",F845="",G845="",L845=""),"CHECK REQUIRED FIELDS",IF(OR(NOT(ISNUMBER(B845)),B845&gt;TODAY()+1,AND(K845&lt;&gt;"",NOT(ISNUMBER(K845))),AND(K845&lt;&gt;"",K845&lt;B845)),"CHECK DATE","COMPLETE"))))</x:f>
      </x:c>
    </x:row>
    <x:row r="846">
      <x:c r="A846" s="459"/>
      <x:c r="B846" s="466"/>
      <x:c r="C846" s="459"/>
      <x:c r="D846" s="459"/>
      <x:c r="E846" s="459"/>
      <x:c r="F846" s="459"/>
      <x:c r="G846" s="459"/>
      <x:c r="H846" s="459"/>
      <x:c r="I846" s="459"/>
      <x:c r="J846" s="459"/>
      <x:c r="K846" s="487"/>
      <x:c r="L846" s="459"/>
      <x:c r="M846" s="459"/>
      <x:c r="N846" s="747" t="str">
        <x:f>IF(A846="","",IF(COUNTIF($A$5:$A$1004,A846)&gt;1,"DUPLICATE ACTIVITY ID",IF(OR(B846="",C846="",D846="",E846="",F846="",G846="",L846=""),"CHECK REQUIRED FIELDS",IF(OR(NOT(ISNUMBER(B846)),B846&gt;TODAY()+1,AND(K846&lt;&gt;"",NOT(ISNUMBER(K846))),AND(K846&lt;&gt;"",K846&lt;B846)),"CHECK DATE","COMPLETE"))))</x:f>
      </x:c>
    </x:row>
    <x:row r="847">
      <x:c r="A847" s="459"/>
      <x:c r="B847" s="466"/>
      <x:c r="C847" s="459"/>
      <x:c r="D847" s="459"/>
      <x:c r="E847" s="459"/>
      <x:c r="F847" s="459"/>
      <x:c r="G847" s="459"/>
      <x:c r="H847" s="459"/>
      <x:c r="I847" s="459"/>
      <x:c r="J847" s="459"/>
      <x:c r="K847" s="487"/>
      <x:c r="L847" s="459"/>
      <x:c r="M847" s="459"/>
      <x:c r="N847" s="747" t="str">
        <x:f>IF(A847="","",IF(COUNTIF($A$5:$A$1004,A847)&gt;1,"DUPLICATE ACTIVITY ID",IF(OR(B847="",C847="",D847="",E847="",F847="",G847="",L847=""),"CHECK REQUIRED FIELDS",IF(OR(NOT(ISNUMBER(B847)),B847&gt;TODAY()+1,AND(K847&lt;&gt;"",NOT(ISNUMBER(K847))),AND(K847&lt;&gt;"",K847&lt;B847)),"CHECK DATE","COMPLETE"))))</x:f>
      </x:c>
    </x:row>
    <x:row r="848">
      <x:c r="A848" s="459"/>
      <x:c r="B848" s="466"/>
      <x:c r="C848" s="459"/>
      <x:c r="D848" s="459"/>
      <x:c r="E848" s="459"/>
      <x:c r="F848" s="459"/>
      <x:c r="G848" s="459"/>
      <x:c r="H848" s="459"/>
      <x:c r="I848" s="459"/>
      <x:c r="J848" s="459"/>
      <x:c r="K848" s="487"/>
      <x:c r="L848" s="459"/>
      <x:c r="M848" s="459"/>
      <x:c r="N848" s="747" t="str">
        <x:f>IF(A848="","",IF(COUNTIF($A$5:$A$1004,A848)&gt;1,"DUPLICATE ACTIVITY ID",IF(OR(B848="",C848="",D848="",E848="",F848="",G848="",L848=""),"CHECK REQUIRED FIELDS",IF(OR(NOT(ISNUMBER(B848)),B848&gt;TODAY()+1,AND(K848&lt;&gt;"",NOT(ISNUMBER(K848))),AND(K848&lt;&gt;"",K848&lt;B848)),"CHECK DATE","COMPLETE"))))</x:f>
      </x:c>
    </x:row>
    <x:row r="849">
      <x:c r="A849" s="459"/>
      <x:c r="B849" s="466"/>
      <x:c r="C849" s="459"/>
      <x:c r="D849" s="459"/>
      <x:c r="E849" s="459"/>
      <x:c r="F849" s="459"/>
      <x:c r="G849" s="459"/>
      <x:c r="H849" s="459"/>
      <x:c r="I849" s="459"/>
      <x:c r="J849" s="459"/>
      <x:c r="K849" s="487"/>
      <x:c r="L849" s="459"/>
      <x:c r="M849" s="459"/>
      <x:c r="N849" s="747" t="str">
        <x:f>IF(A849="","",IF(COUNTIF($A$5:$A$1004,A849)&gt;1,"DUPLICATE ACTIVITY ID",IF(OR(B849="",C849="",D849="",E849="",F849="",G849="",L849=""),"CHECK REQUIRED FIELDS",IF(OR(NOT(ISNUMBER(B849)),B849&gt;TODAY()+1,AND(K849&lt;&gt;"",NOT(ISNUMBER(K849))),AND(K849&lt;&gt;"",K849&lt;B849)),"CHECK DATE","COMPLETE"))))</x:f>
      </x:c>
    </x:row>
    <x:row r="850">
      <x:c r="A850" s="459"/>
      <x:c r="B850" s="466"/>
      <x:c r="C850" s="459"/>
      <x:c r="D850" s="459"/>
      <x:c r="E850" s="459"/>
      <x:c r="F850" s="459"/>
      <x:c r="G850" s="459"/>
      <x:c r="H850" s="459"/>
      <x:c r="I850" s="459"/>
      <x:c r="J850" s="459"/>
      <x:c r="K850" s="487"/>
      <x:c r="L850" s="459"/>
      <x:c r="M850" s="459"/>
      <x:c r="N850" s="747" t="str">
        <x:f>IF(A850="","",IF(COUNTIF($A$5:$A$1004,A850)&gt;1,"DUPLICATE ACTIVITY ID",IF(OR(B850="",C850="",D850="",E850="",F850="",G850="",L850=""),"CHECK REQUIRED FIELDS",IF(OR(NOT(ISNUMBER(B850)),B850&gt;TODAY()+1,AND(K850&lt;&gt;"",NOT(ISNUMBER(K850))),AND(K850&lt;&gt;"",K850&lt;B850)),"CHECK DATE","COMPLETE"))))</x:f>
      </x:c>
    </x:row>
    <x:row r="851">
      <x:c r="A851" s="459"/>
      <x:c r="B851" s="466"/>
      <x:c r="C851" s="459"/>
      <x:c r="D851" s="459"/>
      <x:c r="E851" s="459"/>
      <x:c r="F851" s="459"/>
      <x:c r="G851" s="459"/>
      <x:c r="H851" s="459"/>
      <x:c r="I851" s="459"/>
      <x:c r="J851" s="459"/>
      <x:c r="K851" s="487"/>
      <x:c r="L851" s="459"/>
      <x:c r="M851" s="459"/>
      <x:c r="N851" s="747" t="str">
        <x:f>IF(A851="","",IF(COUNTIF($A$5:$A$1004,A851)&gt;1,"DUPLICATE ACTIVITY ID",IF(OR(B851="",C851="",D851="",E851="",F851="",G851="",L851=""),"CHECK REQUIRED FIELDS",IF(OR(NOT(ISNUMBER(B851)),B851&gt;TODAY()+1,AND(K851&lt;&gt;"",NOT(ISNUMBER(K851))),AND(K851&lt;&gt;"",K851&lt;B851)),"CHECK DATE","COMPLETE"))))</x:f>
      </x:c>
    </x:row>
    <x:row r="852">
      <x:c r="A852" s="459"/>
      <x:c r="B852" s="466"/>
      <x:c r="C852" s="459"/>
      <x:c r="D852" s="459"/>
      <x:c r="E852" s="459"/>
      <x:c r="F852" s="459"/>
      <x:c r="G852" s="459"/>
      <x:c r="H852" s="459"/>
      <x:c r="I852" s="459"/>
      <x:c r="J852" s="459"/>
      <x:c r="K852" s="487"/>
      <x:c r="L852" s="459"/>
      <x:c r="M852" s="459"/>
      <x:c r="N852" s="747" t="str">
        <x:f>IF(A852="","",IF(COUNTIF($A$5:$A$1004,A852)&gt;1,"DUPLICATE ACTIVITY ID",IF(OR(B852="",C852="",D852="",E852="",F852="",G852="",L852=""),"CHECK REQUIRED FIELDS",IF(OR(NOT(ISNUMBER(B852)),B852&gt;TODAY()+1,AND(K852&lt;&gt;"",NOT(ISNUMBER(K852))),AND(K852&lt;&gt;"",K852&lt;B852)),"CHECK DATE","COMPLETE"))))</x:f>
      </x:c>
    </x:row>
    <x:row r="853">
      <x:c r="A853" s="459"/>
      <x:c r="B853" s="466"/>
      <x:c r="C853" s="459"/>
      <x:c r="D853" s="459"/>
      <x:c r="E853" s="459"/>
      <x:c r="F853" s="459"/>
      <x:c r="G853" s="459"/>
      <x:c r="H853" s="459"/>
      <x:c r="I853" s="459"/>
      <x:c r="J853" s="459"/>
      <x:c r="K853" s="487"/>
      <x:c r="L853" s="459"/>
      <x:c r="M853" s="459"/>
      <x:c r="N853" s="747" t="str">
        <x:f>IF(A853="","",IF(COUNTIF($A$5:$A$1004,A853)&gt;1,"DUPLICATE ACTIVITY ID",IF(OR(B853="",C853="",D853="",E853="",F853="",G853="",L853=""),"CHECK REQUIRED FIELDS",IF(OR(NOT(ISNUMBER(B853)),B853&gt;TODAY()+1,AND(K853&lt;&gt;"",NOT(ISNUMBER(K853))),AND(K853&lt;&gt;"",K853&lt;B853)),"CHECK DATE","COMPLETE"))))</x:f>
      </x:c>
    </x:row>
    <x:row r="854">
      <x:c r="A854" s="459"/>
      <x:c r="B854" s="466"/>
      <x:c r="C854" s="459"/>
      <x:c r="D854" s="459"/>
      <x:c r="E854" s="459"/>
      <x:c r="F854" s="459"/>
      <x:c r="G854" s="459"/>
      <x:c r="H854" s="459"/>
      <x:c r="I854" s="459"/>
      <x:c r="J854" s="459"/>
      <x:c r="K854" s="487"/>
      <x:c r="L854" s="459"/>
      <x:c r="M854" s="459"/>
      <x:c r="N854" s="747" t="str">
        <x:f>IF(A854="","",IF(COUNTIF($A$5:$A$1004,A854)&gt;1,"DUPLICATE ACTIVITY ID",IF(OR(B854="",C854="",D854="",E854="",F854="",G854="",L854=""),"CHECK REQUIRED FIELDS",IF(OR(NOT(ISNUMBER(B854)),B854&gt;TODAY()+1,AND(K854&lt;&gt;"",NOT(ISNUMBER(K854))),AND(K854&lt;&gt;"",K854&lt;B854)),"CHECK DATE","COMPLETE"))))</x:f>
      </x:c>
    </x:row>
    <x:row r="855">
      <x:c r="A855" s="459"/>
      <x:c r="B855" s="466"/>
      <x:c r="C855" s="459"/>
      <x:c r="D855" s="459"/>
      <x:c r="E855" s="459"/>
      <x:c r="F855" s="459"/>
      <x:c r="G855" s="459"/>
      <x:c r="H855" s="459"/>
      <x:c r="I855" s="459"/>
      <x:c r="J855" s="459"/>
      <x:c r="K855" s="487"/>
      <x:c r="L855" s="459"/>
      <x:c r="M855" s="459"/>
      <x:c r="N855" s="747" t="str">
        <x:f>IF(A855="","",IF(COUNTIF($A$5:$A$1004,A855)&gt;1,"DUPLICATE ACTIVITY ID",IF(OR(B855="",C855="",D855="",E855="",F855="",G855="",L855=""),"CHECK REQUIRED FIELDS",IF(OR(NOT(ISNUMBER(B855)),B855&gt;TODAY()+1,AND(K855&lt;&gt;"",NOT(ISNUMBER(K855))),AND(K855&lt;&gt;"",K855&lt;B855)),"CHECK DATE","COMPLETE"))))</x:f>
      </x:c>
    </x:row>
    <x:row r="856">
      <x:c r="A856" s="459"/>
      <x:c r="B856" s="466"/>
      <x:c r="C856" s="459"/>
      <x:c r="D856" s="459"/>
      <x:c r="E856" s="459"/>
      <x:c r="F856" s="459"/>
      <x:c r="G856" s="459"/>
      <x:c r="H856" s="459"/>
      <x:c r="I856" s="459"/>
      <x:c r="J856" s="459"/>
      <x:c r="K856" s="487"/>
      <x:c r="L856" s="459"/>
      <x:c r="M856" s="459"/>
      <x:c r="N856" s="747" t="str">
        <x:f>IF(A856="","",IF(COUNTIF($A$5:$A$1004,A856)&gt;1,"DUPLICATE ACTIVITY ID",IF(OR(B856="",C856="",D856="",E856="",F856="",G856="",L856=""),"CHECK REQUIRED FIELDS",IF(OR(NOT(ISNUMBER(B856)),B856&gt;TODAY()+1,AND(K856&lt;&gt;"",NOT(ISNUMBER(K856))),AND(K856&lt;&gt;"",K856&lt;B856)),"CHECK DATE","COMPLETE"))))</x:f>
      </x:c>
    </x:row>
    <x:row r="857">
      <x:c r="A857" s="459"/>
      <x:c r="B857" s="466"/>
      <x:c r="C857" s="459"/>
      <x:c r="D857" s="459"/>
      <x:c r="E857" s="459"/>
      <x:c r="F857" s="459"/>
      <x:c r="G857" s="459"/>
      <x:c r="H857" s="459"/>
      <x:c r="I857" s="459"/>
      <x:c r="J857" s="459"/>
      <x:c r="K857" s="487"/>
      <x:c r="L857" s="459"/>
      <x:c r="M857" s="459"/>
      <x:c r="N857" s="747" t="str">
        <x:f>IF(A857="","",IF(COUNTIF($A$5:$A$1004,A857)&gt;1,"DUPLICATE ACTIVITY ID",IF(OR(B857="",C857="",D857="",E857="",F857="",G857="",L857=""),"CHECK REQUIRED FIELDS",IF(OR(NOT(ISNUMBER(B857)),B857&gt;TODAY()+1,AND(K857&lt;&gt;"",NOT(ISNUMBER(K857))),AND(K857&lt;&gt;"",K857&lt;B857)),"CHECK DATE","COMPLETE"))))</x:f>
      </x:c>
    </x:row>
    <x:row r="858">
      <x:c r="A858" s="459"/>
      <x:c r="B858" s="466"/>
      <x:c r="C858" s="459"/>
      <x:c r="D858" s="459"/>
      <x:c r="E858" s="459"/>
      <x:c r="F858" s="459"/>
      <x:c r="G858" s="459"/>
      <x:c r="H858" s="459"/>
      <x:c r="I858" s="459"/>
      <x:c r="J858" s="459"/>
      <x:c r="K858" s="487"/>
      <x:c r="L858" s="459"/>
      <x:c r="M858" s="459"/>
      <x:c r="N858" s="747" t="str">
        <x:f>IF(A858="","",IF(COUNTIF($A$5:$A$1004,A858)&gt;1,"DUPLICATE ACTIVITY ID",IF(OR(B858="",C858="",D858="",E858="",F858="",G858="",L858=""),"CHECK REQUIRED FIELDS",IF(OR(NOT(ISNUMBER(B858)),B858&gt;TODAY()+1,AND(K858&lt;&gt;"",NOT(ISNUMBER(K858))),AND(K858&lt;&gt;"",K858&lt;B858)),"CHECK DATE","COMPLETE"))))</x:f>
      </x:c>
    </x:row>
    <x:row r="859">
      <x:c r="A859" s="459"/>
      <x:c r="B859" s="466"/>
      <x:c r="C859" s="459"/>
      <x:c r="D859" s="459"/>
      <x:c r="E859" s="459"/>
      <x:c r="F859" s="459"/>
      <x:c r="G859" s="459"/>
      <x:c r="H859" s="459"/>
      <x:c r="I859" s="459"/>
      <x:c r="J859" s="459"/>
      <x:c r="K859" s="487"/>
      <x:c r="L859" s="459"/>
      <x:c r="M859" s="459"/>
      <x:c r="N859" s="747" t="str">
        <x:f>IF(A859="","",IF(COUNTIF($A$5:$A$1004,A859)&gt;1,"DUPLICATE ACTIVITY ID",IF(OR(B859="",C859="",D859="",E859="",F859="",G859="",L859=""),"CHECK REQUIRED FIELDS",IF(OR(NOT(ISNUMBER(B859)),B859&gt;TODAY()+1,AND(K859&lt;&gt;"",NOT(ISNUMBER(K859))),AND(K859&lt;&gt;"",K859&lt;B859)),"CHECK DATE","COMPLETE"))))</x:f>
      </x:c>
    </x:row>
    <x:row r="860">
      <x:c r="A860" s="459"/>
      <x:c r="B860" s="466"/>
      <x:c r="C860" s="459"/>
      <x:c r="D860" s="459"/>
      <x:c r="E860" s="459"/>
      <x:c r="F860" s="459"/>
      <x:c r="G860" s="459"/>
      <x:c r="H860" s="459"/>
      <x:c r="I860" s="459"/>
      <x:c r="J860" s="459"/>
      <x:c r="K860" s="487"/>
      <x:c r="L860" s="459"/>
      <x:c r="M860" s="459"/>
      <x:c r="N860" s="747" t="str">
        <x:f>IF(A860="","",IF(COUNTIF($A$5:$A$1004,A860)&gt;1,"DUPLICATE ACTIVITY ID",IF(OR(B860="",C860="",D860="",E860="",F860="",G860="",L860=""),"CHECK REQUIRED FIELDS",IF(OR(NOT(ISNUMBER(B860)),B860&gt;TODAY()+1,AND(K860&lt;&gt;"",NOT(ISNUMBER(K860))),AND(K860&lt;&gt;"",K860&lt;B860)),"CHECK DATE","COMPLETE"))))</x:f>
      </x:c>
    </x:row>
    <x:row r="861">
      <x:c r="A861" s="459"/>
      <x:c r="B861" s="466"/>
      <x:c r="C861" s="459"/>
      <x:c r="D861" s="459"/>
      <x:c r="E861" s="459"/>
      <x:c r="F861" s="459"/>
      <x:c r="G861" s="459"/>
      <x:c r="H861" s="459"/>
      <x:c r="I861" s="459"/>
      <x:c r="J861" s="459"/>
      <x:c r="K861" s="487"/>
      <x:c r="L861" s="459"/>
      <x:c r="M861" s="459"/>
      <x:c r="N861" s="747" t="str">
        <x:f>IF(A861="","",IF(COUNTIF($A$5:$A$1004,A861)&gt;1,"DUPLICATE ACTIVITY ID",IF(OR(B861="",C861="",D861="",E861="",F861="",G861="",L861=""),"CHECK REQUIRED FIELDS",IF(OR(NOT(ISNUMBER(B861)),B861&gt;TODAY()+1,AND(K861&lt;&gt;"",NOT(ISNUMBER(K861))),AND(K861&lt;&gt;"",K861&lt;B861)),"CHECK DATE","COMPLETE"))))</x:f>
      </x:c>
    </x:row>
    <x:row r="862">
      <x:c r="A862" s="459"/>
      <x:c r="B862" s="466"/>
      <x:c r="C862" s="459"/>
      <x:c r="D862" s="459"/>
      <x:c r="E862" s="459"/>
      <x:c r="F862" s="459"/>
      <x:c r="G862" s="459"/>
      <x:c r="H862" s="459"/>
      <x:c r="I862" s="459"/>
      <x:c r="J862" s="459"/>
      <x:c r="K862" s="487"/>
      <x:c r="L862" s="459"/>
      <x:c r="M862" s="459"/>
      <x:c r="N862" s="747" t="str">
        <x:f>IF(A862="","",IF(COUNTIF($A$5:$A$1004,A862)&gt;1,"DUPLICATE ACTIVITY ID",IF(OR(B862="",C862="",D862="",E862="",F862="",G862="",L862=""),"CHECK REQUIRED FIELDS",IF(OR(NOT(ISNUMBER(B862)),B862&gt;TODAY()+1,AND(K862&lt;&gt;"",NOT(ISNUMBER(K862))),AND(K862&lt;&gt;"",K862&lt;B862)),"CHECK DATE","COMPLETE"))))</x:f>
      </x:c>
    </x:row>
    <x:row r="863">
      <x:c r="A863" s="459"/>
      <x:c r="B863" s="466"/>
      <x:c r="C863" s="459"/>
      <x:c r="D863" s="459"/>
      <x:c r="E863" s="459"/>
      <x:c r="F863" s="459"/>
      <x:c r="G863" s="459"/>
      <x:c r="H863" s="459"/>
      <x:c r="I863" s="459"/>
      <x:c r="J863" s="459"/>
      <x:c r="K863" s="487"/>
      <x:c r="L863" s="459"/>
      <x:c r="M863" s="459"/>
      <x:c r="N863" s="747" t="str">
        <x:f>IF(A863="","",IF(COUNTIF($A$5:$A$1004,A863)&gt;1,"DUPLICATE ACTIVITY ID",IF(OR(B863="",C863="",D863="",E863="",F863="",G863="",L863=""),"CHECK REQUIRED FIELDS",IF(OR(NOT(ISNUMBER(B863)),B863&gt;TODAY()+1,AND(K863&lt;&gt;"",NOT(ISNUMBER(K863))),AND(K863&lt;&gt;"",K863&lt;B863)),"CHECK DATE","COMPLETE"))))</x:f>
      </x:c>
    </x:row>
    <x:row r="864">
      <x:c r="A864" s="459"/>
      <x:c r="B864" s="466"/>
      <x:c r="C864" s="459"/>
      <x:c r="D864" s="459"/>
      <x:c r="E864" s="459"/>
      <x:c r="F864" s="459"/>
      <x:c r="G864" s="459"/>
      <x:c r="H864" s="459"/>
      <x:c r="I864" s="459"/>
      <x:c r="J864" s="459"/>
      <x:c r="K864" s="487"/>
      <x:c r="L864" s="459"/>
      <x:c r="M864" s="459"/>
      <x:c r="N864" s="747" t="str">
        <x:f>IF(A864="","",IF(COUNTIF($A$5:$A$1004,A864)&gt;1,"DUPLICATE ACTIVITY ID",IF(OR(B864="",C864="",D864="",E864="",F864="",G864="",L864=""),"CHECK REQUIRED FIELDS",IF(OR(NOT(ISNUMBER(B864)),B864&gt;TODAY()+1,AND(K864&lt;&gt;"",NOT(ISNUMBER(K864))),AND(K864&lt;&gt;"",K864&lt;B864)),"CHECK DATE","COMPLETE"))))</x:f>
      </x:c>
    </x:row>
    <x:row r="865">
      <x:c r="A865" s="459"/>
      <x:c r="B865" s="466"/>
      <x:c r="C865" s="459"/>
      <x:c r="D865" s="459"/>
      <x:c r="E865" s="459"/>
      <x:c r="F865" s="459"/>
      <x:c r="G865" s="459"/>
      <x:c r="H865" s="459"/>
      <x:c r="I865" s="459"/>
      <x:c r="J865" s="459"/>
      <x:c r="K865" s="487"/>
      <x:c r="L865" s="459"/>
      <x:c r="M865" s="459"/>
      <x:c r="N865" s="747" t="str">
        <x:f>IF(A865="","",IF(COUNTIF($A$5:$A$1004,A865)&gt;1,"DUPLICATE ACTIVITY ID",IF(OR(B865="",C865="",D865="",E865="",F865="",G865="",L865=""),"CHECK REQUIRED FIELDS",IF(OR(NOT(ISNUMBER(B865)),B865&gt;TODAY()+1,AND(K865&lt;&gt;"",NOT(ISNUMBER(K865))),AND(K865&lt;&gt;"",K865&lt;B865)),"CHECK DATE","COMPLETE"))))</x:f>
      </x:c>
    </x:row>
    <x:row r="866">
      <x:c r="A866" s="459"/>
      <x:c r="B866" s="466"/>
      <x:c r="C866" s="459"/>
      <x:c r="D866" s="459"/>
      <x:c r="E866" s="459"/>
      <x:c r="F866" s="459"/>
      <x:c r="G866" s="459"/>
      <x:c r="H866" s="459"/>
      <x:c r="I866" s="459"/>
      <x:c r="J866" s="459"/>
      <x:c r="K866" s="487"/>
      <x:c r="L866" s="459"/>
      <x:c r="M866" s="459"/>
      <x:c r="N866" s="747" t="str">
        <x:f>IF(A866="","",IF(COUNTIF($A$5:$A$1004,A866)&gt;1,"DUPLICATE ACTIVITY ID",IF(OR(B866="",C866="",D866="",E866="",F866="",G866="",L866=""),"CHECK REQUIRED FIELDS",IF(OR(NOT(ISNUMBER(B866)),B866&gt;TODAY()+1,AND(K866&lt;&gt;"",NOT(ISNUMBER(K866))),AND(K866&lt;&gt;"",K866&lt;B866)),"CHECK DATE","COMPLETE"))))</x:f>
      </x:c>
    </x:row>
    <x:row r="867">
      <x:c r="A867" s="459"/>
      <x:c r="B867" s="466"/>
      <x:c r="C867" s="459"/>
      <x:c r="D867" s="459"/>
      <x:c r="E867" s="459"/>
      <x:c r="F867" s="459"/>
      <x:c r="G867" s="459"/>
      <x:c r="H867" s="459"/>
      <x:c r="I867" s="459"/>
      <x:c r="J867" s="459"/>
      <x:c r="K867" s="487"/>
      <x:c r="L867" s="459"/>
      <x:c r="M867" s="459"/>
      <x:c r="N867" s="747" t="str">
        <x:f>IF(A867="","",IF(COUNTIF($A$5:$A$1004,A867)&gt;1,"DUPLICATE ACTIVITY ID",IF(OR(B867="",C867="",D867="",E867="",F867="",G867="",L867=""),"CHECK REQUIRED FIELDS",IF(OR(NOT(ISNUMBER(B867)),B867&gt;TODAY()+1,AND(K867&lt;&gt;"",NOT(ISNUMBER(K867))),AND(K867&lt;&gt;"",K867&lt;B867)),"CHECK DATE","COMPLETE"))))</x:f>
      </x:c>
    </x:row>
    <x:row r="868">
      <x:c r="A868" s="459"/>
      <x:c r="B868" s="466"/>
      <x:c r="C868" s="459"/>
      <x:c r="D868" s="459"/>
      <x:c r="E868" s="459"/>
      <x:c r="F868" s="459"/>
      <x:c r="G868" s="459"/>
      <x:c r="H868" s="459"/>
      <x:c r="I868" s="459"/>
      <x:c r="J868" s="459"/>
      <x:c r="K868" s="487"/>
      <x:c r="L868" s="459"/>
      <x:c r="M868" s="459"/>
      <x:c r="N868" s="747" t="str">
        <x:f>IF(A868="","",IF(COUNTIF($A$5:$A$1004,A868)&gt;1,"DUPLICATE ACTIVITY ID",IF(OR(B868="",C868="",D868="",E868="",F868="",G868="",L868=""),"CHECK REQUIRED FIELDS",IF(OR(NOT(ISNUMBER(B868)),B868&gt;TODAY()+1,AND(K868&lt;&gt;"",NOT(ISNUMBER(K868))),AND(K868&lt;&gt;"",K868&lt;B868)),"CHECK DATE","COMPLETE"))))</x:f>
      </x:c>
    </x:row>
    <x:row r="869">
      <x:c r="A869" s="459"/>
      <x:c r="B869" s="466"/>
      <x:c r="C869" s="459"/>
      <x:c r="D869" s="459"/>
      <x:c r="E869" s="459"/>
      <x:c r="F869" s="459"/>
      <x:c r="G869" s="459"/>
      <x:c r="H869" s="459"/>
      <x:c r="I869" s="459"/>
      <x:c r="J869" s="459"/>
      <x:c r="K869" s="487"/>
      <x:c r="L869" s="459"/>
      <x:c r="M869" s="459"/>
      <x:c r="N869" s="747" t="str">
        <x:f>IF(A869="","",IF(COUNTIF($A$5:$A$1004,A869)&gt;1,"DUPLICATE ACTIVITY ID",IF(OR(B869="",C869="",D869="",E869="",F869="",G869="",L869=""),"CHECK REQUIRED FIELDS",IF(OR(NOT(ISNUMBER(B869)),B869&gt;TODAY()+1,AND(K869&lt;&gt;"",NOT(ISNUMBER(K869))),AND(K869&lt;&gt;"",K869&lt;B869)),"CHECK DATE","COMPLETE"))))</x:f>
      </x:c>
    </x:row>
    <x:row r="870">
      <x:c r="A870" s="459"/>
      <x:c r="B870" s="466"/>
      <x:c r="C870" s="459"/>
      <x:c r="D870" s="459"/>
      <x:c r="E870" s="459"/>
      <x:c r="F870" s="459"/>
      <x:c r="G870" s="459"/>
      <x:c r="H870" s="459"/>
      <x:c r="I870" s="459"/>
      <x:c r="J870" s="459"/>
      <x:c r="K870" s="487"/>
      <x:c r="L870" s="459"/>
      <x:c r="M870" s="459"/>
      <x:c r="N870" s="747" t="str">
        <x:f>IF(A870="","",IF(COUNTIF($A$5:$A$1004,A870)&gt;1,"DUPLICATE ACTIVITY ID",IF(OR(B870="",C870="",D870="",E870="",F870="",G870="",L870=""),"CHECK REQUIRED FIELDS",IF(OR(NOT(ISNUMBER(B870)),B870&gt;TODAY()+1,AND(K870&lt;&gt;"",NOT(ISNUMBER(K870))),AND(K870&lt;&gt;"",K870&lt;B870)),"CHECK DATE","COMPLETE"))))</x:f>
      </x:c>
    </x:row>
    <x:row r="871">
      <x:c r="A871" s="459"/>
      <x:c r="B871" s="466"/>
      <x:c r="C871" s="459"/>
      <x:c r="D871" s="459"/>
      <x:c r="E871" s="459"/>
      <x:c r="F871" s="459"/>
      <x:c r="G871" s="459"/>
      <x:c r="H871" s="459"/>
      <x:c r="I871" s="459"/>
      <x:c r="J871" s="459"/>
      <x:c r="K871" s="487"/>
      <x:c r="L871" s="459"/>
      <x:c r="M871" s="459"/>
      <x:c r="N871" s="747" t="str">
        <x:f>IF(A871="","",IF(COUNTIF($A$5:$A$1004,A871)&gt;1,"DUPLICATE ACTIVITY ID",IF(OR(B871="",C871="",D871="",E871="",F871="",G871="",L871=""),"CHECK REQUIRED FIELDS",IF(OR(NOT(ISNUMBER(B871)),B871&gt;TODAY()+1,AND(K871&lt;&gt;"",NOT(ISNUMBER(K871))),AND(K871&lt;&gt;"",K871&lt;B871)),"CHECK DATE","COMPLETE"))))</x:f>
      </x:c>
    </x:row>
    <x:row r="872">
      <x:c r="A872" s="459"/>
      <x:c r="B872" s="466"/>
      <x:c r="C872" s="459"/>
      <x:c r="D872" s="459"/>
      <x:c r="E872" s="459"/>
      <x:c r="F872" s="459"/>
      <x:c r="G872" s="459"/>
      <x:c r="H872" s="459"/>
      <x:c r="I872" s="459"/>
      <x:c r="J872" s="459"/>
      <x:c r="K872" s="487"/>
      <x:c r="L872" s="459"/>
      <x:c r="M872" s="459"/>
      <x:c r="N872" s="747" t="str">
        <x:f>IF(A872="","",IF(COUNTIF($A$5:$A$1004,A872)&gt;1,"DUPLICATE ACTIVITY ID",IF(OR(B872="",C872="",D872="",E872="",F872="",G872="",L872=""),"CHECK REQUIRED FIELDS",IF(OR(NOT(ISNUMBER(B872)),B872&gt;TODAY()+1,AND(K872&lt;&gt;"",NOT(ISNUMBER(K872))),AND(K872&lt;&gt;"",K872&lt;B872)),"CHECK DATE","COMPLETE"))))</x:f>
      </x:c>
    </x:row>
    <x:row r="873">
      <x:c r="A873" s="459"/>
      <x:c r="B873" s="466"/>
      <x:c r="C873" s="459"/>
      <x:c r="D873" s="459"/>
      <x:c r="E873" s="459"/>
      <x:c r="F873" s="459"/>
      <x:c r="G873" s="459"/>
      <x:c r="H873" s="459"/>
      <x:c r="I873" s="459"/>
      <x:c r="J873" s="459"/>
      <x:c r="K873" s="487"/>
      <x:c r="L873" s="459"/>
      <x:c r="M873" s="459"/>
      <x:c r="N873" s="747" t="str">
        <x:f>IF(A873="","",IF(COUNTIF($A$5:$A$1004,A873)&gt;1,"DUPLICATE ACTIVITY ID",IF(OR(B873="",C873="",D873="",E873="",F873="",G873="",L873=""),"CHECK REQUIRED FIELDS",IF(OR(NOT(ISNUMBER(B873)),B873&gt;TODAY()+1,AND(K873&lt;&gt;"",NOT(ISNUMBER(K873))),AND(K873&lt;&gt;"",K873&lt;B873)),"CHECK DATE","COMPLETE"))))</x:f>
      </x:c>
    </x:row>
    <x:row r="874">
      <x:c r="A874" s="459"/>
      <x:c r="B874" s="466"/>
      <x:c r="C874" s="459"/>
      <x:c r="D874" s="459"/>
      <x:c r="E874" s="459"/>
      <x:c r="F874" s="459"/>
      <x:c r="G874" s="459"/>
      <x:c r="H874" s="459"/>
      <x:c r="I874" s="459"/>
      <x:c r="J874" s="459"/>
      <x:c r="K874" s="487"/>
      <x:c r="L874" s="459"/>
      <x:c r="M874" s="459"/>
      <x:c r="N874" s="747" t="str">
        <x:f>IF(A874="","",IF(COUNTIF($A$5:$A$1004,A874)&gt;1,"DUPLICATE ACTIVITY ID",IF(OR(B874="",C874="",D874="",E874="",F874="",G874="",L874=""),"CHECK REQUIRED FIELDS",IF(OR(NOT(ISNUMBER(B874)),B874&gt;TODAY()+1,AND(K874&lt;&gt;"",NOT(ISNUMBER(K874))),AND(K874&lt;&gt;"",K874&lt;B874)),"CHECK DATE","COMPLETE"))))</x:f>
      </x:c>
    </x:row>
    <x:row r="875">
      <x:c r="A875" s="459"/>
      <x:c r="B875" s="466"/>
      <x:c r="C875" s="459"/>
      <x:c r="D875" s="459"/>
      <x:c r="E875" s="459"/>
      <x:c r="F875" s="459"/>
      <x:c r="G875" s="459"/>
      <x:c r="H875" s="459"/>
      <x:c r="I875" s="459"/>
      <x:c r="J875" s="459"/>
      <x:c r="K875" s="487"/>
      <x:c r="L875" s="459"/>
      <x:c r="M875" s="459"/>
      <x:c r="N875" s="747" t="str">
        <x:f>IF(A875="","",IF(COUNTIF($A$5:$A$1004,A875)&gt;1,"DUPLICATE ACTIVITY ID",IF(OR(B875="",C875="",D875="",E875="",F875="",G875="",L875=""),"CHECK REQUIRED FIELDS",IF(OR(NOT(ISNUMBER(B875)),B875&gt;TODAY()+1,AND(K875&lt;&gt;"",NOT(ISNUMBER(K875))),AND(K875&lt;&gt;"",K875&lt;B875)),"CHECK DATE","COMPLETE"))))</x:f>
      </x:c>
    </x:row>
    <x:row r="876">
      <x:c r="A876" s="459"/>
      <x:c r="B876" s="466"/>
      <x:c r="C876" s="459"/>
      <x:c r="D876" s="459"/>
      <x:c r="E876" s="459"/>
      <x:c r="F876" s="459"/>
      <x:c r="G876" s="459"/>
      <x:c r="H876" s="459"/>
      <x:c r="I876" s="459"/>
      <x:c r="J876" s="459"/>
      <x:c r="K876" s="487"/>
      <x:c r="L876" s="459"/>
      <x:c r="M876" s="459"/>
      <x:c r="N876" s="747" t="str">
        <x:f>IF(A876="","",IF(COUNTIF($A$5:$A$1004,A876)&gt;1,"DUPLICATE ACTIVITY ID",IF(OR(B876="",C876="",D876="",E876="",F876="",G876="",L876=""),"CHECK REQUIRED FIELDS",IF(OR(NOT(ISNUMBER(B876)),B876&gt;TODAY()+1,AND(K876&lt;&gt;"",NOT(ISNUMBER(K876))),AND(K876&lt;&gt;"",K876&lt;B876)),"CHECK DATE","COMPLETE"))))</x:f>
      </x:c>
    </x:row>
    <x:row r="877">
      <x:c r="A877" s="459"/>
      <x:c r="B877" s="466"/>
      <x:c r="C877" s="459"/>
      <x:c r="D877" s="459"/>
      <x:c r="E877" s="459"/>
      <x:c r="F877" s="459"/>
      <x:c r="G877" s="459"/>
      <x:c r="H877" s="459"/>
      <x:c r="I877" s="459"/>
      <x:c r="J877" s="459"/>
      <x:c r="K877" s="487"/>
      <x:c r="L877" s="459"/>
      <x:c r="M877" s="459"/>
      <x:c r="N877" s="747" t="str">
        <x:f>IF(A877="","",IF(COUNTIF($A$5:$A$1004,A877)&gt;1,"DUPLICATE ACTIVITY ID",IF(OR(B877="",C877="",D877="",E877="",F877="",G877="",L877=""),"CHECK REQUIRED FIELDS",IF(OR(NOT(ISNUMBER(B877)),B877&gt;TODAY()+1,AND(K877&lt;&gt;"",NOT(ISNUMBER(K877))),AND(K877&lt;&gt;"",K877&lt;B877)),"CHECK DATE","COMPLETE"))))</x:f>
      </x:c>
    </x:row>
    <x:row r="878">
      <x:c r="A878" s="459"/>
      <x:c r="B878" s="466"/>
      <x:c r="C878" s="459"/>
      <x:c r="D878" s="459"/>
      <x:c r="E878" s="459"/>
      <x:c r="F878" s="459"/>
      <x:c r="G878" s="459"/>
      <x:c r="H878" s="459"/>
      <x:c r="I878" s="459"/>
      <x:c r="J878" s="459"/>
      <x:c r="K878" s="487"/>
      <x:c r="L878" s="459"/>
      <x:c r="M878" s="459"/>
      <x:c r="N878" s="747" t="str">
        <x:f>IF(A878="","",IF(COUNTIF($A$5:$A$1004,A878)&gt;1,"DUPLICATE ACTIVITY ID",IF(OR(B878="",C878="",D878="",E878="",F878="",G878="",L878=""),"CHECK REQUIRED FIELDS",IF(OR(NOT(ISNUMBER(B878)),B878&gt;TODAY()+1,AND(K878&lt;&gt;"",NOT(ISNUMBER(K878))),AND(K878&lt;&gt;"",K878&lt;B878)),"CHECK DATE","COMPLETE"))))</x:f>
      </x:c>
    </x:row>
    <x:row r="879">
      <x:c r="A879" s="459"/>
      <x:c r="B879" s="466"/>
      <x:c r="C879" s="459"/>
      <x:c r="D879" s="459"/>
      <x:c r="E879" s="459"/>
      <x:c r="F879" s="459"/>
      <x:c r="G879" s="459"/>
      <x:c r="H879" s="459"/>
      <x:c r="I879" s="459"/>
      <x:c r="J879" s="459"/>
      <x:c r="K879" s="487"/>
      <x:c r="L879" s="459"/>
      <x:c r="M879" s="459"/>
      <x:c r="N879" s="747" t="str">
        <x:f>IF(A879="","",IF(COUNTIF($A$5:$A$1004,A879)&gt;1,"DUPLICATE ACTIVITY ID",IF(OR(B879="",C879="",D879="",E879="",F879="",G879="",L879=""),"CHECK REQUIRED FIELDS",IF(OR(NOT(ISNUMBER(B879)),B879&gt;TODAY()+1,AND(K879&lt;&gt;"",NOT(ISNUMBER(K879))),AND(K879&lt;&gt;"",K879&lt;B879)),"CHECK DATE","COMPLETE"))))</x:f>
      </x:c>
    </x:row>
    <x:row r="880">
      <x:c r="A880" s="459"/>
      <x:c r="B880" s="466"/>
      <x:c r="C880" s="459"/>
      <x:c r="D880" s="459"/>
      <x:c r="E880" s="459"/>
      <x:c r="F880" s="459"/>
      <x:c r="G880" s="459"/>
      <x:c r="H880" s="459"/>
      <x:c r="I880" s="459"/>
      <x:c r="J880" s="459"/>
      <x:c r="K880" s="487"/>
      <x:c r="L880" s="459"/>
      <x:c r="M880" s="459"/>
      <x:c r="N880" s="747" t="str">
        <x:f>IF(A880="","",IF(COUNTIF($A$5:$A$1004,A880)&gt;1,"DUPLICATE ACTIVITY ID",IF(OR(B880="",C880="",D880="",E880="",F880="",G880="",L880=""),"CHECK REQUIRED FIELDS",IF(OR(NOT(ISNUMBER(B880)),B880&gt;TODAY()+1,AND(K880&lt;&gt;"",NOT(ISNUMBER(K880))),AND(K880&lt;&gt;"",K880&lt;B880)),"CHECK DATE","COMPLETE"))))</x:f>
      </x:c>
    </x:row>
    <x:row r="881">
      <x:c r="A881" s="459"/>
      <x:c r="B881" s="466"/>
      <x:c r="C881" s="459"/>
      <x:c r="D881" s="459"/>
      <x:c r="E881" s="459"/>
      <x:c r="F881" s="459"/>
      <x:c r="G881" s="459"/>
      <x:c r="H881" s="459"/>
      <x:c r="I881" s="459"/>
      <x:c r="J881" s="459"/>
      <x:c r="K881" s="487"/>
      <x:c r="L881" s="459"/>
      <x:c r="M881" s="459"/>
      <x:c r="N881" s="747" t="str">
        <x:f>IF(A881="","",IF(COUNTIF($A$5:$A$1004,A881)&gt;1,"DUPLICATE ACTIVITY ID",IF(OR(B881="",C881="",D881="",E881="",F881="",G881="",L881=""),"CHECK REQUIRED FIELDS",IF(OR(NOT(ISNUMBER(B881)),B881&gt;TODAY()+1,AND(K881&lt;&gt;"",NOT(ISNUMBER(K881))),AND(K881&lt;&gt;"",K881&lt;B881)),"CHECK DATE","COMPLETE"))))</x:f>
      </x:c>
    </x:row>
    <x:row r="882">
      <x:c r="A882" s="459"/>
      <x:c r="B882" s="466"/>
      <x:c r="C882" s="459"/>
      <x:c r="D882" s="459"/>
      <x:c r="E882" s="459"/>
      <x:c r="F882" s="459"/>
      <x:c r="G882" s="459"/>
      <x:c r="H882" s="459"/>
      <x:c r="I882" s="459"/>
      <x:c r="J882" s="459"/>
      <x:c r="K882" s="487"/>
      <x:c r="L882" s="459"/>
      <x:c r="M882" s="459"/>
      <x:c r="N882" s="747" t="str">
        <x:f>IF(A882="","",IF(COUNTIF($A$5:$A$1004,A882)&gt;1,"DUPLICATE ACTIVITY ID",IF(OR(B882="",C882="",D882="",E882="",F882="",G882="",L882=""),"CHECK REQUIRED FIELDS",IF(OR(NOT(ISNUMBER(B882)),B882&gt;TODAY()+1,AND(K882&lt;&gt;"",NOT(ISNUMBER(K882))),AND(K882&lt;&gt;"",K882&lt;B882)),"CHECK DATE","COMPLETE"))))</x:f>
      </x:c>
    </x:row>
    <x:row r="883">
      <x:c r="A883" s="459"/>
      <x:c r="B883" s="466"/>
      <x:c r="C883" s="459"/>
      <x:c r="D883" s="459"/>
      <x:c r="E883" s="459"/>
      <x:c r="F883" s="459"/>
      <x:c r="G883" s="459"/>
      <x:c r="H883" s="459"/>
      <x:c r="I883" s="459"/>
      <x:c r="J883" s="459"/>
      <x:c r="K883" s="487"/>
      <x:c r="L883" s="459"/>
      <x:c r="M883" s="459"/>
      <x:c r="N883" s="747" t="str">
        <x:f>IF(A883="","",IF(COUNTIF($A$5:$A$1004,A883)&gt;1,"DUPLICATE ACTIVITY ID",IF(OR(B883="",C883="",D883="",E883="",F883="",G883="",L883=""),"CHECK REQUIRED FIELDS",IF(OR(NOT(ISNUMBER(B883)),B883&gt;TODAY()+1,AND(K883&lt;&gt;"",NOT(ISNUMBER(K883))),AND(K883&lt;&gt;"",K883&lt;B883)),"CHECK DATE","COMPLETE"))))</x:f>
      </x:c>
    </x:row>
    <x:row r="884">
      <x:c r="A884" s="459"/>
      <x:c r="B884" s="466"/>
      <x:c r="C884" s="459"/>
      <x:c r="D884" s="459"/>
      <x:c r="E884" s="459"/>
      <x:c r="F884" s="459"/>
      <x:c r="G884" s="459"/>
      <x:c r="H884" s="459"/>
      <x:c r="I884" s="459"/>
      <x:c r="J884" s="459"/>
      <x:c r="K884" s="487"/>
      <x:c r="L884" s="459"/>
      <x:c r="M884" s="459"/>
      <x:c r="N884" s="747" t="str">
        <x:f>IF(A884="","",IF(COUNTIF($A$5:$A$1004,A884)&gt;1,"DUPLICATE ACTIVITY ID",IF(OR(B884="",C884="",D884="",E884="",F884="",G884="",L884=""),"CHECK REQUIRED FIELDS",IF(OR(NOT(ISNUMBER(B884)),B884&gt;TODAY()+1,AND(K884&lt;&gt;"",NOT(ISNUMBER(K884))),AND(K884&lt;&gt;"",K884&lt;B884)),"CHECK DATE","COMPLETE"))))</x:f>
      </x:c>
    </x:row>
    <x:row r="885">
      <x:c r="A885" s="459"/>
      <x:c r="B885" s="466"/>
      <x:c r="C885" s="459"/>
      <x:c r="D885" s="459"/>
      <x:c r="E885" s="459"/>
      <x:c r="F885" s="459"/>
      <x:c r="G885" s="459"/>
      <x:c r="H885" s="459"/>
      <x:c r="I885" s="459"/>
      <x:c r="J885" s="459"/>
      <x:c r="K885" s="487"/>
      <x:c r="L885" s="459"/>
      <x:c r="M885" s="459"/>
      <x:c r="N885" s="747" t="str">
        <x:f>IF(A885="","",IF(COUNTIF($A$5:$A$1004,A885)&gt;1,"DUPLICATE ACTIVITY ID",IF(OR(B885="",C885="",D885="",E885="",F885="",G885="",L885=""),"CHECK REQUIRED FIELDS",IF(OR(NOT(ISNUMBER(B885)),B885&gt;TODAY()+1,AND(K885&lt;&gt;"",NOT(ISNUMBER(K885))),AND(K885&lt;&gt;"",K885&lt;B885)),"CHECK DATE","COMPLETE"))))</x:f>
      </x:c>
    </x:row>
    <x:row r="886">
      <x:c r="A886" s="459"/>
      <x:c r="B886" s="466"/>
      <x:c r="C886" s="459"/>
      <x:c r="D886" s="459"/>
      <x:c r="E886" s="459"/>
      <x:c r="F886" s="459"/>
      <x:c r="G886" s="459"/>
      <x:c r="H886" s="459"/>
      <x:c r="I886" s="459"/>
      <x:c r="J886" s="459"/>
      <x:c r="K886" s="487"/>
      <x:c r="L886" s="459"/>
      <x:c r="M886" s="459"/>
      <x:c r="N886" s="747" t="str">
        <x:f>IF(A886="","",IF(COUNTIF($A$5:$A$1004,A886)&gt;1,"DUPLICATE ACTIVITY ID",IF(OR(B886="",C886="",D886="",E886="",F886="",G886="",L886=""),"CHECK REQUIRED FIELDS",IF(OR(NOT(ISNUMBER(B886)),B886&gt;TODAY()+1,AND(K886&lt;&gt;"",NOT(ISNUMBER(K886))),AND(K886&lt;&gt;"",K886&lt;B886)),"CHECK DATE","COMPLETE"))))</x:f>
      </x:c>
    </x:row>
    <x:row r="887">
      <x:c r="A887" s="459"/>
      <x:c r="B887" s="466"/>
      <x:c r="C887" s="459"/>
      <x:c r="D887" s="459"/>
      <x:c r="E887" s="459"/>
      <x:c r="F887" s="459"/>
      <x:c r="G887" s="459"/>
      <x:c r="H887" s="459"/>
      <x:c r="I887" s="459"/>
      <x:c r="J887" s="459"/>
      <x:c r="K887" s="487"/>
      <x:c r="L887" s="459"/>
      <x:c r="M887" s="459"/>
      <x:c r="N887" s="747" t="str">
        <x:f>IF(A887="","",IF(COUNTIF($A$5:$A$1004,A887)&gt;1,"DUPLICATE ACTIVITY ID",IF(OR(B887="",C887="",D887="",E887="",F887="",G887="",L887=""),"CHECK REQUIRED FIELDS",IF(OR(NOT(ISNUMBER(B887)),B887&gt;TODAY()+1,AND(K887&lt;&gt;"",NOT(ISNUMBER(K887))),AND(K887&lt;&gt;"",K887&lt;B887)),"CHECK DATE","COMPLETE"))))</x:f>
      </x:c>
    </x:row>
    <x:row r="888">
      <x:c r="A888" s="459"/>
      <x:c r="B888" s="466"/>
      <x:c r="C888" s="459"/>
      <x:c r="D888" s="459"/>
      <x:c r="E888" s="459"/>
      <x:c r="F888" s="459"/>
      <x:c r="G888" s="459"/>
      <x:c r="H888" s="459"/>
      <x:c r="I888" s="459"/>
      <x:c r="J888" s="459"/>
      <x:c r="K888" s="487"/>
      <x:c r="L888" s="459"/>
      <x:c r="M888" s="459"/>
      <x:c r="N888" s="747" t="str">
        <x:f>IF(A888="","",IF(COUNTIF($A$5:$A$1004,A888)&gt;1,"DUPLICATE ACTIVITY ID",IF(OR(B888="",C888="",D888="",E888="",F888="",G888="",L888=""),"CHECK REQUIRED FIELDS",IF(OR(NOT(ISNUMBER(B888)),B888&gt;TODAY()+1,AND(K888&lt;&gt;"",NOT(ISNUMBER(K888))),AND(K888&lt;&gt;"",K888&lt;B888)),"CHECK DATE","COMPLETE"))))</x:f>
      </x:c>
    </x:row>
    <x:row r="889">
      <x:c r="A889" s="459"/>
      <x:c r="B889" s="466"/>
      <x:c r="C889" s="459"/>
      <x:c r="D889" s="459"/>
      <x:c r="E889" s="459"/>
      <x:c r="F889" s="459"/>
      <x:c r="G889" s="459"/>
      <x:c r="H889" s="459"/>
      <x:c r="I889" s="459"/>
      <x:c r="J889" s="459"/>
      <x:c r="K889" s="487"/>
      <x:c r="L889" s="459"/>
      <x:c r="M889" s="459"/>
      <x:c r="N889" s="747" t="str">
        <x:f>IF(A889="","",IF(COUNTIF($A$5:$A$1004,A889)&gt;1,"DUPLICATE ACTIVITY ID",IF(OR(B889="",C889="",D889="",E889="",F889="",G889="",L889=""),"CHECK REQUIRED FIELDS",IF(OR(NOT(ISNUMBER(B889)),B889&gt;TODAY()+1,AND(K889&lt;&gt;"",NOT(ISNUMBER(K889))),AND(K889&lt;&gt;"",K889&lt;B889)),"CHECK DATE","COMPLETE"))))</x:f>
      </x:c>
    </x:row>
    <x:row r="890">
      <x:c r="A890" s="459"/>
      <x:c r="B890" s="466"/>
      <x:c r="C890" s="459"/>
      <x:c r="D890" s="459"/>
      <x:c r="E890" s="459"/>
      <x:c r="F890" s="459"/>
      <x:c r="G890" s="459"/>
      <x:c r="H890" s="459"/>
      <x:c r="I890" s="459"/>
      <x:c r="J890" s="459"/>
      <x:c r="K890" s="487"/>
      <x:c r="L890" s="459"/>
      <x:c r="M890" s="459"/>
      <x:c r="N890" s="747" t="str">
        <x:f>IF(A890="","",IF(COUNTIF($A$5:$A$1004,A890)&gt;1,"DUPLICATE ACTIVITY ID",IF(OR(B890="",C890="",D890="",E890="",F890="",G890="",L890=""),"CHECK REQUIRED FIELDS",IF(OR(NOT(ISNUMBER(B890)),B890&gt;TODAY()+1,AND(K890&lt;&gt;"",NOT(ISNUMBER(K890))),AND(K890&lt;&gt;"",K890&lt;B890)),"CHECK DATE","COMPLETE"))))</x:f>
      </x:c>
    </x:row>
    <x:row r="891">
      <x:c r="A891" s="459"/>
      <x:c r="B891" s="466"/>
      <x:c r="C891" s="459"/>
      <x:c r="D891" s="459"/>
      <x:c r="E891" s="459"/>
      <x:c r="F891" s="459"/>
      <x:c r="G891" s="459"/>
      <x:c r="H891" s="459"/>
      <x:c r="I891" s="459"/>
      <x:c r="J891" s="459"/>
      <x:c r="K891" s="487"/>
      <x:c r="L891" s="459"/>
      <x:c r="M891" s="459"/>
      <x:c r="N891" s="747" t="str">
        <x:f>IF(A891="","",IF(COUNTIF($A$5:$A$1004,A891)&gt;1,"DUPLICATE ACTIVITY ID",IF(OR(B891="",C891="",D891="",E891="",F891="",G891="",L891=""),"CHECK REQUIRED FIELDS",IF(OR(NOT(ISNUMBER(B891)),B891&gt;TODAY()+1,AND(K891&lt;&gt;"",NOT(ISNUMBER(K891))),AND(K891&lt;&gt;"",K891&lt;B891)),"CHECK DATE","COMPLETE"))))</x:f>
      </x:c>
    </x:row>
    <x:row r="892">
      <x:c r="A892" s="459"/>
      <x:c r="B892" s="466"/>
      <x:c r="C892" s="459"/>
      <x:c r="D892" s="459"/>
      <x:c r="E892" s="459"/>
      <x:c r="F892" s="459"/>
      <x:c r="G892" s="459"/>
      <x:c r="H892" s="459"/>
      <x:c r="I892" s="459"/>
      <x:c r="J892" s="459"/>
      <x:c r="K892" s="487"/>
      <x:c r="L892" s="459"/>
      <x:c r="M892" s="459"/>
      <x:c r="N892" s="747" t="str">
        <x:f>IF(A892="","",IF(COUNTIF($A$5:$A$1004,A892)&gt;1,"DUPLICATE ACTIVITY ID",IF(OR(B892="",C892="",D892="",E892="",F892="",G892="",L892=""),"CHECK REQUIRED FIELDS",IF(OR(NOT(ISNUMBER(B892)),B892&gt;TODAY()+1,AND(K892&lt;&gt;"",NOT(ISNUMBER(K892))),AND(K892&lt;&gt;"",K892&lt;B892)),"CHECK DATE","COMPLETE"))))</x:f>
      </x:c>
    </x:row>
    <x:row r="893">
      <x:c r="A893" s="459"/>
      <x:c r="B893" s="466"/>
      <x:c r="C893" s="459"/>
      <x:c r="D893" s="459"/>
      <x:c r="E893" s="459"/>
      <x:c r="F893" s="459"/>
      <x:c r="G893" s="459"/>
      <x:c r="H893" s="459"/>
      <x:c r="I893" s="459"/>
      <x:c r="J893" s="459"/>
      <x:c r="K893" s="487"/>
      <x:c r="L893" s="459"/>
      <x:c r="M893" s="459"/>
      <x:c r="N893" s="747" t="str">
        <x:f>IF(A893="","",IF(COUNTIF($A$5:$A$1004,A893)&gt;1,"DUPLICATE ACTIVITY ID",IF(OR(B893="",C893="",D893="",E893="",F893="",G893="",L893=""),"CHECK REQUIRED FIELDS",IF(OR(NOT(ISNUMBER(B893)),B893&gt;TODAY()+1,AND(K893&lt;&gt;"",NOT(ISNUMBER(K893))),AND(K893&lt;&gt;"",K893&lt;B893)),"CHECK DATE","COMPLETE"))))</x:f>
      </x:c>
    </x:row>
    <x:row r="894">
      <x:c r="A894" s="459"/>
      <x:c r="B894" s="466"/>
      <x:c r="C894" s="459"/>
      <x:c r="D894" s="459"/>
      <x:c r="E894" s="459"/>
      <x:c r="F894" s="459"/>
      <x:c r="G894" s="459"/>
      <x:c r="H894" s="459"/>
      <x:c r="I894" s="459"/>
      <x:c r="J894" s="459"/>
      <x:c r="K894" s="487"/>
      <x:c r="L894" s="459"/>
      <x:c r="M894" s="459"/>
      <x:c r="N894" s="747" t="str">
        <x:f>IF(A894="","",IF(COUNTIF($A$5:$A$1004,A894)&gt;1,"DUPLICATE ACTIVITY ID",IF(OR(B894="",C894="",D894="",E894="",F894="",G894="",L894=""),"CHECK REQUIRED FIELDS",IF(OR(NOT(ISNUMBER(B894)),B894&gt;TODAY()+1,AND(K894&lt;&gt;"",NOT(ISNUMBER(K894))),AND(K894&lt;&gt;"",K894&lt;B894)),"CHECK DATE","COMPLETE"))))</x:f>
      </x:c>
    </x:row>
    <x:row r="895">
      <x:c r="A895" s="459"/>
      <x:c r="B895" s="466"/>
      <x:c r="C895" s="459"/>
      <x:c r="D895" s="459"/>
      <x:c r="E895" s="459"/>
      <x:c r="F895" s="459"/>
      <x:c r="G895" s="459"/>
      <x:c r="H895" s="459"/>
      <x:c r="I895" s="459"/>
      <x:c r="J895" s="459"/>
      <x:c r="K895" s="487"/>
      <x:c r="L895" s="459"/>
      <x:c r="M895" s="459"/>
      <x:c r="N895" s="747" t="str">
        <x:f>IF(A895="","",IF(COUNTIF($A$5:$A$1004,A895)&gt;1,"DUPLICATE ACTIVITY ID",IF(OR(B895="",C895="",D895="",E895="",F895="",G895="",L895=""),"CHECK REQUIRED FIELDS",IF(OR(NOT(ISNUMBER(B895)),B895&gt;TODAY()+1,AND(K895&lt;&gt;"",NOT(ISNUMBER(K895))),AND(K895&lt;&gt;"",K895&lt;B895)),"CHECK DATE","COMPLETE"))))</x:f>
      </x:c>
    </x:row>
    <x:row r="896">
      <x:c r="A896" s="459"/>
      <x:c r="B896" s="466"/>
      <x:c r="C896" s="459"/>
      <x:c r="D896" s="459"/>
      <x:c r="E896" s="459"/>
      <x:c r="F896" s="459"/>
      <x:c r="G896" s="459"/>
      <x:c r="H896" s="459"/>
      <x:c r="I896" s="459"/>
      <x:c r="J896" s="459"/>
      <x:c r="K896" s="487"/>
      <x:c r="L896" s="459"/>
      <x:c r="M896" s="459"/>
      <x:c r="N896" s="747" t="str">
        <x:f>IF(A896="","",IF(COUNTIF($A$5:$A$1004,A896)&gt;1,"DUPLICATE ACTIVITY ID",IF(OR(B896="",C896="",D896="",E896="",F896="",G896="",L896=""),"CHECK REQUIRED FIELDS",IF(OR(NOT(ISNUMBER(B896)),B896&gt;TODAY()+1,AND(K896&lt;&gt;"",NOT(ISNUMBER(K896))),AND(K896&lt;&gt;"",K896&lt;B896)),"CHECK DATE","COMPLETE"))))</x:f>
      </x:c>
    </x:row>
    <x:row r="897">
      <x:c r="A897" s="459"/>
      <x:c r="B897" s="466"/>
      <x:c r="C897" s="459"/>
      <x:c r="D897" s="459"/>
      <x:c r="E897" s="459"/>
      <x:c r="F897" s="459"/>
      <x:c r="G897" s="459"/>
      <x:c r="H897" s="459"/>
      <x:c r="I897" s="459"/>
      <x:c r="J897" s="459"/>
      <x:c r="K897" s="487"/>
      <x:c r="L897" s="459"/>
      <x:c r="M897" s="459"/>
      <x:c r="N897" s="747" t="str">
        <x:f>IF(A897="","",IF(COUNTIF($A$5:$A$1004,A897)&gt;1,"DUPLICATE ACTIVITY ID",IF(OR(B897="",C897="",D897="",E897="",F897="",G897="",L897=""),"CHECK REQUIRED FIELDS",IF(OR(NOT(ISNUMBER(B897)),B897&gt;TODAY()+1,AND(K897&lt;&gt;"",NOT(ISNUMBER(K897))),AND(K897&lt;&gt;"",K897&lt;B897)),"CHECK DATE","COMPLETE"))))</x:f>
      </x:c>
    </x:row>
    <x:row r="898">
      <x:c r="A898" s="459"/>
      <x:c r="B898" s="466"/>
      <x:c r="C898" s="459"/>
      <x:c r="D898" s="459"/>
      <x:c r="E898" s="459"/>
      <x:c r="F898" s="459"/>
      <x:c r="G898" s="459"/>
      <x:c r="H898" s="459"/>
      <x:c r="I898" s="459"/>
      <x:c r="J898" s="459"/>
      <x:c r="K898" s="487"/>
      <x:c r="L898" s="459"/>
      <x:c r="M898" s="459"/>
      <x:c r="N898" s="747" t="str">
        <x:f>IF(A898="","",IF(COUNTIF($A$5:$A$1004,A898)&gt;1,"DUPLICATE ACTIVITY ID",IF(OR(B898="",C898="",D898="",E898="",F898="",G898="",L898=""),"CHECK REQUIRED FIELDS",IF(OR(NOT(ISNUMBER(B898)),B898&gt;TODAY()+1,AND(K898&lt;&gt;"",NOT(ISNUMBER(K898))),AND(K898&lt;&gt;"",K898&lt;B898)),"CHECK DATE","COMPLETE"))))</x:f>
      </x:c>
    </x:row>
    <x:row r="899">
      <x:c r="A899" s="459"/>
      <x:c r="B899" s="466"/>
      <x:c r="C899" s="459"/>
      <x:c r="D899" s="459"/>
      <x:c r="E899" s="459"/>
      <x:c r="F899" s="459"/>
      <x:c r="G899" s="459"/>
      <x:c r="H899" s="459"/>
      <x:c r="I899" s="459"/>
      <x:c r="J899" s="459"/>
      <x:c r="K899" s="487"/>
      <x:c r="L899" s="459"/>
      <x:c r="M899" s="459"/>
      <x:c r="N899" s="747" t="str">
        <x:f>IF(A899="","",IF(COUNTIF($A$5:$A$1004,A899)&gt;1,"DUPLICATE ACTIVITY ID",IF(OR(B899="",C899="",D899="",E899="",F899="",G899="",L899=""),"CHECK REQUIRED FIELDS",IF(OR(NOT(ISNUMBER(B899)),B899&gt;TODAY()+1,AND(K899&lt;&gt;"",NOT(ISNUMBER(K899))),AND(K899&lt;&gt;"",K899&lt;B899)),"CHECK DATE","COMPLETE"))))</x:f>
      </x:c>
    </x:row>
    <x:row r="900">
      <x:c r="A900" s="459"/>
      <x:c r="B900" s="466"/>
      <x:c r="C900" s="459"/>
      <x:c r="D900" s="459"/>
      <x:c r="E900" s="459"/>
      <x:c r="F900" s="459"/>
      <x:c r="G900" s="459"/>
      <x:c r="H900" s="459"/>
      <x:c r="I900" s="459"/>
      <x:c r="J900" s="459"/>
      <x:c r="K900" s="487"/>
      <x:c r="L900" s="459"/>
      <x:c r="M900" s="459"/>
      <x:c r="N900" s="747" t="str">
        <x:f>IF(A900="","",IF(COUNTIF($A$5:$A$1004,A900)&gt;1,"DUPLICATE ACTIVITY ID",IF(OR(B900="",C900="",D900="",E900="",F900="",G900="",L900=""),"CHECK REQUIRED FIELDS",IF(OR(NOT(ISNUMBER(B900)),B900&gt;TODAY()+1,AND(K900&lt;&gt;"",NOT(ISNUMBER(K900))),AND(K900&lt;&gt;"",K900&lt;B900)),"CHECK DATE","COMPLETE"))))</x:f>
      </x:c>
    </x:row>
    <x:row r="901">
      <x:c r="A901" s="459"/>
      <x:c r="B901" s="466"/>
      <x:c r="C901" s="459"/>
      <x:c r="D901" s="459"/>
      <x:c r="E901" s="459"/>
      <x:c r="F901" s="459"/>
      <x:c r="G901" s="459"/>
      <x:c r="H901" s="459"/>
      <x:c r="I901" s="459"/>
      <x:c r="J901" s="459"/>
      <x:c r="K901" s="487"/>
      <x:c r="L901" s="459"/>
      <x:c r="M901" s="459"/>
      <x:c r="N901" s="747" t="str">
        <x:f>IF(A901="","",IF(COUNTIF($A$5:$A$1004,A901)&gt;1,"DUPLICATE ACTIVITY ID",IF(OR(B901="",C901="",D901="",E901="",F901="",G901="",L901=""),"CHECK REQUIRED FIELDS",IF(OR(NOT(ISNUMBER(B901)),B901&gt;TODAY()+1,AND(K901&lt;&gt;"",NOT(ISNUMBER(K901))),AND(K901&lt;&gt;"",K901&lt;B901)),"CHECK DATE","COMPLETE"))))</x:f>
      </x:c>
    </x:row>
    <x:row r="902">
      <x:c r="A902" s="459"/>
      <x:c r="B902" s="466"/>
      <x:c r="C902" s="459"/>
      <x:c r="D902" s="459"/>
      <x:c r="E902" s="459"/>
      <x:c r="F902" s="459"/>
      <x:c r="G902" s="459"/>
      <x:c r="H902" s="459"/>
      <x:c r="I902" s="459"/>
      <x:c r="J902" s="459"/>
      <x:c r="K902" s="487"/>
      <x:c r="L902" s="459"/>
      <x:c r="M902" s="459"/>
      <x:c r="N902" s="747" t="str">
        <x:f>IF(A902="","",IF(COUNTIF($A$5:$A$1004,A902)&gt;1,"DUPLICATE ACTIVITY ID",IF(OR(B902="",C902="",D902="",E902="",F902="",G902="",L902=""),"CHECK REQUIRED FIELDS",IF(OR(NOT(ISNUMBER(B902)),B902&gt;TODAY()+1,AND(K902&lt;&gt;"",NOT(ISNUMBER(K902))),AND(K902&lt;&gt;"",K902&lt;B902)),"CHECK DATE","COMPLETE"))))</x:f>
      </x:c>
    </x:row>
    <x:row r="903">
      <x:c r="A903" s="459"/>
      <x:c r="B903" s="466"/>
      <x:c r="C903" s="459"/>
      <x:c r="D903" s="459"/>
      <x:c r="E903" s="459"/>
      <x:c r="F903" s="459"/>
      <x:c r="G903" s="459"/>
      <x:c r="H903" s="459"/>
      <x:c r="I903" s="459"/>
      <x:c r="J903" s="459"/>
      <x:c r="K903" s="487"/>
      <x:c r="L903" s="459"/>
      <x:c r="M903" s="459"/>
      <x:c r="N903" s="747" t="str">
        <x:f>IF(A903="","",IF(COUNTIF($A$5:$A$1004,A903)&gt;1,"DUPLICATE ACTIVITY ID",IF(OR(B903="",C903="",D903="",E903="",F903="",G903="",L903=""),"CHECK REQUIRED FIELDS",IF(OR(NOT(ISNUMBER(B903)),B903&gt;TODAY()+1,AND(K903&lt;&gt;"",NOT(ISNUMBER(K903))),AND(K903&lt;&gt;"",K903&lt;B903)),"CHECK DATE","COMPLETE"))))</x:f>
      </x:c>
    </x:row>
    <x:row r="904">
      <x:c r="A904" s="459"/>
      <x:c r="B904" s="466"/>
      <x:c r="C904" s="459"/>
      <x:c r="D904" s="459"/>
      <x:c r="E904" s="459"/>
      <x:c r="F904" s="459"/>
      <x:c r="G904" s="459"/>
      <x:c r="H904" s="459"/>
      <x:c r="I904" s="459"/>
      <x:c r="J904" s="459"/>
      <x:c r="K904" s="487"/>
      <x:c r="L904" s="459"/>
      <x:c r="M904" s="459"/>
      <x:c r="N904" s="747" t="str">
        <x:f>IF(A904="","",IF(COUNTIF($A$5:$A$1004,A904)&gt;1,"DUPLICATE ACTIVITY ID",IF(OR(B904="",C904="",D904="",E904="",F904="",G904="",L904=""),"CHECK REQUIRED FIELDS",IF(OR(NOT(ISNUMBER(B904)),B904&gt;TODAY()+1,AND(K904&lt;&gt;"",NOT(ISNUMBER(K904))),AND(K904&lt;&gt;"",K904&lt;B904)),"CHECK DATE","COMPLETE"))))</x:f>
      </x:c>
    </x:row>
    <x:row r="905">
      <x:c r="A905" s="459"/>
      <x:c r="B905" s="466"/>
      <x:c r="C905" s="459"/>
      <x:c r="D905" s="459"/>
      <x:c r="E905" s="459"/>
      <x:c r="F905" s="459"/>
      <x:c r="G905" s="459"/>
      <x:c r="H905" s="459"/>
      <x:c r="I905" s="459"/>
      <x:c r="J905" s="459"/>
      <x:c r="K905" s="487"/>
      <x:c r="L905" s="459"/>
      <x:c r="M905" s="459"/>
      <x:c r="N905" s="747" t="str">
        <x:f>IF(A905="","",IF(COUNTIF($A$5:$A$1004,A905)&gt;1,"DUPLICATE ACTIVITY ID",IF(OR(B905="",C905="",D905="",E905="",F905="",G905="",L905=""),"CHECK REQUIRED FIELDS",IF(OR(NOT(ISNUMBER(B905)),B905&gt;TODAY()+1,AND(K905&lt;&gt;"",NOT(ISNUMBER(K905))),AND(K905&lt;&gt;"",K905&lt;B905)),"CHECK DATE","COMPLETE"))))</x:f>
      </x:c>
    </x:row>
    <x:row r="906">
      <x:c r="A906" s="459"/>
      <x:c r="B906" s="466"/>
      <x:c r="C906" s="459"/>
      <x:c r="D906" s="459"/>
      <x:c r="E906" s="459"/>
      <x:c r="F906" s="459"/>
      <x:c r="G906" s="459"/>
      <x:c r="H906" s="459"/>
      <x:c r="I906" s="459"/>
      <x:c r="J906" s="459"/>
      <x:c r="K906" s="487"/>
      <x:c r="L906" s="459"/>
      <x:c r="M906" s="459"/>
      <x:c r="N906" s="747" t="str">
        <x:f>IF(A906="","",IF(COUNTIF($A$5:$A$1004,A906)&gt;1,"DUPLICATE ACTIVITY ID",IF(OR(B906="",C906="",D906="",E906="",F906="",G906="",L906=""),"CHECK REQUIRED FIELDS",IF(OR(NOT(ISNUMBER(B906)),B906&gt;TODAY()+1,AND(K906&lt;&gt;"",NOT(ISNUMBER(K906))),AND(K906&lt;&gt;"",K906&lt;B906)),"CHECK DATE","COMPLETE"))))</x:f>
      </x:c>
    </x:row>
    <x:row r="907">
      <x:c r="A907" s="459"/>
      <x:c r="B907" s="466"/>
      <x:c r="C907" s="459"/>
      <x:c r="D907" s="459"/>
      <x:c r="E907" s="459"/>
      <x:c r="F907" s="459"/>
      <x:c r="G907" s="459"/>
      <x:c r="H907" s="459"/>
      <x:c r="I907" s="459"/>
      <x:c r="J907" s="459"/>
      <x:c r="K907" s="487"/>
      <x:c r="L907" s="459"/>
      <x:c r="M907" s="459"/>
      <x:c r="N907" s="747" t="str">
        <x:f>IF(A907="","",IF(COUNTIF($A$5:$A$1004,A907)&gt;1,"DUPLICATE ACTIVITY ID",IF(OR(B907="",C907="",D907="",E907="",F907="",G907="",L907=""),"CHECK REQUIRED FIELDS",IF(OR(NOT(ISNUMBER(B907)),B907&gt;TODAY()+1,AND(K907&lt;&gt;"",NOT(ISNUMBER(K907))),AND(K907&lt;&gt;"",K907&lt;B907)),"CHECK DATE","COMPLETE"))))</x:f>
      </x:c>
    </x:row>
    <x:row r="908">
      <x:c r="A908" s="459"/>
      <x:c r="B908" s="466"/>
      <x:c r="C908" s="459"/>
      <x:c r="D908" s="459"/>
      <x:c r="E908" s="459"/>
      <x:c r="F908" s="459"/>
      <x:c r="G908" s="459"/>
      <x:c r="H908" s="459"/>
      <x:c r="I908" s="459"/>
      <x:c r="J908" s="459"/>
      <x:c r="K908" s="487"/>
      <x:c r="L908" s="459"/>
      <x:c r="M908" s="459"/>
      <x:c r="N908" s="747" t="str">
        <x:f>IF(A908="","",IF(COUNTIF($A$5:$A$1004,A908)&gt;1,"DUPLICATE ACTIVITY ID",IF(OR(B908="",C908="",D908="",E908="",F908="",G908="",L908=""),"CHECK REQUIRED FIELDS",IF(OR(NOT(ISNUMBER(B908)),B908&gt;TODAY()+1,AND(K908&lt;&gt;"",NOT(ISNUMBER(K908))),AND(K908&lt;&gt;"",K908&lt;B908)),"CHECK DATE","COMPLETE"))))</x:f>
      </x:c>
    </x:row>
    <x:row r="909">
      <x:c r="A909" s="459"/>
      <x:c r="B909" s="466"/>
      <x:c r="C909" s="459"/>
      <x:c r="D909" s="459"/>
      <x:c r="E909" s="459"/>
      <x:c r="F909" s="459"/>
      <x:c r="G909" s="459"/>
      <x:c r="H909" s="459"/>
      <x:c r="I909" s="459"/>
      <x:c r="J909" s="459"/>
      <x:c r="K909" s="487"/>
      <x:c r="L909" s="459"/>
      <x:c r="M909" s="459"/>
      <x:c r="N909" s="747" t="str">
        <x:f>IF(A909="","",IF(COUNTIF($A$5:$A$1004,A909)&gt;1,"DUPLICATE ACTIVITY ID",IF(OR(B909="",C909="",D909="",E909="",F909="",G909="",L909=""),"CHECK REQUIRED FIELDS",IF(OR(NOT(ISNUMBER(B909)),B909&gt;TODAY()+1,AND(K909&lt;&gt;"",NOT(ISNUMBER(K909))),AND(K909&lt;&gt;"",K909&lt;B909)),"CHECK DATE","COMPLETE"))))</x:f>
      </x:c>
    </x:row>
    <x:row r="910">
      <x:c r="A910" s="459"/>
      <x:c r="B910" s="466"/>
      <x:c r="C910" s="459"/>
      <x:c r="D910" s="459"/>
      <x:c r="E910" s="459"/>
      <x:c r="F910" s="459"/>
      <x:c r="G910" s="459"/>
      <x:c r="H910" s="459"/>
      <x:c r="I910" s="459"/>
      <x:c r="J910" s="459"/>
      <x:c r="K910" s="487"/>
      <x:c r="L910" s="459"/>
      <x:c r="M910" s="459"/>
      <x:c r="N910" s="747" t="str">
        <x:f>IF(A910="","",IF(COUNTIF($A$5:$A$1004,A910)&gt;1,"DUPLICATE ACTIVITY ID",IF(OR(B910="",C910="",D910="",E910="",F910="",G910="",L910=""),"CHECK REQUIRED FIELDS",IF(OR(NOT(ISNUMBER(B910)),B910&gt;TODAY()+1,AND(K910&lt;&gt;"",NOT(ISNUMBER(K910))),AND(K910&lt;&gt;"",K910&lt;B910)),"CHECK DATE","COMPLETE"))))</x:f>
      </x:c>
    </x:row>
    <x:row r="911">
      <x:c r="A911" s="459"/>
      <x:c r="B911" s="466"/>
      <x:c r="C911" s="459"/>
      <x:c r="D911" s="459"/>
      <x:c r="E911" s="459"/>
      <x:c r="F911" s="459"/>
      <x:c r="G911" s="459"/>
      <x:c r="H911" s="459"/>
      <x:c r="I911" s="459"/>
      <x:c r="J911" s="459"/>
      <x:c r="K911" s="487"/>
      <x:c r="L911" s="459"/>
      <x:c r="M911" s="459"/>
      <x:c r="N911" s="747" t="str">
        <x:f>IF(A911="","",IF(COUNTIF($A$5:$A$1004,A911)&gt;1,"DUPLICATE ACTIVITY ID",IF(OR(B911="",C911="",D911="",E911="",F911="",G911="",L911=""),"CHECK REQUIRED FIELDS",IF(OR(NOT(ISNUMBER(B911)),B911&gt;TODAY()+1,AND(K911&lt;&gt;"",NOT(ISNUMBER(K911))),AND(K911&lt;&gt;"",K911&lt;B911)),"CHECK DATE","COMPLETE"))))</x:f>
      </x:c>
    </x:row>
    <x:row r="912">
      <x:c r="A912" s="459"/>
      <x:c r="B912" s="466"/>
      <x:c r="C912" s="459"/>
      <x:c r="D912" s="459"/>
      <x:c r="E912" s="459"/>
      <x:c r="F912" s="459"/>
      <x:c r="G912" s="459"/>
      <x:c r="H912" s="459"/>
      <x:c r="I912" s="459"/>
      <x:c r="J912" s="459"/>
      <x:c r="K912" s="487"/>
      <x:c r="L912" s="459"/>
      <x:c r="M912" s="459"/>
      <x:c r="N912" s="747" t="str">
        <x:f>IF(A912="","",IF(COUNTIF($A$5:$A$1004,A912)&gt;1,"DUPLICATE ACTIVITY ID",IF(OR(B912="",C912="",D912="",E912="",F912="",G912="",L912=""),"CHECK REQUIRED FIELDS",IF(OR(NOT(ISNUMBER(B912)),B912&gt;TODAY()+1,AND(K912&lt;&gt;"",NOT(ISNUMBER(K912))),AND(K912&lt;&gt;"",K912&lt;B912)),"CHECK DATE","COMPLETE"))))</x:f>
      </x:c>
    </x:row>
    <x:row r="913">
      <x:c r="A913" s="459"/>
      <x:c r="B913" s="466"/>
      <x:c r="C913" s="459"/>
      <x:c r="D913" s="459"/>
      <x:c r="E913" s="459"/>
      <x:c r="F913" s="459"/>
      <x:c r="G913" s="459"/>
      <x:c r="H913" s="459"/>
      <x:c r="I913" s="459"/>
      <x:c r="J913" s="459"/>
      <x:c r="K913" s="487"/>
      <x:c r="L913" s="459"/>
      <x:c r="M913" s="459"/>
      <x:c r="N913" s="747" t="str">
        <x:f>IF(A913="","",IF(COUNTIF($A$5:$A$1004,A913)&gt;1,"DUPLICATE ACTIVITY ID",IF(OR(B913="",C913="",D913="",E913="",F913="",G913="",L913=""),"CHECK REQUIRED FIELDS",IF(OR(NOT(ISNUMBER(B913)),B913&gt;TODAY()+1,AND(K913&lt;&gt;"",NOT(ISNUMBER(K913))),AND(K913&lt;&gt;"",K913&lt;B913)),"CHECK DATE","COMPLETE"))))</x:f>
      </x:c>
    </x:row>
    <x:row r="914">
      <x:c r="A914" s="459"/>
      <x:c r="B914" s="466"/>
      <x:c r="C914" s="459"/>
      <x:c r="D914" s="459"/>
      <x:c r="E914" s="459"/>
      <x:c r="F914" s="459"/>
      <x:c r="G914" s="459"/>
      <x:c r="H914" s="459"/>
      <x:c r="I914" s="459"/>
      <x:c r="J914" s="459"/>
      <x:c r="K914" s="487"/>
      <x:c r="L914" s="459"/>
      <x:c r="M914" s="459"/>
      <x:c r="N914" s="747" t="str">
        <x:f>IF(A914="","",IF(COUNTIF($A$5:$A$1004,A914)&gt;1,"DUPLICATE ACTIVITY ID",IF(OR(B914="",C914="",D914="",E914="",F914="",G914="",L914=""),"CHECK REQUIRED FIELDS",IF(OR(NOT(ISNUMBER(B914)),B914&gt;TODAY()+1,AND(K914&lt;&gt;"",NOT(ISNUMBER(K914))),AND(K914&lt;&gt;"",K914&lt;B914)),"CHECK DATE","COMPLETE"))))</x:f>
      </x:c>
    </x:row>
    <x:row r="915">
      <x:c r="A915" s="459"/>
      <x:c r="B915" s="466"/>
      <x:c r="C915" s="459"/>
      <x:c r="D915" s="459"/>
      <x:c r="E915" s="459"/>
      <x:c r="F915" s="459"/>
      <x:c r="G915" s="459"/>
      <x:c r="H915" s="459"/>
      <x:c r="I915" s="459"/>
      <x:c r="J915" s="459"/>
      <x:c r="K915" s="487"/>
      <x:c r="L915" s="459"/>
      <x:c r="M915" s="459"/>
      <x:c r="N915" s="747" t="str">
        <x:f>IF(A915="","",IF(COUNTIF($A$5:$A$1004,A915)&gt;1,"DUPLICATE ACTIVITY ID",IF(OR(B915="",C915="",D915="",E915="",F915="",G915="",L915=""),"CHECK REQUIRED FIELDS",IF(OR(NOT(ISNUMBER(B915)),B915&gt;TODAY()+1,AND(K915&lt;&gt;"",NOT(ISNUMBER(K915))),AND(K915&lt;&gt;"",K915&lt;B915)),"CHECK DATE","COMPLETE"))))</x:f>
      </x:c>
    </x:row>
    <x:row r="916">
      <x:c r="A916" s="459"/>
      <x:c r="B916" s="466"/>
      <x:c r="C916" s="459"/>
      <x:c r="D916" s="459"/>
      <x:c r="E916" s="459"/>
      <x:c r="F916" s="459"/>
      <x:c r="G916" s="459"/>
      <x:c r="H916" s="459"/>
      <x:c r="I916" s="459"/>
      <x:c r="J916" s="459"/>
      <x:c r="K916" s="487"/>
      <x:c r="L916" s="459"/>
      <x:c r="M916" s="459"/>
      <x:c r="N916" s="747" t="str">
        <x:f>IF(A916="","",IF(COUNTIF($A$5:$A$1004,A916)&gt;1,"DUPLICATE ACTIVITY ID",IF(OR(B916="",C916="",D916="",E916="",F916="",G916="",L916=""),"CHECK REQUIRED FIELDS",IF(OR(NOT(ISNUMBER(B916)),B916&gt;TODAY()+1,AND(K916&lt;&gt;"",NOT(ISNUMBER(K916))),AND(K916&lt;&gt;"",K916&lt;B916)),"CHECK DATE","COMPLETE"))))</x:f>
      </x:c>
    </x:row>
    <x:row r="917">
      <x:c r="A917" s="459"/>
      <x:c r="B917" s="466"/>
      <x:c r="C917" s="459"/>
      <x:c r="D917" s="459"/>
      <x:c r="E917" s="459"/>
      <x:c r="F917" s="459"/>
      <x:c r="G917" s="459"/>
      <x:c r="H917" s="459"/>
      <x:c r="I917" s="459"/>
      <x:c r="J917" s="459"/>
      <x:c r="K917" s="487"/>
      <x:c r="L917" s="459"/>
      <x:c r="M917" s="459"/>
      <x:c r="N917" s="747" t="str">
        <x:f>IF(A917="","",IF(COUNTIF($A$5:$A$1004,A917)&gt;1,"DUPLICATE ACTIVITY ID",IF(OR(B917="",C917="",D917="",E917="",F917="",G917="",L917=""),"CHECK REQUIRED FIELDS",IF(OR(NOT(ISNUMBER(B917)),B917&gt;TODAY()+1,AND(K917&lt;&gt;"",NOT(ISNUMBER(K917))),AND(K917&lt;&gt;"",K917&lt;B917)),"CHECK DATE","COMPLETE"))))</x:f>
      </x:c>
    </x:row>
    <x:row r="918">
      <x:c r="A918" s="459"/>
      <x:c r="B918" s="466"/>
      <x:c r="C918" s="459"/>
      <x:c r="D918" s="459"/>
      <x:c r="E918" s="459"/>
      <x:c r="F918" s="459"/>
      <x:c r="G918" s="459"/>
      <x:c r="H918" s="459"/>
      <x:c r="I918" s="459"/>
      <x:c r="J918" s="459"/>
      <x:c r="K918" s="487"/>
      <x:c r="L918" s="459"/>
      <x:c r="M918" s="459"/>
      <x:c r="N918" s="747" t="str">
        <x:f>IF(A918="","",IF(COUNTIF($A$5:$A$1004,A918)&gt;1,"DUPLICATE ACTIVITY ID",IF(OR(B918="",C918="",D918="",E918="",F918="",G918="",L918=""),"CHECK REQUIRED FIELDS",IF(OR(NOT(ISNUMBER(B918)),B918&gt;TODAY()+1,AND(K918&lt;&gt;"",NOT(ISNUMBER(K918))),AND(K918&lt;&gt;"",K918&lt;B918)),"CHECK DATE","COMPLETE"))))</x:f>
      </x:c>
    </x:row>
    <x:row r="919">
      <x:c r="A919" s="459"/>
      <x:c r="B919" s="466"/>
      <x:c r="C919" s="459"/>
      <x:c r="D919" s="459"/>
      <x:c r="E919" s="459"/>
      <x:c r="F919" s="459"/>
      <x:c r="G919" s="459"/>
      <x:c r="H919" s="459"/>
      <x:c r="I919" s="459"/>
      <x:c r="J919" s="459"/>
      <x:c r="K919" s="487"/>
      <x:c r="L919" s="459"/>
      <x:c r="M919" s="459"/>
      <x:c r="N919" s="747" t="str">
        <x:f>IF(A919="","",IF(COUNTIF($A$5:$A$1004,A919)&gt;1,"DUPLICATE ACTIVITY ID",IF(OR(B919="",C919="",D919="",E919="",F919="",G919="",L919=""),"CHECK REQUIRED FIELDS",IF(OR(NOT(ISNUMBER(B919)),B919&gt;TODAY()+1,AND(K919&lt;&gt;"",NOT(ISNUMBER(K919))),AND(K919&lt;&gt;"",K919&lt;B919)),"CHECK DATE","COMPLETE"))))</x:f>
      </x:c>
    </x:row>
    <x:row r="920">
      <x:c r="A920" s="459"/>
      <x:c r="B920" s="466"/>
      <x:c r="C920" s="459"/>
      <x:c r="D920" s="459"/>
      <x:c r="E920" s="459"/>
      <x:c r="F920" s="459"/>
      <x:c r="G920" s="459"/>
      <x:c r="H920" s="459"/>
      <x:c r="I920" s="459"/>
      <x:c r="J920" s="459"/>
      <x:c r="K920" s="487"/>
      <x:c r="L920" s="459"/>
      <x:c r="M920" s="459"/>
      <x:c r="N920" s="747" t="str">
        <x:f>IF(A920="","",IF(COUNTIF($A$5:$A$1004,A920)&gt;1,"DUPLICATE ACTIVITY ID",IF(OR(B920="",C920="",D920="",E920="",F920="",G920="",L920=""),"CHECK REQUIRED FIELDS",IF(OR(NOT(ISNUMBER(B920)),B920&gt;TODAY()+1,AND(K920&lt;&gt;"",NOT(ISNUMBER(K920))),AND(K920&lt;&gt;"",K920&lt;B920)),"CHECK DATE","COMPLETE"))))</x:f>
      </x:c>
    </x:row>
    <x:row r="921">
      <x:c r="A921" s="459"/>
      <x:c r="B921" s="466"/>
      <x:c r="C921" s="459"/>
      <x:c r="D921" s="459"/>
      <x:c r="E921" s="459"/>
      <x:c r="F921" s="459"/>
      <x:c r="G921" s="459"/>
      <x:c r="H921" s="459"/>
      <x:c r="I921" s="459"/>
      <x:c r="J921" s="459"/>
      <x:c r="K921" s="487"/>
      <x:c r="L921" s="459"/>
      <x:c r="M921" s="459"/>
      <x:c r="N921" s="747" t="str">
        <x:f>IF(A921="","",IF(COUNTIF($A$5:$A$1004,A921)&gt;1,"DUPLICATE ACTIVITY ID",IF(OR(B921="",C921="",D921="",E921="",F921="",G921="",L921=""),"CHECK REQUIRED FIELDS",IF(OR(NOT(ISNUMBER(B921)),B921&gt;TODAY()+1,AND(K921&lt;&gt;"",NOT(ISNUMBER(K921))),AND(K921&lt;&gt;"",K921&lt;B921)),"CHECK DATE","COMPLETE"))))</x:f>
      </x:c>
    </x:row>
    <x:row r="922">
      <x:c r="A922" s="459"/>
      <x:c r="B922" s="466"/>
      <x:c r="C922" s="459"/>
      <x:c r="D922" s="459"/>
      <x:c r="E922" s="459"/>
      <x:c r="F922" s="459"/>
      <x:c r="G922" s="459"/>
      <x:c r="H922" s="459"/>
      <x:c r="I922" s="459"/>
      <x:c r="J922" s="459"/>
      <x:c r="K922" s="487"/>
      <x:c r="L922" s="459"/>
      <x:c r="M922" s="459"/>
      <x:c r="N922" s="747" t="str">
        <x:f>IF(A922="","",IF(COUNTIF($A$5:$A$1004,A922)&gt;1,"DUPLICATE ACTIVITY ID",IF(OR(B922="",C922="",D922="",E922="",F922="",G922="",L922=""),"CHECK REQUIRED FIELDS",IF(OR(NOT(ISNUMBER(B922)),B922&gt;TODAY()+1,AND(K922&lt;&gt;"",NOT(ISNUMBER(K922))),AND(K922&lt;&gt;"",K922&lt;B922)),"CHECK DATE","COMPLETE"))))</x:f>
      </x:c>
    </x:row>
    <x:row r="923">
      <x:c r="A923" s="459"/>
      <x:c r="B923" s="466"/>
      <x:c r="C923" s="459"/>
      <x:c r="D923" s="459"/>
      <x:c r="E923" s="459"/>
      <x:c r="F923" s="459"/>
      <x:c r="G923" s="459"/>
      <x:c r="H923" s="459"/>
      <x:c r="I923" s="459"/>
      <x:c r="J923" s="459"/>
      <x:c r="K923" s="487"/>
      <x:c r="L923" s="459"/>
      <x:c r="M923" s="459"/>
      <x:c r="N923" s="747" t="str">
        <x:f>IF(A923="","",IF(COUNTIF($A$5:$A$1004,A923)&gt;1,"DUPLICATE ACTIVITY ID",IF(OR(B923="",C923="",D923="",E923="",F923="",G923="",L923=""),"CHECK REQUIRED FIELDS",IF(OR(NOT(ISNUMBER(B923)),B923&gt;TODAY()+1,AND(K923&lt;&gt;"",NOT(ISNUMBER(K923))),AND(K923&lt;&gt;"",K923&lt;B923)),"CHECK DATE","COMPLETE"))))</x:f>
      </x:c>
    </x:row>
    <x:row r="924">
      <x:c r="A924" s="459"/>
      <x:c r="B924" s="466"/>
      <x:c r="C924" s="459"/>
      <x:c r="D924" s="459"/>
      <x:c r="E924" s="459"/>
      <x:c r="F924" s="459"/>
      <x:c r="G924" s="459"/>
      <x:c r="H924" s="459"/>
      <x:c r="I924" s="459"/>
      <x:c r="J924" s="459"/>
      <x:c r="K924" s="487"/>
      <x:c r="L924" s="459"/>
      <x:c r="M924" s="459"/>
      <x:c r="N924" s="747" t="str">
        <x:f>IF(A924="","",IF(COUNTIF($A$5:$A$1004,A924)&gt;1,"DUPLICATE ACTIVITY ID",IF(OR(B924="",C924="",D924="",E924="",F924="",G924="",L924=""),"CHECK REQUIRED FIELDS",IF(OR(NOT(ISNUMBER(B924)),B924&gt;TODAY()+1,AND(K924&lt;&gt;"",NOT(ISNUMBER(K924))),AND(K924&lt;&gt;"",K924&lt;B924)),"CHECK DATE","COMPLETE"))))</x:f>
      </x:c>
    </x:row>
    <x:row r="925">
      <x:c r="A925" s="459"/>
      <x:c r="B925" s="466"/>
      <x:c r="C925" s="459"/>
      <x:c r="D925" s="459"/>
      <x:c r="E925" s="459"/>
      <x:c r="F925" s="459"/>
      <x:c r="G925" s="459"/>
      <x:c r="H925" s="459"/>
      <x:c r="I925" s="459"/>
      <x:c r="J925" s="459"/>
      <x:c r="K925" s="487"/>
      <x:c r="L925" s="459"/>
      <x:c r="M925" s="459"/>
      <x:c r="N925" s="747" t="str">
        <x:f>IF(A925="","",IF(COUNTIF($A$5:$A$1004,A925)&gt;1,"DUPLICATE ACTIVITY ID",IF(OR(B925="",C925="",D925="",E925="",F925="",G925="",L925=""),"CHECK REQUIRED FIELDS",IF(OR(NOT(ISNUMBER(B925)),B925&gt;TODAY()+1,AND(K925&lt;&gt;"",NOT(ISNUMBER(K925))),AND(K925&lt;&gt;"",K925&lt;B925)),"CHECK DATE","COMPLETE"))))</x:f>
      </x:c>
    </x:row>
    <x:row r="926">
      <x:c r="A926" s="459"/>
      <x:c r="B926" s="466"/>
      <x:c r="C926" s="459"/>
      <x:c r="D926" s="459"/>
      <x:c r="E926" s="459"/>
      <x:c r="F926" s="459"/>
      <x:c r="G926" s="459"/>
      <x:c r="H926" s="459"/>
      <x:c r="I926" s="459"/>
      <x:c r="J926" s="459"/>
      <x:c r="K926" s="487"/>
      <x:c r="L926" s="459"/>
      <x:c r="M926" s="459"/>
      <x:c r="N926" s="747" t="str">
        <x:f>IF(A926="","",IF(COUNTIF($A$5:$A$1004,A926)&gt;1,"DUPLICATE ACTIVITY ID",IF(OR(B926="",C926="",D926="",E926="",F926="",G926="",L926=""),"CHECK REQUIRED FIELDS",IF(OR(NOT(ISNUMBER(B926)),B926&gt;TODAY()+1,AND(K926&lt;&gt;"",NOT(ISNUMBER(K926))),AND(K926&lt;&gt;"",K926&lt;B926)),"CHECK DATE","COMPLETE"))))</x:f>
      </x:c>
    </x:row>
    <x:row r="927">
      <x:c r="A927" s="459"/>
      <x:c r="B927" s="466"/>
      <x:c r="C927" s="459"/>
      <x:c r="D927" s="459"/>
      <x:c r="E927" s="459"/>
      <x:c r="F927" s="459"/>
      <x:c r="G927" s="459"/>
      <x:c r="H927" s="459"/>
      <x:c r="I927" s="459"/>
      <x:c r="J927" s="459"/>
      <x:c r="K927" s="487"/>
      <x:c r="L927" s="459"/>
      <x:c r="M927" s="459"/>
      <x:c r="N927" s="747" t="str">
        <x:f>IF(A927="","",IF(COUNTIF($A$5:$A$1004,A927)&gt;1,"DUPLICATE ACTIVITY ID",IF(OR(B927="",C927="",D927="",E927="",F927="",G927="",L927=""),"CHECK REQUIRED FIELDS",IF(OR(NOT(ISNUMBER(B927)),B927&gt;TODAY()+1,AND(K927&lt;&gt;"",NOT(ISNUMBER(K927))),AND(K927&lt;&gt;"",K927&lt;B927)),"CHECK DATE","COMPLETE"))))</x:f>
      </x:c>
    </x:row>
    <x:row r="928">
      <x:c r="A928" s="459"/>
      <x:c r="B928" s="466"/>
      <x:c r="C928" s="459"/>
      <x:c r="D928" s="459"/>
      <x:c r="E928" s="459"/>
      <x:c r="F928" s="459"/>
      <x:c r="G928" s="459"/>
      <x:c r="H928" s="459"/>
      <x:c r="I928" s="459"/>
      <x:c r="J928" s="459"/>
      <x:c r="K928" s="487"/>
      <x:c r="L928" s="459"/>
      <x:c r="M928" s="459"/>
      <x:c r="N928" s="747" t="str">
        <x:f>IF(A928="","",IF(COUNTIF($A$5:$A$1004,A928)&gt;1,"DUPLICATE ACTIVITY ID",IF(OR(B928="",C928="",D928="",E928="",F928="",G928="",L928=""),"CHECK REQUIRED FIELDS",IF(OR(NOT(ISNUMBER(B928)),B928&gt;TODAY()+1,AND(K928&lt;&gt;"",NOT(ISNUMBER(K928))),AND(K928&lt;&gt;"",K928&lt;B928)),"CHECK DATE","COMPLETE"))))</x:f>
      </x:c>
    </x:row>
    <x:row r="929">
      <x:c r="A929" s="459"/>
      <x:c r="B929" s="466"/>
      <x:c r="C929" s="459"/>
      <x:c r="D929" s="459"/>
      <x:c r="E929" s="459"/>
      <x:c r="F929" s="459"/>
      <x:c r="G929" s="459"/>
      <x:c r="H929" s="459"/>
      <x:c r="I929" s="459"/>
      <x:c r="J929" s="459"/>
      <x:c r="K929" s="487"/>
      <x:c r="L929" s="459"/>
      <x:c r="M929" s="459"/>
      <x:c r="N929" s="747" t="str">
        <x:f>IF(A929="","",IF(COUNTIF($A$5:$A$1004,A929)&gt;1,"DUPLICATE ACTIVITY ID",IF(OR(B929="",C929="",D929="",E929="",F929="",G929="",L929=""),"CHECK REQUIRED FIELDS",IF(OR(NOT(ISNUMBER(B929)),B929&gt;TODAY()+1,AND(K929&lt;&gt;"",NOT(ISNUMBER(K929))),AND(K929&lt;&gt;"",K929&lt;B929)),"CHECK DATE","COMPLETE"))))</x:f>
      </x:c>
    </x:row>
    <x:row r="930">
      <x:c r="A930" s="459"/>
      <x:c r="B930" s="466"/>
      <x:c r="C930" s="459"/>
      <x:c r="D930" s="459"/>
      <x:c r="E930" s="459"/>
      <x:c r="F930" s="459"/>
      <x:c r="G930" s="459"/>
      <x:c r="H930" s="459"/>
      <x:c r="I930" s="459"/>
      <x:c r="J930" s="459"/>
      <x:c r="K930" s="487"/>
      <x:c r="L930" s="459"/>
      <x:c r="M930" s="459"/>
      <x:c r="N930" s="747" t="str">
        <x:f>IF(A930="","",IF(COUNTIF($A$5:$A$1004,A930)&gt;1,"DUPLICATE ACTIVITY ID",IF(OR(B930="",C930="",D930="",E930="",F930="",G930="",L930=""),"CHECK REQUIRED FIELDS",IF(OR(NOT(ISNUMBER(B930)),B930&gt;TODAY()+1,AND(K930&lt;&gt;"",NOT(ISNUMBER(K930))),AND(K930&lt;&gt;"",K930&lt;B930)),"CHECK DATE","COMPLETE"))))</x:f>
      </x:c>
    </x:row>
    <x:row r="931">
      <x:c r="A931" s="459"/>
      <x:c r="B931" s="466"/>
      <x:c r="C931" s="459"/>
      <x:c r="D931" s="459"/>
      <x:c r="E931" s="459"/>
      <x:c r="F931" s="459"/>
      <x:c r="G931" s="459"/>
      <x:c r="H931" s="459"/>
      <x:c r="I931" s="459"/>
      <x:c r="J931" s="459"/>
      <x:c r="K931" s="487"/>
      <x:c r="L931" s="459"/>
      <x:c r="M931" s="459"/>
      <x:c r="N931" s="747" t="str">
        <x:f>IF(A931="","",IF(COUNTIF($A$5:$A$1004,A931)&gt;1,"DUPLICATE ACTIVITY ID",IF(OR(B931="",C931="",D931="",E931="",F931="",G931="",L931=""),"CHECK REQUIRED FIELDS",IF(OR(NOT(ISNUMBER(B931)),B931&gt;TODAY()+1,AND(K931&lt;&gt;"",NOT(ISNUMBER(K931))),AND(K931&lt;&gt;"",K931&lt;B931)),"CHECK DATE","COMPLETE"))))</x:f>
      </x:c>
    </x:row>
    <x:row r="932">
      <x:c r="A932" s="459"/>
      <x:c r="B932" s="466"/>
      <x:c r="C932" s="459"/>
      <x:c r="D932" s="459"/>
      <x:c r="E932" s="459"/>
      <x:c r="F932" s="459"/>
      <x:c r="G932" s="459"/>
      <x:c r="H932" s="459"/>
      <x:c r="I932" s="459"/>
      <x:c r="J932" s="459"/>
      <x:c r="K932" s="487"/>
      <x:c r="L932" s="459"/>
      <x:c r="M932" s="459"/>
      <x:c r="N932" s="747" t="str">
        <x:f>IF(A932="","",IF(COUNTIF($A$5:$A$1004,A932)&gt;1,"DUPLICATE ACTIVITY ID",IF(OR(B932="",C932="",D932="",E932="",F932="",G932="",L932=""),"CHECK REQUIRED FIELDS",IF(OR(NOT(ISNUMBER(B932)),B932&gt;TODAY()+1,AND(K932&lt;&gt;"",NOT(ISNUMBER(K932))),AND(K932&lt;&gt;"",K932&lt;B932)),"CHECK DATE","COMPLETE"))))</x:f>
      </x:c>
    </x:row>
    <x:row r="933">
      <x:c r="A933" s="459"/>
      <x:c r="B933" s="466"/>
      <x:c r="C933" s="459"/>
      <x:c r="D933" s="459"/>
      <x:c r="E933" s="459"/>
      <x:c r="F933" s="459"/>
      <x:c r="G933" s="459"/>
      <x:c r="H933" s="459"/>
      <x:c r="I933" s="459"/>
      <x:c r="J933" s="459"/>
      <x:c r="K933" s="487"/>
      <x:c r="L933" s="459"/>
      <x:c r="M933" s="459"/>
      <x:c r="N933" s="747" t="str">
        <x:f>IF(A933="","",IF(COUNTIF($A$5:$A$1004,A933)&gt;1,"DUPLICATE ACTIVITY ID",IF(OR(B933="",C933="",D933="",E933="",F933="",G933="",L933=""),"CHECK REQUIRED FIELDS",IF(OR(NOT(ISNUMBER(B933)),B933&gt;TODAY()+1,AND(K933&lt;&gt;"",NOT(ISNUMBER(K933))),AND(K933&lt;&gt;"",K933&lt;B933)),"CHECK DATE","COMPLETE"))))</x:f>
      </x:c>
    </x:row>
    <x:row r="934">
      <x:c r="A934" s="459"/>
      <x:c r="B934" s="466"/>
      <x:c r="C934" s="459"/>
      <x:c r="D934" s="459"/>
      <x:c r="E934" s="459"/>
      <x:c r="F934" s="459"/>
      <x:c r="G934" s="459"/>
      <x:c r="H934" s="459"/>
      <x:c r="I934" s="459"/>
      <x:c r="J934" s="459"/>
      <x:c r="K934" s="487"/>
      <x:c r="L934" s="459"/>
      <x:c r="M934" s="459"/>
      <x:c r="N934" s="747" t="str">
        <x:f>IF(A934="","",IF(COUNTIF($A$5:$A$1004,A934)&gt;1,"DUPLICATE ACTIVITY ID",IF(OR(B934="",C934="",D934="",E934="",F934="",G934="",L934=""),"CHECK REQUIRED FIELDS",IF(OR(NOT(ISNUMBER(B934)),B934&gt;TODAY()+1,AND(K934&lt;&gt;"",NOT(ISNUMBER(K934))),AND(K934&lt;&gt;"",K934&lt;B934)),"CHECK DATE","COMPLETE"))))</x:f>
      </x:c>
    </x:row>
    <x:row r="935">
      <x:c r="A935" s="459"/>
      <x:c r="B935" s="466"/>
      <x:c r="C935" s="459"/>
      <x:c r="D935" s="459"/>
      <x:c r="E935" s="459"/>
      <x:c r="F935" s="459"/>
      <x:c r="G935" s="459"/>
      <x:c r="H935" s="459"/>
      <x:c r="I935" s="459"/>
      <x:c r="J935" s="459"/>
      <x:c r="K935" s="487"/>
      <x:c r="L935" s="459"/>
      <x:c r="M935" s="459"/>
      <x:c r="N935" s="747" t="str">
        <x:f>IF(A935="","",IF(COUNTIF($A$5:$A$1004,A935)&gt;1,"DUPLICATE ACTIVITY ID",IF(OR(B935="",C935="",D935="",E935="",F935="",G935="",L935=""),"CHECK REQUIRED FIELDS",IF(OR(NOT(ISNUMBER(B935)),B935&gt;TODAY()+1,AND(K935&lt;&gt;"",NOT(ISNUMBER(K935))),AND(K935&lt;&gt;"",K935&lt;B935)),"CHECK DATE","COMPLETE"))))</x:f>
      </x:c>
    </x:row>
    <x:row r="936">
      <x:c r="A936" s="459"/>
      <x:c r="B936" s="466"/>
      <x:c r="C936" s="459"/>
      <x:c r="D936" s="459"/>
      <x:c r="E936" s="459"/>
      <x:c r="F936" s="459"/>
      <x:c r="G936" s="459"/>
      <x:c r="H936" s="459"/>
      <x:c r="I936" s="459"/>
      <x:c r="J936" s="459"/>
      <x:c r="K936" s="487"/>
      <x:c r="L936" s="459"/>
      <x:c r="M936" s="459"/>
      <x:c r="N936" s="747" t="str">
        <x:f>IF(A936="","",IF(COUNTIF($A$5:$A$1004,A936)&gt;1,"DUPLICATE ACTIVITY ID",IF(OR(B936="",C936="",D936="",E936="",F936="",G936="",L936=""),"CHECK REQUIRED FIELDS",IF(OR(NOT(ISNUMBER(B936)),B936&gt;TODAY()+1,AND(K936&lt;&gt;"",NOT(ISNUMBER(K936))),AND(K936&lt;&gt;"",K936&lt;B936)),"CHECK DATE","COMPLETE"))))</x:f>
      </x:c>
    </x:row>
    <x:row r="937">
      <x:c r="A937" s="459"/>
      <x:c r="B937" s="466"/>
      <x:c r="C937" s="459"/>
      <x:c r="D937" s="459"/>
      <x:c r="E937" s="459"/>
      <x:c r="F937" s="459"/>
      <x:c r="G937" s="459"/>
      <x:c r="H937" s="459"/>
      <x:c r="I937" s="459"/>
      <x:c r="J937" s="459"/>
      <x:c r="K937" s="487"/>
      <x:c r="L937" s="459"/>
      <x:c r="M937" s="459"/>
      <x:c r="N937" s="747" t="str">
        <x:f>IF(A937="","",IF(COUNTIF($A$5:$A$1004,A937)&gt;1,"DUPLICATE ACTIVITY ID",IF(OR(B937="",C937="",D937="",E937="",F937="",G937="",L937=""),"CHECK REQUIRED FIELDS",IF(OR(NOT(ISNUMBER(B937)),B937&gt;TODAY()+1,AND(K937&lt;&gt;"",NOT(ISNUMBER(K937))),AND(K937&lt;&gt;"",K937&lt;B937)),"CHECK DATE","COMPLETE"))))</x:f>
      </x:c>
    </x:row>
    <x:row r="938">
      <x:c r="A938" s="459"/>
      <x:c r="B938" s="466"/>
      <x:c r="C938" s="459"/>
      <x:c r="D938" s="459"/>
      <x:c r="E938" s="459"/>
      <x:c r="F938" s="459"/>
      <x:c r="G938" s="459"/>
      <x:c r="H938" s="459"/>
      <x:c r="I938" s="459"/>
      <x:c r="J938" s="459"/>
      <x:c r="K938" s="487"/>
      <x:c r="L938" s="459"/>
      <x:c r="M938" s="459"/>
      <x:c r="N938" s="747" t="str">
        <x:f>IF(A938="","",IF(COUNTIF($A$5:$A$1004,A938)&gt;1,"DUPLICATE ACTIVITY ID",IF(OR(B938="",C938="",D938="",E938="",F938="",G938="",L938=""),"CHECK REQUIRED FIELDS",IF(OR(NOT(ISNUMBER(B938)),B938&gt;TODAY()+1,AND(K938&lt;&gt;"",NOT(ISNUMBER(K938))),AND(K938&lt;&gt;"",K938&lt;B938)),"CHECK DATE","COMPLETE"))))</x:f>
      </x:c>
    </x:row>
    <x:row r="939">
      <x:c r="A939" s="459"/>
      <x:c r="B939" s="466"/>
      <x:c r="C939" s="459"/>
      <x:c r="D939" s="459"/>
      <x:c r="E939" s="459"/>
      <x:c r="F939" s="459"/>
      <x:c r="G939" s="459"/>
      <x:c r="H939" s="459"/>
      <x:c r="I939" s="459"/>
      <x:c r="J939" s="459"/>
      <x:c r="K939" s="487"/>
      <x:c r="L939" s="459"/>
      <x:c r="M939" s="459"/>
      <x:c r="N939" s="747" t="str">
        <x:f>IF(A939="","",IF(COUNTIF($A$5:$A$1004,A939)&gt;1,"DUPLICATE ACTIVITY ID",IF(OR(B939="",C939="",D939="",E939="",F939="",G939="",L939=""),"CHECK REQUIRED FIELDS",IF(OR(NOT(ISNUMBER(B939)),B939&gt;TODAY()+1,AND(K939&lt;&gt;"",NOT(ISNUMBER(K939))),AND(K939&lt;&gt;"",K939&lt;B939)),"CHECK DATE","COMPLETE"))))</x:f>
      </x:c>
    </x:row>
    <x:row r="940">
      <x:c r="A940" s="459"/>
      <x:c r="B940" s="466"/>
      <x:c r="C940" s="459"/>
      <x:c r="D940" s="459"/>
      <x:c r="E940" s="459"/>
      <x:c r="F940" s="459"/>
      <x:c r="G940" s="459"/>
      <x:c r="H940" s="459"/>
      <x:c r="I940" s="459"/>
      <x:c r="J940" s="459"/>
      <x:c r="K940" s="487"/>
      <x:c r="L940" s="459"/>
      <x:c r="M940" s="459"/>
      <x:c r="N940" s="747" t="str">
        <x:f>IF(A940="","",IF(COUNTIF($A$5:$A$1004,A940)&gt;1,"DUPLICATE ACTIVITY ID",IF(OR(B940="",C940="",D940="",E940="",F940="",G940="",L940=""),"CHECK REQUIRED FIELDS",IF(OR(NOT(ISNUMBER(B940)),B940&gt;TODAY()+1,AND(K940&lt;&gt;"",NOT(ISNUMBER(K940))),AND(K940&lt;&gt;"",K940&lt;B940)),"CHECK DATE","COMPLETE"))))</x:f>
      </x:c>
    </x:row>
    <x:row r="941">
      <x:c r="A941" s="459"/>
      <x:c r="B941" s="466"/>
      <x:c r="C941" s="459"/>
      <x:c r="D941" s="459"/>
      <x:c r="E941" s="459"/>
      <x:c r="F941" s="459"/>
      <x:c r="G941" s="459"/>
      <x:c r="H941" s="459"/>
      <x:c r="I941" s="459"/>
      <x:c r="J941" s="459"/>
      <x:c r="K941" s="487"/>
      <x:c r="L941" s="459"/>
      <x:c r="M941" s="459"/>
      <x:c r="N941" s="747" t="str">
        <x:f>IF(A941="","",IF(COUNTIF($A$5:$A$1004,A941)&gt;1,"DUPLICATE ACTIVITY ID",IF(OR(B941="",C941="",D941="",E941="",F941="",G941="",L941=""),"CHECK REQUIRED FIELDS",IF(OR(NOT(ISNUMBER(B941)),B941&gt;TODAY()+1,AND(K941&lt;&gt;"",NOT(ISNUMBER(K941))),AND(K941&lt;&gt;"",K941&lt;B941)),"CHECK DATE","COMPLETE"))))</x:f>
      </x:c>
    </x:row>
    <x:row r="942">
      <x:c r="A942" s="459"/>
      <x:c r="B942" s="466"/>
      <x:c r="C942" s="459"/>
      <x:c r="D942" s="459"/>
      <x:c r="E942" s="459"/>
      <x:c r="F942" s="459"/>
      <x:c r="G942" s="459"/>
      <x:c r="H942" s="459"/>
      <x:c r="I942" s="459"/>
      <x:c r="J942" s="459"/>
      <x:c r="K942" s="487"/>
      <x:c r="L942" s="459"/>
      <x:c r="M942" s="459"/>
      <x:c r="N942" s="747" t="str">
        <x:f>IF(A942="","",IF(COUNTIF($A$5:$A$1004,A942)&gt;1,"DUPLICATE ACTIVITY ID",IF(OR(B942="",C942="",D942="",E942="",F942="",G942="",L942=""),"CHECK REQUIRED FIELDS",IF(OR(NOT(ISNUMBER(B942)),B942&gt;TODAY()+1,AND(K942&lt;&gt;"",NOT(ISNUMBER(K942))),AND(K942&lt;&gt;"",K942&lt;B942)),"CHECK DATE","COMPLETE"))))</x:f>
      </x:c>
    </x:row>
    <x:row r="943">
      <x:c r="A943" s="459"/>
      <x:c r="B943" s="466"/>
      <x:c r="C943" s="459"/>
      <x:c r="D943" s="459"/>
      <x:c r="E943" s="459"/>
      <x:c r="F943" s="459"/>
      <x:c r="G943" s="459"/>
      <x:c r="H943" s="459"/>
      <x:c r="I943" s="459"/>
      <x:c r="J943" s="459"/>
      <x:c r="K943" s="487"/>
      <x:c r="L943" s="459"/>
      <x:c r="M943" s="459"/>
      <x:c r="N943" s="747" t="str">
        <x:f>IF(A943="","",IF(COUNTIF($A$5:$A$1004,A943)&gt;1,"DUPLICATE ACTIVITY ID",IF(OR(B943="",C943="",D943="",E943="",F943="",G943="",L943=""),"CHECK REQUIRED FIELDS",IF(OR(NOT(ISNUMBER(B943)),B943&gt;TODAY()+1,AND(K943&lt;&gt;"",NOT(ISNUMBER(K943))),AND(K943&lt;&gt;"",K943&lt;B943)),"CHECK DATE","COMPLETE"))))</x:f>
      </x:c>
    </x:row>
    <x:row r="944">
      <x:c r="A944" s="459"/>
      <x:c r="B944" s="466"/>
      <x:c r="C944" s="459"/>
      <x:c r="D944" s="459"/>
      <x:c r="E944" s="459"/>
      <x:c r="F944" s="459"/>
      <x:c r="G944" s="459"/>
      <x:c r="H944" s="459"/>
      <x:c r="I944" s="459"/>
      <x:c r="J944" s="459"/>
      <x:c r="K944" s="487"/>
      <x:c r="L944" s="459"/>
      <x:c r="M944" s="459"/>
      <x:c r="N944" s="747" t="str">
        <x:f>IF(A944="","",IF(COUNTIF($A$5:$A$1004,A944)&gt;1,"DUPLICATE ACTIVITY ID",IF(OR(B944="",C944="",D944="",E944="",F944="",G944="",L944=""),"CHECK REQUIRED FIELDS",IF(OR(NOT(ISNUMBER(B944)),B944&gt;TODAY()+1,AND(K944&lt;&gt;"",NOT(ISNUMBER(K944))),AND(K944&lt;&gt;"",K944&lt;B944)),"CHECK DATE","COMPLETE"))))</x:f>
      </x:c>
    </x:row>
    <x:row r="945">
      <x:c r="A945" s="459"/>
      <x:c r="B945" s="466"/>
      <x:c r="C945" s="459"/>
      <x:c r="D945" s="459"/>
      <x:c r="E945" s="459"/>
      <x:c r="F945" s="459"/>
      <x:c r="G945" s="459"/>
      <x:c r="H945" s="459"/>
      <x:c r="I945" s="459"/>
      <x:c r="J945" s="459"/>
      <x:c r="K945" s="487"/>
      <x:c r="L945" s="459"/>
      <x:c r="M945" s="459"/>
      <x:c r="N945" s="747" t="str">
        <x:f>IF(A945="","",IF(COUNTIF($A$5:$A$1004,A945)&gt;1,"DUPLICATE ACTIVITY ID",IF(OR(B945="",C945="",D945="",E945="",F945="",G945="",L945=""),"CHECK REQUIRED FIELDS",IF(OR(NOT(ISNUMBER(B945)),B945&gt;TODAY()+1,AND(K945&lt;&gt;"",NOT(ISNUMBER(K945))),AND(K945&lt;&gt;"",K945&lt;B945)),"CHECK DATE","COMPLETE"))))</x:f>
      </x:c>
    </x:row>
    <x:row r="946">
      <x:c r="A946" s="459"/>
      <x:c r="B946" s="466"/>
      <x:c r="C946" s="459"/>
      <x:c r="D946" s="459"/>
      <x:c r="E946" s="459"/>
      <x:c r="F946" s="459"/>
      <x:c r="G946" s="459"/>
      <x:c r="H946" s="459"/>
      <x:c r="I946" s="459"/>
      <x:c r="J946" s="459"/>
      <x:c r="K946" s="487"/>
      <x:c r="L946" s="459"/>
      <x:c r="M946" s="459"/>
      <x:c r="N946" s="747" t="str">
        <x:f>IF(A946="","",IF(COUNTIF($A$5:$A$1004,A946)&gt;1,"DUPLICATE ACTIVITY ID",IF(OR(B946="",C946="",D946="",E946="",F946="",G946="",L946=""),"CHECK REQUIRED FIELDS",IF(OR(NOT(ISNUMBER(B946)),B946&gt;TODAY()+1,AND(K946&lt;&gt;"",NOT(ISNUMBER(K946))),AND(K946&lt;&gt;"",K946&lt;B946)),"CHECK DATE","COMPLETE"))))</x:f>
      </x:c>
    </x:row>
    <x:row r="947">
      <x:c r="A947" s="459"/>
      <x:c r="B947" s="466"/>
      <x:c r="C947" s="459"/>
      <x:c r="D947" s="459"/>
      <x:c r="E947" s="459"/>
      <x:c r="F947" s="459"/>
      <x:c r="G947" s="459"/>
      <x:c r="H947" s="459"/>
      <x:c r="I947" s="459"/>
      <x:c r="J947" s="459"/>
      <x:c r="K947" s="487"/>
      <x:c r="L947" s="459"/>
      <x:c r="M947" s="459"/>
      <x:c r="N947" s="747" t="str">
        <x:f>IF(A947="","",IF(COUNTIF($A$5:$A$1004,A947)&gt;1,"DUPLICATE ACTIVITY ID",IF(OR(B947="",C947="",D947="",E947="",F947="",G947="",L947=""),"CHECK REQUIRED FIELDS",IF(OR(NOT(ISNUMBER(B947)),B947&gt;TODAY()+1,AND(K947&lt;&gt;"",NOT(ISNUMBER(K947))),AND(K947&lt;&gt;"",K947&lt;B947)),"CHECK DATE","COMPLETE"))))</x:f>
      </x:c>
    </x:row>
    <x:row r="948">
      <x:c r="A948" s="459"/>
      <x:c r="B948" s="466"/>
      <x:c r="C948" s="459"/>
      <x:c r="D948" s="459"/>
      <x:c r="E948" s="459"/>
      <x:c r="F948" s="459"/>
      <x:c r="G948" s="459"/>
      <x:c r="H948" s="459"/>
      <x:c r="I948" s="459"/>
      <x:c r="J948" s="459"/>
      <x:c r="K948" s="487"/>
      <x:c r="L948" s="459"/>
      <x:c r="M948" s="459"/>
      <x:c r="N948" s="747" t="str">
        <x:f>IF(A948="","",IF(COUNTIF($A$5:$A$1004,A948)&gt;1,"DUPLICATE ACTIVITY ID",IF(OR(B948="",C948="",D948="",E948="",F948="",G948="",L948=""),"CHECK REQUIRED FIELDS",IF(OR(NOT(ISNUMBER(B948)),B948&gt;TODAY()+1,AND(K948&lt;&gt;"",NOT(ISNUMBER(K948))),AND(K948&lt;&gt;"",K948&lt;B948)),"CHECK DATE","COMPLETE"))))</x:f>
      </x:c>
    </x:row>
    <x:row r="949">
      <x:c r="A949" s="459"/>
      <x:c r="B949" s="466"/>
      <x:c r="C949" s="459"/>
      <x:c r="D949" s="459"/>
      <x:c r="E949" s="459"/>
      <x:c r="F949" s="459"/>
      <x:c r="G949" s="459"/>
      <x:c r="H949" s="459"/>
      <x:c r="I949" s="459"/>
      <x:c r="J949" s="459"/>
      <x:c r="K949" s="487"/>
      <x:c r="L949" s="459"/>
      <x:c r="M949" s="459"/>
      <x:c r="N949" s="747" t="str">
        <x:f>IF(A949="","",IF(COUNTIF($A$5:$A$1004,A949)&gt;1,"DUPLICATE ACTIVITY ID",IF(OR(B949="",C949="",D949="",E949="",F949="",G949="",L949=""),"CHECK REQUIRED FIELDS",IF(OR(NOT(ISNUMBER(B949)),B949&gt;TODAY()+1,AND(K949&lt;&gt;"",NOT(ISNUMBER(K949))),AND(K949&lt;&gt;"",K949&lt;B949)),"CHECK DATE","COMPLETE"))))</x:f>
      </x:c>
    </x:row>
    <x:row r="950">
      <x:c r="A950" s="459"/>
      <x:c r="B950" s="466"/>
      <x:c r="C950" s="459"/>
      <x:c r="D950" s="459"/>
      <x:c r="E950" s="459"/>
      <x:c r="F950" s="459"/>
      <x:c r="G950" s="459"/>
      <x:c r="H950" s="459"/>
      <x:c r="I950" s="459"/>
      <x:c r="J950" s="459"/>
      <x:c r="K950" s="487"/>
      <x:c r="L950" s="459"/>
      <x:c r="M950" s="459"/>
      <x:c r="N950" s="747" t="str">
        <x:f>IF(A950="","",IF(COUNTIF($A$5:$A$1004,A950)&gt;1,"DUPLICATE ACTIVITY ID",IF(OR(B950="",C950="",D950="",E950="",F950="",G950="",L950=""),"CHECK REQUIRED FIELDS",IF(OR(NOT(ISNUMBER(B950)),B950&gt;TODAY()+1,AND(K950&lt;&gt;"",NOT(ISNUMBER(K950))),AND(K950&lt;&gt;"",K950&lt;B950)),"CHECK DATE","COMPLETE"))))</x:f>
      </x:c>
    </x:row>
    <x:row r="951">
      <x:c r="A951" s="459"/>
      <x:c r="B951" s="466"/>
      <x:c r="C951" s="459"/>
      <x:c r="D951" s="459"/>
      <x:c r="E951" s="459"/>
      <x:c r="F951" s="459"/>
      <x:c r="G951" s="459"/>
      <x:c r="H951" s="459"/>
      <x:c r="I951" s="459"/>
      <x:c r="J951" s="459"/>
      <x:c r="K951" s="487"/>
      <x:c r="L951" s="459"/>
      <x:c r="M951" s="459"/>
      <x:c r="N951" s="747" t="str">
        <x:f>IF(A951="","",IF(COUNTIF($A$5:$A$1004,A951)&gt;1,"DUPLICATE ACTIVITY ID",IF(OR(B951="",C951="",D951="",E951="",F951="",G951="",L951=""),"CHECK REQUIRED FIELDS",IF(OR(NOT(ISNUMBER(B951)),B951&gt;TODAY()+1,AND(K951&lt;&gt;"",NOT(ISNUMBER(K951))),AND(K951&lt;&gt;"",K951&lt;B951)),"CHECK DATE","COMPLETE"))))</x:f>
      </x:c>
    </x:row>
    <x:row r="952">
      <x:c r="A952" s="459"/>
      <x:c r="B952" s="466"/>
      <x:c r="C952" s="459"/>
      <x:c r="D952" s="459"/>
      <x:c r="E952" s="459"/>
      <x:c r="F952" s="459"/>
      <x:c r="G952" s="459"/>
      <x:c r="H952" s="459"/>
      <x:c r="I952" s="459"/>
      <x:c r="J952" s="459"/>
      <x:c r="K952" s="487"/>
      <x:c r="L952" s="459"/>
      <x:c r="M952" s="459"/>
      <x:c r="N952" s="747" t="str">
        <x:f>IF(A952="","",IF(COUNTIF($A$5:$A$1004,A952)&gt;1,"DUPLICATE ACTIVITY ID",IF(OR(B952="",C952="",D952="",E952="",F952="",G952="",L952=""),"CHECK REQUIRED FIELDS",IF(OR(NOT(ISNUMBER(B952)),B952&gt;TODAY()+1,AND(K952&lt;&gt;"",NOT(ISNUMBER(K952))),AND(K952&lt;&gt;"",K952&lt;B952)),"CHECK DATE","COMPLETE"))))</x:f>
      </x:c>
    </x:row>
    <x:row r="953">
      <x:c r="A953" s="459"/>
      <x:c r="B953" s="466"/>
      <x:c r="C953" s="459"/>
      <x:c r="D953" s="459"/>
      <x:c r="E953" s="459"/>
      <x:c r="F953" s="459"/>
      <x:c r="G953" s="459"/>
      <x:c r="H953" s="459"/>
      <x:c r="I953" s="459"/>
      <x:c r="J953" s="459"/>
      <x:c r="K953" s="487"/>
      <x:c r="L953" s="459"/>
      <x:c r="M953" s="459"/>
      <x:c r="N953" s="747" t="str">
        <x:f>IF(A953="","",IF(COUNTIF($A$5:$A$1004,A953)&gt;1,"DUPLICATE ACTIVITY ID",IF(OR(B953="",C953="",D953="",E953="",F953="",G953="",L953=""),"CHECK REQUIRED FIELDS",IF(OR(NOT(ISNUMBER(B953)),B953&gt;TODAY()+1,AND(K953&lt;&gt;"",NOT(ISNUMBER(K953))),AND(K953&lt;&gt;"",K953&lt;B953)),"CHECK DATE","COMPLETE"))))</x:f>
      </x:c>
    </x:row>
    <x:row r="954">
      <x:c r="A954" s="459"/>
      <x:c r="B954" s="466"/>
      <x:c r="C954" s="459"/>
      <x:c r="D954" s="459"/>
      <x:c r="E954" s="459"/>
      <x:c r="F954" s="459"/>
      <x:c r="G954" s="459"/>
      <x:c r="H954" s="459"/>
      <x:c r="I954" s="459"/>
      <x:c r="J954" s="459"/>
      <x:c r="K954" s="487"/>
      <x:c r="L954" s="459"/>
      <x:c r="M954" s="459"/>
      <x:c r="N954" s="747" t="str">
        <x:f>IF(A954="","",IF(COUNTIF($A$5:$A$1004,A954)&gt;1,"DUPLICATE ACTIVITY ID",IF(OR(B954="",C954="",D954="",E954="",F954="",G954="",L954=""),"CHECK REQUIRED FIELDS",IF(OR(NOT(ISNUMBER(B954)),B954&gt;TODAY()+1,AND(K954&lt;&gt;"",NOT(ISNUMBER(K954))),AND(K954&lt;&gt;"",K954&lt;B954)),"CHECK DATE","COMPLETE"))))</x:f>
      </x:c>
    </x:row>
    <x:row r="955">
      <x:c r="A955" s="459"/>
      <x:c r="B955" s="466"/>
      <x:c r="C955" s="459"/>
      <x:c r="D955" s="459"/>
      <x:c r="E955" s="459"/>
      <x:c r="F955" s="459"/>
      <x:c r="G955" s="459"/>
      <x:c r="H955" s="459"/>
      <x:c r="I955" s="459"/>
      <x:c r="J955" s="459"/>
      <x:c r="K955" s="487"/>
      <x:c r="L955" s="459"/>
      <x:c r="M955" s="459"/>
      <x:c r="N955" s="747" t="str">
        <x:f>IF(A955="","",IF(COUNTIF($A$5:$A$1004,A955)&gt;1,"DUPLICATE ACTIVITY ID",IF(OR(B955="",C955="",D955="",E955="",F955="",G955="",L955=""),"CHECK REQUIRED FIELDS",IF(OR(NOT(ISNUMBER(B955)),B955&gt;TODAY()+1,AND(K955&lt;&gt;"",NOT(ISNUMBER(K955))),AND(K955&lt;&gt;"",K955&lt;B955)),"CHECK DATE","COMPLETE"))))</x:f>
      </x:c>
    </x:row>
    <x:row r="956">
      <x:c r="A956" s="459"/>
      <x:c r="B956" s="466"/>
      <x:c r="C956" s="459"/>
      <x:c r="D956" s="459"/>
      <x:c r="E956" s="459"/>
      <x:c r="F956" s="459"/>
      <x:c r="G956" s="459"/>
      <x:c r="H956" s="459"/>
      <x:c r="I956" s="459"/>
      <x:c r="J956" s="459"/>
      <x:c r="K956" s="487"/>
      <x:c r="L956" s="459"/>
      <x:c r="M956" s="459"/>
      <x:c r="N956" s="747" t="str">
        <x:f>IF(A956="","",IF(COUNTIF($A$5:$A$1004,A956)&gt;1,"DUPLICATE ACTIVITY ID",IF(OR(B956="",C956="",D956="",E956="",F956="",G956="",L956=""),"CHECK REQUIRED FIELDS",IF(OR(NOT(ISNUMBER(B956)),B956&gt;TODAY()+1,AND(K956&lt;&gt;"",NOT(ISNUMBER(K956))),AND(K956&lt;&gt;"",K956&lt;B956)),"CHECK DATE","COMPLETE"))))</x:f>
      </x:c>
    </x:row>
    <x:row r="957">
      <x:c r="A957" s="459"/>
      <x:c r="B957" s="466"/>
      <x:c r="C957" s="459"/>
      <x:c r="D957" s="459"/>
      <x:c r="E957" s="459"/>
      <x:c r="F957" s="459"/>
      <x:c r="G957" s="459"/>
      <x:c r="H957" s="459"/>
      <x:c r="I957" s="459"/>
      <x:c r="J957" s="459"/>
      <x:c r="K957" s="487"/>
      <x:c r="L957" s="459"/>
      <x:c r="M957" s="459"/>
      <x:c r="N957" s="747" t="str">
        <x:f>IF(A957="","",IF(COUNTIF($A$5:$A$1004,A957)&gt;1,"DUPLICATE ACTIVITY ID",IF(OR(B957="",C957="",D957="",E957="",F957="",G957="",L957=""),"CHECK REQUIRED FIELDS",IF(OR(NOT(ISNUMBER(B957)),B957&gt;TODAY()+1,AND(K957&lt;&gt;"",NOT(ISNUMBER(K957))),AND(K957&lt;&gt;"",K957&lt;B957)),"CHECK DATE","COMPLETE"))))</x:f>
      </x:c>
    </x:row>
    <x:row r="958">
      <x:c r="A958" s="459"/>
      <x:c r="B958" s="466"/>
      <x:c r="C958" s="459"/>
      <x:c r="D958" s="459"/>
      <x:c r="E958" s="459"/>
      <x:c r="F958" s="459"/>
      <x:c r="G958" s="459"/>
      <x:c r="H958" s="459"/>
      <x:c r="I958" s="459"/>
      <x:c r="J958" s="459"/>
      <x:c r="K958" s="487"/>
      <x:c r="L958" s="459"/>
      <x:c r="M958" s="459"/>
      <x:c r="N958" s="747" t="str">
        <x:f>IF(A958="","",IF(COUNTIF($A$5:$A$1004,A958)&gt;1,"DUPLICATE ACTIVITY ID",IF(OR(B958="",C958="",D958="",E958="",F958="",G958="",L958=""),"CHECK REQUIRED FIELDS",IF(OR(NOT(ISNUMBER(B958)),B958&gt;TODAY()+1,AND(K958&lt;&gt;"",NOT(ISNUMBER(K958))),AND(K958&lt;&gt;"",K958&lt;B958)),"CHECK DATE","COMPLETE"))))</x:f>
      </x:c>
    </x:row>
    <x:row r="959">
      <x:c r="A959" s="459"/>
      <x:c r="B959" s="466"/>
      <x:c r="C959" s="459"/>
      <x:c r="D959" s="459"/>
      <x:c r="E959" s="459"/>
      <x:c r="F959" s="459"/>
      <x:c r="G959" s="459"/>
      <x:c r="H959" s="459"/>
      <x:c r="I959" s="459"/>
      <x:c r="J959" s="459"/>
      <x:c r="K959" s="487"/>
      <x:c r="L959" s="459"/>
      <x:c r="M959" s="459"/>
      <x:c r="N959" s="747" t="str">
        <x:f>IF(A959="","",IF(COUNTIF($A$5:$A$1004,A959)&gt;1,"DUPLICATE ACTIVITY ID",IF(OR(B959="",C959="",D959="",E959="",F959="",G959="",L959=""),"CHECK REQUIRED FIELDS",IF(OR(NOT(ISNUMBER(B959)),B959&gt;TODAY()+1,AND(K959&lt;&gt;"",NOT(ISNUMBER(K959))),AND(K959&lt;&gt;"",K959&lt;B959)),"CHECK DATE","COMPLETE"))))</x:f>
      </x:c>
    </x:row>
    <x:row r="960">
      <x:c r="A960" s="459"/>
      <x:c r="B960" s="466"/>
      <x:c r="C960" s="459"/>
      <x:c r="D960" s="459"/>
      <x:c r="E960" s="459"/>
      <x:c r="F960" s="459"/>
      <x:c r="G960" s="459"/>
      <x:c r="H960" s="459"/>
      <x:c r="I960" s="459"/>
      <x:c r="J960" s="459"/>
      <x:c r="K960" s="487"/>
      <x:c r="L960" s="459"/>
      <x:c r="M960" s="459"/>
      <x:c r="N960" s="747" t="str">
        <x:f>IF(A960="","",IF(COUNTIF($A$5:$A$1004,A960)&gt;1,"DUPLICATE ACTIVITY ID",IF(OR(B960="",C960="",D960="",E960="",F960="",G960="",L960=""),"CHECK REQUIRED FIELDS",IF(OR(NOT(ISNUMBER(B960)),B960&gt;TODAY()+1,AND(K960&lt;&gt;"",NOT(ISNUMBER(K960))),AND(K960&lt;&gt;"",K960&lt;B960)),"CHECK DATE","COMPLETE"))))</x:f>
      </x:c>
    </x:row>
    <x:row r="961">
      <x:c r="A961" s="459"/>
      <x:c r="B961" s="466"/>
      <x:c r="C961" s="459"/>
      <x:c r="D961" s="459"/>
      <x:c r="E961" s="459"/>
      <x:c r="F961" s="459"/>
      <x:c r="G961" s="459"/>
      <x:c r="H961" s="459"/>
      <x:c r="I961" s="459"/>
      <x:c r="J961" s="459"/>
      <x:c r="K961" s="487"/>
      <x:c r="L961" s="459"/>
      <x:c r="M961" s="459"/>
      <x:c r="N961" s="747" t="str">
        <x:f>IF(A961="","",IF(COUNTIF($A$5:$A$1004,A961)&gt;1,"DUPLICATE ACTIVITY ID",IF(OR(B961="",C961="",D961="",E961="",F961="",G961="",L961=""),"CHECK REQUIRED FIELDS",IF(OR(NOT(ISNUMBER(B961)),B961&gt;TODAY()+1,AND(K961&lt;&gt;"",NOT(ISNUMBER(K961))),AND(K961&lt;&gt;"",K961&lt;B961)),"CHECK DATE","COMPLETE"))))</x:f>
      </x:c>
    </x:row>
    <x:row r="962">
      <x:c r="A962" s="459"/>
      <x:c r="B962" s="466"/>
      <x:c r="C962" s="459"/>
      <x:c r="D962" s="459"/>
      <x:c r="E962" s="459"/>
      <x:c r="F962" s="459"/>
      <x:c r="G962" s="459"/>
      <x:c r="H962" s="459"/>
      <x:c r="I962" s="459"/>
      <x:c r="J962" s="459"/>
      <x:c r="K962" s="487"/>
      <x:c r="L962" s="459"/>
      <x:c r="M962" s="459"/>
      <x:c r="N962" s="747" t="str">
        <x:f>IF(A962="","",IF(COUNTIF($A$5:$A$1004,A962)&gt;1,"DUPLICATE ACTIVITY ID",IF(OR(B962="",C962="",D962="",E962="",F962="",G962="",L962=""),"CHECK REQUIRED FIELDS",IF(OR(NOT(ISNUMBER(B962)),B962&gt;TODAY()+1,AND(K962&lt;&gt;"",NOT(ISNUMBER(K962))),AND(K962&lt;&gt;"",K962&lt;B962)),"CHECK DATE","COMPLETE"))))</x:f>
      </x:c>
    </x:row>
    <x:row r="963">
      <x:c r="A963" s="459"/>
      <x:c r="B963" s="466"/>
      <x:c r="C963" s="459"/>
      <x:c r="D963" s="459"/>
      <x:c r="E963" s="459"/>
      <x:c r="F963" s="459"/>
      <x:c r="G963" s="459"/>
      <x:c r="H963" s="459"/>
      <x:c r="I963" s="459"/>
      <x:c r="J963" s="459"/>
      <x:c r="K963" s="487"/>
      <x:c r="L963" s="459"/>
      <x:c r="M963" s="459"/>
      <x:c r="N963" s="747" t="str">
        <x:f>IF(A963="","",IF(COUNTIF($A$5:$A$1004,A963)&gt;1,"DUPLICATE ACTIVITY ID",IF(OR(B963="",C963="",D963="",E963="",F963="",G963="",L963=""),"CHECK REQUIRED FIELDS",IF(OR(NOT(ISNUMBER(B963)),B963&gt;TODAY()+1,AND(K963&lt;&gt;"",NOT(ISNUMBER(K963))),AND(K963&lt;&gt;"",K963&lt;B963)),"CHECK DATE","COMPLETE"))))</x:f>
      </x:c>
    </x:row>
    <x:row r="964">
      <x:c r="A964" s="459"/>
      <x:c r="B964" s="466"/>
      <x:c r="C964" s="459"/>
      <x:c r="D964" s="459"/>
      <x:c r="E964" s="459"/>
      <x:c r="F964" s="459"/>
      <x:c r="G964" s="459"/>
      <x:c r="H964" s="459"/>
      <x:c r="I964" s="459"/>
      <x:c r="J964" s="459"/>
      <x:c r="K964" s="487"/>
      <x:c r="L964" s="459"/>
      <x:c r="M964" s="459"/>
      <x:c r="N964" s="747" t="str">
        <x:f>IF(A964="","",IF(COUNTIF($A$5:$A$1004,A964)&gt;1,"DUPLICATE ACTIVITY ID",IF(OR(B964="",C964="",D964="",E964="",F964="",G964="",L964=""),"CHECK REQUIRED FIELDS",IF(OR(NOT(ISNUMBER(B964)),B964&gt;TODAY()+1,AND(K964&lt;&gt;"",NOT(ISNUMBER(K964))),AND(K964&lt;&gt;"",K964&lt;B964)),"CHECK DATE","COMPLETE"))))</x:f>
      </x:c>
    </x:row>
    <x:row r="965">
      <x:c r="A965" s="459"/>
      <x:c r="B965" s="466"/>
      <x:c r="C965" s="459"/>
      <x:c r="D965" s="459"/>
      <x:c r="E965" s="459"/>
      <x:c r="F965" s="459"/>
      <x:c r="G965" s="459"/>
      <x:c r="H965" s="459"/>
      <x:c r="I965" s="459"/>
      <x:c r="J965" s="459"/>
      <x:c r="K965" s="487"/>
      <x:c r="L965" s="459"/>
      <x:c r="M965" s="459"/>
      <x:c r="N965" s="747" t="str">
        <x:f>IF(A965="","",IF(COUNTIF($A$5:$A$1004,A965)&gt;1,"DUPLICATE ACTIVITY ID",IF(OR(B965="",C965="",D965="",E965="",F965="",G965="",L965=""),"CHECK REQUIRED FIELDS",IF(OR(NOT(ISNUMBER(B965)),B965&gt;TODAY()+1,AND(K965&lt;&gt;"",NOT(ISNUMBER(K965))),AND(K965&lt;&gt;"",K965&lt;B965)),"CHECK DATE","COMPLETE"))))</x:f>
      </x:c>
    </x:row>
    <x:row r="966">
      <x:c r="A966" s="459"/>
      <x:c r="B966" s="466"/>
      <x:c r="C966" s="459"/>
      <x:c r="D966" s="459"/>
      <x:c r="E966" s="459"/>
      <x:c r="F966" s="459"/>
      <x:c r="G966" s="459"/>
      <x:c r="H966" s="459"/>
      <x:c r="I966" s="459"/>
      <x:c r="J966" s="459"/>
      <x:c r="K966" s="487"/>
      <x:c r="L966" s="459"/>
      <x:c r="M966" s="459"/>
      <x:c r="N966" s="747" t="str">
        <x:f>IF(A966="","",IF(COUNTIF($A$5:$A$1004,A966)&gt;1,"DUPLICATE ACTIVITY ID",IF(OR(B966="",C966="",D966="",E966="",F966="",G966="",L966=""),"CHECK REQUIRED FIELDS",IF(OR(NOT(ISNUMBER(B966)),B966&gt;TODAY()+1,AND(K966&lt;&gt;"",NOT(ISNUMBER(K966))),AND(K966&lt;&gt;"",K966&lt;B966)),"CHECK DATE","COMPLETE"))))</x:f>
      </x:c>
    </x:row>
    <x:row r="967">
      <x:c r="A967" s="459"/>
      <x:c r="B967" s="466"/>
      <x:c r="C967" s="459"/>
      <x:c r="D967" s="459"/>
      <x:c r="E967" s="459"/>
      <x:c r="F967" s="459"/>
      <x:c r="G967" s="459"/>
      <x:c r="H967" s="459"/>
      <x:c r="I967" s="459"/>
      <x:c r="J967" s="459"/>
      <x:c r="K967" s="487"/>
      <x:c r="L967" s="459"/>
      <x:c r="M967" s="459"/>
      <x:c r="N967" s="747" t="str">
        <x:f>IF(A967="","",IF(COUNTIF($A$5:$A$1004,A967)&gt;1,"DUPLICATE ACTIVITY ID",IF(OR(B967="",C967="",D967="",E967="",F967="",G967="",L967=""),"CHECK REQUIRED FIELDS",IF(OR(NOT(ISNUMBER(B967)),B967&gt;TODAY()+1,AND(K967&lt;&gt;"",NOT(ISNUMBER(K967))),AND(K967&lt;&gt;"",K967&lt;B967)),"CHECK DATE","COMPLETE"))))</x:f>
      </x:c>
    </x:row>
    <x:row r="968">
      <x:c r="A968" s="459"/>
      <x:c r="B968" s="466"/>
      <x:c r="C968" s="459"/>
      <x:c r="D968" s="459"/>
      <x:c r="E968" s="459"/>
      <x:c r="F968" s="459"/>
      <x:c r="G968" s="459"/>
      <x:c r="H968" s="459"/>
      <x:c r="I968" s="459"/>
      <x:c r="J968" s="459"/>
      <x:c r="K968" s="487"/>
      <x:c r="L968" s="459"/>
      <x:c r="M968" s="459"/>
      <x:c r="N968" s="747" t="str">
        <x:f>IF(A968="","",IF(COUNTIF($A$5:$A$1004,A968)&gt;1,"DUPLICATE ACTIVITY ID",IF(OR(B968="",C968="",D968="",E968="",F968="",G968="",L968=""),"CHECK REQUIRED FIELDS",IF(OR(NOT(ISNUMBER(B968)),B968&gt;TODAY()+1,AND(K968&lt;&gt;"",NOT(ISNUMBER(K968))),AND(K968&lt;&gt;"",K968&lt;B968)),"CHECK DATE","COMPLETE"))))</x:f>
      </x:c>
    </x:row>
    <x:row r="969">
      <x:c r="A969" s="459"/>
      <x:c r="B969" s="466"/>
      <x:c r="C969" s="459"/>
      <x:c r="D969" s="459"/>
      <x:c r="E969" s="459"/>
      <x:c r="F969" s="459"/>
      <x:c r="G969" s="459"/>
      <x:c r="H969" s="459"/>
      <x:c r="I969" s="459"/>
      <x:c r="J969" s="459"/>
      <x:c r="K969" s="487"/>
      <x:c r="L969" s="459"/>
      <x:c r="M969" s="459"/>
      <x:c r="N969" s="747" t="str">
        <x:f>IF(A969="","",IF(COUNTIF($A$5:$A$1004,A969)&gt;1,"DUPLICATE ACTIVITY ID",IF(OR(B969="",C969="",D969="",E969="",F969="",G969="",L969=""),"CHECK REQUIRED FIELDS",IF(OR(NOT(ISNUMBER(B969)),B969&gt;TODAY()+1,AND(K969&lt;&gt;"",NOT(ISNUMBER(K969))),AND(K969&lt;&gt;"",K969&lt;B969)),"CHECK DATE","COMPLETE"))))</x:f>
      </x:c>
    </x:row>
    <x:row r="970">
      <x:c r="A970" s="459"/>
      <x:c r="B970" s="466"/>
      <x:c r="C970" s="459"/>
      <x:c r="D970" s="459"/>
      <x:c r="E970" s="459"/>
      <x:c r="F970" s="459"/>
      <x:c r="G970" s="459"/>
      <x:c r="H970" s="459"/>
      <x:c r="I970" s="459"/>
      <x:c r="J970" s="459"/>
      <x:c r="K970" s="487"/>
      <x:c r="L970" s="459"/>
      <x:c r="M970" s="459"/>
      <x:c r="N970" s="747" t="str">
        <x:f>IF(A970="","",IF(COUNTIF($A$5:$A$1004,A970)&gt;1,"DUPLICATE ACTIVITY ID",IF(OR(B970="",C970="",D970="",E970="",F970="",G970="",L970=""),"CHECK REQUIRED FIELDS",IF(OR(NOT(ISNUMBER(B970)),B970&gt;TODAY()+1,AND(K970&lt;&gt;"",NOT(ISNUMBER(K970))),AND(K970&lt;&gt;"",K970&lt;B970)),"CHECK DATE","COMPLETE"))))</x:f>
      </x:c>
    </x:row>
    <x:row r="971">
      <x:c r="A971" s="459"/>
      <x:c r="B971" s="466"/>
      <x:c r="C971" s="459"/>
      <x:c r="D971" s="459"/>
      <x:c r="E971" s="459"/>
      <x:c r="F971" s="459"/>
      <x:c r="G971" s="459"/>
      <x:c r="H971" s="459"/>
      <x:c r="I971" s="459"/>
      <x:c r="J971" s="459"/>
      <x:c r="K971" s="487"/>
      <x:c r="L971" s="459"/>
      <x:c r="M971" s="459"/>
      <x:c r="N971" s="747" t="str">
        <x:f>IF(A971="","",IF(COUNTIF($A$5:$A$1004,A971)&gt;1,"DUPLICATE ACTIVITY ID",IF(OR(B971="",C971="",D971="",E971="",F971="",G971="",L971=""),"CHECK REQUIRED FIELDS",IF(OR(NOT(ISNUMBER(B971)),B971&gt;TODAY()+1,AND(K971&lt;&gt;"",NOT(ISNUMBER(K971))),AND(K971&lt;&gt;"",K971&lt;B971)),"CHECK DATE","COMPLETE"))))</x:f>
      </x:c>
    </x:row>
    <x:row r="972">
      <x:c r="A972" s="459"/>
      <x:c r="B972" s="466"/>
      <x:c r="C972" s="459"/>
      <x:c r="D972" s="459"/>
      <x:c r="E972" s="459"/>
      <x:c r="F972" s="459"/>
      <x:c r="G972" s="459"/>
      <x:c r="H972" s="459"/>
      <x:c r="I972" s="459"/>
      <x:c r="J972" s="459"/>
      <x:c r="K972" s="487"/>
      <x:c r="L972" s="459"/>
      <x:c r="M972" s="459"/>
      <x:c r="N972" s="747" t="str">
        <x:f>IF(A972="","",IF(COUNTIF($A$5:$A$1004,A972)&gt;1,"DUPLICATE ACTIVITY ID",IF(OR(B972="",C972="",D972="",E972="",F972="",G972="",L972=""),"CHECK REQUIRED FIELDS",IF(OR(NOT(ISNUMBER(B972)),B972&gt;TODAY()+1,AND(K972&lt;&gt;"",NOT(ISNUMBER(K972))),AND(K972&lt;&gt;"",K972&lt;B972)),"CHECK DATE","COMPLETE"))))</x:f>
      </x:c>
    </x:row>
    <x:row r="973">
      <x:c r="A973" s="459"/>
      <x:c r="B973" s="466"/>
      <x:c r="C973" s="459"/>
      <x:c r="D973" s="459"/>
      <x:c r="E973" s="459"/>
      <x:c r="F973" s="459"/>
      <x:c r="G973" s="459"/>
      <x:c r="H973" s="459"/>
      <x:c r="I973" s="459"/>
      <x:c r="J973" s="459"/>
      <x:c r="K973" s="487"/>
      <x:c r="L973" s="459"/>
      <x:c r="M973" s="459"/>
      <x:c r="N973" s="747" t="str">
        <x:f>IF(A973="","",IF(COUNTIF($A$5:$A$1004,A973)&gt;1,"DUPLICATE ACTIVITY ID",IF(OR(B973="",C973="",D973="",E973="",F973="",G973="",L973=""),"CHECK REQUIRED FIELDS",IF(OR(NOT(ISNUMBER(B973)),B973&gt;TODAY()+1,AND(K973&lt;&gt;"",NOT(ISNUMBER(K973))),AND(K973&lt;&gt;"",K973&lt;B973)),"CHECK DATE","COMPLETE"))))</x:f>
      </x:c>
    </x:row>
    <x:row r="974">
      <x:c r="A974" s="459"/>
      <x:c r="B974" s="466"/>
      <x:c r="C974" s="459"/>
      <x:c r="D974" s="459"/>
      <x:c r="E974" s="459"/>
      <x:c r="F974" s="459"/>
      <x:c r="G974" s="459"/>
      <x:c r="H974" s="459"/>
      <x:c r="I974" s="459"/>
      <x:c r="J974" s="459"/>
      <x:c r="K974" s="487"/>
      <x:c r="L974" s="459"/>
      <x:c r="M974" s="459"/>
      <x:c r="N974" s="747" t="str">
        <x:f>IF(A974="","",IF(COUNTIF($A$5:$A$1004,A974)&gt;1,"DUPLICATE ACTIVITY ID",IF(OR(B974="",C974="",D974="",E974="",F974="",G974="",L974=""),"CHECK REQUIRED FIELDS",IF(OR(NOT(ISNUMBER(B974)),B974&gt;TODAY()+1,AND(K974&lt;&gt;"",NOT(ISNUMBER(K974))),AND(K974&lt;&gt;"",K974&lt;B974)),"CHECK DATE","COMPLETE"))))</x:f>
      </x:c>
    </x:row>
    <x:row r="975">
      <x:c r="A975" s="459"/>
      <x:c r="B975" s="466"/>
      <x:c r="C975" s="459"/>
      <x:c r="D975" s="459"/>
      <x:c r="E975" s="459"/>
      <x:c r="F975" s="459"/>
      <x:c r="G975" s="459"/>
      <x:c r="H975" s="459"/>
      <x:c r="I975" s="459"/>
      <x:c r="J975" s="459"/>
      <x:c r="K975" s="487"/>
      <x:c r="L975" s="459"/>
      <x:c r="M975" s="459"/>
      <x:c r="N975" s="747" t="str">
        <x:f>IF(A975="","",IF(COUNTIF($A$5:$A$1004,A975)&gt;1,"DUPLICATE ACTIVITY ID",IF(OR(B975="",C975="",D975="",E975="",F975="",G975="",L975=""),"CHECK REQUIRED FIELDS",IF(OR(NOT(ISNUMBER(B975)),B975&gt;TODAY()+1,AND(K975&lt;&gt;"",NOT(ISNUMBER(K975))),AND(K975&lt;&gt;"",K975&lt;B975)),"CHECK DATE","COMPLETE"))))</x:f>
      </x:c>
    </x:row>
    <x:row r="976">
      <x:c r="A976" s="459"/>
      <x:c r="B976" s="466"/>
      <x:c r="C976" s="459"/>
      <x:c r="D976" s="459"/>
      <x:c r="E976" s="459"/>
      <x:c r="F976" s="459"/>
      <x:c r="G976" s="459"/>
      <x:c r="H976" s="459"/>
      <x:c r="I976" s="459"/>
      <x:c r="J976" s="459"/>
      <x:c r="K976" s="487"/>
      <x:c r="L976" s="459"/>
      <x:c r="M976" s="459"/>
      <x:c r="N976" s="747" t="str">
        <x:f>IF(A976="","",IF(COUNTIF($A$5:$A$1004,A976)&gt;1,"DUPLICATE ACTIVITY ID",IF(OR(B976="",C976="",D976="",E976="",F976="",G976="",L976=""),"CHECK REQUIRED FIELDS",IF(OR(NOT(ISNUMBER(B976)),B976&gt;TODAY()+1,AND(K976&lt;&gt;"",NOT(ISNUMBER(K976))),AND(K976&lt;&gt;"",K976&lt;B976)),"CHECK DATE","COMPLETE"))))</x:f>
      </x:c>
    </x:row>
    <x:row r="977">
      <x:c r="A977" s="459"/>
      <x:c r="B977" s="466"/>
      <x:c r="C977" s="459"/>
      <x:c r="D977" s="459"/>
      <x:c r="E977" s="459"/>
      <x:c r="F977" s="459"/>
      <x:c r="G977" s="459"/>
      <x:c r="H977" s="459"/>
      <x:c r="I977" s="459"/>
      <x:c r="J977" s="459"/>
      <x:c r="K977" s="487"/>
      <x:c r="L977" s="459"/>
      <x:c r="M977" s="459"/>
      <x:c r="N977" s="747" t="str">
        <x:f>IF(A977="","",IF(COUNTIF($A$5:$A$1004,A977)&gt;1,"DUPLICATE ACTIVITY ID",IF(OR(B977="",C977="",D977="",E977="",F977="",G977="",L977=""),"CHECK REQUIRED FIELDS",IF(OR(NOT(ISNUMBER(B977)),B977&gt;TODAY()+1,AND(K977&lt;&gt;"",NOT(ISNUMBER(K977))),AND(K977&lt;&gt;"",K977&lt;B977)),"CHECK DATE","COMPLETE"))))</x:f>
      </x:c>
    </x:row>
    <x:row r="978">
      <x:c r="A978" s="459"/>
      <x:c r="B978" s="466"/>
      <x:c r="C978" s="459"/>
      <x:c r="D978" s="459"/>
      <x:c r="E978" s="459"/>
      <x:c r="F978" s="459"/>
      <x:c r="G978" s="459"/>
      <x:c r="H978" s="459"/>
      <x:c r="I978" s="459"/>
      <x:c r="J978" s="459"/>
      <x:c r="K978" s="487"/>
      <x:c r="L978" s="459"/>
      <x:c r="M978" s="459"/>
      <x:c r="N978" s="747" t="str">
        <x:f>IF(A978="","",IF(COUNTIF($A$5:$A$1004,A978)&gt;1,"DUPLICATE ACTIVITY ID",IF(OR(B978="",C978="",D978="",E978="",F978="",G978="",L978=""),"CHECK REQUIRED FIELDS",IF(OR(NOT(ISNUMBER(B978)),B978&gt;TODAY()+1,AND(K978&lt;&gt;"",NOT(ISNUMBER(K978))),AND(K978&lt;&gt;"",K978&lt;B978)),"CHECK DATE","COMPLETE"))))</x:f>
      </x:c>
    </x:row>
    <x:row r="979">
      <x:c r="A979" s="459"/>
      <x:c r="B979" s="466"/>
      <x:c r="C979" s="459"/>
      <x:c r="D979" s="459"/>
      <x:c r="E979" s="459"/>
      <x:c r="F979" s="459"/>
      <x:c r="G979" s="459"/>
      <x:c r="H979" s="459"/>
      <x:c r="I979" s="459"/>
      <x:c r="J979" s="459"/>
      <x:c r="K979" s="487"/>
      <x:c r="L979" s="459"/>
      <x:c r="M979" s="459"/>
      <x:c r="N979" s="747" t="str">
        <x:f>IF(A979="","",IF(COUNTIF($A$5:$A$1004,A979)&gt;1,"DUPLICATE ACTIVITY ID",IF(OR(B979="",C979="",D979="",E979="",F979="",G979="",L979=""),"CHECK REQUIRED FIELDS",IF(OR(NOT(ISNUMBER(B979)),B979&gt;TODAY()+1,AND(K979&lt;&gt;"",NOT(ISNUMBER(K979))),AND(K979&lt;&gt;"",K979&lt;B979)),"CHECK DATE","COMPLETE"))))</x:f>
      </x:c>
    </x:row>
    <x:row r="980">
      <x:c r="A980" s="459"/>
      <x:c r="B980" s="466"/>
      <x:c r="C980" s="459"/>
      <x:c r="D980" s="459"/>
      <x:c r="E980" s="459"/>
      <x:c r="F980" s="459"/>
      <x:c r="G980" s="459"/>
      <x:c r="H980" s="459"/>
      <x:c r="I980" s="459"/>
      <x:c r="J980" s="459"/>
      <x:c r="K980" s="487"/>
      <x:c r="L980" s="459"/>
      <x:c r="M980" s="459"/>
      <x:c r="N980" s="747" t="str">
        <x:f>IF(A980="","",IF(COUNTIF($A$5:$A$1004,A980)&gt;1,"DUPLICATE ACTIVITY ID",IF(OR(B980="",C980="",D980="",E980="",F980="",G980="",L980=""),"CHECK REQUIRED FIELDS",IF(OR(NOT(ISNUMBER(B980)),B980&gt;TODAY()+1,AND(K980&lt;&gt;"",NOT(ISNUMBER(K980))),AND(K980&lt;&gt;"",K980&lt;B980)),"CHECK DATE","COMPLETE"))))</x:f>
      </x:c>
    </x:row>
    <x:row r="981">
      <x:c r="A981" s="459"/>
      <x:c r="B981" s="466"/>
      <x:c r="C981" s="459"/>
      <x:c r="D981" s="459"/>
      <x:c r="E981" s="459"/>
      <x:c r="F981" s="459"/>
      <x:c r="G981" s="459"/>
      <x:c r="H981" s="459"/>
      <x:c r="I981" s="459"/>
      <x:c r="J981" s="459"/>
      <x:c r="K981" s="487"/>
      <x:c r="L981" s="459"/>
      <x:c r="M981" s="459"/>
      <x:c r="N981" s="747" t="str">
        <x:f>IF(A981="","",IF(COUNTIF($A$5:$A$1004,A981)&gt;1,"DUPLICATE ACTIVITY ID",IF(OR(B981="",C981="",D981="",E981="",F981="",G981="",L981=""),"CHECK REQUIRED FIELDS",IF(OR(NOT(ISNUMBER(B981)),B981&gt;TODAY()+1,AND(K981&lt;&gt;"",NOT(ISNUMBER(K981))),AND(K981&lt;&gt;"",K981&lt;B981)),"CHECK DATE","COMPLETE"))))</x:f>
      </x:c>
    </x:row>
    <x:row r="982">
      <x:c r="A982" s="459"/>
      <x:c r="B982" s="466"/>
      <x:c r="C982" s="459"/>
      <x:c r="D982" s="459"/>
      <x:c r="E982" s="459"/>
      <x:c r="F982" s="459"/>
      <x:c r="G982" s="459"/>
      <x:c r="H982" s="459"/>
      <x:c r="I982" s="459"/>
      <x:c r="J982" s="459"/>
      <x:c r="K982" s="487"/>
      <x:c r="L982" s="459"/>
      <x:c r="M982" s="459"/>
      <x:c r="N982" s="747" t="str">
        <x:f>IF(A982="","",IF(COUNTIF($A$5:$A$1004,A982)&gt;1,"DUPLICATE ACTIVITY ID",IF(OR(B982="",C982="",D982="",E982="",F982="",G982="",L982=""),"CHECK REQUIRED FIELDS",IF(OR(NOT(ISNUMBER(B982)),B982&gt;TODAY()+1,AND(K982&lt;&gt;"",NOT(ISNUMBER(K982))),AND(K982&lt;&gt;"",K982&lt;B982)),"CHECK DATE","COMPLETE"))))</x:f>
      </x:c>
    </x:row>
    <x:row r="983">
      <x:c r="A983" s="459"/>
      <x:c r="B983" s="466"/>
      <x:c r="C983" s="459"/>
      <x:c r="D983" s="459"/>
      <x:c r="E983" s="459"/>
      <x:c r="F983" s="459"/>
      <x:c r="G983" s="459"/>
      <x:c r="H983" s="459"/>
      <x:c r="I983" s="459"/>
      <x:c r="J983" s="459"/>
      <x:c r="K983" s="487"/>
      <x:c r="L983" s="459"/>
      <x:c r="M983" s="459"/>
      <x:c r="N983" s="747" t="str">
        <x:f>IF(A983="","",IF(COUNTIF($A$5:$A$1004,A983)&gt;1,"DUPLICATE ACTIVITY ID",IF(OR(B983="",C983="",D983="",E983="",F983="",G983="",L983=""),"CHECK REQUIRED FIELDS",IF(OR(NOT(ISNUMBER(B983)),B983&gt;TODAY()+1,AND(K983&lt;&gt;"",NOT(ISNUMBER(K983))),AND(K983&lt;&gt;"",K983&lt;B983)),"CHECK DATE","COMPLETE"))))</x:f>
      </x:c>
    </x:row>
    <x:row r="984">
      <x:c r="A984" s="459"/>
      <x:c r="B984" s="466"/>
      <x:c r="C984" s="459"/>
      <x:c r="D984" s="459"/>
      <x:c r="E984" s="459"/>
      <x:c r="F984" s="459"/>
      <x:c r="G984" s="459"/>
      <x:c r="H984" s="459"/>
      <x:c r="I984" s="459"/>
      <x:c r="J984" s="459"/>
      <x:c r="K984" s="487"/>
      <x:c r="L984" s="459"/>
      <x:c r="M984" s="459"/>
      <x:c r="N984" s="747" t="str">
        <x:f>IF(A984="","",IF(COUNTIF($A$5:$A$1004,A984)&gt;1,"DUPLICATE ACTIVITY ID",IF(OR(B984="",C984="",D984="",E984="",F984="",G984="",L984=""),"CHECK REQUIRED FIELDS",IF(OR(NOT(ISNUMBER(B984)),B984&gt;TODAY()+1,AND(K984&lt;&gt;"",NOT(ISNUMBER(K984))),AND(K984&lt;&gt;"",K984&lt;B984)),"CHECK DATE","COMPLETE"))))</x:f>
      </x:c>
    </x:row>
    <x:row r="985">
      <x:c r="A985" s="459"/>
      <x:c r="B985" s="466"/>
      <x:c r="C985" s="459"/>
      <x:c r="D985" s="459"/>
      <x:c r="E985" s="459"/>
      <x:c r="F985" s="459"/>
      <x:c r="G985" s="459"/>
      <x:c r="H985" s="459"/>
      <x:c r="I985" s="459"/>
      <x:c r="J985" s="459"/>
      <x:c r="K985" s="487"/>
      <x:c r="L985" s="459"/>
      <x:c r="M985" s="459"/>
      <x:c r="N985" s="747" t="str">
        <x:f>IF(A985="","",IF(COUNTIF($A$5:$A$1004,A985)&gt;1,"DUPLICATE ACTIVITY ID",IF(OR(B985="",C985="",D985="",E985="",F985="",G985="",L985=""),"CHECK REQUIRED FIELDS",IF(OR(NOT(ISNUMBER(B985)),B985&gt;TODAY()+1,AND(K985&lt;&gt;"",NOT(ISNUMBER(K985))),AND(K985&lt;&gt;"",K985&lt;B985)),"CHECK DATE","COMPLETE"))))</x:f>
      </x:c>
    </x:row>
    <x:row r="986">
      <x:c r="A986" s="459"/>
      <x:c r="B986" s="466"/>
      <x:c r="C986" s="459"/>
      <x:c r="D986" s="459"/>
      <x:c r="E986" s="459"/>
      <x:c r="F986" s="459"/>
      <x:c r="G986" s="459"/>
      <x:c r="H986" s="459"/>
      <x:c r="I986" s="459"/>
      <x:c r="J986" s="459"/>
      <x:c r="K986" s="487"/>
      <x:c r="L986" s="459"/>
      <x:c r="M986" s="459"/>
      <x:c r="N986" s="747" t="str">
        <x:f>IF(A986="","",IF(COUNTIF($A$5:$A$1004,A986)&gt;1,"DUPLICATE ACTIVITY ID",IF(OR(B986="",C986="",D986="",E986="",F986="",G986="",L986=""),"CHECK REQUIRED FIELDS",IF(OR(NOT(ISNUMBER(B986)),B986&gt;TODAY()+1,AND(K986&lt;&gt;"",NOT(ISNUMBER(K986))),AND(K986&lt;&gt;"",K986&lt;B986)),"CHECK DATE","COMPLETE"))))</x:f>
      </x:c>
    </x:row>
    <x:row r="987">
      <x:c r="A987" s="459"/>
      <x:c r="B987" s="466"/>
      <x:c r="C987" s="459"/>
      <x:c r="D987" s="459"/>
      <x:c r="E987" s="459"/>
      <x:c r="F987" s="459"/>
      <x:c r="G987" s="459"/>
      <x:c r="H987" s="459"/>
      <x:c r="I987" s="459"/>
      <x:c r="J987" s="459"/>
      <x:c r="K987" s="487"/>
      <x:c r="L987" s="459"/>
      <x:c r="M987" s="459"/>
      <x:c r="N987" s="747" t="str">
        <x:f>IF(A987="","",IF(COUNTIF($A$5:$A$1004,A987)&gt;1,"DUPLICATE ACTIVITY ID",IF(OR(B987="",C987="",D987="",E987="",F987="",G987="",L987=""),"CHECK REQUIRED FIELDS",IF(OR(NOT(ISNUMBER(B987)),B987&gt;TODAY()+1,AND(K987&lt;&gt;"",NOT(ISNUMBER(K987))),AND(K987&lt;&gt;"",K987&lt;B987)),"CHECK DATE","COMPLETE"))))</x:f>
      </x:c>
    </x:row>
    <x:row r="988">
      <x:c r="A988" s="459"/>
      <x:c r="B988" s="466"/>
      <x:c r="C988" s="459"/>
      <x:c r="D988" s="459"/>
      <x:c r="E988" s="459"/>
      <x:c r="F988" s="459"/>
      <x:c r="G988" s="459"/>
      <x:c r="H988" s="459"/>
      <x:c r="I988" s="459"/>
      <x:c r="J988" s="459"/>
      <x:c r="K988" s="487"/>
      <x:c r="L988" s="459"/>
      <x:c r="M988" s="459"/>
      <x:c r="N988" s="747" t="str">
        <x:f>IF(A988="","",IF(COUNTIF($A$5:$A$1004,A988)&gt;1,"DUPLICATE ACTIVITY ID",IF(OR(B988="",C988="",D988="",E988="",F988="",G988="",L988=""),"CHECK REQUIRED FIELDS",IF(OR(NOT(ISNUMBER(B988)),B988&gt;TODAY()+1,AND(K988&lt;&gt;"",NOT(ISNUMBER(K988))),AND(K988&lt;&gt;"",K988&lt;B988)),"CHECK DATE","COMPLETE"))))</x:f>
      </x:c>
    </x:row>
    <x:row r="989">
      <x:c r="A989" s="459"/>
      <x:c r="B989" s="466"/>
      <x:c r="C989" s="459"/>
      <x:c r="D989" s="459"/>
      <x:c r="E989" s="459"/>
      <x:c r="F989" s="459"/>
      <x:c r="G989" s="459"/>
      <x:c r="H989" s="459"/>
      <x:c r="I989" s="459"/>
      <x:c r="J989" s="459"/>
      <x:c r="K989" s="487"/>
      <x:c r="L989" s="459"/>
      <x:c r="M989" s="459"/>
      <x:c r="N989" s="747" t="str">
        <x:f>IF(A989="","",IF(COUNTIF($A$5:$A$1004,A989)&gt;1,"DUPLICATE ACTIVITY ID",IF(OR(B989="",C989="",D989="",E989="",F989="",G989="",L989=""),"CHECK REQUIRED FIELDS",IF(OR(NOT(ISNUMBER(B989)),B989&gt;TODAY()+1,AND(K989&lt;&gt;"",NOT(ISNUMBER(K989))),AND(K989&lt;&gt;"",K989&lt;B989)),"CHECK DATE","COMPLETE"))))</x:f>
      </x:c>
    </x:row>
    <x:row r="990">
      <x:c r="A990" s="459"/>
      <x:c r="B990" s="466"/>
      <x:c r="C990" s="459"/>
      <x:c r="D990" s="459"/>
      <x:c r="E990" s="459"/>
      <x:c r="F990" s="459"/>
      <x:c r="G990" s="459"/>
      <x:c r="H990" s="459"/>
      <x:c r="I990" s="459"/>
      <x:c r="J990" s="459"/>
      <x:c r="K990" s="487"/>
      <x:c r="L990" s="459"/>
      <x:c r="M990" s="459"/>
      <x:c r="N990" s="747" t="str">
        <x:f>IF(A990="","",IF(COUNTIF($A$5:$A$1004,A990)&gt;1,"DUPLICATE ACTIVITY ID",IF(OR(B990="",C990="",D990="",E990="",F990="",G990="",L990=""),"CHECK REQUIRED FIELDS",IF(OR(NOT(ISNUMBER(B990)),B990&gt;TODAY()+1,AND(K990&lt;&gt;"",NOT(ISNUMBER(K990))),AND(K990&lt;&gt;"",K990&lt;B990)),"CHECK DATE","COMPLETE"))))</x:f>
      </x:c>
    </x:row>
    <x:row r="991">
      <x:c r="A991" s="459"/>
      <x:c r="B991" s="466"/>
      <x:c r="C991" s="459"/>
      <x:c r="D991" s="459"/>
      <x:c r="E991" s="459"/>
      <x:c r="F991" s="459"/>
      <x:c r="G991" s="459"/>
      <x:c r="H991" s="459"/>
      <x:c r="I991" s="459"/>
      <x:c r="J991" s="459"/>
      <x:c r="K991" s="487"/>
      <x:c r="L991" s="459"/>
      <x:c r="M991" s="459"/>
      <x:c r="N991" s="747" t="str">
        <x:f>IF(A991="","",IF(COUNTIF($A$5:$A$1004,A991)&gt;1,"DUPLICATE ACTIVITY ID",IF(OR(B991="",C991="",D991="",E991="",F991="",G991="",L991=""),"CHECK REQUIRED FIELDS",IF(OR(NOT(ISNUMBER(B991)),B991&gt;TODAY()+1,AND(K991&lt;&gt;"",NOT(ISNUMBER(K991))),AND(K991&lt;&gt;"",K991&lt;B991)),"CHECK DATE","COMPLETE"))))</x:f>
      </x:c>
    </x:row>
    <x:row r="992">
      <x:c r="A992" s="459"/>
      <x:c r="B992" s="466"/>
      <x:c r="C992" s="459"/>
      <x:c r="D992" s="459"/>
      <x:c r="E992" s="459"/>
      <x:c r="F992" s="459"/>
      <x:c r="G992" s="459"/>
      <x:c r="H992" s="459"/>
      <x:c r="I992" s="459"/>
      <x:c r="J992" s="459"/>
      <x:c r="K992" s="487"/>
      <x:c r="L992" s="459"/>
      <x:c r="M992" s="459"/>
      <x:c r="N992" s="747" t="str">
        <x:f>IF(A992="","",IF(COUNTIF($A$5:$A$1004,A992)&gt;1,"DUPLICATE ACTIVITY ID",IF(OR(B992="",C992="",D992="",E992="",F992="",G992="",L992=""),"CHECK REQUIRED FIELDS",IF(OR(NOT(ISNUMBER(B992)),B992&gt;TODAY()+1,AND(K992&lt;&gt;"",NOT(ISNUMBER(K992))),AND(K992&lt;&gt;"",K992&lt;B992)),"CHECK DATE","COMPLETE"))))</x:f>
      </x:c>
    </x:row>
    <x:row r="993">
      <x:c r="A993" s="459"/>
      <x:c r="B993" s="466"/>
      <x:c r="C993" s="459"/>
      <x:c r="D993" s="459"/>
      <x:c r="E993" s="459"/>
      <x:c r="F993" s="459"/>
      <x:c r="G993" s="459"/>
      <x:c r="H993" s="459"/>
      <x:c r="I993" s="459"/>
      <x:c r="J993" s="459"/>
      <x:c r="K993" s="487"/>
      <x:c r="L993" s="459"/>
      <x:c r="M993" s="459"/>
      <x:c r="N993" s="747" t="str">
        <x:f>IF(A993="","",IF(COUNTIF($A$5:$A$1004,A993)&gt;1,"DUPLICATE ACTIVITY ID",IF(OR(B993="",C993="",D993="",E993="",F993="",G993="",L993=""),"CHECK REQUIRED FIELDS",IF(OR(NOT(ISNUMBER(B993)),B993&gt;TODAY()+1,AND(K993&lt;&gt;"",NOT(ISNUMBER(K993))),AND(K993&lt;&gt;"",K993&lt;B993)),"CHECK DATE","COMPLETE"))))</x:f>
      </x:c>
    </x:row>
    <x:row r="994">
      <x:c r="A994" s="459"/>
      <x:c r="B994" s="466"/>
      <x:c r="C994" s="459"/>
      <x:c r="D994" s="459"/>
      <x:c r="E994" s="459"/>
      <x:c r="F994" s="459"/>
      <x:c r="G994" s="459"/>
      <x:c r="H994" s="459"/>
      <x:c r="I994" s="459"/>
      <x:c r="J994" s="459"/>
      <x:c r="K994" s="487"/>
      <x:c r="L994" s="459"/>
      <x:c r="M994" s="459"/>
      <x:c r="N994" s="747" t="str">
        <x:f>IF(A994="","",IF(COUNTIF($A$5:$A$1004,A994)&gt;1,"DUPLICATE ACTIVITY ID",IF(OR(B994="",C994="",D994="",E994="",F994="",G994="",L994=""),"CHECK REQUIRED FIELDS",IF(OR(NOT(ISNUMBER(B994)),B994&gt;TODAY()+1,AND(K994&lt;&gt;"",NOT(ISNUMBER(K994))),AND(K994&lt;&gt;"",K994&lt;B994)),"CHECK DATE","COMPLETE"))))</x:f>
      </x:c>
    </x:row>
    <x:row r="995">
      <x:c r="A995" s="459"/>
      <x:c r="B995" s="466"/>
      <x:c r="C995" s="459"/>
      <x:c r="D995" s="459"/>
      <x:c r="E995" s="459"/>
      <x:c r="F995" s="459"/>
      <x:c r="G995" s="459"/>
      <x:c r="H995" s="459"/>
      <x:c r="I995" s="459"/>
      <x:c r="J995" s="459"/>
      <x:c r="K995" s="487"/>
      <x:c r="L995" s="459"/>
      <x:c r="M995" s="459"/>
      <x:c r="N995" s="747" t="str">
        <x:f>IF(A995="","",IF(COUNTIF($A$5:$A$1004,A995)&gt;1,"DUPLICATE ACTIVITY ID",IF(OR(B995="",C995="",D995="",E995="",F995="",G995="",L995=""),"CHECK REQUIRED FIELDS",IF(OR(NOT(ISNUMBER(B995)),B995&gt;TODAY()+1,AND(K995&lt;&gt;"",NOT(ISNUMBER(K995))),AND(K995&lt;&gt;"",K995&lt;B995)),"CHECK DATE","COMPLETE"))))</x:f>
      </x:c>
    </x:row>
    <x:row r="996">
      <x:c r="A996" s="459"/>
      <x:c r="B996" s="466"/>
      <x:c r="C996" s="459"/>
      <x:c r="D996" s="459"/>
      <x:c r="E996" s="459"/>
      <x:c r="F996" s="459"/>
      <x:c r="G996" s="459"/>
      <x:c r="H996" s="459"/>
      <x:c r="I996" s="459"/>
      <x:c r="J996" s="459"/>
      <x:c r="K996" s="487"/>
      <x:c r="L996" s="459"/>
      <x:c r="M996" s="459"/>
      <x:c r="N996" s="747" t="str">
        <x:f>IF(A996="","",IF(COUNTIF($A$5:$A$1004,A996)&gt;1,"DUPLICATE ACTIVITY ID",IF(OR(B996="",C996="",D996="",E996="",F996="",G996="",L996=""),"CHECK REQUIRED FIELDS",IF(OR(NOT(ISNUMBER(B996)),B996&gt;TODAY()+1,AND(K996&lt;&gt;"",NOT(ISNUMBER(K996))),AND(K996&lt;&gt;"",K996&lt;B996)),"CHECK DATE","COMPLETE"))))</x:f>
      </x:c>
    </x:row>
    <x:row r="997">
      <x:c r="A997" s="459"/>
      <x:c r="B997" s="466"/>
      <x:c r="C997" s="459"/>
      <x:c r="D997" s="459"/>
      <x:c r="E997" s="459"/>
      <x:c r="F997" s="459"/>
      <x:c r="G997" s="459"/>
      <x:c r="H997" s="459"/>
      <x:c r="I997" s="459"/>
      <x:c r="J997" s="459"/>
      <x:c r="K997" s="487"/>
      <x:c r="L997" s="459"/>
      <x:c r="M997" s="459"/>
      <x:c r="N997" s="747" t="str">
        <x:f>IF(A997="","",IF(COUNTIF($A$5:$A$1004,A997)&gt;1,"DUPLICATE ACTIVITY ID",IF(OR(B997="",C997="",D997="",E997="",F997="",G997="",L997=""),"CHECK REQUIRED FIELDS",IF(OR(NOT(ISNUMBER(B997)),B997&gt;TODAY()+1,AND(K997&lt;&gt;"",NOT(ISNUMBER(K997))),AND(K997&lt;&gt;"",K997&lt;B997)),"CHECK DATE","COMPLETE"))))</x:f>
      </x:c>
    </x:row>
    <x:row r="998">
      <x:c r="A998" s="459"/>
      <x:c r="B998" s="466"/>
      <x:c r="C998" s="459"/>
      <x:c r="D998" s="459"/>
      <x:c r="E998" s="459"/>
      <x:c r="F998" s="459"/>
      <x:c r="G998" s="459"/>
      <x:c r="H998" s="459"/>
      <x:c r="I998" s="459"/>
      <x:c r="J998" s="459"/>
      <x:c r="K998" s="487"/>
      <x:c r="L998" s="459"/>
      <x:c r="M998" s="459"/>
      <x:c r="N998" s="747" t="str">
        <x:f>IF(A998="","",IF(COUNTIF($A$5:$A$1004,A998)&gt;1,"DUPLICATE ACTIVITY ID",IF(OR(B998="",C998="",D998="",E998="",F998="",G998="",L998=""),"CHECK REQUIRED FIELDS",IF(OR(NOT(ISNUMBER(B998)),B998&gt;TODAY()+1,AND(K998&lt;&gt;"",NOT(ISNUMBER(K998))),AND(K998&lt;&gt;"",K998&lt;B998)),"CHECK DATE","COMPLETE"))))</x:f>
      </x:c>
    </x:row>
    <x:row r="999">
      <x:c r="A999" s="459"/>
      <x:c r="B999" s="466"/>
      <x:c r="C999" s="459"/>
      <x:c r="D999" s="459"/>
      <x:c r="E999" s="459"/>
      <x:c r="F999" s="459"/>
      <x:c r="G999" s="459"/>
      <x:c r="H999" s="459"/>
      <x:c r="I999" s="459"/>
      <x:c r="J999" s="459"/>
      <x:c r="K999" s="487"/>
      <x:c r="L999" s="459"/>
      <x:c r="M999" s="459"/>
      <x:c r="N999" s="747" t="str">
        <x:f>IF(A999="","",IF(COUNTIF($A$5:$A$1004,A999)&gt;1,"DUPLICATE ACTIVITY ID",IF(OR(B999="",C999="",D999="",E999="",F999="",G999="",L999=""),"CHECK REQUIRED FIELDS",IF(OR(NOT(ISNUMBER(B999)),B999&gt;TODAY()+1,AND(K999&lt;&gt;"",NOT(ISNUMBER(K999))),AND(K999&lt;&gt;"",K999&lt;B999)),"CHECK DATE","COMPLETE"))))</x:f>
      </x:c>
    </x:row>
    <x:row r="1000">
      <x:c r="A1000" s="459"/>
      <x:c r="B1000" s="466"/>
      <x:c r="C1000" s="459"/>
      <x:c r="D1000" s="459"/>
      <x:c r="E1000" s="459"/>
      <x:c r="F1000" s="459"/>
      <x:c r="G1000" s="459"/>
      <x:c r="H1000" s="459"/>
      <x:c r="I1000" s="459"/>
      <x:c r="J1000" s="459"/>
      <x:c r="K1000" s="487"/>
      <x:c r="L1000" s="459"/>
      <x:c r="M1000" s="459"/>
      <x:c r="N1000" s="747" t="str">
        <x:f>IF(A1000="","",IF(COUNTIF($A$5:$A$1004,A1000)&gt;1,"DUPLICATE ACTIVITY ID",IF(OR(B1000="",C1000="",D1000="",E1000="",F1000="",G1000="",L1000=""),"CHECK REQUIRED FIELDS",IF(OR(NOT(ISNUMBER(B1000)),B1000&gt;TODAY()+1,AND(K1000&lt;&gt;"",NOT(ISNUMBER(K1000))),AND(K1000&lt;&gt;"",K1000&lt;B1000)),"CHECK DATE","COMPLETE"))))</x:f>
      </x:c>
    </x:row>
    <x:row r="1001">
      <x:c r="A1001" s="459"/>
      <x:c r="B1001" s="466"/>
      <x:c r="C1001" s="459"/>
      <x:c r="D1001" s="459"/>
      <x:c r="E1001" s="459"/>
      <x:c r="F1001" s="459"/>
      <x:c r="G1001" s="459"/>
      <x:c r="H1001" s="459"/>
      <x:c r="I1001" s="459"/>
      <x:c r="J1001" s="459"/>
      <x:c r="K1001" s="487"/>
      <x:c r="L1001" s="459"/>
      <x:c r="M1001" s="459"/>
      <x:c r="N1001" s="747" t="str">
        <x:f>IF(A1001="","",IF(COUNTIF($A$5:$A$1004,A1001)&gt;1,"DUPLICATE ACTIVITY ID",IF(OR(B1001="",C1001="",D1001="",E1001="",F1001="",G1001="",L1001=""),"CHECK REQUIRED FIELDS",IF(OR(NOT(ISNUMBER(B1001)),B1001&gt;TODAY()+1,AND(K1001&lt;&gt;"",NOT(ISNUMBER(K1001))),AND(K1001&lt;&gt;"",K1001&lt;B1001)),"CHECK DATE","COMPLETE"))))</x:f>
      </x:c>
    </x:row>
    <x:row r="1002">
      <x:c r="A1002" s="459"/>
      <x:c r="B1002" s="466"/>
      <x:c r="C1002" s="459"/>
      <x:c r="D1002" s="459"/>
      <x:c r="E1002" s="459"/>
      <x:c r="F1002" s="459"/>
      <x:c r="G1002" s="459"/>
      <x:c r="H1002" s="459"/>
      <x:c r="I1002" s="459"/>
      <x:c r="J1002" s="459"/>
      <x:c r="K1002" s="487"/>
      <x:c r="L1002" s="459"/>
      <x:c r="M1002" s="459"/>
      <x:c r="N1002" s="747" t="str">
        <x:f>IF(A1002="","",IF(COUNTIF($A$5:$A$1004,A1002)&gt;1,"DUPLICATE ACTIVITY ID",IF(OR(B1002="",C1002="",D1002="",E1002="",F1002="",G1002="",L1002=""),"CHECK REQUIRED FIELDS",IF(OR(NOT(ISNUMBER(B1002)),B1002&gt;TODAY()+1,AND(K1002&lt;&gt;"",NOT(ISNUMBER(K1002))),AND(K1002&lt;&gt;"",K1002&lt;B1002)),"CHECK DATE","COMPLETE"))))</x:f>
      </x:c>
    </x:row>
    <x:row r="1003">
      <x:c r="A1003" s="459"/>
      <x:c r="B1003" s="466"/>
      <x:c r="C1003" s="459"/>
      <x:c r="D1003" s="459"/>
      <x:c r="E1003" s="459"/>
      <x:c r="F1003" s="459"/>
      <x:c r="G1003" s="459"/>
      <x:c r="H1003" s="459"/>
      <x:c r="I1003" s="459"/>
      <x:c r="J1003" s="459"/>
      <x:c r="K1003" s="487"/>
      <x:c r="L1003" s="459"/>
      <x:c r="M1003" s="459"/>
      <x:c r="N1003" s="747" t="str">
        <x:f>IF(A1003="","",IF(COUNTIF($A$5:$A$1004,A1003)&gt;1,"DUPLICATE ACTIVITY ID",IF(OR(B1003="",C1003="",D1003="",E1003="",F1003="",G1003="",L1003=""),"CHECK REQUIRED FIELDS",IF(OR(NOT(ISNUMBER(B1003)),B1003&gt;TODAY()+1,AND(K1003&lt;&gt;"",NOT(ISNUMBER(K1003))),AND(K1003&lt;&gt;"",K1003&lt;B1003)),"CHECK DATE","COMPLETE"))))</x:f>
      </x:c>
    </x:row>
    <x:row r="1004">
      <x:c r="A1004" s="459"/>
      <x:c r="B1004" s="466"/>
      <x:c r="C1004" s="459"/>
      <x:c r="D1004" s="459"/>
      <x:c r="E1004" s="459"/>
      <x:c r="F1004" s="459"/>
      <x:c r="G1004" s="459"/>
      <x:c r="H1004" s="459"/>
      <x:c r="I1004" s="459"/>
      <x:c r="J1004" s="459"/>
      <x:c r="K1004" s="487"/>
      <x:c r="L1004" s="459"/>
      <x:c r="M1004" s="459"/>
      <x:c r="N1004" s="747" t="str">
        <x:f>IF(A1004="","",IF(COUNTIF($A$5:$A$1004,A1004)&gt;1,"DUPLICATE ACTIVITY ID",IF(OR(B1004="",C1004="",D1004="",E1004="",F1004="",G1004="",L1004=""),"CHECK REQUIRED FIELDS",IF(OR(NOT(ISNUMBER(B1004)),B1004&gt;TODAY()+1,AND(K1004&lt;&gt;"",NOT(ISNUMBER(K1004))),AND(K1004&lt;&gt;"",K1004&lt;B1004)),"CHECK DATE","COMPLETE"))))</x:f>
      </x:c>
    </x:row>
  </x:sheetData>
  <x:mergeCells>
    <x:mergeCell ref="A1:M1"/>
    <x:mergeCell ref="A2:M2"/>
  </x:mergeCells>
  <x:conditionalFormatting sqref="A5:A504">
    <x:cfRule type="expression" dxfId="49" priority="1">
      <x:formula>AND(A5&lt;&gt;"",COUNTIF($A$5:$A$504,A5)&gt;1)</x:formula>
    </x:cfRule>
  </x:conditionalFormatting>
  <x:conditionalFormatting sqref="N5:N1004">
    <x:cfRule type="expression" dxfId="67" priority="2">
      <x:formula>N5="COMPLETE"</x:formula>
    </x:cfRule>
    <x:cfRule type="expression" dxfId="68" priority="3">
      <x:formula>AND(N5&lt;&gt;"",N5&lt;&gt;"COMPLETE")</x:formula>
    </x:cfRule>
  </x:conditionalFormatting>
  <x:dataValidations count="9">
    <x:dataValidation type="list" sqref="F5:F1004">
      <x:formula1>"Call,WhatsApp,Email,Meeting,Quotation,Sample,Payment,Other"</x:formula1>
    </x:dataValidation>
    <x:dataValidation type="list" sqref="G5:G1004">
      <x:formula1>"Inbound,Outbound"</x:formula1>
    </x:dataValidation>
    <x:dataValidation type="list" sqref="L5:L1004">
      <x:formula1>Setup!$B$4:$B$7</x:formula1>
    </x:dataValidation>
    <x:dataValidation errorStyle="stop" showErrorMessage="1" errorTitle="Invalid activity type" error="Choose an activity type." sqref="F5:F504"/>
    <x:dataValidation errorStyle="stop" showErrorMessage="1" errorTitle="Invalid direction" error="Choose Inbound or Outbound." sqref="G5:G504"/>
    <x:dataValidation type="list" errorStyle="stop" showErrorMessage="1" errorTitle="Invalid owner" error="Choose an owner from Setup." sqref="L5:L504">
      <x:formula1>Setup!$B$4:$B$7</x:formula1>
    </x:dataValidation>
    <x:dataValidation type="date" errorStyle="stop" operator="between" showErrorMessage="1" errorTitle="Invalid activity date" error="Enter a valid date and time." sqref="B5:B504">
      <x:formula1>DATE(2015,1,1)</x:formula1>
      <x:formula2>DATE(2100,12,31)</x:formula2>
    </x:dataValidation>
    <x:dataValidation type="date" errorStyle="stop" operator="between" showErrorMessage="1" errorTitle="Invalid next-action date" error="Enter a valid date." sqref="K5:K504">
      <x:formula1>DATE(2015,1,1)</x:formula1>
      <x:formula2>DATE(2100,12,31)</x:formula2>
    </x:dataValidation>
    <x:dataValidation type="custom" errorStyle="stop" showErrorMessage="1" errorTitle="Calculated cell" error="This cell updates automatically. Enter data only in yellow cells." sqref="N5:N1004">
      <x:formula1>FALSE</x:formula1>
    </x:dataValidation>
  </x:dataValidation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17" hidden="0" customWidth="1"/>
    <x:col min="2" max="2" width="12" hidden="0" customWidth="1"/>
    <x:col min="3" max="3" width="12" hidden="0" customWidth="1"/>
    <x:col min="4" max="4" width="12" hidden="0" customWidth="1"/>
    <x:col min="5" max="5" width="17" hidden="0" customWidth="1"/>
    <x:col min="6" max="6" width="12" hidden="0" customWidth="1"/>
    <x:col min="7" max="7" width="3" hidden="0" customWidth="1"/>
    <x:col min="8" max="8" width="24" hidden="0" customWidth="1"/>
    <x:col min="9" max="9" width="15" hidden="0" customWidth="1"/>
    <x:col min="10" max="10" width="12" hidden="0" customWidth="1"/>
    <x:col min="11" max="11" width="12" hidden="0" customWidth="1"/>
    <x:col min="12" max="12" width="12" hidden="0" customWidth="1"/>
  </x:cols>
  <x:sheetData>
    <x:row r="1" ht="34" customHeight="1">
      <x:c r="A1" s="161" t="str">
        <x:v>RFQFlow AI — Deal Analytics</x:v>
      </x:c>
      <x:c r="B1" s="161"/>
      <x:c r="C1" s="161"/>
      <x:c r="D1" s="161"/>
      <x:c r="E1" s="161"/>
      <x:c r="F1" s="161"/>
      <x:c r="G1" s="161"/>
      <x:c r="H1" s="161"/>
      <x:c r="I1" s="161"/>
      <x:c r="J1" s="161"/>
      <x:c r="K1" s="161"/>
      <x:c r="L1" s="161"/>
    </x:row>
    <x:row r="3">
      <x:c r="A3" s="168" t="str">
        <x:v>Source Performance</x:v>
      </x:c>
      <x:c r="B3" s="168"/>
      <x:c r="C3" s="168"/>
      <x:c r="D3" s="168"/>
      <x:c r="E3" s="168"/>
      <x:c r="F3" s="168"/>
      <x:c r="H3" s="168" t="str">
        <x:v>Lost Deal Reasons</x:v>
      </x:c>
      <x:c r="I3" s="168"/>
      <x:c r="J3" s="168"/>
      <x:c r="K3" s="168"/>
      <x:c r="L3" s="168"/>
    </x:row>
    <x:row r="4">
      <x:c r="A4" s="157" t="str">
        <x:v>Source</x:v>
      </x:c>
      <x:c r="B4" s="157" t="str">
        <x:v>RFQs</x:v>
      </x:c>
      <x:c r="C4" s="157" t="str">
        <x:v>PO Won</x:v>
      </x:c>
      <x:c r="D4" s="157" t="str">
        <x:v>Lost</x:v>
      </x:c>
      <x:c r="E4" s="157" t="str">
        <x:v>Open Pipeline</x:v>
      </x:c>
      <x:c r="F4" s="157" t="str">
        <x:v>Win Rate</x:v>
      </x:c>
      <x:c r="H4" s="157" t="str">
        <x:v>Lost Reason</x:v>
      </x:c>
      <x:c r="I4" s="157" t="str">
        <x:v>Count</x:v>
      </x:c>
    </x:row>
    <x:row r="5">
      <x:c r="A5" t="str">
        <x:f>Setup!A4</x:f>
        <x:v>IndiaMART</x:v>
      </x:c>
      <x:c r="B5" t="n">
        <x:f>COUNTIF('RFQ Tracker'!$C$5:$C$504,A5)</x:f>
        <x:v>1</x:v>
      </x:c>
      <x:c r="C5" t="n">
        <x:f>COUNTIFS('RFQ Tracker'!$C$5:$C$504,A5,'RFQ Tracker'!$N$5:$N$504,"PO WON")</x:f>
        <x:v>1</x:v>
      </x:c>
      <x:c r="D5" t="n">
        <x:f>COUNTIFS('RFQ Tracker'!$C$5:$C$504,A5,'RFQ Tracker'!$N$5:$N$504,"LOST")</x:f>
        <x:v>0</x:v>
      </x:c>
      <x:c r="E5" s="28" t="n">
        <x:f>SUMIFS('RFQ Tracker'!$O$5:$O$504,'RFQ Tracker'!$C$5:$C$504,A5,'RFQ Tracker'!$N$5:$N$504,"&lt;&gt;PO WON",'RFQ Tracker'!$N$5:$N$504,"&lt;&gt;LOST",'RFQ Tracker'!$N$5:$N$504,"&lt;&gt;CANCELLED")</x:f>
        <x:v>0</x:v>
      </x:c>
      <x:c r="F5" s="42" t="n">
        <x:f>IF(C5+D5=0,"",C5/(C5+D5))</x:f>
        <x:v>1</x:v>
      </x:c>
      <x:c r="H5" t="str">
        <x:f>Setup!G4</x:f>
        <x:v>Price</x:v>
      </x:c>
      <x:c r="I5" t="n">
        <x:f>COUNTIF('RFQ Tracker'!$V$5:$V$504,H5)</x:f>
        <x:v>0</x:v>
      </x:c>
    </x:row>
    <x:row r="6">
      <x:c r="A6" t="str">
        <x:f>Setup!A5</x:f>
        <x:v>TradeIndia</x:v>
      </x:c>
      <x:c r="B6" t="n">
        <x:f>COUNTIF('RFQ Tracker'!$C$5:$C$504,A6)</x:f>
        <x:v>0</x:v>
      </x:c>
      <x:c r="C6" t="n">
        <x:f>COUNTIFS('RFQ Tracker'!$C$5:$C$504,A6,'RFQ Tracker'!$N$5:$N$504,"PO WON")</x:f>
        <x:v>0</x:v>
      </x:c>
      <x:c r="D6" t="n">
        <x:f>COUNTIFS('RFQ Tracker'!$C$5:$C$504,A6,'RFQ Tracker'!$N$5:$N$504,"LOST")</x:f>
        <x:v>0</x:v>
      </x:c>
      <x:c r="E6" s="28" t="n">
        <x:f>SUMIFS('RFQ Tracker'!$O$5:$O$504,'RFQ Tracker'!$C$5:$C$504,A6,'RFQ Tracker'!$N$5:$N$504,"&lt;&gt;PO WON",'RFQ Tracker'!$N$5:$N$504,"&lt;&gt;LOST",'RFQ Tracker'!$N$5:$N$504,"&lt;&gt;CANCELLED")</x:f>
        <x:v>0</x:v>
      </x:c>
      <x:c r="F6" s="42" t="str">
        <x:f>IF(C6+D6=0,"",C6/(C6+D6))</x:f>
      </x:c>
      <x:c r="H6" t="str">
        <x:f>Setup!G5</x:f>
        <x:v>No Response</x:v>
      </x:c>
      <x:c r="I6" t="n">
        <x:f>COUNTIF('RFQ Tracker'!$V$5:$V$504,H6)</x:f>
        <x:v>0</x:v>
      </x:c>
    </x:row>
    <x:row r="7">
      <x:c r="A7" t="str">
        <x:f>Setup!A6</x:f>
        <x:v>Website</x:v>
      </x:c>
      <x:c r="B7" t="n">
        <x:f>COUNTIF('RFQ Tracker'!$C$5:$C$504,A7)</x:f>
        <x:v>0</x:v>
      </x:c>
      <x:c r="C7" t="n">
        <x:f>COUNTIFS('RFQ Tracker'!$C$5:$C$504,A7,'RFQ Tracker'!$N$5:$N$504,"PO WON")</x:f>
        <x:v>0</x:v>
      </x:c>
      <x:c r="D7" t="n">
        <x:f>COUNTIFS('RFQ Tracker'!$C$5:$C$504,A7,'RFQ Tracker'!$N$5:$N$504,"LOST")</x:f>
        <x:v>0</x:v>
      </x:c>
      <x:c r="E7" s="28" t="n">
        <x:f>SUMIFS('RFQ Tracker'!$O$5:$O$504,'RFQ Tracker'!$C$5:$C$504,A7,'RFQ Tracker'!$N$5:$N$504,"&lt;&gt;PO WON",'RFQ Tracker'!$N$5:$N$504,"&lt;&gt;LOST",'RFQ Tracker'!$N$5:$N$504,"&lt;&gt;CANCELLED")</x:f>
        <x:v>0</x:v>
      </x:c>
      <x:c r="F7" s="42" t="str">
        <x:f>IF(C7+D7=0,"",C7/(C7+D7))</x:f>
      </x:c>
      <x:c r="H7" t="str">
        <x:f>Setup!G6</x:f>
        <x:v>Competitor</x:v>
      </x:c>
      <x:c r="I7" t="n">
        <x:f>COUNTIF('RFQ Tracker'!$V$5:$V$504,H7)</x:f>
        <x:v>0</x:v>
      </x:c>
    </x:row>
    <x:row r="8">
      <x:c r="A8" t="str">
        <x:f>Setup!A7</x:f>
        <x:v>Referral</x:v>
      </x:c>
      <x:c r="B8" t="n">
        <x:f>COUNTIF('RFQ Tracker'!$C$5:$C$504,A8)</x:f>
        <x:v>0</x:v>
      </x:c>
      <x:c r="C8" t="n">
        <x:f>COUNTIFS('RFQ Tracker'!$C$5:$C$504,A8,'RFQ Tracker'!$N$5:$N$504,"PO WON")</x:f>
        <x:v>0</x:v>
      </x:c>
      <x:c r="D8" t="n">
        <x:f>COUNTIFS('RFQ Tracker'!$C$5:$C$504,A8,'RFQ Tracker'!$N$5:$N$504,"LOST")</x:f>
        <x:v>0</x:v>
      </x:c>
      <x:c r="E8" s="28" t="n">
        <x:f>SUMIFS('RFQ Tracker'!$O$5:$O$504,'RFQ Tracker'!$C$5:$C$504,A8,'RFQ Tracker'!$N$5:$N$504,"&lt;&gt;PO WON",'RFQ Tracker'!$N$5:$N$504,"&lt;&gt;LOST",'RFQ Tracker'!$N$5:$N$504,"&lt;&gt;CANCELLED")</x:f>
        <x:v>0</x:v>
      </x:c>
      <x:c r="F8" s="42" t="str">
        <x:f>IF(C8+D8=0,"",C8/(C8+D8))</x:f>
      </x:c>
      <x:c r="H8" t="str">
        <x:f>Setup!G7</x:f>
        <x:v>Delivery Time</x:v>
      </x:c>
      <x:c r="I8" t="n">
        <x:f>COUNTIF('RFQ Tracker'!$V$5:$V$504,H8)</x:f>
        <x:v>0</x:v>
      </x:c>
    </x:row>
    <x:row r="9">
      <x:c r="A9" t="str">
        <x:f>Setup!A8</x:f>
        <x:v>WhatsApp</x:v>
      </x:c>
      <x:c r="B9" t="n">
        <x:f>COUNTIF('RFQ Tracker'!$C$5:$C$504,A9)</x:f>
        <x:v>0</x:v>
      </x:c>
      <x:c r="C9" t="n">
        <x:f>COUNTIFS('RFQ Tracker'!$C$5:$C$504,A9,'RFQ Tracker'!$N$5:$N$504,"PO WON")</x:f>
        <x:v>0</x:v>
      </x:c>
      <x:c r="D9" t="n">
        <x:f>COUNTIFS('RFQ Tracker'!$C$5:$C$504,A9,'RFQ Tracker'!$N$5:$N$504,"LOST")</x:f>
        <x:v>0</x:v>
      </x:c>
      <x:c r="E9" s="28" t="n">
        <x:f>SUMIFS('RFQ Tracker'!$O$5:$O$504,'RFQ Tracker'!$C$5:$C$504,A9,'RFQ Tracker'!$N$5:$N$504,"&lt;&gt;PO WON",'RFQ Tracker'!$N$5:$N$504,"&lt;&gt;LOST",'RFQ Tracker'!$N$5:$N$504,"&lt;&gt;CANCELLED")</x:f>
        <x:v>0</x:v>
      </x:c>
      <x:c r="F9" s="42" t="str">
        <x:f>IF(C9+D9=0,"",C9/(C9+D9))</x:f>
      </x:c>
      <x:c r="H9" t="str">
        <x:f>Setup!G8</x:f>
        <x:v>MOQ</x:v>
      </x:c>
      <x:c r="I9" t="n">
        <x:f>COUNTIF('RFQ Tracker'!$V$5:$V$504,H9)</x:f>
        <x:v>0</x:v>
      </x:c>
    </x:row>
    <x:row r="10">
      <x:c r="A10" t="str">
        <x:f>Setup!A9</x:f>
        <x:v>Phone</x:v>
      </x:c>
      <x:c r="B10" t="n">
        <x:f>COUNTIF('RFQ Tracker'!$C$5:$C$504,A10)</x:f>
        <x:v>0</x:v>
      </x:c>
      <x:c r="C10" t="n">
        <x:f>COUNTIFS('RFQ Tracker'!$C$5:$C$504,A10,'RFQ Tracker'!$N$5:$N$504,"PO WON")</x:f>
        <x:v>0</x:v>
      </x:c>
      <x:c r="D10" t="n">
        <x:f>COUNTIFS('RFQ Tracker'!$C$5:$C$504,A10,'RFQ Tracker'!$N$5:$N$504,"LOST")</x:f>
        <x:v>0</x:v>
      </x:c>
      <x:c r="E10" s="28" t="n">
        <x:f>SUMIFS('RFQ Tracker'!$O$5:$O$504,'RFQ Tracker'!$C$5:$C$504,A10,'RFQ Tracker'!$N$5:$N$504,"&lt;&gt;PO WON",'RFQ Tracker'!$N$5:$N$504,"&lt;&gt;LOST",'RFQ Tracker'!$N$5:$N$504,"&lt;&gt;CANCELLED")</x:f>
        <x:v>0</x:v>
      </x:c>
      <x:c r="F10" s="42" t="str">
        <x:f>IF(C10+D10=0,"",C10/(C10+D10))</x:f>
      </x:c>
      <x:c r="H10" t="str">
        <x:f>Setup!G9</x:f>
        <x:v>Credit Terms</x:v>
      </x:c>
      <x:c r="I10" t="n">
        <x:f>COUNTIF('RFQ Tracker'!$V$5:$V$504,H10)</x:f>
        <x:v>0</x:v>
      </x:c>
    </x:row>
    <x:row r="11">
      <x:c r="A11" t="str">
        <x:f>Setup!A10</x:f>
        <x:v>Email</x:v>
      </x:c>
      <x:c r="B11" t="n">
        <x:f>COUNTIF('RFQ Tracker'!$C$5:$C$504,A11)</x:f>
        <x:v>0</x:v>
      </x:c>
      <x:c r="C11" t="n">
        <x:f>COUNTIFS('RFQ Tracker'!$C$5:$C$504,A11,'RFQ Tracker'!$N$5:$N$504,"PO WON")</x:f>
        <x:v>0</x:v>
      </x:c>
      <x:c r="D11" t="n">
        <x:f>COUNTIFS('RFQ Tracker'!$C$5:$C$504,A11,'RFQ Tracker'!$N$5:$N$504,"LOST")</x:f>
        <x:v>0</x:v>
      </x:c>
      <x:c r="E11" s="28" t="n">
        <x:f>SUMIFS('RFQ Tracker'!$O$5:$O$504,'RFQ Tracker'!$C$5:$C$504,A11,'RFQ Tracker'!$N$5:$N$504,"&lt;&gt;PO WON",'RFQ Tracker'!$N$5:$N$504,"&lt;&gt;LOST",'RFQ Tracker'!$N$5:$N$504,"&lt;&gt;CANCELLED")</x:f>
        <x:v>0</x:v>
      </x:c>
      <x:c r="F11" s="42" t="str">
        <x:f>IF(C11+D11=0,"",C11/(C11+D11))</x:f>
      </x:c>
      <x:c r="H11" t="str">
        <x:f>Setup!G10</x:f>
        <x:v>Requirement Cancelled</x:v>
      </x:c>
      <x:c r="I11" t="n">
        <x:f>COUNTIF('RFQ Tracker'!$V$5:$V$504,H11)</x:f>
        <x:v>0</x:v>
      </x:c>
    </x:row>
    <x:row r="12">
      <x:c r="A12" t="str">
        <x:f>Setup!A11</x:f>
        <x:v>Other</x:v>
      </x:c>
      <x:c r="B12" t="n">
        <x:f>COUNTIF('RFQ Tracker'!$C$5:$C$504,A12)</x:f>
        <x:v>0</x:v>
      </x:c>
      <x:c r="C12" t="n">
        <x:f>COUNTIFS('RFQ Tracker'!$C$5:$C$504,A12,'RFQ Tracker'!$N$5:$N$504,"PO WON")</x:f>
        <x:v>0</x:v>
      </x:c>
      <x:c r="D12" t="n">
        <x:f>COUNTIFS('RFQ Tracker'!$C$5:$C$504,A12,'RFQ Tracker'!$N$5:$N$504,"LOST")</x:f>
        <x:v>0</x:v>
      </x:c>
      <x:c r="E12" s="28" t="n">
        <x:f>SUMIFS('RFQ Tracker'!$O$5:$O$504,'RFQ Tracker'!$C$5:$C$504,A12,'RFQ Tracker'!$N$5:$N$504,"&lt;&gt;PO WON",'RFQ Tracker'!$N$5:$N$504,"&lt;&gt;LOST",'RFQ Tracker'!$N$5:$N$504,"&lt;&gt;CANCELLED")</x:f>
        <x:v>0</x:v>
      </x:c>
      <x:c r="F12" s="42" t="str">
        <x:f>IF(C12+D12=0,"",C12/(C12+D12))</x:f>
      </x:c>
      <x:c r="H12" t="str">
        <x:f>Setup!G11</x:f>
        <x:v>Buyer Cancelled</x:v>
      </x:c>
      <x:c r="I12" t="n">
        <x:f>COUNTIF('RFQ Tracker'!$V$5:$V$504,H12)</x:f>
        <x:v>0</x:v>
      </x:c>
    </x:row>
    <x:row r="15">
      <x:c r="A15" s="168" t="str">
        <x:v>Open Lead Aging</x:v>
      </x:c>
      <x:c r="B15" s="168"/>
      <x:c r="C15" s="168"/>
      <x:c r="D15" s="168"/>
      <x:c r="E15" s="168"/>
      <x:c r="F15" s="168"/>
      <x:c r="H15" s="168" t="str">
        <x:v>Sales Speed</x:v>
      </x:c>
      <x:c r="I15" s="168"/>
      <x:c r="J15" s="168"/>
      <x:c r="K15" s="168"/>
      <x:c r="L15" s="168"/>
    </x:row>
    <x:row r="16">
      <x:c r="A16" s="157" t="str">
        <x:v>Age Bucket</x:v>
      </x:c>
      <x:c r="B16" s="157" t="str">
        <x:v>Open RFQs</x:v>
      </x:c>
      <x:c r="H16" s="157" t="str">
        <x:v>Metric</x:v>
      </x:c>
      <x:c r="I16" s="157" t="str">
        <x:v>Value</x:v>
      </x:c>
    </x:row>
    <x:row r="17">
      <x:c r="A17" t="str">
        <x:v>0–2 days</x:v>
      </x:c>
      <x:c r="B17" t="n">
        <x:f>COUNTIFS('RFQ Tracker'!$S$5:$S$504,"&gt;=0",'RFQ Tracker'!$S$5:$S$504,"&lt;=2",'RFQ Tracker'!$A$5:$A$504,"&lt;&gt;",'RFQ Tracker'!$N$5:$N$504,"&lt;&gt;PO WON",'RFQ Tracker'!$N$5:$N$504,"&lt;&gt;LOST",'RFQ Tracker'!$N$5:$N$504,"&lt;&gt;CANCELLED")</x:f>
        <x:v>0</x:v>
      </x:c>
      <x:c r="H17" t="str">
        <x:v>Avg Response Time (hrs)</x:v>
      </x:c>
      <x:c r="I17" s="134" t="n">
        <x:f>IF(COUNT('RFQ Tracker'!AI5:AI504)=0,"",AVERAGE('RFQ Tracker'!AI5:AI504))</x:f>
        <x:v>10</x:v>
      </x:c>
    </x:row>
    <x:row r="18">
      <x:c r="A18" t="str">
        <x:v>3–7 days</x:v>
      </x:c>
      <x:c r="B18" t="n">
        <x:f>COUNTIFS('RFQ Tracker'!$S$5:$S$504,"&gt;=3",'RFQ Tracker'!$S$5:$S$504,"&lt;=7",'RFQ Tracker'!$A$5:$A$504,"&lt;&gt;",'RFQ Tracker'!$N$5:$N$504,"&lt;&gt;PO WON",'RFQ Tracker'!$N$5:$N$504,"&lt;&gt;LOST",'RFQ Tracker'!$N$5:$N$504,"&lt;&gt;CANCELLED")</x:f>
        <x:v>0</x:v>
      </x:c>
      <x:c r="H18" t="str">
        <x:v>Avg Days to Close</x:v>
      </x:c>
      <x:c r="I18" s="134" t="n">
        <x:f>IF(COUNT('RFQ Tracker'!AK5:AK504)=0,"",AVERAGE('RFQ Tracker'!AK5:AK504))</x:f>
        <x:v>7</x:v>
      </x:c>
    </x:row>
    <x:row r="19">
      <x:c r="A19" t="str">
        <x:v>8–14 days</x:v>
      </x:c>
      <x:c r="B19" t="n">
        <x:f>COUNTIFS('RFQ Tracker'!$S$5:$S$504,"&gt;=8",'RFQ Tracker'!$S$5:$S$504,"&lt;=14",'RFQ Tracker'!$A$5:$A$504,"&lt;&gt;",'RFQ Tracker'!$N$5:$N$504,"&lt;&gt;PO WON",'RFQ Tracker'!$N$5:$N$504,"&lt;&gt;LOST",'RFQ Tracker'!$N$5:$N$504,"&lt;&gt;CANCELLED")</x:f>
        <x:v>0</x:v>
      </x:c>
      <x:c r="H19" t="str">
        <x:v>Quotes &gt; 7 Days Old</x:v>
      </x:c>
      <x:c r="I19" t="n">
        <x:f>COUNTIFS('RFQ Tracker'!AJ5:AJ504,"&gt;7",'RFQ Tracker'!N5:N504,"&lt;&gt;PO WON",'RFQ Tracker'!N5:N504,"&lt;&gt;LOST",'RFQ Tracker'!N5:N504,"&lt;&gt;CANCELLED")</x:f>
        <x:v>0</x:v>
      </x:c>
    </x:row>
    <x:row r="20">
      <x:c r="A20" t="str">
        <x:v>15–30 days</x:v>
      </x:c>
      <x:c r="B20" t="n">
        <x:f>COUNTIFS('RFQ Tracker'!$S$5:$S$504,"&gt;=15",'RFQ Tracker'!$S$5:$S$504,"&lt;=30",'RFQ Tracker'!$A$5:$A$504,"&lt;&gt;",'RFQ Tracker'!$N$5:$N$504,"&lt;&gt;PO WON",'RFQ Tracker'!$N$5:$N$504,"&lt;&gt;LOST",'RFQ Tracker'!$N$5:$N$504,"&lt;&gt;CANCELLED")</x:f>
        <x:v>0</x:v>
      </x:c>
      <x:c r="H20" t="str">
        <x:v>Quotes &gt; 14 Days Old</x:v>
      </x:c>
      <x:c r="I20" t="n">
        <x:f>COUNTIFS('RFQ Tracker'!AJ5:AJ504,"&gt;14",'RFQ Tracker'!N5:N504,"&lt;&gt;PO WON",'RFQ Tracker'!N5:N504,"&lt;&gt;LOST",'RFQ Tracker'!N5:N504,"&lt;&gt;CANCELLED")</x:f>
        <x:v>0</x:v>
      </x:c>
    </x:row>
    <x:row r="21">
      <x:c r="A21" t="str">
        <x:v>31+ days</x:v>
      </x:c>
      <x:c r="B21" t="n">
        <x:f>COUNTIFS('RFQ Tracker'!$S$5:$S$504,"&gt;=31",'RFQ Tracker'!$S$5:$S$504,"&lt;=99999",'RFQ Tracker'!$A$5:$A$504,"&lt;&gt;",'RFQ Tracker'!$N$5:$N$504,"&lt;&gt;PO WON",'RFQ Tracker'!$N$5:$N$504,"&lt;&gt;LOST",'RFQ Tracker'!$N$5:$N$504,"&lt;&gt;CANCELLED")</x:f>
        <x:v>0</x:v>
      </x:c>
    </x:row>
  </x:sheetData>
  <x:mergeCells>
    <x:mergeCell ref="A1:L1"/>
    <x:mergeCell ref="A3:F3"/>
    <x:mergeCell ref="H3:L3"/>
    <x:mergeCell ref="A15:F15"/>
    <x:mergeCell ref="H15:L15"/>
  </x:mergeCells>
  <x:dataValidations count="10">
    <x:dataValidation type="custom" errorStyle="stop" showErrorMessage="1" errorTitle="Calculated cell" error="This cell updates automatically. Enter data only in yellow cells." sqref="A5:A12">
      <x:formula1>FALSE</x:formula1>
    </x:dataValidation>
    <x:dataValidation type="custom" errorStyle="stop" showErrorMessage="1" errorTitle="Calculated cell" error="This cell updates automatically. Enter data only in yellow cells." sqref="B5:B12">
      <x:formula1>FALSE</x:formula1>
    </x:dataValidation>
    <x:dataValidation type="custom" errorStyle="stop" showErrorMessage="1" errorTitle="Calculated cell" error="This cell updates automatically. Enter data only in yellow cells." sqref="B17:B21">
      <x:formula1>FALSE</x:formula1>
    </x:dataValidation>
    <x:dataValidation type="custom" errorStyle="stop" showErrorMessage="1" errorTitle="Calculated cell" error="This cell updates automatically. Enter data only in yellow cells." sqref="C5:C12">
      <x:formula1>FALSE</x:formula1>
    </x:dataValidation>
    <x:dataValidation type="custom" errorStyle="stop" showErrorMessage="1" errorTitle="Calculated cell" error="This cell updates automatically. Enter data only in yellow cells." sqref="D5:D12">
      <x:formula1>FALSE</x:formula1>
    </x:dataValidation>
    <x:dataValidation type="custom" errorStyle="stop" showErrorMessage="1" errorTitle="Calculated cell" error="This cell updates automatically. Enter data only in yellow cells." sqref="E5:E12">
      <x:formula1>FALSE</x:formula1>
    </x:dataValidation>
    <x:dataValidation type="custom" errorStyle="stop" showErrorMessage="1" errorTitle="Calculated cell" error="This cell updates automatically. Enter data only in yellow cells." sqref="F5:F12">
      <x:formula1>FALSE</x:formula1>
    </x:dataValidation>
    <x:dataValidation type="custom" errorStyle="stop" showErrorMessage="1" errorTitle="Calculated cell" error="This cell updates automatically. Enter data only in yellow cells." sqref="H5:H12">
      <x:formula1>FALSE</x:formula1>
    </x:dataValidation>
    <x:dataValidation type="custom" errorStyle="stop" showErrorMessage="1" errorTitle="Calculated cell" error="This cell updates automatically. Enter data only in yellow cells." sqref="I5:I12">
      <x:formula1>FALSE</x:formula1>
    </x:dataValidation>
    <x:dataValidation type="custom" errorStyle="stop" showErrorMessage="1" errorTitle="Calculated cell" error="This cell updates automatically. Enter data only in yellow cells." sqref="I17:I20">
      <x:formula1>FALSE</x:formula1>
    </x:dataValidation>
  </x:dataValidations>
  <x:pageMargins left="0.7" right="0.7" top="0.75" bottom="0.75" header="0.3" footer="0.3"/>
  <x:drawing xmlns:r="http://schemas.openxmlformats.org/officeDocument/2006/relationships" r:id="Rb2ef88db7b3749b7"/>
</x:worksheet>
</file>

<file path=xl/worksheets/sheet16.xml><?xml version="1.0" encoding="utf-8"?>
<x:worksheet xmlns:x="http://schemas.openxmlformats.org/spreadsheetml/2006/main">
  <x:sheetViews>
    <x:sheetView showGridLines="0" workbookViewId="0"/>
  </x:sheetViews>
  <x:sheetFormatPr defaultRowHeight="15"/>
  <x:cols>
    <x:col min="1" max="1" width="34" hidden="0" customWidth="1"/>
    <x:col min="2" max="2" width="18" hidden="0" customWidth="1"/>
    <x:col min="3" max="3" width="4" hidden="0" customWidth="1"/>
    <x:col min="4" max="4" width="30" hidden="0" customWidth="1"/>
    <x:col min="5" max="5" width="20" hidden="0" customWidth="1"/>
    <x:col min="6" max="6" width="10" hidden="0" customWidth="1"/>
    <x:col min="7" max="7" width="10" hidden="0" customWidth="1"/>
    <x:col min="8" max="8" width="10" hidden="0" customWidth="1"/>
  </x:cols>
  <x:sheetData>
    <x:row r="1" ht="34" customHeight="1">
      <x:c r="A1" s="161" t="str">
        <x:v>RFQFlow AI — Conversion ROI Calculator</x:v>
      </x:c>
      <x:c r="B1" s="161"/>
      <x:c r="C1" s="161"/>
      <x:c r="D1" s="161"/>
      <x:c r="E1" s="161"/>
      <x:c r="F1" s="161"/>
      <x:c r="G1" s="161"/>
      <x:c r="H1" s="161"/>
    </x:row>
    <x:row r="2">
      <x:c r="A2" s="171" t="str">
        <x:v>Estimate the commercial upside of improving RFQ follow-up. This is an illustration, not a guarantee of sales or profit.</x:v>
      </x:c>
      <x:c r="B2" s="171"/>
      <x:c r="C2" s="171"/>
      <x:c r="D2" s="171"/>
      <x:c r="E2" s="171"/>
      <x:c r="F2" s="171"/>
      <x:c r="G2" s="171"/>
      <x:c r="H2" s="171"/>
    </x:row>
    <x:row r="4">
      <x:c r="A4" s="157" t="str">
        <x:v>INPUT</x:v>
      </x:c>
      <x:c r="B4" s="157" t="str">
        <x:v>VALUE</x:v>
      </x:c>
      <x:c r="D4" s="157" t="str">
        <x:v>OUTPUT</x:v>
      </x:c>
      <x:c r="E4" s="157" t="str">
        <x:v>ESTIMATE</x:v>
      </x:c>
    </x:row>
    <x:row r="5">
      <x:c r="A5" s="438" t="str">
        <x:v>RFQs per month</x:v>
      </x:c>
      <x:c r="B5" s="459" t="n">
        <x:v>100</x:v>
      </x:c>
      <x:c r="D5" s="440" t="str">
        <x:v>Current monthly POs</x:v>
      </x:c>
      <x:c r="E5" s="472" t="n">
        <x:f>IF(OR(B5="",B6=""),"",IF(OR(NOT(ISNUMBER(B5)),NOT(ISNUMBER(B6)),B5&lt;0,B6&lt;0,B6&gt;1),"CHECK INPUTS",B5*B6))</x:f>
        <x:v>8</x:v>
      </x:c>
    </x:row>
    <x:row r="6">
      <x:c r="A6" s="438" t="str">
        <x:v>Current RFQ-to-PO conversion</x:v>
      </x:c>
      <x:c r="B6" s="483" t="n">
        <x:v>0.08</x:v>
      </x:c>
      <x:c r="D6" s="440" t="str">
        <x:v>Target monthly POs</x:v>
      </x:c>
      <x:c r="E6" s="472" t="n">
        <x:f>IF(OR(B5="",B7=""),"",IF(OR(NOT(ISNUMBER(B5)),NOT(ISNUMBER(B7)),B5&lt;0,B7&lt;0,B7&gt;1),"CHECK INPUTS",B5*B7))</x:f>
        <x:v>10</x:v>
      </x:c>
    </x:row>
    <x:row r="7">
      <x:c r="A7" s="438" t="str">
        <x:v>Target RFQ-to-PO conversion</x:v>
      </x:c>
      <x:c r="B7" s="483" t="n">
        <x:v>0.1</x:v>
      </x:c>
      <x:c r="D7" s="440" t="str">
        <x:v>Incremental POs</x:v>
      </x:c>
      <x:c r="E7" s="472" t="n">
        <x:f>IF(OR(NOT(ISNUMBER(E5)),NOT(ISNUMBER(E6))),IF(OR(E5="",E6=""),"","CHECK INPUTS"),MAX(E6-E5,0))</x:f>
        <x:v>2</x:v>
      </x:c>
    </x:row>
    <x:row r="8">
      <x:c r="A8" s="438" t="str">
        <x:v>Average PO value</x:v>
      </x:c>
      <x:c r="B8" s="488" t="n">
        <x:v>75000</x:v>
      </x:c>
      <x:c r="D8" s="440" t="str">
        <x:v>Incremental order value</x:v>
      </x:c>
      <x:c r="E8" s="471" t="n">
        <x:f>IF(OR(NOT(ISNUMBER(E7)),B8=""),IF(E7="","","CHECK INPUTS"),IF(OR(NOT(ISNUMBER(B8)),B8&lt;=0),"CHECK INPUTS",E7*B8))</x:f>
        <x:v>150000</x:v>
      </x:c>
    </x:row>
    <x:row r="9">
      <x:c r="A9" s="438" t="str">
        <x:v>Gross margin %</x:v>
      </x:c>
      <x:c r="B9" s="483" t="n">
        <x:v>0.2</x:v>
      </x:c>
      <x:c r="D9" s="440" t="str">
        <x:v>Estimated gross margin value</x:v>
      </x:c>
      <x:c r="E9" s="471" t="n">
        <x:f>IF(OR(NOT(ISNUMBER(E8)),B9=""),IF(E8="","","CHECK INPUTS"),IF(OR(NOT(ISNUMBER(B9)),B9&lt;0,B9&gt;1),"CHECK INPUTS",E8*B9))</x:f>
        <x:v>30000</x:v>
      </x:c>
    </x:row>
    <x:row r="10">
      <x:c r="A10" s="438" t="str">
        <x:v>RFQFlow plan cost (editable)</x:v>
      </x:c>
      <x:c r="B10" s="488" t="n">
        <x:v>799</x:v>
      </x:c>
      <x:c r="D10" s="440" t="str">
        <x:v>Payback multiple</x:v>
      </x:c>
      <x:c r="E10" s="489" t="n">
        <x:f>IF(OR(NOT(ISNUMBER(E9)),B10=""),IF(E9="","","CHECK INPUTS"),IF(OR(NOT(ISNUMBER(B10)),B10&lt;=0),"CHECK INPUTS",E9/B10))</x:f>
        <x:v>37.546933667083856</x:v>
      </x:c>
    </x:row>
    <x:row r="11">
      <x:c r="D11" s="440" t="str">
        <x:v>Break-even incremental orders</x:v>
      </x:c>
      <x:c r="E11" s="490" t="n">
        <x:f>IF(OR(B10="",B8="",B9=""),"",IF(OR(NOT(ISNUMBER(B10)),NOT(ISNUMBER(B8)),NOT(ISNUMBER(B9)),B10&lt;=0,B8&lt;=0,B9&lt;=0,B9&gt;1),"CHECK INPUTS",B10/(B8*B9)))</x:f>
        <x:v>0.053266666666666664</x:v>
      </x:c>
    </x:row>
    <x:row r="13">
      <x:c r="A13" s="180" t="str">
        <x:v>Example interpretation: if better lead discipline increases conversion from 8% to 10% on 100 monthly RFQs, that is 2 additional POs in the illustration. Actual results depend on lead quality, price, product, competition, sales execution and market conditions.</x:v>
      </x:c>
      <x:c r="B13" s="180"/>
      <x:c r="C13" s="180"/>
      <x:c r="D13" s="180"/>
      <x:c r="E13" s="180"/>
      <x:c r="F13" s="180"/>
      <x:c r="G13" s="180"/>
      <x:c r="H13" s="180"/>
    </x:row>
    <x:row r="14">
      <x:c r="A14" s="180"/>
      <x:c r="B14" s="180"/>
      <x:c r="C14" s="180"/>
      <x:c r="D14" s="180"/>
      <x:c r="E14" s="180"/>
      <x:c r="F14" s="180"/>
      <x:c r="G14" s="180"/>
      <x:c r="H14" s="180"/>
    </x:row>
    <x:row r="15">
      <x:c r="A15" s="180"/>
      <x:c r="B15" s="180"/>
      <x:c r="C15" s="180"/>
      <x:c r="D15" s="180"/>
      <x:c r="E15" s="180"/>
      <x:c r="F15" s="180"/>
      <x:c r="G15" s="180"/>
      <x:c r="H15" s="180"/>
    </x:row>
    <x:row r="16">
      <x:c r="A16" s="180"/>
      <x:c r="B16" s="180"/>
      <x:c r="C16" s="180"/>
      <x:c r="D16" s="180"/>
      <x:c r="E16" s="180"/>
      <x:c r="F16" s="180"/>
      <x:c r="G16" s="180"/>
      <x:c r="H16" s="180"/>
    </x:row>
    <x:row r="17">
      <x:c r="A17" s="180"/>
      <x:c r="B17" s="180"/>
      <x:c r="C17" s="180"/>
      <x:c r="D17" s="180"/>
      <x:c r="E17" s="180"/>
      <x:c r="F17" s="180"/>
      <x:c r="G17" s="180"/>
      <x:c r="H17" s="180"/>
    </x:row>
  </x:sheetData>
  <x:mergeCells>
    <x:mergeCell ref="A1:H1"/>
    <x:mergeCell ref="A2:H2"/>
    <x:mergeCell ref="A13:H17"/>
  </x:mergeCells>
  <x:conditionalFormatting sqref="E5:E11">
    <x:cfRule type="expression" dxfId="46" priority="1">
      <x:formula>E5="CHECK INPUTS"</x:formula>
    </x:cfRule>
  </x:conditionalFormatting>
  <x:dataValidations count="6">
    <x:dataValidation type="whole" errorStyle="stop" operator="between" showErrorMessage="1" errorTitle="Invalid RFQ count" error="Enter a whole number from 1 to 1,000,000." sqref="B5">
      <x:formula1>1</x:formula1>
      <x:formula2>1000000</x:formula2>
    </x:dataValidation>
    <x:dataValidation type="decimal" errorStyle="stop" operator="between" showErrorMessage="1" errorTitle="Invalid conversion rate" error="Enter a rate from 0% to 100%." sqref="B6:B7">
      <x:formula1>0</x:formula1>
      <x:formula2>1</x:formula2>
    </x:dataValidation>
    <x:dataValidation type="decimal" errorStyle="stop" operator="greaterThan" showErrorMessage="1" errorTitle="Invalid PO value" error="Average PO value must be greater than zero." sqref="B8">
      <x:formula1>0</x:formula1>
    </x:dataValidation>
    <x:dataValidation type="decimal" errorStyle="stop" operator="between" showErrorMessage="1" errorTitle="Invalid margin" error="Enter gross margin from 0% to 100%." sqref="B9">
      <x:formula1>0</x:formula1>
      <x:formula2>1</x:formula2>
    </x:dataValidation>
    <x:dataValidation type="decimal" errorStyle="stop" operator="greaterThan" showErrorMessage="1" errorTitle="Invalid purchase price" error="Purchase price must be greater than zero." sqref="B10">
      <x:formula1>0</x:formula1>
    </x:dataValidation>
    <x:dataValidation type="custom" errorStyle="stop" showErrorMessage="1" errorTitle="Calculated cell" error="This cell updates automatically. Enter data only in yellow cells." sqref="E5:E11">
      <x:formula1>FALSE</x:formula1>
    </x:dataValidation>
  </x:dataValidations>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20" hidden="0" customWidth="1"/>
    <x:col min="2" max="2" width="50"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x:c r="A1" s="511" t="str">
        <x:v>RFQFlow AI — Product Information</x:v>
      </x:c>
      <x:c r="B1" s="511"/>
      <x:c r="C1" s="161"/>
      <x:c r="D1" s="161"/>
      <x:c r="E1" s="161"/>
      <x:c r="F1" s="161"/>
      <x:c r="G1" s="161"/>
      <x:c r="H1" s="161"/>
    </x:row>
    <x:row r="2">
      <x:c r="A2" s="30"/>
      <x:c r="B2" s="30"/>
    </x:row>
    <x:row r="3">
      <x:c r="A3" s="512" t="str">
        <x:v>Product</x:v>
      </x:c>
      <x:c r="B3" s="77" t="str">
        <x:v>RFQFlow AI</x:v>
      </x:c>
    </x:row>
    <x:row r="4">
      <x:c r="A4" s="512" t="str">
        <x:v>Edition</x:v>
      </x:c>
      <x:c r="B4" s="77" t="str">
        <x:v>Buyer Ready 1.2</x:v>
      </x:c>
    </x:row>
    <x:row r="5">
      <x:c r="A5" s="512" t="str">
        <x:v>Designed for</x:v>
      </x:c>
      <x:c r="B5" s="77" t="str">
        <x:v>Indian B2B suppliers, manufacturers, wholesalers &amp; IndiaMART sellers</x:v>
      </x:c>
    </x:row>
    <x:row r="6">
      <x:c r="A6" s="512" t="str">
        <x:v>Format</x:v>
      </x:c>
      <x:c r="B6" s="77" t="str">
        <x:v>Excel workbook + optional external AI workflow</x:v>
      </x:c>
    </x:row>
    <x:row r="7">
      <x:c r="A7" s="512" t="str">
        <x:v>Core operation</x:v>
      </x:c>
      <x:c r="B7" s="77" t="str">
        <x:v>Offline / macro-free</x:v>
      </x:c>
    </x:row>
    <x:row r="8">
      <x:c r="A8" s="512" t="str">
        <x:v>AI operation</x:v>
      </x:c>
      <x:c r="B8" s="77" t="str">
        <x:v>Internet required only when using an external AI service</x:v>
      </x:c>
    </x:row>
    <x:row r="9">
      <x:c r="A9" s="30" t="str">
        <x:v>Release</x:v>
      </x:c>
      <x:c r="B9" s="30" t="str">
        <x:v>10-Sep-2026</x:v>
      </x:c>
    </x:row>
    <x:row r="10">
      <x:c r="A10" s="513" t="str">
        <x:v>BUYER LICENCE</x:v>
      </x:c>
      <x:c r="B10" s="513"/>
      <x:c r="C10" s="168"/>
      <x:c r="D10" s="168"/>
      <x:c r="E10" s="168"/>
      <x:c r="F10" s="168"/>
      <x:c r="G10" s="168"/>
      <x:c r="H10" s="168"/>
    </x:row>
    <x:row r="11">
      <x:c r="A11" s="78" t="str">
        <x:v>One purchased copy may be used internally by one business and its staff. You may customise it for internal use. Do not redistribute, resell, sublicense, upload or share the original workbook outside the purchasing business without written seller permission. RFQFlow AI is a workflow aid, not accounting, tax, legal, cybersecurity or commercial advice. Support is available through the seller contact on your receipt or checkout page.</x:v>
      </x:c>
      <x:c r="B11" s="78"/>
      <x:c r="C11" s="180"/>
      <x:c r="D11" s="180"/>
      <x:c r="E11" s="180"/>
      <x:c r="F11" s="180"/>
      <x:c r="G11" s="180"/>
      <x:c r="H11" s="180"/>
    </x:row>
    <x:row r="12">
      <x:c r="A12" s="78"/>
      <x:c r="B12" s="78"/>
      <x:c r="C12" s="180"/>
      <x:c r="D12" s="180"/>
      <x:c r="E12" s="180"/>
      <x:c r="F12" s="180"/>
      <x:c r="G12" s="180"/>
      <x:c r="H12" s="180"/>
    </x:row>
    <x:row r="13">
      <x:c r="A13" s="78"/>
      <x:c r="B13" s="78"/>
      <x:c r="C13" s="180"/>
      <x:c r="D13" s="180"/>
      <x:c r="E13" s="180"/>
      <x:c r="F13" s="180"/>
      <x:c r="G13" s="180"/>
      <x:c r="H13" s="180"/>
    </x:row>
    <x:row r="14">
      <x:c r="A14" s="78"/>
      <x:c r="B14" s="78"/>
      <x:c r="C14" s="180"/>
      <x:c r="D14" s="180"/>
      <x:c r="E14" s="180"/>
      <x:c r="F14" s="180"/>
      <x:c r="G14" s="180"/>
      <x:c r="H14" s="180"/>
    </x:row>
    <x:row r="15">
      <x:c r="A15" s="78"/>
      <x:c r="B15" s="78"/>
      <x:c r="C15" s="180"/>
      <x:c r="D15" s="180"/>
      <x:c r="E15" s="180"/>
      <x:c r="F15" s="180"/>
      <x:c r="G15" s="180"/>
      <x:c r="H15" s="180"/>
    </x:row>
    <x:row r="16">
      <x:c r="A16" s="78"/>
      <x:c r="B16" s="78"/>
      <x:c r="C16" s="180"/>
      <x:c r="D16" s="180"/>
      <x:c r="E16" s="180"/>
      <x:c r="F16" s="180"/>
      <x:c r="G16" s="180"/>
      <x:c r="H16" s="180"/>
    </x:row>
    <x:row r="17">
      <x:c r="A17" s="78"/>
      <x:c r="B17" s="78"/>
      <x:c r="C17" s="180"/>
      <x:c r="D17" s="180"/>
      <x:c r="E17" s="180"/>
      <x:c r="F17" s="180"/>
      <x:c r="G17" s="180"/>
      <x:c r="H17" s="180"/>
    </x:row>
    <x:row r="18">
      <x:c r="A18" s="78"/>
      <x:c r="B18" s="78"/>
      <x:c r="C18" s="180"/>
      <x:c r="D18" s="180"/>
      <x:c r="E18" s="180"/>
      <x:c r="F18" s="180"/>
      <x:c r="G18" s="180"/>
      <x:c r="H18" s="180"/>
    </x:row>
    <x:row r="19">
      <x:c r="A19" s="78"/>
      <x:c r="B19" s="78"/>
      <x:c r="C19" s="180"/>
      <x:c r="D19" s="180"/>
      <x:c r="E19" s="180"/>
      <x:c r="F19" s="180"/>
      <x:c r="G19" s="180"/>
      <x:c r="H19" s="180"/>
    </x:row>
    <x:row r="20">
      <x:c r="A20" s="30"/>
      <x:c r="B20" s="30"/>
    </x:row>
    <x:row r="21">
      <x:c r="A21" s="513" t="str">
        <x:v>BEFORE FIRST USE</x:v>
      </x:c>
      <x:c r="B21" s="513"/>
      <x:c r="C21" s="168"/>
      <x:c r="D21" s="168"/>
      <x:c r="E21" s="168"/>
      <x:c r="F21" s="168"/>
      <x:c r="G21" s="168"/>
      <x:c r="H21" s="168"/>
    </x:row>
    <x:row r="22">
      <x:c r="A22" s="514" t="str">
        <x:v>1</x:v>
      </x:c>
      <x:c r="B22" s="77" t="str">
        <x:v>Replace the demo company name, owners, GST rate, quote validity and payment due days in Setup.</x:v>
      </x:c>
    </x:row>
    <x:row r="23">
      <x:c r="A23" s="514" t="str">
        <x:v>2</x:v>
      </x:c>
      <x:c r="B23" s="77" t="str">
        <x:v>Replace the demo Product &amp; Pricing rows with the products or services you actually sell.</x:v>
      </x:c>
    </x:row>
    <x:row r="24">
      <x:c r="A24" s="514" t="str">
        <x:v>3</x:v>
      </x:c>
      <x:c r="B24" s="77" t="str">
        <x:v>Clear the yellow demo inputs in RFQ Tracker, Quotations, Orders &amp; Payments, Customer Master and Activity Log. Keep blue formulas.</x:v>
      </x:c>
    </x:row>
    <x:row r="25">
      <x:c r="A25" s="514" t="str">
        <x:v>4</x:v>
      </x:c>
      <x:c r="B25" s="77" t="str">
        <x:v>Verify GST, HSN/SAC, pricing, credit, delivery and quotation wording for your business before sending a quote.</x:v>
      </x:c>
    </x:row>
    <x:row r="26">
      <x:c r="A26" s="514" t="str">
        <x:v>5</x:v>
      </x:c>
      <x:c r="B26" s="77" t="str">
        <x:v>Save a separate working copy before entering live business data.</x:v>
      </x:c>
    </x:row>
    <x:row r="27">
      <x:c r="A27" s="514" t="str">
        <x:v>6</x:v>
      </x:c>
      <x:c r="B27" s="77" t="str">
        <x:v>Back up the working file regularly and limit access to authorised staff.</x:v>
      </x:c>
    </x:row>
    <x:row r="28">
      <x:c r="A28" s="514" t="str">
        <x:v>7</x:v>
      </x:c>
      <x:c r="B28" s="77" t="str">
        <x:v>Remove confidential data before using external AI and review every AI-generated message before sending.</x:v>
      </x:c>
    </x:row>
    <x:row r="29">
      <x:c r="A29" s="30"/>
      <x:c r="B29" s="30"/>
    </x:row>
    <x:row r="30">
      <x:c r="A30" s="515" t="str">
        <x:v>INCLUDED FEATURES</x:v>
      </x:c>
      <x:c r="B30" s="515"/>
      <x:c r="C30" s="384"/>
      <x:c r="D30" s="384"/>
      <x:c r="E30" s="384"/>
      <x:c r="F30" s="384"/>
      <x:c r="G30" s="384"/>
      <x:c r="H30" s="384"/>
    </x:row>
    <x:row r="31" ht="15" hidden="0" customHeight="1">
      <x:c r="A31" s="13" t="str">
        <x:v>Feature</x:v>
      </x:c>
      <x:c r="B31" s="13" t="str">
        <x:v>Availability</x:v>
      </x:c>
    </x:row>
    <x:row r="32" ht="26.399999618530273" hidden="0" customHeight="1">
      <x:c r="A32" s="30" t="str">
        <x:v>Dashboard and RFQ follow-up workflow</x:v>
      </x:c>
      <x:c r="B32" s="516" t="str">
        <x:v>Included</x:v>
      </x:c>
    </x:row>
    <x:row r="33" ht="26.399999618530273" hidden="0" customHeight="1">
      <x:c r="A33" s="30" t="str">
        <x:v>Quotation builder and revision register</x:v>
      </x:c>
      <x:c r="B33" s="516" t="str">
        <x:v>Included</x:v>
      </x:c>
    </x:row>
    <x:row r="34" ht="26.399999618530273" hidden="0" customHeight="1">
      <x:c r="A34" s="30" t="str">
        <x:v>PO, invoice and payment-status tracking</x:v>
      </x:c>
      <x:c r="B34" s="516" t="str">
        <x:v>Included</x:v>
      </x:c>
    </x:row>
    <x:row r="35" ht="39.599998474121094" hidden="0" customHeight="1">
      <x:c r="A35" s="30" t="str">
        <x:v>Sales analytics, message templates and ROI illustration</x:v>
      </x:c>
      <x:c r="B35" s="516" t="str">
        <x:v>Included</x:v>
      </x:c>
    </x:row>
    <x:row r="36" ht="26.399999618530273" hidden="0" customHeight="1">
      <x:c r="A36" s="30" t="str">
        <x:v>Optional external-AI prompt builder</x:v>
      </x:c>
      <x:c r="B36" s="516" t="str">
        <x:v>Included</x:v>
      </x:c>
    </x:row>
  </x:sheetData>
  <x:mergeCells>
    <x:mergeCell ref="A1:B1"/>
    <x:mergeCell ref="A10:B10"/>
    <x:mergeCell ref="A11:B19"/>
    <x:mergeCell ref="A21:B21"/>
    <x:mergeCell ref="A30:B30"/>
  </x:mergeCells>
  <x:pageMargins left="0.7" right="0.7" top="0.75" bottom="0.75" header="0.3" footer="0.3"/>
</x:worksheet>
</file>