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2" documentId="8_{A7054889-DF58-4B40-8494-DC45640F85B0}" xr6:coauthVersionLast="47" xr6:coauthVersionMax="47" xr10:uidLastSave="{051C64ED-2A01-4BE4-9593-FBEB809CFCF2}"/>
  <bookViews>
    <workbookView xWindow="-108" yWindow="-108" windowWidth="23256" windowHeight="12456" xr2:uid="{33E1F7A9-0BD1-4CF4-B4DC-78500FD1C751}"/>
  </bookViews>
  <sheets>
    <sheet name="Standard Method" sheetId="2" r:id="rId1"/>
    <sheet name="Alternate Method" sheetId="1" r:id="rId2"/>
    <sheet name="Curve Drawing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J20" i="1"/>
  <c r="J23" i="1"/>
  <c r="J26" i="1"/>
  <c r="J39" i="1" s="1"/>
  <c r="J41" i="1" s="1"/>
  <c r="J31" i="1"/>
  <c r="J34" i="1"/>
  <c r="J37" i="1"/>
  <c r="P1" i="3"/>
  <c r="P2" i="3"/>
  <c r="L3" i="3"/>
  <c r="M3" i="3"/>
  <c r="P3" i="3"/>
  <c r="B4" i="3"/>
  <c r="C4" i="3"/>
  <c r="K4" i="3"/>
  <c r="L4" i="3" s="1"/>
  <c r="M4" i="3" s="1"/>
  <c r="P4" i="3"/>
  <c r="B5" i="3"/>
  <c r="C5" i="3"/>
  <c r="D5" i="3"/>
  <c r="D6" i="3" s="1"/>
  <c r="D7" i="3" s="1"/>
  <c r="D8" i="3" s="1"/>
  <c r="D9" i="3" s="1"/>
  <c r="P5" i="3"/>
  <c r="B6" i="3"/>
  <c r="C6" i="3"/>
  <c r="N6" i="3"/>
  <c r="P6" i="3"/>
  <c r="B7" i="3"/>
  <c r="C7" i="3"/>
  <c r="N7" i="3"/>
  <c r="P7" i="3"/>
  <c r="B8" i="3"/>
  <c r="C8" i="3"/>
  <c r="N8" i="3"/>
  <c r="P8" i="3"/>
  <c r="B9" i="3"/>
  <c r="C9" i="3"/>
  <c r="N9" i="3"/>
  <c r="P9" i="3"/>
  <c r="N10" i="3"/>
  <c r="P10" i="3" s="1"/>
  <c r="P14" i="3"/>
  <c r="P15" i="3"/>
  <c r="J46" i="1" l="1"/>
  <c r="K14" i="1" s="1"/>
  <c r="J43" i="1"/>
  <c r="N11" i="3"/>
  <c r="K5" i="3"/>
  <c r="K6" i="3" l="1"/>
  <c r="L5" i="3"/>
  <c r="M5" i="3" s="1"/>
  <c r="N12" i="3"/>
  <c r="P11" i="3"/>
  <c r="P12" i="3" l="1"/>
  <c r="N13" i="3"/>
  <c r="P13" i="3" s="1"/>
  <c r="K7" i="3"/>
  <c r="L6" i="3"/>
  <c r="M6" i="3" s="1"/>
  <c r="K8" i="3" l="1"/>
  <c r="L7" i="3"/>
  <c r="M7" i="3" s="1"/>
  <c r="K9" i="3" l="1"/>
  <c r="L8" i="3"/>
  <c r="M8" i="3" s="1"/>
  <c r="L9" i="3" l="1"/>
  <c r="M9" i="3" s="1"/>
  <c r="K10" i="3"/>
  <c r="L10" i="3" l="1"/>
  <c r="M10" i="3" s="1"/>
  <c r="K11" i="3"/>
  <c r="L11" i="3" s="1"/>
  <c r="M11" i="3" s="1"/>
</calcChain>
</file>

<file path=xl/sharedStrings.xml><?xml version="1.0" encoding="utf-8"?>
<sst xmlns="http://schemas.openxmlformats.org/spreadsheetml/2006/main" count="21" uniqueCount="21">
  <si>
    <t xml:space="preserve">Enter </t>
  </si>
  <si>
    <t>Xbar</t>
  </si>
  <si>
    <t>S</t>
  </si>
  <si>
    <t>USL</t>
  </si>
  <si>
    <t>LSL</t>
  </si>
  <si>
    <t>General Worksheet For Calculating Process Sigma</t>
  </si>
  <si>
    <t xml:space="preserve">enter </t>
  </si>
  <si>
    <t>D=</t>
  </si>
  <si>
    <t>O=</t>
  </si>
  <si>
    <t>Sigma=</t>
  </si>
  <si>
    <t>n=</t>
  </si>
  <si>
    <t xml:space="preserve">Number Of Defect Opportunities Per Unit </t>
  </si>
  <si>
    <t>Omit if no USL</t>
  </si>
  <si>
    <t>Omit if no LSL</t>
  </si>
  <si>
    <t>Number Of Units Output from Process</t>
  </si>
  <si>
    <t>Total Number Of Defects Made</t>
  </si>
  <si>
    <t>(Even if Defects were Fixed Later)</t>
  </si>
  <si>
    <t>Defects Per Million Opportunities</t>
  </si>
  <si>
    <t>Process Sigma (Short Term)</t>
  </si>
  <si>
    <t>Process Sigma (ST)</t>
  </si>
  <si>
    <t>Insert your variables in to the yellow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</si>
</sst>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9"/>
      <name val="Aptos"/>
      <family val="2"/>
    </font>
    <font>
      <sz val="10"/>
      <name val="Aptos"/>
      <family val="2"/>
    </font>
    <font>
      <b/>
      <sz val="10"/>
      <color indexed="17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7" fillId="0" borderId="0" xfId="0" applyFont="1"/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2" fontId="6" fillId="3" borderId="2" xfId="0" applyNumberFormat="1" applyFont="1" applyFill="1" applyBorder="1"/>
    <xf numFmtId="0" fontId="8" fillId="4" borderId="0" xfId="0" applyFont="1" applyFill="1"/>
    <xf numFmtId="0" fontId="9" fillId="4" borderId="0" xfId="0" applyFont="1" applyFill="1"/>
    <xf numFmtId="0" fontId="9" fillId="0" borderId="0" xfId="0" applyFont="1"/>
    <xf numFmtId="0" fontId="9" fillId="0" borderId="2" xfId="0" applyFont="1" applyBorder="1"/>
    <xf numFmtId="0" fontId="10" fillId="0" borderId="0" xfId="0" applyFont="1"/>
    <xf numFmtId="0" fontId="9" fillId="0" borderId="3" xfId="0" applyFont="1" applyBorder="1" applyAlignment="1">
      <alignment horizontal="right"/>
    </xf>
    <xf numFmtId="0" fontId="9" fillId="2" borderId="6" xfId="0" applyFont="1" applyFill="1" applyBorder="1" applyProtection="1">
      <protection locked="0"/>
    </xf>
    <xf numFmtId="0" fontId="9" fillId="0" borderId="4" xfId="0" applyFont="1" applyBorder="1" applyAlignment="1">
      <alignment horizontal="right"/>
    </xf>
    <xf numFmtId="0" fontId="9" fillId="0" borderId="1" xfId="0" applyFont="1" applyBorder="1"/>
    <xf numFmtId="0" fontId="9" fillId="2" borderId="1" xfId="0" applyFont="1" applyFill="1" applyBorder="1" applyProtection="1">
      <protection locked="0"/>
    </xf>
    <xf numFmtId="0" fontId="9" fillId="0" borderId="5" xfId="0" applyFont="1" applyBorder="1" applyAlignment="1">
      <alignment horizontal="right"/>
    </xf>
    <xf numFmtId="0" fontId="9" fillId="2" borderId="7" xfId="0" applyFont="1" applyFill="1" applyBorder="1" applyProtection="1">
      <protection locked="0"/>
    </xf>
    <xf numFmtId="0" fontId="9" fillId="0" borderId="0" xfId="0" applyFont="1" applyAlignment="1">
      <alignment horizontal="right"/>
    </xf>
    <xf numFmtId="0" fontId="9" fillId="2" borderId="8" xfId="0" applyFont="1" applyFill="1" applyBorder="1" applyProtection="1">
      <protection locked="0"/>
    </xf>
    <xf numFmtId="0" fontId="9" fillId="3" borderId="9" xfId="0" applyFont="1" applyFill="1" applyBorder="1"/>
    <xf numFmtId="2" fontId="9" fillId="3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12011338264804E-2"/>
          <c:y val="0.13571957641258206"/>
          <c:w val="0.7186849462636159"/>
          <c:h val="0.7357429668682079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'Curve Drawing'!$N$1:$N$15</c:f>
              <c:numCache>
                <c:formatCode>General</c:formatCode>
                <c:ptCount val="15"/>
                <c:pt idx="0">
                  <c:v>-4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4</c:v>
                </c:pt>
              </c:numCache>
            </c:numRef>
          </c:xVal>
          <c:yVal>
            <c:numRef>
              <c:f>'Curve Drawing'!$P$1:$P$15</c:f>
              <c:numCache>
                <c:formatCode>General</c:formatCode>
                <c:ptCount val="15"/>
                <c:pt idx="0">
                  <c:v>1.3383022576488537E-4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1.3383022576488537E-4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10-42E2-985B-1BA37D47E532}"/>
            </c:ext>
          </c:extLst>
        </c:ser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'Curve Drawing'!$C$4:$C$9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'Curve Drawing'!$D$4:$D$9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10-42E2-985B-1BA37D47E53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'Curve Drawing'!$B$4:$B$9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'Curve Drawing'!$D$4:$D$9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10-42E2-985B-1BA37D47E532}"/>
            </c:ext>
          </c:extLst>
        </c:ser>
        <c:ser>
          <c:idx val="3"/>
          <c:order val="3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'Curve Drawing'!$F$4:$F$5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'Curve Drawing'!$G$4:$G$5</c:f>
              <c:numCache>
                <c:formatCode>General</c:formatCode>
                <c:ptCount val="2"/>
                <c:pt idx="0">
                  <c:v>0.24197072451914334</c:v>
                </c:pt>
                <c:pt idx="1">
                  <c:v>0.24197072451914334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10-42E2-985B-1BA37D47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571344"/>
        <c:axId val="1"/>
      </c:scatterChart>
      <c:valAx>
        <c:axId val="2076571344"/>
        <c:scaling>
          <c:orientation val="minMax"/>
          <c:max val="4"/>
          <c:min val="-4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6571344"/>
        <c:crosses val="autoZero"/>
        <c:crossBetween val="midCat"/>
        <c:majorUnit val="0.5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9</xdr:col>
      <xdr:colOff>388620</xdr:colOff>
      <xdr:row>46</xdr:row>
      <xdr:rowOff>144780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D930042F-E50F-FF8A-E7F4-B63AEFC9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0"/>
          <a:ext cx="588264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175260</xdr:colOff>
      <xdr:row>11</xdr:row>
      <xdr:rowOff>38100</xdr:rowOff>
    </xdr:from>
    <xdr:to>
      <xdr:col>8</xdr:col>
      <xdr:colOff>601980</xdr:colOff>
      <xdr:row>17</xdr:row>
      <xdr:rowOff>91440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2C691595-0584-B2CF-0E1B-AA5B190FC163}"/>
            </a:ext>
          </a:extLst>
        </xdr:cNvPr>
        <xdr:cNvSpPr>
          <a:spLocks noChangeArrowheads="1"/>
        </xdr:cNvSpPr>
      </xdr:nvSpPr>
      <xdr:spPr bwMode="auto">
        <a:xfrm>
          <a:off x="4549140" y="1897380"/>
          <a:ext cx="1051560" cy="1074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419100</xdr:colOff>
      <xdr:row>13</xdr:row>
      <xdr:rowOff>30480</xdr:rowOff>
    </xdr:from>
    <xdr:to>
      <xdr:col>9</xdr:col>
      <xdr:colOff>457200</xdr:colOff>
      <xdr:row>17</xdr:row>
      <xdr:rowOff>38100</xdr:rowOff>
    </xdr:to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2C39900E-921E-0404-564F-5ACA9DB187E1}"/>
            </a:ext>
          </a:extLst>
        </xdr:cNvPr>
        <xdr:cNvSpPr>
          <a:spLocks noChangeArrowheads="1"/>
        </xdr:cNvSpPr>
      </xdr:nvSpPr>
      <xdr:spPr bwMode="auto">
        <a:xfrm>
          <a:off x="4168140" y="2232660"/>
          <a:ext cx="191262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213360</xdr:colOff>
      <xdr:row>12</xdr:row>
      <xdr:rowOff>30480</xdr:rowOff>
    </xdr:from>
    <xdr:to>
      <xdr:col>8</xdr:col>
      <xdr:colOff>449580</xdr:colOff>
      <xdr:row>18</xdr:row>
      <xdr:rowOff>76200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9D589F50-6578-769A-B871-961735B19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EE7F-1167-4440-B92B-0B6E51DCC274}">
  <dimension ref="A2:G13"/>
  <sheetViews>
    <sheetView showGridLines="0" tabSelected="1" workbookViewId="0">
      <selection activeCell="K8" sqref="K8"/>
    </sheetView>
  </sheetViews>
  <sheetFormatPr defaultColWidth="9.109375" defaultRowHeight="13.8" x14ac:dyDescent="0.3"/>
  <cols>
    <col min="1" max="1" width="9.109375" style="15"/>
    <col min="2" max="2" width="26.109375" style="15" customWidth="1"/>
    <col min="3" max="3" width="9.109375" style="15"/>
    <col min="4" max="4" width="27.33203125" style="15" customWidth="1"/>
    <col min="5" max="5" width="9.109375" style="15"/>
    <col min="6" max="6" width="10.33203125" style="15" customWidth="1"/>
    <col min="7" max="16384" width="9.109375" style="15"/>
  </cols>
  <sheetData>
    <row r="2" spans="1:7" ht="35.25" customHeight="1" x14ac:dyDescent="0.45">
      <c r="A2" s="13" t="s">
        <v>5</v>
      </c>
      <c r="B2" s="14"/>
      <c r="C2" s="14"/>
      <c r="D2" s="14"/>
      <c r="E2" s="14"/>
      <c r="F2" s="14"/>
    </row>
    <row r="3" spans="1:7" ht="14.4" thickBot="1" x14ac:dyDescent="0.35"/>
    <row r="4" spans="1:7" ht="14.4" thickBot="1" x14ac:dyDescent="0.35">
      <c r="F4" s="16" t="s">
        <v>6</v>
      </c>
      <c r="G4" s="17" t="s">
        <v>20</v>
      </c>
    </row>
    <row r="5" spans="1:7" x14ac:dyDescent="0.3">
      <c r="A5" s="15">
        <v>1</v>
      </c>
      <c r="B5" s="15" t="s">
        <v>14</v>
      </c>
      <c r="E5" s="18" t="s">
        <v>10</v>
      </c>
      <c r="F5" s="19"/>
    </row>
    <row r="6" spans="1:7" x14ac:dyDescent="0.3">
      <c r="E6" s="20"/>
      <c r="F6" s="21"/>
    </row>
    <row r="7" spans="1:7" x14ac:dyDescent="0.3">
      <c r="A7" s="15">
        <v>2</v>
      </c>
      <c r="B7" s="15" t="s">
        <v>15</v>
      </c>
      <c r="C7" s="15" t="s">
        <v>16</v>
      </c>
      <c r="E7" s="20" t="s">
        <v>7</v>
      </c>
      <c r="F7" s="22"/>
    </row>
    <row r="8" spans="1:7" x14ac:dyDescent="0.3">
      <c r="E8" s="20"/>
      <c r="F8" s="21"/>
    </row>
    <row r="9" spans="1:7" ht="14.4" thickBot="1" x14ac:dyDescent="0.35">
      <c r="A9" s="15">
        <v>3</v>
      </c>
      <c r="B9" s="15" t="s">
        <v>11</v>
      </c>
      <c r="E9" s="23" t="s">
        <v>8</v>
      </c>
      <c r="F9" s="24"/>
    </row>
    <row r="10" spans="1:7" x14ac:dyDescent="0.3">
      <c r="E10" s="25"/>
    </row>
    <row r="11" spans="1:7" x14ac:dyDescent="0.3">
      <c r="A11" s="15">
        <v>4</v>
      </c>
      <c r="B11" s="15" t="s">
        <v>17</v>
      </c>
      <c r="F11" s="26" t="str">
        <f>IF(ISERR(1000000*F7/(F5*F9))=TRUE,"",1000000*F7/(F5*F9))</f>
        <v/>
      </c>
    </row>
    <row r="12" spans="1:7" ht="14.4" thickBot="1" x14ac:dyDescent="0.35"/>
    <row r="13" spans="1:7" ht="14.4" thickBot="1" x14ac:dyDescent="0.35">
      <c r="A13" s="15">
        <v>5</v>
      </c>
      <c r="B13" s="15" t="s">
        <v>18</v>
      </c>
      <c r="E13" s="27" t="s">
        <v>9</v>
      </c>
      <c r="F13" s="28" t="str">
        <f>IF(F11="","",NORMSINV(1-F11/1000000)+1.5)</f>
        <v/>
      </c>
    </row>
  </sheetData>
  <phoneticPr fontId="2" type="noConversion"/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885B-8F8E-4BFB-87B4-8C66AFC9EF8D}">
  <dimension ref="J8:L46"/>
  <sheetViews>
    <sheetView showGridLines="0" workbookViewId="0">
      <selection activeCell="K11" sqref="K11"/>
    </sheetView>
  </sheetViews>
  <sheetFormatPr defaultColWidth="9.109375" defaultRowHeight="13.2" x14ac:dyDescent="0.25"/>
  <sheetData>
    <row r="8" spans="10:12" ht="13.8" thickBot="1" x14ac:dyDescent="0.3"/>
    <row r="9" spans="10:12" ht="13.8" thickBot="1" x14ac:dyDescent="0.3">
      <c r="K9" s="1" t="s">
        <v>0</v>
      </c>
    </row>
    <row r="10" spans="10:12" x14ac:dyDescent="0.25">
      <c r="J10" s="2" t="s">
        <v>1</v>
      </c>
      <c r="K10" s="9"/>
    </row>
    <row r="11" spans="10:12" x14ac:dyDescent="0.25">
      <c r="J11" s="3" t="s">
        <v>2</v>
      </c>
      <c r="K11" s="10"/>
    </row>
    <row r="12" spans="10:12" x14ac:dyDescent="0.25">
      <c r="J12" s="4" t="s">
        <v>3</v>
      </c>
      <c r="K12" s="10"/>
      <c r="L12" t="s">
        <v>12</v>
      </c>
    </row>
    <row r="13" spans="10:12" ht="13.8" thickBot="1" x14ac:dyDescent="0.3">
      <c r="J13" s="5" t="s">
        <v>4</v>
      </c>
      <c r="K13" s="11"/>
      <c r="L13" t="s">
        <v>13</v>
      </c>
    </row>
    <row r="14" spans="10:12" ht="13.8" thickBot="1" x14ac:dyDescent="0.3">
      <c r="K14" s="12" t="e">
        <f>ROUND(J46,2)&amp;"sigma"</f>
        <v>#DIV/0!</v>
      </c>
      <c r="L14" s="8" t="s">
        <v>19</v>
      </c>
    </row>
    <row r="19" spans="10:10" ht="12" customHeight="1" x14ac:dyDescent="0.25"/>
    <row r="20" spans="10:10" ht="19.5" customHeight="1" x14ac:dyDescent="0.25">
      <c r="J20" t="e">
        <f>(K12-K10)/K11</f>
        <v>#DIV/0!</v>
      </c>
    </row>
    <row r="23" spans="10:10" ht="19.5" customHeight="1" x14ac:dyDescent="0.25">
      <c r="J23" t="e">
        <f>NORMDIST(J20,0,1,TRUE)</f>
        <v>#DIV/0!</v>
      </c>
    </row>
    <row r="26" spans="10:10" ht="15.75" customHeight="1" x14ac:dyDescent="0.25">
      <c r="J26" t="e">
        <f>1-J23</f>
        <v>#DIV/0!</v>
      </c>
    </row>
    <row r="31" spans="10:10" x14ac:dyDescent="0.25">
      <c r="J31" t="str">
        <f>IF(K13="","N/A",(K13-K10)/K11)</f>
        <v>N/A</v>
      </c>
    </row>
    <row r="34" spans="10:10" ht="18" customHeight="1" x14ac:dyDescent="0.25">
      <c r="J34" t="str">
        <f>IF(K13="","N/A",NORMDIST(J31,0,1,TRUE))</f>
        <v>N/A</v>
      </c>
    </row>
    <row r="37" spans="10:10" ht="18" customHeight="1" x14ac:dyDescent="0.25">
      <c r="J37" t="str">
        <f>J34</f>
        <v>N/A</v>
      </c>
    </row>
    <row r="39" spans="10:10" ht="24.75" customHeight="1" x14ac:dyDescent="0.25">
      <c r="J39" t="e">
        <f>J26+IF(K13="",0,J37)</f>
        <v>#DIV/0!</v>
      </c>
    </row>
    <row r="40" spans="10:10" ht="19.5" customHeight="1" x14ac:dyDescent="0.25"/>
    <row r="41" spans="10:10" x14ac:dyDescent="0.25">
      <c r="J41" t="e">
        <f>1-J39</f>
        <v>#DIV/0!</v>
      </c>
    </row>
    <row r="43" spans="10:10" x14ac:dyDescent="0.25">
      <c r="J43" s="6" t="e">
        <f>J41</f>
        <v>#DIV/0!</v>
      </c>
    </row>
    <row r="45" spans="10:10" ht="18" customHeight="1" x14ac:dyDescent="0.25"/>
    <row r="46" spans="10:10" x14ac:dyDescent="0.25">
      <c r="J46" s="7" t="e">
        <f>NORMSINV(J41)+1.5</f>
        <v>#DIV/0!</v>
      </c>
    </row>
  </sheetData>
  <sheetProtection sheet="1" objects="1" scenarios="1"/>
  <phoneticPr fontId="2" type="noConversion"/>
  <printOptions gridLinesSet="0"/>
  <pageMargins left="0.5" right="0.2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633A-A5CC-46C6-B201-0ADDA39B14B1}">
  <dimension ref="B1:Q15"/>
  <sheetViews>
    <sheetView workbookViewId="0">
      <selection activeCell="B4" sqref="B4:B9"/>
    </sheetView>
  </sheetViews>
  <sheetFormatPr defaultRowHeight="13.2" x14ac:dyDescent="0.25"/>
  <sheetData>
    <row r="1" spans="2:17" x14ac:dyDescent="0.25">
      <c r="N1">
        <v>-4</v>
      </c>
      <c r="O1">
        <v>0</v>
      </c>
      <c r="P1">
        <f t="shared" ref="P1:P15" si="0">NORMDIST(N1,0,1,1=2)</f>
        <v>1.3383022576488537E-4</v>
      </c>
    </row>
    <row r="2" spans="2:17" x14ac:dyDescent="0.25">
      <c r="N2">
        <v>-3</v>
      </c>
      <c r="O2">
        <v>0</v>
      </c>
      <c r="P2">
        <f t="shared" si="0"/>
        <v>4.4318484119380075E-3</v>
      </c>
      <c r="Q2">
        <v>-0.28515000000000001</v>
      </c>
    </row>
    <row r="3" spans="2:17" x14ac:dyDescent="0.25">
      <c r="K3">
        <v>1</v>
      </c>
      <c r="L3">
        <f t="shared" ref="L3:L11" si="1">(K3-3/8)/(9+1/4)</f>
        <v>6.7567567567567571E-2</v>
      </c>
      <c r="M3">
        <f t="shared" ref="M3:M11" si="2">NORMSINV(L3)</f>
        <v>-1.4941549086209043</v>
      </c>
      <c r="N3">
        <v>-2.5</v>
      </c>
      <c r="O3">
        <v>0</v>
      </c>
      <c r="P3">
        <f t="shared" si="0"/>
        <v>1.752830049356854E-2</v>
      </c>
      <c r="Q3">
        <v>2.1870799999999999</v>
      </c>
    </row>
    <row r="4" spans="2:17" x14ac:dyDescent="0.25">
      <c r="B4">
        <f>IF('Alternate Method'!J$31="N/A",0,'Alternate Method'!J$31)</f>
        <v>0</v>
      </c>
      <c r="C4" t="e">
        <f>'Alternate Method'!J$20</f>
        <v>#DIV/0!</v>
      </c>
      <c r="D4">
        <v>0</v>
      </c>
      <c r="F4">
        <v>0</v>
      </c>
      <c r="G4">
        <v>0.24197072451914334</v>
      </c>
      <c r="K4">
        <f t="shared" ref="K4:K11" si="3">K3+1</f>
        <v>2</v>
      </c>
      <c r="L4">
        <f t="shared" si="1"/>
        <v>0.17567567567567569</v>
      </c>
      <c r="M4">
        <f t="shared" si="2"/>
        <v>-0.93197131234319142</v>
      </c>
      <c r="N4">
        <v>-2</v>
      </c>
      <c r="O4">
        <v>0</v>
      </c>
      <c r="P4">
        <f t="shared" si="0"/>
        <v>5.3990966513188063E-2</v>
      </c>
      <c r="Q4">
        <v>0.59435000000000004</v>
      </c>
    </row>
    <row r="5" spans="2:17" x14ac:dyDescent="0.25">
      <c r="B5">
        <f>IF('Alternate Method'!J$31="N/A",0,'Alternate Method'!J$31)</f>
        <v>0</v>
      </c>
      <c r="C5" t="e">
        <f>'Alternate Method'!J$20</f>
        <v>#DIV/0!</v>
      </c>
      <c r="D5">
        <f>D4+0.1</f>
        <v>0.1</v>
      </c>
      <c r="F5">
        <v>1</v>
      </c>
      <c r="G5">
        <v>0.24197072451914334</v>
      </c>
      <c r="K5">
        <f t="shared" si="3"/>
        <v>3</v>
      </c>
      <c r="L5">
        <f t="shared" si="1"/>
        <v>0.28378378378378377</v>
      </c>
      <c r="M5">
        <f t="shared" si="2"/>
        <v>-0.5716375251650857</v>
      </c>
      <c r="N5">
        <v>-1.5</v>
      </c>
      <c r="O5">
        <v>0</v>
      </c>
      <c r="P5">
        <f t="shared" si="0"/>
        <v>0.12951759566589174</v>
      </c>
      <c r="Q5">
        <v>0.58613999999999999</v>
      </c>
    </row>
    <row r="6" spans="2:17" x14ac:dyDescent="0.25">
      <c r="B6">
        <f>IF('Alternate Method'!J$31="N/A",0,'Alternate Method'!J$31)</f>
        <v>0</v>
      </c>
      <c r="C6" t="e">
        <f>'Alternate Method'!J$20</f>
        <v>#DIV/0!</v>
      </c>
      <c r="D6">
        <f>D5+0.1</f>
        <v>0.2</v>
      </c>
      <c r="K6">
        <f t="shared" si="3"/>
        <v>4</v>
      </c>
      <c r="L6">
        <f t="shared" si="1"/>
        <v>0.39189189189189189</v>
      </c>
      <c r="M6">
        <f t="shared" si="2"/>
        <v>-0.27439148786003692</v>
      </c>
      <c r="N6">
        <f t="shared" ref="N6:N13" si="4">N5+0.5</f>
        <v>-1</v>
      </c>
      <c r="O6">
        <v>0</v>
      </c>
      <c r="P6">
        <f t="shared" si="0"/>
        <v>0.24197072451914337</v>
      </c>
      <c r="Q6">
        <v>-1.1593599999999999</v>
      </c>
    </row>
    <row r="7" spans="2:17" x14ac:dyDescent="0.25">
      <c r="B7">
        <f>IF('Alternate Method'!J$31="N/A",0,'Alternate Method'!J$31)</f>
        <v>0</v>
      </c>
      <c r="C7" t="e">
        <f>'Alternate Method'!J$20</f>
        <v>#DIV/0!</v>
      </c>
      <c r="D7">
        <f>D6+0.1</f>
        <v>0.30000000000000004</v>
      </c>
      <c r="K7">
        <f t="shared" si="3"/>
        <v>5</v>
      </c>
      <c r="L7">
        <f t="shared" si="1"/>
        <v>0.5</v>
      </c>
      <c r="M7">
        <f t="shared" si="2"/>
        <v>0</v>
      </c>
      <c r="N7">
        <f t="shared" si="4"/>
        <v>-0.5</v>
      </c>
      <c r="O7">
        <v>0</v>
      </c>
      <c r="P7">
        <f t="shared" si="0"/>
        <v>0.35206532676429952</v>
      </c>
      <c r="Q7">
        <v>-0.85962000000000005</v>
      </c>
    </row>
    <row r="8" spans="2:17" x14ac:dyDescent="0.25">
      <c r="B8">
        <f>IF('Alternate Method'!J$31="N/A",0,'Alternate Method'!J$31)</f>
        <v>0</v>
      </c>
      <c r="C8" t="e">
        <f>'Alternate Method'!J$20</f>
        <v>#DIV/0!</v>
      </c>
      <c r="D8">
        <f>D7+0.1</f>
        <v>0.4</v>
      </c>
      <c r="K8">
        <f t="shared" si="3"/>
        <v>6</v>
      </c>
      <c r="L8">
        <f t="shared" si="1"/>
        <v>0.60810810810810811</v>
      </c>
      <c r="M8">
        <f t="shared" si="2"/>
        <v>0.27439148786003692</v>
      </c>
      <c r="N8">
        <f t="shared" si="4"/>
        <v>0</v>
      </c>
      <c r="O8">
        <v>0</v>
      </c>
      <c r="P8">
        <f t="shared" si="0"/>
        <v>0.3989422804014327</v>
      </c>
      <c r="Q8">
        <v>-1.53718</v>
      </c>
    </row>
    <row r="9" spans="2:17" x14ac:dyDescent="0.25">
      <c r="B9">
        <f>IF('Alternate Method'!J$31="N/A",0,'Alternate Method'!J$31)</f>
        <v>0</v>
      </c>
      <c r="C9" t="e">
        <f>'Alternate Method'!J$20</f>
        <v>#DIV/0!</v>
      </c>
      <c r="D9">
        <f>D8+0.1</f>
        <v>0.5</v>
      </c>
      <c r="K9">
        <f t="shared" si="3"/>
        <v>7</v>
      </c>
      <c r="L9">
        <f t="shared" si="1"/>
        <v>0.71621621621621623</v>
      </c>
      <c r="M9">
        <f t="shared" si="2"/>
        <v>0.5716375251650857</v>
      </c>
      <c r="N9">
        <f t="shared" si="4"/>
        <v>0.5</v>
      </c>
      <c r="O9">
        <v>0</v>
      </c>
      <c r="P9">
        <f t="shared" si="0"/>
        <v>0.35206532676429952</v>
      </c>
      <c r="Q9">
        <v>-1.30179</v>
      </c>
    </row>
    <row r="10" spans="2:17" x14ac:dyDescent="0.25">
      <c r="K10">
        <f t="shared" si="3"/>
        <v>8</v>
      </c>
      <c r="L10">
        <f t="shared" si="1"/>
        <v>0.82432432432432434</v>
      </c>
      <c r="M10">
        <f t="shared" si="2"/>
        <v>0.93197131234319142</v>
      </c>
      <c r="N10">
        <f t="shared" si="4"/>
        <v>1</v>
      </c>
      <c r="O10">
        <v>0</v>
      </c>
      <c r="P10">
        <f t="shared" si="0"/>
        <v>0.24197072451914337</v>
      </c>
      <c r="Q10">
        <v>0.25</v>
      </c>
    </row>
    <row r="11" spans="2:17" x14ac:dyDescent="0.25">
      <c r="K11">
        <f t="shared" si="3"/>
        <v>9</v>
      </c>
      <c r="L11">
        <f t="shared" si="1"/>
        <v>0.93243243243243246</v>
      </c>
      <c r="M11">
        <f t="shared" si="2"/>
        <v>1.4941549086209054</v>
      </c>
      <c r="N11">
        <f t="shared" si="4"/>
        <v>1.5</v>
      </c>
      <c r="O11">
        <v>0</v>
      </c>
      <c r="P11">
        <f t="shared" si="0"/>
        <v>0.12951759566589174</v>
      </c>
      <c r="Q11">
        <v>-0.34956999999999999</v>
      </c>
    </row>
    <row r="12" spans="2:17" x14ac:dyDescent="0.25">
      <c r="N12">
        <f t="shared" si="4"/>
        <v>2</v>
      </c>
      <c r="O12">
        <v>0</v>
      </c>
      <c r="P12">
        <f t="shared" si="0"/>
        <v>5.3990966513188063E-2</v>
      </c>
      <c r="Q12">
        <v>1.3849999999999999E-2</v>
      </c>
    </row>
    <row r="13" spans="2:17" x14ac:dyDescent="0.25">
      <c r="N13">
        <f t="shared" si="4"/>
        <v>2.5</v>
      </c>
      <c r="O13">
        <v>0</v>
      </c>
      <c r="P13">
        <f t="shared" si="0"/>
        <v>1.752830049356854E-2</v>
      </c>
      <c r="Q13">
        <v>-0.68937999999999999</v>
      </c>
    </row>
    <row r="14" spans="2:17" x14ac:dyDescent="0.25">
      <c r="N14">
        <v>3</v>
      </c>
      <c r="O14">
        <v>0</v>
      </c>
      <c r="P14">
        <f t="shared" si="0"/>
        <v>4.4318484119380075E-3</v>
      </c>
      <c r="Q14">
        <v>-1.12076</v>
      </c>
    </row>
    <row r="15" spans="2:17" x14ac:dyDescent="0.25">
      <c r="N15">
        <v>4</v>
      </c>
      <c r="O15">
        <v>0</v>
      </c>
      <c r="P15">
        <f t="shared" si="0"/>
        <v>1.3383022576488537E-4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 Method</vt:lpstr>
      <vt:lpstr>Alternate Method</vt:lpstr>
      <vt:lpstr>Curve Drawing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Merwin</dc:creator>
  <cp:keywords/>
  <dc:description/>
  <cp:lastModifiedBy>Nathaniel Merwin</cp:lastModifiedBy>
  <dcterms:created xsi:type="dcterms:W3CDTF">2001-06-08T12:40:23Z</dcterms:created>
  <dcterms:modified xsi:type="dcterms:W3CDTF">2025-11-04T21:50:16Z</dcterms:modified>
</cp:coreProperties>
</file>