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maynard\Downloads\"/>
    </mc:Choice>
  </mc:AlternateContent>
  <xr:revisionPtr revIDLastSave="0" documentId="13_ncr:1_{CCFFECC7-46B0-4E25-9A96-C4F07E90ABF3}" xr6:coauthVersionLast="47" xr6:coauthVersionMax="47" xr10:uidLastSave="{00000000-0000-0000-0000-000000000000}"/>
  <bookViews>
    <workbookView xWindow="-110" yWindow="-110" windowWidth="19420" windowHeight="10300" xr2:uid="{00000000-000D-0000-FFFF-FFFF00000000}"/>
  </bookViews>
  <sheets>
    <sheet name="Instructions" sheetId="1" r:id="rId1"/>
    <sheet name="Equity" sheetId="2" r:id="rId2"/>
    <sheet name="Profit Share" sheetId="3" r:id="rId3"/>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3" l="1"/>
  <c r="B38" i="3"/>
  <c r="C31" i="3"/>
  <c r="C29" i="3"/>
  <c r="G28" i="3"/>
  <c r="F28" i="3"/>
  <c r="E28" i="3"/>
  <c r="D28" i="3"/>
  <c r="C27" i="3"/>
  <c r="C23" i="3"/>
  <c r="G22" i="3"/>
  <c r="G29" i="3" s="1"/>
  <c r="E22" i="3"/>
  <c r="D22" i="3"/>
  <c r="D29" i="3" s="1"/>
  <c r="G21" i="3"/>
  <c r="F21" i="3"/>
  <c r="E21" i="3"/>
  <c r="D21" i="3"/>
  <c r="C21" i="3"/>
  <c r="D20" i="3"/>
  <c r="D27" i="3" s="1"/>
  <c r="C19" i="3"/>
  <c r="C18" i="3"/>
  <c r="C25" i="3" s="1"/>
  <c r="E16" i="3"/>
  <c r="D16" i="3"/>
  <c r="C16" i="3"/>
  <c r="E14" i="3"/>
  <c r="E29" i="3" s="1"/>
  <c r="E12" i="3"/>
  <c r="F12" i="3" s="1"/>
  <c r="C38" i="2"/>
  <c r="B38" i="2"/>
  <c r="G29" i="2"/>
  <c r="C29" i="2"/>
  <c r="E28" i="2"/>
  <c r="D28" i="2"/>
  <c r="D27" i="2"/>
  <c r="C27" i="2"/>
  <c r="C31" i="2" s="1"/>
  <c r="C23" i="2"/>
  <c r="G22" i="2"/>
  <c r="E22" i="2"/>
  <c r="D22" i="2"/>
  <c r="D29" i="2" s="1"/>
  <c r="G21" i="2"/>
  <c r="G25" i="2" s="1"/>
  <c r="F21" i="2"/>
  <c r="E21" i="2"/>
  <c r="D21" i="2"/>
  <c r="C21" i="2"/>
  <c r="D20" i="2"/>
  <c r="D25" i="2" s="1"/>
  <c r="C19" i="2"/>
  <c r="C18" i="2"/>
  <c r="C25" i="2" s="1"/>
  <c r="E16" i="2"/>
  <c r="D16" i="2"/>
  <c r="C16" i="2"/>
  <c r="E14" i="2"/>
  <c r="E29" i="2" s="1"/>
  <c r="E12" i="2"/>
  <c r="E20" i="2" s="1"/>
  <c r="D31" i="2" l="1"/>
  <c r="D31" i="3"/>
  <c r="G12" i="3"/>
  <c r="F27" i="3"/>
  <c r="E25" i="2"/>
  <c r="E27" i="2"/>
  <c r="E31" i="2" s="1"/>
  <c r="E20" i="3"/>
  <c r="D25" i="3"/>
  <c r="F28" i="2"/>
  <c r="F12" i="2"/>
  <c r="G28" i="2"/>
  <c r="F14" i="3"/>
  <c r="G25" i="3"/>
  <c r="F14" i="2"/>
  <c r="F22" i="2" l="1"/>
  <c r="F25" i="2" s="1"/>
  <c r="F22" i="3"/>
  <c r="F25" i="3" s="1"/>
  <c r="F29" i="3"/>
  <c r="G12" i="2"/>
  <c r="F27" i="2"/>
  <c r="F16" i="2"/>
  <c r="F16" i="3"/>
  <c r="E33" i="2"/>
  <c r="E42" i="2" s="1"/>
  <c r="F31" i="3"/>
  <c r="G27" i="3"/>
  <c r="G31" i="3" s="1"/>
  <c r="G16" i="3"/>
  <c r="D34" i="3"/>
  <c r="D38" i="3" s="1"/>
  <c r="E27" i="3"/>
  <c r="E31" i="3" s="1"/>
  <c r="E25" i="3"/>
  <c r="E34" i="2"/>
  <c r="D34" i="2"/>
  <c r="D38" i="2" s="1"/>
  <c r="D33" i="2" l="1"/>
  <c r="D42" i="2" s="1"/>
  <c r="E38" i="2"/>
  <c r="E34" i="3"/>
  <c r="F31" i="2"/>
  <c r="G27" i="2"/>
  <c r="G31" i="2" s="1"/>
  <c r="G16" i="2"/>
  <c r="D33" i="3"/>
  <c r="D42" i="3" s="1"/>
  <c r="F29" i="2"/>
  <c r="F34" i="3" l="1"/>
  <c r="E38" i="3"/>
  <c r="F34" i="2"/>
  <c r="E33" i="3"/>
  <c r="E42" i="3" s="1"/>
  <c r="F38" i="2" l="1"/>
  <c r="G34" i="2"/>
  <c r="G34" i="3"/>
  <c r="F38" i="3"/>
  <c r="F33" i="3"/>
  <c r="F42" i="3" s="1"/>
  <c r="F33" i="2"/>
  <c r="F42" i="2" s="1"/>
  <c r="G38" i="3" l="1"/>
  <c r="L38" i="3" s="1"/>
  <c r="G33" i="3"/>
  <c r="G42" i="3" s="1"/>
  <c r="I42" i="3" s="1"/>
  <c r="I38" i="2"/>
  <c r="L39" i="2" s="1"/>
  <c r="L39" i="3"/>
  <c r="G38" i="2"/>
  <c r="L38" i="2" s="1"/>
  <c r="G33" i="2"/>
  <c r="G42" i="2" s="1"/>
  <c r="I42" i="2" s="1"/>
  <c r="I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100-000001000000}">
      <text>
        <r>
          <rPr>
            <sz val="11"/>
            <color theme="1"/>
            <rFont val="Aptos Narrow"/>
            <scheme val="minor"/>
          </rPr>
          <t>Enter title of the project that this investment will be used to fund</t>
        </r>
      </text>
    </comment>
    <comment ref="B9" authorId="0" shapeId="0" xr:uid="{00000000-0006-0000-0100-000002000000}">
      <text>
        <r>
          <rPr>
            <sz val="11"/>
            <color theme="1"/>
            <rFont val="Aptos Narrow"/>
            <scheme val="minor"/>
          </rPr>
          <t>Enter total investment amount</t>
        </r>
      </text>
    </comment>
    <comment ref="J9" authorId="0" shapeId="0" xr:uid="{00000000-0006-0000-0100-000003000000}">
      <text>
        <r>
          <rPr>
            <sz val="11"/>
            <color theme="1"/>
            <rFont val="Aptos Narrow"/>
            <scheme val="minor"/>
          </rPr>
          <t xml:space="preserve">Enter Preferred Equity Return to investors (typically 8-20% depending on investor type and risk of project/artist)
</t>
        </r>
      </text>
    </comment>
    <comment ref="J10" authorId="0" shapeId="0" xr:uid="{00000000-0006-0000-0100-000004000000}">
      <text>
        <r>
          <rPr>
            <sz val="11"/>
            <color theme="1"/>
            <rFont val="Aptos Narrow"/>
            <scheme val="minor"/>
          </rPr>
          <t>Enter % of ownership acquired by investors (typically 10-40% depending on investor type and risk of project/artist)
THIS ONLY APPLIES TO AN EQUITY DEAL</t>
        </r>
      </text>
    </comment>
    <comment ref="D12" authorId="0" shapeId="0" xr:uid="{00000000-0006-0000-0100-000005000000}">
      <text>
        <r>
          <rPr>
            <sz val="11"/>
            <color theme="1"/>
            <rFont val="Aptos Narrow"/>
            <scheme val="minor"/>
          </rPr>
          <t xml:space="preserve">Enter projected Streaming Revenue for FY2 (this is the release year, FY1 will be production year)
</t>
        </r>
      </text>
    </comment>
    <comment ref="D13" authorId="0" shapeId="0" xr:uid="{00000000-0006-0000-0100-000006000000}">
      <text>
        <r>
          <rPr>
            <sz val="11"/>
            <color theme="1"/>
            <rFont val="Aptos Narrow"/>
            <scheme val="minor"/>
          </rPr>
          <t>Enter projected Live Performance Revenue for FY2 (this year typically includes the first leg of live performances tied to this release, with performances continuing into FY3)</t>
        </r>
      </text>
    </comment>
    <comment ref="E13" authorId="0" shapeId="0" xr:uid="{00000000-0006-0000-0100-000007000000}">
      <text>
        <r>
          <rPr>
            <sz val="11"/>
            <color theme="1"/>
            <rFont val="Aptos Narrow"/>
            <scheme val="minor"/>
          </rPr>
          <t>Enter projected Live Performance Revenue for FY3 (this year typically includes the second leg of live performances tied to this release, with performances beginning in FY2)</t>
        </r>
      </text>
    </comment>
    <comment ref="D14" authorId="0" shapeId="0" xr:uid="{00000000-0006-0000-0100-000008000000}">
      <text>
        <r>
          <rPr>
            <sz val="11"/>
            <color theme="1"/>
            <rFont val="Aptos Narrow"/>
            <scheme val="minor"/>
          </rPr>
          <t>Enter projected Merchandise Revenue for FY2 (this year includes the release of merchandise line tied to this project, there is no need to enter additional projections in FY3 or beyond as this model will automatically estimate these years once FY2 is entered)</t>
        </r>
      </text>
    </comment>
    <comment ref="J20" authorId="0" shapeId="0" xr:uid="{00000000-0006-0000-0100-000009000000}">
      <text>
        <r>
          <rPr>
            <sz val="11"/>
            <color theme="1"/>
            <rFont val="Aptos Narrow"/>
            <scheme val="minor"/>
          </rPr>
          <t xml:space="preserve">
</t>
        </r>
      </text>
    </comment>
    <comment ref="J21" authorId="0" shapeId="0" xr:uid="{00000000-0006-0000-0100-00000A000000}">
      <text>
        <r>
          <rPr>
            <sz val="11"/>
            <color theme="1"/>
            <rFont val="Aptos Narrow"/>
            <scheme val="minor"/>
          </rPr>
          <t>Enter expense margin (%) of Live Performance Revenue (60% is an estimate, but you will need to build an expense budget and calculate this margin before presenting to investors, include ongoing crew wages, transportation, equipment rental, etc.)</t>
        </r>
      </text>
    </comment>
    <comment ref="J22" authorId="0" shapeId="0" xr:uid="{00000000-0006-0000-0100-00000B000000}">
      <text>
        <r>
          <rPr>
            <sz val="11"/>
            <color theme="1"/>
            <rFont val="Aptos Narrow"/>
            <scheme val="minor"/>
          </rPr>
          <t>Enter expense margin (%) of Merchandise Revenue (30% is an estimate, but you will need to build an expense budget and calculate this margin before presenting to investors, include manufacturing, shipping, pop-up rentals/permits,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200-000001000000}">
      <text>
        <r>
          <rPr>
            <sz val="11"/>
            <color theme="1"/>
            <rFont val="Aptos Narrow"/>
            <scheme val="minor"/>
          </rPr>
          <t>Enter title of the project that this investment will be used to fund</t>
        </r>
      </text>
    </comment>
    <comment ref="B9" authorId="0" shapeId="0" xr:uid="{00000000-0006-0000-0200-000002000000}">
      <text>
        <r>
          <rPr>
            <sz val="11"/>
            <color theme="1"/>
            <rFont val="Aptos Narrow"/>
            <scheme val="minor"/>
          </rPr>
          <t>Enter total investment amount</t>
        </r>
      </text>
    </comment>
    <comment ref="J9" authorId="0" shapeId="0" xr:uid="{00000000-0006-0000-0200-000003000000}">
      <text>
        <r>
          <rPr>
            <sz val="11"/>
            <color theme="1"/>
            <rFont val="Aptos Narrow"/>
            <scheme val="minor"/>
          </rPr>
          <t xml:space="preserve">Enter Preferred Return to investors (typically 8-20% depending on investor type and risk of project/artist)
</t>
        </r>
      </text>
    </comment>
    <comment ref="J10" authorId="0" shapeId="0" xr:uid="{00000000-0006-0000-0200-000004000000}">
      <text>
        <r>
          <rPr>
            <sz val="11"/>
            <color theme="1"/>
            <rFont val="Aptos Narrow"/>
            <scheme val="minor"/>
          </rPr>
          <t>Enter % of Profit Share owed to investors (typically 10-40% depending on investor type and risk of project/artist)
THIS ONLY APPLIES TO A PROFIT SHARE DEAL</t>
        </r>
      </text>
    </comment>
    <comment ref="D12" authorId="0" shapeId="0" xr:uid="{00000000-0006-0000-0200-000005000000}">
      <text>
        <r>
          <rPr>
            <sz val="11"/>
            <color theme="1"/>
            <rFont val="Aptos Narrow"/>
            <scheme val="minor"/>
          </rPr>
          <t xml:space="preserve">Enter projected Streaming Revenue for FY2 (this is the release year, FY1 will be production year)
</t>
        </r>
      </text>
    </comment>
    <comment ref="D13" authorId="0" shapeId="0" xr:uid="{00000000-0006-0000-0200-000006000000}">
      <text>
        <r>
          <rPr>
            <sz val="11"/>
            <color theme="1"/>
            <rFont val="Aptos Narrow"/>
            <scheme val="minor"/>
          </rPr>
          <t>Enter projected Live Performance Revenue for FY2 (this year typically includes the first leg of live performances tied to this release, with performances continuing into FY3)</t>
        </r>
      </text>
    </comment>
    <comment ref="E13" authorId="0" shapeId="0" xr:uid="{00000000-0006-0000-0200-000007000000}">
      <text>
        <r>
          <rPr>
            <sz val="11"/>
            <color theme="1"/>
            <rFont val="Aptos Narrow"/>
            <scheme val="minor"/>
          </rPr>
          <t>Enter projected Live Performance Revenue for FY3 (this year typically includes the second leg of live performances tied to this release, with performances beginning in FY2)</t>
        </r>
      </text>
    </comment>
    <comment ref="D14" authorId="0" shapeId="0" xr:uid="{00000000-0006-0000-0200-000008000000}">
      <text>
        <r>
          <rPr>
            <sz val="11"/>
            <color theme="1"/>
            <rFont val="Aptos Narrow"/>
            <scheme val="minor"/>
          </rPr>
          <t>Enter projected Merchandise Revenue for FY2 (this year includes the release of merchandise line tied to this project, there is no need to enter additional projections in FY3 or beyond as this model will automatically estimate these years once FY2 is entered)</t>
        </r>
      </text>
    </comment>
    <comment ref="J20" authorId="0" shapeId="0" xr:uid="{00000000-0006-0000-0200-000009000000}">
      <text>
        <r>
          <rPr>
            <sz val="11"/>
            <color theme="1"/>
            <rFont val="Aptos Narrow"/>
            <scheme val="minor"/>
          </rPr>
          <t xml:space="preserve">
</t>
        </r>
      </text>
    </comment>
    <comment ref="J21" authorId="0" shapeId="0" xr:uid="{00000000-0006-0000-0200-00000A000000}">
      <text>
        <r>
          <rPr>
            <sz val="11"/>
            <color theme="1"/>
            <rFont val="Aptos Narrow"/>
            <scheme val="minor"/>
          </rPr>
          <t>Enter expense margin (%) of Live Performance Revenue (60% is an estimate, but you will need to build an expense budget and calculate this margin before presenting to investors, include ongoing crew wages, transportation, equipment rental, etc.)</t>
        </r>
      </text>
    </comment>
    <comment ref="J22" authorId="0" shapeId="0" xr:uid="{00000000-0006-0000-0200-00000B000000}">
      <text>
        <r>
          <rPr>
            <sz val="11"/>
            <color theme="1"/>
            <rFont val="Aptos Narrow"/>
            <scheme val="minor"/>
          </rPr>
          <t>Enter expense margin (%) of Merchandise Revenue (30% is an estimate, but you will need to build an expense budget and calculate this margin before presenting to investors, include manufacturing, shipping, pop-up rentals/permits, etc.)</t>
        </r>
      </text>
    </comment>
  </commentList>
</comments>
</file>

<file path=xl/sharedStrings.xml><?xml version="1.0" encoding="utf-8"?>
<sst xmlns="http://schemas.openxmlformats.org/spreadsheetml/2006/main" count="77" uniqueCount="40">
  <si>
    <t>Instructions</t>
  </si>
  <si>
    <t>FY0</t>
  </si>
  <si>
    <t>FY1</t>
  </si>
  <si>
    <t>FY2</t>
  </si>
  <si>
    <t>FY3</t>
  </si>
  <si>
    <t>FY4</t>
  </si>
  <si>
    <t>FY5</t>
  </si>
  <si>
    <t>PROJECT TITLE</t>
  </si>
  <si>
    <t>Investment</t>
  </si>
  <si>
    <t>Preferred Equity Return</t>
  </si>
  <si>
    <t>Ownership %</t>
  </si>
  <si>
    <t>Streaming Revenue</t>
  </si>
  <si>
    <t>Live Performance Revenue</t>
  </si>
  <si>
    <t>Merchandise Revenue</t>
  </si>
  <si>
    <t>Total Revenue</t>
  </si>
  <si>
    <t>Production Expense</t>
  </si>
  <si>
    <t>Pre-Release Expense</t>
  </si>
  <si>
    <t>Streaming Expense</t>
  </si>
  <si>
    <t>Live Performance Expense</t>
  </si>
  <si>
    <t>Merchandise Expense</t>
  </si>
  <si>
    <t>Administrative Expense</t>
  </si>
  <si>
    <t>Total Expense</t>
  </si>
  <si>
    <t>Streaming Profit</t>
  </si>
  <si>
    <t>Live Performance Profit</t>
  </si>
  <si>
    <t>Merchandise Profit</t>
  </si>
  <si>
    <t>Total Profit to LLC, SPV, or JV</t>
  </si>
  <si>
    <t>Creator Profit Share</t>
  </si>
  <si>
    <t>Investor Profit Share</t>
  </si>
  <si>
    <t>Total Investor Profit</t>
  </si>
  <si>
    <t>Investor Return - Key Stats</t>
  </si>
  <si>
    <t>Investors</t>
  </si>
  <si>
    <t>IRR</t>
  </si>
  <si>
    <t>Multiple</t>
  </si>
  <si>
    <t>Total Creator Profit</t>
  </si>
  <si>
    <t>Creator</t>
  </si>
  <si>
    <t>Project Title</t>
  </si>
  <si>
    <t>Prefered Return</t>
  </si>
  <si>
    <t>Profit Share %</t>
  </si>
  <si>
    <t>This pro forma template has been built to help artists, producers, and other music creators to plan and present financial projections to potential investors with the goal of raising capital for a single project. The term "project" refers to an album release, along with any related singles, live performances, and merchandise.
This template includes two scenarios, on on each sheet. The Equity sheet contemplates the selling of a % of ownership in the project with a preferred equity return paid to investors prior to any equity splits. For example, if investors receive preferred Equity of 12% and Ownership % of 20%, then investors receive ALL profits until their initial investment + 12% is received. Only then will profits begin being split between creator and investor, with 80% going to the creator and 20% going to the investors. This split does not end after a set period, it continues forever, or until the 20% ownership is acquired by the creator.
The Profit Share sheet contemplates the selling of a % of profit generated from the project with a Preferred Return paid to investors prior to any profit splits. In this scenario, investors will receive all profits until their initial invesment is recouped + the Preferred Return, at which point they will receive a % of all profits for a set period. This template assumes a 3-year period. For example, if investors receive Preferred Return of 12% and Profit Share % of 30%, then investors receive ALL profits until their initial investment + 12% is received. Only then will profits begin being split between creator and investor, with 75% going to the creator and 30% going to the investors. Once the 3-year period ends, the creator will retain 100% of profits. The caveat here is that if investors do not receive their initial investment + 12% Preferred Return with the 3-year period, they must continue to be paid until this amount is received, even if outside of 3 years. However, this means they will only profit their 12% Preferred Return and will never take a 30% share of profits. This is the worst case scenario for investors.</t>
  </si>
  <si>
    <r>
      <t xml:space="preserve">The key difference in these models is with a Equity deal, the creator is giving up some control, and a % of profit from this project forever, while with a Profit Share deal the creator retains all control and is giving a % of profit from this project only for a set period. If the rights to this project were ever sold to a label or other investor outside of the Profit Share period, no sale proceeds would be owned to investors in a Profit Share deal. In an Equity deal, investors would receive a % of sale proceeds equal to their % of ownership.
To customize these models to your specific project, enter your project investment, revenue, and expense projections into the blue cells ONLY. Hover over each blue cell to read the note associated with that cell for further instruction on the data to be entered. All cells with black font with automatically calculate based on your inputs into the blue cells.
The models will calculate 2 important key stats that all investors will want to see before investing in your project, Internal Rate of Return (IRR) and Equity Multiple. You will need to target an IRR between 18%-30% and an Equity Multiple between 1.5x-3.0x in order to generate interest from investors. Whether your projections will need fall on the higher or lower end of these ranges will again depend on who your investors are, how risky this project is perceived, and how established of a creator you are.
To learn more about producing a compelling pro forma, estimating revenues and expenses, utilizing additional ancillary revenue streams, building pitch decks, finding and speaking with investors, and more - read </t>
    </r>
    <r>
      <rPr>
        <i/>
        <sz val="11"/>
        <color theme="1"/>
        <rFont val="Calibri"/>
        <family val="2"/>
      </rPr>
      <t xml:space="preserve">Music Money Blueprint </t>
    </r>
    <r>
      <rPr>
        <sz val="11"/>
        <color theme="1"/>
        <rFont val="Calibri"/>
        <family val="2"/>
      </rPr>
      <t xml:space="preserve">by Reid Adams Maynard at www.musicmoneyblueprint.com or sign up for our online course (available soon!) at www.thesoundexecutive.com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</si>
</sst>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0.0%"/>
    <numFmt numFmtId="166" formatCode="&quot;$&quot;#,##0.00"/>
    <numFmt numFmtId="167" formatCode="&quot;$&quot;#,##0.0"/>
  </numFmts>
  <fonts count="14" x14ac:knownFonts="1">
    <font>
      <sz val="11"/>
      <color theme="1"/>
      <name val="Aptos Narrow"/>
      <scheme val="minor"/>
    </font>
    <font>
      <sz val="11"/>
      <color theme="1"/>
      <name val="Calibri"/>
      <family val="2"/>
    </font>
    <font>
      <b/>
      <sz val="12"/>
      <color theme="1"/>
      <name val="Calibri"/>
      <family val="2"/>
    </font>
    <font>
      <sz val="11"/>
      <color theme="1"/>
      <name val="Calibri"/>
      <family val="2"/>
    </font>
    <font>
      <b/>
      <sz val="11"/>
      <color theme="1"/>
      <name val="Calibri"/>
      <family val="2"/>
    </font>
    <font>
      <b/>
      <sz val="11"/>
      <color rgb="FF0070C0"/>
      <name val="Calibri"/>
      <family val="2"/>
    </font>
    <font>
      <sz val="11"/>
      <color rgb="FF0070C0"/>
      <name val="Calibri"/>
      <family val="2"/>
    </font>
    <font>
      <sz val="11"/>
      <color rgb="FFFF0000"/>
      <name val="Calibri"/>
      <family val="2"/>
    </font>
    <font>
      <sz val="11"/>
      <color theme="0"/>
      <name val="Calibri"/>
      <family val="2"/>
    </font>
    <font>
      <i/>
      <sz val="11"/>
      <color theme="1"/>
      <name val="Calibri"/>
      <family val="2"/>
    </font>
    <font>
      <i/>
      <sz val="11"/>
      <color rgb="FF0070C0"/>
      <name val="Calibri"/>
      <family val="2"/>
    </font>
    <font>
      <b/>
      <u/>
      <sz val="11"/>
      <color theme="1"/>
      <name val="Calibri"/>
      <family val="2"/>
    </font>
    <font>
      <b/>
      <sz val="11"/>
      <color rgb="FF242424"/>
      <name val="Calibri"/>
      <family val="2"/>
    </font>
    <font>
      <sz val="11"/>
      <color rgb="FF242424"/>
      <name val="Calibri"/>
      <family val="2"/>
    </font>
  </fonts>
  <fills count="3">
    <fill>
      <patternFill patternType="none"/>
    </fill>
    <fill>
      <patternFill patternType="gray125"/>
    </fill>
    <fill>
      <patternFill patternType="solid">
        <fgColor rgb="FFDBE9F7"/>
        <bgColor rgb="FFDBE9F7"/>
      </patternFill>
    </fill>
  </fills>
  <borders count="4">
    <border>
      <left/>
      <right/>
      <top/>
      <bottom/>
      <diagonal/>
    </border>
    <border>
      <left/>
      <right/>
      <top/>
      <bottom style="medium">
        <color rgb="FF000000"/>
      </bottom>
      <diagonal/>
    </border>
    <border>
      <left/>
      <right/>
      <top/>
      <bottom style="medium">
        <color rgb="FF000000"/>
      </bottom>
      <diagonal/>
    </border>
    <border>
      <left/>
      <right/>
      <top/>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horizontal="left"/>
    </xf>
    <xf numFmtId="0" fontId="3" fillId="0" borderId="0" xfId="0" applyFont="1"/>
    <xf numFmtId="0" fontId="4" fillId="0" borderId="0" xfId="0" applyFont="1"/>
    <xf numFmtId="164" fontId="3" fillId="0" borderId="0" xfId="0" applyNumberFormat="1" applyFont="1"/>
    <xf numFmtId="9" fontId="3" fillId="0" borderId="0" xfId="0" applyNumberFormat="1" applyFont="1"/>
    <xf numFmtId="0" fontId="5" fillId="2" borderId="0" xfId="0" applyFont="1" applyFill="1"/>
    <xf numFmtId="164" fontId="6" fillId="0" borderId="0" xfId="0" applyNumberFormat="1" applyFont="1"/>
    <xf numFmtId="0" fontId="4" fillId="0" borderId="0" xfId="0" applyFont="1" applyAlignment="1">
      <alignment horizontal="right"/>
    </xf>
    <xf numFmtId="165" fontId="6" fillId="0" borderId="0" xfId="0" applyNumberFormat="1" applyFont="1" applyAlignment="1">
      <alignment horizontal="center"/>
    </xf>
    <xf numFmtId="0" fontId="3" fillId="0" borderId="1" xfId="0" applyFont="1" applyBorder="1"/>
    <xf numFmtId="164" fontId="6" fillId="2" borderId="2" xfId="0" applyNumberFormat="1" applyFont="1" applyFill="1" applyBorder="1"/>
    <xf numFmtId="164" fontId="3" fillId="0" borderId="1" xfId="0" applyNumberFormat="1" applyFont="1" applyBorder="1"/>
    <xf numFmtId="165" fontId="6" fillId="2" borderId="3" xfId="0" applyNumberFormat="1" applyFont="1" applyFill="1" applyBorder="1" applyAlignment="1">
      <alignment horizontal="center"/>
    </xf>
    <xf numFmtId="0" fontId="7" fillId="0" borderId="0" xfId="0" applyFont="1"/>
    <xf numFmtId="164" fontId="7" fillId="0" borderId="0" xfId="0" applyNumberFormat="1" applyFont="1"/>
    <xf numFmtId="0" fontId="3" fillId="0" borderId="0" xfId="0" applyFont="1" applyAlignment="1">
      <alignment horizontal="right"/>
    </xf>
    <xf numFmtId="0" fontId="3" fillId="0" borderId="0" xfId="0" applyFont="1" applyAlignment="1">
      <alignment horizontal="center"/>
    </xf>
    <xf numFmtId="164" fontId="6" fillId="2" borderId="3" xfId="0" applyNumberFormat="1" applyFont="1" applyFill="1" applyBorder="1"/>
    <xf numFmtId="164" fontId="8" fillId="0" borderId="0" xfId="0" applyNumberFormat="1" applyFont="1"/>
    <xf numFmtId="0" fontId="4" fillId="0" borderId="1" xfId="0" applyFont="1" applyBorder="1"/>
    <xf numFmtId="164" fontId="4" fillId="0" borderId="1" xfId="0" applyNumberFormat="1" applyFont="1" applyBorder="1"/>
    <xf numFmtId="44" fontId="3" fillId="0" borderId="0" xfId="0" applyNumberFormat="1" applyFont="1"/>
    <xf numFmtId="0" fontId="9" fillId="0" borderId="0" xfId="0" applyFont="1" applyAlignment="1">
      <alignment horizontal="right"/>
    </xf>
    <xf numFmtId="165" fontId="10" fillId="2" borderId="3" xfId="0" applyNumberFormat="1" applyFont="1" applyFill="1" applyBorder="1" applyAlignment="1">
      <alignment horizontal="center"/>
    </xf>
    <xf numFmtId="166" fontId="3" fillId="0" borderId="0" xfId="0" applyNumberFormat="1" applyFont="1"/>
    <xf numFmtId="167" fontId="3" fillId="0" borderId="0" xfId="0" applyNumberFormat="1" applyFont="1"/>
    <xf numFmtId="0" fontId="11" fillId="0" borderId="0" xfId="0" applyFont="1" applyAlignment="1">
      <alignment horizontal="center"/>
    </xf>
    <xf numFmtId="164" fontId="4" fillId="0" borderId="0" xfId="0" applyNumberFormat="1" applyFont="1"/>
    <xf numFmtId="164" fontId="4" fillId="0" borderId="0" xfId="0" applyNumberFormat="1" applyFont="1" applyAlignment="1">
      <alignment horizontal="center"/>
    </xf>
    <xf numFmtId="9" fontId="4" fillId="0" borderId="0" xfId="0" applyNumberFormat="1" applyFont="1" applyAlignment="1">
      <alignment horizontal="left"/>
    </xf>
    <xf numFmtId="0" fontId="4" fillId="0" borderId="1" xfId="0" applyFont="1" applyBorder="1" applyAlignment="1">
      <alignment horizontal="center"/>
    </xf>
    <xf numFmtId="0" fontId="4" fillId="0" borderId="1" xfId="0" applyFont="1" applyBorder="1" applyAlignment="1">
      <alignment horizontal="right"/>
    </xf>
    <xf numFmtId="2" fontId="4" fillId="0" borderId="1" xfId="0" applyNumberFormat="1" applyFont="1" applyBorder="1" applyAlignment="1">
      <alignment horizontal="left"/>
    </xf>
    <xf numFmtId="0" fontId="4" fillId="0" borderId="0" xfId="0" applyFont="1" applyAlignment="1">
      <alignment horizontal="center"/>
    </xf>
    <xf numFmtId="2" fontId="4" fillId="0" borderId="0" xfId="0" applyNumberFormat="1" applyFont="1" applyAlignment="1">
      <alignment horizontal="center"/>
    </xf>
    <xf numFmtId="0" fontId="12" fillId="0" borderId="0" xfId="0" applyFont="1" applyAlignment="1">
      <alignment vertical="center" wrapText="1"/>
    </xf>
    <xf numFmtId="0" fontId="13"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center"/>
    </xf>
    <xf numFmtId="0" fontId="0" fillId="0" borderId="0" xfId="0"/>
    <xf numFmtId="0" fontId="3" fillId="0" borderId="0" xfId="0" applyFont="1" applyAlignment="1">
      <alignment horizontal="center"/>
    </xf>
    <xf numFmtId="0" fontId="11" fillId="0" borderId="0" xfId="0" applyFont="1" applyAlignment="1">
      <alignment horizontal="center"/>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152400</xdr:rowOff>
    </xdr:from>
    <xdr:ext cx="1276350" cy="49530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152400</xdr:rowOff>
    </xdr:from>
    <xdr:ext cx="1276350" cy="495300"/>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152400</xdr:colOff>
      <xdr:row>0</xdr:row>
      <xdr:rowOff>152400</xdr:rowOff>
    </xdr:from>
    <xdr:ext cx="1276350" cy="495300"/>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showGridLines="0" tabSelected="1" workbookViewId="0">
      <selection activeCell="M7" sqref="M7"/>
    </sheetView>
  </sheetViews>
  <sheetFormatPr defaultColWidth="12.6328125" defaultRowHeight="15" customHeight="1" x14ac:dyDescent="0.35"/>
  <sheetData>
    <row r="1" spans="1:26" x14ac:dyDescent="0.35">
      <c r="A1" s="1"/>
      <c r="B1" s="1"/>
      <c r="C1" s="1"/>
      <c r="D1" s="1"/>
      <c r="E1" s="1"/>
      <c r="F1" s="1"/>
      <c r="G1" s="1"/>
      <c r="H1" s="1"/>
      <c r="I1" s="1"/>
      <c r="J1" s="1"/>
      <c r="K1" s="1"/>
      <c r="L1" s="1"/>
      <c r="M1" s="1"/>
      <c r="N1" s="1"/>
      <c r="O1" s="1"/>
      <c r="P1" s="1"/>
      <c r="Q1" s="1"/>
      <c r="R1" s="1"/>
      <c r="S1" s="1"/>
      <c r="T1" s="1"/>
      <c r="U1" s="1"/>
      <c r="V1" s="1"/>
      <c r="W1" s="1"/>
      <c r="X1" s="1"/>
      <c r="Y1" s="1"/>
      <c r="Z1" s="1"/>
    </row>
    <row r="2" spans="1:26" x14ac:dyDescent="0.35">
      <c r="A2" s="1"/>
      <c r="B2" s="1"/>
      <c r="C2" s="1"/>
      <c r="D2" s="1"/>
      <c r="E2" s="1"/>
      <c r="F2" s="1"/>
      <c r="G2" s="1"/>
      <c r="H2" s="1"/>
      <c r="I2" s="1"/>
      <c r="J2" s="1"/>
      <c r="K2" s="1"/>
      <c r="L2" s="1"/>
      <c r="M2" s="1"/>
      <c r="N2" s="1"/>
      <c r="O2" s="1"/>
      <c r="P2" s="1"/>
      <c r="Q2" s="1"/>
      <c r="R2" s="1"/>
      <c r="S2" s="1"/>
      <c r="T2" s="1"/>
      <c r="U2" s="1"/>
      <c r="V2" s="1"/>
      <c r="W2" s="1"/>
      <c r="X2" s="1"/>
      <c r="Y2" s="1"/>
      <c r="Z2" s="1"/>
    </row>
    <row r="3" spans="1:26" x14ac:dyDescent="0.35">
      <c r="A3" s="1"/>
      <c r="B3" s="1"/>
      <c r="C3" s="40" t="s">
        <v>0</v>
      </c>
      <c r="D3" s="41"/>
      <c r="E3" s="41"/>
      <c r="F3" s="41"/>
      <c r="G3" s="41"/>
      <c r="H3" s="41"/>
      <c r="I3" s="1"/>
      <c r="J3" s="1"/>
      <c r="K3" s="1"/>
      <c r="L3" s="1"/>
      <c r="M3" s="1"/>
      <c r="N3" s="1"/>
      <c r="O3" s="1"/>
      <c r="P3" s="1"/>
      <c r="Q3" s="1"/>
      <c r="R3" s="1"/>
      <c r="S3" s="1"/>
      <c r="T3" s="1"/>
      <c r="U3" s="1"/>
      <c r="V3" s="1"/>
      <c r="W3" s="1"/>
      <c r="X3" s="1"/>
      <c r="Y3" s="1"/>
      <c r="Z3" s="1"/>
    </row>
    <row r="4" spans="1:26" x14ac:dyDescent="0.35">
      <c r="A4" s="1"/>
      <c r="B4" s="1"/>
      <c r="C4" s="1"/>
      <c r="D4" s="1"/>
      <c r="E4" s="1"/>
      <c r="F4" s="1"/>
      <c r="G4" s="1"/>
      <c r="H4" s="1"/>
      <c r="I4" s="1"/>
      <c r="J4" s="1"/>
      <c r="K4" s="1"/>
      <c r="L4" s="1"/>
      <c r="M4" s="1"/>
      <c r="N4" s="1"/>
      <c r="O4" s="1"/>
      <c r="P4" s="1"/>
      <c r="Q4" s="1"/>
      <c r="R4" s="1"/>
      <c r="S4" s="1"/>
      <c r="T4" s="1"/>
      <c r="U4" s="1"/>
      <c r="V4" s="1"/>
      <c r="W4" s="1"/>
      <c r="X4" s="1"/>
      <c r="Y4" s="1"/>
      <c r="Z4" s="1"/>
    </row>
    <row r="5" spans="1:26" x14ac:dyDescent="0.35">
      <c r="A5" s="1"/>
      <c r="B5" s="1"/>
      <c r="C5" s="1"/>
      <c r="D5" s="1"/>
      <c r="E5" s="1"/>
      <c r="F5" s="1"/>
      <c r="G5" s="1"/>
      <c r="H5" s="1"/>
      <c r="I5" s="1"/>
      <c r="J5" s="1"/>
      <c r="K5" s="1"/>
      <c r="L5" s="1"/>
      <c r="M5" s="1"/>
      <c r="N5" s="1"/>
      <c r="O5" s="1"/>
      <c r="P5" s="1"/>
      <c r="Q5" s="1"/>
      <c r="R5" s="1"/>
      <c r="S5" s="1"/>
      <c r="T5" s="1"/>
      <c r="U5" s="1"/>
      <c r="V5" s="1"/>
      <c r="W5" s="1"/>
      <c r="X5" s="1"/>
      <c r="Y5" s="1"/>
      <c r="Z5" s="1"/>
    </row>
    <row r="6" spans="1:26" ht="259" customHeight="1" x14ac:dyDescent="0.35">
      <c r="A6" s="44" t="s">
        <v>38</v>
      </c>
      <c r="B6" s="41"/>
      <c r="C6" s="41"/>
      <c r="D6" s="41"/>
      <c r="E6" s="41"/>
      <c r="F6" s="41"/>
      <c r="G6" s="41"/>
      <c r="H6" s="41"/>
      <c r="I6" s="41"/>
      <c r="J6" s="41"/>
      <c r="K6" s="2"/>
      <c r="L6" s="1"/>
      <c r="M6" s="1"/>
      <c r="N6" s="1"/>
      <c r="O6" s="1"/>
      <c r="P6" s="1"/>
      <c r="Q6" s="1"/>
      <c r="R6" s="1"/>
      <c r="S6" s="1"/>
      <c r="T6" s="1"/>
      <c r="U6" s="1"/>
      <c r="V6" s="1"/>
      <c r="W6" s="1"/>
      <c r="X6" s="1"/>
      <c r="Y6" s="1"/>
      <c r="Z6" s="1"/>
    </row>
    <row r="7" spans="1:26" ht="256" customHeight="1" x14ac:dyDescent="0.35">
      <c r="A7" s="44" t="s">
        <v>39</v>
      </c>
      <c r="B7" s="44"/>
      <c r="C7" s="44"/>
      <c r="D7" s="44"/>
      <c r="E7" s="44"/>
      <c r="F7" s="44"/>
      <c r="G7" s="44"/>
      <c r="H7" s="44"/>
      <c r="I7" s="44"/>
      <c r="J7" s="44"/>
      <c r="K7" s="1"/>
      <c r="L7" s="1"/>
      <c r="M7" s="1"/>
      <c r="N7" s="1"/>
      <c r="O7" s="1"/>
      <c r="P7" s="1"/>
      <c r="Q7" s="1"/>
      <c r="R7" s="1"/>
      <c r="S7" s="1"/>
      <c r="T7" s="1"/>
      <c r="U7" s="1"/>
      <c r="V7" s="1"/>
      <c r="W7" s="1"/>
      <c r="X7" s="1"/>
      <c r="Y7" s="1"/>
      <c r="Z7" s="1"/>
    </row>
    <row r="8" spans="1:26" ht="14.5" x14ac:dyDescent="0.35">
      <c r="A8" s="1"/>
      <c r="B8" s="1"/>
      <c r="C8" s="1"/>
      <c r="D8" s="1"/>
      <c r="E8" s="1"/>
      <c r="F8" s="1"/>
      <c r="G8" s="1"/>
      <c r="H8" s="1"/>
      <c r="I8" s="1"/>
      <c r="J8" s="1"/>
      <c r="K8" s="1"/>
      <c r="L8" s="1"/>
      <c r="M8" s="1"/>
      <c r="N8" s="1"/>
      <c r="O8" s="1"/>
      <c r="P8" s="1"/>
      <c r="Q8" s="1"/>
      <c r="R8" s="1"/>
      <c r="S8" s="1"/>
      <c r="T8" s="1"/>
      <c r="U8" s="1"/>
      <c r="V8" s="1"/>
      <c r="W8" s="1"/>
      <c r="X8" s="1"/>
      <c r="Y8" s="1"/>
      <c r="Z8" s="1"/>
    </row>
    <row r="9" spans="1:26" x14ac:dyDescent="0.35">
      <c r="A9" s="1"/>
      <c r="B9" s="1"/>
      <c r="C9" s="1"/>
      <c r="D9" s="1"/>
      <c r="E9" s="1"/>
      <c r="F9" s="1"/>
      <c r="G9" s="1"/>
      <c r="H9" s="1"/>
      <c r="I9" s="1"/>
      <c r="J9" s="1"/>
      <c r="K9" s="1"/>
      <c r="L9" s="1"/>
      <c r="M9" s="1"/>
      <c r="N9" s="1"/>
      <c r="O9" s="1"/>
      <c r="P9" s="1"/>
      <c r="Q9" s="1"/>
      <c r="R9" s="1"/>
      <c r="S9" s="1"/>
      <c r="T9" s="1"/>
      <c r="U9" s="1"/>
      <c r="V9" s="1"/>
      <c r="W9" s="1"/>
      <c r="X9" s="1"/>
      <c r="Y9" s="1"/>
      <c r="Z9" s="1"/>
    </row>
    <row r="10" spans="1:26" x14ac:dyDescent="0.3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3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3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3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3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C3:H3"/>
    <mergeCell ref="A6:J6"/>
    <mergeCell ref="A7:J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5"/>
  <sheetViews>
    <sheetView showGridLines="0" workbookViewId="0"/>
  </sheetViews>
  <sheetFormatPr defaultColWidth="12.6328125" defaultRowHeight="15" customHeight="1" x14ac:dyDescent="0.35"/>
  <cols>
    <col min="1" max="1" width="34.08984375" customWidth="1"/>
    <col min="2" max="3" width="14.453125" customWidth="1"/>
    <col min="4" max="4" width="12.90625" customWidth="1"/>
    <col min="5" max="6" width="12.08984375" customWidth="1"/>
    <col min="7" max="7" width="13.26953125" customWidth="1"/>
    <col min="8" max="8" width="13.7265625" customWidth="1"/>
    <col min="9" max="9" width="23.08984375" customWidth="1"/>
    <col min="10" max="11" width="10.453125" customWidth="1"/>
    <col min="12" max="12" width="8.6328125" customWidth="1"/>
    <col min="13" max="13" width="7.26953125" customWidth="1"/>
    <col min="14" max="14" width="11.453125" customWidth="1"/>
    <col min="15" max="17" width="10.08984375" customWidth="1"/>
    <col min="18" max="26" width="8.6328125" customWidth="1"/>
  </cols>
  <sheetData>
    <row r="1" spans="1:26" ht="14.25" customHeight="1" x14ac:dyDescent="0.35">
      <c r="A1" s="3"/>
      <c r="B1" s="3"/>
      <c r="C1" s="3"/>
      <c r="D1" s="3"/>
      <c r="E1" s="3"/>
      <c r="F1" s="3"/>
      <c r="G1" s="3"/>
      <c r="H1" s="3"/>
      <c r="I1" s="3"/>
      <c r="J1" s="1"/>
      <c r="K1" s="1"/>
      <c r="L1" s="1"/>
      <c r="M1" s="1"/>
      <c r="N1" s="1"/>
      <c r="O1" s="1"/>
      <c r="P1" s="1"/>
      <c r="Q1" s="1"/>
      <c r="R1" s="1"/>
      <c r="S1" s="1"/>
      <c r="T1" s="1"/>
      <c r="U1" s="1"/>
      <c r="V1" s="1"/>
      <c r="W1" s="1"/>
      <c r="X1" s="1"/>
      <c r="Y1" s="1"/>
      <c r="Z1" s="1"/>
    </row>
    <row r="2" spans="1:26" ht="14.25" customHeight="1" x14ac:dyDescent="0.35">
      <c r="A2" s="3"/>
      <c r="B2" s="3"/>
      <c r="C2" s="3"/>
      <c r="D2" s="3"/>
      <c r="E2" s="3"/>
      <c r="F2" s="3"/>
      <c r="G2" s="3"/>
      <c r="H2" s="3"/>
      <c r="I2" s="3"/>
      <c r="J2" s="1"/>
      <c r="K2" s="1"/>
      <c r="L2" s="1"/>
      <c r="M2" s="1"/>
      <c r="N2" s="1"/>
      <c r="O2" s="1"/>
      <c r="P2" s="1"/>
      <c r="Q2" s="1"/>
      <c r="R2" s="1"/>
      <c r="S2" s="1"/>
      <c r="T2" s="1"/>
      <c r="U2" s="1"/>
      <c r="V2" s="1"/>
      <c r="W2" s="1"/>
      <c r="X2" s="1"/>
      <c r="Y2" s="1"/>
      <c r="Z2" s="1"/>
    </row>
    <row r="3" spans="1:26" ht="14.25" customHeight="1" x14ac:dyDescent="0.35">
      <c r="A3" s="3"/>
      <c r="B3" s="3"/>
      <c r="C3" s="3"/>
      <c r="D3" s="3"/>
      <c r="E3" s="3"/>
      <c r="F3" s="3"/>
      <c r="G3" s="3"/>
      <c r="H3" s="3"/>
      <c r="I3" s="3"/>
      <c r="J3" s="1"/>
      <c r="K3" s="1"/>
      <c r="L3" s="1"/>
      <c r="M3" s="1"/>
      <c r="N3" s="1"/>
      <c r="O3" s="1"/>
      <c r="P3" s="1"/>
      <c r="Q3" s="1"/>
      <c r="R3" s="1"/>
      <c r="S3" s="1"/>
      <c r="T3" s="1"/>
      <c r="U3" s="1"/>
      <c r="V3" s="1"/>
      <c r="W3" s="1"/>
      <c r="X3" s="1"/>
      <c r="Y3" s="1"/>
      <c r="Z3" s="1"/>
    </row>
    <row r="4" spans="1:26" ht="14.25" customHeight="1" x14ac:dyDescent="0.35">
      <c r="A4" s="3"/>
      <c r="B4" s="3"/>
      <c r="C4" s="3"/>
      <c r="D4" s="3"/>
      <c r="E4" s="3"/>
      <c r="F4" s="3"/>
      <c r="G4" s="3"/>
      <c r="H4" s="3"/>
      <c r="I4" s="3"/>
      <c r="J4" s="1"/>
      <c r="K4" s="1"/>
      <c r="L4" s="1"/>
      <c r="M4" s="1"/>
      <c r="N4" s="1"/>
      <c r="O4" s="1"/>
      <c r="P4" s="1"/>
      <c r="Q4" s="1"/>
      <c r="R4" s="1"/>
      <c r="S4" s="1"/>
      <c r="T4" s="1"/>
      <c r="U4" s="1"/>
      <c r="V4" s="1"/>
      <c r="W4" s="1"/>
      <c r="X4" s="1"/>
      <c r="Y4" s="1"/>
      <c r="Z4" s="1"/>
    </row>
    <row r="5" spans="1:26" ht="14.25" customHeight="1" x14ac:dyDescent="0.35">
      <c r="A5" s="3"/>
      <c r="B5" s="4"/>
      <c r="C5" s="4"/>
      <c r="D5" s="4"/>
      <c r="E5" s="4"/>
      <c r="F5" s="4"/>
      <c r="G5" s="4"/>
      <c r="H5" s="4"/>
      <c r="I5" s="3"/>
      <c r="J5" s="1"/>
      <c r="K5" s="1"/>
      <c r="L5" s="1"/>
      <c r="M5" s="5"/>
      <c r="N5" s="5"/>
      <c r="O5" s="5"/>
      <c r="P5" s="5"/>
      <c r="Q5" s="5"/>
      <c r="R5" s="6"/>
      <c r="S5" s="1"/>
      <c r="T5" s="1"/>
      <c r="U5" s="1"/>
      <c r="V5" s="1"/>
      <c r="W5" s="1"/>
      <c r="X5" s="1"/>
      <c r="Y5" s="1"/>
      <c r="Z5" s="1"/>
    </row>
    <row r="6" spans="1:26" ht="14.25" customHeight="1" x14ac:dyDescent="0.35">
      <c r="A6" s="3"/>
      <c r="B6" s="4" t="s">
        <v>1</v>
      </c>
      <c r="C6" s="4" t="s">
        <v>2</v>
      </c>
      <c r="D6" s="4" t="s">
        <v>3</v>
      </c>
      <c r="E6" s="4" t="s">
        <v>4</v>
      </c>
      <c r="F6" s="4" t="s">
        <v>5</v>
      </c>
      <c r="G6" s="4" t="s">
        <v>6</v>
      </c>
      <c r="H6" s="4"/>
      <c r="I6" s="3"/>
      <c r="J6" s="1"/>
      <c r="K6" s="1"/>
      <c r="L6" s="1"/>
      <c r="M6" s="5"/>
      <c r="N6" s="5"/>
      <c r="O6" s="5"/>
      <c r="P6" s="5"/>
      <c r="Q6" s="5"/>
      <c r="R6" s="6"/>
      <c r="S6" s="1"/>
      <c r="T6" s="1"/>
      <c r="U6" s="1"/>
      <c r="V6" s="1"/>
      <c r="W6" s="1"/>
      <c r="X6" s="1"/>
      <c r="Y6" s="1"/>
      <c r="Z6" s="1"/>
    </row>
    <row r="7" spans="1:26" ht="14.25" customHeight="1" x14ac:dyDescent="0.35">
      <c r="A7" s="7" t="s">
        <v>7</v>
      </c>
      <c r="B7" s="4"/>
      <c r="C7" s="4"/>
      <c r="D7" s="4"/>
      <c r="E7" s="4"/>
      <c r="F7" s="4"/>
      <c r="G7" s="4"/>
      <c r="H7" s="4"/>
      <c r="I7" s="3"/>
      <c r="J7" s="1"/>
      <c r="K7" s="1"/>
      <c r="L7" s="1"/>
      <c r="M7" s="5"/>
      <c r="N7" s="5"/>
      <c r="O7" s="5"/>
      <c r="P7" s="5"/>
      <c r="Q7" s="5"/>
      <c r="R7" s="6"/>
      <c r="S7" s="1"/>
      <c r="T7" s="1"/>
      <c r="U7" s="1"/>
      <c r="V7" s="1"/>
      <c r="W7" s="1"/>
      <c r="X7" s="1"/>
      <c r="Y7" s="1"/>
      <c r="Z7" s="1"/>
    </row>
    <row r="8" spans="1:26" ht="1.5" customHeight="1" x14ac:dyDescent="0.35">
      <c r="A8" s="3"/>
      <c r="B8" s="8"/>
      <c r="C8" s="5"/>
      <c r="D8" s="5"/>
      <c r="E8" s="5"/>
      <c r="F8" s="5"/>
      <c r="G8" s="5"/>
      <c r="H8" s="6"/>
      <c r="I8" s="9"/>
      <c r="J8" s="10"/>
      <c r="K8" s="1"/>
      <c r="L8" s="1"/>
      <c r="M8" s="1"/>
      <c r="N8" s="1"/>
      <c r="O8" s="1"/>
      <c r="P8" s="1"/>
      <c r="Q8" s="1"/>
      <c r="R8" s="1"/>
      <c r="S8" s="1"/>
      <c r="T8" s="1"/>
      <c r="U8" s="1"/>
      <c r="V8" s="1"/>
      <c r="W8" s="1"/>
      <c r="X8" s="1"/>
      <c r="Y8" s="1"/>
      <c r="Z8" s="1"/>
    </row>
    <row r="9" spans="1:26" ht="14.25" customHeight="1" x14ac:dyDescent="0.35">
      <c r="A9" s="11" t="s">
        <v>8</v>
      </c>
      <c r="B9" s="12">
        <v>300000</v>
      </c>
      <c r="C9" s="13"/>
      <c r="D9" s="13"/>
      <c r="E9" s="13"/>
      <c r="F9" s="13"/>
      <c r="G9" s="13"/>
      <c r="H9" s="6"/>
      <c r="I9" s="9" t="s">
        <v>9</v>
      </c>
      <c r="J9" s="14">
        <v>0.12</v>
      </c>
      <c r="K9" s="1"/>
      <c r="L9" s="1"/>
      <c r="M9" s="1"/>
      <c r="N9" s="1"/>
      <c r="O9" s="1"/>
      <c r="P9" s="1"/>
      <c r="Q9" s="1"/>
      <c r="R9" s="1"/>
      <c r="S9" s="1"/>
      <c r="T9" s="1"/>
      <c r="U9" s="1"/>
      <c r="V9" s="1"/>
      <c r="W9" s="1"/>
      <c r="X9" s="1"/>
      <c r="Y9" s="1"/>
      <c r="Z9" s="1"/>
    </row>
    <row r="10" spans="1:26" ht="14.25" customHeight="1" x14ac:dyDescent="0.35">
      <c r="A10" s="15"/>
      <c r="B10" s="15"/>
      <c r="C10" s="16"/>
      <c r="D10" s="16"/>
      <c r="E10" s="16"/>
      <c r="F10" s="16"/>
      <c r="G10" s="16"/>
      <c r="H10" s="15"/>
      <c r="I10" s="9" t="s">
        <v>10</v>
      </c>
      <c r="J10" s="14">
        <v>0.2</v>
      </c>
      <c r="K10" s="1"/>
      <c r="L10" s="1"/>
      <c r="M10" s="1"/>
      <c r="N10" s="1"/>
      <c r="O10" s="1"/>
      <c r="P10" s="1"/>
      <c r="Q10" s="1"/>
      <c r="R10" s="1"/>
      <c r="S10" s="1"/>
      <c r="T10" s="1"/>
      <c r="U10" s="1"/>
      <c r="V10" s="1"/>
      <c r="W10" s="1"/>
      <c r="X10" s="1"/>
      <c r="Y10" s="1"/>
      <c r="Z10" s="1"/>
    </row>
    <row r="11" spans="1:26" ht="14.25" customHeight="1" x14ac:dyDescent="0.35">
      <c r="A11" s="15"/>
      <c r="B11" s="15"/>
      <c r="C11" s="16"/>
      <c r="D11" s="16"/>
      <c r="E11" s="16"/>
      <c r="F11" s="16"/>
      <c r="G11" s="16"/>
      <c r="H11" s="15"/>
      <c r="I11" s="17"/>
      <c r="J11" s="18"/>
      <c r="K11" s="1"/>
      <c r="L11" s="1"/>
      <c r="M11" s="1"/>
      <c r="N11" s="1"/>
      <c r="O11" s="1"/>
      <c r="P11" s="1"/>
      <c r="Q11" s="1"/>
      <c r="R11" s="1"/>
      <c r="S11" s="1"/>
      <c r="T11" s="1"/>
      <c r="U11" s="1"/>
      <c r="V11" s="1"/>
      <c r="W11" s="1"/>
      <c r="X11" s="1"/>
      <c r="Y11" s="1"/>
      <c r="Z11" s="1"/>
    </row>
    <row r="12" spans="1:26" ht="14.25" customHeight="1" x14ac:dyDescent="0.35">
      <c r="A12" s="3" t="s">
        <v>11</v>
      </c>
      <c r="B12" s="3"/>
      <c r="C12" s="5">
        <v>0</v>
      </c>
      <c r="D12" s="19">
        <v>100000</v>
      </c>
      <c r="E12" s="5">
        <f>D12*0.8</f>
        <v>80000</v>
      </c>
      <c r="F12" s="5">
        <f>E12*0.6</f>
        <v>48000</v>
      </c>
      <c r="G12" s="5">
        <f>F12*0.9</f>
        <v>43200</v>
      </c>
      <c r="H12" s="20">
        <v>9500000</v>
      </c>
      <c r="I12" s="17"/>
      <c r="J12" s="18"/>
      <c r="K12" s="1"/>
      <c r="L12" s="1"/>
      <c r="M12" s="1"/>
      <c r="N12" s="1"/>
      <c r="O12" s="1"/>
      <c r="P12" s="1"/>
      <c r="Q12" s="1"/>
      <c r="R12" s="1"/>
      <c r="S12" s="1"/>
      <c r="T12" s="1"/>
      <c r="U12" s="1"/>
      <c r="V12" s="1"/>
      <c r="W12" s="1"/>
      <c r="X12" s="1"/>
      <c r="Y12" s="1"/>
      <c r="Z12" s="1"/>
    </row>
    <row r="13" spans="1:26" ht="14.25" customHeight="1" x14ac:dyDescent="0.35">
      <c r="A13" s="3" t="s">
        <v>12</v>
      </c>
      <c r="B13" s="3"/>
      <c r="C13" s="5">
        <v>0</v>
      </c>
      <c r="D13" s="19">
        <v>450000</v>
      </c>
      <c r="E13" s="19">
        <v>300000</v>
      </c>
      <c r="F13" s="5">
        <v>0</v>
      </c>
      <c r="G13" s="5">
        <v>0</v>
      </c>
      <c r="H13" s="20"/>
      <c r="I13" s="17"/>
      <c r="J13" s="18"/>
      <c r="K13" s="1"/>
      <c r="L13" s="1"/>
      <c r="M13" s="1"/>
      <c r="N13" s="1"/>
      <c r="O13" s="1"/>
      <c r="P13" s="1"/>
      <c r="Q13" s="1"/>
      <c r="R13" s="1"/>
      <c r="S13" s="1"/>
      <c r="T13" s="1"/>
      <c r="U13" s="1"/>
      <c r="V13" s="1"/>
      <c r="W13" s="1"/>
      <c r="X13" s="1"/>
      <c r="Y13" s="1"/>
      <c r="Z13" s="1"/>
    </row>
    <row r="14" spans="1:26" ht="14.25" customHeight="1" x14ac:dyDescent="0.35">
      <c r="A14" s="3" t="s">
        <v>13</v>
      </c>
      <c r="B14" s="3"/>
      <c r="C14" s="5">
        <v>0</v>
      </c>
      <c r="D14" s="19">
        <v>300000</v>
      </c>
      <c r="E14" s="5">
        <f>0.67*D14</f>
        <v>201000</v>
      </c>
      <c r="F14" s="5">
        <f>E14*0.25</f>
        <v>50250</v>
      </c>
      <c r="G14" s="5">
        <v>0</v>
      </c>
      <c r="H14" s="20"/>
      <c r="I14" s="17"/>
      <c r="J14" s="18"/>
      <c r="K14" s="1"/>
      <c r="L14" s="1"/>
      <c r="M14" s="1"/>
      <c r="N14" s="1"/>
      <c r="O14" s="1"/>
      <c r="P14" s="1"/>
      <c r="Q14" s="1"/>
      <c r="R14" s="1"/>
      <c r="S14" s="1"/>
      <c r="T14" s="1"/>
      <c r="U14" s="1"/>
      <c r="V14" s="1"/>
      <c r="W14" s="1"/>
      <c r="X14" s="1"/>
      <c r="Y14" s="1"/>
      <c r="Z14" s="1"/>
    </row>
    <row r="15" spans="1:26" ht="3" customHeight="1" x14ac:dyDescent="0.35">
      <c r="A15" s="3"/>
      <c r="B15" s="3"/>
      <c r="C15" s="5"/>
      <c r="D15" s="8"/>
      <c r="E15" s="5"/>
      <c r="F15" s="5"/>
      <c r="G15" s="5"/>
      <c r="H15" s="20"/>
      <c r="I15" s="17"/>
      <c r="J15" s="18"/>
      <c r="K15" s="1"/>
      <c r="L15" s="1"/>
      <c r="M15" s="1"/>
      <c r="N15" s="1"/>
      <c r="O15" s="1"/>
      <c r="P15" s="1"/>
      <c r="Q15" s="1"/>
      <c r="R15" s="1"/>
      <c r="S15" s="1"/>
      <c r="T15" s="1"/>
      <c r="U15" s="1"/>
      <c r="V15" s="1"/>
      <c r="W15" s="1"/>
      <c r="X15" s="1"/>
      <c r="Y15" s="1"/>
      <c r="Z15" s="1"/>
    </row>
    <row r="16" spans="1:26" ht="14.25" customHeight="1" x14ac:dyDescent="0.35">
      <c r="A16" s="21" t="s">
        <v>14</v>
      </c>
      <c r="B16" s="21"/>
      <c r="C16" s="22">
        <f t="shared" ref="C16:G16" si="0">SUM(C12:C14)</f>
        <v>0</v>
      </c>
      <c r="D16" s="22">
        <f t="shared" si="0"/>
        <v>850000</v>
      </c>
      <c r="E16" s="22">
        <f t="shared" si="0"/>
        <v>581000</v>
      </c>
      <c r="F16" s="22">
        <f t="shared" si="0"/>
        <v>98250</v>
      </c>
      <c r="G16" s="22">
        <f t="shared" si="0"/>
        <v>43200</v>
      </c>
      <c r="H16" s="20"/>
      <c r="I16" s="17"/>
      <c r="J16" s="18"/>
      <c r="K16" s="1"/>
      <c r="L16" s="1"/>
      <c r="M16" s="1"/>
      <c r="N16" s="1"/>
      <c r="O16" s="1"/>
      <c r="P16" s="1"/>
      <c r="Q16" s="1"/>
      <c r="R16" s="1"/>
      <c r="S16" s="1"/>
      <c r="T16" s="1"/>
      <c r="U16" s="1"/>
      <c r="V16" s="1"/>
      <c r="W16" s="1"/>
      <c r="X16" s="1"/>
      <c r="Y16" s="1"/>
      <c r="Z16" s="1"/>
    </row>
    <row r="17" spans="1:26" ht="14.25" customHeight="1" x14ac:dyDescent="0.35">
      <c r="A17" s="3"/>
      <c r="B17" s="3"/>
      <c r="C17" s="5"/>
      <c r="D17" s="5"/>
      <c r="E17" s="5"/>
      <c r="F17" s="5"/>
      <c r="G17" s="5"/>
      <c r="H17" s="3"/>
      <c r="I17" s="17"/>
      <c r="J17" s="18"/>
      <c r="K17" s="1"/>
      <c r="L17" s="1"/>
      <c r="M17" s="1"/>
      <c r="N17" s="23"/>
      <c r="O17" s="1"/>
      <c r="P17" s="1"/>
      <c r="Q17" s="1"/>
      <c r="R17" s="1"/>
      <c r="S17" s="1"/>
      <c r="T17" s="1"/>
      <c r="U17" s="1"/>
      <c r="V17" s="1"/>
      <c r="W17" s="1"/>
      <c r="X17" s="1"/>
      <c r="Y17" s="1"/>
      <c r="Z17" s="1"/>
    </row>
    <row r="18" spans="1:26" ht="14.25" customHeight="1" x14ac:dyDescent="0.35">
      <c r="A18" s="3" t="s">
        <v>15</v>
      </c>
      <c r="B18" s="3"/>
      <c r="C18" s="5">
        <f>B9*-0.25</f>
        <v>-75000</v>
      </c>
      <c r="D18" s="5"/>
      <c r="E18" s="5"/>
      <c r="F18" s="5"/>
      <c r="G18" s="5"/>
      <c r="H18" s="3"/>
      <c r="I18" s="17"/>
      <c r="J18" s="18"/>
      <c r="K18" s="1"/>
      <c r="L18" s="1"/>
      <c r="M18" s="1"/>
      <c r="N18" s="23"/>
      <c r="O18" s="1"/>
      <c r="P18" s="1"/>
      <c r="Q18" s="1"/>
      <c r="R18" s="1"/>
      <c r="S18" s="1"/>
      <c r="T18" s="1"/>
      <c r="U18" s="1"/>
      <c r="V18" s="1"/>
      <c r="W18" s="1"/>
      <c r="X18" s="1"/>
      <c r="Y18" s="1"/>
      <c r="Z18" s="1"/>
    </row>
    <row r="19" spans="1:26" ht="14.25" customHeight="1" x14ac:dyDescent="0.35">
      <c r="A19" s="3" t="s">
        <v>16</v>
      </c>
      <c r="B19" s="3"/>
      <c r="C19" s="5">
        <f>B9*-0.3</f>
        <v>-90000</v>
      </c>
      <c r="D19" s="5"/>
      <c r="E19" s="5"/>
      <c r="F19" s="5"/>
      <c r="G19" s="5"/>
      <c r="H19" s="3"/>
      <c r="I19" s="17"/>
      <c r="J19" s="18"/>
      <c r="K19" s="1"/>
      <c r="L19" s="1"/>
      <c r="M19" s="1"/>
      <c r="N19" s="23"/>
      <c r="O19" s="1"/>
      <c r="P19" s="1"/>
      <c r="Q19" s="1"/>
      <c r="R19" s="1"/>
      <c r="S19" s="1"/>
      <c r="T19" s="1"/>
      <c r="U19" s="1"/>
      <c r="V19" s="1"/>
      <c r="W19" s="1"/>
      <c r="X19" s="1"/>
      <c r="Y19" s="1"/>
      <c r="Z19" s="1"/>
    </row>
    <row r="20" spans="1:26" ht="14.25" customHeight="1" x14ac:dyDescent="0.35">
      <c r="A20" s="3" t="s">
        <v>17</v>
      </c>
      <c r="B20" s="3"/>
      <c r="C20" s="5">
        <v>0</v>
      </c>
      <c r="D20" s="5">
        <f t="shared" ref="D20:E20" si="1">D12*-$J20</f>
        <v>-25000</v>
      </c>
      <c r="E20" s="5">
        <f t="shared" si="1"/>
        <v>-20000</v>
      </c>
      <c r="F20" s="5">
        <v>0</v>
      </c>
      <c r="G20" s="5">
        <v>0</v>
      </c>
      <c r="H20" s="3"/>
      <c r="I20" s="24" t="s">
        <v>17</v>
      </c>
      <c r="J20" s="25">
        <v>0.25</v>
      </c>
      <c r="K20" s="1"/>
      <c r="L20" s="1"/>
      <c r="M20" s="1"/>
      <c r="N20" s="23"/>
      <c r="O20" s="1"/>
      <c r="P20" s="1"/>
      <c r="Q20" s="1"/>
      <c r="R20" s="1"/>
      <c r="S20" s="1"/>
      <c r="T20" s="1"/>
      <c r="U20" s="1"/>
      <c r="V20" s="1"/>
      <c r="W20" s="1"/>
      <c r="X20" s="1"/>
      <c r="Y20" s="1"/>
      <c r="Z20" s="1"/>
    </row>
    <row r="21" spans="1:26" ht="14.25" customHeight="1" x14ac:dyDescent="0.35">
      <c r="A21" s="3" t="s">
        <v>18</v>
      </c>
      <c r="B21" s="3"/>
      <c r="C21" s="5">
        <f>B9*-0.3</f>
        <v>-90000</v>
      </c>
      <c r="D21" s="5">
        <f t="shared" ref="D21:G21" si="2">D13*-$J21</f>
        <v>-270000</v>
      </c>
      <c r="E21" s="5">
        <f t="shared" si="2"/>
        <v>-180000</v>
      </c>
      <c r="F21" s="5">
        <f t="shared" si="2"/>
        <v>0</v>
      </c>
      <c r="G21" s="5">
        <f t="shared" si="2"/>
        <v>0</v>
      </c>
      <c r="H21" s="3"/>
      <c r="I21" s="24" t="s">
        <v>18</v>
      </c>
      <c r="J21" s="25">
        <v>0.6</v>
      </c>
      <c r="K21" s="1"/>
      <c r="L21" s="1"/>
      <c r="M21" s="1"/>
      <c r="N21" s="23"/>
      <c r="O21" s="1"/>
      <c r="P21" s="1"/>
      <c r="Q21" s="1"/>
      <c r="R21" s="1"/>
      <c r="S21" s="1"/>
      <c r="T21" s="1"/>
      <c r="U21" s="1"/>
      <c r="V21" s="1"/>
      <c r="W21" s="1"/>
      <c r="X21" s="1"/>
      <c r="Y21" s="1"/>
      <c r="Z21" s="1"/>
    </row>
    <row r="22" spans="1:26" ht="14.25" customHeight="1" x14ac:dyDescent="0.35">
      <c r="A22" s="3" t="s">
        <v>19</v>
      </c>
      <c r="B22" s="3"/>
      <c r="C22" s="5">
        <v>0</v>
      </c>
      <c r="D22" s="5">
        <f t="shared" ref="D22:G22" si="3">D14*-$J22</f>
        <v>-90000</v>
      </c>
      <c r="E22" s="5">
        <f t="shared" si="3"/>
        <v>-60300</v>
      </c>
      <c r="F22" s="5">
        <f t="shared" si="3"/>
        <v>-15075</v>
      </c>
      <c r="G22" s="5">
        <f t="shared" si="3"/>
        <v>0</v>
      </c>
      <c r="H22" s="3"/>
      <c r="I22" s="24" t="s">
        <v>19</v>
      </c>
      <c r="J22" s="25">
        <v>0.3</v>
      </c>
      <c r="K22" s="1"/>
      <c r="L22" s="1"/>
      <c r="M22" s="1"/>
      <c r="N22" s="23"/>
      <c r="O22" s="1"/>
      <c r="P22" s="1"/>
      <c r="Q22" s="1"/>
      <c r="R22" s="1"/>
      <c r="S22" s="1"/>
      <c r="T22" s="1"/>
      <c r="U22" s="1"/>
      <c r="V22" s="1"/>
      <c r="W22" s="1"/>
      <c r="X22" s="1"/>
      <c r="Y22" s="1"/>
      <c r="Z22" s="1"/>
    </row>
    <row r="23" spans="1:26" ht="14.25" customHeight="1" x14ac:dyDescent="0.35">
      <c r="A23" s="3" t="s">
        <v>20</v>
      </c>
      <c r="B23" s="3"/>
      <c r="C23" s="5">
        <f>B9*-0.15</f>
        <v>-45000</v>
      </c>
      <c r="D23" s="5"/>
      <c r="E23" s="5"/>
      <c r="F23" s="5"/>
      <c r="G23" s="5"/>
      <c r="H23" s="3"/>
      <c r="I23" s="23"/>
      <c r="J23" s="26"/>
      <c r="K23" s="1"/>
      <c r="L23" s="1"/>
      <c r="M23" s="1"/>
      <c r="N23" s="23"/>
      <c r="O23" s="1"/>
      <c r="P23" s="1"/>
      <c r="Q23" s="1"/>
      <c r="R23" s="1"/>
      <c r="S23" s="1"/>
      <c r="T23" s="1"/>
      <c r="U23" s="1"/>
      <c r="V23" s="1"/>
      <c r="W23" s="1"/>
      <c r="X23" s="1"/>
      <c r="Y23" s="1"/>
      <c r="Z23" s="1"/>
    </row>
    <row r="24" spans="1:26" ht="3" customHeight="1" x14ac:dyDescent="0.35">
      <c r="A24" s="3"/>
      <c r="B24" s="3"/>
      <c r="C24" s="5"/>
      <c r="D24" s="5"/>
      <c r="E24" s="5"/>
      <c r="F24" s="5"/>
      <c r="G24" s="5"/>
      <c r="H24" s="3"/>
      <c r="I24" s="23"/>
      <c r="J24" s="26"/>
      <c r="K24" s="1"/>
      <c r="L24" s="1"/>
      <c r="M24" s="1"/>
      <c r="N24" s="23"/>
      <c r="O24" s="1"/>
      <c r="P24" s="1"/>
      <c r="Q24" s="1"/>
      <c r="R24" s="1"/>
      <c r="S24" s="1"/>
      <c r="T24" s="1"/>
      <c r="U24" s="1"/>
      <c r="V24" s="1"/>
      <c r="W24" s="1"/>
      <c r="X24" s="1"/>
      <c r="Y24" s="1"/>
      <c r="Z24" s="1"/>
    </row>
    <row r="25" spans="1:26" ht="14.25" customHeight="1" x14ac:dyDescent="0.35">
      <c r="A25" s="21" t="s">
        <v>21</v>
      </c>
      <c r="B25" s="21"/>
      <c r="C25" s="22">
        <f t="shared" ref="C25:G25" si="4">SUM(C18:C23)</f>
        <v>-300000</v>
      </c>
      <c r="D25" s="22">
        <f t="shared" si="4"/>
        <v>-385000</v>
      </c>
      <c r="E25" s="22">
        <f t="shared" si="4"/>
        <v>-260300</v>
      </c>
      <c r="F25" s="22">
        <f t="shared" si="4"/>
        <v>-15075</v>
      </c>
      <c r="G25" s="22">
        <f t="shared" si="4"/>
        <v>0</v>
      </c>
      <c r="H25" s="3"/>
      <c r="I25" s="23"/>
      <c r="J25" s="26"/>
      <c r="K25" s="1"/>
      <c r="L25" s="1"/>
      <c r="M25" s="1"/>
      <c r="N25" s="23"/>
      <c r="O25" s="1"/>
      <c r="P25" s="1"/>
      <c r="Q25" s="1"/>
      <c r="R25" s="1"/>
      <c r="S25" s="1"/>
      <c r="T25" s="1"/>
      <c r="U25" s="1"/>
      <c r="V25" s="1"/>
      <c r="W25" s="1"/>
      <c r="X25" s="1"/>
      <c r="Y25" s="1"/>
      <c r="Z25" s="1"/>
    </row>
    <row r="26" spans="1:26" ht="14.25" customHeight="1" x14ac:dyDescent="0.35">
      <c r="A26" s="3"/>
      <c r="B26" s="3"/>
      <c r="C26" s="5"/>
      <c r="D26" s="5"/>
      <c r="E26" s="5"/>
      <c r="F26" s="5"/>
      <c r="G26" s="5"/>
      <c r="H26" s="3"/>
      <c r="I26" s="23"/>
      <c r="J26" s="26"/>
      <c r="K26" s="1"/>
      <c r="L26" s="1"/>
      <c r="M26" s="1"/>
      <c r="N26" s="23"/>
      <c r="O26" s="1"/>
      <c r="P26" s="1"/>
      <c r="Q26" s="1"/>
      <c r="R26" s="1"/>
      <c r="S26" s="1"/>
      <c r="T26" s="1"/>
      <c r="U26" s="1"/>
      <c r="V26" s="1"/>
      <c r="W26" s="1"/>
      <c r="X26" s="1"/>
      <c r="Y26" s="1"/>
      <c r="Z26" s="1"/>
    </row>
    <row r="27" spans="1:26" ht="14.25" customHeight="1" x14ac:dyDescent="0.35">
      <c r="A27" s="3" t="s">
        <v>22</v>
      </c>
      <c r="B27" s="3"/>
      <c r="C27" s="5">
        <f t="shared" ref="C27:G27" si="5">C12+C20</f>
        <v>0</v>
      </c>
      <c r="D27" s="5">
        <f t="shared" si="5"/>
        <v>75000</v>
      </c>
      <c r="E27" s="5">
        <f t="shared" si="5"/>
        <v>60000</v>
      </c>
      <c r="F27" s="5">
        <f t="shared" si="5"/>
        <v>48000</v>
      </c>
      <c r="G27" s="5">
        <f t="shared" si="5"/>
        <v>43200</v>
      </c>
      <c r="H27" s="3"/>
      <c r="I27" s="23"/>
      <c r="J27" s="26"/>
      <c r="K27" s="1"/>
      <c r="L27" s="1"/>
      <c r="M27" s="1"/>
      <c r="N27" s="23"/>
      <c r="O27" s="1"/>
      <c r="P27" s="1"/>
      <c r="Q27" s="1"/>
      <c r="R27" s="1"/>
      <c r="S27" s="1"/>
      <c r="T27" s="1"/>
      <c r="U27" s="1"/>
      <c r="V27" s="1"/>
      <c r="W27" s="1"/>
      <c r="X27" s="1"/>
      <c r="Y27" s="1"/>
      <c r="Z27" s="1"/>
    </row>
    <row r="28" spans="1:26" ht="14.25" customHeight="1" x14ac:dyDescent="0.35">
      <c r="A28" s="3" t="s">
        <v>23</v>
      </c>
      <c r="B28" s="3"/>
      <c r="C28" s="5">
        <v>0</v>
      </c>
      <c r="D28" s="5">
        <f t="shared" ref="D28:G28" si="6">D13+D21</f>
        <v>180000</v>
      </c>
      <c r="E28" s="5">
        <f t="shared" si="6"/>
        <v>120000</v>
      </c>
      <c r="F28" s="5">
        <f t="shared" si="6"/>
        <v>0</v>
      </c>
      <c r="G28" s="5">
        <f t="shared" si="6"/>
        <v>0</v>
      </c>
      <c r="H28" s="3"/>
      <c r="I28" s="5"/>
      <c r="J28" s="1"/>
      <c r="K28" s="1"/>
      <c r="L28" s="1"/>
      <c r="M28" s="1"/>
      <c r="N28" s="23"/>
      <c r="O28" s="1"/>
      <c r="P28" s="1"/>
      <c r="Q28" s="1"/>
      <c r="R28" s="1"/>
      <c r="S28" s="1"/>
      <c r="T28" s="1"/>
      <c r="U28" s="1"/>
      <c r="V28" s="1"/>
      <c r="W28" s="1"/>
      <c r="X28" s="1"/>
      <c r="Y28" s="1"/>
      <c r="Z28" s="1"/>
    </row>
    <row r="29" spans="1:26" ht="14.25" customHeight="1" x14ac:dyDescent="0.35">
      <c r="A29" s="3" t="s">
        <v>24</v>
      </c>
      <c r="B29" s="3"/>
      <c r="C29" s="5">
        <f t="shared" ref="C29:G29" si="7">C14+C22</f>
        <v>0</v>
      </c>
      <c r="D29" s="5">
        <f t="shared" si="7"/>
        <v>210000</v>
      </c>
      <c r="E29" s="5">
        <f t="shared" si="7"/>
        <v>140700</v>
      </c>
      <c r="F29" s="5">
        <f t="shared" si="7"/>
        <v>35175</v>
      </c>
      <c r="G29" s="5">
        <f t="shared" si="7"/>
        <v>0</v>
      </c>
      <c r="H29" s="3"/>
      <c r="I29" s="23"/>
      <c r="J29" s="1"/>
      <c r="K29" s="1"/>
      <c r="L29" s="1"/>
      <c r="M29" s="1"/>
      <c r="N29" s="23"/>
      <c r="O29" s="1"/>
      <c r="P29" s="1"/>
      <c r="Q29" s="1"/>
      <c r="R29" s="1"/>
      <c r="S29" s="1"/>
      <c r="T29" s="1"/>
      <c r="U29" s="1"/>
      <c r="V29" s="1"/>
      <c r="W29" s="1"/>
      <c r="X29" s="1"/>
      <c r="Y29" s="1"/>
      <c r="Z29" s="1"/>
    </row>
    <row r="30" spans="1:26" ht="3" customHeight="1" x14ac:dyDescent="0.35">
      <c r="A30" s="3"/>
      <c r="B30" s="3"/>
      <c r="C30" s="5"/>
      <c r="D30" s="5"/>
      <c r="E30" s="5"/>
      <c r="F30" s="5"/>
      <c r="G30" s="5"/>
      <c r="H30" s="3"/>
      <c r="I30" s="23"/>
      <c r="J30" s="1"/>
      <c r="K30" s="1"/>
      <c r="L30" s="1"/>
      <c r="M30" s="1"/>
      <c r="N30" s="23"/>
      <c r="O30" s="1"/>
      <c r="P30" s="1"/>
      <c r="Q30" s="1"/>
      <c r="R30" s="1"/>
      <c r="S30" s="1"/>
      <c r="T30" s="1"/>
      <c r="U30" s="1"/>
      <c r="V30" s="1"/>
      <c r="W30" s="1"/>
      <c r="X30" s="1"/>
      <c r="Y30" s="1"/>
      <c r="Z30" s="1"/>
    </row>
    <row r="31" spans="1:26" ht="14.25" customHeight="1" x14ac:dyDescent="0.35">
      <c r="A31" s="21" t="s">
        <v>25</v>
      </c>
      <c r="B31" s="21"/>
      <c r="C31" s="22">
        <f t="shared" ref="C31:G31" si="8">SUM(C27:C29)</f>
        <v>0</v>
      </c>
      <c r="D31" s="22">
        <f t="shared" si="8"/>
        <v>465000</v>
      </c>
      <c r="E31" s="22">
        <f t="shared" si="8"/>
        <v>320700</v>
      </c>
      <c r="F31" s="22">
        <f t="shared" si="8"/>
        <v>83175</v>
      </c>
      <c r="G31" s="22">
        <f t="shared" si="8"/>
        <v>43200</v>
      </c>
      <c r="H31" s="3"/>
      <c r="I31" s="23"/>
      <c r="J31" s="1"/>
      <c r="K31" s="1"/>
      <c r="L31" s="1"/>
      <c r="M31" s="1"/>
      <c r="N31" s="23"/>
      <c r="O31" s="1"/>
      <c r="P31" s="1"/>
      <c r="Q31" s="1"/>
      <c r="R31" s="1"/>
      <c r="S31" s="1"/>
      <c r="T31" s="1"/>
      <c r="U31" s="1"/>
      <c r="V31" s="1"/>
      <c r="W31" s="1"/>
      <c r="X31" s="1"/>
      <c r="Y31" s="1"/>
      <c r="Z31" s="1"/>
    </row>
    <row r="32" spans="1:26" ht="14.25" customHeight="1" x14ac:dyDescent="0.35">
      <c r="A32" s="3"/>
      <c r="B32" s="3"/>
      <c r="C32" s="5"/>
      <c r="D32" s="5"/>
      <c r="E32" s="5"/>
      <c r="F32" s="5"/>
      <c r="G32" s="5"/>
      <c r="H32" s="3"/>
      <c r="I32" s="23"/>
      <c r="J32" s="27"/>
      <c r="K32" s="1"/>
      <c r="L32" s="1"/>
      <c r="M32" s="1"/>
      <c r="N32" s="23"/>
      <c r="O32" s="1"/>
      <c r="P32" s="1"/>
      <c r="Q32" s="1"/>
      <c r="R32" s="1"/>
      <c r="S32" s="1"/>
      <c r="T32" s="1"/>
      <c r="U32" s="1"/>
      <c r="V32" s="1"/>
      <c r="W32" s="1"/>
      <c r="X32" s="1"/>
      <c r="Y32" s="1"/>
      <c r="Z32" s="1"/>
    </row>
    <row r="33" spans="1:26" ht="14.25" customHeight="1" x14ac:dyDescent="0.35">
      <c r="A33" s="3" t="s">
        <v>26</v>
      </c>
      <c r="B33" s="3"/>
      <c r="C33" s="5"/>
      <c r="D33" s="5">
        <f t="shared" ref="D33:G33" si="9">IF(D31-D34&gt;0,D31-D34,0)</f>
        <v>103199.99999999994</v>
      </c>
      <c r="E33" s="5">
        <f t="shared" si="9"/>
        <v>256560</v>
      </c>
      <c r="F33" s="5">
        <f t="shared" si="9"/>
        <v>66540</v>
      </c>
      <c r="G33" s="5">
        <f t="shared" si="9"/>
        <v>34560</v>
      </c>
      <c r="H33" s="3"/>
      <c r="I33" s="5"/>
      <c r="J33" s="26"/>
      <c r="K33" s="26"/>
      <c r="L33" s="1"/>
      <c r="M33" s="1"/>
      <c r="N33" s="1"/>
      <c r="O33" s="1"/>
      <c r="P33" s="1"/>
      <c r="Q33" s="1"/>
      <c r="R33" s="1"/>
      <c r="S33" s="1"/>
      <c r="T33" s="1"/>
      <c r="U33" s="1"/>
      <c r="V33" s="1"/>
      <c r="W33" s="1"/>
      <c r="X33" s="1"/>
      <c r="Y33" s="1"/>
      <c r="Z33" s="1"/>
    </row>
    <row r="34" spans="1:26" ht="14.25" customHeight="1" x14ac:dyDescent="0.35">
      <c r="A34" s="11" t="s">
        <v>27</v>
      </c>
      <c r="B34" s="11"/>
      <c r="C34" s="13"/>
      <c r="D34" s="13">
        <f>IF(D31-(B9*(1+J9))&gt;=0,B9*(1+J9)+($D$31-($B$9*(1+J9)))*J10,D31)</f>
        <v>361800.00000000006</v>
      </c>
      <c r="E34" s="13">
        <f>IF(D31-(B9*(1+J9))&gt;=0,E31*J10,IF(E31+D31&gt;=(B9*(1+J10)),((B9*(1+J9))-D31)+(E31-(B9*(1+J9)-D31))*J10,E31))</f>
        <v>64140</v>
      </c>
      <c r="F34" s="13">
        <f>IF((E34+D34)&gt;=B9*(1+J9),F31*J10,IF(F31+E31+D31&gt;=(B9*(1+J9)),((B9*(1+J9))-(D31+E31))+(F31-(B9*(1+J9)-(D31+E31)))*J10,F31))</f>
        <v>16635</v>
      </c>
      <c r="G34" s="13">
        <f>IF((F34+E34+D34)&gt;=B9*(1+J9),G31*J10,IF((G31+F31+E31+D31)&gt;=(B9*(1+J9)),((B9*(1+J9))-(D31+E31+F31))+(G31-(B9*(1+J9)-(D31+E31+F31)))*J10,G31))</f>
        <v>8640</v>
      </c>
      <c r="H34" s="3"/>
      <c r="I34" s="23"/>
      <c r="J34" s="1"/>
      <c r="K34" s="1"/>
      <c r="L34" s="1"/>
      <c r="M34" s="1"/>
      <c r="N34" s="1"/>
      <c r="O34" s="1"/>
      <c r="P34" s="1"/>
      <c r="Q34" s="1"/>
      <c r="R34" s="1"/>
      <c r="S34" s="1"/>
      <c r="T34" s="1"/>
      <c r="U34" s="1"/>
      <c r="V34" s="1"/>
      <c r="W34" s="1"/>
      <c r="X34" s="1"/>
      <c r="Y34" s="1"/>
      <c r="Z34" s="1"/>
    </row>
    <row r="35" spans="1:26" ht="14.25" customHeight="1" x14ac:dyDescent="0.35">
      <c r="A35" s="3"/>
      <c r="B35" s="3"/>
      <c r="C35" s="5"/>
      <c r="D35" s="5"/>
      <c r="E35" s="5"/>
      <c r="F35" s="5"/>
      <c r="G35" s="5"/>
      <c r="H35" s="3"/>
      <c r="I35" s="3"/>
      <c r="J35" s="1"/>
      <c r="K35" s="1"/>
      <c r="L35" s="1"/>
      <c r="M35" s="1"/>
      <c r="N35" s="1"/>
      <c r="O35" s="1"/>
      <c r="P35" s="1"/>
      <c r="Q35" s="1"/>
      <c r="R35" s="1"/>
      <c r="S35" s="1"/>
      <c r="T35" s="1"/>
      <c r="U35" s="1"/>
      <c r="V35" s="1"/>
      <c r="W35" s="1"/>
      <c r="X35" s="1"/>
      <c r="Y35" s="1"/>
      <c r="Z35" s="1"/>
    </row>
    <row r="36" spans="1:26" ht="14.25" customHeight="1" x14ac:dyDescent="0.35">
      <c r="A36" s="3"/>
      <c r="B36" s="3"/>
      <c r="C36" s="5"/>
      <c r="D36" s="5"/>
      <c r="E36" s="5"/>
      <c r="F36" s="5"/>
      <c r="G36" s="5"/>
      <c r="H36" s="3"/>
      <c r="I36" s="3"/>
      <c r="J36" s="42"/>
      <c r="K36" s="41"/>
      <c r="L36" s="41"/>
      <c r="M36" s="1"/>
      <c r="N36" s="1"/>
      <c r="O36" s="1"/>
      <c r="P36" s="1"/>
      <c r="Q36" s="1"/>
      <c r="R36" s="1"/>
      <c r="S36" s="1"/>
      <c r="T36" s="1"/>
      <c r="U36" s="1"/>
      <c r="V36" s="1"/>
      <c r="W36" s="1"/>
      <c r="X36" s="1"/>
      <c r="Y36" s="1"/>
      <c r="Z36" s="1"/>
    </row>
    <row r="37" spans="1:26" ht="14.25" customHeight="1" x14ac:dyDescent="0.35">
      <c r="A37" s="3"/>
      <c r="B37" s="3"/>
      <c r="C37" s="5"/>
      <c r="D37" s="5"/>
      <c r="E37" s="5"/>
      <c r="F37" s="5"/>
      <c r="G37" s="5"/>
      <c r="H37" s="1"/>
      <c r="I37" s="28" t="s">
        <v>28</v>
      </c>
      <c r="J37" s="43" t="s">
        <v>29</v>
      </c>
      <c r="K37" s="41"/>
      <c r="L37" s="41"/>
      <c r="M37" s="41"/>
      <c r="N37" s="1"/>
      <c r="O37" s="1"/>
      <c r="P37" s="1"/>
      <c r="Q37" s="1"/>
      <c r="R37" s="1"/>
      <c r="S37" s="1"/>
      <c r="T37" s="1"/>
      <c r="U37" s="1"/>
      <c r="V37" s="1"/>
      <c r="W37" s="1"/>
      <c r="X37" s="1"/>
      <c r="Y37" s="1"/>
      <c r="Z37" s="1"/>
    </row>
    <row r="38" spans="1:26" ht="14.25" customHeight="1" x14ac:dyDescent="0.35">
      <c r="A38" s="4" t="s">
        <v>30</v>
      </c>
      <c r="B38" s="29">
        <f t="shared" ref="B38:C38" si="10">-B9</f>
        <v>-300000</v>
      </c>
      <c r="C38" s="29">
        <f t="shared" si="10"/>
        <v>0</v>
      </c>
      <c r="D38" s="29">
        <f t="shared" ref="D38:G38" si="11">D34</f>
        <v>361800.00000000006</v>
      </c>
      <c r="E38" s="29">
        <f t="shared" si="11"/>
        <v>64140</v>
      </c>
      <c r="F38" s="29">
        <f t="shared" si="11"/>
        <v>16635</v>
      </c>
      <c r="G38" s="29">
        <f t="shared" si="11"/>
        <v>8640</v>
      </c>
      <c r="H38" s="1"/>
      <c r="I38" s="30">
        <f>SUM(C38:G38)</f>
        <v>451215.00000000006</v>
      </c>
      <c r="J38" s="1"/>
      <c r="K38" s="9" t="s">
        <v>31</v>
      </c>
      <c r="L38" s="31">
        <f>IRR(B38:G38)</f>
        <v>0.19975143621573732</v>
      </c>
      <c r="M38" s="1"/>
      <c r="N38" s="1"/>
      <c r="O38" s="1"/>
      <c r="P38" s="1"/>
      <c r="Q38" s="1"/>
      <c r="R38" s="1"/>
      <c r="S38" s="1"/>
      <c r="T38" s="1"/>
      <c r="U38" s="1"/>
      <c r="V38" s="1"/>
      <c r="W38" s="1"/>
      <c r="X38" s="1"/>
      <c r="Y38" s="1"/>
      <c r="Z38" s="1"/>
    </row>
    <row r="39" spans="1:26" ht="14.25" customHeight="1" x14ac:dyDescent="0.35">
      <c r="A39" s="21"/>
      <c r="B39" s="11"/>
      <c r="C39" s="11"/>
      <c r="D39" s="11"/>
      <c r="E39" s="11"/>
      <c r="F39" s="11"/>
      <c r="G39" s="11"/>
      <c r="H39" s="11"/>
      <c r="I39" s="32"/>
      <c r="J39" s="11"/>
      <c r="K39" s="33" t="s">
        <v>32</v>
      </c>
      <c r="L39" s="34" t="str">
        <f>TEXT(I38/B9,"0.00")&amp;"x"</f>
        <v>1.50x</v>
      </c>
      <c r="M39" s="11"/>
      <c r="N39" s="1"/>
      <c r="O39" s="1"/>
      <c r="P39" s="1"/>
      <c r="Q39" s="1"/>
      <c r="R39" s="1"/>
      <c r="S39" s="1"/>
      <c r="T39" s="1"/>
      <c r="U39" s="1"/>
      <c r="V39" s="1"/>
      <c r="W39" s="1"/>
      <c r="X39" s="1"/>
      <c r="Y39" s="1"/>
      <c r="Z39" s="1"/>
    </row>
    <row r="40" spans="1:26" ht="14.25" customHeight="1" x14ac:dyDescent="0.35">
      <c r="A40" s="4"/>
      <c r="B40" s="3"/>
      <c r="C40" s="3"/>
      <c r="D40" s="3"/>
      <c r="E40" s="3"/>
      <c r="F40" s="3"/>
      <c r="G40" s="3"/>
      <c r="H40" s="3"/>
      <c r="I40" s="35"/>
      <c r="J40" s="35"/>
      <c r="K40" s="36"/>
      <c r="L40" s="3"/>
      <c r="M40" s="1"/>
      <c r="N40" s="1"/>
      <c r="O40" s="1"/>
      <c r="P40" s="1"/>
      <c r="Q40" s="1"/>
      <c r="R40" s="1"/>
      <c r="S40" s="1"/>
      <c r="T40" s="1"/>
      <c r="U40" s="1"/>
      <c r="V40" s="1"/>
      <c r="W40" s="1"/>
      <c r="X40" s="1"/>
      <c r="Y40" s="1"/>
      <c r="Z40" s="1"/>
    </row>
    <row r="41" spans="1:26" ht="14.25" customHeight="1" x14ac:dyDescent="0.35">
      <c r="A41" s="4"/>
      <c r="B41" s="3"/>
      <c r="C41" s="3"/>
      <c r="D41" s="3"/>
      <c r="E41" s="3"/>
      <c r="F41" s="3"/>
      <c r="G41" s="3"/>
      <c r="H41" s="3"/>
      <c r="I41" s="28" t="s">
        <v>33</v>
      </c>
      <c r="J41" s="18"/>
      <c r="K41" s="18"/>
      <c r="L41" s="3"/>
      <c r="M41" s="1"/>
      <c r="N41" s="1"/>
      <c r="O41" s="1"/>
      <c r="P41" s="1"/>
      <c r="Q41" s="1"/>
      <c r="R41" s="1"/>
      <c r="S41" s="1"/>
      <c r="T41" s="1"/>
      <c r="U41" s="1"/>
      <c r="V41" s="1"/>
      <c r="W41" s="1"/>
      <c r="X41" s="1"/>
      <c r="Y41" s="1"/>
      <c r="Z41" s="1"/>
    </row>
    <row r="42" spans="1:26" ht="14.25" customHeight="1" x14ac:dyDescent="0.35">
      <c r="A42" s="4" t="s">
        <v>34</v>
      </c>
      <c r="B42" s="29">
        <v>0</v>
      </c>
      <c r="C42" s="29">
        <v>0</v>
      </c>
      <c r="D42" s="29">
        <f t="shared" ref="D42:G42" si="12">D33</f>
        <v>103199.99999999994</v>
      </c>
      <c r="E42" s="29">
        <f t="shared" si="12"/>
        <v>256560</v>
      </c>
      <c r="F42" s="29">
        <f t="shared" si="12"/>
        <v>66540</v>
      </c>
      <c r="G42" s="29">
        <f t="shared" si="12"/>
        <v>34560</v>
      </c>
      <c r="H42" s="3"/>
      <c r="I42" s="30">
        <f>SUM(C42:G42)</f>
        <v>460859.99999999994</v>
      </c>
      <c r="J42" s="18"/>
      <c r="K42" s="18"/>
      <c r="L42" s="3"/>
      <c r="M42" s="1"/>
      <c r="N42" s="1"/>
      <c r="O42" s="1"/>
      <c r="P42" s="1"/>
      <c r="Q42" s="1"/>
      <c r="R42" s="1"/>
      <c r="S42" s="1"/>
      <c r="T42" s="1"/>
      <c r="U42" s="1"/>
      <c r="V42" s="1"/>
      <c r="W42" s="1"/>
      <c r="X42" s="1"/>
      <c r="Y42" s="1"/>
      <c r="Z42" s="1"/>
    </row>
    <row r="43" spans="1:26" ht="14.25" customHeight="1" x14ac:dyDescent="0.35">
      <c r="A43" s="21"/>
      <c r="B43" s="11"/>
      <c r="C43" s="11"/>
      <c r="D43" s="11"/>
      <c r="E43" s="11"/>
      <c r="F43" s="11"/>
      <c r="G43" s="13"/>
      <c r="H43" s="11"/>
      <c r="I43" s="11"/>
      <c r="J43" s="11"/>
      <c r="K43" s="11"/>
      <c r="L43" s="11"/>
      <c r="M43" s="11"/>
      <c r="N43" s="1"/>
      <c r="O43" s="1"/>
      <c r="P43" s="1"/>
      <c r="Q43" s="1"/>
      <c r="R43" s="1"/>
      <c r="S43" s="1"/>
      <c r="T43" s="1"/>
      <c r="U43" s="1"/>
      <c r="V43" s="1"/>
      <c r="W43" s="1"/>
      <c r="X43" s="1"/>
      <c r="Y43" s="1"/>
      <c r="Z43" s="1"/>
    </row>
    <row r="44" spans="1:26" ht="14.25" customHeight="1" x14ac:dyDescent="0.35">
      <c r="A44" s="3"/>
      <c r="B44" s="29"/>
      <c r="C44" s="29"/>
      <c r="D44" s="29"/>
      <c r="E44" s="29"/>
      <c r="F44" s="29"/>
      <c r="G44" s="29"/>
      <c r="H44" s="29"/>
      <c r="I44" s="3"/>
      <c r="J44" s="1"/>
      <c r="K44" s="1"/>
      <c r="L44" s="1"/>
      <c r="M44" s="1"/>
      <c r="N44" s="1"/>
      <c r="O44" s="1"/>
      <c r="P44" s="1"/>
      <c r="Q44" s="1"/>
      <c r="R44" s="1"/>
      <c r="S44" s="1"/>
      <c r="T44" s="1"/>
      <c r="U44" s="1"/>
      <c r="V44" s="1"/>
      <c r="W44" s="1"/>
      <c r="X44" s="1"/>
      <c r="Y44" s="1"/>
      <c r="Z44" s="1"/>
    </row>
    <row r="45" spans="1:26" ht="14.25" customHeight="1" x14ac:dyDescent="0.35">
      <c r="A45" s="15"/>
      <c r="B45" s="15"/>
      <c r="C45" s="16"/>
      <c r="D45" s="16"/>
      <c r="E45" s="16"/>
      <c r="F45" s="16"/>
      <c r="G45" s="15"/>
      <c r="H45" s="15"/>
      <c r="I45" s="15"/>
      <c r="J45" s="15"/>
      <c r="K45" s="15"/>
      <c r="L45" s="15"/>
      <c r="M45" s="15"/>
      <c r="N45" s="15"/>
      <c r="O45" s="15"/>
      <c r="P45" s="15"/>
      <c r="Q45" s="15"/>
      <c r="R45" s="15"/>
      <c r="S45" s="15"/>
      <c r="T45" s="15"/>
      <c r="U45" s="15"/>
      <c r="V45" s="15"/>
      <c r="W45" s="15"/>
      <c r="X45" s="15"/>
      <c r="Y45" s="15"/>
      <c r="Z45" s="15"/>
    </row>
    <row r="46" spans="1:26" ht="14.25" customHeight="1" x14ac:dyDescent="0.35">
      <c r="A46" s="15"/>
      <c r="B46" s="16"/>
      <c r="C46" s="16"/>
      <c r="D46" s="16"/>
      <c r="E46" s="16"/>
      <c r="F46" s="16"/>
      <c r="G46" s="16"/>
      <c r="H46" s="15"/>
      <c r="I46" s="15"/>
      <c r="J46" s="15"/>
      <c r="K46" s="15"/>
      <c r="L46" s="15"/>
      <c r="M46" s="15"/>
      <c r="N46" s="15"/>
      <c r="O46" s="15"/>
      <c r="P46" s="15"/>
      <c r="Q46" s="15"/>
      <c r="R46" s="15"/>
      <c r="S46" s="15"/>
      <c r="T46" s="15"/>
      <c r="U46" s="15"/>
      <c r="V46" s="15"/>
      <c r="W46" s="15"/>
      <c r="X46" s="15"/>
      <c r="Y46" s="15"/>
      <c r="Z46" s="15"/>
    </row>
    <row r="47" spans="1:26" ht="14.25" customHeight="1" x14ac:dyDescent="0.35">
      <c r="A47" s="15"/>
      <c r="B47" s="15"/>
      <c r="C47" s="16"/>
      <c r="D47" s="16"/>
      <c r="E47" s="16"/>
      <c r="F47" s="16"/>
      <c r="G47" s="16"/>
      <c r="H47" s="15"/>
      <c r="I47" s="15"/>
      <c r="J47" s="15"/>
      <c r="K47" s="15"/>
      <c r="L47" s="15"/>
      <c r="M47" s="15"/>
      <c r="N47" s="15"/>
      <c r="O47" s="15"/>
      <c r="P47" s="15"/>
      <c r="Q47" s="15"/>
      <c r="R47" s="15"/>
      <c r="S47" s="15"/>
      <c r="T47" s="15"/>
      <c r="U47" s="15"/>
      <c r="V47" s="15"/>
      <c r="W47" s="15"/>
      <c r="X47" s="15"/>
      <c r="Y47" s="15"/>
      <c r="Z47" s="15"/>
    </row>
    <row r="48" spans="1:26" ht="14.25" customHeight="1" x14ac:dyDescent="0.35">
      <c r="A48" s="15"/>
      <c r="B48" s="15"/>
      <c r="C48" s="16"/>
      <c r="D48" s="16"/>
      <c r="E48" s="16"/>
      <c r="F48" s="16"/>
      <c r="G48" s="16"/>
      <c r="H48" s="15"/>
      <c r="I48" s="15"/>
      <c r="J48" s="15"/>
      <c r="K48" s="15"/>
      <c r="L48" s="15"/>
      <c r="M48" s="15"/>
      <c r="N48" s="15"/>
      <c r="O48" s="15"/>
      <c r="P48" s="15"/>
      <c r="Q48" s="15"/>
      <c r="R48" s="15"/>
      <c r="S48" s="15"/>
      <c r="T48" s="15"/>
      <c r="U48" s="15"/>
      <c r="V48" s="15"/>
      <c r="W48" s="15"/>
      <c r="X48" s="15"/>
      <c r="Y48" s="15"/>
      <c r="Z48" s="15"/>
    </row>
    <row r="49" spans="1:26" ht="14.25" customHeight="1" x14ac:dyDescent="0.35">
      <c r="A49" s="15"/>
      <c r="B49" s="15"/>
      <c r="C49" s="16"/>
      <c r="D49" s="16"/>
      <c r="E49" s="16"/>
      <c r="F49" s="16"/>
      <c r="G49" s="16"/>
      <c r="H49" s="15"/>
      <c r="I49" s="15"/>
      <c r="J49" s="15"/>
      <c r="K49" s="15"/>
      <c r="L49" s="15"/>
      <c r="M49" s="15"/>
      <c r="N49" s="15"/>
      <c r="O49" s="15"/>
      <c r="P49" s="15"/>
      <c r="Q49" s="15"/>
      <c r="R49" s="15"/>
      <c r="S49" s="15"/>
      <c r="T49" s="15"/>
      <c r="U49" s="15"/>
      <c r="V49" s="15"/>
      <c r="W49" s="15"/>
      <c r="X49" s="15"/>
      <c r="Y49" s="15"/>
      <c r="Z49" s="15"/>
    </row>
    <row r="50" spans="1:26" ht="14.25" customHeight="1" x14ac:dyDescent="0.35">
      <c r="A50" s="15"/>
      <c r="B50" s="15"/>
      <c r="C50" s="16"/>
      <c r="D50" s="16"/>
      <c r="E50" s="16"/>
      <c r="F50" s="16"/>
      <c r="G50" s="16"/>
      <c r="H50" s="15"/>
      <c r="I50" s="15"/>
      <c r="J50" s="15"/>
      <c r="K50" s="15"/>
      <c r="L50" s="15"/>
      <c r="M50" s="15"/>
      <c r="N50" s="15"/>
      <c r="O50" s="15"/>
      <c r="P50" s="15"/>
      <c r="Q50" s="15"/>
      <c r="R50" s="15"/>
      <c r="S50" s="15"/>
      <c r="T50" s="15"/>
      <c r="U50" s="15"/>
      <c r="V50" s="15"/>
      <c r="W50" s="15"/>
      <c r="X50" s="15"/>
      <c r="Y50" s="15"/>
      <c r="Z50" s="15"/>
    </row>
    <row r="51" spans="1:26" ht="14.25" customHeight="1" x14ac:dyDescent="0.35">
      <c r="A51" s="15"/>
      <c r="B51" s="15"/>
      <c r="C51" s="15"/>
      <c r="D51" s="15"/>
      <c r="E51" s="15"/>
      <c r="F51" s="15"/>
      <c r="G51" s="16"/>
      <c r="H51" s="15"/>
      <c r="I51" s="15"/>
      <c r="J51" s="15"/>
      <c r="K51" s="15"/>
      <c r="L51" s="15"/>
      <c r="M51" s="15"/>
      <c r="N51" s="15"/>
      <c r="O51" s="15"/>
      <c r="P51" s="15"/>
      <c r="Q51" s="15"/>
      <c r="R51" s="15"/>
      <c r="S51" s="15"/>
      <c r="T51" s="15"/>
      <c r="U51" s="15"/>
      <c r="V51" s="15"/>
      <c r="W51" s="15"/>
      <c r="X51" s="15"/>
      <c r="Y51" s="15"/>
      <c r="Z51" s="15"/>
    </row>
    <row r="52" spans="1:26" ht="14.25" customHeight="1" x14ac:dyDescent="0.35">
      <c r="A52" s="3"/>
      <c r="B52" s="29"/>
      <c r="C52" s="29"/>
      <c r="D52" s="29"/>
      <c r="E52" s="29"/>
      <c r="F52" s="29"/>
      <c r="G52" s="29"/>
      <c r="H52" s="29"/>
      <c r="I52" s="3"/>
      <c r="J52" s="1"/>
      <c r="K52" s="1"/>
      <c r="L52" s="1"/>
      <c r="M52" s="1"/>
      <c r="N52" s="1"/>
      <c r="O52" s="1"/>
      <c r="P52" s="1"/>
      <c r="Q52" s="1"/>
      <c r="R52" s="1"/>
      <c r="S52" s="1"/>
      <c r="T52" s="1"/>
      <c r="U52" s="1"/>
      <c r="V52" s="1"/>
      <c r="W52" s="1"/>
      <c r="X52" s="1"/>
      <c r="Y52" s="1"/>
      <c r="Z52" s="1"/>
    </row>
    <row r="53" spans="1:26" ht="14.25" customHeight="1" x14ac:dyDescent="0.35">
      <c r="A53" s="1"/>
      <c r="B53" s="5"/>
      <c r="C53" s="5"/>
      <c r="D53" s="5"/>
      <c r="E53" s="5"/>
      <c r="F53" s="5"/>
      <c r="G53" s="5"/>
      <c r="H53" s="5"/>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5"/>
      <c r="C57" s="5"/>
      <c r="D57" s="5"/>
      <c r="E57" s="5"/>
      <c r="F57" s="5"/>
      <c r="G57" s="5"/>
      <c r="H57" s="6"/>
      <c r="I57" s="1"/>
      <c r="J57" s="1"/>
      <c r="K57" s="1"/>
      <c r="L57" s="1"/>
      <c r="M57" s="1"/>
      <c r="N57" s="1"/>
      <c r="O57" s="1"/>
      <c r="P57" s="1"/>
      <c r="Q57" s="1"/>
      <c r="R57" s="1"/>
      <c r="S57" s="1"/>
      <c r="T57" s="1"/>
      <c r="U57" s="1"/>
      <c r="V57" s="1"/>
      <c r="W57" s="1"/>
      <c r="X57" s="1"/>
      <c r="Y57" s="1"/>
      <c r="Z57" s="1"/>
    </row>
    <row r="58" spans="1:26" ht="14.25" customHeight="1" x14ac:dyDescent="0.35">
      <c r="A58" s="1"/>
      <c r="B58" s="1"/>
      <c r="C58" s="5"/>
      <c r="D58" s="5"/>
      <c r="E58" s="5"/>
      <c r="F58" s="5"/>
      <c r="G58" s="5"/>
      <c r="H58" s="1"/>
      <c r="I58" s="1"/>
      <c r="J58" s="1"/>
      <c r="K58" s="1"/>
      <c r="L58" s="1"/>
      <c r="M58" s="1"/>
      <c r="N58" s="1"/>
      <c r="O58" s="1"/>
      <c r="P58" s="1"/>
      <c r="Q58" s="1"/>
      <c r="R58" s="1"/>
      <c r="S58" s="1"/>
      <c r="T58" s="1"/>
      <c r="U58" s="1"/>
      <c r="V58" s="1"/>
      <c r="W58" s="1"/>
      <c r="X58" s="1"/>
      <c r="Y58" s="1"/>
      <c r="Z58" s="1"/>
    </row>
    <row r="59" spans="1:26" ht="14.25" customHeight="1" x14ac:dyDescent="0.35">
      <c r="A59" s="1"/>
      <c r="B59" s="1"/>
      <c r="C59" s="5"/>
      <c r="D59" s="5"/>
      <c r="E59" s="5"/>
      <c r="F59" s="5"/>
      <c r="G59" s="5"/>
      <c r="H59" s="1"/>
      <c r="I59" s="1"/>
      <c r="J59" s="1"/>
      <c r="K59" s="1"/>
      <c r="L59" s="1"/>
      <c r="M59" s="1"/>
      <c r="N59" s="1"/>
      <c r="O59" s="1"/>
      <c r="P59" s="1"/>
      <c r="Q59" s="1"/>
      <c r="R59" s="1"/>
      <c r="S59" s="1"/>
      <c r="T59" s="1"/>
      <c r="U59" s="1"/>
      <c r="V59" s="1"/>
      <c r="W59" s="1"/>
      <c r="X59" s="1"/>
      <c r="Y59" s="1"/>
      <c r="Z59" s="1"/>
    </row>
    <row r="60" spans="1:26" ht="14.25" customHeight="1" x14ac:dyDescent="0.35">
      <c r="A60" s="1"/>
      <c r="B60" s="1"/>
      <c r="C60" s="5"/>
      <c r="D60" s="5"/>
      <c r="E60" s="5"/>
      <c r="F60" s="5"/>
      <c r="G60" s="5"/>
      <c r="H60" s="1"/>
      <c r="I60" s="1"/>
      <c r="J60" s="1"/>
      <c r="K60" s="1"/>
      <c r="L60" s="1"/>
      <c r="M60" s="1"/>
      <c r="N60" s="1"/>
      <c r="O60" s="1"/>
      <c r="P60" s="1"/>
      <c r="Q60" s="1"/>
      <c r="R60" s="1"/>
      <c r="S60" s="1"/>
      <c r="T60" s="1"/>
      <c r="U60" s="1"/>
      <c r="V60" s="1"/>
      <c r="W60" s="1"/>
      <c r="X60" s="1"/>
      <c r="Y60" s="1"/>
      <c r="Z60" s="1"/>
    </row>
    <row r="61" spans="1:26" ht="14.25" customHeight="1" x14ac:dyDescent="0.35">
      <c r="A61" s="37"/>
      <c r="B61" s="1"/>
      <c r="C61" s="5"/>
      <c r="D61" s="5"/>
      <c r="E61" s="5"/>
      <c r="F61" s="5"/>
      <c r="G61" s="5"/>
      <c r="H61" s="1"/>
      <c r="I61" s="1"/>
      <c r="J61" s="1"/>
      <c r="K61" s="1"/>
      <c r="L61" s="1"/>
      <c r="M61" s="1"/>
      <c r="N61" s="1"/>
      <c r="O61" s="1"/>
      <c r="P61" s="1"/>
      <c r="Q61" s="1"/>
      <c r="R61" s="1"/>
      <c r="S61" s="1"/>
      <c r="T61" s="1"/>
      <c r="U61" s="1"/>
      <c r="V61" s="1"/>
      <c r="W61" s="1"/>
      <c r="X61" s="1"/>
      <c r="Y61" s="1"/>
      <c r="Z61" s="1"/>
    </row>
    <row r="62" spans="1:26" ht="14.25" customHeight="1" x14ac:dyDescent="0.35">
      <c r="A62" s="38"/>
      <c r="B62" s="5"/>
      <c r="C62" s="5"/>
      <c r="D62" s="5"/>
      <c r="E62" s="5"/>
      <c r="F62" s="5"/>
      <c r="G62" s="5"/>
      <c r="H62" s="6"/>
      <c r="I62" s="1"/>
      <c r="J62" s="1"/>
      <c r="K62" s="1"/>
      <c r="L62" s="1"/>
      <c r="M62" s="1"/>
      <c r="N62" s="1"/>
      <c r="O62" s="1"/>
      <c r="P62" s="1"/>
      <c r="Q62" s="1"/>
      <c r="R62" s="1"/>
      <c r="S62" s="1"/>
      <c r="T62" s="1"/>
      <c r="U62" s="1"/>
      <c r="V62" s="1"/>
      <c r="W62" s="1"/>
      <c r="X62" s="1"/>
      <c r="Y62" s="1"/>
      <c r="Z62" s="1"/>
    </row>
    <row r="63" spans="1:26" ht="14.25" customHeight="1" x14ac:dyDescent="0.35">
      <c r="A63" s="39"/>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39"/>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39"/>
      <c r="B65" s="5"/>
      <c r="C65" s="5"/>
      <c r="D65" s="5"/>
      <c r="E65" s="5"/>
      <c r="F65" s="5"/>
      <c r="G65" s="5"/>
      <c r="H65" s="5"/>
      <c r="I65" s="1"/>
      <c r="J65" s="1"/>
      <c r="K65" s="1"/>
      <c r="L65" s="1"/>
      <c r="M65" s="1"/>
      <c r="N65" s="1"/>
      <c r="O65" s="1"/>
      <c r="P65" s="1"/>
      <c r="Q65" s="1"/>
      <c r="R65" s="1"/>
      <c r="S65" s="1"/>
      <c r="T65" s="1"/>
      <c r="U65" s="1"/>
      <c r="V65" s="1"/>
      <c r="W65" s="1"/>
      <c r="X65" s="1"/>
      <c r="Y65" s="1"/>
      <c r="Z65" s="1"/>
    </row>
    <row r="66" spans="1:26" ht="14.25" customHeight="1" x14ac:dyDescent="0.35">
      <c r="A66" s="39"/>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39"/>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38"/>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39"/>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39"/>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39"/>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38"/>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38"/>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39"/>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37"/>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39"/>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38"/>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39"/>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39"/>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2">
    <mergeCell ref="J36:L36"/>
    <mergeCell ref="J37:M37"/>
  </mergeCell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5"/>
  <sheetViews>
    <sheetView showGridLines="0" workbookViewId="0"/>
  </sheetViews>
  <sheetFormatPr defaultColWidth="12.6328125" defaultRowHeight="15" customHeight="1" x14ac:dyDescent="0.35"/>
  <cols>
    <col min="1" max="1" width="34.08984375" customWidth="1"/>
    <col min="2" max="3" width="14.453125" customWidth="1"/>
    <col min="4" max="4" width="12.90625" customWidth="1"/>
    <col min="5" max="6" width="12.08984375" customWidth="1"/>
    <col min="7" max="7" width="13.26953125" customWidth="1"/>
    <col min="8" max="8" width="13.7265625" customWidth="1"/>
    <col min="9" max="9" width="23.08984375" customWidth="1"/>
    <col min="10" max="11" width="10.453125" customWidth="1"/>
    <col min="12" max="12" width="8.6328125" customWidth="1"/>
    <col min="13" max="13" width="7.26953125" customWidth="1"/>
    <col min="14" max="14" width="11.453125" customWidth="1"/>
    <col min="15" max="17" width="10.08984375" customWidth="1"/>
    <col min="18" max="26" width="8.6328125" customWidth="1"/>
  </cols>
  <sheetData>
    <row r="1" spans="1:26" ht="14.25" customHeight="1" x14ac:dyDescent="0.35">
      <c r="A1" s="3"/>
      <c r="B1" s="3"/>
      <c r="C1" s="3"/>
      <c r="D1" s="3"/>
      <c r="E1" s="3"/>
      <c r="F1" s="3"/>
      <c r="G1" s="3"/>
      <c r="H1" s="3"/>
      <c r="I1" s="3"/>
      <c r="J1" s="1"/>
      <c r="K1" s="1"/>
      <c r="L1" s="1"/>
      <c r="M1" s="1"/>
      <c r="N1" s="1"/>
      <c r="O1" s="1"/>
      <c r="P1" s="1"/>
      <c r="Q1" s="1"/>
      <c r="R1" s="1"/>
      <c r="S1" s="1"/>
      <c r="T1" s="1"/>
      <c r="U1" s="1"/>
      <c r="V1" s="1"/>
      <c r="W1" s="1"/>
      <c r="X1" s="1"/>
      <c r="Y1" s="1"/>
      <c r="Z1" s="1"/>
    </row>
    <row r="2" spans="1:26" ht="14.25" customHeight="1" x14ac:dyDescent="0.35">
      <c r="A2" s="3"/>
      <c r="B2" s="3"/>
      <c r="C2" s="3"/>
      <c r="D2" s="3"/>
      <c r="E2" s="3"/>
      <c r="F2" s="3"/>
      <c r="G2" s="3"/>
      <c r="H2" s="3"/>
      <c r="I2" s="3"/>
      <c r="J2" s="1"/>
      <c r="K2" s="1"/>
      <c r="L2" s="1"/>
      <c r="M2" s="1"/>
      <c r="N2" s="1"/>
      <c r="O2" s="1"/>
      <c r="P2" s="1"/>
      <c r="Q2" s="1"/>
      <c r="R2" s="1"/>
      <c r="S2" s="1"/>
      <c r="T2" s="1"/>
      <c r="U2" s="1"/>
      <c r="V2" s="1"/>
      <c r="W2" s="1"/>
      <c r="X2" s="1"/>
      <c r="Y2" s="1"/>
      <c r="Z2" s="1"/>
    </row>
    <row r="3" spans="1:26" ht="14.25" customHeight="1" x14ac:dyDescent="0.35">
      <c r="A3" s="3"/>
      <c r="B3" s="3"/>
      <c r="C3" s="3"/>
      <c r="D3" s="3"/>
      <c r="E3" s="3"/>
      <c r="F3" s="3"/>
      <c r="G3" s="3"/>
      <c r="H3" s="3"/>
      <c r="I3" s="3"/>
      <c r="J3" s="1"/>
      <c r="K3" s="1"/>
      <c r="L3" s="1"/>
      <c r="M3" s="1"/>
      <c r="N3" s="1"/>
      <c r="O3" s="1"/>
      <c r="P3" s="1"/>
      <c r="Q3" s="1"/>
      <c r="R3" s="1"/>
      <c r="S3" s="1"/>
      <c r="T3" s="1"/>
      <c r="U3" s="1"/>
      <c r="V3" s="1"/>
      <c r="W3" s="1"/>
      <c r="X3" s="1"/>
      <c r="Y3" s="1"/>
      <c r="Z3" s="1"/>
    </row>
    <row r="4" spans="1:26" ht="14.25" customHeight="1" x14ac:dyDescent="0.35">
      <c r="A4" s="3"/>
      <c r="B4" s="3"/>
      <c r="C4" s="3"/>
      <c r="D4" s="3"/>
      <c r="E4" s="3"/>
      <c r="F4" s="3"/>
      <c r="G4" s="3"/>
      <c r="H4" s="3"/>
      <c r="I4" s="3"/>
      <c r="J4" s="1"/>
      <c r="K4" s="1"/>
      <c r="L4" s="1"/>
      <c r="M4" s="1"/>
      <c r="N4" s="1"/>
      <c r="O4" s="1"/>
      <c r="P4" s="1"/>
      <c r="Q4" s="1"/>
      <c r="R4" s="1"/>
      <c r="S4" s="1"/>
      <c r="T4" s="1"/>
      <c r="U4" s="1"/>
      <c r="V4" s="1"/>
      <c r="W4" s="1"/>
      <c r="X4" s="1"/>
      <c r="Y4" s="1"/>
      <c r="Z4" s="1"/>
    </row>
    <row r="5" spans="1:26" ht="14.25" customHeight="1" x14ac:dyDescent="0.35">
      <c r="A5" s="3"/>
      <c r="B5" s="4"/>
      <c r="C5" s="4"/>
      <c r="D5" s="4"/>
      <c r="E5" s="4"/>
      <c r="F5" s="4"/>
      <c r="G5" s="4"/>
      <c r="H5" s="4"/>
      <c r="I5" s="3"/>
      <c r="J5" s="1"/>
      <c r="K5" s="1"/>
      <c r="L5" s="1"/>
      <c r="M5" s="5"/>
      <c r="N5" s="5"/>
      <c r="O5" s="5"/>
      <c r="P5" s="5"/>
      <c r="Q5" s="5"/>
      <c r="R5" s="6"/>
      <c r="S5" s="1"/>
      <c r="T5" s="1"/>
      <c r="U5" s="1"/>
      <c r="V5" s="1"/>
      <c r="W5" s="1"/>
      <c r="X5" s="1"/>
      <c r="Y5" s="1"/>
      <c r="Z5" s="1"/>
    </row>
    <row r="6" spans="1:26" ht="14.25" customHeight="1" x14ac:dyDescent="0.35">
      <c r="A6" s="3"/>
      <c r="B6" s="4" t="s">
        <v>1</v>
      </c>
      <c r="C6" s="4" t="s">
        <v>2</v>
      </c>
      <c r="D6" s="4" t="s">
        <v>3</v>
      </c>
      <c r="E6" s="4" t="s">
        <v>4</v>
      </c>
      <c r="F6" s="4" t="s">
        <v>5</v>
      </c>
      <c r="G6" s="4" t="s">
        <v>6</v>
      </c>
      <c r="H6" s="4"/>
      <c r="I6" s="3"/>
      <c r="J6" s="1"/>
      <c r="K6" s="1"/>
      <c r="L6" s="1"/>
      <c r="M6" s="5"/>
      <c r="N6" s="5"/>
      <c r="O6" s="5"/>
      <c r="P6" s="5"/>
      <c r="Q6" s="5"/>
      <c r="R6" s="6"/>
      <c r="S6" s="1"/>
      <c r="T6" s="1"/>
      <c r="U6" s="1"/>
      <c r="V6" s="1"/>
      <c r="W6" s="1"/>
      <c r="X6" s="1"/>
      <c r="Y6" s="1"/>
      <c r="Z6" s="1"/>
    </row>
    <row r="7" spans="1:26" ht="14.25" customHeight="1" x14ac:dyDescent="0.35">
      <c r="A7" s="7" t="s">
        <v>35</v>
      </c>
      <c r="B7" s="4"/>
      <c r="C7" s="4"/>
      <c r="D7" s="4"/>
      <c r="E7" s="4"/>
      <c r="F7" s="4"/>
      <c r="G7" s="4"/>
      <c r="H7" s="4"/>
      <c r="I7" s="3"/>
      <c r="J7" s="1"/>
      <c r="K7" s="1"/>
      <c r="L7" s="1"/>
      <c r="M7" s="5"/>
      <c r="N7" s="5"/>
      <c r="O7" s="5"/>
      <c r="P7" s="5"/>
      <c r="Q7" s="5"/>
      <c r="R7" s="6"/>
      <c r="S7" s="1"/>
      <c r="T7" s="1"/>
      <c r="U7" s="1"/>
      <c r="V7" s="1"/>
      <c r="W7" s="1"/>
      <c r="X7" s="1"/>
      <c r="Y7" s="1"/>
      <c r="Z7" s="1"/>
    </row>
    <row r="8" spans="1:26" ht="1.5" customHeight="1" x14ac:dyDescent="0.35">
      <c r="A8" s="3"/>
      <c r="B8" s="8"/>
      <c r="C8" s="5"/>
      <c r="D8" s="5"/>
      <c r="E8" s="5"/>
      <c r="F8" s="5"/>
      <c r="G8" s="5"/>
      <c r="H8" s="6"/>
      <c r="I8" s="9"/>
      <c r="J8" s="10"/>
      <c r="K8" s="1"/>
      <c r="L8" s="1"/>
      <c r="M8" s="1"/>
      <c r="N8" s="1"/>
      <c r="O8" s="1"/>
      <c r="P8" s="1"/>
      <c r="Q8" s="1"/>
      <c r="R8" s="1"/>
      <c r="S8" s="1"/>
      <c r="T8" s="1"/>
      <c r="U8" s="1"/>
      <c r="V8" s="1"/>
      <c r="W8" s="1"/>
      <c r="X8" s="1"/>
      <c r="Y8" s="1"/>
      <c r="Z8" s="1"/>
    </row>
    <row r="9" spans="1:26" ht="14.25" customHeight="1" x14ac:dyDescent="0.35">
      <c r="A9" s="11" t="s">
        <v>8</v>
      </c>
      <c r="B9" s="12">
        <v>300000</v>
      </c>
      <c r="C9" s="13"/>
      <c r="D9" s="13"/>
      <c r="E9" s="13"/>
      <c r="F9" s="13"/>
      <c r="G9" s="13"/>
      <c r="H9" s="6"/>
      <c r="I9" s="9" t="s">
        <v>36</v>
      </c>
      <c r="J9" s="14">
        <v>0.12</v>
      </c>
      <c r="K9" s="1"/>
      <c r="L9" s="1"/>
      <c r="M9" s="1"/>
      <c r="N9" s="1"/>
      <c r="O9" s="1"/>
      <c r="P9" s="1"/>
      <c r="Q9" s="1"/>
      <c r="R9" s="1"/>
      <c r="S9" s="1"/>
      <c r="T9" s="1"/>
      <c r="U9" s="1"/>
      <c r="V9" s="1"/>
      <c r="W9" s="1"/>
      <c r="X9" s="1"/>
      <c r="Y9" s="1"/>
      <c r="Z9" s="1"/>
    </row>
    <row r="10" spans="1:26" ht="14.25" customHeight="1" x14ac:dyDescent="0.35">
      <c r="A10" s="15"/>
      <c r="B10" s="15"/>
      <c r="C10" s="16"/>
      <c r="D10" s="16"/>
      <c r="E10" s="16"/>
      <c r="F10" s="16"/>
      <c r="G10" s="16"/>
      <c r="H10" s="15"/>
      <c r="I10" s="9" t="s">
        <v>37</v>
      </c>
      <c r="J10" s="14">
        <v>0.3</v>
      </c>
      <c r="K10" s="1"/>
      <c r="L10" s="1"/>
      <c r="M10" s="1"/>
      <c r="N10" s="1"/>
      <c r="O10" s="1"/>
      <c r="P10" s="1"/>
      <c r="Q10" s="1"/>
      <c r="R10" s="1"/>
      <c r="S10" s="1"/>
      <c r="T10" s="1"/>
      <c r="U10" s="1"/>
      <c r="V10" s="1"/>
      <c r="W10" s="1"/>
      <c r="X10" s="1"/>
      <c r="Y10" s="1"/>
      <c r="Z10" s="1"/>
    </row>
    <row r="11" spans="1:26" ht="14.25" customHeight="1" x14ac:dyDescent="0.35">
      <c r="A11" s="15"/>
      <c r="B11" s="15"/>
      <c r="C11" s="16"/>
      <c r="D11" s="16"/>
      <c r="E11" s="16"/>
      <c r="F11" s="16"/>
      <c r="G11" s="16"/>
      <c r="H11" s="15"/>
      <c r="I11" s="17"/>
      <c r="J11" s="18"/>
      <c r="K11" s="1"/>
      <c r="L11" s="1"/>
      <c r="M11" s="1"/>
      <c r="N11" s="1"/>
      <c r="O11" s="1"/>
      <c r="P11" s="1"/>
      <c r="Q11" s="1"/>
      <c r="R11" s="1"/>
      <c r="S11" s="1"/>
      <c r="T11" s="1"/>
      <c r="U11" s="1"/>
      <c r="V11" s="1"/>
      <c r="W11" s="1"/>
      <c r="X11" s="1"/>
      <c r="Y11" s="1"/>
      <c r="Z11" s="1"/>
    </row>
    <row r="12" spans="1:26" ht="14.25" customHeight="1" x14ac:dyDescent="0.35">
      <c r="A12" s="3" t="s">
        <v>11</v>
      </c>
      <c r="B12" s="3"/>
      <c r="C12" s="5">
        <v>0</v>
      </c>
      <c r="D12" s="19">
        <v>100000</v>
      </c>
      <c r="E12" s="5">
        <f>D12*0.8</f>
        <v>80000</v>
      </c>
      <c r="F12" s="5">
        <f>E12*0.6</f>
        <v>48000</v>
      </c>
      <c r="G12" s="5">
        <f>F12*0.9</f>
        <v>43200</v>
      </c>
      <c r="H12" s="20">
        <v>9500000</v>
      </c>
      <c r="I12" s="17"/>
      <c r="J12" s="18"/>
      <c r="K12" s="1"/>
      <c r="L12" s="1"/>
      <c r="M12" s="1"/>
      <c r="N12" s="1"/>
      <c r="O12" s="1"/>
      <c r="P12" s="1"/>
      <c r="Q12" s="1"/>
      <c r="R12" s="1"/>
      <c r="S12" s="1"/>
      <c r="T12" s="1"/>
      <c r="U12" s="1"/>
      <c r="V12" s="1"/>
      <c r="W12" s="1"/>
      <c r="X12" s="1"/>
      <c r="Y12" s="1"/>
      <c r="Z12" s="1"/>
    </row>
    <row r="13" spans="1:26" ht="14.25" customHeight="1" x14ac:dyDescent="0.35">
      <c r="A13" s="3" t="s">
        <v>12</v>
      </c>
      <c r="B13" s="3"/>
      <c r="C13" s="5">
        <v>0</v>
      </c>
      <c r="D13" s="19">
        <v>450000</v>
      </c>
      <c r="E13" s="19">
        <v>300000</v>
      </c>
      <c r="F13" s="5">
        <v>0</v>
      </c>
      <c r="G13" s="5">
        <v>0</v>
      </c>
      <c r="H13" s="20"/>
      <c r="I13" s="17"/>
      <c r="J13" s="18"/>
      <c r="K13" s="1"/>
      <c r="L13" s="1"/>
      <c r="M13" s="1"/>
      <c r="N13" s="1"/>
      <c r="O13" s="1"/>
      <c r="P13" s="1"/>
      <c r="Q13" s="1"/>
      <c r="R13" s="1"/>
      <c r="S13" s="1"/>
      <c r="T13" s="1"/>
      <c r="U13" s="1"/>
      <c r="V13" s="1"/>
      <c r="W13" s="1"/>
      <c r="X13" s="1"/>
      <c r="Y13" s="1"/>
      <c r="Z13" s="1"/>
    </row>
    <row r="14" spans="1:26" ht="14.25" customHeight="1" x14ac:dyDescent="0.35">
      <c r="A14" s="3" t="s">
        <v>13</v>
      </c>
      <c r="B14" s="3"/>
      <c r="C14" s="5">
        <v>0</v>
      </c>
      <c r="D14" s="19">
        <v>300000</v>
      </c>
      <c r="E14" s="5">
        <f>0.67*D14</f>
        <v>201000</v>
      </c>
      <c r="F14" s="5">
        <f>E14*0.25</f>
        <v>50250</v>
      </c>
      <c r="G14" s="5">
        <v>0</v>
      </c>
      <c r="H14" s="20"/>
      <c r="I14" s="17"/>
      <c r="J14" s="18"/>
      <c r="K14" s="1"/>
      <c r="L14" s="1"/>
      <c r="M14" s="1"/>
      <c r="N14" s="1"/>
      <c r="O14" s="1"/>
      <c r="P14" s="1"/>
      <c r="Q14" s="1"/>
      <c r="R14" s="1"/>
      <c r="S14" s="1"/>
      <c r="T14" s="1"/>
      <c r="U14" s="1"/>
      <c r="V14" s="1"/>
      <c r="W14" s="1"/>
      <c r="X14" s="1"/>
      <c r="Y14" s="1"/>
      <c r="Z14" s="1"/>
    </row>
    <row r="15" spans="1:26" ht="3" customHeight="1" x14ac:dyDescent="0.35">
      <c r="A15" s="3"/>
      <c r="B15" s="3"/>
      <c r="C15" s="5"/>
      <c r="D15" s="8"/>
      <c r="E15" s="5"/>
      <c r="F15" s="5"/>
      <c r="G15" s="5"/>
      <c r="H15" s="20"/>
      <c r="I15" s="17"/>
      <c r="J15" s="18"/>
      <c r="K15" s="1"/>
      <c r="L15" s="1"/>
      <c r="M15" s="1"/>
      <c r="N15" s="1"/>
      <c r="O15" s="1"/>
      <c r="P15" s="1"/>
      <c r="Q15" s="1"/>
      <c r="R15" s="1"/>
      <c r="S15" s="1"/>
      <c r="T15" s="1"/>
      <c r="U15" s="1"/>
      <c r="V15" s="1"/>
      <c r="W15" s="1"/>
      <c r="X15" s="1"/>
      <c r="Y15" s="1"/>
      <c r="Z15" s="1"/>
    </row>
    <row r="16" spans="1:26" ht="14.25" customHeight="1" x14ac:dyDescent="0.35">
      <c r="A16" s="21" t="s">
        <v>14</v>
      </c>
      <c r="B16" s="21"/>
      <c r="C16" s="22">
        <f t="shared" ref="C16:G16" si="0">SUM(C12:C14)</f>
        <v>0</v>
      </c>
      <c r="D16" s="22">
        <f t="shared" si="0"/>
        <v>850000</v>
      </c>
      <c r="E16" s="22">
        <f t="shared" si="0"/>
        <v>581000</v>
      </c>
      <c r="F16" s="22">
        <f t="shared" si="0"/>
        <v>98250</v>
      </c>
      <c r="G16" s="22">
        <f t="shared" si="0"/>
        <v>43200</v>
      </c>
      <c r="H16" s="20"/>
      <c r="I16" s="17"/>
      <c r="J16" s="18"/>
      <c r="K16" s="1"/>
      <c r="L16" s="1"/>
      <c r="M16" s="1"/>
      <c r="N16" s="1"/>
      <c r="O16" s="1"/>
      <c r="P16" s="1"/>
      <c r="Q16" s="1"/>
      <c r="R16" s="1"/>
      <c r="S16" s="1"/>
      <c r="T16" s="1"/>
      <c r="U16" s="1"/>
      <c r="V16" s="1"/>
      <c r="W16" s="1"/>
      <c r="X16" s="1"/>
      <c r="Y16" s="1"/>
      <c r="Z16" s="1"/>
    </row>
    <row r="17" spans="1:26" ht="14.25" customHeight="1" x14ac:dyDescent="0.35">
      <c r="A17" s="3"/>
      <c r="B17" s="3"/>
      <c r="C17" s="5"/>
      <c r="D17" s="5"/>
      <c r="E17" s="5"/>
      <c r="F17" s="5"/>
      <c r="G17" s="5"/>
      <c r="H17" s="3"/>
      <c r="I17" s="17"/>
      <c r="J17" s="18"/>
      <c r="K17" s="1"/>
      <c r="L17" s="1"/>
      <c r="M17" s="1"/>
      <c r="N17" s="23"/>
      <c r="O17" s="1"/>
      <c r="P17" s="1"/>
      <c r="Q17" s="1"/>
      <c r="R17" s="1"/>
      <c r="S17" s="1"/>
      <c r="T17" s="1"/>
      <c r="U17" s="1"/>
      <c r="V17" s="1"/>
      <c r="W17" s="1"/>
      <c r="X17" s="1"/>
      <c r="Y17" s="1"/>
      <c r="Z17" s="1"/>
    </row>
    <row r="18" spans="1:26" ht="14.25" customHeight="1" x14ac:dyDescent="0.35">
      <c r="A18" s="3" t="s">
        <v>15</v>
      </c>
      <c r="B18" s="3"/>
      <c r="C18" s="5">
        <f>B9*-0.25</f>
        <v>-75000</v>
      </c>
      <c r="D18" s="5"/>
      <c r="E18" s="5"/>
      <c r="F18" s="5"/>
      <c r="G18" s="5"/>
      <c r="H18" s="3"/>
      <c r="I18" s="17"/>
      <c r="J18" s="18"/>
      <c r="K18" s="1"/>
      <c r="L18" s="1"/>
      <c r="M18" s="1"/>
      <c r="N18" s="23"/>
      <c r="O18" s="1"/>
      <c r="P18" s="1"/>
      <c r="Q18" s="1"/>
      <c r="R18" s="1"/>
      <c r="S18" s="1"/>
      <c r="T18" s="1"/>
      <c r="U18" s="1"/>
      <c r="V18" s="1"/>
      <c r="W18" s="1"/>
      <c r="X18" s="1"/>
      <c r="Y18" s="1"/>
      <c r="Z18" s="1"/>
    </row>
    <row r="19" spans="1:26" ht="14.25" customHeight="1" x14ac:dyDescent="0.35">
      <c r="A19" s="3" t="s">
        <v>16</v>
      </c>
      <c r="B19" s="3"/>
      <c r="C19" s="5">
        <f>B9*-0.3</f>
        <v>-90000</v>
      </c>
      <c r="D19" s="5"/>
      <c r="E19" s="5"/>
      <c r="F19" s="5"/>
      <c r="G19" s="5"/>
      <c r="H19" s="3"/>
      <c r="I19" s="17"/>
      <c r="J19" s="18"/>
      <c r="K19" s="1"/>
      <c r="L19" s="1"/>
      <c r="M19" s="1"/>
      <c r="N19" s="23"/>
      <c r="O19" s="1"/>
      <c r="P19" s="1"/>
      <c r="Q19" s="1"/>
      <c r="R19" s="1"/>
      <c r="S19" s="1"/>
      <c r="T19" s="1"/>
      <c r="U19" s="1"/>
      <c r="V19" s="1"/>
      <c r="W19" s="1"/>
      <c r="X19" s="1"/>
      <c r="Y19" s="1"/>
      <c r="Z19" s="1"/>
    </row>
    <row r="20" spans="1:26" ht="14.25" customHeight="1" x14ac:dyDescent="0.35">
      <c r="A20" s="3" t="s">
        <v>17</v>
      </c>
      <c r="B20" s="3"/>
      <c r="C20" s="5">
        <v>0</v>
      </c>
      <c r="D20" s="5">
        <f t="shared" ref="D20:E20" si="1">D12*-$J20</f>
        <v>-25000</v>
      </c>
      <c r="E20" s="5">
        <f t="shared" si="1"/>
        <v>-20000</v>
      </c>
      <c r="F20" s="5">
        <v>0</v>
      </c>
      <c r="G20" s="5">
        <v>0</v>
      </c>
      <c r="H20" s="3"/>
      <c r="I20" s="24" t="s">
        <v>17</v>
      </c>
      <c r="J20" s="25">
        <v>0.25</v>
      </c>
      <c r="K20" s="1"/>
      <c r="L20" s="1"/>
      <c r="M20" s="1"/>
      <c r="N20" s="23"/>
      <c r="O20" s="1"/>
      <c r="P20" s="1"/>
      <c r="Q20" s="1"/>
      <c r="R20" s="1"/>
      <c r="S20" s="1"/>
      <c r="T20" s="1"/>
      <c r="U20" s="1"/>
      <c r="V20" s="1"/>
      <c r="W20" s="1"/>
      <c r="X20" s="1"/>
      <c r="Y20" s="1"/>
      <c r="Z20" s="1"/>
    </row>
    <row r="21" spans="1:26" ht="14.25" customHeight="1" x14ac:dyDescent="0.35">
      <c r="A21" s="3" t="s">
        <v>18</v>
      </c>
      <c r="B21" s="3"/>
      <c r="C21" s="5">
        <f>B9*-0.3</f>
        <v>-90000</v>
      </c>
      <c r="D21" s="5">
        <f t="shared" ref="D21:G21" si="2">D13*-$J21</f>
        <v>-270000</v>
      </c>
      <c r="E21" s="5">
        <f t="shared" si="2"/>
        <v>-180000</v>
      </c>
      <c r="F21" s="5">
        <f t="shared" si="2"/>
        <v>0</v>
      </c>
      <c r="G21" s="5">
        <f t="shared" si="2"/>
        <v>0</v>
      </c>
      <c r="H21" s="3"/>
      <c r="I21" s="24" t="s">
        <v>18</v>
      </c>
      <c r="J21" s="25">
        <v>0.6</v>
      </c>
      <c r="K21" s="1"/>
      <c r="L21" s="1"/>
      <c r="M21" s="1"/>
      <c r="N21" s="23"/>
      <c r="O21" s="1"/>
      <c r="P21" s="1"/>
      <c r="Q21" s="1"/>
      <c r="R21" s="1"/>
      <c r="S21" s="1"/>
      <c r="T21" s="1"/>
      <c r="U21" s="1"/>
      <c r="V21" s="1"/>
      <c r="W21" s="1"/>
      <c r="X21" s="1"/>
      <c r="Y21" s="1"/>
      <c r="Z21" s="1"/>
    </row>
    <row r="22" spans="1:26" ht="14.25" customHeight="1" x14ac:dyDescent="0.35">
      <c r="A22" s="3" t="s">
        <v>19</v>
      </c>
      <c r="B22" s="3"/>
      <c r="C22" s="5">
        <v>0</v>
      </c>
      <c r="D22" s="5">
        <f t="shared" ref="D22:G22" si="3">D14*-$J22</f>
        <v>-90000</v>
      </c>
      <c r="E22" s="5">
        <f t="shared" si="3"/>
        <v>-60300</v>
      </c>
      <c r="F22" s="5">
        <f t="shared" si="3"/>
        <v>-15075</v>
      </c>
      <c r="G22" s="5">
        <f t="shared" si="3"/>
        <v>0</v>
      </c>
      <c r="H22" s="3"/>
      <c r="I22" s="24" t="s">
        <v>19</v>
      </c>
      <c r="J22" s="25">
        <v>0.3</v>
      </c>
      <c r="K22" s="1"/>
      <c r="L22" s="1"/>
      <c r="M22" s="1"/>
      <c r="N22" s="23"/>
      <c r="O22" s="1"/>
      <c r="P22" s="1"/>
      <c r="Q22" s="1"/>
      <c r="R22" s="1"/>
      <c r="S22" s="1"/>
      <c r="T22" s="1"/>
      <c r="U22" s="1"/>
      <c r="V22" s="1"/>
      <c r="W22" s="1"/>
      <c r="X22" s="1"/>
      <c r="Y22" s="1"/>
      <c r="Z22" s="1"/>
    </row>
    <row r="23" spans="1:26" ht="14.25" customHeight="1" x14ac:dyDescent="0.35">
      <c r="A23" s="3" t="s">
        <v>20</v>
      </c>
      <c r="B23" s="3"/>
      <c r="C23" s="5">
        <f>B9*-0.15</f>
        <v>-45000</v>
      </c>
      <c r="D23" s="5"/>
      <c r="E23" s="5"/>
      <c r="F23" s="5"/>
      <c r="G23" s="5"/>
      <c r="H23" s="3"/>
      <c r="I23" s="23"/>
      <c r="J23" s="26"/>
      <c r="K23" s="1"/>
      <c r="L23" s="1"/>
      <c r="M23" s="1"/>
      <c r="N23" s="23"/>
      <c r="O23" s="1"/>
      <c r="P23" s="1"/>
      <c r="Q23" s="1"/>
      <c r="R23" s="1"/>
      <c r="S23" s="1"/>
      <c r="T23" s="1"/>
      <c r="U23" s="1"/>
      <c r="V23" s="1"/>
      <c r="W23" s="1"/>
      <c r="X23" s="1"/>
      <c r="Y23" s="1"/>
      <c r="Z23" s="1"/>
    </row>
    <row r="24" spans="1:26" ht="3" customHeight="1" x14ac:dyDescent="0.35">
      <c r="A24" s="3"/>
      <c r="B24" s="3"/>
      <c r="C24" s="5"/>
      <c r="D24" s="5"/>
      <c r="E24" s="5"/>
      <c r="F24" s="5"/>
      <c r="G24" s="5"/>
      <c r="H24" s="3"/>
      <c r="I24" s="23"/>
      <c r="J24" s="26"/>
      <c r="K24" s="1"/>
      <c r="L24" s="1"/>
      <c r="M24" s="1"/>
      <c r="N24" s="23"/>
      <c r="O24" s="1"/>
      <c r="P24" s="1"/>
      <c r="Q24" s="1"/>
      <c r="R24" s="1"/>
      <c r="S24" s="1"/>
      <c r="T24" s="1"/>
      <c r="U24" s="1"/>
      <c r="V24" s="1"/>
      <c r="W24" s="1"/>
      <c r="X24" s="1"/>
      <c r="Y24" s="1"/>
      <c r="Z24" s="1"/>
    </row>
    <row r="25" spans="1:26" ht="14.25" customHeight="1" x14ac:dyDescent="0.35">
      <c r="A25" s="21" t="s">
        <v>21</v>
      </c>
      <c r="B25" s="21"/>
      <c r="C25" s="22">
        <f t="shared" ref="C25:G25" si="4">SUM(C18:C23)</f>
        <v>-300000</v>
      </c>
      <c r="D25" s="22">
        <f t="shared" si="4"/>
        <v>-385000</v>
      </c>
      <c r="E25" s="22">
        <f t="shared" si="4"/>
        <v>-260300</v>
      </c>
      <c r="F25" s="22">
        <f t="shared" si="4"/>
        <v>-15075</v>
      </c>
      <c r="G25" s="22">
        <f t="shared" si="4"/>
        <v>0</v>
      </c>
      <c r="H25" s="3"/>
      <c r="I25" s="23"/>
      <c r="J25" s="26"/>
      <c r="K25" s="1"/>
      <c r="L25" s="1"/>
      <c r="M25" s="1"/>
      <c r="N25" s="23"/>
      <c r="O25" s="1"/>
      <c r="P25" s="1"/>
      <c r="Q25" s="1"/>
      <c r="R25" s="1"/>
      <c r="S25" s="1"/>
      <c r="T25" s="1"/>
      <c r="U25" s="1"/>
      <c r="V25" s="1"/>
      <c r="W25" s="1"/>
      <c r="X25" s="1"/>
      <c r="Y25" s="1"/>
      <c r="Z25" s="1"/>
    </row>
    <row r="26" spans="1:26" ht="14.25" customHeight="1" x14ac:dyDescent="0.35">
      <c r="A26" s="3"/>
      <c r="B26" s="3"/>
      <c r="C26" s="5"/>
      <c r="D26" s="5"/>
      <c r="E26" s="5"/>
      <c r="F26" s="5"/>
      <c r="G26" s="5"/>
      <c r="H26" s="3"/>
      <c r="I26" s="23"/>
      <c r="J26" s="26"/>
      <c r="K26" s="1"/>
      <c r="L26" s="1"/>
      <c r="M26" s="1"/>
      <c r="N26" s="23"/>
      <c r="O26" s="1"/>
      <c r="P26" s="1"/>
      <c r="Q26" s="1"/>
      <c r="R26" s="1"/>
      <c r="S26" s="1"/>
      <c r="T26" s="1"/>
      <c r="U26" s="1"/>
      <c r="V26" s="1"/>
      <c r="W26" s="1"/>
      <c r="X26" s="1"/>
      <c r="Y26" s="1"/>
      <c r="Z26" s="1"/>
    </row>
    <row r="27" spans="1:26" ht="14.25" customHeight="1" x14ac:dyDescent="0.35">
      <c r="A27" s="3" t="s">
        <v>22</v>
      </c>
      <c r="B27" s="3"/>
      <c r="C27" s="5">
        <f t="shared" ref="C27:G27" si="5">C12+C20</f>
        <v>0</v>
      </c>
      <c r="D27" s="5">
        <f t="shared" si="5"/>
        <v>75000</v>
      </c>
      <c r="E27" s="5">
        <f t="shared" si="5"/>
        <v>60000</v>
      </c>
      <c r="F27" s="5">
        <f t="shared" si="5"/>
        <v>48000</v>
      </c>
      <c r="G27" s="5">
        <f t="shared" si="5"/>
        <v>43200</v>
      </c>
      <c r="H27" s="3"/>
      <c r="I27" s="23"/>
      <c r="J27" s="26"/>
      <c r="K27" s="1"/>
      <c r="L27" s="1"/>
      <c r="M27" s="1"/>
      <c r="N27" s="23"/>
      <c r="O27" s="1"/>
      <c r="P27" s="1"/>
      <c r="Q27" s="1"/>
      <c r="R27" s="1"/>
      <c r="S27" s="1"/>
      <c r="T27" s="1"/>
      <c r="U27" s="1"/>
      <c r="V27" s="1"/>
      <c r="W27" s="1"/>
      <c r="X27" s="1"/>
      <c r="Y27" s="1"/>
      <c r="Z27" s="1"/>
    </row>
    <row r="28" spans="1:26" ht="14.25" customHeight="1" x14ac:dyDescent="0.35">
      <c r="A28" s="3" t="s">
        <v>23</v>
      </c>
      <c r="B28" s="3"/>
      <c r="C28" s="5">
        <v>0</v>
      </c>
      <c r="D28" s="5">
        <f t="shared" ref="D28:G28" si="6">D13+D21</f>
        <v>180000</v>
      </c>
      <c r="E28" s="5">
        <f t="shared" si="6"/>
        <v>120000</v>
      </c>
      <c r="F28" s="5">
        <f t="shared" si="6"/>
        <v>0</v>
      </c>
      <c r="G28" s="5">
        <f t="shared" si="6"/>
        <v>0</v>
      </c>
      <c r="H28" s="3"/>
      <c r="I28" s="5"/>
      <c r="J28" s="1"/>
      <c r="K28" s="1"/>
      <c r="L28" s="1"/>
      <c r="M28" s="1"/>
      <c r="N28" s="23"/>
      <c r="O28" s="1"/>
      <c r="P28" s="1"/>
      <c r="Q28" s="1"/>
      <c r="R28" s="1"/>
      <c r="S28" s="1"/>
      <c r="T28" s="1"/>
      <c r="U28" s="1"/>
      <c r="V28" s="1"/>
      <c r="W28" s="1"/>
      <c r="X28" s="1"/>
      <c r="Y28" s="1"/>
      <c r="Z28" s="1"/>
    </row>
    <row r="29" spans="1:26" ht="14.25" customHeight="1" x14ac:dyDescent="0.35">
      <c r="A29" s="3" t="s">
        <v>24</v>
      </c>
      <c r="B29" s="3"/>
      <c r="C29" s="5">
        <f t="shared" ref="C29:G29" si="7">C14+C22</f>
        <v>0</v>
      </c>
      <c r="D29" s="5">
        <f t="shared" si="7"/>
        <v>210000</v>
      </c>
      <c r="E29" s="5">
        <f t="shared" si="7"/>
        <v>140700</v>
      </c>
      <c r="F29" s="5">
        <f t="shared" si="7"/>
        <v>35175</v>
      </c>
      <c r="G29" s="5">
        <f t="shared" si="7"/>
        <v>0</v>
      </c>
      <c r="H29" s="3"/>
      <c r="I29" s="23"/>
      <c r="J29" s="1"/>
      <c r="K29" s="1"/>
      <c r="L29" s="1"/>
      <c r="M29" s="1"/>
      <c r="N29" s="23"/>
      <c r="O29" s="1"/>
      <c r="P29" s="1"/>
      <c r="Q29" s="1"/>
      <c r="R29" s="1"/>
      <c r="S29" s="1"/>
      <c r="T29" s="1"/>
      <c r="U29" s="1"/>
      <c r="V29" s="1"/>
      <c r="W29" s="1"/>
      <c r="X29" s="1"/>
      <c r="Y29" s="1"/>
      <c r="Z29" s="1"/>
    </row>
    <row r="30" spans="1:26" ht="3" customHeight="1" x14ac:dyDescent="0.35">
      <c r="A30" s="3"/>
      <c r="B30" s="3"/>
      <c r="C30" s="5"/>
      <c r="D30" s="5"/>
      <c r="E30" s="5"/>
      <c r="F30" s="5"/>
      <c r="G30" s="5"/>
      <c r="H30" s="3"/>
      <c r="I30" s="23"/>
      <c r="J30" s="1"/>
      <c r="K30" s="1"/>
      <c r="L30" s="1"/>
      <c r="M30" s="1"/>
      <c r="N30" s="23"/>
      <c r="O30" s="1"/>
      <c r="P30" s="1"/>
      <c r="Q30" s="1"/>
      <c r="R30" s="1"/>
      <c r="S30" s="1"/>
      <c r="T30" s="1"/>
      <c r="U30" s="1"/>
      <c r="V30" s="1"/>
      <c r="W30" s="1"/>
      <c r="X30" s="1"/>
      <c r="Y30" s="1"/>
      <c r="Z30" s="1"/>
    </row>
    <row r="31" spans="1:26" ht="14.25" customHeight="1" x14ac:dyDescent="0.35">
      <c r="A31" s="21" t="s">
        <v>25</v>
      </c>
      <c r="B31" s="21"/>
      <c r="C31" s="22">
        <f t="shared" ref="C31:G31" si="8">SUM(C27:C29)</f>
        <v>0</v>
      </c>
      <c r="D31" s="22">
        <f t="shared" si="8"/>
        <v>465000</v>
      </c>
      <c r="E31" s="22">
        <f t="shared" si="8"/>
        <v>320700</v>
      </c>
      <c r="F31" s="22">
        <f t="shared" si="8"/>
        <v>83175</v>
      </c>
      <c r="G31" s="22">
        <f t="shared" si="8"/>
        <v>43200</v>
      </c>
      <c r="H31" s="3"/>
      <c r="I31" s="23"/>
      <c r="J31" s="1"/>
      <c r="K31" s="1"/>
      <c r="L31" s="1"/>
      <c r="M31" s="1"/>
      <c r="N31" s="23"/>
      <c r="O31" s="1"/>
      <c r="P31" s="1"/>
      <c r="Q31" s="1"/>
      <c r="R31" s="1"/>
      <c r="S31" s="1"/>
      <c r="T31" s="1"/>
      <c r="U31" s="1"/>
      <c r="V31" s="1"/>
      <c r="W31" s="1"/>
      <c r="X31" s="1"/>
      <c r="Y31" s="1"/>
      <c r="Z31" s="1"/>
    </row>
    <row r="32" spans="1:26" ht="14.25" customHeight="1" x14ac:dyDescent="0.35">
      <c r="A32" s="3"/>
      <c r="B32" s="3"/>
      <c r="C32" s="5"/>
      <c r="D32" s="5"/>
      <c r="E32" s="5"/>
      <c r="F32" s="5"/>
      <c r="G32" s="5"/>
      <c r="H32" s="3"/>
      <c r="I32" s="23"/>
      <c r="J32" s="27"/>
      <c r="K32" s="1"/>
      <c r="L32" s="1"/>
      <c r="M32" s="1"/>
      <c r="N32" s="23"/>
      <c r="O32" s="1"/>
      <c r="P32" s="1"/>
      <c r="Q32" s="1"/>
      <c r="R32" s="1"/>
      <c r="S32" s="1"/>
      <c r="T32" s="1"/>
      <c r="U32" s="1"/>
      <c r="V32" s="1"/>
      <c r="W32" s="1"/>
      <c r="X32" s="1"/>
      <c r="Y32" s="1"/>
      <c r="Z32" s="1"/>
    </row>
    <row r="33" spans="1:26" ht="14.25" customHeight="1" x14ac:dyDescent="0.35">
      <c r="A33" s="3" t="s">
        <v>26</v>
      </c>
      <c r="B33" s="3"/>
      <c r="C33" s="5"/>
      <c r="D33" s="5">
        <f t="shared" ref="D33:G33" si="9">IF(D31-D34&gt;0,D31-D34,0)</f>
        <v>90299.999999999942</v>
      </c>
      <c r="E33" s="5">
        <f t="shared" si="9"/>
        <v>224490</v>
      </c>
      <c r="F33" s="5">
        <f t="shared" si="9"/>
        <v>83175</v>
      </c>
      <c r="G33" s="5">
        <f t="shared" si="9"/>
        <v>43200</v>
      </c>
      <c r="H33" s="3"/>
      <c r="I33" s="5"/>
      <c r="J33" s="26"/>
      <c r="K33" s="26"/>
      <c r="L33" s="1"/>
      <c r="M33" s="1"/>
      <c r="N33" s="1"/>
      <c r="O33" s="1"/>
      <c r="P33" s="1"/>
      <c r="Q33" s="1"/>
      <c r="R33" s="1"/>
      <c r="S33" s="1"/>
      <c r="T33" s="1"/>
      <c r="U33" s="1"/>
      <c r="V33" s="1"/>
      <c r="W33" s="1"/>
      <c r="X33" s="1"/>
      <c r="Y33" s="1"/>
      <c r="Z33" s="1"/>
    </row>
    <row r="34" spans="1:26" ht="14.25" customHeight="1" x14ac:dyDescent="0.35">
      <c r="A34" s="11" t="s">
        <v>27</v>
      </c>
      <c r="B34" s="11"/>
      <c r="C34" s="13"/>
      <c r="D34" s="13">
        <f>IF(D31-(B9*(1+J9))&gt;=0,B9*(1+J9)+($D$31-($B$9*(1+J9)))*J10,D31)</f>
        <v>374700.00000000006</v>
      </c>
      <c r="E34" s="13">
        <f>IF(D31-(B9*(1+J9))&gt;=0,E31*J10,IF(E31+D31&gt;=(B9*(1+J10)),((B9*(1+J9))-D31)+(E31-(B9*(1+J9)-D31))*J10,E31))</f>
        <v>96210</v>
      </c>
      <c r="F34" s="13">
        <f>IF((E34+D34)&gt;=B9*(1+J9),0,IF(F31+E31+D31&gt;=(B9*(1+J9)),((B9*(1+J9))-(D31+E31))+(F31-(B9*(1+J9)-(D31+E31)))*J10,F31))</f>
        <v>0</v>
      </c>
      <c r="G34" s="13">
        <f>IF((F34+E34+D34)&gt;=B9*(1+J9),0,IF((G31+F31+E31+D31)&gt;=(B9*(1+J9)),((B9*(1+J9))-(D31+E31+F31))+(G31-(B9*(1+J9)-(D31+E31+F31)))*J10,G31))</f>
        <v>0</v>
      </c>
      <c r="H34" s="3"/>
      <c r="I34" s="23"/>
      <c r="J34" s="1"/>
      <c r="K34" s="1"/>
      <c r="L34" s="1"/>
      <c r="M34" s="1"/>
      <c r="N34" s="1"/>
      <c r="O34" s="1"/>
      <c r="P34" s="1"/>
      <c r="Q34" s="1"/>
      <c r="R34" s="1"/>
      <c r="S34" s="1"/>
      <c r="T34" s="1"/>
      <c r="U34" s="1"/>
      <c r="V34" s="1"/>
      <c r="W34" s="1"/>
      <c r="X34" s="1"/>
      <c r="Y34" s="1"/>
      <c r="Z34" s="1"/>
    </row>
    <row r="35" spans="1:26" ht="14.25" customHeight="1" x14ac:dyDescent="0.35">
      <c r="A35" s="3"/>
      <c r="B35" s="3"/>
      <c r="C35" s="5"/>
      <c r="D35" s="5"/>
      <c r="E35" s="5"/>
      <c r="F35" s="5"/>
      <c r="G35" s="5"/>
      <c r="H35" s="3"/>
      <c r="I35" s="3"/>
      <c r="J35" s="1"/>
      <c r="K35" s="1"/>
      <c r="L35" s="1"/>
      <c r="M35" s="1"/>
      <c r="N35" s="1"/>
      <c r="O35" s="1"/>
      <c r="P35" s="1"/>
      <c r="Q35" s="1"/>
      <c r="R35" s="1"/>
      <c r="S35" s="1"/>
      <c r="T35" s="1"/>
      <c r="U35" s="1"/>
      <c r="V35" s="1"/>
      <c r="W35" s="1"/>
      <c r="X35" s="1"/>
      <c r="Y35" s="1"/>
      <c r="Z35" s="1"/>
    </row>
    <row r="36" spans="1:26" ht="14.25" customHeight="1" x14ac:dyDescent="0.35">
      <c r="A36" s="3"/>
      <c r="B36" s="3"/>
      <c r="C36" s="5"/>
      <c r="D36" s="5"/>
      <c r="E36" s="5"/>
      <c r="F36" s="5"/>
      <c r="G36" s="5"/>
      <c r="H36" s="3"/>
      <c r="I36" s="3"/>
      <c r="J36" s="42"/>
      <c r="K36" s="41"/>
      <c r="L36" s="41"/>
      <c r="M36" s="1"/>
      <c r="N36" s="1"/>
      <c r="O36" s="1"/>
      <c r="P36" s="1"/>
      <c r="Q36" s="1"/>
      <c r="R36" s="1"/>
      <c r="S36" s="1"/>
      <c r="T36" s="1"/>
      <c r="U36" s="1"/>
      <c r="V36" s="1"/>
      <c r="W36" s="1"/>
      <c r="X36" s="1"/>
      <c r="Y36" s="1"/>
      <c r="Z36" s="1"/>
    </row>
    <row r="37" spans="1:26" ht="14.25" customHeight="1" x14ac:dyDescent="0.35">
      <c r="A37" s="3"/>
      <c r="B37" s="3"/>
      <c r="C37" s="5"/>
      <c r="D37" s="5"/>
      <c r="E37" s="5"/>
      <c r="F37" s="5"/>
      <c r="G37" s="5"/>
      <c r="H37" s="1"/>
      <c r="I37" s="28" t="s">
        <v>28</v>
      </c>
      <c r="J37" s="43" t="s">
        <v>29</v>
      </c>
      <c r="K37" s="41"/>
      <c r="L37" s="41"/>
      <c r="M37" s="41"/>
      <c r="N37" s="1"/>
      <c r="O37" s="1"/>
      <c r="P37" s="1"/>
      <c r="Q37" s="1"/>
      <c r="R37" s="1"/>
      <c r="S37" s="1"/>
      <c r="T37" s="1"/>
      <c r="U37" s="1"/>
      <c r="V37" s="1"/>
      <c r="W37" s="1"/>
      <c r="X37" s="1"/>
      <c r="Y37" s="1"/>
      <c r="Z37" s="1"/>
    </row>
    <row r="38" spans="1:26" ht="14.25" customHeight="1" x14ac:dyDescent="0.35">
      <c r="A38" s="4" t="s">
        <v>30</v>
      </c>
      <c r="B38" s="29">
        <f t="shared" ref="B38:C38" si="10">-B9</f>
        <v>-300000</v>
      </c>
      <c r="C38" s="29">
        <f t="shared" si="10"/>
        <v>0</v>
      </c>
      <c r="D38" s="29">
        <f t="shared" ref="D38:G38" si="11">D34</f>
        <v>374700.00000000006</v>
      </c>
      <c r="E38" s="29">
        <f t="shared" si="11"/>
        <v>96210</v>
      </c>
      <c r="F38" s="29">
        <f t="shared" si="11"/>
        <v>0</v>
      </c>
      <c r="G38" s="29">
        <f t="shared" si="11"/>
        <v>0</v>
      </c>
      <c r="H38" s="1"/>
      <c r="I38" s="30">
        <f>SUM(B38:G38)</f>
        <v>170910.00000000006</v>
      </c>
      <c r="J38" s="1"/>
      <c r="K38" s="9" t="s">
        <v>31</v>
      </c>
      <c r="L38" s="31">
        <f>IRR(B38:G38)</f>
        <v>0.2288138157634636</v>
      </c>
      <c r="M38" s="1"/>
      <c r="N38" s="1"/>
      <c r="O38" s="1"/>
      <c r="P38" s="1"/>
      <c r="Q38" s="1"/>
      <c r="R38" s="1"/>
      <c r="S38" s="1"/>
      <c r="T38" s="1"/>
      <c r="U38" s="1"/>
      <c r="V38" s="1"/>
      <c r="W38" s="1"/>
      <c r="X38" s="1"/>
      <c r="Y38" s="1"/>
      <c r="Z38" s="1"/>
    </row>
    <row r="39" spans="1:26" ht="14.25" customHeight="1" x14ac:dyDescent="0.35">
      <c r="A39" s="21"/>
      <c r="B39" s="11"/>
      <c r="C39" s="11"/>
      <c r="D39" s="11"/>
      <c r="E39" s="11"/>
      <c r="F39" s="11"/>
      <c r="G39" s="11"/>
      <c r="H39" s="11"/>
      <c r="I39" s="32"/>
      <c r="J39" s="11"/>
      <c r="K39" s="33" t="s">
        <v>32</v>
      </c>
      <c r="L39" s="34" t="str">
        <f>TEXT(SUM(C38:G38)/B9,"0.00")&amp;"x"</f>
        <v>1.57x</v>
      </c>
      <c r="M39" s="11"/>
      <c r="N39" s="1"/>
      <c r="O39" s="1"/>
      <c r="P39" s="1"/>
      <c r="Q39" s="1"/>
      <c r="R39" s="1"/>
      <c r="S39" s="1"/>
      <c r="T39" s="1"/>
      <c r="U39" s="1"/>
      <c r="V39" s="1"/>
      <c r="W39" s="1"/>
      <c r="X39" s="1"/>
      <c r="Y39" s="1"/>
      <c r="Z39" s="1"/>
    </row>
    <row r="40" spans="1:26" ht="14.25" customHeight="1" x14ac:dyDescent="0.35">
      <c r="A40" s="4"/>
      <c r="B40" s="3"/>
      <c r="C40" s="3"/>
      <c r="D40" s="3"/>
      <c r="E40" s="3"/>
      <c r="F40" s="3"/>
      <c r="G40" s="3"/>
      <c r="H40" s="3"/>
      <c r="I40" s="35"/>
      <c r="J40" s="35"/>
      <c r="K40" s="36"/>
      <c r="L40" s="3"/>
      <c r="M40" s="1"/>
      <c r="N40" s="1"/>
      <c r="O40" s="1"/>
      <c r="P40" s="1"/>
      <c r="Q40" s="1"/>
      <c r="R40" s="1"/>
      <c r="S40" s="1"/>
      <c r="T40" s="1"/>
      <c r="U40" s="1"/>
      <c r="V40" s="1"/>
      <c r="W40" s="1"/>
      <c r="X40" s="1"/>
      <c r="Y40" s="1"/>
      <c r="Z40" s="1"/>
    </row>
    <row r="41" spans="1:26" ht="14.25" customHeight="1" x14ac:dyDescent="0.35">
      <c r="A41" s="4"/>
      <c r="B41" s="3"/>
      <c r="C41" s="3"/>
      <c r="D41" s="3"/>
      <c r="E41" s="3"/>
      <c r="F41" s="3"/>
      <c r="G41" s="3"/>
      <c r="H41" s="3"/>
      <c r="I41" s="28" t="s">
        <v>33</v>
      </c>
      <c r="J41" s="18"/>
      <c r="K41" s="18"/>
      <c r="L41" s="3"/>
      <c r="M41" s="1"/>
      <c r="N41" s="1"/>
      <c r="O41" s="1"/>
      <c r="P41" s="1"/>
      <c r="Q41" s="1"/>
      <c r="R41" s="1"/>
      <c r="S41" s="1"/>
      <c r="T41" s="1"/>
      <c r="U41" s="1"/>
      <c r="V41" s="1"/>
      <c r="W41" s="1"/>
      <c r="X41" s="1"/>
      <c r="Y41" s="1"/>
      <c r="Z41" s="1"/>
    </row>
    <row r="42" spans="1:26" ht="14.25" customHeight="1" x14ac:dyDescent="0.35">
      <c r="A42" s="4" t="s">
        <v>34</v>
      </c>
      <c r="B42" s="29">
        <v>0</v>
      </c>
      <c r="C42" s="29">
        <v>0</v>
      </c>
      <c r="D42" s="29">
        <f t="shared" ref="D42:G42" si="12">D33</f>
        <v>90299.999999999942</v>
      </c>
      <c r="E42" s="29">
        <f t="shared" si="12"/>
        <v>224490</v>
      </c>
      <c r="F42" s="29">
        <f t="shared" si="12"/>
        <v>83175</v>
      </c>
      <c r="G42" s="29">
        <f t="shared" si="12"/>
        <v>43200</v>
      </c>
      <c r="H42" s="3"/>
      <c r="I42" s="30">
        <f>SUM(C42:G42)</f>
        <v>441164.99999999994</v>
      </c>
      <c r="J42" s="18"/>
      <c r="K42" s="18"/>
      <c r="L42" s="3"/>
      <c r="M42" s="1"/>
      <c r="N42" s="1"/>
      <c r="O42" s="1"/>
      <c r="P42" s="1"/>
      <c r="Q42" s="1"/>
      <c r="R42" s="1"/>
      <c r="S42" s="1"/>
      <c r="T42" s="1"/>
      <c r="U42" s="1"/>
      <c r="V42" s="1"/>
      <c r="W42" s="1"/>
      <c r="X42" s="1"/>
      <c r="Y42" s="1"/>
      <c r="Z42" s="1"/>
    </row>
    <row r="43" spans="1:26" ht="14.25" customHeight="1" x14ac:dyDescent="0.35">
      <c r="A43" s="21"/>
      <c r="B43" s="11"/>
      <c r="C43" s="11"/>
      <c r="D43" s="11"/>
      <c r="E43" s="11"/>
      <c r="F43" s="11"/>
      <c r="G43" s="13"/>
      <c r="H43" s="11"/>
      <c r="I43" s="11"/>
      <c r="J43" s="11"/>
      <c r="K43" s="11"/>
      <c r="L43" s="11"/>
      <c r="M43" s="11"/>
      <c r="N43" s="1"/>
      <c r="O43" s="1"/>
      <c r="P43" s="1"/>
      <c r="Q43" s="1"/>
      <c r="R43" s="1"/>
      <c r="S43" s="1"/>
      <c r="T43" s="1"/>
      <c r="U43" s="1"/>
      <c r="V43" s="1"/>
      <c r="W43" s="1"/>
      <c r="X43" s="1"/>
      <c r="Y43" s="1"/>
      <c r="Z43" s="1"/>
    </row>
    <row r="44" spans="1:26" ht="14.25" customHeight="1" x14ac:dyDescent="0.35">
      <c r="A44" s="3"/>
      <c r="B44" s="29"/>
      <c r="C44" s="29"/>
      <c r="D44" s="29"/>
      <c r="E44" s="29"/>
      <c r="F44" s="29"/>
      <c r="G44" s="29"/>
      <c r="H44" s="29"/>
      <c r="I44" s="3"/>
      <c r="J44" s="1"/>
      <c r="K44" s="1"/>
      <c r="L44" s="1"/>
      <c r="M44" s="1"/>
      <c r="N44" s="1"/>
      <c r="O44" s="1"/>
      <c r="P44" s="1"/>
      <c r="Q44" s="1"/>
      <c r="R44" s="1"/>
      <c r="S44" s="1"/>
      <c r="T44" s="1"/>
      <c r="U44" s="1"/>
      <c r="V44" s="1"/>
      <c r="W44" s="1"/>
      <c r="X44" s="1"/>
      <c r="Y44" s="1"/>
      <c r="Z44" s="1"/>
    </row>
    <row r="45" spans="1:26" ht="14.25" customHeight="1" x14ac:dyDescent="0.35">
      <c r="A45" s="15"/>
      <c r="B45" s="15"/>
      <c r="C45" s="16"/>
      <c r="D45" s="16"/>
      <c r="E45" s="16"/>
      <c r="F45" s="16"/>
      <c r="G45" s="15"/>
      <c r="H45" s="15"/>
      <c r="I45" s="15"/>
      <c r="J45" s="15"/>
      <c r="K45" s="15"/>
      <c r="L45" s="15"/>
      <c r="M45" s="15"/>
      <c r="N45" s="15"/>
      <c r="O45" s="15"/>
      <c r="P45" s="15"/>
      <c r="Q45" s="15"/>
      <c r="R45" s="15"/>
      <c r="S45" s="15"/>
      <c r="T45" s="15"/>
      <c r="U45" s="15"/>
      <c r="V45" s="15"/>
      <c r="W45" s="15"/>
      <c r="X45" s="15"/>
      <c r="Y45" s="15"/>
      <c r="Z45" s="15"/>
    </row>
    <row r="46" spans="1:26" ht="14.25" customHeight="1" x14ac:dyDescent="0.35">
      <c r="A46" s="15"/>
      <c r="B46" s="16"/>
      <c r="C46" s="16"/>
      <c r="D46" s="16"/>
      <c r="E46" s="16"/>
      <c r="F46" s="16"/>
      <c r="G46" s="16"/>
      <c r="H46" s="15"/>
      <c r="I46" s="15"/>
      <c r="J46" s="15"/>
      <c r="K46" s="15"/>
      <c r="L46" s="15"/>
      <c r="M46" s="15"/>
      <c r="N46" s="15"/>
      <c r="O46" s="15"/>
      <c r="P46" s="15"/>
      <c r="Q46" s="15"/>
      <c r="R46" s="15"/>
      <c r="S46" s="15"/>
      <c r="T46" s="15"/>
      <c r="U46" s="15"/>
      <c r="V46" s="15"/>
      <c r="W46" s="15"/>
      <c r="X46" s="15"/>
      <c r="Y46" s="15"/>
      <c r="Z46" s="15"/>
    </row>
    <row r="47" spans="1:26" ht="14.25" customHeight="1" x14ac:dyDescent="0.35">
      <c r="A47" s="15"/>
      <c r="B47" s="15"/>
      <c r="C47" s="16"/>
      <c r="D47" s="16"/>
      <c r="E47" s="16"/>
      <c r="F47" s="16"/>
      <c r="G47" s="16"/>
      <c r="H47" s="15"/>
      <c r="I47" s="15"/>
      <c r="J47" s="15"/>
      <c r="K47" s="15"/>
      <c r="L47" s="15"/>
      <c r="M47" s="15"/>
      <c r="N47" s="15"/>
      <c r="O47" s="15"/>
      <c r="P47" s="15"/>
      <c r="Q47" s="15"/>
      <c r="R47" s="15"/>
      <c r="S47" s="15"/>
      <c r="T47" s="15"/>
      <c r="U47" s="15"/>
      <c r="V47" s="15"/>
      <c r="W47" s="15"/>
      <c r="X47" s="15"/>
      <c r="Y47" s="15"/>
      <c r="Z47" s="15"/>
    </row>
    <row r="48" spans="1:26" ht="14.25" customHeight="1" x14ac:dyDescent="0.35">
      <c r="A48" s="15"/>
      <c r="B48" s="15"/>
      <c r="C48" s="16"/>
      <c r="D48" s="16"/>
      <c r="E48" s="16"/>
      <c r="F48" s="16"/>
      <c r="G48" s="16"/>
      <c r="H48" s="15"/>
      <c r="I48" s="15"/>
      <c r="J48" s="15"/>
      <c r="K48" s="15"/>
      <c r="L48" s="15"/>
      <c r="M48" s="15"/>
      <c r="N48" s="15"/>
      <c r="O48" s="15"/>
      <c r="P48" s="15"/>
      <c r="Q48" s="15"/>
      <c r="R48" s="15"/>
      <c r="S48" s="15"/>
      <c r="T48" s="15"/>
      <c r="U48" s="15"/>
      <c r="V48" s="15"/>
      <c r="W48" s="15"/>
      <c r="X48" s="15"/>
      <c r="Y48" s="15"/>
      <c r="Z48" s="15"/>
    </row>
    <row r="49" spans="1:26" ht="14.25" customHeight="1" x14ac:dyDescent="0.35">
      <c r="A49" s="15"/>
      <c r="B49" s="15"/>
      <c r="C49" s="16"/>
      <c r="D49" s="16"/>
      <c r="E49" s="16"/>
      <c r="F49" s="16"/>
      <c r="G49" s="16"/>
      <c r="H49" s="15"/>
      <c r="I49" s="15"/>
      <c r="J49" s="15"/>
      <c r="K49" s="15"/>
      <c r="L49" s="15"/>
      <c r="M49" s="15"/>
      <c r="N49" s="15"/>
      <c r="O49" s="15"/>
      <c r="P49" s="15"/>
      <c r="Q49" s="15"/>
      <c r="R49" s="15"/>
      <c r="S49" s="15"/>
      <c r="T49" s="15"/>
      <c r="U49" s="15"/>
      <c r="V49" s="15"/>
      <c r="W49" s="15"/>
      <c r="X49" s="15"/>
      <c r="Y49" s="15"/>
      <c r="Z49" s="15"/>
    </row>
    <row r="50" spans="1:26" ht="14.25" customHeight="1" x14ac:dyDescent="0.35">
      <c r="A50" s="15"/>
      <c r="B50" s="15"/>
      <c r="C50" s="16"/>
      <c r="D50" s="16"/>
      <c r="E50" s="16"/>
      <c r="F50" s="16"/>
      <c r="G50" s="16"/>
      <c r="H50" s="15"/>
      <c r="I50" s="15"/>
      <c r="J50" s="15"/>
      <c r="K50" s="15"/>
      <c r="L50" s="15"/>
      <c r="M50" s="15"/>
      <c r="N50" s="15"/>
      <c r="O50" s="15"/>
      <c r="P50" s="15"/>
      <c r="Q50" s="15"/>
      <c r="R50" s="15"/>
      <c r="S50" s="15"/>
      <c r="T50" s="15"/>
      <c r="U50" s="15"/>
      <c r="V50" s="15"/>
      <c r="W50" s="15"/>
      <c r="X50" s="15"/>
      <c r="Y50" s="15"/>
      <c r="Z50" s="15"/>
    </row>
    <row r="51" spans="1:26" ht="14.25" customHeight="1" x14ac:dyDescent="0.35">
      <c r="A51" s="15"/>
      <c r="B51" s="15"/>
      <c r="C51" s="15"/>
      <c r="D51" s="15"/>
      <c r="E51" s="15"/>
      <c r="F51" s="15"/>
      <c r="G51" s="16"/>
      <c r="H51" s="15"/>
      <c r="I51" s="15"/>
      <c r="J51" s="15"/>
      <c r="K51" s="15"/>
      <c r="L51" s="15"/>
      <c r="M51" s="15"/>
      <c r="N51" s="15"/>
      <c r="O51" s="15"/>
      <c r="P51" s="15"/>
      <c r="Q51" s="15"/>
      <c r="R51" s="15"/>
      <c r="S51" s="15"/>
      <c r="T51" s="15"/>
      <c r="U51" s="15"/>
      <c r="V51" s="15"/>
      <c r="W51" s="15"/>
      <c r="X51" s="15"/>
      <c r="Y51" s="15"/>
      <c r="Z51" s="15"/>
    </row>
    <row r="52" spans="1:26" ht="14.25" customHeight="1" x14ac:dyDescent="0.35">
      <c r="A52" s="3"/>
      <c r="B52" s="29"/>
      <c r="C52" s="29"/>
      <c r="D52" s="29"/>
      <c r="E52" s="29"/>
      <c r="F52" s="29"/>
      <c r="G52" s="29"/>
      <c r="H52" s="29"/>
      <c r="I52" s="3"/>
      <c r="J52" s="1"/>
      <c r="K52" s="1"/>
      <c r="L52" s="1"/>
      <c r="M52" s="1"/>
      <c r="N52" s="1"/>
      <c r="O52" s="1"/>
      <c r="P52" s="1"/>
      <c r="Q52" s="1"/>
      <c r="R52" s="1"/>
      <c r="S52" s="1"/>
      <c r="T52" s="1"/>
      <c r="U52" s="1"/>
      <c r="V52" s="1"/>
      <c r="W52" s="1"/>
      <c r="X52" s="1"/>
      <c r="Y52" s="1"/>
      <c r="Z52" s="1"/>
    </row>
    <row r="53" spans="1:26" ht="14.25" customHeight="1" x14ac:dyDescent="0.35">
      <c r="A53" s="1"/>
      <c r="B53" s="5"/>
      <c r="C53" s="5"/>
      <c r="D53" s="5"/>
      <c r="E53" s="5"/>
      <c r="F53" s="5"/>
      <c r="G53" s="5"/>
      <c r="H53" s="5"/>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5"/>
      <c r="C57" s="5"/>
      <c r="D57" s="5"/>
      <c r="E57" s="5"/>
      <c r="F57" s="5"/>
      <c r="G57" s="5"/>
      <c r="H57" s="6"/>
      <c r="I57" s="1"/>
      <c r="J57" s="1"/>
      <c r="K57" s="1"/>
      <c r="L57" s="1"/>
      <c r="M57" s="1"/>
      <c r="N57" s="1"/>
      <c r="O57" s="1"/>
      <c r="P57" s="1"/>
      <c r="Q57" s="1"/>
      <c r="R57" s="1"/>
      <c r="S57" s="1"/>
      <c r="T57" s="1"/>
      <c r="U57" s="1"/>
      <c r="V57" s="1"/>
      <c r="W57" s="1"/>
      <c r="X57" s="1"/>
      <c r="Y57" s="1"/>
      <c r="Z57" s="1"/>
    </row>
    <row r="58" spans="1:26" ht="14.25" customHeight="1" x14ac:dyDescent="0.35">
      <c r="A58" s="1"/>
      <c r="B58" s="1"/>
      <c r="C58" s="5"/>
      <c r="D58" s="5"/>
      <c r="E58" s="5"/>
      <c r="F58" s="5"/>
      <c r="G58" s="5"/>
      <c r="H58" s="1"/>
      <c r="I58" s="1"/>
      <c r="J58" s="1"/>
      <c r="K58" s="1"/>
      <c r="L58" s="1"/>
      <c r="M58" s="1"/>
      <c r="N58" s="1"/>
      <c r="O58" s="1"/>
      <c r="P58" s="1"/>
      <c r="Q58" s="1"/>
      <c r="R58" s="1"/>
      <c r="S58" s="1"/>
      <c r="T58" s="1"/>
      <c r="U58" s="1"/>
      <c r="V58" s="1"/>
      <c r="W58" s="1"/>
      <c r="X58" s="1"/>
      <c r="Y58" s="1"/>
      <c r="Z58" s="1"/>
    </row>
    <row r="59" spans="1:26" ht="14.25" customHeight="1" x14ac:dyDescent="0.35">
      <c r="A59" s="1"/>
      <c r="B59" s="1"/>
      <c r="C59" s="5"/>
      <c r="D59" s="5"/>
      <c r="E59" s="5"/>
      <c r="F59" s="5"/>
      <c r="G59" s="5"/>
      <c r="H59" s="1"/>
      <c r="I59" s="1"/>
      <c r="J59" s="1"/>
      <c r="K59" s="1"/>
      <c r="L59" s="1"/>
      <c r="M59" s="1"/>
      <c r="N59" s="1"/>
      <c r="O59" s="1"/>
      <c r="P59" s="1"/>
      <c r="Q59" s="1"/>
      <c r="R59" s="1"/>
      <c r="S59" s="1"/>
      <c r="T59" s="1"/>
      <c r="U59" s="1"/>
      <c r="V59" s="1"/>
      <c r="W59" s="1"/>
      <c r="X59" s="1"/>
      <c r="Y59" s="1"/>
      <c r="Z59" s="1"/>
    </row>
    <row r="60" spans="1:26" ht="14.25" customHeight="1" x14ac:dyDescent="0.35">
      <c r="A60" s="1"/>
      <c r="B60" s="1"/>
      <c r="C60" s="5"/>
      <c r="D60" s="5"/>
      <c r="E60" s="5"/>
      <c r="F60" s="5"/>
      <c r="G60" s="5"/>
      <c r="H60" s="1"/>
      <c r="I60" s="1"/>
      <c r="J60" s="1"/>
      <c r="K60" s="1"/>
      <c r="L60" s="1"/>
      <c r="M60" s="1"/>
      <c r="N60" s="1"/>
      <c r="O60" s="1"/>
      <c r="P60" s="1"/>
      <c r="Q60" s="1"/>
      <c r="R60" s="1"/>
      <c r="S60" s="1"/>
      <c r="T60" s="1"/>
      <c r="U60" s="1"/>
      <c r="V60" s="1"/>
      <c r="W60" s="1"/>
      <c r="X60" s="1"/>
      <c r="Y60" s="1"/>
      <c r="Z60" s="1"/>
    </row>
    <row r="61" spans="1:26" ht="14.25" customHeight="1" x14ac:dyDescent="0.35">
      <c r="A61" s="37"/>
      <c r="B61" s="1"/>
      <c r="C61" s="5"/>
      <c r="D61" s="5"/>
      <c r="E61" s="5"/>
      <c r="F61" s="5"/>
      <c r="G61" s="5"/>
      <c r="H61" s="1"/>
      <c r="I61" s="1"/>
      <c r="J61" s="1"/>
      <c r="K61" s="1"/>
      <c r="L61" s="1"/>
      <c r="M61" s="1"/>
      <c r="N61" s="1"/>
      <c r="O61" s="1"/>
      <c r="P61" s="1"/>
      <c r="Q61" s="1"/>
      <c r="R61" s="1"/>
      <c r="S61" s="1"/>
      <c r="T61" s="1"/>
      <c r="U61" s="1"/>
      <c r="V61" s="1"/>
      <c r="W61" s="1"/>
      <c r="X61" s="1"/>
      <c r="Y61" s="1"/>
      <c r="Z61" s="1"/>
    </row>
    <row r="62" spans="1:26" ht="14.25" customHeight="1" x14ac:dyDescent="0.35">
      <c r="A62" s="38"/>
      <c r="B62" s="5"/>
      <c r="C62" s="5"/>
      <c r="D62" s="5"/>
      <c r="E62" s="5"/>
      <c r="F62" s="5"/>
      <c r="G62" s="5"/>
      <c r="H62" s="6"/>
      <c r="I62" s="1"/>
      <c r="J62" s="1"/>
      <c r="K62" s="1"/>
      <c r="L62" s="1"/>
      <c r="M62" s="1"/>
      <c r="N62" s="1"/>
      <c r="O62" s="1"/>
      <c r="P62" s="1"/>
      <c r="Q62" s="1"/>
      <c r="R62" s="1"/>
      <c r="S62" s="1"/>
      <c r="T62" s="1"/>
      <c r="U62" s="1"/>
      <c r="V62" s="1"/>
      <c r="W62" s="1"/>
      <c r="X62" s="1"/>
      <c r="Y62" s="1"/>
      <c r="Z62" s="1"/>
    </row>
    <row r="63" spans="1:26" ht="14.25" customHeight="1" x14ac:dyDescent="0.35">
      <c r="A63" s="39"/>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39"/>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39"/>
      <c r="B65" s="5"/>
      <c r="C65" s="5"/>
      <c r="D65" s="5"/>
      <c r="E65" s="5"/>
      <c r="F65" s="5"/>
      <c r="G65" s="5"/>
      <c r="H65" s="5"/>
      <c r="I65" s="1"/>
      <c r="J65" s="1"/>
      <c r="K65" s="1"/>
      <c r="L65" s="1"/>
      <c r="M65" s="1"/>
      <c r="N65" s="1"/>
      <c r="O65" s="1"/>
      <c r="P65" s="1"/>
      <c r="Q65" s="1"/>
      <c r="R65" s="1"/>
      <c r="S65" s="1"/>
      <c r="T65" s="1"/>
      <c r="U65" s="1"/>
      <c r="V65" s="1"/>
      <c r="W65" s="1"/>
      <c r="X65" s="1"/>
      <c r="Y65" s="1"/>
      <c r="Z65" s="1"/>
    </row>
    <row r="66" spans="1:26" ht="14.25" customHeight="1" x14ac:dyDescent="0.35">
      <c r="A66" s="39"/>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39"/>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38"/>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39"/>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39"/>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39"/>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38"/>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38"/>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39"/>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37"/>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39"/>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38"/>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39"/>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39"/>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2">
    <mergeCell ref="J36:L36"/>
    <mergeCell ref="J37:M37"/>
  </mergeCell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Equity</vt:lpstr>
      <vt:lpstr>Profit Share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Reid Maynard</cp:lastModifiedBy>
  <dcterms:modified xsi:type="dcterms:W3CDTF">2026-05-26T17:21:33Z</dcterms:modified>
</cp:coreProperties>
</file>