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ml.chartshapes+xml"/>
  <Override PartName="/xl/charts/chart4.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style1.xml" ContentType="application/vnd.ms-office.chartstyle+xml"/>
  <Override PartName="/xl/charts/colors1.xml" ContentType="application/vnd.ms-office.chartcolorstyle+xml"/>
  <Override PartName="/xl/charts/chart9.xml" ContentType="application/vnd.openxmlformats-officedocument.drawingml.chart+xml"/>
  <Override PartName="/xl/charts/style2.xml" ContentType="application/vnd.ms-office.chartstyle+xml"/>
  <Override PartName="/xl/charts/colors2.xml" ContentType="application/vnd.ms-office.chartcolorstyle+xml"/>
  <Override PartName="/xl/charts/chart10.xml" ContentType="application/vnd.openxmlformats-officedocument.drawingml.chart+xml"/>
  <Override PartName="/xl/charts/chart11.xml" ContentType="application/vnd.openxmlformats-officedocument.drawingml.chart+xml"/>
  <Override PartName="/xl/drawings/drawing5.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C:\Users\Lana Conlon\Downloads\RCA PR PACKAGE\Profit &amp; Pricing Power Pack for Solo Cleaners\INSTANT BUSINESS HEALTH SCORECARD FOR SOLO CLEANERS\"/>
    </mc:Choice>
  </mc:AlternateContent>
  <xr:revisionPtr revIDLastSave="0" documentId="13_ncr:1_{C2E3812A-8C9C-49BF-B344-65BD9D3B711D}" xr6:coauthVersionLast="47" xr6:coauthVersionMax="47" xr10:uidLastSave="{00000000-0000-0000-0000-000000000000}"/>
  <workbookProtection lockStructure="1"/>
  <bookViews>
    <workbookView xWindow="-120" yWindow="-120" windowWidth="21840" windowHeight="13020" tabRatio="709" firstSheet="6" activeTab="6" xr2:uid="{00000000-000D-0000-FFFF-FFFF00000000}"/>
  </bookViews>
  <sheets>
    <sheet name="Alt Visuals" sheetId="8" state="hidden" r:id="rId1"/>
    <sheet name="Gauge" sheetId="7" state="hidden" r:id="rId2"/>
    <sheet name="LinkMap" sheetId="5" state="hidden" r:id="rId3"/>
    <sheet name="Health" sheetId="6" state="hidden" r:id="rId4"/>
    <sheet name="Config" sheetId="4" state="hidden" r:id="rId5"/>
    <sheet name="Calc" sheetId="3" state="hidden" r:id="rId6"/>
    <sheet name="Instructions" sheetId="9" r:id="rId7"/>
    <sheet name="Dashboard " sheetId="2" r:id="rId8"/>
  </sheets>
  <definedNames>
    <definedName name="LblHigh" localSheetId="0">#REF!</definedName>
    <definedName name="LblHigh" localSheetId="1">#REF!</definedName>
    <definedName name="LblHigh" localSheetId="3">#REF!</definedName>
    <definedName name="LblHigh" localSheetId="2">#REF!</definedName>
    <definedName name="LblHigh">Config!$B$19</definedName>
    <definedName name="LblLow" localSheetId="0">#REF!</definedName>
    <definedName name="LblLow" localSheetId="1">#REF!</definedName>
    <definedName name="LblLow" localSheetId="3">#REF!</definedName>
    <definedName name="LblLow" localSheetId="2">#REF!</definedName>
    <definedName name="LblLow">Config!$B$17</definedName>
    <definedName name="LblMid" localSheetId="0">#REF!</definedName>
    <definedName name="LblMid" localSheetId="1">#REF!</definedName>
    <definedName name="LblMid" localSheetId="3">#REF!</definedName>
    <definedName name="LblMid" localSheetId="2">#REF!</definedName>
    <definedName name="LblMid">Config!$B$18</definedName>
    <definedName name="LM" localSheetId="0">'Alt Visuals'!LM_raw</definedName>
    <definedName name="LM" localSheetId="4">LM_raw</definedName>
    <definedName name="LM" localSheetId="1">Gauge!LM_raw</definedName>
    <definedName name="LM" localSheetId="3">Health!LM_raw</definedName>
    <definedName name="LM" localSheetId="2">LinkMap!LM_raw</definedName>
    <definedName name="LM">LM_raw</definedName>
    <definedName name="LM_raw" localSheetId="0">#REF!</definedName>
    <definedName name="LM_raw" localSheetId="1">#REF!</definedName>
    <definedName name="LM_raw" localSheetId="3">#REF!</definedName>
    <definedName name="LM_raw" localSheetId="2">#REF!</definedName>
    <definedName name="LM_raw">Config!$B$13</definedName>
    <definedName name="Loss_bad" localSheetId="0">#REF!</definedName>
    <definedName name="Loss_bad" localSheetId="1">#REF!</definedName>
    <definedName name="Loss_bad" localSheetId="3">#REF!</definedName>
    <definedName name="Loss_bad" localSheetId="2">#REF!</definedName>
    <definedName name="Loss_bad">Config!$B$7</definedName>
    <definedName name="LostIncome" localSheetId="0">INDIRECT("'"&amp;'Alt Visuals'!SrcSheet&amp;"'!G9")</definedName>
    <definedName name="LostIncome" localSheetId="4">INDIRECT("'"&amp;SrcSheet&amp;"'!G9")</definedName>
    <definedName name="LostIncome" localSheetId="1">INDIRECT("'"&amp;Gauge!SrcSheet&amp;"'!G9")</definedName>
    <definedName name="LostIncome" localSheetId="3">INDIRECT("'"&amp;Health!SrcSheet&amp;"'!G9")</definedName>
    <definedName name="LostIncome" localSheetId="2">INDIRECT("'"&amp;LinkMap!SrcSheet&amp;"'!G9")</definedName>
    <definedName name="LostIncome">INDIRECT("'"&amp;SrcSheet&amp;"'!G9")</definedName>
    <definedName name="Max" localSheetId="0">#REF!</definedName>
    <definedName name="Max" localSheetId="1">#REF!</definedName>
    <definedName name="Max" localSheetId="3">#REF!</definedName>
    <definedName name="Max" localSheetId="2">#REF!</definedName>
    <definedName name="Max">Config!$B$23</definedName>
    <definedName name="MH" localSheetId="0">'Alt Visuals'!MH_raw</definedName>
    <definedName name="MH" localSheetId="4">MH_raw</definedName>
    <definedName name="MH" localSheetId="1">Gauge!MH_raw</definedName>
    <definedName name="MH" localSheetId="3">Health!MH_raw</definedName>
    <definedName name="MH" localSheetId="2">LinkMap!MH_raw</definedName>
    <definedName name="MH">MH_raw</definedName>
    <definedName name="MH_raw" localSheetId="0">#REF!</definedName>
    <definedName name="MH_raw" localSheetId="1">#REF!</definedName>
    <definedName name="MH_raw" localSheetId="3">#REF!</definedName>
    <definedName name="MH_raw" localSheetId="2">#REF!</definedName>
    <definedName name="MH_raw">Config!$B$14</definedName>
    <definedName name="Min" localSheetId="0">#REF!</definedName>
    <definedName name="Min" localSheetId="1">#REF!</definedName>
    <definedName name="Min" localSheetId="3">#REF!</definedName>
    <definedName name="Min" localSheetId="2">#REF!</definedName>
    <definedName name="Min">Config!$B$22</definedName>
    <definedName name="NetMargin" localSheetId="0">INDIRECT("'"&amp;'Alt Visuals'!SrcSheet&amp;"'!G7")</definedName>
    <definedName name="NetMargin" localSheetId="4">INDIRECT("'"&amp;SrcSheet&amp;"'!G7")</definedName>
    <definedName name="NetMargin" localSheetId="1">INDIRECT("'"&amp;Gauge!SrcSheet&amp;"'!G7")</definedName>
    <definedName name="NetMargin" localSheetId="3">INDIRECT("'"&amp;Health!SrcSheet&amp;"'!G7")</definedName>
    <definedName name="NetMargin" localSheetId="2">INDIRECT("'"&amp;LinkMap!SrcSheet&amp;"'!G7")</definedName>
    <definedName name="NetMargin">INDIRECT("'"&amp;SrcSheet&amp;"'!G7")</definedName>
    <definedName name="PM_ceil" localSheetId="0">#REF!</definedName>
    <definedName name="PM_ceil" localSheetId="1">#REF!</definedName>
    <definedName name="PM_ceil" localSheetId="3">#REF!</definedName>
    <definedName name="PM_ceil" localSheetId="2">#REF!</definedName>
    <definedName name="PM_ceil">Config!$B$6</definedName>
    <definedName name="PM_floor" localSheetId="0">#REF!</definedName>
    <definedName name="PM_floor" localSheetId="1">#REF!</definedName>
    <definedName name="PM_floor" localSheetId="3">#REF!</definedName>
    <definedName name="PM_floor" localSheetId="2">#REF!</definedName>
    <definedName name="PM_floor">Config!$B$5</definedName>
    <definedName name="Revenue" localSheetId="0">INDIRECT("'"&amp;'Alt Visuals'!SrcSheet&amp;"'!C11")</definedName>
    <definedName name="Revenue" localSheetId="4">INDIRECT("'"&amp;SrcSheet&amp;"'!C11")</definedName>
    <definedName name="Revenue" localSheetId="1">INDIRECT("'"&amp;Gauge!SrcSheet&amp;"'!C11")</definedName>
    <definedName name="Revenue" localSheetId="3">INDIRECT("'"&amp;Health!SrcSheet&amp;"'!C11")</definedName>
    <definedName name="Revenue" localSheetId="2">INDIRECT("'"&amp;LinkMap!SrcSheet&amp;"'!C11")</definedName>
    <definedName name="Revenue">INDIRECT("'"&amp;SrcSheet&amp;"'!C11")</definedName>
    <definedName name="SrcSheet" localSheetId="0">#REF!</definedName>
    <definedName name="SrcSheet" localSheetId="1">#REF!</definedName>
    <definedName name="SrcSheet" localSheetId="3">#REF!</definedName>
    <definedName name="SrcSheet" localSheetId="2">#REF!</definedName>
    <definedName name="SrcSheet">Config!$B$3</definedName>
    <definedName name="Val">'Dashboard '!$O$24</definedName>
    <definedName name="W_Loss" localSheetId="0">#REF!</definedName>
    <definedName name="W_Loss" localSheetId="1">#REF!</definedName>
    <definedName name="W_Loss" localSheetId="3">#REF!</definedName>
    <definedName name="W_Loss" localSheetId="2">#REF!</definedName>
    <definedName name="W_Loss">Config!$B$10</definedName>
    <definedName name="W_Profit" localSheetId="0">#REF!</definedName>
    <definedName name="W_Profit" localSheetId="1">#REF!</definedName>
    <definedName name="W_Profit" localSheetId="3">#REF!</definedName>
    <definedName name="W_Profit" localSheetId="2">#REF!</definedName>
    <definedName name="W_Profit">Config!$B$9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2" l="1"/>
  <c r="G8" i="2"/>
  <c r="C6" i="2"/>
  <c r="G11" i="2" s="1"/>
  <c r="C14" i="2"/>
  <c r="K16" i="2" s="1"/>
  <c r="C13" i="2"/>
  <c r="K15" i="2" s="1"/>
  <c r="C11" i="2"/>
  <c r="B22" i="3"/>
  <c r="G10" i="2" l="1"/>
  <c r="G12" i="2"/>
  <c r="P24" i="2"/>
  <c r="P25" i="2" s="1"/>
  <c r="G9" i="2"/>
  <c r="G7" i="2"/>
  <c r="B24" i="2"/>
  <c r="B16" i="5"/>
  <c r="B15" i="5"/>
  <c r="B14" i="5"/>
  <c r="B13" i="5"/>
  <c r="B12" i="5"/>
  <c r="B11" i="5"/>
  <c r="B10" i="5"/>
  <c r="B9" i="5"/>
  <c r="B7" i="5"/>
  <c r="B6" i="5"/>
  <c r="B5" i="5"/>
  <c r="B4" i="5"/>
  <c r="A45" i="3"/>
  <c r="A49" i="3"/>
  <c r="B58" i="3"/>
  <c r="A58" i="3"/>
  <c r="A57" i="3"/>
  <c r="A47" i="3"/>
  <c r="A37" i="3"/>
  <c r="B53" i="3"/>
  <c r="B37" i="3"/>
  <c r="B33" i="3"/>
  <c r="B35" i="3" s="1"/>
  <c r="B32" i="3"/>
  <c r="B57" i="3" s="1"/>
  <c r="B10" i="4"/>
  <c r="B6" i="3"/>
  <c r="C6" i="3" s="1"/>
  <c r="B5" i="3"/>
  <c r="C5" i="3" s="1"/>
  <c r="B13" i="3" s="1"/>
  <c r="B4" i="3"/>
  <c r="C4" i="3" s="1"/>
  <c r="B24" i="5"/>
  <c r="B25" i="5"/>
  <c r="C8" i="2"/>
  <c r="G4" i="2"/>
  <c r="B20" i="5" s="1"/>
  <c r="O24" i="2" l="1"/>
  <c r="P27" i="2"/>
  <c r="B49" i="3"/>
  <c r="B41" i="3"/>
  <c r="B45" i="3"/>
  <c r="B56" i="3"/>
  <c r="B52" i="3"/>
  <c r="B48" i="3"/>
  <c r="B44" i="3"/>
  <c r="B40" i="3"/>
  <c r="B54" i="3"/>
  <c r="B50" i="3"/>
  <c r="B46" i="3"/>
  <c r="B42" i="3"/>
  <c r="B38" i="3"/>
  <c r="B8" i="5"/>
  <c r="B39" i="3"/>
  <c r="B43" i="3"/>
  <c r="B47" i="3"/>
  <c r="B51" i="3"/>
  <c r="B55" i="3"/>
  <c r="B23" i="5"/>
  <c r="B22" i="5"/>
  <c r="B10" i="8"/>
  <c r="B26" i="5"/>
  <c r="G5" i="2"/>
  <c r="B9" i="6"/>
  <c r="B11" i="6" s="1"/>
  <c r="B11" i="8"/>
  <c r="B15" i="3"/>
  <c r="B14" i="3"/>
  <c r="B21" i="5" l="1"/>
  <c r="K4" i="2"/>
  <c r="B6" i="8"/>
  <c r="B3" i="8"/>
  <c r="B8" i="3"/>
  <c r="B21" i="3" s="1"/>
  <c r="B23" i="3" s="1"/>
  <c r="A4" i="7"/>
  <c r="E6" i="3" a="1"/>
  <c r="E6" i="3" s="1"/>
  <c r="C8"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Note</author>
  </authors>
  <commentList>
    <comment ref="K5" authorId="0" shapeId="0" xr:uid="{1760DAC1-EA40-484C-8FB0-358612BD0ACE}">
      <text>
        <r>
          <rPr>
            <b/>
            <sz val="9"/>
            <color indexed="81"/>
            <rFont val="Tahoma"/>
            <family val="2"/>
          </rPr>
          <t>RCA:Insert here your goal horly rate</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<sst xmlns="http://schemas.openxmlformats.org/spreadsheetml/2006/main" count="135" uniqueCount="132">
  <si>
    <t>Enter Your Monthly Numbers:</t>
  </si>
  <si>
    <t>Business Health KPIs</t>
  </si>
  <si>
    <t>Your Rate</t>
  </si>
  <si>
    <t>Real Hourly Pay</t>
  </si>
  <si>
    <t>Goal</t>
  </si>
  <si>
    <t>Revenue ($)</t>
  </si>
  <si>
    <t>Expenses ($)</t>
  </si>
  <si>
    <t>Retention %</t>
  </si>
  <si>
    <t>Clients Gained</t>
  </si>
  <si>
    <t>Lost Income (est.)</t>
  </si>
  <si>
    <t>Clients Lost</t>
  </si>
  <si>
    <t>Gained</t>
  </si>
  <si>
    <t>Lost</t>
  </si>
  <si>
    <t>Total Clients at the beginning</t>
  </si>
  <si>
    <t>Total Clients at the end of the month</t>
  </si>
  <si>
    <t>Net Profit $</t>
  </si>
  <si>
    <t>Total Hours Spent</t>
  </si>
  <si>
    <t>Total Cleaning Hours/Month</t>
  </si>
  <si>
    <t>Cancelled Appointments</t>
  </si>
  <si>
    <t>Calendar Fullness Health %</t>
  </si>
  <si>
    <t>🔎 &lt;$20 red, $20–$25 yellow, &gt;$25 green</t>
  </si>
  <si>
    <t>Planned Appointments(Scheduled)</t>
  </si>
  <si>
    <t>Complited Jobs</t>
  </si>
  <si>
    <t>Average Appointment Value</t>
  </si>
  <si>
    <t xml:space="preserve">You keep of what you earn % </t>
  </si>
  <si>
    <t>Gauge Calculations</t>
  </si>
  <si>
    <t>Metric</t>
  </si>
  <si>
    <t>Formula</t>
  </si>
  <si>
    <t>Result</t>
  </si>
  <si>
    <t>Scale Span</t>
  </si>
  <si>
    <t>Low/Mid fraction (0..1)</t>
  </si>
  <si>
    <t>Mid/High fraction (0..1)</t>
  </si>
  <si>
    <t>Value fraction (0..1)</t>
  </si>
  <si>
    <t>Semi-circle units (Value*180)</t>
  </si>
  <si>
    <t>Doughnut Slices (Bands)</t>
  </si>
  <si>
    <t>Slice</t>
  </si>
  <si>
    <t>Units (0..180)</t>
  </si>
  <si>
    <t>Hidden</t>
  </si>
  <si>
    <t>Needle Slices (Pie)</t>
  </si>
  <si>
    <t>Units</t>
  </si>
  <si>
    <t>To needle start</t>
  </si>
  <si>
    <t>Needle width</t>
  </si>
  <si>
    <t>Remainder of semi</t>
  </si>
  <si>
    <t>RCA Health Gauge — Configuration</t>
  </si>
  <si>
    <t>Source sheet name (where your C4:C16 and G4:G10 live):</t>
  </si>
  <si>
    <t>Dashboard</t>
  </si>
  <si>
    <t>Profit Margin floor (poor → 0 score)</t>
  </si>
  <si>
    <t>Profit Margin ceiling (excellent → 1 score)</t>
  </si>
  <si>
    <t>Lost Income 'bad' threshold as % of opportunity</t>
  </si>
  <si>
    <t>Weight: Profit (0..1)</t>
  </si>
  <si>
    <t>Weight: Lost Income (auto = 1 - Profit weight)</t>
  </si>
  <si>
    <t>Gauge thresholds (0–100)</t>
  </si>
  <si>
    <t>Low/Mid threshold</t>
  </si>
  <si>
    <t>Mid/High threshold</t>
  </si>
  <si>
    <t>Band labels</t>
  </si>
  <si>
    <t>Label: Low</t>
  </si>
  <si>
    <t>Needs Attention</t>
  </si>
  <si>
    <t>Label: Mid</t>
  </si>
  <si>
    <t>Stable</t>
  </si>
  <si>
    <t>Label: High</t>
  </si>
  <si>
    <t>Thriving</t>
  </si>
  <si>
    <t>Scale Min / Max (keep 0 and 100)</t>
  </si>
  <si>
    <t>Minimum</t>
  </si>
  <si>
    <t>Maximum</t>
  </si>
  <si>
    <t>Live pulls from your dashboard</t>
  </si>
  <si>
    <t>Enter Your Monthly Numbers (C4:C16)</t>
  </si>
  <si>
    <t>Planned Appointments (C4)</t>
  </si>
  <si>
    <t>Completed Jobs (C5)</t>
  </si>
  <si>
    <t>Cancelled Appointments (C6)</t>
  </si>
  <si>
    <t>Average Appointment Value (C7)</t>
  </si>
  <si>
    <t>Calendar Fullness Health % (C8)</t>
  </si>
  <si>
    <t>Total Cleaning Hours/Month (C9)</t>
  </si>
  <si>
    <t>Total Admin/Other Hours (C10)</t>
  </si>
  <si>
    <t>Revenue $ (C11)</t>
  </si>
  <si>
    <t>Expenses $ (C12)</t>
  </si>
  <si>
    <t>Clients Gained (C13)</t>
  </si>
  <si>
    <t>Clients Lost (C14)</t>
  </si>
  <si>
    <t>Total Clients Start (C15)</t>
  </si>
  <si>
    <t>Total Clients End (C16)</t>
  </si>
  <si>
    <t>Business Health KPIs (G4:G10)</t>
  </si>
  <si>
    <t>Total Hours Spent (G4)</t>
  </si>
  <si>
    <t>Real Hourly Pay (G5)</t>
  </si>
  <si>
    <t>Net Profit $ (G6)</t>
  </si>
  <si>
    <t>You keep of what you earn % (G7)</t>
  </si>
  <si>
    <t>Retention % (G8)</t>
  </si>
  <si>
    <t>Lost Income (G9)</t>
  </si>
  <si>
    <t>Business Health Diagnostic (G10)</t>
  </si>
  <si>
    <t>Business Health Calculation</t>
  </si>
  <si>
    <t>Score combines Net Profit Margin and Lost Income ratio.</t>
  </si>
  <si>
    <t>Component</t>
  </si>
  <si>
    <t>Value</t>
  </si>
  <si>
    <t>Normalized (0–1)</t>
  </si>
  <si>
    <t>Weight</t>
  </si>
  <si>
    <t>Net Profit Margin (you keep of what you earn %)</t>
  </si>
  <si>
    <t>Lost Income ratio (Lost / (Revenue + Lost))</t>
  </si>
  <si>
    <t>Weighted Sum (0–1)</t>
  </si>
  <si>
    <t>Health Score (0–100)</t>
  </si>
  <si>
    <t>RCA Business Health — Speedometer</t>
  </si>
  <si>
    <t>Health Score</t>
  </si>
  <si>
    <t>Alternative Visuals</t>
  </si>
  <si>
    <t>Overall Business Health (0–100)</t>
  </si>
  <si>
    <t>Health Score Progress</t>
  </si>
  <si>
    <t>Snapshot</t>
  </si>
  <si>
    <t>Profit component (0–1)</t>
  </si>
  <si>
    <t>Lost Income component (0–1)</t>
  </si>
  <si>
    <t>Weights (Profit / Loss)</t>
  </si>
  <si>
    <t>65% / 35%</t>
  </si>
  <si>
    <t>Cancellations</t>
  </si>
  <si>
    <t>Goal Revenue</t>
  </si>
  <si>
    <t>TotalAdmin/Other Hours (unpaid hours)</t>
  </si>
  <si>
    <t>Goal Hit %</t>
  </si>
  <si>
    <t>AT-RISK</t>
  </si>
  <si>
    <t>HEALTHY</t>
  </si>
  <si>
    <t>FAIR</t>
  </si>
  <si>
    <r>
      <rPr>
        <b/>
        <u/>
        <sz val="12"/>
        <color rgb="FF7030A0"/>
        <rFont val="Calibri"/>
        <family val="2"/>
      </rPr>
      <t>Business Health Reality Check:</t>
    </r>
    <r>
      <rPr>
        <b/>
        <sz val="14"/>
        <color rgb="FF7030A0"/>
        <rFont val="Calibri"/>
        <family val="2"/>
      </rPr>
      <t xml:space="preserve">
RCA Advice: </t>
    </r>
  </si>
  <si>
    <t>Quick guide for solo cleaners</t>
  </si>
  <si>
    <r>
      <rPr>
        <b/>
        <sz val="11"/>
        <color rgb="FFFF0000"/>
        <rFont val="Calibri"/>
        <family val="2"/>
        <scheme val="minor"/>
      </rPr>
      <t>Legal disclaimer</t>
    </r>
    <r>
      <rPr>
        <sz val="11"/>
        <color theme="1"/>
        <rFont val="Calibri"/>
        <family val="2"/>
        <scheme val="minor"/>
      </rPr>
      <t xml:space="preserve">
</t>
    </r>
    <r>
      <rPr>
        <b/>
        <sz val="11"/>
        <color theme="1"/>
        <rFont val="Calibri"/>
        <family val="2"/>
        <scheme val="minor"/>
      </rPr>
      <t>This tool provides automated, informational insights based on the numbers you enter. It is not accounting, legal, tax, investment, or professional advice. Results depend on the accuracy and completeness of your inputs. Use at your own discretion.</t>
    </r>
  </si>
  <si>
    <t xml:space="preserve">   Instant Business Health ScoreCard for Solo Cleaners
Created by Lana Conlon, RCA Founder</t>
  </si>
  <si>
    <t xml:space="preserve">                                      Notes &amp; best practices</t>
  </si>
  <si>
    <r>
      <t xml:space="preserve">The sheet </t>
    </r>
    <r>
      <rPr>
        <b/>
        <sz val="11"/>
        <color rgb="FFFF0000"/>
        <rFont val="Calibri"/>
        <family val="2"/>
        <scheme val="minor"/>
      </rPr>
      <t xml:space="preserve">auto-calculates </t>
    </r>
    <r>
      <rPr>
        <sz val="11"/>
        <color theme="1"/>
        <rFont val="Calibri"/>
        <family val="2"/>
        <scheme val="minor"/>
      </rPr>
      <t>from your inputs. You don’t need to edit formulas.
Light-Blue cells = safe to type. 
Al</t>
    </r>
    <r>
      <rPr>
        <b/>
        <sz val="11"/>
        <color theme="1"/>
        <rFont val="Calibri"/>
        <family val="2"/>
        <scheme val="minor"/>
      </rPr>
      <t>l dark teal and dark purple cells, all the charts and the Business Health Meter</t>
    </r>
    <r>
      <rPr>
        <sz val="11"/>
        <color theme="1"/>
        <rFont val="Calibri"/>
        <family val="2"/>
        <scheme val="minor"/>
      </rPr>
      <t>= calculated.</t>
    </r>
  </si>
  <si>
    <r>
      <rPr>
        <b/>
        <sz val="14"/>
        <color theme="1"/>
        <rFont val="Calibri"/>
        <family val="2"/>
        <scheme val="minor"/>
      </rPr>
      <t xml:space="preserve">                              </t>
    </r>
    <r>
      <rPr>
        <b/>
        <sz val="18"/>
        <color theme="1"/>
        <rFont val="Calibri"/>
        <family val="2"/>
        <scheme val="minor"/>
      </rPr>
      <t xml:space="preserve">  How the Biz HealthMeter caluclates your score:</t>
    </r>
    <r>
      <rPr>
        <sz val="11"/>
        <color theme="1"/>
        <rFont val="Calibri"/>
        <family val="2"/>
        <scheme val="minor"/>
      </rPr>
      <t xml:space="preserve">
Healthy means: you keep ≥70% of revenue after expenses, cancellations stay low (ideally ≤15% of planned appts), you’re gaining clients month-over-month, and your  hourly rate is close to plan (within ~10%).
</t>
    </r>
  </si>
  <si>
    <t>Troubleshooting</t>
  </si>
  <si>
    <r>
      <t>I see formulas in cells.</t>
    </r>
    <r>
      <rPr>
        <sz val="11"/>
        <color theme="1"/>
        <rFont val="Calibri"/>
        <family val="2"/>
        <scheme val="minor"/>
      </rPr>
      <t xml:space="preserve"> Press </t>
    </r>
    <r>
      <rPr>
        <b/>
        <sz val="11"/>
        <color theme="1"/>
        <rFont val="Calibri"/>
        <family val="2"/>
        <scheme val="minor"/>
      </rPr>
      <t>Ctrl+`</t>
    </r>
    <r>
      <rPr>
        <sz val="11"/>
        <color theme="1"/>
        <rFont val="Calibri"/>
        <family val="2"/>
        <scheme val="minor"/>
      </rPr>
      <t xml:space="preserve"> to toggle </t>
    </r>
    <r>
      <rPr>
        <i/>
        <sz val="11"/>
        <color theme="1"/>
        <rFont val="Calibri"/>
        <family val="2"/>
        <scheme val="minor"/>
      </rPr>
      <t>Show Formulas</t>
    </r>
    <r>
      <rPr>
        <sz val="11"/>
        <color theme="1"/>
        <rFont val="Calibri"/>
        <family val="2"/>
        <scheme val="minor"/>
      </rPr>
      <t xml:space="preserve"> off.</t>
    </r>
  </si>
  <si>
    <r>
      <t>I can’t click a cell.</t>
    </r>
    <r>
      <rPr>
        <sz val="11"/>
        <color theme="1"/>
        <rFont val="Calibri"/>
        <family val="2"/>
        <scheme val="minor"/>
      </rPr>
      <t xml:space="preserve"> Inputs are blue/unlocked. If a cell won’t select, it’s protected on purpose.</t>
    </r>
  </si>
  <si>
    <r>
      <t>Numbers didn’t change.</t>
    </r>
    <r>
      <rPr>
        <sz val="11"/>
        <color theme="1"/>
        <rFont val="Calibri"/>
        <family val="2"/>
        <scheme val="minor"/>
      </rPr>
      <t xml:space="preserve"> Check that inputs are numbers (no extra spaces) and </t>
    </r>
    <r>
      <rPr>
        <b/>
        <sz val="11"/>
        <color theme="1"/>
        <rFont val="Calibri"/>
        <family val="2"/>
        <scheme val="minor"/>
      </rPr>
      <t>Formulas → Calculation Options → Automatic</t>
    </r>
    <r>
      <rPr>
        <sz val="11"/>
        <color theme="1"/>
        <rFont val="Calibri"/>
        <family val="2"/>
        <scheme val="minor"/>
      </rPr>
      <t>.</t>
    </r>
  </si>
  <si>
    <r>
      <t>HealthMeter stuck full/empty.</t>
    </r>
    <r>
      <rPr>
        <sz val="11"/>
        <color theme="1"/>
        <rFont val="Calibri"/>
        <family val="2"/>
        <scheme val="minor"/>
      </rPr>
      <t xml:space="preserve"> Series must point to the two driver cells (Health + Remainder). If needed, re-select range per the Dashboard notes.</t>
    </r>
  </si>
  <si>
    <t>Need help?</t>
  </si>
  <si>
    <t>1.Type your data in the light-teal cells  on the Dashboard.
2.Read the Biz HealthMeter (center gauge), supporting charts and the Advice panel.Get an intant review of your current business dinamics . Save the dashboard sheet in your files and name it according to the researched  month. 
3.Use the suggestions to improve next month.</t>
  </si>
  <si>
    <r>
      <t xml:space="preserve">© 2025 Shine Perfection LLC, d.b.a. Residential Cleaning Academy.All Right resreved.Licensed for the purchaser’s </t>
    </r>
    <r>
      <rPr>
        <b/>
        <u/>
        <sz val="11"/>
        <color theme="1"/>
        <rFont val="Calibri"/>
        <family val="2"/>
        <scheme val="minor"/>
      </rPr>
      <t>personal use only</t>
    </r>
    <r>
      <rPr>
        <b/>
        <sz val="11"/>
        <color theme="1"/>
        <rFont val="Calibri"/>
        <family val="2"/>
        <scheme val="minor"/>
      </rPr>
      <t xml:space="preserve">; </t>
    </r>
    <r>
      <rPr>
        <b/>
        <u/>
        <sz val="11"/>
        <color theme="1"/>
        <rFont val="Calibri"/>
        <family val="2"/>
        <scheme val="minor"/>
      </rPr>
      <t>no part of this digital product may be copied, shared, resold, or used for any commercial purpose without the author’s prior written permission.</t>
    </r>
  </si>
  <si>
    <r>
      <rPr>
        <b/>
        <sz val="16"/>
        <color theme="1"/>
        <rFont val="Calibri"/>
        <family val="2"/>
        <scheme val="minor"/>
      </rPr>
      <t xml:space="preserve">                                       </t>
    </r>
    <r>
      <rPr>
        <b/>
        <sz val="18"/>
        <color theme="1"/>
        <rFont val="Calibri"/>
        <family val="2"/>
        <scheme val="minor"/>
      </rPr>
      <t>Where to type (inputs)</t>
    </r>
    <r>
      <rPr>
        <sz val="14"/>
        <color theme="1"/>
        <rFont val="Calibri"/>
        <family val="2"/>
        <scheme val="minor"/>
      </rPr>
      <t xml:space="preserve">
</t>
    </r>
    <r>
      <rPr>
        <b/>
        <sz val="14"/>
        <color theme="1"/>
        <rFont val="Calibri"/>
        <family val="2"/>
        <scheme val="minor"/>
      </rPr>
      <t xml:space="preserve">Only enter your data in  </t>
    </r>
    <r>
      <rPr>
        <b/>
        <sz val="14"/>
        <color theme="8" tint="-0.249977111117893"/>
        <rFont val="Calibri"/>
        <family val="2"/>
        <scheme val="minor"/>
      </rPr>
      <t>the light-teal</t>
    </r>
    <r>
      <rPr>
        <b/>
        <sz val="14"/>
        <color theme="1"/>
        <rFont val="Calibri"/>
        <family val="2"/>
        <scheme val="minor"/>
      </rPr>
      <t xml:space="preserve"> cells on the Dashboard.</t>
    </r>
    <r>
      <rPr>
        <b/>
        <sz val="14"/>
        <color rgb="FFFF0000"/>
        <rFont val="Calibri"/>
        <family val="2"/>
        <scheme val="minor"/>
      </rPr>
      <t xml:space="preserve"> 
 Everything else is automatic (including the HealthMetter)!</t>
    </r>
    <r>
      <rPr>
        <sz val="12"/>
        <color rgb="FFFF0000"/>
        <rFont val="Calibri"/>
        <family val="2"/>
        <scheme val="minor"/>
      </rPr>
      <t xml:space="preserve">
</t>
    </r>
    <r>
      <rPr>
        <b/>
        <sz val="12"/>
        <color theme="1"/>
        <rFont val="Calibri"/>
        <family val="2"/>
        <scheme val="minor"/>
      </rPr>
      <t>Planned Appointments → C4
Completed Jobs → C5
Average Service Price ($) →C7
Total Cleaning Hours /Per Month → C9
TotalAdmin (unpaid Hours)  → C10
Expenses ($) → C12
Clients at Start of Month → C15
Clients at End of Month →C16</t>
    </r>
  </si>
  <si>
    <r>
      <t xml:space="preserve">Questions, feedback, or custom setup? </t>
    </r>
    <r>
      <rPr>
        <b/>
        <sz val="11"/>
        <color theme="1"/>
        <rFont val="Calibri"/>
        <family val="2"/>
        <scheme val="minor"/>
      </rPr>
      <t>Email me at:</t>
    </r>
    <r>
      <rPr>
        <sz val="11"/>
        <color theme="1"/>
        <rFont val="Calibri"/>
        <family val="2"/>
        <scheme val="minor"/>
      </rPr>
      <t xml:space="preserve"> </t>
    </r>
    <r>
      <rPr>
        <b/>
        <i/>
        <sz val="11"/>
        <color rgb="FF7030A0"/>
        <rFont val="Calibri"/>
        <family val="2"/>
        <scheme val="minor"/>
      </rPr>
      <t>hello@rcapro.org</t>
    </r>
  </si>
  <si>
    <r>
      <rPr>
        <b/>
        <sz val="11"/>
        <color theme="1"/>
        <rFont val="Calibri"/>
        <family val="2"/>
        <scheme val="minor"/>
      </rPr>
      <t>DM me</t>
    </r>
    <r>
      <rPr>
        <b/>
        <sz val="11"/>
        <color rgb="FF7030A0"/>
        <rFont val="Calibri"/>
        <family val="2"/>
        <scheme val="minor"/>
      </rPr>
      <t xml:space="preserve">  @rcaproclean on </t>
    </r>
    <r>
      <rPr>
        <b/>
        <sz val="11"/>
        <color theme="1"/>
        <rFont val="Calibri"/>
        <family val="2"/>
        <scheme val="minor"/>
      </rPr>
      <t>IG,FB,Pinterest,Nextdoor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</si>
</sst>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33" x14ac:knownFonts="1">
    <font>
      <sz val="11"/>
      <color theme="1"/>
      <name val="Calibri"/>
      <family val="2"/>
      <scheme val="minor"/>
    </font>
    <font>
      <b/>
      <sz val="12"/>
      <color rgb="FF000000"/>
      <name val="Calibri"/>
      <family val="2"/>
    </font>
    <font>
      <sz val="11"/>
      <color theme="1"/>
      <name val="Calibri"/>
      <family val="2"/>
      <scheme val="minor"/>
    </font>
    <font>
      <b/>
      <sz val="11"/>
      <color theme="1"/>
      <name val="Calibri"/>
      <family val="2"/>
      <scheme val="minor"/>
    </font>
    <font>
      <sz val="9"/>
      <color rgb="FF555555"/>
      <name val="Calibri"/>
      <family val="2"/>
    </font>
    <font>
      <b/>
      <sz val="14"/>
      <color theme="1"/>
      <name val="Calibri"/>
      <family val="2"/>
      <scheme val="minor"/>
    </font>
    <font>
      <i/>
      <sz val="11"/>
      <color rgb="FF555555"/>
      <name val="Calibri"/>
      <family val="2"/>
      <scheme val="minor"/>
    </font>
    <font>
      <b/>
      <sz val="16"/>
      <color theme="1"/>
      <name val="Calibri"/>
      <family val="2"/>
      <scheme val="minor"/>
    </font>
    <font>
      <b/>
      <sz val="20"/>
      <color theme="1"/>
      <name val="Calibri"/>
      <family val="2"/>
      <scheme val="minor"/>
    </font>
    <font>
      <b/>
      <sz val="10"/>
      <color theme="1"/>
      <name val="Arial Unicode MS"/>
    </font>
    <font>
      <sz val="11"/>
      <color theme="0"/>
      <name val="Calibri"/>
      <family val="2"/>
      <scheme val="minor"/>
    </font>
    <font>
      <b/>
      <sz val="12"/>
      <color theme="1"/>
      <name val="Calibri"/>
      <family val="2"/>
      <scheme val="minor"/>
    </font>
    <font>
      <b/>
      <sz val="12"/>
      <color theme="1"/>
      <name val="Calibri"/>
      <family val="2"/>
    </font>
    <font>
      <b/>
      <sz val="12"/>
      <color rgb="FF7030A0"/>
      <name val="Calibri"/>
      <family val="2"/>
    </font>
    <font>
      <b/>
      <sz val="14"/>
      <color rgb="FF7030A0"/>
      <name val="Calibri"/>
      <family val="2"/>
    </font>
    <font>
      <b/>
      <u/>
      <sz val="12"/>
      <color rgb="FF7030A0"/>
      <name val="Calibri"/>
      <family val="2"/>
    </font>
    <font>
      <b/>
      <sz val="11"/>
      <color theme="1"/>
      <name val="Segoe UI Emoji"/>
      <family val="2"/>
    </font>
    <font>
      <b/>
      <sz val="18"/>
      <color theme="0"/>
      <name val="Calibri"/>
      <family val="2"/>
    </font>
    <font>
      <sz val="18"/>
      <color theme="1"/>
      <name val="Calibri"/>
      <family val="2"/>
      <scheme val="minor"/>
    </font>
    <font>
      <b/>
      <sz val="18"/>
      <color rgb="FFFFFFFF"/>
      <name val="Calibri"/>
      <family val="2"/>
    </font>
    <font>
      <b/>
      <sz val="11"/>
      <color theme="0"/>
      <name val="Calibri"/>
      <family val="2"/>
      <scheme val="minor"/>
    </font>
    <font>
      <b/>
      <sz val="11"/>
      <color theme="7" tint="0.59999389629810485"/>
      <name val="Calibri"/>
      <family val="2"/>
      <scheme val="minor"/>
    </font>
    <font>
      <b/>
      <sz val="18"/>
      <color theme="1"/>
      <name val="Calibri"/>
      <family val="2"/>
      <scheme val="minor"/>
    </font>
    <font>
      <sz val="14"/>
      <color theme="1"/>
      <name val="Calibri"/>
      <family val="2"/>
      <scheme val="minor"/>
    </font>
    <font>
      <b/>
      <sz val="14"/>
      <color rgb="FFFF0000"/>
      <name val="Calibri"/>
      <family val="2"/>
      <scheme val="minor"/>
    </font>
    <font>
      <sz val="12"/>
      <color rgb="FFFF0000"/>
      <name val="Calibri"/>
      <family val="2"/>
      <scheme val="minor"/>
    </font>
    <font>
      <b/>
      <sz val="11"/>
      <color rgb="FFFF0000"/>
      <name val="Calibri"/>
      <family val="2"/>
      <scheme val="minor"/>
    </font>
    <font>
      <b/>
      <sz val="14"/>
      <color theme="8" tint="-0.249977111117893"/>
      <name val="Calibri"/>
      <family val="2"/>
      <scheme val="minor"/>
    </font>
    <font>
      <i/>
      <sz val="11"/>
      <color theme="1"/>
      <name val="Calibri"/>
      <family val="2"/>
      <scheme val="minor"/>
    </font>
    <font>
      <b/>
      <i/>
      <sz val="11"/>
      <color rgb="FF7030A0"/>
      <name val="Calibri"/>
      <family val="2"/>
      <scheme val="minor"/>
    </font>
    <font>
      <b/>
      <u/>
      <sz val="11"/>
      <color theme="1"/>
      <name val="Calibri"/>
      <family val="2"/>
      <scheme val="minor"/>
    </font>
    <font>
      <b/>
      <sz val="11"/>
      <color rgb="FF7030A0"/>
      <name val="Calibri"/>
      <family val="2"/>
      <scheme val="minor"/>
    </font>
    <font>
      <b/>
      <sz val="9"/>
      <color indexed="81"/>
      <name val="Tahoma"/>
      <family val="2"/>
    </font>
  </fonts>
  <fills count="12">
    <fill>
      <patternFill patternType="none"/>
    </fill>
    <fill>
      <patternFill patternType="gray125"/>
    </fill>
    <fill>
      <patternFill patternType="solid">
        <fgColor rgb="FFE2C1FB"/>
        <bgColor indexed="64"/>
      </patternFill>
    </fill>
    <fill>
      <patternFill patternType="solid">
        <fgColor rgb="FF84E2E0"/>
        <bgColor indexed="64"/>
      </patternFill>
    </fill>
    <fill>
      <patternFill patternType="solid">
        <fgColor rgb="FFEEEEEE"/>
        <bgColor indexed="64"/>
      </patternFill>
    </fill>
    <fill>
      <patternFill patternType="solid">
        <fgColor rgb="FFFFF9C4"/>
        <bgColor indexed="64"/>
      </patternFill>
    </fill>
    <fill>
      <patternFill patternType="solid">
        <fgColor theme="7" tint="0.79998168889431442"/>
        <bgColor indexed="64"/>
      </patternFill>
    </fill>
    <fill>
      <patternFill patternType="solid">
        <fgColor theme="0"/>
        <bgColor indexed="64"/>
      </patternFill>
    </fill>
    <fill>
      <patternFill patternType="solid">
        <fgColor rgb="FF0099CC"/>
        <bgColor indexed="64"/>
      </patternFill>
    </fill>
    <fill>
      <patternFill patternType="solid">
        <fgColor rgb="FF9933FF"/>
        <bgColor indexed="64"/>
      </patternFill>
    </fill>
    <fill>
      <patternFill patternType="solid">
        <fgColor theme="6" tint="0.79998168889431442"/>
        <bgColor indexed="64"/>
      </patternFill>
    </fill>
    <fill>
      <patternFill patternType="solid">
        <fgColor theme="8"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4" fontId="2" fillId="0" borderId="0" applyFont="0" applyFill="0" applyBorder="0" applyAlignment="0" applyProtection="0"/>
    <xf numFmtId="9" fontId="2" fillId="0" borderId="0" applyFont="0" applyFill="0" applyBorder="0" applyAlignment="0" applyProtection="0"/>
  </cellStyleXfs>
  <cellXfs count="76">
    <xf numFmtId="0" fontId="0" fillId="0" borderId="0" xfId="0"/>
    <xf numFmtId="44" fontId="0" fillId="0" borderId="0" xfId="1" applyFont="1"/>
    <xf numFmtId="0" fontId="4" fillId="0" borderId="0" xfId="0" applyFont="1"/>
    <xf numFmtId="0" fontId="3" fillId="0" borderId="2" xfId="0" applyFont="1" applyBorder="1"/>
    <xf numFmtId="0" fontId="0" fillId="0" borderId="1" xfId="0" applyBorder="1"/>
    <xf numFmtId="0" fontId="0" fillId="0" borderId="2" xfId="0" applyBorder="1"/>
    <xf numFmtId="0" fontId="1" fillId="2" borderId="2" xfId="0" applyFont="1" applyFill="1" applyBorder="1"/>
    <xf numFmtId="0" fontId="3" fillId="3" borderId="2" xfId="0" applyFont="1" applyFill="1" applyBorder="1"/>
    <xf numFmtId="0" fontId="3" fillId="0" borderId="0" xfId="0" applyFont="1"/>
    <xf numFmtId="0" fontId="5" fillId="0" borderId="0" xfId="0" applyFont="1"/>
    <xf numFmtId="0" fontId="3" fillId="4" borderId="1" xfId="0" applyFont="1" applyFill="1" applyBorder="1"/>
    <xf numFmtId="2" fontId="0" fillId="0" borderId="0" xfId="0" applyNumberFormat="1"/>
    <xf numFmtId="0" fontId="0" fillId="5" borderId="1" xfId="0" applyFill="1" applyBorder="1"/>
    <xf numFmtId="9" fontId="0" fillId="0" borderId="0" xfId="0" applyNumberFormat="1"/>
    <xf numFmtId="0" fontId="6" fillId="0" borderId="0" xfId="0" applyFont="1"/>
    <xf numFmtId="0" fontId="7" fillId="0" borderId="0" xfId="0" applyFont="1"/>
    <xf numFmtId="0" fontId="8" fillId="0" borderId="0" xfId="0" applyFont="1"/>
    <xf numFmtId="9" fontId="0" fillId="0" borderId="0" xfId="2" applyFont="1"/>
    <xf numFmtId="0" fontId="9" fillId="0" borderId="0" xfId="0" applyFont="1"/>
    <xf numFmtId="44" fontId="0" fillId="0" borderId="0" xfId="0" applyNumberFormat="1"/>
    <xf numFmtId="0" fontId="3" fillId="0" borderId="5" xfId="0" applyFont="1" applyBorder="1"/>
    <xf numFmtId="0" fontId="0" fillId="0" borderId="6" xfId="0" applyBorder="1"/>
    <xf numFmtId="0" fontId="0" fillId="0" borderId="5" xfId="0" applyBorder="1"/>
    <xf numFmtId="0" fontId="1" fillId="2" borderId="3" xfId="0" applyFont="1" applyFill="1" applyBorder="1"/>
    <xf numFmtId="0" fontId="10" fillId="0" borderId="0" xfId="0" applyFont="1"/>
    <xf numFmtId="0" fontId="0" fillId="7" borderId="0" xfId="0" applyFill="1"/>
    <xf numFmtId="0" fontId="3" fillId="3" borderId="1" xfId="0" applyFont="1" applyFill="1" applyBorder="1"/>
    <xf numFmtId="0" fontId="11" fillId="3" borderId="2" xfId="0" applyFont="1" applyFill="1" applyBorder="1"/>
    <xf numFmtId="0" fontId="3" fillId="7" borderId="0" xfId="0" applyFont="1" applyFill="1"/>
    <xf numFmtId="9" fontId="0" fillId="0" borderId="0" xfId="2" applyFont="1" applyBorder="1"/>
    <xf numFmtId="44" fontId="3" fillId="3" borderId="1" xfId="1" applyFont="1" applyFill="1" applyBorder="1" applyAlignment="1">
      <alignment vertical="top"/>
    </xf>
    <xf numFmtId="0" fontId="13" fillId="0" borderId="7" xfId="0" applyFont="1" applyBorder="1" applyAlignment="1">
      <alignment horizontal="center" vertical="top" wrapText="1"/>
    </xf>
    <xf numFmtId="0" fontId="12" fillId="3" borderId="2" xfId="0" applyFont="1" applyFill="1" applyBorder="1" applyAlignment="1">
      <alignment horizontal="left"/>
    </xf>
    <xf numFmtId="0" fontId="12" fillId="3" borderId="2" xfId="0" applyFont="1" applyFill="1" applyBorder="1" applyAlignment="1">
      <alignment horizontal="left" vertical="top"/>
    </xf>
    <xf numFmtId="0" fontId="17" fillId="8" borderId="0" xfId="0" applyFont="1" applyFill="1" applyAlignment="1">
      <alignment horizontal="center" vertical="center"/>
    </xf>
    <xf numFmtId="0" fontId="18" fillId="8" borderId="0" xfId="0" applyFont="1" applyFill="1" applyAlignment="1">
      <alignment horizontal="center"/>
    </xf>
    <xf numFmtId="0" fontId="18" fillId="0" borderId="0" xfId="0" applyFont="1"/>
    <xf numFmtId="0" fontId="19" fillId="9" borderId="0" xfId="0" applyFont="1" applyFill="1" applyAlignment="1">
      <alignment horizontal="center" vertical="center"/>
    </xf>
    <xf numFmtId="0" fontId="18" fillId="9" borderId="0" xfId="0" applyFont="1" applyFill="1" applyAlignment="1">
      <alignment horizontal="center"/>
    </xf>
    <xf numFmtId="0" fontId="3" fillId="10" borderId="0" xfId="0" applyFont="1" applyFill="1"/>
    <xf numFmtId="0" fontId="0" fillId="10" borderId="0" xfId="0" applyFill="1"/>
    <xf numFmtId="44" fontId="3" fillId="0" borderId="0" xfId="1" applyFont="1" applyProtection="1">
      <protection locked="0" hidden="1"/>
    </xf>
    <xf numFmtId="0" fontId="3" fillId="3" borderId="1" xfId="0" applyFont="1" applyFill="1" applyBorder="1" applyProtection="1">
      <protection locked="0" hidden="1"/>
    </xf>
    <xf numFmtId="9" fontId="3" fillId="3" borderId="1" xfId="2" applyFont="1" applyFill="1" applyBorder="1" applyProtection="1">
      <protection locked="0" hidden="1"/>
    </xf>
    <xf numFmtId="44" fontId="3" fillId="3" borderId="1" xfId="1" applyFont="1" applyFill="1" applyBorder="1" applyProtection="1">
      <protection locked="0" hidden="1"/>
    </xf>
    <xf numFmtId="0" fontId="0" fillId="2" borderId="1" xfId="0" applyFill="1" applyBorder="1" applyProtection="1">
      <protection locked="0" hidden="1"/>
    </xf>
    <xf numFmtId="44" fontId="3" fillId="2" borderId="1" xfId="1" applyFont="1" applyFill="1" applyBorder="1" applyProtection="1">
      <protection locked="0" hidden="1"/>
    </xf>
    <xf numFmtId="9" fontId="0" fillId="2" borderId="1" xfId="2" applyFont="1" applyFill="1" applyBorder="1" applyProtection="1">
      <protection locked="0" hidden="1"/>
    </xf>
    <xf numFmtId="44" fontId="3" fillId="2" borderId="4" xfId="1" applyFont="1" applyFill="1" applyBorder="1" applyProtection="1">
      <protection locked="0" hidden="1"/>
    </xf>
    <xf numFmtId="0" fontId="16" fillId="6" borderId="7" xfId="0" applyFont="1" applyFill="1" applyBorder="1" applyAlignment="1" applyProtection="1">
      <alignment horizontal="left" vertical="center" wrapText="1"/>
      <protection locked="0" hidden="1"/>
    </xf>
    <xf numFmtId="0" fontId="0" fillId="0" borderId="0" xfId="2" applyNumberFormat="1" applyFont="1" applyAlignment="1" applyProtection="1">
      <alignment horizontal="center" vertical="center"/>
      <protection locked="0" hidden="1"/>
    </xf>
    <xf numFmtId="0" fontId="3" fillId="0" borderId="0" xfId="0" applyFont="1" applyProtection="1">
      <protection locked="0" hidden="1"/>
    </xf>
    <xf numFmtId="0" fontId="20" fillId="0" borderId="0" xfId="2" applyNumberFormat="1" applyFont="1" applyBorder="1" applyProtection="1">
      <protection locked="0" hidden="1"/>
    </xf>
    <xf numFmtId="9" fontId="10" fillId="0" borderId="0" xfId="2" applyFont="1" applyBorder="1" applyProtection="1">
      <protection locked="0" hidden="1"/>
    </xf>
    <xf numFmtId="9" fontId="10" fillId="0" borderId="0" xfId="0" applyNumberFormat="1" applyFont="1" applyProtection="1">
      <protection locked="0" hidden="1"/>
    </xf>
    <xf numFmtId="0" fontId="10" fillId="0" borderId="0" xfId="0" applyFont="1" applyProtection="1">
      <protection locked="0" hidden="1"/>
    </xf>
    <xf numFmtId="0" fontId="3" fillId="11" borderId="1" xfId="0" applyFont="1" applyFill="1" applyBorder="1"/>
    <xf numFmtId="0" fontId="0" fillId="11" borderId="1" xfId="0" applyFill="1" applyBorder="1"/>
    <xf numFmtId="44" fontId="0" fillId="11" borderId="1" xfId="1" applyFont="1" applyFill="1" applyBorder="1"/>
    <xf numFmtId="44" fontId="21" fillId="11" borderId="1" xfId="1" applyFont="1" applyFill="1" applyBorder="1" applyProtection="1">
      <protection locked="0" hidden="1"/>
    </xf>
    <xf numFmtId="0" fontId="0" fillId="0" borderId="0" xfId="0" applyAlignment="1">
      <alignment wrapText="1"/>
    </xf>
    <xf numFmtId="0" fontId="22" fillId="0" borderId="0" xfId="0" applyFont="1" applyAlignment="1">
      <alignment horizontal="center"/>
    </xf>
    <xf numFmtId="0" fontId="11" fillId="0" borderId="0" xfId="0" applyFont="1" applyAlignment="1">
      <alignment wrapText="1"/>
    </xf>
    <xf numFmtId="0" fontId="3" fillId="11" borderId="1" xfId="0" applyFont="1" applyFill="1" applyBorder="1" applyAlignment="1">
      <alignment vertical="top"/>
    </xf>
    <xf numFmtId="0" fontId="0" fillId="0" borderId="0" xfId="0" applyAlignment="1">
      <alignment horizontal="center" vertical="top" wrapText="1"/>
    </xf>
    <xf numFmtId="0" fontId="3" fillId="0" borderId="0" xfId="0" applyFont="1" applyAlignment="1">
      <alignment vertical="top" wrapText="1"/>
    </xf>
    <xf numFmtId="0" fontId="22" fillId="0" borderId="0" xfId="0" applyFont="1" applyAlignment="1">
      <alignment vertical="center"/>
    </xf>
    <xf numFmtId="0" fontId="0" fillId="0" borderId="0" xfId="0" applyAlignment="1">
      <alignment horizontal="left" vertical="center" indent="1"/>
    </xf>
    <xf numFmtId="0" fontId="0" fillId="0" borderId="0" xfId="0" applyAlignment="1">
      <alignment horizontal="left" vertical="center" wrapText="1" indent="1"/>
    </xf>
    <xf numFmtId="0" fontId="3" fillId="0" borderId="0" xfId="0" applyFont="1" applyAlignment="1">
      <alignment horizontal="left" vertical="center" indent="1"/>
    </xf>
    <xf numFmtId="0" fontId="22" fillId="0" borderId="0" xfId="0" applyFont="1" applyAlignment="1">
      <alignment horizontal="center" vertical="center"/>
    </xf>
    <xf numFmtId="0" fontId="31" fillId="0" borderId="0" xfId="0" applyFont="1"/>
    <xf numFmtId="44" fontId="3" fillId="11" borderId="0" xfId="1" applyFont="1" applyFill="1"/>
    <xf numFmtId="0" fontId="0" fillId="7" borderId="0" xfId="2" applyNumberFormat="1" applyFont="1" applyFill="1" applyAlignment="1" applyProtection="1">
      <alignment horizontal="center" vertical="center"/>
      <protection locked="0" hidden="1"/>
    </xf>
    <xf numFmtId="2" fontId="0" fillId="2" borderId="1" xfId="2" applyNumberFormat="1" applyFont="1" applyFill="1" applyBorder="1" applyProtection="1">
      <protection locked="0" hidden="1"/>
    </xf>
    <xf numFmtId="0" fontId="0" fillId="0" borderId="0" xfId="0" applyAlignment="1">
      <alignment horizontal="center" vertical="center"/>
    </xf>
  </cellXfs>
  <cellStyles count="3">
    <cellStyle name="Currency" xfId="1" builtinId="4"/>
    <cellStyle name="Normal" xfId="0" builtinId="0"/>
    <cellStyle name="Percent" xfId="2" builtinId="5"/>
  </cellStyles>
  <dxfs count="8">
    <dxf>
      <font>
        <b val="0"/>
        <i val="0"/>
        <color rgb="FFB42318"/>
      </font>
      <fill>
        <patternFill>
          <bgColor rgb="FFFDE2E2"/>
        </patternFill>
      </fill>
    </dxf>
    <dxf>
      <font>
        <b/>
        <i val="0"/>
        <color rgb="FFC00000"/>
      </font>
      <fill>
        <patternFill>
          <bgColor rgb="FFFEE2C6"/>
        </patternFill>
      </fill>
    </dxf>
    <dxf>
      <font>
        <b/>
        <i val="0"/>
        <color rgb="FFE71303"/>
      </font>
      <fill>
        <patternFill>
          <bgColor rgb="FFFED6CA"/>
        </patternFill>
      </fill>
    </dxf>
    <dxf>
      <font>
        <b/>
        <i val="0"/>
        <color rgb="FF0B5394"/>
      </font>
      <fill>
        <patternFill>
          <bgColor rgb="FFE8F3FF"/>
        </patternFill>
      </fill>
    </dxf>
    <dxf>
      <font>
        <b/>
        <i val="0"/>
        <color rgb="FF0F7B0F"/>
      </font>
      <fill>
        <patternFill>
          <bgColor rgb="FFE6F4EA"/>
        </patternFill>
      </fill>
    </dxf>
    <dxf>
      <font>
        <b/>
        <i val="0"/>
        <color rgb="FFFF0000"/>
      </font>
    </dxf>
    <dxf>
      <font>
        <b/>
        <i val="0"/>
        <color rgb="FF00B050"/>
      </font>
    </dxf>
    <dxf>
      <font>
        <color rgb="FF9C0006"/>
      </font>
      <fill>
        <patternFill>
          <bgColor rgb="FFFFC7CE"/>
        </patternFill>
      </fill>
    </dxf>
  </dxfs>
  <tableStyles count="0" defaultTableStyle="TableStyleMedium9" defaultPivotStyle="PivotStyleLight16"/>
  <colors>
    <mruColors>
      <color rgb="FFE8F3FF"/>
      <color rgb="FF0F7B0F"/>
      <color rgb="FF8A6A00"/>
      <color rgb="FFE71303"/>
      <color rgb="FFFED6CA"/>
      <color rgb="FFFEE2C6"/>
      <color rgb="FFE6F4EA"/>
      <color rgb="FF0B5394"/>
      <color rgb="FFFFF4D6"/>
      <color rgb="FFB4231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microsoft.com/office/2017/06/relationships/rdRichValueStructure" Target="richData/rdrichvaluestructure.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microsoft.com/office/2017/06/relationships/rdRichValue" Target="richData/rdrichvalue.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9.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14494375069076"/>
          <c:y val="0.2361989225031082"/>
          <c:w val="0.67204453187013624"/>
          <c:h val="0.73807008334484503"/>
        </c:manualLayout>
      </c:layout>
      <c:doughnutChart>
        <c:varyColors val="1"/>
        <c:ser>
          <c:idx val="0"/>
          <c:order val="0"/>
          <c:tx>
            <c:v>Health Bands</c:v>
          </c:tx>
          <c:spPr>
            <a:ln>
              <a:noFill/>
            </a:ln>
          </c:spPr>
          <c:dPt>
            <c:idx val="0"/>
            <c:bubble3D val="0"/>
            <c:spPr>
              <a:solidFill>
                <a:srgbClr val="DCDCDC"/>
              </a:solidFill>
              <a:ln>
                <a:noFill/>
              </a:ln>
            </c:spPr>
            <c:extLst>
              <c:ext xmlns:c16="http://schemas.microsoft.com/office/drawing/2014/chart" uri="{C3380CC4-5D6E-409C-BE32-E72D297353CC}">
                <c16:uniqueId val="{00000001-8D6B-4972-8A3F-201DD995FA40}"/>
              </c:ext>
            </c:extLst>
          </c:dPt>
          <c:dPt>
            <c:idx val="1"/>
            <c:bubble3D val="0"/>
            <c:spPr>
              <a:solidFill>
                <a:srgbClr val="DCDCDC"/>
              </a:solidFill>
              <a:ln>
                <a:noFill/>
              </a:ln>
            </c:spPr>
            <c:extLst>
              <c:ext xmlns:c16="http://schemas.microsoft.com/office/drawing/2014/chart" uri="{C3380CC4-5D6E-409C-BE32-E72D297353CC}">
                <c16:uniqueId val="{00000003-8D6B-4972-8A3F-201DD995FA40}"/>
              </c:ext>
            </c:extLst>
          </c:dPt>
          <c:dPt>
            <c:idx val="2"/>
            <c:bubble3D val="0"/>
            <c:spPr>
              <a:solidFill>
                <a:srgbClr val="DCDCDC"/>
              </a:solidFill>
              <a:ln>
                <a:noFill/>
              </a:ln>
            </c:spPr>
            <c:extLst>
              <c:ext xmlns:c16="http://schemas.microsoft.com/office/drawing/2014/chart" uri="{C3380CC4-5D6E-409C-BE32-E72D297353CC}">
                <c16:uniqueId val="{00000005-8D6B-4972-8A3F-201DD995FA40}"/>
              </c:ext>
            </c:extLst>
          </c:dPt>
          <c:dPt>
            <c:idx val="3"/>
            <c:bubble3D val="0"/>
            <c:spPr>
              <a:solidFill>
                <a:srgbClr val="FFFFFF">
                  <a:alpha val="0"/>
                </a:srgbClr>
              </a:solidFill>
              <a:ln>
                <a:noFill/>
              </a:ln>
            </c:spPr>
            <c:extLst>
              <c:ext xmlns:c16="http://schemas.microsoft.com/office/drawing/2014/chart" uri="{C3380CC4-5D6E-409C-BE32-E72D297353CC}">
                <c16:uniqueId val="{00000007-8D6B-4972-8A3F-201DD995FA40}"/>
              </c:ext>
            </c:extLst>
          </c:dPt>
          <c:cat>
            <c:strRef>
              <c:f>Calc!$A$13:$A$16</c:f>
              <c:strCache>
                <c:ptCount val="4"/>
                <c:pt idx="0">
                  <c:v>AT-RISK</c:v>
                </c:pt>
                <c:pt idx="1">
                  <c:v>FAIR</c:v>
                </c:pt>
                <c:pt idx="2">
                  <c:v>HEALTHY</c:v>
                </c:pt>
                <c:pt idx="3">
                  <c:v>Hidden</c:v>
                </c:pt>
              </c:strCache>
            </c:strRef>
          </c:cat>
          <c:val>
            <c:numRef>
              <c:f>Calc!$B$13:$B$16</c:f>
              <c:numCache>
                <c:formatCode>0.00</c:formatCode>
                <c:ptCount val="4"/>
                <c:pt idx="0">
                  <c:v>72</c:v>
                </c:pt>
                <c:pt idx="1">
                  <c:v>62.999999999999993</c:v>
                </c:pt>
                <c:pt idx="2">
                  <c:v>45</c:v>
                </c:pt>
                <c:pt idx="3">
                  <c:v>180</c:v>
                </c:pt>
              </c:numCache>
            </c:numRef>
          </c:val>
          <c:extLst>
            <c:ext xmlns:c16="http://schemas.microsoft.com/office/drawing/2014/chart" uri="{C3380CC4-5D6E-409C-BE32-E72D297353CC}">
              <c16:uniqueId val="{00000008-8D6B-4972-8A3F-201DD995FA40}"/>
            </c:ext>
          </c:extLst>
        </c:ser>
        <c:dLbls>
          <c:showLegendKey val="0"/>
          <c:showVal val="0"/>
          <c:showCatName val="0"/>
          <c:showSerName val="0"/>
          <c:showPercent val="0"/>
          <c:showBubbleSize val="0"/>
          <c:showLeaderLines val="1"/>
        </c:dLbls>
        <c:firstSliceAng val="270"/>
        <c:holeSize val="60"/>
      </c:doughnutChart>
      <c:spPr>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u="none">
                <a:solidFill>
                  <a:schemeClr val="accent4">
                    <a:lumMod val="75000"/>
                  </a:schemeClr>
                </a:solidFill>
              </a:rPr>
              <a:t>Clients Gained vs Lost</a:t>
            </a:r>
          </a:p>
        </c:rich>
      </c:tx>
      <c:layout>
        <c:manualLayout>
          <c:xMode val="edge"/>
          <c:yMode val="edge"/>
          <c:x val="0.17952328031551021"/>
          <c:y val="2.9783541661780915E-2"/>
        </c:manualLayout>
      </c:layout>
      <c:overlay val="0"/>
    </c:title>
    <c:autoTitleDeleted val="0"/>
    <c:plotArea>
      <c:layout>
        <c:manualLayout>
          <c:layoutTarget val="inner"/>
          <c:xMode val="edge"/>
          <c:yMode val="edge"/>
          <c:x val="0.17904025076070346"/>
          <c:y val="0.20971896231663617"/>
          <c:w val="0.53048973605883343"/>
          <c:h val="0.671086443017891"/>
        </c:manualLayout>
      </c:layout>
      <c:barChart>
        <c:barDir val="col"/>
        <c:grouping val="clustered"/>
        <c:varyColors val="0"/>
        <c:ser>
          <c:idx val="0"/>
          <c:order val="0"/>
          <c:tx>
            <c:v>This Month</c:v>
          </c:tx>
          <c:spPr>
            <a:solidFill>
              <a:schemeClr val="accent4">
                <a:lumMod val="75000"/>
              </a:schemeClr>
            </a:solidFill>
            <a:ln>
              <a:prstDash val="solid"/>
            </a:ln>
          </c:spPr>
          <c:invertIfNegative val="0"/>
          <c:cat>
            <c:strRef>
              <c:f>'Dashboard '!$J$15:$J$16</c:f>
              <c:strCache>
                <c:ptCount val="2"/>
                <c:pt idx="0">
                  <c:v>Gained</c:v>
                </c:pt>
                <c:pt idx="1">
                  <c:v>Lost</c:v>
                </c:pt>
              </c:strCache>
            </c:strRef>
          </c:cat>
          <c:val>
            <c:numRef>
              <c:f>'Dashboard '!$K$15:$K$16</c:f>
              <c:numCache>
                <c:formatCode>General</c:formatCode>
                <c:ptCount val="2"/>
                <c:pt idx="0">
                  <c:v>2</c:v>
                </c:pt>
                <c:pt idx="1">
                  <c:v>0</c:v>
                </c:pt>
              </c:numCache>
            </c:numRef>
          </c:val>
          <c:extLst>
            <c:ext xmlns:c16="http://schemas.microsoft.com/office/drawing/2014/chart" uri="{C3380CC4-5D6E-409C-BE32-E72D297353CC}">
              <c16:uniqueId val="{00000000-41AA-4594-97F0-8EF40D6ACC82}"/>
            </c:ext>
          </c:extLst>
        </c:ser>
        <c:dLbls>
          <c:showLegendKey val="0"/>
          <c:showVal val="0"/>
          <c:showCatName val="0"/>
          <c:showSerName val="0"/>
          <c:showPercent val="0"/>
          <c:showBubbleSize val="0"/>
        </c:dLbls>
        <c:gapWidth val="150"/>
        <c:axId val="10"/>
        <c:axId val="100"/>
      </c:barChart>
      <c:catAx>
        <c:axId val="10"/>
        <c:scaling>
          <c:orientation val="minMax"/>
        </c:scaling>
        <c:delete val="0"/>
        <c:axPos val="b"/>
        <c:numFmt formatCode="General" sourceLinked="1"/>
        <c:majorTickMark val="none"/>
        <c:minorTickMark val="none"/>
        <c:tickLblPos val="nextTo"/>
        <c:txPr>
          <a:bodyPr/>
          <a:lstStyle/>
          <a:p>
            <a:pPr>
              <a:defRPr b="1"/>
            </a:pPr>
            <a:endParaRPr lang="en-US"/>
          </a:p>
        </c:txPr>
        <c:crossAx val="100"/>
        <c:crosses val="autoZero"/>
        <c:auto val="0"/>
        <c:lblAlgn val="ctr"/>
        <c:lblOffset val="100"/>
        <c:noMultiLvlLbl val="0"/>
      </c:catAx>
      <c:valAx>
        <c:axId val="100"/>
        <c:scaling>
          <c:orientation val="minMax"/>
          <c:max val="20"/>
          <c:min val="0"/>
        </c:scaling>
        <c:delete val="0"/>
        <c:axPos val="l"/>
        <c:majorGridlines/>
        <c:title>
          <c:tx>
            <c:rich>
              <a:bodyPr/>
              <a:lstStyle/>
              <a:p>
                <a:pPr>
                  <a:defRPr>
                    <a:solidFill>
                      <a:schemeClr val="accent4">
                        <a:lumMod val="75000"/>
                      </a:schemeClr>
                    </a:solidFill>
                  </a:defRPr>
                </a:pPr>
                <a:r>
                  <a:rPr lang="en-US">
                    <a:solidFill>
                      <a:schemeClr val="accent4">
                        <a:lumMod val="75000"/>
                      </a:schemeClr>
                    </a:solidFill>
                  </a:rPr>
                  <a:t>Total</a:t>
                </a:r>
                <a:r>
                  <a:rPr lang="en-US" baseline="0">
                    <a:solidFill>
                      <a:schemeClr val="accent4">
                        <a:lumMod val="75000"/>
                      </a:schemeClr>
                    </a:solidFill>
                  </a:rPr>
                  <a:t> Clients</a:t>
                </a:r>
                <a:endParaRPr lang="en-US">
                  <a:solidFill>
                    <a:schemeClr val="accent4">
                      <a:lumMod val="75000"/>
                    </a:schemeClr>
                  </a:solidFill>
                </a:endParaRPr>
              </a:p>
            </c:rich>
          </c:tx>
          <c:overlay val="0"/>
          <c:spPr>
            <a:solidFill>
              <a:sysClr val="window" lastClr="FFFFFF"/>
            </a:solidFill>
          </c:spPr>
        </c:title>
        <c:numFmt formatCode="General" sourceLinked="1"/>
        <c:majorTickMark val="none"/>
        <c:minorTickMark val="none"/>
        <c:tickLblPos val="nextTo"/>
        <c:spPr>
          <a:ln>
            <a:solidFill>
              <a:schemeClr val="accent1">
                <a:alpha val="97000"/>
              </a:schemeClr>
            </a:solidFill>
          </a:ln>
        </c:spPr>
        <c:crossAx val="10"/>
        <c:crosses val="autoZero"/>
        <c:crossBetween val="between"/>
      </c:valAx>
      <c:spPr>
        <a:solidFill>
          <a:schemeClr val="bg1"/>
        </a:solidFill>
        <a:ln>
          <a:solidFill>
            <a:schemeClr val="accent1"/>
          </a:solidFill>
          <a:prstDash val="solid"/>
        </a:ln>
      </c:spPr>
    </c:plotArea>
    <c:legend>
      <c:legendPos val="r"/>
      <c:legendEntry>
        <c:idx val="0"/>
        <c:txPr>
          <a:bodyPr/>
          <a:lstStyle/>
          <a:p>
            <a:pPr>
              <a:defRPr b="1"/>
            </a:pPr>
            <a:endParaRPr lang="en-US"/>
          </a:p>
        </c:txPr>
      </c:legendEntry>
      <c:overlay val="0"/>
    </c:legend>
    <c:plotVisOnly val="1"/>
    <c:dispBlanksAs val="gap"/>
    <c:showDLblsOverMax val="0"/>
  </c:chart>
  <c:spPr>
    <a:solidFill>
      <a:schemeClr val="bg1"/>
    </a:solidFill>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1607712160315776"/>
          <c:y val="1.3227184695279608E-2"/>
          <c:w val="0.4859658451784436"/>
          <c:h val="0.87633163649667489"/>
        </c:manualLayout>
      </c:layout>
      <c:doughnutChart>
        <c:varyColors val="1"/>
        <c:ser>
          <c:idx val="0"/>
          <c:order val="0"/>
          <c:tx>
            <c:v>Ticks</c:v>
          </c:tx>
          <c:spPr>
            <a:ln>
              <a:noFill/>
            </a:ln>
          </c:spPr>
          <c:dPt>
            <c:idx val="0"/>
            <c:bubble3D val="0"/>
            <c:spPr>
              <a:solidFill>
                <a:schemeClr val="tx1">
                  <a:lumMod val="65000"/>
                  <a:lumOff val="35000"/>
                </a:schemeClr>
              </a:solidFill>
              <a:ln>
                <a:noFill/>
              </a:ln>
            </c:spPr>
            <c:extLst>
              <c:ext xmlns:c16="http://schemas.microsoft.com/office/drawing/2014/chart" uri="{C3380CC4-5D6E-409C-BE32-E72D297353CC}">
                <c16:uniqueId val="{00000001-F6FD-4644-A5F8-C8E369CDFB8F}"/>
              </c:ext>
            </c:extLst>
          </c:dPt>
          <c:dPt>
            <c:idx val="1"/>
            <c:bubble3D val="0"/>
            <c:spPr>
              <a:noFill/>
              <a:ln>
                <a:noFill/>
              </a:ln>
            </c:spPr>
            <c:extLst>
              <c:ext xmlns:c16="http://schemas.microsoft.com/office/drawing/2014/chart" uri="{C3380CC4-5D6E-409C-BE32-E72D297353CC}">
                <c16:uniqueId val="{00000003-F6FD-4644-A5F8-C8E369CDFB8F}"/>
              </c:ext>
            </c:extLst>
          </c:dPt>
          <c:dPt>
            <c:idx val="2"/>
            <c:bubble3D val="0"/>
            <c:spPr>
              <a:solidFill>
                <a:schemeClr val="tx1">
                  <a:lumMod val="65000"/>
                  <a:lumOff val="35000"/>
                </a:schemeClr>
              </a:solidFill>
              <a:ln>
                <a:noFill/>
              </a:ln>
            </c:spPr>
            <c:extLst>
              <c:ext xmlns:c16="http://schemas.microsoft.com/office/drawing/2014/chart" uri="{C3380CC4-5D6E-409C-BE32-E72D297353CC}">
                <c16:uniqueId val="{00000005-F6FD-4644-A5F8-C8E369CDFB8F}"/>
              </c:ext>
            </c:extLst>
          </c:dPt>
          <c:dPt>
            <c:idx val="3"/>
            <c:bubble3D val="0"/>
            <c:spPr>
              <a:noFill/>
              <a:ln>
                <a:noFill/>
              </a:ln>
            </c:spPr>
            <c:extLst>
              <c:ext xmlns:c16="http://schemas.microsoft.com/office/drawing/2014/chart" uri="{C3380CC4-5D6E-409C-BE32-E72D297353CC}">
                <c16:uniqueId val="{00000007-F6FD-4644-A5F8-C8E369CDFB8F}"/>
              </c:ext>
            </c:extLst>
          </c:dPt>
          <c:dPt>
            <c:idx val="4"/>
            <c:bubble3D val="0"/>
            <c:spPr>
              <a:solidFill>
                <a:schemeClr val="tx1">
                  <a:lumMod val="65000"/>
                  <a:lumOff val="35000"/>
                </a:schemeClr>
              </a:solidFill>
              <a:ln>
                <a:noFill/>
              </a:ln>
            </c:spPr>
            <c:extLst>
              <c:ext xmlns:c16="http://schemas.microsoft.com/office/drawing/2014/chart" uri="{C3380CC4-5D6E-409C-BE32-E72D297353CC}">
                <c16:uniqueId val="{00000009-F6FD-4644-A5F8-C8E369CDFB8F}"/>
              </c:ext>
            </c:extLst>
          </c:dPt>
          <c:dPt>
            <c:idx val="5"/>
            <c:bubble3D val="0"/>
            <c:spPr>
              <a:noFill/>
              <a:ln>
                <a:noFill/>
              </a:ln>
            </c:spPr>
            <c:extLst>
              <c:ext xmlns:c16="http://schemas.microsoft.com/office/drawing/2014/chart" uri="{C3380CC4-5D6E-409C-BE32-E72D297353CC}">
                <c16:uniqueId val="{0000000B-F6FD-4644-A5F8-C8E369CDFB8F}"/>
              </c:ext>
            </c:extLst>
          </c:dPt>
          <c:dPt>
            <c:idx val="6"/>
            <c:bubble3D val="0"/>
            <c:spPr>
              <a:solidFill>
                <a:schemeClr val="tx1">
                  <a:lumMod val="65000"/>
                  <a:lumOff val="35000"/>
                </a:schemeClr>
              </a:solidFill>
              <a:ln>
                <a:noFill/>
              </a:ln>
            </c:spPr>
            <c:extLst>
              <c:ext xmlns:c16="http://schemas.microsoft.com/office/drawing/2014/chart" uri="{C3380CC4-5D6E-409C-BE32-E72D297353CC}">
                <c16:uniqueId val="{0000000D-F6FD-4644-A5F8-C8E369CDFB8F}"/>
              </c:ext>
            </c:extLst>
          </c:dPt>
          <c:dPt>
            <c:idx val="7"/>
            <c:bubble3D val="0"/>
            <c:spPr>
              <a:noFill/>
              <a:ln>
                <a:noFill/>
              </a:ln>
            </c:spPr>
            <c:extLst>
              <c:ext xmlns:c16="http://schemas.microsoft.com/office/drawing/2014/chart" uri="{C3380CC4-5D6E-409C-BE32-E72D297353CC}">
                <c16:uniqueId val="{0000000F-F6FD-4644-A5F8-C8E369CDFB8F}"/>
              </c:ext>
            </c:extLst>
          </c:dPt>
          <c:dPt>
            <c:idx val="8"/>
            <c:bubble3D val="0"/>
            <c:spPr>
              <a:solidFill>
                <a:schemeClr val="tx1">
                  <a:lumMod val="65000"/>
                  <a:lumOff val="35000"/>
                </a:schemeClr>
              </a:solidFill>
              <a:ln>
                <a:noFill/>
              </a:ln>
            </c:spPr>
            <c:extLst>
              <c:ext xmlns:c16="http://schemas.microsoft.com/office/drawing/2014/chart" uri="{C3380CC4-5D6E-409C-BE32-E72D297353CC}">
                <c16:uniqueId val="{00000011-F6FD-4644-A5F8-C8E369CDFB8F}"/>
              </c:ext>
            </c:extLst>
          </c:dPt>
          <c:dPt>
            <c:idx val="9"/>
            <c:bubble3D val="0"/>
            <c:spPr>
              <a:noFill/>
              <a:ln>
                <a:noFill/>
              </a:ln>
            </c:spPr>
            <c:extLst>
              <c:ext xmlns:c16="http://schemas.microsoft.com/office/drawing/2014/chart" uri="{C3380CC4-5D6E-409C-BE32-E72D297353CC}">
                <c16:uniqueId val="{00000013-F6FD-4644-A5F8-C8E369CDFB8F}"/>
              </c:ext>
            </c:extLst>
          </c:dPt>
          <c:dPt>
            <c:idx val="10"/>
            <c:bubble3D val="0"/>
            <c:spPr>
              <a:solidFill>
                <a:schemeClr val="tx1">
                  <a:lumMod val="65000"/>
                  <a:lumOff val="35000"/>
                </a:schemeClr>
              </a:solidFill>
              <a:ln>
                <a:noFill/>
              </a:ln>
            </c:spPr>
            <c:extLst>
              <c:ext xmlns:c16="http://schemas.microsoft.com/office/drawing/2014/chart" uri="{C3380CC4-5D6E-409C-BE32-E72D297353CC}">
                <c16:uniqueId val="{00000015-F6FD-4644-A5F8-C8E369CDFB8F}"/>
              </c:ext>
            </c:extLst>
          </c:dPt>
          <c:dPt>
            <c:idx val="11"/>
            <c:bubble3D val="0"/>
            <c:spPr>
              <a:noFill/>
              <a:ln>
                <a:noFill/>
              </a:ln>
            </c:spPr>
            <c:extLst>
              <c:ext xmlns:c16="http://schemas.microsoft.com/office/drawing/2014/chart" uri="{C3380CC4-5D6E-409C-BE32-E72D297353CC}">
                <c16:uniqueId val="{00000017-F6FD-4644-A5F8-C8E369CDFB8F}"/>
              </c:ext>
            </c:extLst>
          </c:dPt>
          <c:dPt>
            <c:idx val="12"/>
            <c:bubble3D val="0"/>
            <c:spPr>
              <a:solidFill>
                <a:schemeClr val="tx1">
                  <a:lumMod val="65000"/>
                  <a:lumOff val="35000"/>
                </a:schemeClr>
              </a:solidFill>
              <a:ln>
                <a:noFill/>
              </a:ln>
            </c:spPr>
            <c:extLst>
              <c:ext xmlns:c16="http://schemas.microsoft.com/office/drawing/2014/chart" uri="{C3380CC4-5D6E-409C-BE32-E72D297353CC}">
                <c16:uniqueId val="{00000019-F6FD-4644-A5F8-C8E369CDFB8F}"/>
              </c:ext>
            </c:extLst>
          </c:dPt>
          <c:dPt>
            <c:idx val="13"/>
            <c:bubble3D val="0"/>
            <c:spPr>
              <a:noFill/>
              <a:ln>
                <a:noFill/>
              </a:ln>
            </c:spPr>
            <c:extLst>
              <c:ext xmlns:c16="http://schemas.microsoft.com/office/drawing/2014/chart" uri="{C3380CC4-5D6E-409C-BE32-E72D297353CC}">
                <c16:uniqueId val="{0000001B-F6FD-4644-A5F8-C8E369CDFB8F}"/>
              </c:ext>
            </c:extLst>
          </c:dPt>
          <c:dPt>
            <c:idx val="14"/>
            <c:bubble3D val="0"/>
            <c:spPr>
              <a:solidFill>
                <a:schemeClr val="tx1">
                  <a:lumMod val="65000"/>
                  <a:lumOff val="35000"/>
                </a:schemeClr>
              </a:solidFill>
              <a:ln>
                <a:noFill/>
              </a:ln>
            </c:spPr>
            <c:extLst>
              <c:ext xmlns:c16="http://schemas.microsoft.com/office/drawing/2014/chart" uri="{C3380CC4-5D6E-409C-BE32-E72D297353CC}">
                <c16:uniqueId val="{0000001D-F6FD-4644-A5F8-C8E369CDFB8F}"/>
              </c:ext>
            </c:extLst>
          </c:dPt>
          <c:dPt>
            <c:idx val="15"/>
            <c:bubble3D val="0"/>
            <c:spPr>
              <a:noFill/>
              <a:ln>
                <a:noFill/>
              </a:ln>
            </c:spPr>
            <c:extLst>
              <c:ext xmlns:c16="http://schemas.microsoft.com/office/drawing/2014/chart" uri="{C3380CC4-5D6E-409C-BE32-E72D297353CC}">
                <c16:uniqueId val="{0000001F-F6FD-4644-A5F8-C8E369CDFB8F}"/>
              </c:ext>
            </c:extLst>
          </c:dPt>
          <c:dPt>
            <c:idx val="16"/>
            <c:bubble3D val="0"/>
            <c:spPr>
              <a:solidFill>
                <a:schemeClr val="tx1">
                  <a:lumMod val="65000"/>
                  <a:lumOff val="35000"/>
                </a:schemeClr>
              </a:solidFill>
              <a:ln>
                <a:noFill/>
              </a:ln>
            </c:spPr>
            <c:extLst>
              <c:ext xmlns:c16="http://schemas.microsoft.com/office/drawing/2014/chart" uri="{C3380CC4-5D6E-409C-BE32-E72D297353CC}">
                <c16:uniqueId val="{00000021-F6FD-4644-A5F8-C8E369CDFB8F}"/>
              </c:ext>
            </c:extLst>
          </c:dPt>
          <c:dPt>
            <c:idx val="17"/>
            <c:bubble3D val="0"/>
            <c:spPr>
              <a:noFill/>
              <a:ln>
                <a:noFill/>
              </a:ln>
            </c:spPr>
            <c:extLst>
              <c:ext xmlns:c16="http://schemas.microsoft.com/office/drawing/2014/chart" uri="{C3380CC4-5D6E-409C-BE32-E72D297353CC}">
                <c16:uniqueId val="{00000023-F6FD-4644-A5F8-C8E369CDFB8F}"/>
              </c:ext>
            </c:extLst>
          </c:dPt>
          <c:dPt>
            <c:idx val="18"/>
            <c:bubble3D val="0"/>
            <c:spPr>
              <a:solidFill>
                <a:schemeClr val="tx1">
                  <a:lumMod val="65000"/>
                  <a:lumOff val="35000"/>
                </a:schemeClr>
              </a:solidFill>
              <a:ln>
                <a:noFill/>
              </a:ln>
            </c:spPr>
            <c:extLst>
              <c:ext xmlns:c16="http://schemas.microsoft.com/office/drawing/2014/chart" uri="{C3380CC4-5D6E-409C-BE32-E72D297353CC}">
                <c16:uniqueId val="{00000025-F6FD-4644-A5F8-C8E369CDFB8F}"/>
              </c:ext>
            </c:extLst>
          </c:dPt>
          <c:dPt>
            <c:idx val="19"/>
            <c:bubble3D val="0"/>
            <c:spPr>
              <a:noFill/>
              <a:ln>
                <a:noFill/>
              </a:ln>
            </c:spPr>
            <c:extLst>
              <c:ext xmlns:c16="http://schemas.microsoft.com/office/drawing/2014/chart" uri="{C3380CC4-5D6E-409C-BE32-E72D297353CC}">
                <c16:uniqueId val="{00000027-F6FD-4644-A5F8-C8E369CDFB8F}"/>
              </c:ext>
            </c:extLst>
          </c:dPt>
          <c:dPt>
            <c:idx val="20"/>
            <c:bubble3D val="0"/>
            <c:spPr>
              <a:solidFill>
                <a:schemeClr val="tx1">
                  <a:lumMod val="65000"/>
                  <a:lumOff val="35000"/>
                </a:schemeClr>
              </a:solidFill>
              <a:ln>
                <a:noFill/>
              </a:ln>
            </c:spPr>
            <c:extLst>
              <c:ext xmlns:c16="http://schemas.microsoft.com/office/drawing/2014/chart" uri="{C3380CC4-5D6E-409C-BE32-E72D297353CC}">
                <c16:uniqueId val="{00000029-F6FD-4644-A5F8-C8E369CDFB8F}"/>
              </c:ext>
            </c:extLst>
          </c:dPt>
          <c:dPt>
            <c:idx val="21"/>
            <c:bubble3D val="0"/>
            <c:spPr>
              <a:noFill/>
              <a:ln>
                <a:noFill/>
              </a:ln>
            </c:spPr>
            <c:extLst>
              <c:ext xmlns:c16="http://schemas.microsoft.com/office/drawing/2014/chart" uri="{C3380CC4-5D6E-409C-BE32-E72D297353CC}">
                <c16:uniqueId val="{0000002B-F6FD-4644-A5F8-C8E369CDFB8F}"/>
              </c:ext>
            </c:extLst>
          </c:dPt>
          <c:dLbls>
            <c:dLbl>
              <c:idx val="0"/>
              <c:layout>
                <c:manualLayout>
                  <c:x val="1.8764503229980623E-2"/>
                  <c:y val="-4.9319924118396093E-2"/>
                </c:manualLayout>
              </c:layout>
              <c:tx>
                <c:rich>
                  <a:bodyPr wrap="square" lIns="38100" tIns="19050" rIns="38100" bIns="19050" anchor="ctr">
                    <a:spAutoFit/>
                  </a:bodyPr>
                  <a:lstStyle/>
                  <a:p>
                    <a:pPr>
                      <a:defRPr sz="1050">
                        <a:solidFill>
                          <a:schemeClr val="bg1"/>
                        </a:solidFill>
                      </a:defRPr>
                    </a:pPr>
                    <a:fld id="{31098477-7452-461D-B31F-70A0C255F04F}" type="CATEGORYNAME">
                      <a:rPr lang="en-US" sz="2800" b="1">
                        <a:solidFill>
                          <a:schemeClr val="bg1"/>
                        </a:solidFill>
                      </a:rPr>
                      <a:pPr>
                        <a:defRPr sz="1050">
                          <a:solidFill>
                            <a:schemeClr val="bg1"/>
                          </a:solidFill>
                        </a:defRPr>
                      </a:pPr>
                      <a:t>[CATEGORY NAME]</a:t>
                    </a:fld>
                    <a:endParaRPr lang="en-US"/>
                  </a:p>
                </c:rich>
              </c:tx>
              <c:spPr>
                <a:noFill/>
                <a:ln>
                  <a:noFill/>
                </a:ln>
                <a:effectLst/>
              </c:sp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F6FD-4644-A5F8-C8E369CDFB8F}"/>
                </c:ext>
              </c:extLst>
            </c:dLbl>
            <c:dLbl>
              <c:idx val="1"/>
              <c:delete val="1"/>
              <c:extLst>
                <c:ext xmlns:c15="http://schemas.microsoft.com/office/drawing/2012/chart" uri="{CE6537A1-D6FC-4f65-9D91-7224C49458BB}"/>
                <c:ext xmlns:c16="http://schemas.microsoft.com/office/drawing/2014/chart" uri="{C3380CC4-5D6E-409C-BE32-E72D297353CC}">
                  <c16:uniqueId val="{00000003-F6FD-4644-A5F8-C8E369CDFB8F}"/>
                </c:ext>
              </c:extLst>
            </c:dLbl>
            <c:dLbl>
              <c:idx val="2"/>
              <c:delete val="1"/>
              <c:extLst>
                <c:ext xmlns:c15="http://schemas.microsoft.com/office/drawing/2012/chart" uri="{CE6537A1-D6FC-4f65-9D91-7224C49458BB}"/>
                <c:ext xmlns:c16="http://schemas.microsoft.com/office/drawing/2014/chart" uri="{C3380CC4-5D6E-409C-BE32-E72D297353CC}">
                  <c16:uniqueId val="{00000005-F6FD-4644-A5F8-C8E369CDFB8F}"/>
                </c:ext>
              </c:extLst>
            </c:dLbl>
            <c:dLbl>
              <c:idx val="3"/>
              <c:delete val="1"/>
              <c:extLst>
                <c:ext xmlns:c15="http://schemas.microsoft.com/office/drawing/2012/chart" uri="{CE6537A1-D6FC-4f65-9D91-7224C49458BB}"/>
                <c:ext xmlns:c16="http://schemas.microsoft.com/office/drawing/2014/chart" uri="{C3380CC4-5D6E-409C-BE32-E72D297353CC}">
                  <c16:uniqueId val="{00000007-F6FD-4644-A5F8-C8E369CDFB8F}"/>
                </c:ext>
              </c:extLst>
            </c:dLbl>
            <c:dLbl>
              <c:idx val="4"/>
              <c:delete val="1"/>
              <c:extLst>
                <c:ext xmlns:c15="http://schemas.microsoft.com/office/drawing/2012/chart" uri="{CE6537A1-D6FC-4f65-9D91-7224C49458BB}"/>
                <c:ext xmlns:c16="http://schemas.microsoft.com/office/drawing/2014/chart" uri="{C3380CC4-5D6E-409C-BE32-E72D297353CC}">
                  <c16:uniqueId val="{00000009-F6FD-4644-A5F8-C8E369CDFB8F}"/>
                </c:ext>
              </c:extLst>
            </c:dLbl>
            <c:dLbl>
              <c:idx val="5"/>
              <c:delete val="1"/>
              <c:extLst>
                <c:ext xmlns:c15="http://schemas.microsoft.com/office/drawing/2012/chart" uri="{CE6537A1-D6FC-4f65-9D91-7224C49458BB}"/>
                <c:ext xmlns:c16="http://schemas.microsoft.com/office/drawing/2014/chart" uri="{C3380CC4-5D6E-409C-BE32-E72D297353CC}">
                  <c16:uniqueId val="{0000000B-F6FD-4644-A5F8-C8E369CDFB8F}"/>
                </c:ext>
              </c:extLst>
            </c:dLbl>
            <c:dLbl>
              <c:idx val="6"/>
              <c:delete val="1"/>
              <c:extLst>
                <c:ext xmlns:c15="http://schemas.microsoft.com/office/drawing/2012/chart" uri="{CE6537A1-D6FC-4f65-9D91-7224C49458BB}"/>
                <c:ext xmlns:c16="http://schemas.microsoft.com/office/drawing/2014/chart" uri="{C3380CC4-5D6E-409C-BE32-E72D297353CC}">
                  <c16:uniqueId val="{0000000D-F6FD-4644-A5F8-C8E369CDFB8F}"/>
                </c:ext>
              </c:extLst>
            </c:dLbl>
            <c:dLbl>
              <c:idx val="7"/>
              <c:layout>
                <c:manualLayout>
                  <c:x val="1.4099183642160175E-2"/>
                  <c:y val="2.5673927310739274E-2"/>
                </c:manualLayout>
              </c:layout>
              <c:tx>
                <c:rich>
                  <a:bodyPr/>
                  <a:lstStyle/>
                  <a:p>
                    <a:r>
                      <a:rPr lang="en-US" sz="2800" b="1"/>
                      <a:t>40</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6FD-4644-A5F8-C8E369CDFB8F}"/>
                </c:ext>
              </c:extLst>
            </c:dLbl>
            <c:dLbl>
              <c:idx val="8"/>
              <c:delete val="1"/>
              <c:extLst>
                <c:ext xmlns:c15="http://schemas.microsoft.com/office/drawing/2012/chart" uri="{CE6537A1-D6FC-4f65-9D91-7224C49458BB}"/>
                <c:ext xmlns:c16="http://schemas.microsoft.com/office/drawing/2014/chart" uri="{C3380CC4-5D6E-409C-BE32-E72D297353CC}">
                  <c16:uniqueId val="{00000011-F6FD-4644-A5F8-C8E369CDFB8F}"/>
                </c:ext>
              </c:extLst>
            </c:dLbl>
            <c:dLbl>
              <c:idx val="9"/>
              <c:delete val="1"/>
              <c:extLst>
                <c:ext xmlns:c15="http://schemas.microsoft.com/office/drawing/2012/chart" uri="{CE6537A1-D6FC-4f65-9D91-7224C49458BB}"/>
                <c:ext xmlns:c16="http://schemas.microsoft.com/office/drawing/2014/chart" uri="{C3380CC4-5D6E-409C-BE32-E72D297353CC}">
                  <c16:uniqueId val="{00000013-F6FD-4644-A5F8-C8E369CDFB8F}"/>
                </c:ext>
              </c:extLst>
            </c:dLbl>
            <c:dLbl>
              <c:idx val="10"/>
              <c:delete val="1"/>
              <c:extLst>
                <c:ext xmlns:c15="http://schemas.microsoft.com/office/drawing/2012/chart" uri="{CE6537A1-D6FC-4f65-9D91-7224C49458BB}"/>
                <c:ext xmlns:c16="http://schemas.microsoft.com/office/drawing/2014/chart" uri="{C3380CC4-5D6E-409C-BE32-E72D297353CC}">
                  <c16:uniqueId val="{00000015-F6FD-4644-A5F8-C8E369CDFB8F}"/>
                </c:ext>
              </c:extLst>
            </c:dLbl>
            <c:dLbl>
              <c:idx val="11"/>
              <c:delete val="1"/>
              <c:extLst>
                <c:ext xmlns:c15="http://schemas.microsoft.com/office/drawing/2012/chart" uri="{CE6537A1-D6FC-4f65-9D91-7224C49458BB}"/>
                <c:ext xmlns:c16="http://schemas.microsoft.com/office/drawing/2014/chart" uri="{C3380CC4-5D6E-409C-BE32-E72D297353CC}">
                  <c16:uniqueId val="{00000017-F6FD-4644-A5F8-C8E369CDFB8F}"/>
                </c:ext>
              </c:extLst>
            </c:dLbl>
            <c:dLbl>
              <c:idx val="12"/>
              <c:delete val="1"/>
              <c:extLst>
                <c:ext xmlns:c15="http://schemas.microsoft.com/office/drawing/2012/chart" uri="{CE6537A1-D6FC-4f65-9D91-7224C49458BB}"/>
                <c:ext xmlns:c16="http://schemas.microsoft.com/office/drawing/2014/chart" uri="{C3380CC4-5D6E-409C-BE32-E72D297353CC}">
                  <c16:uniqueId val="{00000019-F6FD-4644-A5F8-C8E369CDFB8F}"/>
                </c:ext>
              </c:extLst>
            </c:dLbl>
            <c:dLbl>
              <c:idx val="13"/>
              <c:delete val="1"/>
              <c:extLst>
                <c:ext xmlns:c15="http://schemas.microsoft.com/office/drawing/2012/chart" uri="{CE6537A1-D6FC-4f65-9D91-7224C49458BB}"/>
                <c:ext xmlns:c16="http://schemas.microsoft.com/office/drawing/2014/chart" uri="{C3380CC4-5D6E-409C-BE32-E72D297353CC}">
                  <c16:uniqueId val="{0000001B-F6FD-4644-A5F8-C8E369CDFB8F}"/>
                </c:ext>
              </c:extLst>
            </c:dLbl>
            <c:dLbl>
              <c:idx val="14"/>
              <c:delete val="1"/>
              <c:extLst>
                <c:ext xmlns:c15="http://schemas.microsoft.com/office/drawing/2012/chart" uri="{CE6537A1-D6FC-4f65-9D91-7224C49458BB}"/>
                <c:ext xmlns:c16="http://schemas.microsoft.com/office/drawing/2014/chart" uri="{C3380CC4-5D6E-409C-BE32-E72D297353CC}">
                  <c16:uniqueId val="{0000001D-F6FD-4644-A5F8-C8E369CDFB8F}"/>
                </c:ext>
              </c:extLst>
            </c:dLbl>
            <c:dLbl>
              <c:idx val="15"/>
              <c:layout>
                <c:manualLayout>
                  <c:x val="-1.421217577879037E-2"/>
                  <c:y val="7.3933195318163338E-3"/>
                </c:manualLayout>
              </c:layout>
              <c:tx>
                <c:rich>
                  <a:bodyPr/>
                  <a:lstStyle/>
                  <a:p>
                    <a:r>
                      <a:rPr lang="en-US" sz="2800" b="1">
                        <a:solidFill>
                          <a:schemeClr val="bg1"/>
                        </a:solidFill>
                      </a:rPr>
                      <a:t>75</a:t>
                    </a:r>
                    <a:endParaRPr lang="en-US" sz="1200" b="1">
                      <a:solidFill>
                        <a:schemeClr val="bg1"/>
                      </a:solidFill>
                    </a:endParaRP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F6FD-4644-A5F8-C8E369CDFB8F}"/>
                </c:ext>
              </c:extLst>
            </c:dLbl>
            <c:dLbl>
              <c:idx val="16"/>
              <c:delete val="1"/>
              <c:extLst>
                <c:ext xmlns:c15="http://schemas.microsoft.com/office/drawing/2012/chart" uri="{CE6537A1-D6FC-4f65-9D91-7224C49458BB}"/>
                <c:ext xmlns:c16="http://schemas.microsoft.com/office/drawing/2014/chart" uri="{C3380CC4-5D6E-409C-BE32-E72D297353CC}">
                  <c16:uniqueId val="{00000021-F6FD-4644-A5F8-C8E369CDFB8F}"/>
                </c:ext>
              </c:extLst>
            </c:dLbl>
            <c:dLbl>
              <c:idx val="17"/>
              <c:delete val="1"/>
              <c:extLst>
                <c:ext xmlns:c15="http://schemas.microsoft.com/office/drawing/2012/chart" uri="{CE6537A1-D6FC-4f65-9D91-7224C49458BB}"/>
                <c:ext xmlns:c16="http://schemas.microsoft.com/office/drawing/2014/chart" uri="{C3380CC4-5D6E-409C-BE32-E72D297353CC}">
                  <c16:uniqueId val="{00000023-F6FD-4644-A5F8-C8E369CDFB8F}"/>
                </c:ext>
              </c:extLst>
            </c:dLbl>
            <c:dLbl>
              <c:idx val="18"/>
              <c:delete val="1"/>
              <c:extLst>
                <c:ext xmlns:c15="http://schemas.microsoft.com/office/drawing/2012/chart" uri="{CE6537A1-D6FC-4f65-9D91-7224C49458BB}"/>
                <c:ext xmlns:c16="http://schemas.microsoft.com/office/drawing/2014/chart" uri="{C3380CC4-5D6E-409C-BE32-E72D297353CC}">
                  <c16:uniqueId val="{00000025-F6FD-4644-A5F8-C8E369CDFB8F}"/>
                </c:ext>
              </c:extLst>
            </c:dLbl>
            <c:dLbl>
              <c:idx val="19"/>
              <c:layout>
                <c:manualLayout>
                  <c:x val="1.3107087849109831E-2"/>
                  <c:y val="-2.740279479356434E-2"/>
                </c:manualLayout>
              </c:layout>
              <c:tx>
                <c:rich>
                  <a:bodyPr/>
                  <a:lstStyle/>
                  <a:p>
                    <a:r>
                      <a:rPr lang="en-US" sz="2800" b="1"/>
                      <a:t>100</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F6FD-4644-A5F8-C8E369CDFB8F}"/>
                </c:ext>
              </c:extLst>
            </c:dLbl>
            <c:dLbl>
              <c:idx val="20"/>
              <c:delete val="1"/>
              <c:extLst>
                <c:ext xmlns:c15="http://schemas.microsoft.com/office/drawing/2012/chart" uri="{CE6537A1-D6FC-4f65-9D91-7224C49458BB}"/>
                <c:ext xmlns:c16="http://schemas.microsoft.com/office/drawing/2014/chart" uri="{C3380CC4-5D6E-409C-BE32-E72D297353CC}">
                  <c16:uniqueId val="{00000029-F6FD-4644-A5F8-C8E369CDFB8F}"/>
                </c:ext>
              </c:extLst>
            </c:dLbl>
            <c:dLbl>
              <c:idx val="21"/>
              <c:delete val="1"/>
              <c:extLst>
                <c:ext xmlns:c15="http://schemas.microsoft.com/office/drawing/2012/chart" uri="{CE6537A1-D6FC-4f65-9D91-7224C49458BB}"/>
                <c:ext xmlns:c16="http://schemas.microsoft.com/office/drawing/2014/chart" uri="{C3380CC4-5D6E-409C-BE32-E72D297353CC}">
                  <c16:uniqueId val="{0000002B-F6FD-4644-A5F8-C8E369CDFB8F}"/>
                </c:ext>
              </c:extLst>
            </c:dLbl>
            <c:spPr>
              <a:noFill/>
              <a:ln>
                <a:noFill/>
              </a:ln>
              <a:effectLst/>
            </c:spPr>
            <c:txPr>
              <a:bodyPr wrap="square" lIns="38100" tIns="19050" rIns="38100" bIns="19050" anchor="ctr">
                <a:spAutoFit/>
              </a:bodyPr>
              <a:lstStyle/>
              <a:p>
                <a:pPr>
                  <a:defRPr>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extLst>
          </c:dLbls>
          <c:cat>
            <c:strRef>
              <c:f>Calc!$A$37:$A$58</c:f>
              <c:strCache>
                <c:ptCount val="22"/>
                <c:pt idx="0">
                  <c:v>0</c:v>
                </c:pt>
                <c:pt idx="8">
                  <c:v>40</c:v>
                </c:pt>
                <c:pt idx="10">
                  <c:v>50</c:v>
                </c:pt>
                <c:pt idx="12">
                  <c:v>75</c:v>
                </c:pt>
                <c:pt idx="20">
                  <c:v>100</c:v>
                </c:pt>
                <c:pt idx="21">
                  <c:v>Hidden</c:v>
                </c:pt>
              </c:strCache>
            </c:strRef>
          </c:cat>
          <c:val>
            <c:numRef>
              <c:f>Calc!$B$37:$B$58</c:f>
              <c:numCache>
                <c:formatCode>General</c:formatCode>
                <c:ptCount val="22"/>
                <c:pt idx="0">
                  <c:v>1.2</c:v>
                </c:pt>
                <c:pt idx="1">
                  <c:v>18</c:v>
                </c:pt>
                <c:pt idx="2">
                  <c:v>1.2</c:v>
                </c:pt>
                <c:pt idx="3">
                  <c:v>18</c:v>
                </c:pt>
                <c:pt idx="4">
                  <c:v>1.2</c:v>
                </c:pt>
                <c:pt idx="5">
                  <c:v>18</c:v>
                </c:pt>
                <c:pt idx="6">
                  <c:v>1.2</c:v>
                </c:pt>
                <c:pt idx="7">
                  <c:v>18</c:v>
                </c:pt>
                <c:pt idx="8">
                  <c:v>1.2</c:v>
                </c:pt>
                <c:pt idx="9">
                  <c:v>18</c:v>
                </c:pt>
                <c:pt idx="10">
                  <c:v>1.2</c:v>
                </c:pt>
                <c:pt idx="11">
                  <c:v>18</c:v>
                </c:pt>
                <c:pt idx="12">
                  <c:v>1.2</c:v>
                </c:pt>
                <c:pt idx="13">
                  <c:v>18</c:v>
                </c:pt>
                <c:pt idx="14">
                  <c:v>1.2</c:v>
                </c:pt>
                <c:pt idx="15">
                  <c:v>18</c:v>
                </c:pt>
                <c:pt idx="16">
                  <c:v>1.2</c:v>
                </c:pt>
                <c:pt idx="17">
                  <c:v>18</c:v>
                </c:pt>
                <c:pt idx="18">
                  <c:v>1.2</c:v>
                </c:pt>
                <c:pt idx="19">
                  <c:v>18</c:v>
                </c:pt>
                <c:pt idx="20">
                  <c:v>1.2</c:v>
                </c:pt>
                <c:pt idx="21">
                  <c:v>180</c:v>
                </c:pt>
              </c:numCache>
            </c:numRef>
          </c:val>
          <c:extLst>
            <c:ext xmlns:c16="http://schemas.microsoft.com/office/drawing/2014/chart" uri="{C3380CC4-5D6E-409C-BE32-E72D297353CC}">
              <c16:uniqueId val="{0000002C-F6FD-4644-A5F8-C8E369CDFB8F}"/>
            </c:ext>
          </c:extLst>
        </c:ser>
        <c:dLbls>
          <c:showLegendKey val="0"/>
          <c:showVal val="1"/>
          <c:showCatName val="0"/>
          <c:showSerName val="0"/>
          <c:showPercent val="0"/>
          <c:showBubbleSize val="0"/>
          <c:showLeaderLines val="0"/>
        </c:dLbls>
        <c:firstSliceAng val="270"/>
        <c:holeSize val="60"/>
      </c:doughnutChart>
      <c:spPr>
        <a:ln>
          <a:noFill/>
        </a:ln>
      </c:spPr>
    </c:plotArea>
    <c:plotVisOnly val="1"/>
    <c:dispBlanksAs val="gap"/>
    <c:showDLblsOverMax val="0"/>
  </c:chart>
  <c:spPr>
    <a:noFill/>
    <a:ln>
      <a:noFill/>
    </a:ln>
  </c:sp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678244386118402"/>
          <c:y val="0.11625664241634226"/>
          <c:w val="0.5227314085739283"/>
          <c:h val="0.84198347689760256"/>
        </c:manualLayout>
      </c:layout>
      <c:doughnutChart>
        <c:varyColors val="1"/>
        <c:ser>
          <c:idx val="0"/>
          <c:order val="0"/>
          <c:tx>
            <c:v>Health Bands</c:v>
          </c:tx>
          <c:spPr>
            <a:ln>
              <a:noFill/>
            </a:ln>
            <a:scene3d>
              <a:camera prst="orthographicFront"/>
              <a:lightRig rig="threePt" dir="t"/>
            </a:scene3d>
            <a:sp3d>
              <a:bevelT w="19050"/>
            </a:sp3d>
          </c:spPr>
          <c:dPt>
            <c:idx val="0"/>
            <c:bubble3D val="0"/>
            <c:spPr>
              <a:solidFill>
                <a:srgbClr val="FF7C80"/>
              </a:solidFill>
              <a:ln>
                <a:noFill/>
              </a:ln>
              <a:scene3d>
                <a:camera prst="orthographicFront"/>
                <a:lightRig rig="threePt" dir="t"/>
              </a:scene3d>
              <a:sp3d>
                <a:bevelT w="19050"/>
              </a:sp3d>
            </c:spPr>
            <c:extLst>
              <c:ext xmlns:c16="http://schemas.microsoft.com/office/drawing/2014/chart" uri="{C3380CC4-5D6E-409C-BE32-E72D297353CC}">
                <c16:uniqueId val="{00000001-579B-437A-A696-3CF78B9CF10B}"/>
              </c:ext>
            </c:extLst>
          </c:dPt>
          <c:dPt>
            <c:idx val="1"/>
            <c:bubble3D val="0"/>
            <c:spPr>
              <a:solidFill>
                <a:srgbClr val="FFC000"/>
              </a:solidFill>
              <a:ln>
                <a:noFill/>
              </a:ln>
              <a:scene3d>
                <a:camera prst="orthographicFront"/>
                <a:lightRig rig="threePt" dir="t"/>
              </a:scene3d>
              <a:sp3d>
                <a:bevelT w="19050"/>
              </a:sp3d>
            </c:spPr>
            <c:extLst>
              <c:ext xmlns:c16="http://schemas.microsoft.com/office/drawing/2014/chart" uri="{C3380CC4-5D6E-409C-BE32-E72D297353CC}">
                <c16:uniqueId val="{00000003-579B-437A-A696-3CF78B9CF10B}"/>
              </c:ext>
            </c:extLst>
          </c:dPt>
          <c:dPt>
            <c:idx val="2"/>
            <c:bubble3D val="0"/>
            <c:spPr>
              <a:solidFill>
                <a:srgbClr val="00B050"/>
              </a:solidFill>
              <a:ln>
                <a:noFill/>
              </a:ln>
              <a:scene3d>
                <a:camera prst="orthographicFront"/>
                <a:lightRig rig="threePt" dir="t"/>
              </a:scene3d>
              <a:sp3d>
                <a:bevelT w="19050"/>
              </a:sp3d>
            </c:spPr>
            <c:extLst>
              <c:ext xmlns:c16="http://schemas.microsoft.com/office/drawing/2014/chart" uri="{C3380CC4-5D6E-409C-BE32-E72D297353CC}">
                <c16:uniqueId val="{00000005-579B-437A-A696-3CF78B9CF10B}"/>
              </c:ext>
            </c:extLst>
          </c:dPt>
          <c:dPt>
            <c:idx val="3"/>
            <c:bubble3D val="0"/>
            <c:spPr>
              <a:solidFill>
                <a:srgbClr val="FFFFFF">
                  <a:alpha val="0"/>
                </a:srgbClr>
              </a:solidFill>
              <a:ln>
                <a:noFill/>
              </a:ln>
              <a:scene3d>
                <a:camera prst="orthographicFront"/>
                <a:lightRig rig="threePt" dir="t"/>
              </a:scene3d>
              <a:sp3d>
                <a:bevelT w="19050"/>
              </a:sp3d>
            </c:spPr>
            <c:extLst>
              <c:ext xmlns:c16="http://schemas.microsoft.com/office/drawing/2014/chart" uri="{C3380CC4-5D6E-409C-BE32-E72D297353CC}">
                <c16:uniqueId val="{00000007-579B-437A-A696-3CF78B9CF10B}"/>
              </c:ext>
            </c:extLst>
          </c:dPt>
          <c:dLbls>
            <c:dLbl>
              <c:idx val="0"/>
              <c:layout>
                <c:manualLayout>
                  <c:x val="-8.4925680556176331E-2"/>
                  <c:y val="1.2944980520097713E-2"/>
                </c:manualLayout>
              </c:layout>
              <c:spPr>
                <a:noFill/>
                <a:ln>
                  <a:noFill/>
                </a:ln>
                <a:effectLst/>
              </c:spPr>
              <c:txPr>
                <a:bodyPr rot="-4140000" vert="horz" wrap="square" lIns="38100" tIns="19050" rIns="38100" bIns="19050" anchor="ctr">
                  <a:noAutofit/>
                </a:bodyPr>
                <a:lstStyle/>
                <a:p>
                  <a:pPr>
                    <a:defRPr sz="1600" b="1"/>
                  </a:pPr>
                  <a:endParaRPr lang="en-US"/>
                </a:p>
              </c:txPr>
              <c:showLegendKey val="0"/>
              <c:showVal val="0"/>
              <c:showCatName val="1"/>
              <c:showSerName val="0"/>
              <c:showPercent val="0"/>
              <c:showBubbleSize val="0"/>
              <c:extLst>
                <c:ext xmlns:c15="http://schemas.microsoft.com/office/drawing/2012/chart" uri="{CE6537A1-D6FC-4f65-9D91-7224C49458BB}">
                  <c15:layout>
                    <c:manualLayout>
                      <c:w val="0.10782485382362274"/>
                      <c:h val="0.16043264775051658"/>
                    </c:manualLayout>
                  </c15:layout>
                </c:ext>
                <c:ext xmlns:c16="http://schemas.microsoft.com/office/drawing/2014/chart" uri="{C3380CC4-5D6E-409C-BE32-E72D297353CC}">
                  <c16:uniqueId val="{00000001-579B-437A-A696-3CF78B9CF10B}"/>
                </c:ext>
              </c:extLst>
            </c:dLbl>
            <c:dLbl>
              <c:idx val="1"/>
              <c:layout>
                <c:manualLayout>
                  <c:x val="2.2646848148313675E-2"/>
                  <c:y val="-0.12297718752970274"/>
                </c:manualLayout>
              </c:layout>
              <c:spPr>
                <a:noFill/>
                <a:ln>
                  <a:noFill/>
                </a:ln>
                <a:effectLst/>
              </c:spPr>
              <c:txPr>
                <a:bodyPr rot="840000" vert="horz" wrap="square" lIns="38100" tIns="19050" rIns="38100" bIns="19050" anchor="ctr">
                  <a:noAutofit/>
                </a:bodyPr>
                <a:lstStyle/>
                <a:p>
                  <a:pPr>
                    <a:defRPr sz="1600" b="1"/>
                  </a:pPr>
                  <a:endParaRPr lang="en-US"/>
                </a:p>
              </c:txPr>
              <c:showLegendKey val="0"/>
              <c:showVal val="0"/>
              <c:showCatName val="1"/>
              <c:showSerName val="0"/>
              <c:showPercent val="0"/>
              <c:showBubbleSize val="0"/>
              <c:extLst>
                <c:ext xmlns:c15="http://schemas.microsoft.com/office/drawing/2012/chart" uri="{CE6537A1-D6FC-4f65-9D91-7224C49458BB}">
                  <c15:layout>
                    <c:manualLayout>
                      <c:w val="6.7126617614098827E-2"/>
                      <c:h val="7.6148847909474821E-2"/>
                    </c:manualLayout>
                  </c15:layout>
                </c:ext>
                <c:ext xmlns:c16="http://schemas.microsoft.com/office/drawing/2014/chart" uri="{C3380CC4-5D6E-409C-BE32-E72D297353CC}">
                  <c16:uniqueId val="{00000003-579B-437A-A696-3CF78B9CF10B}"/>
                </c:ext>
              </c:extLst>
            </c:dLbl>
            <c:dLbl>
              <c:idx val="2"/>
              <c:layout>
                <c:manualLayout>
                  <c:x val="6.0863404398592995E-2"/>
                  <c:y val="-3.8834941560293129E-2"/>
                </c:manualLayout>
              </c:layout>
              <c:spPr>
                <a:noFill/>
                <a:ln>
                  <a:noFill/>
                </a:ln>
                <a:effectLst/>
              </c:spPr>
              <c:txPr>
                <a:bodyPr rot="4200000" vert="horz" wrap="square" lIns="38100" tIns="19050" rIns="38100" bIns="19050" anchor="ctr">
                  <a:spAutoFit/>
                </a:bodyPr>
                <a:lstStyle/>
                <a:p>
                  <a:pPr>
                    <a:defRPr sz="1600" b="1"/>
                  </a:pPr>
                  <a:endParaRPr lang="en-US"/>
                </a:p>
              </c:txP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79B-437A-A696-3CF78B9CF10B}"/>
                </c:ext>
              </c:extLst>
            </c:dLbl>
            <c:dLbl>
              <c:idx val="3"/>
              <c:delete val="1"/>
              <c:extLst>
                <c:ext xmlns:c15="http://schemas.microsoft.com/office/drawing/2012/chart" uri="{CE6537A1-D6FC-4f65-9D91-7224C49458BB}"/>
                <c:ext xmlns:c16="http://schemas.microsoft.com/office/drawing/2014/chart" uri="{C3380CC4-5D6E-409C-BE32-E72D297353CC}">
                  <c16:uniqueId val="{00000007-579B-437A-A696-3CF78B9CF10B}"/>
                </c:ext>
              </c:extLst>
            </c:dLbl>
            <c:spPr>
              <a:noFill/>
              <a:ln>
                <a:noFill/>
              </a:ln>
              <a:effectLst/>
            </c:spPr>
            <c:txPr>
              <a:bodyPr rot="120000" vert="horz" wrap="square" lIns="38100" tIns="19050" rIns="38100" bIns="19050" anchor="ctr">
                <a:spAutoFit/>
              </a:bodyPr>
              <a:lstStyle/>
              <a:p>
                <a:pPr>
                  <a:defRPr sz="1600" b="1"/>
                </a:pPr>
                <a:endParaRPr lang="en-US"/>
              </a:p>
            </c:txPr>
            <c:showLegendKey val="0"/>
            <c:showVal val="0"/>
            <c:showCatName val="1"/>
            <c:showSerName val="0"/>
            <c:showPercent val="0"/>
            <c:showBubbleSize val="0"/>
            <c:showLeaderLines val="0"/>
            <c:extLst>
              <c:ext xmlns:c15="http://schemas.microsoft.com/office/drawing/2012/chart" uri="{CE6537A1-D6FC-4f65-9D91-7224C49458BB}"/>
            </c:extLst>
          </c:dLbls>
          <c:cat>
            <c:strRef>
              <c:f>Calc!$A$13:$A$16</c:f>
              <c:strCache>
                <c:ptCount val="4"/>
                <c:pt idx="0">
                  <c:v>AT-RISK</c:v>
                </c:pt>
                <c:pt idx="1">
                  <c:v>FAIR</c:v>
                </c:pt>
                <c:pt idx="2">
                  <c:v>HEALTHY</c:v>
                </c:pt>
                <c:pt idx="3">
                  <c:v>Hidden</c:v>
                </c:pt>
              </c:strCache>
            </c:strRef>
          </c:cat>
          <c:val>
            <c:numRef>
              <c:f>Calc!$B$13:$B$16</c:f>
              <c:numCache>
                <c:formatCode>0.00</c:formatCode>
                <c:ptCount val="4"/>
                <c:pt idx="0">
                  <c:v>72</c:v>
                </c:pt>
                <c:pt idx="1">
                  <c:v>62.999999999999993</c:v>
                </c:pt>
                <c:pt idx="2">
                  <c:v>45</c:v>
                </c:pt>
                <c:pt idx="3">
                  <c:v>180</c:v>
                </c:pt>
              </c:numCache>
            </c:numRef>
          </c:val>
          <c:extLst>
            <c:ext xmlns:c16="http://schemas.microsoft.com/office/drawing/2014/chart" uri="{C3380CC4-5D6E-409C-BE32-E72D297353CC}">
              <c16:uniqueId val="{00000008-579B-437A-A696-3CF78B9CF10B}"/>
            </c:ext>
          </c:extLst>
        </c:ser>
        <c:dLbls>
          <c:showLegendKey val="0"/>
          <c:showVal val="0"/>
          <c:showCatName val="0"/>
          <c:showSerName val="0"/>
          <c:showPercent val="0"/>
          <c:showBubbleSize val="0"/>
          <c:showLeaderLines val="0"/>
        </c:dLbls>
        <c:firstSliceAng val="270"/>
        <c:holeSize val="60"/>
      </c:doughnutChart>
      <c:spPr>
        <a:ln>
          <a:noFill/>
        </a:ln>
      </c:spPr>
    </c:plotArea>
    <c:plotVisOnly val="1"/>
    <c:dispBlanksAs val="gap"/>
    <c:showDLblsOverMax val="0"/>
  </c:chart>
  <c:spPr>
    <a:noFill/>
    <a:ln>
      <a:noFill/>
    </a:ln>
    <a:scene3d>
      <a:camera prst="orthographicFront"/>
      <a:lightRig rig="threePt" dir="t"/>
    </a:scene3d>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99388688230998"/>
          <c:y val="3.0955536498531748E-3"/>
          <c:w val="0.4859658451784436"/>
          <c:h val="0.87633163649667489"/>
        </c:manualLayout>
      </c:layout>
      <c:doughnutChart>
        <c:varyColors val="1"/>
        <c:ser>
          <c:idx val="0"/>
          <c:order val="0"/>
          <c:tx>
            <c:v>Ticks</c:v>
          </c:tx>
          <c:spPr>
            <a:ln>
              <a:noFill/>
            </a:ln>
          </c:spPr>
          <c:dPt>
            <c:idx val="0"/>
            <c:bubble3D val="0"/>
            <c:spPr>
              <a:solidFill>
                <a:schemeClr val="tx1">
                  <a:lumMod val="65000"/>
                  <a:lumOff val="35000"/>
                </a:schemeClr>
              </a:solidFill>
              <a:ln>
                <a:noFill/>
              </a:ln>
            </c:spPr>
            <c:extLst>
              <c:ext xmlns:c16="http://schemas.microsoft.com/office/drawing/2014/chart" uri="{C3380CC4-5D6E-409C-BE32-E72D297353CC}">
                <c16:uniqueId val="{00000001-0A83-45B9-B745-7E5EB4C8BBCB}"/>
              </c:ext>
            </c:extLst>
          </c:dPt>
          <c:dPt>
            <c:idx val="1"/>
            <c:bubble3D val="0"/>
            <c:spPr>
              <a:noFill/>
              <a:ln>
                <a:noFill/>
              </a:ln>
            </c:spPr>
            <c:extLst>
              <c:ext xmlns:c16="http://schemas.microsoft.com/office/drawing/2014/chart" uri="{C3380CC4-5D6E-409C-BE32-E72D297353CC}">
                <c16:uniqueId val="{00000003-0A83-45B9-B745-7E5EB4C8BBCB}"/>
              </c:ext>
            </c:extLst>
          </c:dPt>
          <c:dPt>
            <c:idx val="2"/>
            <c:bubble3D val="0"/>
            <c:spPr>
              <a:solidFill>
                <a:schemeClr val="tx1">
                  <a:lumMod val="65000"/>
                  <a:lumOff val="35000"/>
                </a:schemeClr>
              </a:solidFill>
              <a:ln>
                <a:noFill/>
              </a:ln>
            </c:spPr>
            <c:extLst>
              <c:ext xmlns:c16="http://schemas.microsoft.com/office/drawing/2014/chart" uri="{C3380CC4-5D6E-409C-BE32-E72D297353CC}">
                <c16:uniqueId val="{00000005-0A83-45B9-B745-7E5EB4C8BBCB}"/>
              </c:ext>
            </c:extLst>
          </c:dPt>
          <c:dPt>
            <c:idx val="3"/>
            <c:bubble3D val="0"/>
            <c:spPr>
              <a:noFill/>
              <a:ln>
                <a:noFill/>
              </a:ln>
            </c:spPr>
            <c:extLst>
              <c:ext xmlns:c16="http://schemas.microsoft.com/office/drawing/2014/chart" uri="{C3380CC4-5D6E-409C-BE32-E72D297353CC}">
                <c16:uniqueId val="{00000007-0A83-45B9-B745-7E5EB4C8BBCB}"/>
              </c:ext>
            </c:extLst>
          </c:dPt>
          <c:dPt>
            <c:idx val="4"/>
            <c:bubble3D val="0"/>
            <c:spPr>
              <a:solidFill>
                <a:schemeClr val="tx1">
                  <a:lumMod val="65000"/>
                  <a:lumOff val="35000"/>
                </a:schemeClr>
              </a:solidFill>
              <a:ln>
                <a:noFill/>
              </a:ln>
            </c:spPr>
            <c:extLst>
              <c:ext xmlns:c16="http://schemas.microsoft.com/office/drawing/2014/chart" uri="{C3380CC4-5D6E-409C-BE32-E72D297353CC}">
                <c16:uniqueId val="{00000009-0A83-45B9-B745-7E5EB4C8BBCB}"/>
              </c:ext>
            </c:extLst>
          </c:dPt>
          <c:dPt>
            <c:idx val="5"/>
            <c:bubble3D val="0"/>
            <c:spPr>
              <a:noFill/>
              <a:ln>
                <a:noFill/>
              </a:ln>
            </c:spPr>
            <c:extLst>
              <c:ext xmlns:c16="http://schemas.microsoft.com/office/drawing/2014/chart" uri="{C3380CC4-5D6E-409C-BE32-E72D297353CC}">
                <c16:uniqueId val="{00000017-0A83-45B9-B745-7E5EB4C8BBCB}"/>
              </c:ext>
            </c:extLst>
          </c:dPt>
          <c:dPt>
            <c:idx val="6"/>
            <c:bubble3D val="0"/>
            <c:spPr>
              <a:solidFill>
                <a:schemeClr val="tx1">
                  <a:lumMod val="65000"/>
                  <a:lumOff val="35000"/>
                </a:schemeClr>
              </a:solidFill>
              <a:ln>
                <a:noFill/>
              </a:ln>
            </c:spPr>
            <c:extLst>
              <c:ext xmlns:c16="http://schemas.microsoft.com/office/drawing/2014/chart" uri="{C3380CC4-5D6E-409C-BE32-E72D297353CC}">
                <c16:uniqueId val="{0000000B-0A83-45B9-B745-7E5EB4C8BBCB}"/>
              </c:ext>
            </c:extLst>
          </c:dPt>
          <c:dPt>
            <c:idx val="7"/>
            <c:bubble3D val="0"/>
            <c:spPr>
              <a:noFill/>
              <a:ln>
                <a:noFill/>
              </a:ln>
            </c:spPr>
            <c:extLst>
              <c:ext xmlns:c16="http://schemas.microsoft.com/office/drawing/2014/chart" uri="{C3380CC4-5D6E-409C-BE32-E72D297353CC}">
                <c16:uniqueId val="{0000000A-0A83-45B9-B745-7E5EB4C8BBCB}"/>
              </c:ext>
            </c:extLst>
          </c:dPt>
          <c:dPt>
            <c:idx val="8"/>
            <c:bubble3D val="0"/>
            <c:spPr>
              <a:solidFill>
                <a:schemeClr val="tx1">
                  <a:lumMod val="65000"/>
                  <a:lumOff val="35000"/>
                </a:schemeClr>
              </a:solidFill>
              <a:ln>
                <a:noFill/>
              </a:ln>
            </c:spPr>
            <c:extLst>
              <c:ext xmlns:c16="http://schemas.microsoft.com/office/drawing/2014/chart" uri="{C3380CC4-5D6E-409C-BE32-E72D297353CC}">
                <c16:uniqueId val="{0000000C-0A83-45B9-B745-7E5EB4C8BBCB}"/>
              </c:ext>
            </c:extLst>
          </c:dPt>
          <c:dPt>
            <c:idx val="9"/>
            <c:bubble3D val="0"/>
            <c:spPr>
              <a:noFill/>
              <a:ln>
                <a:noFill/>
              </a:ln>
            </c:spPr>
            <c:extLst>
              <c:ext xmlns:c16="http://schemas.microsoft.com/office/drawing/2014/chart" uri="{C3380CC4-5D6E-409C-BE32-E72D297353CC}">
                <c16:uniqueId val="{00000016-0A83-45B9-B745-7E5EB4C8BBCB}"/>
              </c:ext>
            </c:extLst>
          </c:dPt>
          <c:dPt>
            <c:idx val="10"/>
            <c:bubble3D val="0"/>
            <c:spPr>
              <a:solidFill>
                <a:schemeClr val="tx1">
                  <a:lumMod val="65000"/>
                  <a:lumOff val="35000"/>
                </a:schemeClr>
              </a:solidFill>
              <a:ln>
                <a:noFill/>
              </a:ln>
            </c:spPr>
            <c:extLst>
              <c:ext xmlns:c16="http://schemas.microsoft.com/office/drawing/2014/chart" uri="{C3380CC4-5D6E-409C-BE32-E72D297353CC}">
                <c16:uniqueId val="{0000000E-0A83-45B9-B745-7E5EB4C8BBCB}"/>
              </c:ext>
            </c:extLst>
          </c:dPt>
          <c:dPt>
            <c:idx val="11"/>
            <c:bubble3D val="0"/>
            <c:spPr>
              <a:noFill/>
              <a:ln>
                <a:noFill/>
              </a:ln>
            </c:spPr>
            <c:extLst>
              <c:ext xmlns:c16="http://schemas.microsoft.com/office/drawing/2014/chart" uri="{C3380CC4-5D6E-409C-BE32-E72D297353CC}">
                <c16:uniqueId val="{00000018-0A83-45B9-B745-7E5EB4C8BBCB}"/>
              </c:ext>
            </c:extLst>
          </c:dPt>
          <c:dPt>
            <c:idx val="12"/>
            <c:bubble3D val="0"/>
            <c:spPr>
              <a:solidFill>
                <a:schemeClr val="tx1">
                  <a:lumMod val="65000"/>
                  <a:lumOff val="35000"/>
                </a:schemeClr>
              </a:solidFill>
              <a:ln>
                <a:noFill/>
              </a:ln>
            </c:spPr>
            <c:extLst>
              <c:ext xmlns:c16="http://schemas.microsoft.com/office/drawing/2014/chart" uri="{C3380CC4-5D6E-409C-BE32-E72D297353CC}">
                <c16:uniqueId val="{0000000F-0A83-45B9-B745-7E5EB4C8BBCB}"/>
              </c:ext>
            </c:extLst>
          </c:dPt>
          <c:dPt>
            <c:idx val="13"/>
            <c:bubble3D val="0"/>
            <c:spPr>
              <a:noFill/>
              <a:ln>
                <a:noFill/>
              </a:ln>
            </c:spPr>
            <c:extLst>
              <c:ext xmlns:c16="http://schemas.microsoft.com/office/drawing/2014/chart" uri="{C3380CC4-5D6E-409C-BE32-E72D297353CC}">
                <c16:uniqueId val="{00000019-0A83-45B9-B745-7E5EB4C8BBCB}"/>
              </c:ext>
            </c:extLst>
          </c:dPt>
          <c:dPt>
            <c:idx val="14"/>
            <c:bubble3D val="0"/>
            <c:spPr>
              <a:solidFill>
                <a:schemeClr val="tx1">
                  <a:lumMod val="65000"/>
                  <a:lumOff val="35000"/>
                </a:schemeClr>
              </a:solidFill>
              <a:ln>
                <a:noFill/>
              </a:ln>
            </c:spPr>
            <c:extLst>
              <c:ext xmlns:c16="http://schemas.microsoft.com/office/drawing/2014/chart" uri="{C3380CC4-5D6E-409C-BE32-E72D297353CC}">
                <c16:uniqueId val="{00000010-0A83-45B9-B745-7E5EB4C8BBCB}"/>
              </c:ext>
            </c:extLst>
          </c:dPt>
          <c:dPt>
            <c:idx val="15"/>
            <c:bubble3D val="0"/>
            <c:spPr>
              <a:noFill/>
              <a:ln>
                <a:noFill/>
              </a:ln>
            </c:spPr>
            <c:extLst>
              <c:ext xmlns:c16="http://schemas.microsoft.com/office/drawing/2014/chart" uri="{C3380CC4-5D6E-409C-BE32-E72D297353CC}">
                <c16:uniqueId val="{0000001A-0A83-45B9-B745-7E5EB4C8BBCB}"/>
              </c:ext>
            </c:extLst>
          </c:dPt>
          <c:dPt>
            <c:idx val="16"/>
            <c:bubble3D val="0"/>
            <c:spPr>
              <a:solidFill>
                <a:schemeClr val="tx1">
                  <a:lumMod val="65000"/>
                  <a:lumOff val="35000"/>
                </a:schemeClr>
              </a:solidFill>
              <a:ln>
                <a:noFill/>
              </a:ln>
            </c:spPr>
            <c:extLst>
              <c:ext xmlns:c16="http://schemas.microsoft.com/office/drawing/2014/chart" uri="{C3380CC4-5D6E-409C-BE32-E72D297353CC}">
                <c16:uniqueId val="{00000011-0A83-45B9-B745-7E5EB4C8BBCB}"/>
              </c:ext>
            </c:extLst>
          </c:dPt>
          <c:dPt>
            <c:idx val="17"/>
            <c:bubble3D val="0"/>
            <c:spPr>
              <a:noFill/>
              <a:ln>
                <a:noFill/>
              </a:ln>
            </c:spPr>
            <c:extLst>
              <c:ext xmlns:c16="http://schemas.microsoft.com/office/drawing/2014/chart" uri="{C3380CC4-5D6E-409C-BE32-E72D297353CC}">
                <c16:uniqueId val="{0000001B-0A83-45B9-B745-7E5EB4C8BBCB}"/>
              </c:ext>
            </c:extLst>
          </c:dPt>
          <c:dPt>
            <c:idx val="18"/>
            <c:bubble3D val="0"/>
            <c:spPr>
              <a:solidFill>
                <a:schemeClr val="tx1">
                  <a:lumMod val="65000"/>
                  <a:lumOff val="35000"/>
                </a:schemeClr>
              </a:solidFill>
              <a:ln>
                <a:noFill/>
              </a:ln>
            </c:spPr>
            <c:extLst>
              <c:ext xmlns:c16="http://schemas.microsoft.com/office/drawing/2014/chart" uri="{C3380CC4-5D6E-409C-BE32-E72D297353CC}">
                <c16:uniqueId val="{00000012-0A83-45B9-B745-7E5EB4C8BBCB}"/>
              </c:ext>
            </c:extLst>
          </c:dPt>
          <c:dPt>
            <c:idx val="19"/>
            <c:bubble3D val="0"/>
            <c:spPr>
              <a:noFill/>
              <a:ln>
                <a:noFill/>
              </a:ln>
            </c:spPr>
            <c:extLst>
              <c:ext xmlns:c16="http://schemas.microsoft.com/office/drawing/2014/chart" uri="{C3380CC4-5D6E-409C-BE32-E72D297353CC}">
                <c16:uniqueId val="{00000015-0A83-45B9-B745-7E5EB4C8BBCB}"/>
              </c:ext>
            </c:extLst>
          </c:dPt>
          <c:dPt>
            <c:idx val="20"/>
            <c:bubble3D val="0"/>
            <c:spPr>
              <a:solidFill>
                <a:schemeClr val="tx1">
                  <a:lumMod val="65000"/>
                  <a:lumOff val="35000"/>
                </a:schemeClr>
              </a:solidFill>
              <a:ln>
                <a:noFill/>
              </a:ln>
            </c:spPr>
            <c:extLst>
              <c:ext xmlns:c16="http://schemas.microsoft.com/office/drawing/2014/chart" uri="{C3380CC4-5D6E-409C-BE32-E72D297353CC}">
                <c16:uniqueId val="{00000013-0A83-45B9-B745-7E5EB4C8BBCB}"/>
              </c:ext>
            </c:extLst>
          </c:dPt>
          <c:dPt>
            <c:idx val="21"/>
            <c:bubble3D val="0"/>
            <c:spPr>
              <a:noFill/>
              <a:ln>
                <a:noFill/>
              </a:ln>
            </c:spPr>
            <c:extLst>
              <c:ext xmlns:c16="http://schemas.microsoft.com/office/drawing/2014/chart" uri="{C3380CC4-5D6E-409C-BE32-E72D297353CC}">
                <c16:uniqueId val="{00000014-0A83-45B9-B745-7E5EB4C8BBCB}"/>
              </c:ext>
            </c:extLst>
          </c:dPt>
          <c:dLbls>
            <c:dLbl>
              <c:idx val="0"/>
              <c:layout>
                <c:manualLayout>
                  <c:x val="1.8764503229980623E-2"/>
                  <c:y val="-4.9319924118396093E-2"/>
                </c:manualLayout>
              </c:layout>
              <c:tx>
                <c:rich>
                  <a:bodyPr wrap="square" lIns="38100" tIns="19050" rIns="38100" bIns="19050" anchor="ctr">
                    <a:spAutoFit/>
                  </a:bodyPr>
                  <a:lstStyle/>
                  <a:p>
                    <a:pPr>
                      <a:defRPr sz="1050">
                        <a:solidFill>
                          <a:schemeClr val="bg1"/>
                        </a:solidFill>
                      </a:defRPr>
                    </a:pPr>
                    <a:fld id="{31098477-7452-461D-B31F-70A0C255F04F}" type="CATEGORYNAME">
                      <a:rPr lang="en-US" sz="2800" b="1">
                        <a:solidFill>
                          <a:schemeClr val="bg1"/>
                        </a:solidFill>
                      </a:rPr>
                      <a:pPr>
                        <a:defRPr sz="1050">
                          <a:solidFill>
                            <a:schemeClr val="bg1"/>
                          </a:solidFill>
                        </a:defRPr>
                      </a:pPr>
                      <a:t>[CATEGORY NAME]</a:t>
                    </a:fld>
                    <a:endParaRPr lang="en-US"/>
                  </a:p>
                </c:rich>
              </c:tx>
              <c:spPr>
                <a:noFill/>
                <a:ln>
                  <a:noFill/>
                </a:ln>
                <a:effectLst/>
              </c:sp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0A83-45B9-B745-7E5EB4C8BBCB}"/>
                </c:ext>
              </c:extLst>
            </c:dLbl>
            <c:dLbl>
              <c:idx val="1"/>
              <c:delete val="1"/>
              <c:extLst>
                <c:ext xmlns:c15="http://schemas.microsoft.com/office/drawing/2012/chart" uri="{CE6537A1-D6FC-4f65-9D91-7224C49458BB}"/>
                <c:ext xmlns:c16="http://schemas.microsoft.com/office/drawing/2014/chart" uri="{C3380CC4-5D6E-409C-BE32-E72D297353CC}">
                  <c16:uniqueId val="{00000003-0A83-45B9-B745-7E5EB4C8BBCB}"/>
                </c:ext>
              </c:extLst>
            </c:dLbl>
            <c:dLbl>
              <c:idx val="2"/>
              <c:delete val="1"/>
              <c:extLst>
                <c:ext xmlns:c15="http://schemas.microsoft.com/office/drawing/2012/chart" uri="{CE6537A1-D6FC-4f65-9D91-7224C49458BB}"/>
                <c:ext xmlns:c16="http://schemas.microsoft.com/office/drawing/2014/chart" uri="{C3380CC4-5D6E-409C-BE32-E72D297353CC}">
                  <c16:uniqueId val="{00000005-0A83-45B9-B745-7E5EB4C8BBCB}"/>
                </c:ext>
              </c:extLst>
            </c:dLbl>
            <c:dLbl>
              <c:idx val="3"/>
              <c:delete val="1"/>
              <c:extLst>
                <c:ext xmlns:c15="http://schemas.microsoft.com/office/drawing/2012/chart" uri="{CE6537A1-D6FC-4f65-9D91-7224C49458BB}"/>
                <c:ext xmlns:c16="http://schemas.microsoft.com/office/drawing/2014/chart" uri="{C3380CC4-5D6E-409C-BE32-E72D297353CC}">
                  <c16:uniqueId val="{00000007-0A83-45B9-B745-7E5EB4C8BBCB}"/>
                </c:ext>
              </c:extLst>
            </c:dLbl>
            <c:dLbl>
              <c:idx val="4"/>
              <c:delete val="1"/>
              <c:extLst>
                <c:ext xmlns:c15="http://schemas.microsoft.com/office/drawing/2012/chart" uri="{CE6537A1-D6FC-4f65-9D91-7224C49458BB}"/>
                <c:ext xmlns:c16="http://schemas.microsoft.com/office/drawing/2014/chart" uri="{C3380CC4-5D6E-409C-BE32-E72D297353CC}">
                  <c16:uniqueId val="{00000009-0A83-45B9-B745-7E5EB4C8BBCB}"/>
                </c:ext>
              </c:extLst>
            </c:dLbl>
            <c:dLbl>
              <c:idx val="5"/>
              <c:delete val="1"/>
              <c:extLst>
                <c:ext xmlns:c15="http://schemas.microsoft.com/office/drawing/2012/chart" uri="{CE6537A1-D6FC-4f65-9D91-7224C49458BB}"/>
                <c:ext xmlns:c16="http://schemas.microsoft.com/office/drawing/2014/chart" uri="{C3380CC4-5D6E-409C-BE32-E72D297353CC}">
                  <c16:uniqueId val="{00000017-0A83-45B9-B745-7E5EB4C8BBCB}"/>
                </c:ext>
              </c:extLst>
            </c:dLbl>
            <c:dLbl>
              <c:idx val="6"/>
              <c:delete val="1"/>
              <c:extLst>
                <c:ext xmlns:c15="http://schemas.microsoft.com/office/drawing/2012/chart" uri="{CE6537A1-D6FC-4f65-9D91-7224C49458BB}"/>
                <c:ext xmlns:c16="http://schemas.microsoft.com/office/drawing/2014/chart" uri="{C3380CC4-5D6E-409C-BE32-E72D297353CC}">
                  <c16:uniqueId val="{0000000B-0A83-45B9-B745-7E5EB4C8BBCB}"/>
                </c:ext>
              </c:extLst>
            </c:dLbl>
            <c:dLbl>
              <c:idx val="7"/>
              <c:layout>
                <c:manualLayout>
                  <c:x val="2.8116270784711468E-2"/>
                  <c:y val="2.5673927511197854E-2"/>
                </c:manualLayout>
              </c:layout>
              <c:tx>
                <c:rich>
                  <a:bodyPr/>
                  <a:lstStyle/>
                  <a:p>
                    <a:r>
                      <a:rPr lang="en-US" sz="2800" b="1"/>
                      <a:t>40</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A83-45B9-B745-7E5EB4C8BBCB}"/>
                </c:ext>
              </c:extLst>
            </c:dLbl>
            <c:dLbl>
              <c:idx val="8"/>
              <c:delete val="1"/>
              <c:extLst>
                <c:ext xmlns:c15="http://schemas.microsoft.com/office/drawing/2012/chart" uri="{CE6537A1-D6FC-4f65-9D91-7224C49458BB}"/>
                <c:ext xmlns:c16="http://schemas.microsoft.com/office/drawing/2014/chart" uri="{C3380CC4-5D6E-409C-BE32-E72D297353CC}">
                  <c16:uniqueId val="{0000000C-0A83-45B9-B745-7E5EB4C8BBCB}"/>
                </c:ext>
              </c:extLst>
            </c:dLbl>
            <c:dLbl>
              <c:idx val="9"/>
              <c:delete val="1"/>
              <c:extLst>
                <c:ext xmlns:c15="http://schemas.microsoft.com/office/drawing/2012/chart" uri="{CE6537A1-D6FC-4f65-9D91-7224C49458BB}"/>
                <c:ext xmlns:c16="http://schemas.microsoft.com/office/drawing/2014/chart" uri="{C3380CC4-5D6E-409C-BE32-E72D297353CC}">
                  <c16:uniqueId val="{00000016-0A83-45B9-B745-7E5EB4C8BBCB}"/>
                </c:ext>
              </c:extLst>
            </c:dLbl>
            <c:dLbl>
              <c:idx val="10"/>
              <c:delete val="1"/>
              <c:extLst>
                <c:ext xmlns:c15="http://schemas.microsoft.com/office/drawing/2012/chart" uri="{CE6537A1-D6FC-4f65-9D91-7224C49458BB}"/>
                <c:ext xmlns:c16="http://schemas.microsoft.com/office/drawing/2014/chart" uri="{C3380CC4-5D6E-409C-BE32-E72D297353CC}">
                  <c16:uniqueId val="{0000000E-0A83-45B9-B745-7E5EB4C8BBCB}"/>
                </c:ext>
              </c:extLst>
            </c:dLbl>
            <c:dLbl>
              <c:idx val="11"/>
              <c:delete val="1"/>
              <c:extLst>
                <c:ext xmlns:c15="http://schemas.microsoft.com/office/drawing/2012/chart" uri="{CE6537A1-D6FC-4f65-9D91-7224C49458BB}"/>
                <c:ext xmlns:c16="http://schemas.microsoft.com/office/drawing/2014/chart" uri="{C3380CC4-5D6E-409C-BE32-E72D297353CC}">
                  <c16:uniqueId val="{00000018-0A83-45B9-B745-7E5EB4C8BBCB}"/>
                </c:ext>
              </c:extLst>
            </c:dLbl>
            <c:dLbl>
              <c:idx val="12"/>
              <c:delete val="1"/>
              <c:extLst>
                <c:ext xmlns:c15="http://schemas.microsoft.com/office/drawing/2012/chart" uri="{CE6537A1-D6FC-4f65-9D91-7224C49458BB}"/>
                <c:ext xmlns:c16="http://schemas.microsoft.com/office/drawing/2014/chart" uri="{C3380CC4-5D6E-409C-BE32-E72D297353CC}">
                  <c16:uniqueId val="{0000000F-0A83-45B9-B745-7E5EB4C8BBCB}"/>
                </c:ext>
              </c:extLst>
            </c:dLbl>
            <c:dLbl>
              <c:idx val="13"/>
              <c:delete val="1"/>
              <c:extLst>
                <c:ext xmlns:c15="http://schemas.microsoft.com/office/drawing/2012/chart" uri="{CE6537A1-D6FC-4f65-9D91-7224C49458BB}"/>
                <c:ext xmlns:c16="http://schemas.microsoft.com/office/drawing/2014/chart" uri="{C3380CC4-5D6E-409C-BE32-E72D297353CC}">
                  <c16:uniqueId val="{00000019-0A83-45B9-B745-7E5EB4C8BBCB}"/>
                </c:ext>
              </c:extLst>
            </c:dLbl>
            <c:dLbl>
              <c:idx val="14"/>
              <c:delete val="1"/>
              <c:extLst>
                <c:ext xmlns:c15="http://schemas.microsoft.com/office/drawing/2012/chart" uri="{CE6537A1-D6FC-4f65-9D91-7224C49458BB}"/>
                <c:ext xmlns:c16="http://schemas.microsoft.com/office/drawing/2014/chart" uri="{C3380CC4-5D6E-409C-BE32-E72D297353CC}">
                  <c16:uniqueId val="{00000010-0A83-45B9-B745-7E5EB4C8BBCB}"/>
                </c:ext>
              </c:extLst>
            </c:dLbl>
            <c:dLbl>
              <c:idx val="15"/>
              <c:layout>
                <c:manualLayout>
                  <c:x val="-2.1220689218167995E-2"/>
                  <c:y val="-2.9864088771081833E-3"/>
                </c:manualLayout>
              </c:layout>
              <c:tx>
                <c:rich>
                  <a:bodyPr/>
                  <a:lstStyle/>
                  <a:p>
                    <a:r>
                      <a:rPr lang="en-US" sz="2800" b="1">
                        <a:solidFill>
                          <a:schemeClr val="bg1"/>
                        </a:solidFill>
                      </a:rPr>
                      <a:t>75</a:t>
                    </a:r>
                    <a:endParaRPr lang="en-US" sz="1200" b="1">
                      <a:solidFill>
                        <a:schemeClr val="bg1"/>
                      </a:solidFill>
                    </a:endParaRP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0A83-45B9-B745-7E5EB4C8BBCB}"/>
                </c:ext>
              </c:extLst>
            </c:dLbl>
            <c:dLbl>
              <c:idx val="16"/>
              <c:delete val="1"/>
              <c:extLst>
                <c:ext xmlns:c15="http://schemas.microsoft.com/office/drawing/2012/chart" uri="{CE6537A1-D6FC-4f65-9D91-7224C49458BB}"/>
                <c:ext xmlns:c16="http://schemas.microsoft.com/office/drawing/2014/chart" uri="{C3380CC4-5D6E-409C-BE32-E72D297353CC}">
                  <c16:uniqueId val="{00000011-0A83-45B9-B745-7E5EB4C8BBCB}"/>
                </c:ext>
              </c:extLst>
            </c:dLbl>
            <c:dLbl>
              <c:idx val="17"/>
              <c:delete val="1"/>
              <c:extLst>
                <c:ext xmlns:c15="http://schemas.microsoft.com/office/drawing/2012/chart" uri="{CE6537A1-D6FC-4f65-9D91-7224C49458BB}"/>
                <c:ext xmlns:c16="http://schemas.microsoft.com/office/drawing/2014/chart" uri="{C3380CC4-5D6E-409C-BE32-E72D297353CC}">
                  <c16:uniqueId val="{0000001B-0A83-45B9-B745-7E5EB4C8BBCB}"/>
                </c:ext>
              </c:extLst>
            </c:dLbl>
            <c:dLbl>
              <c:idx val="18"/>
              <c:delete val="1"/>
              <c:extLst>
                <c:ext xmlns:c15="http://schemas.microsoft.com/office/drawing/2012/chart" uri="{CE6537A1-D6FC-4f65-9D91-7224C49458BB}"/>
                <c:ext xmlns:c16="http://schemas.microsoft.com/office/drawing/2014/chart" uri="{C3380CC4-5D6E-409C-BE32-E72D297353CC}">
                  <c16:uniqueId val="{00000012-0A83-45B9-B745-7E5EB4C8BBCB}"/>
                </c:ext>
              </c:extLst>
            </c:dLbl>
            <c:dLbl>
              <c:idx val="19"/>
              <c:layout>
                <c:manualLayout>
                  <c:x val="-9.1006413270768092E-4"/>
                  <c:y val="-3.4322652737714718E-2"/>
                </c:manualLayout>
              </c:layout>
              <c:tx>
                <c:rich>
                  <a:bodyPr/>
                  <a:lstStyle/>
                  <a:p>
                    <a:r>
                      <a:rPr lang="en-US" sz="2800" b="1"/>
                      <a:t>100</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0A83-45B9-B745-7E5EB4C8BBCB}"/>
                </c:ext>
              </c:extLst>
            </c:dLbl>
            <c:dLbl>
              <c:idx val="20"/>
              <c:delete val="1"/>
              <c:extLst>
                <c:ext xmlns:c15="http://schemas.microsoft.com/office/drawing/2012/chart" uri="{CE6537A1-D6FC-4f65-9D91-7224C49458BB}"/>
                <c:ext xmlns:c16="http://schemas.microsoft.com/office/drawing/2014/chart" uri="{C3380CC4-5D6E-409C-BE32-E72D297353CC}">
                  <c16:uniqueId val="{00000013-0A83-45B9-B745-7E5EB4C8BBCB}"/>
                </c:ext>
              </c:extLst>
            </c:dLbl>
            <c:dLbl>
              <c:idx val="21"/>
              <c:delete val="1"/>
              <c:extLst>
                <c:ext xmlns:c15="http://schemas.microsoft.com/office/drawing/2012/chart" uri="{CE6537A1-D6FC-4f65-9D91-7224C49458BB}"/>
                <c:ext xmlns:c16="http://schemas.microsoft.com/office/drawing/2014/chart" uri="{C3380CC4-5D6E-409C-BE32-E72D297353CC}">
                  <c16:uniqueId val="{00000014-0A83-45B9-B745-7E5EB4C8BBCB}"/>
                </c:ext>
              </c:extLst>
            </c:dLbl>
            <c:spPr>
              <a:noFill/>
              <a:ln>
                <a:noFill/>
              </a:ln>
              <a:effectLst/>
            </c:spPr>
            <c:txPr>
              <a:bodyPr wrap="square" lIns="38100" tIns="19050" rIns="38100" bIns="19050" anchor="ctr">
                <a:spAutoFit/>
              </a:bodyPr>
              <a:lstStyle/>
              <a:p>
                <a:pPr>
                  <a:defRPr>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extLst>
          </c:dLbls>
          <c:cat>
            <c:strRef>
              <c:f>Calc!$A$37:$A$58</c:f>
              <c:strCache>
                <c:ptCount val="22"/>
                <c:pt idx="0">
                  <c:v>0</c:v>
                </c:pt>
                <c:pt idx="8">
                  <c:v>40</c:v>
                </c:pt>
                <c:pt idx="10">
                  <c:v>50</c:v>
                </c:pt>
                <c:pt idx="12">
                  <c:v>75</c:v>
                </c:pt>
                <c:pt idx="20">
                  <c:v>100</c:v>
                </c:pt>
                <c:pt idx="21">
                  <c:v>Hidden</c:v>
                </c:pt>
              </c:strCache>
            </c:strRef>
          </c:cat>
          <c:val>
            <c:numRef>
              <c:f>Calc!$B$37:$B$58</c:f>
              <c:numCache>
                <c:formatCode>General</c:formatCode>
                <c:ptCount val="22"/>
                <c:pt idx="0">
                  <c:v>1.2</c:v>
                </c:pt>
                <c:pt idx="1">
                  <c:v>18</c:v>
                </c:pt>
                <c:pt idx="2">
                  <c:v>1.2</c:v>
                </c:pt>
                <c:pt idx="3">
                  <c:v>18</c:v>
                </c:pt>
                <c:pt idx="4">
                  <c:v>1.2</c:v>
                </c:pt>
                <c:pt idx="5">
                  <c:v>18</c:v>
                </c:pt>
                <c:pt idx="6">
                  <c:v>1.2</c:v>
                </c:pt>
                <c:pt idx="7">
                  <c:v>18</c:v>
                </c:pt>
                <c:pt idx="8">
                  <c:v>1.2</c:v>
                </c:pt>
                <c:pt idx="9">
                  <c:v>18</c:v>
                </c:pt>
                <c:pt idx="10">
                  <c:v>1.2</c:v>
                </c:pt>
                <c:pt idx="11">
                  <c:v>18</c:v>
                </c:pt>
                <c:pt idx="12">
                  <c:v>1.2</c:v>
                </c:pt>
                <c:pt idx="13">
                  <c:v>18</c:v>
                </c:pt>
                <c:pt idx="14">
                  <c:v>1.2</c:v>
                </c:pt>
                <c:pt idx="15">
                  <c:v>18</c:v>
                </c:pt>
                <c:pt idx="16">
                  <c:v>1.2</c:v>
                </c:pt>
                <c:pt idx="17">
                  <c:v>18</c:v>
                </c:pt>
                <c:pt idx="18">
                  <c:v>1.2</c:v>
                </c:pt>
                <c:pt idx="19">
                  <c:v>18</c:v>
                </c:pt>
                <c:pt idx="20">
                  <c:v>1.2</c:v>
                </c:pt>
                <c:pt idx="21">
                  <c:v>180</c:v>
                </c:pt>
              </c:numCache>
            </c:numRef>
          </c:val>
          <c:extLst>
            <c:ext xmlns:c16="http://schemas.microsoft.com/office/drawing/2014/chart" uri="{C3380CC4-5D6E-409C-BE32-E72D297353CC}">
              <c16:uniqueId val="{00000008-0A83-45B9-B745-7E5EB4C8BBCB}"/>
            </c:ext>
          </c:extLst>
        </c:ser>
        <c:dLbls>
          <c:showLegendKey val="0"/>
          <c:showVal val="1"/>
          <c:showCatName val="0"/>
          <c:showSerName val="0"/>
          <c:showPercent val="0"/>
          <c:showBubbleSize val="0"/>
          <c:showLeaderLines val="0"/>
        </c:dLbls>
        <c:firstSliceAng val="270"/>
        <c:holeSize val="60"/>
      </c:doughnutChart>
      <c:spPr>
        <a:ln>
          <a:noFill/>
        </a:ln>
      </c:spPr>
    </c:plotArea>
    <c:plotVisOnly val="1"/>
    <c:dispBlanksAs val="gap"/>
    <c:showDLblsOverMax val="0"/>
  </c:chart>
  <c:spPr>
    <a:noFill/>
    <a:ln>
      <a:noFill/>
    </a:ln>
  </c:sp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533894175280209"/>
          <c:y val="0"/>
          <c:w val="0.58204852219559511"/>
          <c:h val="1"/>
        </c:manualLayout>
      </c:layout>
      <c:pieChart>
        <c:varyColors val="0"/>
        <c:ser>
          <c:idx val="0"/>
          <c:order val="0"/>
          <c:tx>
            <c:v>Needle</c:v>
          </c:tx>
          <c:spPr>
            <a:noFill/>
            <a:ln w="60325">
              <a:noFill/>
            </a:ln>
          </c:spPr>
          <c:dPt>
            <c:idx val="0"/>
            <c:bubble3D val="0"/>
            <c:extLst>
              <c:ext xmlns:c16="http://schemas.microsoft.com/office/drawing/2014/chart" uri="{C3380CC4-5D6E-409C-BE32-E72D297353CC}">
                <c16:uniqueId val="{00000001-E27C-44A7-983C-87EDC1BDF873}"/>
              </c:ext>
            </c:extLst>
          </c:dPt>
          <c:dPt>
            <c:idx val="1"/>
            <c:bubble3D val="0"/>
            <c:spPr>
              <a:noFill/>
              <a:ln w="60325">
                <a:solidFill>
                  <a:sysClr val="windowText" lastClr="000000"/>
                </a:solidFill>
              </a:ln>
              <a:scene3d>
                <a:camera prst="orthographicFront"/>
                <a:lightRig rig="threePt" dir="t"/>
              </a:scene3d>
              <a:sp3d>
                <a:bevelT w="177800"/>
              </a:sp3d>
            </c:spPr>
            <c:extLst>
              <c:ext xmlns:c16="http://schemas.microsoft.com/office/drawing/2014/chart" uri="{C3380CC4-5D6E-409C-BE32-E72D297353CC}">
                <c16:uniqueId val="{00000003-E27C-44A7-983C-87EDC1BDF873}"/>
              </c:ext>
            </c:extLst>
          </c:dPt>
          <c:dPt>
            <c:idx val="2"/>
            <c:bubble3D val="0"/>
            <c:extLst>
              <c:ext xmlns:c16="http://schemas.microsoft.com/office/drawing/2014/chart" uri="{C3380CC4-5D6E-409C-BE32-E72D297353CC}">
                <c16:uniqueId val="{00000005-E27C-44A7-983C-87EDC1BDF873}"/>
              </c:ext>
            </c:extLst>
          </c:dPt>
          <c:dPt>
            <c:idx val="3"/>
            <c:bubble3D val="0"/>
            <c:spPr>
              <a:noFill/>
              <a:ln w="0">
                <a:noFill/>
              </a:ln>
              <a:scene3d>
                <a:camera prst="orthographicFront"/>
                <a:lightRig rig="threePt" dir="t"/>
              </a:scene3d>
              <a:sp3d prstMaterial="dkEdge"/>
            </c:spPr>
            <c:extLst>
              <c:ext xmlns:c16="http://schemas.microsoft.com/office/drawing/2014/chart" uri="{C3380CC4-5D6E-409C-BE32-E72D297353CC}">
                <c16:uniqueId val="{00000007-E27C-44A7-983C-87EDC1BDF873}"/>
              </c:ext>
            </c:extLst>
          </c:dPt>
          <c:cat>
            <c:strRef>
              <c:f>Calc!$A$21:$A$24</c:f>
              <c:strCache>
                <c:ptCount val="4"/>
                <c:pt idx="0">
                  <c:v>To needle start</c:v>
                </c:pt>
                <c:pt idx="1">
                  <c:v>Needle width</c:v>
                </c:pt>
                <c:pt idx="2">
                  <c:v>Remainder of semi</c:v>
                </c:pt>
                <c:pt idx="3">
                  <c:v>Hidden</c:v>
                </c:pt>
              </c:strCache>
            </c:strRef>
          </c:cat>
          <c:val>
            <c:numRef>
              <c:f>Calc!$B$21:$B$24</c:f>
              <c:numCache>
                <c:formatCode>0.00</c:formatCode>
                <c:ptCount val="4"/>
                <c:pt idx="0">
                  <c:v>120.60000000000001</c:v>
                </c:pt>
                <c:pt idx="1">
                  <c:v>1.2</c:v>
                </c:pt>
                <c:pt idx="2">
                  <c:v>58.199999999999989</c:v>
                </c:pt>
                <c:pt idx="3">
                  <c:v>180</c:v>
                </c:pt>
              </c:numCache>
            </c:numRef>
          </c:val>
          <c:extLst>
            <c:ext xmlns:c16="http://schemas.microsoft.com/office/drawing/2014/chart" uri="{C3380CC4-5D6E-409C-BE32-E72D297353CC}">
              <c16:uniqueId val="{00000008-E27C-44A7-983C-87EDC1BDF873}"/>
            </c:ext>
          </c:extLst>
        </c:ser>
        <c:dLbls>
          <c:showLegendKey val="0"/>
          <c:showVal val="0"/>
          <c:showCatName val="0"/>
          <c:showSerName val="0"/>
          <c:showPercent val="0"/>
          <c:showBubbleSize val="0"/>
          <c:showLeaderLines val="1"/>
        </c:dLbls>
        <c:firstSliceAng val="270"/>
      </c:pieChart>
      <c:spPr>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14494375069076"/>
          <c:y val="0.34372889609808321"/>
          <c:w val="0.67204453187013624"/>
          <c:h val="0.73807008334484503"/>
        </c:manualLayout>
      </c:layout>
      <c:doughnutChart>
        <c:varyColors val="1"/>
        <c:ser>
          <c:idx val="0"/>
          <c:order val="0"/>
          <c:tx>
            <c:v>Health Bands</c:v>
          </c:tx>
          <c:spPr>
            <a:ln>
              <a:noFill/>
            </a:ln>
          </c:spPr>
          <c:dPt>
            <c:idx val="0"/>
            <c:bubble3D val="0"/>
            <c:spPr>
              <a:solidFill>
                <a:srgbClr val="DCDCDC"/>
              </a:solidFill>
              <a:ln>
                <a:noFill/>
              </a:ln>
            </c:spPr>
            <c:extLst>
              <c:ext xmlns:c16="http://schemas.microsoft.com/office/drawing/2014/chart" uri="{C3380CC4-5D6E-409C-BE32-E72D297353CC}">
                <c16:uniqueId val="{00000001-6EF0-4DAF-AF52-38C89131149E}"/>
              </c:ext>
            </c:extLst>
          </c:dPt>
          <c:dPt>
            <c:idx val="1"/>
            <c:bubble3D val="0"/>
            <c:spPr>
              <a:solidFill>
                <a:srgbClr val="DCDCDC"/>
              </a:solidFill>
              <a:ln>
                <a:noFill/>
              </a:ln>
            </c:spPr>
            <c:extLst>
              <c:ext xmlns:c16="http://schemas.microsoft.com/office/drawing/2014/chart" uri="{C3380CC4-5D6E-409C-BE32-E72D297353CC}">
                <c16:uniqueId val="{00000003-6EF0-4DAF-AF52-38C89131149E}"/>
              </c:ext>
            </c:extLst>
          </c:dPt>
          <c:dPt>
            <c:idx val="2"/>
            <c:bubble3D val="0"/>
            <c:spPr>
              <a:solidFill>
                <a:srgbClr val="DCDCDC"/>
              </a:solidFill>
              <a:ln>
                <a:noFill/>
              </a:ln>
            </c:spPr>
            <c:extLst>
              <c:ext xmlns:c16="http://schemas.microsoft.com/office/drawing/2014/chart" uri="{C3380CC4-5D6E-409C-BE32-E72D297353CC}">
                <c16:uniqueId val="{00000005-6EF0-4DAF-AF52-38C89131149E}"/>
              </c:ext>
            </c:extLst>
          </c:dPt>
          <c:dPt>
            <c:idx val="3"/>
            <c:bubble3D val="0"/>
            <c:spPr>
              <a:solidFill>
                <a:srgbClr val="FFFFFF">
                  <a:alpha val="0"/>
                </a:srgbClr>
              </a:solidFill>
              <a:ln>
                <a:noFill/>
              </a:ln>
            </c:spPr>
            <c:extLst>
              <c:ext xmlns:c16="http://schemas.microsoft.com/office/drawing/2014/chart" uri="{C3380CC4-5D6E-409C-BE32-E72D297353CC}">
                <c16:uniqueId val="{00000007-6EF0-4DAF-AF52-38C89131149E}"/>
              </c:ext>
            </c:extLst>
          </c:dPt>
          <c:cat>
            <c:strRef>
              <c:f>Calc!$A$13:$A$16</c:f>
              <c:strCache>
                <c:ptCount val="4"/>
                <c:pt idx="0">
                  <c:v>AT-RISK</c:v>
                </c:pt>
                <c:pt idx="1">
                  <c:v>FAIR</c:v>
                </c:pt>
                <c:pt idx="2">
                  <c:v>HEALTHY</c:v>
                </c:pt>
                <c:pt idx="3">
                  <c:v>Hidden</c:v>
                </c:pt>
              </c:strCache>
            </c:strRef>
          </c:cat>
          <c:val>
            <c:numRef>
              <c:f>Calc!$B$13:$B$16</c:f>
              <c:numCache>
                <c:formatCode>0.00</c:formatCode>
                <c:ptCount val="4"/>
                <c:pt idx="0">
                  <c:v>72</c:v>
                </c:pt>
                <c:pt idx="1">
                  <c:v>62.999999999999993</c:v>
                </c:pt>
                <c:pt idx="2">
                  <c:v>45</c:v>
                </c:pt>
                <c:pt idx="3">
                  <c:v>180</c:v>
                </c:pt>
              </c:numCache>
            </c:numRef>
          </c:val>
          <c:extLst>
            <c:ext xmlns:c16="http://schemas.microsoft.com/office/drawing/2014/chart" uri="{C3380CC4-5D6E-409C-BE32-E72D297353CC}">
              <c16:uniqueId val="{00000008-6EF0-4DAF-AF52-38C89131149E}"/>
            </c:ext>
          </c:extLst>
        </c:ser>
        <c:dLbls>
          <c:showLegendKey val="0"/>
          <c:showVal val="0"/>
          <c:showCatName val="0"/>
          <c:showSerName val="0"/>
          <c:showPercent val="0"/>
          <c:showBubbleSize val="0"/>
          <c:showLeaderLines val="1"/>
        </c:dLbls>
        <c:firstSliceAng val="270"/>
        <c:holeSize val="60"/>
      </c:doughnutChart>
      <c:spPr>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891601266523522"/>
          <c:y val="2.9879312038901115E-3"/>
          <c:w val="0.5227314085739283"/>
          <c:h val="0.84198347689760256"/>
        </c:manualLayout>
      </c:layout>
      <c:doughnutChart>
        <c:varyColors val="1"/>
        <c:ser>
          <c:idx val="0"/>
          <c:order val="0"/>
          <c:tx>
            <c:v>Health Bands</c:v>
          </c:tx>
          <c:spPr>
            <a:ln>
              <a:noFill/>
            </a:ln>
            <a:scene3d>
              <a:camera prst="orthographicFront"/>
              <a:lightRig rig="threePt" dir="t"/>
            </a:scene3d>
            <a:sp3d>
              <a:bevelT w="19050"/>
            </a:sp3d>
          </c:spPr>
          <c:explosion val="2"/>
          <c:dPt>
            <c:idx val="0"/>
            <c:bubble3D val="0"/>
            <c:spPr>
              <a:solidFill>
                <a:srgbClr val="FF7C80"/>
              </a:solidFill>
              <a:ln>
                <a:noFill/>
              </a:ln>
              <a:scene3d>
                <a:camera prst="orthographicFront"/>
                <a:lightRig rig="threePt" dir="t"/>
              </a:scene3d>
              <a:sp3d>
                <a:bevelT w="19050"/>
              </a:sp3d>
            </c:spPr>
            <c:extLst>
              <c:ext xmlns:c16="http://schemas.microsoft.com/office/drawing/2014/chart" uri="{C3380CC4-5D6E-409C-BE32-E72D297353CC}">
                <c16:uniqueId val="{00000001-2F32-4745-A592-652AA5B152E2}"/>
              </c:ext>
            </c:extLst>
          </c:dPt>
          <c:dPt>
            <c:idx val="1"/>
            <c:bubble3D val="0"/>
            <c:spPr>
              <a:solidFill>
                <a:srgbClr val="FFC000"/>
              </a:solidFill>
              <a:ln>
                <a:noFill/>
              </a:ln>
              <a:scene3d>
                <a:camera prst="orthographicFront"/>
                <a:lightRig rig="threePt" dir="t"/>
              </a:scene3d>
              <a:sp3d>
                <a:bevelT w="19050"/>
              </a:sp3d>
            </c:spPr>
            <c:extLst>
              <c:ext xmlns:c16="http://schemas.microsoft.com/office/drawing/2014/chart" uri="{C3380CC4-5D6E-409C-BE32-E72D297353CC}">
                <c16:uniqueId val="{00000003-2F32-4745-A592-652AA5B152E2}"/>
              </c:ext>
            </c:extLst>
          </c:dPt>
          <c:dPt>
            <c:idx val="2"/>
            <c:bubble3D val="0"/>
            <c:spPr>
              <a:solidFill>
                <a:srgbClr val="00B050"/>
              </a:solidFill>
              <a:ln>
                <a:noFill/>
              </a:ln>
              <a:scene3d>
                <a:camera prst="orthographicFront"/>
                <a:lightRig rig="threePt" dir="t"/>
              </a:scene3d>
              <a:sp3d>
                <a:bevelT w="19050"/>
              </a:sp3d>
            </c:spPr>
            <c:extLst>
              <c:ext xmlns:c16="http://schemas.microsoft.com/office/drawing/2014/chart" uri="{C3380CC4-5D6E-409C-BE32-E72D297353CC}">
                <c16:uniqueId val="{00000005-2F32-4745-A592-652AA5B152E2}"/>
              </c:ext>
            </c:extLst>
          </c:dPt>
          <c:dPt>
            <c:idx val="3"/>
            <c:bubble3D val="0"/>
            <c:spPr>
              <a:solidFill>
                <a:srgbClr val="FFFFFF">
                  <a:alpha val="0"/>
                </a:srgbClr>
              </a:solidFill>
              <a:ln>
                <a:noFill/>
              </a:ln>
              <a:scene3d>
                <a:camera prst="orthographicFront"/>
                <a:lightRig rig="threePt" dir="t"/>
              </a:scene3d>
              <a:sp3d>
                <a:bevelT w="19050"/>
              </a:sp3d>
            </c:spPr>
            <c:extLst>
              <c:ext xmlns:c16="http://schemas.microsoft.com/office/drawing/2014/chart" uri="{C3380CC4-5D6E-409C-BE32-E72D297353CC}">
                <c16:uniqueId val="{00000007-2F32-4745-A592-652AA5B152E2}"/>
              </c:ext>
            </c:extLst>
          </c:dPt>
          <c:dLbls>
            <c:dLbl>
              <c:idx val="0"/>
              <c:layout>
                <c:manualLayout>
                  <c:x val="-6.3954261233841139E-2"/>
                  <c:y val="3.2129569911467454E-2"/>
                </c:manualLayout>
              </c:layout>
              <c:spPr>
                <a:noFill/>
                <a:ln>
                  <a:noFill/>
                </a:ln>
                <a:effectLst/>
              </c:spPr>
              <c:txPr>
                <a:bodyPr rot="-4080000" vert="horz" wrap="square" lIns="38100" tIns="19050" rIns="38100" bIns="19050" anchor="ctr">
                  <a:noAutofit/>
                </a:bodyPr>
                <a:lstStyle/>
                <a:p>
                  <a:pPr>
                    <a:defRPr sz="1200" b="1">
                      <a:solidFill>
                        <a:srgbClr val="C00000"/>
                      </a:solidFill>
                    </a:defRPr>
                  </a:pPr>
                  <a:endParaRPr lang="en-US"/>
                </a:p>
              </c:txPr>
              <c:showLegendKey val="0"/>
              <c:showVal val="0"/>
              <c:showCatName val="1"/>
              <c:showSerName val="0"/>
              <c:showPercent val="0"/>
              <c:showBubbleSize val="0"/>
              <c:extLst>
                <c:ext xmlns:c15="http://schemas.microsoft.com/office/drawing/2012/chart" uri="{CE6537A1-D6FC-4f65-9D91-7224C49458BB}">
                  <c15:layout>
                    <c:manualLayout>
                      <c:w val="0.10782485382362274"/>
                      <c:h val="0.16043264775051658"/>
                    </c:manualLayout>
                  </c15:layout>
                </c:ext>
                <c:ext xmlns:c16="http://schemas.microsoft.com/office/drawing/2014/chart" uri="{C3380CC4-5D6E-409C-BE32-E72D297353CC}">
                  <c16:uniqueId val="{00000001-2F32-4745-A592-652AA5B152E2}"/>
                </c:ext>
              </c:extLst>
            </c:dLbl>
            <c:dLbl>
              <c:idx val="1"/>
              <c:layout>
                <c:manualLayout>
                  <c:x val="7.9558125846374408E-2"/>
                  <c:y val="-1.4469736960526156E-2"/>
                </c:manualLayout>
              </c:layout>
              <c:spPr>
                <a:noFill/>
                <a:ln>
                  <a:noFill/>
                </a:ln>
                <a:effectLst/>
              </c:spPr>
              <c:txPr>
                <a:bodyPr rot="1980000" vertOverflow="overflow" horzOverflow="overflow" vert="horz" wrap="none" lIns="0" tIns="0" rIns="38100" bIns="19050" anchor="t" anchorCtr="0">
                  <a:noAutofit/>
                </a:bodyPr>
                <a:lstStyle/>
                <a:p>
                  <a:pPr>
                    <a:defRPr sz="1400" b="1">
                      <a:solidFill>
                        <a:schemeClr val="accent6">
                          <a:lumMod val="50000"/>
                        </a:schemeClr>
                      </a:solidFill>
                    </a:defRPr>
                  </a:pPr>
                  <a:endParaRPr lang="en-US"/>
                </a:p>
              </c:txPr>
              <c:showLegendKey val="0"/>
              <c:showVal val="0"/>
              <c:showCatName val="1"/>
              <c:showSerName val="0"/>
              <c:showPercent val="0"/>
              <c:showBubbleSize val="0"/>
              <c:extLst>
                <c:ext xmlns:c15="http://schemas.microsoft.com/office/drawing/2012/chart" uri="{CE6537A1-D6FC-4f65-9D91-7224C49458BB}">
                  <c15:layout>
                    <c:manualLayout>
                      <c:w val="8.4411960129977689E-2"/>
                      <c:h val="6.2406276988681404E-2"/>
                    </c:manualLayout>
                  </c15:layout>
                </c:ext>
                <c:ext xmlns:c16="http://schemas.microsoft.com/office/drawing/2014/chart" uri="{C3380CC4-5D6E-409C-BE32-E72D297353CC}">
                  <c16:uniqueId val="{00000003-2F32-4745-A592-652AA5B152E2}"/>
                </c:ext>
              </c:extLst>
            </c:dLbl>
            <c:dLbl>
              <c:idx val="2"/>
              <c:layout>
                <c:manualLayout>
                  <c:x val="4.9587225180716038E-2"/>
                  <c:y val="-1.6103531321891917E-2"/>
                </c:manualLayout>
              </c:layout>
              <c:spPr>
                <a:noFill/>
                <a:ln>
                  <a:noFill/>
                </a:ln>
                <a:effectLst/>
              </c:spPr>
              <c:txPr>
                <a:bodyPr rot="4320000" vert="horz" wrap="square" lIns="38100" tIns="19050" rIns="38100" bIns="19050" anchor="ctr">
                  <a:spAutoFit/>
                </a:bodyPr>
                <a:lstStyle/>
                <a:p>
                  <a:pPr>
                    <a:defRPr sz="1200" b="1">
                      <a:solidFill>
                        <a:srgbClr val="0F7B0F"/>
                      </a:solidFill>
                    </a:defRPr>
                  </a:pPr>
                  <a:endParaRPr lang="en-US"/>
                </a:p>
              </c:txP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F32-4745-A592-652AA5B152E2}"/>
                </c:ext>
              </c:extLst>
            </c:dLbl>
            <c:dLbl>
              <c:idx val="3"/>
              <c:delete val="1"/>
              <c:extLst>
                <c:ext xmlns:c15="http://schemas.microsoft.com/office/drawing/2012/chart" uri="{CE6537A1-D6FC-4f65-9D91-7224C49458BB}"/>
                <c:ext xmlns:c16="http://schemas.microsoft.com/office/drawing/2014/chart" uri="{C3380CC4-5D6E-409C-BE32-E72D297353CC}">
                  <c16:uniqueId val="{00000007-2F32-4745-A592-652AA5B152E2}"/>
                </c:ext>
              </c:extLst>
            </c:dLbl>
            <c:spPr>
              <a:noFill/>
              <a:ln>
                <a:noFill/>
              </a:ln>
              <a:effectLst/>
            </c:spPr>
            <c:txPr>
              <a:bodyPr rot="5340000" vert="horz" wrap="square" lIns="38100" tIns="19050" rIns="38100" bIns="19050" anchor="ctr">
                <a:spAutoFit/>
              </a:bodyPr>
              <a:lstStyle/>
              <a:p>
                <a:pPr>
                  <a:defRPr sz="1600" b="1"/>
                </a:pPr>
                <a:endParaRPr lang="en-US"/>
              </a:p>
            </c:txPr>
            <c:showLegendKey val="0"/>
            <c:showVal val="0"/>
            <c:showCatName val="1"/>
            <c:showSerName val="0"/>
            <c:showPercent val="0"/>
            <c:showBubbleSize val="0"/>
            <c:showLeaderLines val="0"/>
            <c:extLst>
              <c:ext xmlns:c15="http://schemas.microsoft.com/office/drawing/2012/chart" uri="{CE6537A1-D6FC-4f65-9D91-7224C49458BB}"/>
            </c:extLst>
          </c:dLbls>
          <c:cat>
            <c:strRef>
              <c:f>Calc!$A$13:$A$16</c:f>
              <c:strCache>
                <c:ptCount val="4"/>
                <c:pt idx="0">
                  <c:v>AT-RISK</c:v>
                </c:pt>
                <c:pt idx="1">
                  <c:v>FAIR</c:v>
                </c:pt>
                <c:pt idx="2">
                  <c:v>HEALTHY</c:v>
                </c:pt>
                <c:pt idx="3">
                  <c:v>Hidden</c:v>
                </c:pt>
              </c:strCache>
            </c:strRef>
          </c:cat>
          <c:val>
            <c:numRef>
              <c:f>Calc!$B$13:$B$16</c:f>
              <c:numCache>
                <c:formatCode>0.00</c:formatCode>
                <c:ptCount val="4"/>
                <c:pt idx="0">
                  <c:v>72</c:v>
                </c:pt>
                <c:pt idx="1">
                  <c:v>62.999999999999993</c:v>
                </c:pt>
                <c:pt idx="2">
                  <c:v>45</c:v>
                </c:pt>
                <c:pt idx="3">
                  <c:v>180</c:v>
                </c:pt>
              </c:numCache>
            </c:numRef>
          </c:val>
          <c:extLst>
            <c:ext xmlns:c16="http://schemas.microsoft.com/office/drawing/2014/chart" uri="{C3380CC4-5D6E-409C-BE32-E72D297353CC}">
              <c16:uniqueId val="{00000008-2F32-4745-A592-652AA5B152E2}"/>
            </c:ext>
          </c:extLst>
        </c:ser>
        <c:dLbls>
          <c:showLegendKey val="0"/>
          <c:showVal val="0"/>
          <c:showCatName val="0"/>
          <c:showSerName val="0"/>
          <c:showPercent val="0"/>
          <c:showBubbleSize val="0"/>
          <c:showLeaderLines val="0"/>
        </c:dLbls>
        <c:firstSliceAng val="270"/>
        <c:holeSize val="60"/>
      </c:doughnutChart>
      <c:spPr>
        <a:ln>
          <a:noFill/>
        </a:ln>
      </c:spPr>
    </c:plotArea>
    <c:plotVisOnly val="1"/>
    <c:dispBlanksAs val="gap"/>
    <c:showDLblsOverMax val="0"/>
  </c:chart>
  <c:spPr>
    <a:noFill/>
    <a:ln>
      <a:noFill/>
    </a:ln>
    <a:scene3d>
      <a:camera prst="orthographicFront"/>
      <a:lightRig rig="threePt" dir="t"/>
    </a:scene3d>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406213521044766"/>
          <c:y val="3.6022734537439843E-2"/>
          <c:w val="0.58204852219559511"/>
          <c:h val="1"/>
        </c:manualLayout>
      </c:layout>
      <c:pieChart>
        <c:varyColors val="0"/>
        <c:ser>
          <c:idx val="0"/>
          <c:order val="0"/>
          <c:tx>
            <c:v>Needle</c:v>
          </c:tx>
          <c:spPr>
            <a:noFill/>
            <a:ln w="60325">
              <a:noFill/>
            </a:ln>
          </c:spPr>
          <c:explosion val="21"/>
          <c:dPt>
            <c:idx val="0"/>
            <c:bubble3D val="0"/>
            <c:extLst>
              <c:ext xmlns:c16="http://schemas.microsoft.com/office/drawing/2014/chart" uri="{C3380CC4-5D6E-409C-BE32-E72D297353CC}">
                <c16:uniqueId val="{00000000-2720-407B-AC9E-3246D0870312}"/>
              </c:ext>
            </c:extLst>
          </c:dPt>
          <c:dPt>
            <c:idx val="1"/>
            <c:bubble3D val="0"/>
            <c:spPr>
              <a:noFill/>
              <a:ln w="60325">
                <a:solidFill>
                  <a:sysClr val="windowText" lastClr="000000"/>
                </a:solidFill>
              </a:ln>
              <a:scene3d>
                <a:camera prst="orthographicFront"/>
                <a:lightRig rig="threePt" dir="t"/>
              </a:scene3d>
              <a:sp3d>
                <a:bevelT w="177800"/>
              </a:sp3d>
            </c:spPr>
            <c:extLst>
              <c:ext xmlns:c16="http://schemas.microsoft.com/office/drawing/2014/chart" uri="{C3380CC4-5D6E-409C-BE32-E72D297353CC}">
                <c16:uniqueId val="{00000002-2720-407B-AC9E-3246D0870312}"/>
              </c:ext>
            </c:extLst>
          </c:dPt>
          <c:dPt>
            <c:idx val="2"/>
            <c:bubble3D val="0"/>
            <c:extLst>
              <c:ext xmlns:c16="http://schemas.microsoft.com/office/drawing/2014/chart" uri="{C3380CC4-5D6E-409C-BE32-E72D297353CC}">
                <c16:uniqueId val="{00000003-2720-407B-AC9E-3246D0870312}"/>
              </c:ext>
            </c:extLst>
          </c:dPt>
          <c:dPt>
            <c:idx val="3"/>
            <c:bubble3D val="0"/>
            <c:spPr>
              <a:noFill/>
              <a:ln w="0">
                <a:noFill/>
              </a:ln>
              <a:scene3d>
                <a:camera prst="orthographicFront"/>
                <a:lightRig rig="threePt" dir="t"/>
              </a:scene3d>
              <a:sp3d prstMaterial="dkEdge"/>
            </c:spPr>
            <c:extLst>
              <c:ext xmlns:c16="http://schemas.microsoft.com/office/drawing/2014/chart" uri="{C3380CC4-5D6E-409C-BE32-E72D297353CC}">
                <c16:uniqueId val="{00000005-2720-407B-AC9E-3246D0870312}"/>
              </c:ext>
            </c:extLst>
          </c:dPt>
          <c:cat>
            <c:strRef>
              <c:f>Calc!$A$21:$A$24</c:f>
              <c:strCache>
                <c:ptCount val="4"/>
                <c:pt idx="0">
                  <c:v>To needle start</c:v>
                </c:pt>
                <c:pt idx="1">
                  <c:v>Needle width</c:v>
                </c:pt>
                <c:pt idx="2">
                  <c:v>Remainder of semi</c:v>
                </c:pt>
                <c:pt idx="3">
                  <c:v>Hidden</c:v>
                </c:pt>
              </c:strCache>
            </c:strRef>
          </c:cat>
          <c:val>
            <c:numRef>
              <c:f>Calc!$B$21:$B$24</c:f>
              <c:numCache>
                <c:formatCode>0.00</c:formatCode>
                <c:ptCount val="4"/>
                <c:pt idx="0">
                  <c:v>120.60000000000001</c:v>
                </c:pt>
                <c:pt idx="1">
                  <c:v>1.2</c:v>
                </c:pt>
                <c:pt idx="2">
                  <c:v>58.199999999999989</c:v>
                </c:pt>
                <c:pt idx="3">
                  <c:v>180</c:v>
                </c:pt>
              </c:numCache>
            </c:numRef>
          </c:val>
          <c:extLst>
            <c:ext xmlns:c16="http://schemas.microsoft.com/office/drawing/2014/chart" uri="{C3380CC4-5D6E-409C-BE32-E72D297353CC}">
              <c16:uniqueId val="{00000006-2720-407B-AC9E-3246D0870312}"/>
            </c:ext>
          </c:extLst>
        </c:ser>
        <c:dLbls>
          <c:showLegendKey val="0"/>
          <c:showVal val="0"/>
          <c:showCatName val="0"/>
          <c:showSerName val="0"/>
          <c:showPercent val="0"/>
          <c:showBubbleSize val="0"/>
          <c:showLeaderLines val="1"/>
        </c:dLbls>
        <c:firstSliceAng val="270"/>
      </c:pieChart>
      <c:spPr>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800" b="1" i="0" u="none" strike="noStrike" kern="1200" baseline="0">
                <a:solidFill>
                  <a:schemeClr val="tx1"/>
                </a:solidFill>
                <a:latin typeface="+mn-lt"/>
                <a:ea typeface="+mn-ea"/>
                <a:cs typeface="+mn-cs"/>
              </a:defRPr>
            </a:pPr>
            <a:r>
              <a:rPr lang="en-US">
                <a:solidFill>
                  <a:srgbClr val="00B050"/>
                </a:solidFill>
              </a:rPr>
              <a:t>Real Hourly Pay vs Goal </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1"/>
        <c:ser>
          <c:idx val="0"/>
          <c:order val="0"/>
          <c:spPr>
            <a:solidFill>
              <a:schemeClr val="accent5">
                <a:lumMod val="60000"/>
                <a:lumOff val="40000"/>
              </a:schemeClr>
            </a:solidFill>
          </c:spPr>
          <c:invertIfNegative val="0"/>
          <c:dPt>
            <c:idx val="0"/>
            <c:invertIfNegative val="0"/>
            <c:bubble3D val="0"/>
            <c:spPr>
              <a:solidFill>
                <a:schemeClr val="accent5">
                  <a:lumMod val="60000"/>
                  <a:lumOff val="40000"/>
                </a:schemeClr>
              </a:solidFill>
              <a:ln>
                <a:noFill/>
              </a:ln>
              <a:effectLst/>
            </c:spPr>
            <c:extLst>
              <c:ext xmlns:c16="http://schemas.microsoft.com/office/drawing/2014/chart" uri="{C3380CC4-5D6E-409C-BE32-E72D297353CC}">
                <c16:uniqueId val="{00000001-0ECC-4DAA-B18E-6B3ABABFDCA8}"/>
              </c:ext>
            </c:extLst>
          </c:dPt>
          <c:dPt>
            <c:idx val="1"/>
            <c:invertIfNegative val="0"/>
            <c:bubble3D val="0"/>
            <c:spPr>
              <a:solidFill>
                <a:srgbClr val="00B050"/>
              </a:solidFill>
              <a:ln>
                <a:noFill/>
              </a:ln>
              <a:effectLst/>
            </c:spPr>
            <c:extLst>
              <c:ext xmlns:c16="http://schemas.microsoft.com/office/drawing/2014/chart" uri="{C3380CC4-5D6E-409C-BE32-E72D297353CC}">
                <c16:uniqueId val="{00000000-0157-4CE3-9295-EBFF7F8E831B}"/>
              </c:ext>
            </c:extLst>
          </c:dPt>
          <c:cat>
            <c:strRef>
              <c:f>'Dashboard '!$J$4:$J$5</c:f>
              <c:strCache>
                <c:ptCount val="2"/>
                <c:pt idx="0">
                  <c:v>Your Rate</c:v>
                </c:pt>
                <c:pt idx="1">
                  <c:v>Goal</c:v>
                </c:pt>
              </c:strCache>
            </c:strRef>
          </c:cat>
          <c:val>
            <c:numRef>
              <c:f>'Dashboard '!$K$4:$K$5</c:f>
              <c:numCache>
                <c:formatCode>_("$"* #,##0.00_);_("$"* \(#,##0.00\);_("$"* "-"??_);_(@_)</c:formatCode>
                <c:ptCount val="2"/>
                <c:pt idx="0">
                  <c:v>30.666666666666668</c:v>
                </c:pt>
                <c:pt idx="1">
                  <c:v>35</c:v>
                </c:pt>
              </c:numCache>
            </c:numRef>
          </c:val>
          <c:extLst>
            <c:ext xmlns:c16="http://schemas.microsoft.com/office/drawing/2014/chart" uri="{C3380CC4-5D6E-409C-BE32-E72D297353CC}">
              <c16:uniqueId val="{00000000-86A3-4CC3-AFA5-324593CD2506}"/>
            </c:ext>
          </c:extLst>
        </c:ser>
        <c:dLbls>
          <c:showLegendKey val="0"/>
          <c:showVal val="0"/>
          <c:showCatName val="0"/>
          <c:showSerName val="0"/>
          <c:showPercent val="0"/>
          <c:showBubbleSize val="0"/>
        </c:dLbls>
        <c:gapWidth val="150"/>
        <c:axId val="10"/>
        <c:axId val="100"/>
      </c:barChart>
      <c:catAx>
        <c:axId val="10"/>
        <c:scaling>
          <c:orientation val="minMax"/>
        </c:scaling>
        <c:delete val="0"/>
        <c:axPos val="b"/>
        <c:numFmt formatCode="General" sourceLinked="1"/>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100"/>
        <c:crosses val="autoZero"/>
        <c:auto val="0"/>
        <c:lblAlgn val="ctr"/>
        <c:lblOffset val="100"/>
        <c:noMultiLvlLbl val="0"/>
      </c:catAx>
      <c:valAx>
        <c:axId val="100"/>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1000" b="1" i="0" u="none" strike="noStrike" kern="1200" baseline="0">
                    <a:solidFill>
                      <a:schemeClr val="tx1"/>
                    </a:solidFill>
                    <a:latin typeface="+mn-lt"/>
                    <a:ea typeface="+mn-ea"/>
                    <a:cs typeface="+mn-cs"/>
                  </a:defRPr>
                </a:pPr>
                <a:r>
                  <a:rPr lang="en-US"/>
                  <a:t>Dollars per Hour</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solidFill>
                  <a:latin typeface="+mn-lt"/>
                  <a:ea typeface="+mn-ea"/>
                  <a:cs typeface="+mn-cs"/>
                </a:defRPr>
              </a:pPr>
              <a:endParaRPr lang="en-US"/>
            </a:p>
          </c:txPr>
        </c:title>
        <c:numFmt formatCode="_(&quot;$&quot;* #,##0.00_);_(&quot;$&quot;* \(#,##0.00\);_(&quot;$&quot;* &quot;-&quot;??_);_(@_)" sourceLinked="1"/>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10"/>
        <c:crosses val="autoZero"/>
        <c:crossBetween val="between"/>
      </c:valAx>
      <c:spPr>
        <a:solidFill>
          <a:schemeClr val="bg1"/>
        </a:solid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1">
                <a:solidFill>
                  <a:schemeClr val="accent5">
                    <a:lumMod val="75000"/>
                  </a:schemeClr>
                </a:solidFill>
              </a:rPr>
              <a:t>Planned Vs Cancelled Appointments (This Month)</a:t>
            </a:r>
          </a:p>
        </c:rich>
      </c:tx>
      <c:layout>
        <c:manualLayout>
          <c:xMode val="edge"/>
          <c:yMode val="edge"/>
          <c:x val="0.17880635472801512"/>
          <c:y val="1.721445619767658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 '!$A$24</c:f>
              <c:strCache>
                <c:ptCount val="1"/>
                <c:pt idx="0">
                  <c:v>Cancellations</c:v>
                </c:pt>
              </c:strCache>
            </c:strRef>
          </c:tx>
          <c:spPr>
            <a:solidFill>
              <a:srgbClr val="C00834"/>
            </a:solidFill>
            <a:ln>
              <a:noFill/>
            </a:ln>
            <a:effectLst/>
          </c:spPr>
          <c:invertIfNegative val="0"/>
          <c:dLbls>
            <c:spPr>
              <a:solidFill>
                <a:sysClr val="window" lastClr="FFFFFF"/>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2"/>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'Dashboard '!$B$24</c:f>
              <c:numCache>
                <c:formatCode>General</c:formatCode>
                <c:ptCount val="1"/>
                <c:pt idx="0">
                  <c:v>8</c:v>
                </c:pt>
              </c:numCache>
            </c:numRef>
          </c:val>
          <c:extLst>
            <c:ext xmlns:c16="http://schemas.microsoft.com/office/drawing/2014/chart" uri="{C3380CC4-5D6E-409C-BE32-E72D297353CC}">
              <c16:uniqueId val="{00000000-E737-412A-B07B-20B3D86BE874}"/>
            </c:ext>
          </c:extLst>
        </c:ser>
        <c:ser>
          <c:idx val="1"/>
          <c:order val="1"/>
          <c:tx>
            <c:v>Planned</c:v>
          </c:tx>
          <c:spPr>
            <a:solidFill>
              <a:schemeClr val="accent5">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'Dashboard '!$C$4</c:f>
              <c:numCache>
                <c:formatCode>General</c:formatCode>
                <c:ptCount val="1"/>
                <c:pt idx="0">
                  <c:v>48</c:v>
                </c:pt>
              </c:numCache>
            </c:numRef>
          </c:val>
          <c:extLst>
            <c:ext xmlns:c16="http://schemas.microsoft.com/office/drawing/2014/chart" uri="{C3380CC4-5D6E-409C-BE32-E72D297353CC}">
              <c16:uniqueId val="{00000002-7AE1-45FF-8BA7-62A6A0BD1442}"/>
            </c:ext>
          </c:extLst>
        </c:ser>
        <c:dLbls>
          <c:dLblPos val="outEnd"/>
          <c:showLegendKey val="0"/>
          <c:showVal val="1"/>
          <c:showCatName val="0"/>
          <c:showSerName val="0"/>
          <c:showPercent val="0"/>
          <c:showBubbleSize val="0"/>
        </c:dLbls>
        <c:gapWidth val="219"/>
        <c:overlap val="-27"/>
        <c:axId val="735926080"/>
        <c:axId val="735926560"/>
      </c:barChart>
      <c:catAx>
        <c:axId val="735926080"/>
        <c:scaling>
          <c:orientation val="minMax"/>
        </c:scaling>
        <c:delete val="1"/>
        <c:axPos val="b"/>
        <c:majorTickMark val="none"/>
        <c:minorTickMark val="none"/>
        <c:tickLblPos val="nextTo"/>
        <c:crossAx val="735926560"/>
        <c:crosses val="autoZero"/>
        <c:auto val="1"/>
        <c:lblAlgn val="ctr"/>
        <c:lblOffset val="100"/>
        <c:noMultiLvlLbl val="0"/>
      </c:catAx>
      <c:valAx>
        <c:axId val="735926560"/>
        <c:scaling>
          <c:orientation val="minMax"/>
          <c:max val="5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rgbClr val="0070C0"/>
                </a:solidFill>
                <a:latin typeface="+mn-lt"/>
                <a:ea typeface="+mn-ea"/>
                <a:cs typeface="+mn-cs"/>
              </a:defRPr>
            </a:pPr>
            <a:endParaRPr lang="en-US"/>
          </a:p>
        </c:txPr>
        <c:crossAx val="7359260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6">
  <a:schemeClr val="accent3"/>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8" Type="http://schemas.openxmlformats.org/officeDocument/2006/relationships/chart" Target="../charts/chart11.xml"/><Relationship Id="rId3" Type="http://schemas.openxmlformats.org/officeDocument/2006/relationships/chart" Target="../charts/chart6.xml"/><Relationship Id="rId7" Type="http://schemas.openxmlformats.org/officeDocument/2006/relationships/chart" Target="../charts/chart10.xml"/><Relationship Id="rId2" Type="http://schemas.openxmlformats.org/officeDocument/2006/relationships/image" Target="../media/image5.png"/><Relationship Id="rId1" Type="http://schemas.openxmlformats.org/officeDocument/2006/relationships/chart" Target="../charts/chart5.xml"/><Relationship Id="rId6" Type="http://schemas.openxmlformats.org/officeDocument/2006/relationships/chart" Target="../charts/chart9.xml"/><Relationship Id="rId5" Type="http://schemas.openxmlformats.org/officeDocument/2006/relationships/chart" Target="../charts/chart8.xml"/><Relationship Id="rId10" Type="http://schemas.microsoft.com/office/2007/relationships/hdphoto" Target="../media/hdphoto1.wdp"/><Relationship Id="rId4" Type="http://schemas.openxmlformats.org/officeDocument/2006/relationships/chart" Target="../charts/chart7.xml"/><Relationship Id="rId9"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3</xdr:col>
      <xdr:colOff>352424</xdr:colOff>
      <xdr:row>9</xdr:row>
      <xdr:rowOff>28575</xdr:rowOff>
    </xdr:from>
    <xdr:to>
      <xdr:col>13</xdr:col>
      <xdr:colOff>219075</xdr:colOff>
      <xdr:row>37</xdr:row>
      <xdr:rowOff>123825</xdr:rowOff>
    </xdr:to>
    <xdr:graphicFrame macro="">
      <xdr:nvGraphicFramePr>
        <xdr:cNvPr id="5" name="Chart 4">
          <a:extLst>
            <a:ext uri="{FF2B5EF4-FFF2-40B4-BE49-F238E27FC236}">
              <a16:creationId xmlns:a16="http://schemas.microsoft.com/office/drawing/2014/main" id="{E9674CDE-82BA-4319-B9AB-11DF10AEA7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1257298</xdr:colOff>
      <xdr:row>15</xdr:row>
      <xdr:rowOff>19050</xdr:rowOff>
    </xdr:from>
    <xdr:to>
      <xdr:col>15</xdr:col>
      <xdr:colOff>180974</xdr:colOff>
      <xdr:row>35</xdr:row>
      <xdr:rowOff>133351</xdr:rowOff>
    </xdr:to>
    <xdr:graphicFrame macro="">
      <xdr:nvGraphicFramePr>
        <xdr:cNvPr id="2" name="Chart 1">
          <a:extLst>
            <a:ext uri="{FF2B5EF4-FFF2-40B4-BE49-F238E27FC236}">
              <a16:creationId xmlns:a16="http://schemas.microsoft.com/office/drawing/2014/main" id="{323A794A-C1F8-4596-A92A-AD647119FF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6</xdr:row>
      <xdr:rowOff>0</xdr:rowOff>
    </xdr:from>
    <xdr:to>
      <xdr:col>4</xdr:col>
      <xdr:colOff>85725</xdr:colOff>
      <xdr:row>17</xdr:row>
      <xdr:rowOff>0</xdr:rowOff>
    </xdr:to>
    <xdr:sp macro="" textlink="">
      <xdr:nvSpPr>
        <xdr:cNvPr id="4" name="TextBox 3">
          <a:extLst>
            <a:ext uri="{FF2B5EF4-FFF2-40B4-BE49-F238E27FC236}">
              <a16:creationId xmlns:a16="http://schemas.microsoft.com/office/drawing/2014/main" id="{B8DF9814-45FE-4D08-A3FA-20D0042F33BC}"/>
            </a:ext>
          </a:extLst>
        </xdr:cNvPr>
        <xdr:cNvSpPr txBox="1"/>
      </xdr:nvSpPr>
      <xdr:spPr>
        <a:xfrm>
          <a:off x="0" y="1447800"/>
          <a:ext cx="3429000" cy="2095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100"/>
            <a:t>How to connect:</a:t>
          </a:r>
        </a:p>
        <a:p>
          <a:r>
            <a:rPr lang="en-US" sz="1100"/>
            <a:t>1) In Config!B3 enter the exact name of your source sheet.</a:t>
          </a:r>
        </a:p>
        <a:p>
          <a:r>
            <a:rPr lang="en-US" sz="1100"/>
            <a:t>2) Ensure data exists in C4:C16 and G4:G10 (see LinkMap).</a:t>
          </a:r>
        </a:p>
        <a:p>
          <a:r>
            <a:rPr lang="en-US" sz="1100"/>
            <a:t>3) Adjust weights/thresholds.</a:t>
          </a:r>
        </a:p>
        <a:p>
          <a:endParaRPr lang="en-US" sz="1100"/>
        </a:p>
        <a:p>
          <a:r>
            <a:rPr lang="en-US" sz="1100"/>
            <a:t>Notes:</a:t>
          </a:r>
        </a:p>
        <a:p>
          <a:r>
            <a:rPr lang="en-US" sz="1100"/>
            <a:t>• Profit: normalized between Config B5–B6.</a:t>
          </a:r>
        </a:p>
        <a:p>
          <a:r>
            <a:rPr lang="en-US" sz="1100"/>
            <a:t>• Lost: Lost / (Revenue + Lost); bad level at Config B7.</a:t>
          </a:r>
        </a:p>
        <a:p>
          <a:r>
            <a:rPr lang="en-US" sz="1100"/>
            <a:t>• Band labels/colors are editable.</a:t>
          </a:r>
        </a:p>
      </xdr:txBody>
    </xdr:sp>
    <xdr:clientData/>
  </xdr:twoCellAnchor>
  <xdr:twoCellAnchor>
    <xdr:from>
      <xdr:col>1</xdr:col>
      <xdr:colOff>590550</xdr:colOff>
      <xdr:row>17</xdr:row>
      <xdr:rowOff>66675</xdr:rowOff>
    </xdr:from>
    <xdr:to>
      <xdr:col>14</xdr:col>
      <xdr:colOff>161925</xdr:colOff>
      <xdr:row>37</xdr:row>
      <xdr:rowOff>104775</xdr:rowOff>
    </xdr:to>
    <xdr:graphicFrame macro="">
      <xdr:nvGraphicFramePr>
        <xdr:cNvPr id="7" name="Chart 6">
          <a:extLst>
            <a:ext uri="{FF2B5EF4-FFF2-40B4-BE49-F238E27FC236}">
              <a16:creationId xmlns:a16="http://schemas.microsoft.com/office/drawing/2014/main" id="{18470FCB-64B8-487A-AE8A-FB3BC74285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133349</xdr:colOff>
      <xdr:row>21</xdr:row>
      <xdr:rowOff>19050</xdr:rowOff>
    </xdr:from>
    <xdr:to>
      <xdr:col>9</xdr:col>
      <xdr:colOff>342900</xdr:colOff>
      <xdr:row>31</xdr:row>
      <xdr:rowOff>76201</xdr:rowOff>
    </xdr:to>
    <xdr:sp macro="" textlink="">
      <xdr:nvSpPr>
        <xdr:cNvPr id="9" name="Block Arc 8">
          <a:extLst>
            <a:ext uri="{FF2B5EF4-FFF2-40B4-BE49-F238E27FC236}">
              <a16:creationId xmlns:a16="http://schemas.microsoft.com/office/drawing/2014/main" id="{223439A0-45F2-50E8-988D-57461D431166}"/>
            </a:ext>
          </a:extLst>
        </xdr:cNvPr>
        <xdr:cNvSpPr/>
      </xdr:nvSpPr>
      <xdr:spPr>
        <a:xfrm>
          <a:off x="4695824" y="4324350"/>
          <a:ext cx="2038351" cy="1962151"/>
        </a:xfrm>
        <a:prstGeom prst="blockArc">
          <a:avLst>
            <a:gd name="adj1" fmla="val 10665254"/>
            <a:gd name="adj2" fmla="val 0"/>
            <a:gd name="adj3" fmla="val 25000"/>
          </a:avLst>
        </a:prstGeom>
        <a:ln w="15875" cmpd="thickThi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twoCellAnchor>
    <xdr:from>
      <xdr:col>7</xdr:col>
      <xdr:colOff>400050</xdr:colOff>
      <xdr:row>26</xdr:row>
      <xdr:rowOff>19049</xdr:rowOff>
    </xdr:from>
    <xdr:to>
      <xdr:col>8</xdr:col>
      <xdr:colOff>19050</xdr:colOff>
      <xdr:row>27</xdr:row>
      <xdr:rowOff>47624</xdr:rowOff>
    </xdr:to>
    <xdr:sp macro="" textlink="">
      <xdr:nvSpPr>
        <xdr:cNvPr id="8" name="Circle: Hollow 7">
          <a:extLst>
            <a:ext uri="{FF2B5EF4-FFF2-40B4-BE49-F238E27FC236}">
              <a16:creationId xmlns:a16="http://schemas.microsoft.com/office/drawing/2014/main" id="{DF8473C7-7A9D-8678-0600-CC618957ED51}"/>
            </a:ext>
          </a:extLst>
        </xdr:cNvPr>
        <xdr:cNvSpPr/>
      </xdr:nvSpPr>
      <xdr:spPr>
        <a:xfrm>
          <a:off x="5572125" y="5276849"/>
          <a:ext cx="228600" cy="219075"/>
        </a:xfrm>
        <a:prstGeom prst="donu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twoCellAnchor>
    <xdr:from>
      <xdr:col>2</xdr:col>
      <xdr:colOff>495300</xdr:colOff>
      <xdr:row>18</xdr:row>
      <xdr:rowOff>57150</xdr:rowOff>
    </xdr:from>
    <xdr:to>
      <xdr:col>12</xdr:col>
      <xdr:colOff>247650</xdr:colOff>
      <xdr:row>35</xdr:row>
      <xdr:rowOff>9525</xdr:rowOff>
    </xdr:to>
    <xdr:graphicFrame macro="">
      <xdr:nvGraphicFramePr>
        <xdr:cNvPr id="3" name="Chart 2">
          <a:extLst>
            <a:ext uri="{FF2B5EF4-FFF2-40B4-BE49-F238E27FC236}">
              <a16:creationId xmlns:a16="http://schemas.microsoft.com/office/drawing/2014/main" id="{8402B6C1-C35B-45C7-A16F-14B08C2D11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oneCellAnchor>
    <xdr:from>
      <xdr:col>3</xdr:col>
      <xdr:colOff>371476</xdr:colOff>
      <xdr:row>12</xdr:row>
      <xdr:rowOff>180975</xdr:rowOff>
    </xdr:from>
    <xdr:ext cx="6924674" cy="560859"/>
    <xdr:sp macro="" textlink="">
      <xdr:nvSpPr>
        <xdr:cNvPr id="10" name="TextBox 9">
          <a:extLst>
            <a:ext uri="{FF2B5EF4-FFF2-40B4-BE49-F238E27FC236}">
              <a16:creationId xmlns:a16="http://schemas.microsoft.com/office/drawing/2014/main" id="{11568961-8212-73B0-EC6D-2D37B7A5C69E}"/>
            </a:ext>
          </a:extLst>
        </xdr:cNvPr>
        <xdr:cNvSpPr txBox="1"/>
      </xdr:nvSpPr>
      <xdr:spPr>
        <a:xfrm>
          <a:off x="3105151" y="2771775"/>
          <a:ext cx="6924674" cy="5608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2800" b="1">
              <a:solidFill>
                <a:srgbClr val="0070C0"/>
              </a:solidFill>
              <a:latin typeface="ADLaM Display" panose="02010000000000000000" pitchFamily="2" charset="0"/>
              <a:ea typeface="ADLaM Display" panose="02010000000000000000" pitchFamily="2" charset="0"/>
              <a:cs typeface="ADLaM Display" panose="02010000000000000000" pitchFamily="2" charset="0"/>
            </a:rPr>
            <a:t>Solo Cleaner Business Health Gauge</a:t>
          </a:r>
        </a:p>
      </xdr:txBody>
    </xdr:sp>
    <xdr:clientData/>
  </xdr:oneCellAnchor>
</xdr:wsDr>
</file>

<file path=xl/drawings/drawing2.xml><?xml version="1.0" encoding="utf-8"?>
<c:userShapes xmlns:c="http://schemas.openxmlformats.org/drawingml/2006/chart">
  <cdr:relSizeAnchor xmlns:cdr="http://schemas.openxmlformats.org/drawingml/2006/chartDrawing">
    <cdr:from>
      <cdr:x>0.21474</cdr:x>
      <cdr:y>0.44059</cdr:y>
    </cdr:from>
    <cdr:to>
      <cdr:x>0.74714</cdr:x>
      <cdr:y>0.48575</cdr:y>
    </cdr:to>
    <cdr:sp macro="" textlink="">
      <cdr:nvSpPr>
        <cdr:cNvPr id="2" name="Rectangle: Diagonal Corners Rounded 1">
          <a:extLst xmlns:a="http://schemas.openxmlformats.org/drawingml/2006/main">
            <a:ext uri="{FF2B5EF4-FFF2-40B4-BE49-F238E27FC236}">
              <a16:creationId xmlns:a16="http://schemas.microsoft.com/office/drawing/2014/main" id="{09EE8228-B59A-D158-425F-F7A35AC9F5C8}"/>
            </a:ext>
          </a:extLst>
        </cdr:cNvPr>
        <cdr:cNvSpPr/>
      </cdr:nvSpPr>
      <cdr:spPr>
        <a:xfrm xmlns:a="http://schemas.openxmlformats.org/drawingml/2006/main">
          <a:off x="1609724" y="1695450"/>
          <a:ext cx="3990975" cy="173753"/>
        </a:xfrm>
        <a:prstGeom xmlns:a="http://schemas.openxmlformats.org/drawingml/2006/main" prst="round2DiagRect">
          <a:avLst/>
        </a:prstGeom>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kern="1200"/>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2362201</xdr:colOff>
      <xdr:row>1</xdr:row>
      <xdr:rowOff>1119187</xdr:rowOff>
    </xdr:to>
    <xdr:pic>
      <xdr:nvPicPr>
        <xdr:cNvPr id="3" name="Picture 2">
          <a:extLst>
            <a:ext uri="{FF2B5EF4-FFF2-40B4-BE49-F238E27FC236}">
              <a16:creationId xmlns:a16="http://schemas.microsoft.com/office/drawing/2014/main" id="{6E225A65-F1DB-B346-5734-6AFC0D4D61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362200" cy="1328737"/>
        </a:xfrm>
        <a:prstGeom prst="rect">
          <a:avLst/>
        </a:prstGeom>
      </xdr:spPr>
    </xdr:pic>
    <xdr:clientData/>
  </xdr:twoCellAnchor>
  <xdr:twoCellAnchor editAs="absolute">
    <xdr:from>
      <xdr:col>0</xdr:col>
      <xdr:colOff>57150</xdr:colOff>
      <xdr:row>4</xdr:row>
      <xdr:rowOff>161925</xdr:rowOff>
    </xdr:from>
    <xdr:to>
      <xdr:col>0</xdr:col>
      <xdr:colOff>4905375</xdr:colOff>
      <xdr:row>10</xdr:row>
      <xdr:rowOff>171450</xdr:rowOff>
    </xdr:to>
    <xdr:pic>
      <xdr:nvPicPr>
        <xdr:cNvPr id="9" name="Picture 8">
          <a:extLst>
            <a:ext uri="{FF2B5EF4-FFF2-40B4-BE49-F238E27FC236}">
              <a16:creationId xmlns:a16="http://schemas.microsoft.com/office/drawing/2014/main" id="{E524B98E-4973-1014-3A75-4A3D34A5602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57150" y="3076575"/>
          <a:ext cx="4848225" cy="4848225"/>
        </a:xfrm>
        <a:prstGeom prst="rect">
          <a:avLst/>
        </a:prstGeom>
      </xdr:spPr>
    </xdr:pic>
    <xdr:clientData/>
  </xdr:twoCellAnchor>
  <xdr:twoCellAnchor editAs="oneCell">
    <xdr:from>
      <xdr:col>0</xdr:col>
      <xdr:colOff>228600</xdr:colOff>
      <xdr:row>11</xdr:row>
      <xdr:rowOff>219075</xdr:rowOff>
    </xdr:from>
    <xdr:to>
      <xdr:col>0</xdr:col>
      <xdr:colOff>2583180</xdr:colOff>
      <xdr:row>25</xdr:row>
      <xdr:rowOff>171450</xdr:rowOff>
    </xdr:to>
    <xdr:pic>
      <xdr:nvPicPr>
        <xdr:cNvPr id="4" name="Picture 3">
          <a:extLst>
            <a:ext uri="{FF2B5EF4-FFF2-40B4-BE49-F238E27FC236}">
              <a16:creationId xmlns:a16="http://schemas.microsoft.com/office/drawing/2014/main" id="{7888781C-6F98-19D1-D96F-4A638BE75B9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28600" y="8162925"/>
          <a:ext cx="2354580" cy="29432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317578</xdr:colOff>
      <xdr:row>11</xdr:row>
      <xdr:rowOff>584743</xdr:rowOff>
    </xdr:from>
    <xdr:to>
      <xdr:col>8</xdr:col>
      <xdr:colOff>231854</xdr:colOff>
      <xdr:row>44</xdr:row>
      <xdr:rowOff>113139</xdr:rowOff>
    </xdr:to>
    <xdr:graphicFrame macro="">
      <xdr:nvGraphicFramePr>
        <xdr:cNvPr id="14" name="Chart 13">
          <a:extLst>
            <a:ext uri="{FF2B5EF4-FFF2-40B4-BE49-F238E27FC236}">
              <a16:creationId xmlns:a16="http://schemas.microsoft.com/office/drawing/2014/main" id="{8E2EE2DE-C304-4F86-A112-9CA243DD19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5</xdr:col>
      <xdr:colOff>569177</xdr:colOff>
      <xdr:row>11</xdr:row>
      <xdr:rowOff>636120</xdr:rowOff>
    </xdr:from>
    <xdr:to>
      <xdr:col>5</xdr:col>
      <xdr:colOff>1745179</xdr:colOff>
      <xdr:row>11</xdr:row>
      <xdr:rowOff>1300544</xdr:rowOff>
    </xdr:to>
    <xdr:pic>
      <xdr:nvPicPr>
        <xdr:cNvPr id="13" name="Picture 12">
          <a:extLst>
            <a:ext uri="{FF2B5EF4-FFF2-40B4-BE49-F238E27FC236}">
              <a16:creationId xmlns:a16="http://schemas.microsoft.com/office/drawing/2014/main" id="{109FB5F3-9400-9F66-697C-F6DE7CF4F0FA}"/>
            </a:ext>
          </a:extLst>
        </xdr:cNvPr>
        <xdr:cNvPicPr>
          <a:picLocks noChangeAspect="1"/>
        </xdr:cNvPicPr>
      </xdr:nvPicPr>
      <xdr:blipFill>
        <a:blip xmlns:r="http://schemas.openxmlformats.org/officeDocument/2006/relationships" r:embed="rId2" cstate="print">
          <a:alphaModFix amt="5000"/>
          <a:extLst>
            <a:ext uri="{28A0092B-C50C-407E-A947-70E740481C1C}">
              <a14:useLocalDpi xmlns:a14="http://schemas.microsoft.com/office/drawing/2010/main" val="0"/>
            </a:ext>
          </a:extLst>
        </a:blip>
        <a:stretch>
          <a:fillRect/>
        </a:stretch>
      </xdr:blipFill>
      <xdr:spPr>
        <a:xfrm>
          <a:off x="6330640" y="3876943"/>
          <a:ext cx="1176002" cy="664424"/>
        </a:xfrm>
        <a:prstGeom prst="rect">
          <a:avLst/>
        </a:prstGeom>
      </xdr:spPr>
    </xdr:pic>
    <xdr:clientData/>
  </xdr:twoCellAnchor>
  <xdr:oneCellAnchor>
    <xdr:from>
      <xdr:col>5</xdr:col>
      <xdr:colOff>254738</xdr:colOff>
      <xdr:row>14</xdr:row>
      <xdr:rowOff>177208</xdr:rowOff>
    </xdr:from>
    <xdr:ext cx="4574216" cy="477182"/>
    <xdr:sp macro="" textlink="">
      <xdr:nvSpPr>
        <xdr:cNvPr id="5" name="TextBox 4">
          <a:extLst>
            <a:ext uri="{FF2B5EF4-FFF2-40B4-BE49-F238E27FC236}">
              <a16:creationId xmlns:a16="http://schemas.microsoft.com/office/drawing/2014/main" id="{68FA8B86-800D-4923-83C1-360EA639E90B}"/>
            </a:ext>
          </a:extLst>
        </xdr:cNvPr>
        <xdr:cNvSpPr txBox="1"/>
      </xdr:nvSpPr>
      <xdr:spPr>
        <a:xfrm>
          <a:off x="5770378" y="5028313"/>
          <a:ext cx="4574216" cy="4771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2300" b="1">
              <a:solidFill>
                <a:srgbClr val="0070C0"/>
              </a:solidFill>
              <a:latin typeface="ADLaM Display" panose="02010000000000000000" pitchFamily="2" charset="0"/>
              <a:ea typeface="ADLaM Display" panose="02010000000000000000" pitchFamily="2" charset="0"/>
              <a:cs typeface="ADLaM Display" panose="02010000000000000000" pitchFamily="2" charset="0"/>
            </a:rPr>
            <a:t>Your</a:t>
          </a:r>
          <a:r>
            <a:rPr lang="en-US" sz="2300" b="1" baseline="0">
              <a:solidFill>
                <a:srgbClr val="0070C0"/>
              </a:solidFill>
              <a:latin typeface="ADLaM Display" panose="02010000000000000000" pitchFamily="2" charset="0"/>
              <a:ea typeface="ADLaM Display" panose="02010000000000000000" pitchFamily="2" charset="0"/>
              <a:cs typeface="ADLaM Display" panose="02010000000000000000" pitchFamily="2" charset="0"/>
            </a:rPr>
            <a:t> </a:t>
          </a:r>
          <a:r>
            <a:rPr lang="en-US" sz="2300" b="1">
              <a:solidFill>
                <a:srgbClr val="0070C0"/>
              </a:solidFill>
              <a:latin typeface="ADLaM Display" panose="02010000000000000000" pitchFamily="2" charset="0"/>
              <a:ea typeface="ADLaM Display" panose="02010000000000000000" pitchFamily="2" charset="0"/>
              <a:cs typeface="ADLaM Display" panose="02010000000000000000" pitchFamily="2" charset="0"/>
            </a:rPr>
            <a:t>Business HealthMeter</a:t>
          </a:r>
        </a:p>
      </xdr:txBody>
    </xdr:sp>
    <xdr:clientData/>
  </xdr:oneCellAnchor>
  <xdr:twoCellAnchor>
    <xdr:from>
      <xdr:col>2</xdr:col>
      <xdr:colOff>1105971</xdr:colOff>
      <xdr:row>20</xdr:row>
      <xdr:rowOff>155549</xdr:rowOff>
    </xdr:from>
    <xdr:to>
      <xdr:col>11</xdr:col>
      <xdr:colOff>578148</xdr:colOff>
      <xdr:row>41</xdr:row>
      <xdr:rowOff>79350</xdr:rowOff>
    </xdr:to>
    <xdr:graphicFrame macro="">
      <xdr:nvGraphicFramePr>
        <xdr:cNvPr id="15" name="Chart 14">
          <a:extLst>
            <a:ext uri="{FF2B5EF4-FFF2-40B4-BE49-F238E27FC236}">
              <a16:creationId xmlns:a16="http://schemas.microsoft.com/office/drawing/2014/main" id="{B1EF1F40-B8B8-4E68-B971-8BDAD6E419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1302079</xdr:colOff>
      <xdr:row>24</xdr:row>
      <xdr:rowOff>14343</xdr:rowOff>
    </xdr:from>
    <xdr:to>
      <xdr:col>6</xdr:col>
      <xdr:colOff>1187780</xdr:colOff>
      <xdr:row>34</xdr:row>
      <xdr:rowOff>71493</xdr:rowOff>
    </xdr:to>
    <xdr:sp macro="" textlink="">
      <xdr:nvSpPr>
        <xdr:cNvPr id="17" name="Block Arc 16">
          <a:extLst>
            <a:ext uri="{FF2B5EF4-FFF2-40B4-BE49-F238E27FC236}">
              <a16:creationId xmlns:a16="http://schemas.microsoft.com/office/drawing/2014/main" id="{C3BDA771-7761-4B57-8A5B-7B4D6261903C}"/>
            </a:ext>
          </a:extLst>
        </xdr:cNvPr>
        <xdr:cNvSpPr/>
      </xdr:nvSpPr>
      <xdr:spPr>
        <a:xfrm>
          <a:off x="7082769" y="6692791"/>
          <a:ext cx="2042511" cy="1918357"/>
        </a:xfrm>
        <a:prstGeom prst="blockArc">
          <a:avLst>
            <a:gd name="adj1" fmla="val 10665254"/>
            <a:gd name="adj2" fmla="val 0"/>
            <a:gd name="adj3" fmla="val 25000"/>
          </a:avLst>
        </a:prstGeom>
        <a:ln w="15875" cmpd="thickThi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twoCellAnchor>
    <xdr:from>
      <xdr:col>6</xdr:col>
      <xdr:colOff>47627</xdr:colOff>
      <xdr:row>28</xdr:row>
      <xdr:rowOff>19049</xdr:rowOff>
    </xdr:from>
    <xdr:to>
      <xdr:col>6</xdr:col>
      <xdr:colOff>276227</xdr:colOff>
      <xdr:row>29</xdr:row>
      <xdr:rowOff>47624</xdr:rowOff>
    </xdr:to>
    <xdr:sp macro="" textlink="">
      <xdr:nvSpPr>
        <xdr:cNvPr id="18" name="Circle: Hollow 17">
          <a:extLst>
            <a:ext uri="{FF2B5EF4-FFF2-40B4-BE49-F238E27FC236}">
              <a16:creationId xmlns:a16="http://schemas.microsoft.com/office/drawing/2014/main" id="{908BABB0-BC8C-482F-8242-6BEBB43FB8CA}"/>
            </a:ext>
          </a:extLst>
        </xdr:cNvPr>
        <xdr:cNvSpPr/>
      </xdr:nvSpPr>
      <xdr:spPr>
        <a:xfrm>
          <a:off x="7562852" y="6791324"/>
          <a:ext cx="228600" cy="219075"/>
        </a:xfrm>
        <a:prstGeom prst="donu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twoCellAnchor>
    <xdr:from>
      <xdr:col>4</xdr:col>
      <xdr:colOff>487867</xdr:colOff>
      <xdr:row>22</xdr:row>
      <xdr:rowOff>5005</xdr:rowOff>
    </xdr:from>
    <xdr:to>
      <xdr:col>6</xdr:col>
      <xdr:colOff>2448244</xdr:colOff>
      <xdr:row>37</xdr:row>
      <xdr:rowOff>173583</xdr:rowOff>
    </xdr:to>
    <xdr:graphicFrame macro="">
      <xdr:nvGraphicFramePr>
        <xdr:cNvPr id="19" name="Chart 18">
          <a:extLst>
            <a:ext uri="{FF2B5EF4-FFF2-40B4-BE49-F238E27FC236}">
              <a16:creationId xmlns:a16="http://schemas.microsoft.com/office/drawing/2014/main" id="{CC821FBA-393D-4A79-8E28-A1CFE98263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oneCellAnchor>
    <xdr:from>
      <xdr:col>5</xdr:col>
      <xdr:colOff>1276350</xdr:colOff>
      <xdr:row>32</xdr:row>
      <xdr:rowOff>66675</xdr:rowOff>
    </xdr:from>
    <xdr:ext cx="184731" cy="264560"/>
    <xdr:sp macro="" textlink="">
      <xdr:nvSpPr>
        <xdr:cNvPr id="7" name="TextBox 6">
          <a:extLst>
            <a:ext uri="{FF2B5EF4-FFF2-40B4-BE49-F238E27FC236}">
              <a16:creationId xmlns:a16="http://schemas.microsoft.com/office/drawing/2014/main" id="{575C1350-1C07-365C-EC72-669D6B61E6DC}"/>
            </a:ext>
          </a:extLst>
        </xdr:cNvPr>
        <xdr:cNvSpPr txBox="1"/>
      </xdr:nvSpPr>
      <xdr:spPr>
        <a:xfrm>
          <a:off x="6638925" y="760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5</xdr:col>
      <xdr:colOff>1466850</xdr:colOff>
      <xdr:row>31</xdr:row>
      <xdr:rowOff>0</xdr:rowOff>
    </xdr:from>
    <xdr:ext cx="1927515" cy="405086"/>
    <xdr:sp macro="" textlink="P27">
      <xdr:nvSpPr>
        <xdr:cNvPr id="8" name="TextBox 7">
          <a:extLst>
            <a:ext uri="{FF2B5EF4-FFF2-40B4-BE49-F238E27FC236}">
              <a16:creationId xmlns:a16="http://schemas.microsoft.com/office/drawing/2014/main" id="{9AB1D05C-DAB3-B303-EA93-0E0005680957}"/>
            </a:ext>
          </a:extLst>
        </xdr:cNvPr>
        <xdr:cNvSpPr txBox="1"/>
      </xdr:nvSpPr>
      <xdr:spPr>
        <a:xfrm>
          <a:off x="7247540" y="7981293"/>
          <a:ext cx="1927515" cy="405086"/>
        </a:xfrm>
        <a:prstGeom prst="rect">
          <a:avLst/>
        </a:prstGeom>
        <a:ln/>
      </xdr:spPr>
      <xdr:style>
        <a:lnRef idx="3">
          <a:schemeClr val="lt1"/>
        </a:lnRef>
        <a:fillRef idx="1">
          <a:schemeClr val="accent1"/>
        </a:fillRef>
        <a:effectRef idx="1">
          <a:schemeClr val="accent1"/>
        </a:effectRef>
        <a:fontRef idx="minor">
          <a:schemeClr val="lt1"/>
        </a:fontRef>
      </xdr:style>
      <xdr:txBody>
        <a:bodyPr vertOverflow="clip" horzOverflow="clip" wrap="none" rtlCol="0" anchor="t">
          <a:noAutofit/>
        </a:bodyPr>
        <a:lstStyle/>
        <a:p>
          <a:fld id="{B4F015BD-225B-46F4-A85D-907EDC4A6733}" type="TxLink">
            <a:rPr lang="en-US" sz="1400" b="1" i="0" u="none" strike="noStrike" cap="none" spc="0">
              <a:ln w="10160">
                <a:solidFill>
                  <a:schemeClr val="accent5"/>
                </a:solidFill>
                <a:prstDash val="solid"/>
              </a:ln>
              <a:solidFill>
                <a:schemeClr val="bg1"/>
              </a:solidFill>
              <a:effectLst>
                <a:outerShdw blurRad="38100" dist="22860" dir="5400000" algn="tl" rotWithShape="0">
                  <a:srgbClr val="000000">
                    <a:alpha val="30000"/>
                  </a:srgbClr>
                </a:outerShdw>
              </a:effectLst>
              <a:latin typeface="Amasis MT Pro Black" panose="02040A04050005020304" pitchFamily="18" charset="0"/>
              <a:ea typeface="Calibri"/>
              <a:cs typeface="Calibri"/>
            </a:rPr>
            <a:pPr/>
            <a:t>Current score: 67%</a:t>
          </a:fld>
          <a:endParaRPr lang="en-US" sz="1400">
            <a:solidFill>
              <a:schemeClr val="bg1"/>
            </a:solidFill>
            <a:latin typeface="Amasis MT Pro Black" panose="02040A04050005020304" pitchFamily="18" charset="0"/>
          </a:endParaRPr>
        </a:p>
      </xdr:txBody>
    </xdr:sp>
    <xdr:clientData/>
  </xdr:oneCellAnchor>
  <xdr:oneCellAnchor>
    <xdr:from>
      <xdr:col>0</xdr:col>
      <xdr:colOff>0</xdr:colOff>
      <xdr:row>0</xdr:row>
      <xdr:rowOff>0</xdr:rowOff>
    </xdr:from>
    <xdr:ext cx="11232530" cy="789878"/>
    <xdr:sp macro="" textlink="">
      <xdr:nvSpPr>
        <xdr:cNvPr id="9" name="Rectangle 8">
          <a:extLst>
            <a:ext uri="{FF2B5EF4-FFF2-40B4-BE49-F238E27FC236}">
              <a16:creationId xmlns:a16="http://schemas.microsoft.com/office/drawing/2014/main" id="{C0BC443C-D97C-9399-37E9-B32823AE7F0A}"/>
            </a:ext>
          </a:extLst>
        </xdr:cNvPr>
        <xdr:cNvSpPr/>
      </xdr:nvSpPr>
      <xdr:spPr>
        <a:xfrm>
          <a:off x="0" y="0"/>
          <a:ext cx="11232530" cy="789878"/>
        </a:xfrm>
        <a:prstGeom prst="rect">
          <a:avLst/>
        </a:prstGeom>
        <a:noFill/>
      </xdr:spPr>
      <xdr:txBody>
        <a:bodyPr wrap="none" lIns="91440" tIns="45720" rIns="91440" bIns="45720" anchor="t">
          <a:noAutofit/>
          <a:scene3d>
            <a:camera prst="orthographicFront"/>
            <a:lightRig rig="soft" dir="t">
              <a:rot lat="0" lon="0" rev="15600000"/>
            </a:lightRig>
          </a:scene3d>
          <a:sp3d extrusionH="57150" prstMaterial="softEdge">
            <a:bevelT w="25400" h="38100"/>
          </a:sp3d>
        </a:bodyPr>
        <a:lstStyle/>
        <a:p>
          <a:pPr algn="ctr"/>
          <a:r>
            <a:rPr lang="en-US" sz="4400" b="0" cap="none" spc="0" baseline="0">
              <a:ln/>
              <a:solidFill>
                <a:schemeClr val="accent4">
                  <a:lumMod val="75000"/>
                </a:schemeClr>
              </a:solidFill>
              <a:effectLst/>
              <a:latin typeface="ADLaM Display" panose="02010000000000000000" pitchFamily="2" charset="0"/>
              <a:ea typeface="ADLaM Display" panose="02010000000000000000" pitchFamily="2" charset="0"/>
              <a:cs typeface="ADLaM Display" panose="02010000000000000000" pitchFamily="2" charset="0"/>
            </a:rPr>
            <a:t> </a:t>
          </a:r>
          <a:r>
            <a:rPr lang="en-US" sz="2500" b="0">
              <a:solidFill>
                <a:schemeClr val="accent4">
                  <a:lumMod val="75000"/>
                </a:schemeClr>
              </a:solidFill>
              <a:latin typeface="ADLaM Display" panose="02010000000000000000" pitchFamily="2" charset="0"/>
              <a:ea typeface="ADLaM Display" panose="02010000000000000000" pitchFamily="2" charset="0"/>
              <a:cs typeface="ADLaM Display" panose="02010000000000000000" pitchFamily="2" charset="0"/>
            </a:rPr>
            <a:t>Instant Business Health Scorecard </a:t>
          </a:r>
          <a:r>
            <a:rPr lang="en-US" sz="3600" b="1" cap="none" spc="0" baseline="0">
              <a:ln/>
              <a:solidFill>
                <a:schemeClr val="accent4"/>
              </a:solidFill>
              <a:effectLst/>
              <a:latin typeface="Freestyle Script" panose="030804020302050B0404" pitchFamily="66" charset="0"/>
            </a:rPr>
            <a:t>for Solo Cleaners</a:t>
          </a:r>
          <a:endParaRPr lang="en-US" sz="2500" b="1" cap="none" spc="0">
            <a:ln/>
            <a:solidFill>
              <a:schemeClr val="accent4"/>
            </a:solidFill>
            <a:effectLst/>
            <a:latin typeface="Freestyle Script" panose="030804020302050B0404" pitchFamily="66" charset="0"/>
          </a:endParaRPr>
        </a:p>
      </xdr:txBody>
    </xdr:sp>
    <xdr:clientData/>
  </xdr:oneCellAnchor>
  <xdr:oneCellAnchor>
    <xdr:from>
      <xdr:col>7</xdr:col>
      <xdr:colOff>277111</xdr:colOff>
      <xdr:row>5</xdr:row>
      <xdr:rowOff>73986</xdr:rowOff>
    </xdr:from>
    <xdr:ext cx="4385710" cy="2761363"/>
    <xdr:graphicFrame macro="">
      <xdr:nvGraphicFramePr>
        <xdr:cNvPr id="2" name="Chart 1">
          <a:extLst>
            <a:ext uri="{FF2B5EF4-FFF2-40B4-BE49-F238E27FC236}">
              <a16:creationId xmlns:a16="http://schemas.microsoft.com/office/drawing/2014/main" id="{0E2656E6-A351-4506-B67A-4EF5E4F42B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oneCellAnchor>
  <xdr:twoCellAnchor>
    <xdr:from>
      <xdr:col>0</xdr:col>
      <xdr:colOff>410018</xdr:colOff>
      <xdr:row>17</xdr:row>
      <xdr:rowOff>152511</xdr:rowOff>
    </xdr:from>
    <xdr:to>
      <xdr:col>2</xdr:col>
      <xdr:colOff>553779</xdr:colOff>
      <xdr:row>32</xdr:row>
      <xdr:rowOff>88606</xdr:rowOff>
    </xdr:to>
    <xdr:graphicFrame macro="">
      <xdr:nvGraphicFramePr>
        <xdr:cNvPr id="6" name="Chart 5">
          <a:extLst>
            <a:ext uri="{FF2B5EF4-FFF2-40B4-BE49-F238E27FC236}">
              <a16:creationId xmlns:a16="http://schemas.microsoft.com/office/drawing/2014/main" id="{4C5A4CE2-EFB4-52EA-0083-CAE4C3CB340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oneCellAnchor>
    <xdr:from>
      <xdr:col>7</xdr:col>
      <xdr:colOff>433441</xdr:colOff>
      <xdr:row>18</xdr:row>
      <xdr:rowOff>128810</xdr:rowOff>
    </xdr:from>
    <xdr:ext cx="4197645" cy="2558460"/>
    <xdr:graphicFrame macro="">
      <xdr:nvGraphicFramePr>
        <xdr:cNvPr id="3" name="Chart 2">
          <a:extLst>
            <a:ext uri="{FF2B5EF4-FFF2-40B4-BE49-F238E27FC236}">
              <a16:creationId xmlns:a16="http://schemas.microsoft.com/office/drawing/2014/main" id="{253C2F55-1A46-4F5E-B33B-495E21121F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oneCellAnchor>
  <xdr:twoCellAnchor editAs="absolute">
    <xdr:from>
      <xdr:col>2</xdr:col>
      <xdr:colOff>545948</xdr:colOff>
      <xdr:row>20</xdr:row>
      <xdr:rowOff>116159</xdr:rowOff>
    </xdr:from>
    <xdr:to>
      <xdr:col>8</xdr:col>
      <xdr:colOff>46466</xdr:colOff>
      <xdr:row>40</xdr:row>
      <xdr:rowOff>69697</xdr:rowOff>
    </xdr:to>
    <xdr:graphicFrame macro="">
      <xdr:nvGraphicFramePr>
        <xdr:cNvPr id="16" name="Chart 15">
          <a:extLst>
            <a:ext uri="{FF2B5EF4-FFF2-40B4-BE49-F238E27FC236}">
              <a16:creationId xmlns:a16="http://schemas.microsoft.com/office/drawing/2014/main" id="{FF473CA2-6CF0-4705-B504-059B93632B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0</xdr:col>
      <xdr:colOff>325244</xdr:colOff>
      <xdr:row>0</xdr:row>
      <xdr:rowOff>46463</xdr:rowOff>
    </xdr:from>
    <xdr:to>
      <xdr:col>1</xdr:col>
      <xdr:colOff>1570941</xdr:colOff>
      <xdr:row>0</xdr:row>
      <xdr:rowOff>919973</xdr:rowOff>
    </xdr:to>
    <xdr:pic>
      <xdr:nvPicPr>
        <xdr:cNvPr id="20" name="Picture 19">
          <a:extLst>
            <a:ext uri="{FF2B5EF4-FFF2-40B4-BE49-F238E27FC236}">
              <a16:creationId xmlns:a16="http://schemas.microsoft.com/office/drawing/2014/main" id="{5D5B2A8A-FED3-4A18-9F5B-A5C3392EC39A}"/>
            </a:ext>
          </a:extLst>
        </xdr:cNvPr>
        <xdr:cNvPicPr>
          <a:picLocks noChangeAspect="1"/>
        </xdr:cNvPicPr>
      </xdr:nvPicPr>
      <xdr:blipFill>
        <a:blip xmlns:r="http://schemas.openxmlformats.org/officeDocument/2006/relationships" r:embed="rId9" cstate="print">
          <a:alphaModFix/>
          <a:extLst>
            <a:ext uri="{BEBA8EAE-BF5A-486C-A8C5-ECC9F3942E4B}">
              <a14:imgProps xmlns:a14="http://schemas.microsoft.com/office/drawing/2010/main">
                <a14:imgLayer r:embed="rId10">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325244" y="46463"/>
          <a:ext cx="1849721" cy="873510"/>
        </a:xfrm>
        <a:prstGeom prst="rect">
          <a:avLst/>
        </a:prstGeom>
      </xdr:spPr>
    </xdr:pic>
    <xdr:clientData/>
  </xdr:twoCellAnchor>
  <xdr:oneCellAnchor>
    <xdr:from>
      <xdr:col>1</xdr:col>
      <xdr:colOff>1033812</xdr:colOff>
      <xdr:row>0</xdr:row>
      <xdr:rowOff>696951</xdr:rowOff>
    </xdr:from>
    <xdr:ext cx="8806210" cy="617034"/>
    <xdr:sp macro="" textlink="">
      <xdr:nvSpPr>
        <xdr:cNvPr id="21" name="Rectangle 20">
          <a:extLst>
            <a:ext uri="{FF2B5EF4-FFF2-40B4-BE49-F238E27FC236}">
              <a16:creationId xmlns:a16="http://schemas.microsoft.com/office/drawing/2014/main" id="{1BF46E0A-5E71-4E26-BF58-722B09AE81A1}"/>
            </a:ext>
          </a:extLst>
        </xdr:cNvPr>
        <xdr:cNvSpPr/>
      </xdr:nvSpPr>
      <xdr:spPr>
        <a:xfrm>
          <a:off x="1637836" y="696951"/>
          <a:ext cx="8806210" cy="617034"/>
        </a:xfrm>
        <a:prstGeom prst="rect">
          <a:avLst/>
        </a:prstGeom>
        <a:noFill/>
      </xdr:spPr>
      <xdr:txBody>
        <a:bodyPr wrap="none" lIns="91440" tIns="45720" rIns="91440" bIns="45720" anchor="t">
          <a:noAutofit/>
          <a:scene3d>
            <a:camera prst="orthographicFront"/>
            <a:lightRig rig="soft" dir="t">
              <a:rot lat="0" lon="0" rev="15600000"/>
            </a:lightRig>
          </a:scene3d>
          <a:sp3d extrusionH="57150" prstMaterial="softEdge">
            <a:bevelT w="25400" h="38100"/>
          </a:sp3d>
        </a:bodyPr>
        <a:lstStyle/>
        <a:p>
          <a:pPr algn="ctr"/>
          <a:r>
            <a:rPr lang="en-US" sz="1600" b="0" cap="none" spc="0" baseline="0">
              <a:ln/>
              <a:solidFill>
                <a:sysClr val="windowText" lastClr="000000"/>
              </a:solidFill>
              <a:effectLst/>
              <a:latin typeface="ADLaM Display" panose="02010000000000000000" pitchFamily="2" charset="0"/>
              <a:ea typeface="ADLaM Display" panose="02010000000000000000" pitchFamily="2" charset="0"/>
              <a:cs typeface="ADLaM Display" panose="02010000000000000000" pitchFamily="2" charset="0"/>
            </a:rPr>
            <a:t>Diagnostic View</a:t>
          </a:r>
          <a:endParaRPr lang="en-US" sz="1050" b="1" cap="none" spc="0">
            <a:ln/>
            <a:solidFill>
              <a:sysClr val="windowText" lastClr="000000"/>
            </a:solidFill>
            <a:effectLst/>
            <a:latin typeface="Freestyle Script" panose="030804020302050B0404" pitchFamily="66" charset="0"/>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0.29285</cdr:x>
      <cdr:y>0.44859</cdr:y>
    </cdr:from>
    <cdr:to>
      <cdr:x>0.83669</cdr:x>
      <cdr:y>0.52533</cdr:y>
    </cdr:to>
    <cdr:sp macro="" textlink="">
      <cdr:nvSpPr>
        <cdr:cNvPr id="2" name="Rectangle: Diagonal Corners Rounded 1">
          <a:extLst xmlns:a="http://schemas.openxmlformats.org/drawingml/2006/main">
            <a:ext uri="{FF2B5EF4-FFF2-40B4-BE49-F238E27FC236}">
              <a16:creationId xmlns:a16="http://schemas.microsoft.com/office/drawing/2014/main" id="{09EE8228-B59A-D158-425F-F7A35AC9F5C8}"/>
            </a:ext>
          </a:extLst>
        </cdr:cNvPr>
        <cdr:cNvSpPr/>
      </cdr:nvSpPr>
      <cdr:spPr>
        <a:xfrm xmlns:a="http://schemas.openxmlformats.org/drawingml/2006/main">
          <a:off x="2318644" y="1686927"/>
          <a:ext cx="4305894" cy="288582"/>
        </a:xfrm>
        <a:prstGeom xmlns:a="http://schemas.openxmlformats.org/drawingml/2006/main" prst="round2DiagRect">
          <a:avLst/>
        </a:prstGeom>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kern="1200"/>
        </a:p>
      </cdr:txBody>
    </cdr:sp>
  </cdr:relSizeAnchor>
</c:userShape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20808-7AF1-4276-B43A-31DDD9251428}">
  <dimension ref="A1:B12"/>
  <sheetViews>
    <sheetView workbookViewId="0">
      <selection activeCell="B3" sqref="B3"/>
    </sheetView>
  </sheetViews>
  <sheetFormatPr defaultRowHeight="15" x14ac:dyDescent="0.25"/>
  <cols>
    <col min="1" max="1" width="34.7109375" customWidth="1"/>
    <col min="2" max="4" width="24.7109375" customWidth="1"/>
  </cols>
  <sheetData>
    <row r="1" spans="1:2" ht="18.75" x14ac:dyDescent="0.3">
      <c r="A1" s="9" t="s">
        <v>99</v>
      </c>
    </row>
    <row r="3" spans="1:2" ht="26.25" x14ac:dyDescent="0.4">
      <c r="A3" s="10" t="s">
        <v>100</v>
      </c>
      <c r="B3" s="16" t="e">
        <f>Health!$B$11</f>
        <v>#REF!</v>
      </c>
    </row>
    <row r="6" spans="1:2" x14ac:dyDescent="0.25">
      <c r="A6" s="10" t="s">
        <v>101</v>
      </c>
      <c r="B6" t="e">
        <f>Health!$B$11</f>
        <v>#REF!</v>
      </c>
    </row>
    <row r="9" spans="1:2" x14ac:dyDescent="0.25">
      <c r="A9" s="10" t="s">
        <v>102</v>
      </c>
    </row>
    <row r="10" spans="1:2" x14ac:dyDescent="0.25">
      <c r="A10" t="s">
        <v>103</v>
      </c>
      <c r="B10" s="11" t="e">
        <f>Health!C6</f>
        <v>#REF!</v>
      </c>
    </row>
    <row r="11" spans="1:2" x14ac:dyDescent="0.25">
      <c r="A11" t="s">
        <v>104</v>
      </c>
      <c r="B11" s="11" t="e">
        <f>Health!C7</f>
        <v>#REF!</v>
      </c>
    </row>
    <row r="12" spans="1:2" x14ac:dyDescent="0.25">
      <c r="A12" t="s">
        <v>105</v>
      </c>
      <c r="B12" t="s">
        <v>106</v>
      </c>
    </row>
  </sheetData>
  <conditionalFormatting sqref="B3">
    <cfRule type="colorScale" priority="1">
      <colorScale>
        <cfvo type="num" val="0"/>
        <cfvo type="num" val="LM_raw"/>
        <cfvo type="num" val="MH_raw"/>
        <color rgb="FFF44336"/>
        <color rgb="FFFFEB3B"/>
        <color rgb="FF4CAF50"/>
      </colorScale>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588CF-8627-4124-88C6-CF3BB721D2EA}">
  <dimension ref="A1:A4"/>
  <sheetViews>
    <sheetView topLeftCell="B5" workbookViewId="0">
      <selection activeCell="P11" sqref="P11"/>
    </sheetView>
  </sheetViews>
  <sheetFormatPr defaultRowHeight="15" x14ac:dyDescent="0.25"/>
  <cols>
    <col min="1" max="1" width="22.7109375" customWidth="1"/>
  </cols>
  <sheetData>
    <row r="1" spans="1:1" ht="27.95" customHeight="1" x14ac:dyDescent="0.3">
      <c r="A1" s="9" t="s">
        <v>97</v>
      </c>
    </row>
    <row r="3" spans="1:1" x14ac:dyDescent="0.25">
      <c r="A3" s="10" t="s">
        <v>98</v>
      </c>
    </row>
    <row r="4" spans="1:1" ht="26.25" x14ac:dyDescent="0.4">
      <c r="A4" s="16">
        <f>Val</f>
        <v>67</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22813-0D36-443B-8E87-3A433AC24E81}">
  <dimension ref="A1:B26"/>
  <sheetViews>
    <sheetView workbookViewId="0">
      <selection activeCell="B4" sqref="B4"/>
    </sheetView>
  </sheetViews>
  <sheetFormatPr defaultRowHeight="15" x14ac:dyDescent="0.25"/>
  <cols>
    <col min="1" max="1" width="40.7109375" customWidth="1"/>
    <col min="2" max="2" width="27.7109375" customWidth="1"/>
  </cols>
  <sheetData>
    <row r="1" spans="1:2" ht="18.75" x14ac:dyDescent="0.3">
      <c r="A1" s="9" t="s">
        <v>64</v>
      </c>
    </row>
    <row r="3" spans="1:2" x14ac:dyDescent="0.25">
      <c r="A3" s="10" t="s">
        <v>65</v>
      </c>
    </row>
    <row r="4" spans="1:2" x14ac:dyDescent="0.25">
      <c r="A4" t="s">
        <v>66</v>
      </c>
      <c r="B4">
        <f>'Dashboard '!C4</f>
        <v>48</v>
      </c>
    </row>
    <row r="5" spans="1:2" x14ac:dyDescent="0.25">
      <c r="A5" t="s">
        <v>67</v>
      </c>
      <c r="B5">
        <f>'Dashboard '!C5</f>
        <v>40</v>
      </c>
    </row>
    <row r="6" spans="1:2" x14ac:dyDescent="0.25">
      <c r="A6" t="s">
        <v>68</v>
      </c>
      <c r="B6">
        <f>'Dashboard '!C6</f>
        <v>8</v>
      </c>
    </row>
    <row r="7" spans="1:2" x14ac:dyDescent="0.25">
      <c r="A7" t="s">
        <v>69</v>
      </c>
      <c r="B7" s="19">
        <f>'Dashboard '!C7</f>
        <v>120</v>
      </c>
    </row>
    <row r="8" spans="1:2" x14ac:dyDescent="0.25">
      <c r="A8" t="s">
        <v>70</v>
      </c>
      <c r="B8" s="17">
        <f>'Dashboard '!C8</f>
        <v>0.83333333333333337</v>
      </c>
    </row>
    <row r="9" spans="1:2" x14ac:dyDescent="0.25">
      <c r="A9" t="s">
        <v>71</v>
      </c>
      <c r="B9">
        <f>'Dashboard '!C9</f>
        <v>140</v>
      </c>
    </row>
    <row r="10" spans="1:2" x14ac:dyDescent="0.25">
      <c r="A10" t="s">
        <v>72</v>
      </c>
      <c r="B10">
        <f>'Dashboard '!C10</f>
        <v>10</v>
      </c>
    </row>
    <row r="11" spans="1:2" x14ac:dyDescent="0.25">
      <c r="A11" t="s">
        <v>73</v>
      </c>
      <c r="B11" s="1">
        <f>'Dashboard '!C11</f>
        <v>4800</v>
      </c>
    </row>
    <row r="12" spans="1:2" x14ac:dyDescent="0.25">
      <c r="A12" t="s">
        <v>74</v>
      </c>
      <c r="B12" s="1">
        <f>'Dashboard '!C12</f>
        <v>200</v>
      </c>
    </row>
    <row r="13" spans="1:2" x14ac:dyDescent="0.25">
      <c r="A13" t="s">
        <v>75</v>
      </c>
      <c r="B13">
        <f>'Dashboard '!C13</f>
        <v>2</v>
      </c>
    </row>
    <row r="14" spans="1:2" x14ac:dyDescent="0.25">
      <c r="A14" t="s">
        <v>76</v>
      </c>
      <c r="B14">
        <f>'Dashboard '!C14</f>
        <v>0</v>
      </c>
    </row>
    <row r="15" spans="1:2" x14ac:dyDescent="0.25">
      <c r="A15" t="s">
        <v>77</v>
      </c>
      <c r="B15">
        <f>'Dashboard '!C15</f>
        <v>24</v>
      </c>
    </row>
    <row r="16" spans="1:2" x14ac:dyDescent="0.25">
      <c r="A16" t="s">
        <v>78</v>
      </c>
      <c r="B16">
        <f>'Dashboard '!C16</f>
        <v>26</v>
      </c>
    </row>
    <row r="19" spans="1:2" x14ac:dyDescent="0.25">
      <c r="A19" s="10" t="s">
        <v>79</v>
      </c>
    </row>
    <row r="20" spans="1:2" x14ac:dyDescent="0.25">
      <c r="A20" t="s">
        <v>80</v>
      </c>
      <c r="B20">
        <f>'Dashboard '!G4</f>
        <v>150</v>
      </c>
    </row>
    <row r="21" spans="1:2" x14ac:dyDescent="0.25">
      <c r="A21" t="s">
        <v>81</v>
      </c>
      <c r="B21" s="1">
        <f>'Dashboard '!G5</f>
        <v>30.666666666666668</v>
      </c>
    </row>
    <row r="22" spans="1:2" x14ac:dyDescent="0.25">
      <c r="A22" t="s">
        <v>82</v>
      </c>
      <c r="B22" s="1">
        <f>'Dashboard '!G6</f>
        <v>4600</v>
      </c>
    </row>
    <row r="23" spans="1:2" x14ac:dyDescent="0.25">
      <c r="A23" t="s">
        <v>83</v>
      </c>
      <c r="B23" s="17">
        <f>'Dashboard '!G7</f>
        <v>0.95833333333333337</v>
      </c>
    </row>
    <row r="24" spans="1:2" x14ac:dyDescent="0.25">
      <c r="A24" t="s">
        <v>84</v>
      </c>
      <c r="B24">
        <f>'Dashboard '!G10</f>
        <v>25.916666666666668</v>
      </c>
    </row>
    <row r="25" spans="1:2" x14ac:dyDescent="0.25">
      <c r="A25" t="s">
        <v>85</v>
      </c>
      <c r="B25" s="1">
        <f>'Dashboard '!G11</f>
        <v>960</v>
      </c>
    </row>
    <row r="26" spans="1:2" x14ac:dyDescent="0.25">
      <c r="A26" t="s">
        <v>86</v>
      </c>
      <c r="B26" t="str">
        <f>'Dashboard '!G12</f>
        <v>🟠 Lost income high — improve confirmations &amp; rebooking.
🟡 Cancellations high — enforce 24–48h policy.
🟡 Below plan — mostly cancellations/churn → add clients next month.</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E7805-F1F2-477C-AD28-9E11C4FC313B}">
  <dimension ref="A1:D11"/>
  <sheetViews>
    <sheetView workbookViewId="0">
      <selection activeCell="B6" sqref="B6"/>
    </sheetView>
  </sheetViews>
  <sheetFormatPr defaultRowHeight="15" x14ac:dyDescent="0.25"/>
  <cols>
    <col min="1" max="1" width="44.7109375" customWidth="1"/>
    <col min="2" max="4" width="20.7109375" customWidth="1"/>
  </cols>
  <sheetData>
    <row r="1" spans="1:4" ht="18.75" x14ac:dyDescent="0.3">
      <c r="A1" s="9" t="s">
        <v>87</v>
      </c>
    </row>
    <row r="3" spans="1:4" x14ac:dyDescent="0.25">
      <c r="A3" s="14" t="s">
        <v>88</v>
      </c>
    </row>
    <row r="5" spans="1:4" x14ac:dyDescent="0.25">
      <c r="A5" s="10" t="s">
        <v>89</v>
      </c>
      <c r="B5" s="10" t="s">
        <v>90</v>
      </c>
      <c r="C5" s="10" t="s">
        <v>91</v>
      </c>
      <c r="D5" s="10" t="s">
        <v>92</v>
      </c>
    </row>
    <row r="6" spans="1:4" x14ac:dyDescent="0.25">
      <c r="A6" t="s">
        <v>93</v>
      </c>
      <c r="B6" s="13" t="e">
        <v>#REF!</v>
      </c>
      <c r="C6" t="e">
        <v>#REF!</v>
      </c>
      <c r="D6" s="13">
        <v>0.65</v>
      </c>
    </row>
    <row r="7" spans="1:4" x14ac:dyDescent="0.25">
      <c r="A7" t="s">
        <v>94</v>
      </c>
      <c r="B7" s="11" t="e">
        <v>#REF!</v>
      </c>
      <c r="C7" t="e">
        <v>#REF!</v>
      </c>
      <c r="D7" s="13">
        <v>0.35</v>
      </c>
    </row>
    <row r="9" spans="1:4" x14ac:dyDescent="0.25">
      <c r="A9" t="s">
        <v>95</v>
      </c>
      <c r="B9" t="e">
        <f>SUMPRODUCT(C6:C7,D6:D7)</f>
        <v>#REF!</v>
      </c>
    </row>
    <row r="11" spans="1:4" ht="21" x14ac:dyDescent="0.35">
      <c r="A11" s="10" t="s">
        <v>96</v>
      </c>
      <c r="B11" s="15" t="e">
        <f>ROUND(100*B9,0)</f>
        <v>#REF!</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5D69B-847E-48FB-AAF4-9D5B3F062392}">
  <dimension ref="A1:B23"/>
  <sheetViews>
    <sheetView workbookViewId="0">
      <selection activeCell="J18" sqref="J18"/>
    </sheetView>
  </sheetViews>
  <sheetFormatPr defaultRowHeight="15" x14ac:dyDescent="0.25"/>
  <cols>
    <col min="1" max="1" width="40.7109375" customWidth="1"/>
    <col min="2" max="2" width="28.7109375" customWidth="1"/>
  </cols>
  <sheetData>
    <row r="1" spans="1:2" ht="18.75" x14ac:dyDescent="0.3">
      <c r="A1" s="9" t="s">
        <v>43</v>
      </c>
    </row>
    <row r="3" spans="1:2" x14ac:dyDescent="0.25">
      <c r="A3" t="s">
        <v>44</v>
      </c>
      <c r="B3" s="12" t="s">
        <v>45</v>
      </c>
    </row>
    <row r="5" spans="1:2" x14ac:dyDescent="0.25">
      <c r="A5" t="s">
        <v>46</v>
      </c>
      <c r="B5" s="13">
        <v>0.2</v>
      </c>
    </row>
    <row r="6" spans="1:2" x14ac:dyDescent="0.25">
      <c r="A6" t="s">
        <v>47</v>
      </c>
      <c r="B6" s="13">
        <v>0.5</v>
      </c>
    </row>
    <row r="7" spans="1:2" x14ac:dyDescent="0.25">
      <c r="A7" t="s">
        <v>48</v>
      </c>
      <c r="B7" s="13">
        <v>0.2</v>
      </c>
    </row>
    <row r="9" spans="1:2" x14ac:dyDescent="0.25">
      <c r="A9" t="s">
        <v>49</v>
      </c>
      <c r="B9" s="13">
        <v>0.65</v>
      </c>
    </row>
    <row r="10" spans="1:2" x14ac:dyDescent="0.25">
      <c r="A10" t="s">
        <v>50</v>
      </c>
      <c r="B10" s="13">
        <f>1-B9</f>
        <v>0.35</v>
      </c>
    </row>
    <row r="12" spans="1:2" x14ac:dyDescent="0.25">
      <c r="A12" s="10" t="s">
        <v>51</v>
      </c>
    </row>
    <row r="13" spans="1:2" x14ac:dyDescent="0.25">
      <c r="A13" t="s">
        <v>52</v>
      </c>
      <c r="B13">
        <v>40</v>
      </c>
    </row>
    <row r="14" spans="1:2" x14ac:dyDescent="0.25">
      <c r="A14" t="s">
        <v>53</v>
      </c>
      <c r="B14">
        <v>75</v>
      </c>
    </row>
    <row r="16" spans="1:2" x14ac:dyDescent="0.25">
      <c r="A16" s="10" t="s">
        <v>54</v>
      </c>
    </row>
    <row r="17" spans="1:2" x14ac:dyDescent="0.25">
      <c r="A17" t="s">
        <v>55</v>
      </c>
      <c r="B17" s="12" t="s">
        <v>56</v>
      </c>
    </row>
    <row r="18" spans="1:2" x14ac:dyDescent="0.25">
      <c r="A18" t="s">
        <v>57</v>
      </c>
      <c r="B18" s="12" t="s">
        <v>58</v>
      </c>
    </row>
    <row r="19" spans="1:2" x14ac:dyDescent="0.25">
      <c r="A19" t="s">
        <v>59</v>
      </c>
      <c r="B19" s="12" t="s">
        <v>60</v>
      </c>
    </row>
    <row r="21" spans="1:2" x14ac:dyDescent="0.25">
      <c r="A21" s="10" t="s">
        <v>61</v>
      </c>
    </row>
    <row r="22" spans="1:2" x14ac:dyDescent="0.25">
      <c r="A22" t="s">
        <v>62</v>
      </c>
      <c r="B22">
        <v>0</v>
      </c>
    </row>
    <row r="23" spans="1:2" x14ac:dyDescent="0.25">
      <c r="A23" t="s">
        <v>63</v>
      </c>
      <c r="B23">
        <v>100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9235F-DFA5-4366-8ED1-06CF8E14048E}">
  <dimension ref="A1:E58"/>
  <sheetViews>
    <sheetView workbookViewId="0">
      <selection activeCell="A15" sqref="A15"/>
    </sheetView>
  </sheetViews>
  <sheetFormatPr defaultRowHeight="15" x14ac:dyDescent="0.25"/>
  <cols>
    <col min="1" max="1" width="36.7109375" customWidth="1"/>
    <col min="2" max="4" width="20.7109375" customWidth="1"/>
    <col min="5" max="5" width="16.7109375" customWidth="1"/>
  </cols>
  <sheetData>
    <row r="1" spans="1:5" ht="18.75" x14ac:dyDescent="0.3">
      <c r="A1" s="9" t="s">
        <v>25</v>
      </c>
    </row>
    <row r="2" spans="1:5" x14ac:dyDescent="0.25">
      <c r="E2" t="s">
        <v>56</v>
      </c>
    </row>
    <row r="3" spans="1:5" x14ac:dyDescent="0.25">
      <c r="A3" s="10" t="s">
        <v>26</v>
      </c>
      <c r="B3" s="10" t="s">
        <v>27</v>
      </c>
      <c r="C3" s="10" t="s">
        <v>28</v>
      </c>
    </row>
    <row r="4" spans="1:5" x14ac:dyDescent="0.25">
      <c r="A4" t="s">
        <v>29</v>
      </c>
      <c r="B4">
        <f>MAX(0.0001, Max-Min)</f>
        <v>100</v>
      </c>
      <c r="C4" s="11">
        <f>B4</f>
        <v>100</v>
      </c>
    </row>
    <row r="5" spans="1:5" x14ac:dyDescent="0.25">
      <c r="A5" t="s">
        <v>30</v>
      </c>
      <c r="B5">
        <f>MIN(1,MAX(0,(LM-Min)/MAX(0.0001,Max-Min)))</f>
        <v>0.4</v>
      </c>
      <c r="C5" s="11">
        <f>B5</f>
        <v>0.4</v>
      </c>
    </row>
    <row r="6" spans="1:5" x14ac:dyDescent="0.25">
      <c r="A6" t="s">
        <v>31</v>
      </c>
      <c r="B6">
        <f>MIN(1,MAX(0,(MH-Min)/MAX(0.0001,Max-Min)))</f>
        <v>0.75</v>
      </c>
      <c r="C6" s="11">
        <f>B6</f>
        <v>0.75</v>
      </c>
      <c r="E6" cm="1">
        <f t="array" ref="E6">Val</f>
        <v>67</v>
      </c>
    </row>
    <row r="7" spans="1:5" x14ac:dyDescent="0.25">
      <c r="A7" t="s">
        <v>32</v>
      </c>
      <c r="B7">
        <v>0</v>
      </c>
      <c r="C7" s="11">
        <v>0.35</v>
      </c>
    </row>
    <row r="8" spans="1:5" x14ac:dyDescent="0.25">
      <c r="A8" t="s">
        <v>33</v>
      </c>
      <c r="B8">
        <f>Val*1.8</f>
        <v>120.60000000000001</v>
      </c>
      <c r="C8" s="11">
        <f>B8</f>
        <v>120.60000000000001</v>
      </c>
    </row>
    <row r="10" spans="1:5" ht="18.75" x14ac:dyDescent="0.3">
      <c r="A10" s="9" t="s">
        <v>34</v>
      </c>
    </row>
    <row r="12" spans="1:5" x14ac:dyDescent="0.25">
      <c r="A12" s="10" t="s">
        <v>35</v>
      </c>
      <c r="B12" s="10" t="s">
        <v>36</v>
      </c>
    </row>
    <row r="13" spans="1:5" x14ac:dyDescent="0.25">
      <c r="A13" t="s">
        <v>111</v>
      </c>
      <c r="B13" s="11">
        <f>(LM_raw-Min)/MAX(0.0001,Max-Min)*180</f>
        <v>72</v>
      </c>
    </row>
    <row r="14" spans="1:5" x14ac:dyDescent="0.25">
      <c r="A14" t="s">
        <v>113</v>
      </c>
      <c r="B14" s="11">
        <f>MAX(0,(MH_raw-LM_raw)/MAX(0.0001,Max-Min)*180)</f>
        <v>62.999999999999993</v>
      </c>
    </row>
    <row r="15" spans="1:5" x14ac:dyDescent="0.25">
      <c r="A15" t="s">
        <v>112</v>
      </c>
      <c r="B15" s="11">
        <f>MAX(0,(Max-MH_raw)/MAX(0.0001,Max-Min)*180)</f>
        <v>45</v>
      </c>
    </row>
    <row r="16" spans="1:5" x14ac:dyDescent="0.25">
      <c r="A16" t="s">
        <v>37</v>
      </c>
      <c r="B16" s="11">
        <v>180</v>
      </c>
    </row>
    <row r="18" spans="1:2" ht="18.75" x14ac:dyDescent="0.3">
      <c r="A18" s="9" t="s">
        <v>38</v>
      </c>
    </row>
    <row r="20" spans="1:2" x14ac:dyDescent="0.25">
      <c r="A20" s="10" t="s">
        <v>35</v>
      </c>
      <c r="B20" s="10" t="s">
        <v>39</v>
      </c>
    </row>
    <row r="21" spans="1:2" x14ac:dyDescent="0.25">
      <c r="A21" t="s">
        <v>40</v>
      </c>
      <c r="B21" s="11">
        <f>B8</f>
        <v>120.60000000000001</v>
      </c>
    </row>
    <row r="22" spans="1:2" x14ac:dyDescent="0.25">
      <c r="A22" t="s">
        <v>41</v>
      </c>
      <c r="B22" s="11">
        <f>1.2</f>
        <v>1.2</v>
      </c>
    </row>
    <row r="23" spans="1:2" x14ac:dyDescent="0.25">
      <c r="A23" t="s">
        <v>42</v>
      </c>
      <c r="B23" s="11">
        <f>MAX(0,180-(B21+B22))</f>
        <v>58.199999999999989</v>
      </c>
    </row>
    <row r="24" spans="1:2" x14ac:dyDescent="0.25">
      <c r="A24" t="s">
        <v>37</v>
      </c>
      <c r="B24" s="11">
        <v>180</v>
      </c>
    </row>
    <row r="29" spans="1:2" x14ac:dyDescent="0.25">
      <c r="B29" s="18"/>
    </row>
    <row r="32" spans="1:2" x14ac:dyDescent="0.25">
      <c r="B32">
        <f>1.2</f>
        <v>1.2</v>
      </c>
    </row>
    <row r="33" spans="1:2" x14ac:dyDescent="0.25">
      <c r="B33">
        <f>11</f>
        <v>11</v>
      </c>
    </row>
    <row r="35" spans="1:2" x14ac:dyDescent="0.25">
      <c r="B35">
        <f>(180-BB3332)/(B33-1)</f>
        <v>18</v>
      </c>
    </row>
    <row r="37" spans="1:2" x14ac:dyDescent="0.25">
      <c r="A37">
        <f>0</f>
        <v>0</v>
      </c>
      <c r="B37">
        <f t="shared" ref="B37:B56" si="0">IF(ISEVEN(ROW()-36),$B$35,$B$32)</f>
        <v>1.2</v>
      </c>
    </row>
    <row r="38" spans="1:2" x14ac:dyDescent="0.25">
      <c r="B38">
        <f t="shared" si="0"/>
        <v>18</v>
      </c>
    </row>
    <row r="39" spans="1:2" x14ac:dyDescent="0.25">
      <c r="B39">
        <f t="shared" si="0"/>
        <v>1.2</v>
      </c>
    </row>
    <row r="40" spans="1:2" x14ac:dyDescent="0.25">
      <c r="B40">
        <f t="shared" si="0"/>
        <v>18</v>
      </c>
    </row>
    <row r="41" spans="1:2" x14ac:dyDescent="0.25">
      <c r="B41">
        <f t="shared" si="0"/>
        <v>1.2</v>
      </c>
    </row>
    <row r="42" spans="1:2" x14ac:dyDescent="0.25">
      <c r="B42">
        <f t="shared" si="0"/>
        <v>18</v>
      </c>
    </row>
    <row r="43" spans="1:2" x14ac:dyDescent="0.25">
      <c r="B43">
        <f t="shared" si="0"/>
        <v>1.2</v>
      </c>
    </row>
    <row r="44" spans="1:2" x14ac:dyDescent="0.25">
      <c r="B44">
        <f t="shared" si="0"/>
        <v>18</v>
      </c>
    </row>
    <row r="45" spans="1:2" x14ac:dyDescent="0.25">
      <c r="A45">
        <f>40</f>
        <v>40</v>
      </c>
      <c r="B45">
        <f t="shared" si="0"/>
        <v>1.2</v>
      </c>
    </row>
    <row r="46" spans="1:2" x14ac:dyDescent="0.25">
      <c r="B46">
        <f t="shared" si="0"/>
        <v>18</v>
      </c>
    </row>
    <row r="47" spans="1:2" x14ac:dyDescent="0.25">
      <c r="A47">
        <f>50</f>
        <v>50</v>
      </c>
      <c r="B47">
        <f t="shared" si="0"/>
        <v>1.2</v>
      </c>
    </row>
    <row r="48" spans="1:2" x14ac:dyDescent="0.25">
      <c r="B48">
        <f t="shared" si="0"/>
        <v>18</v>
      </c>
    </row>
    <row r="49" spans="1:2" x14ac:dyDescent="0.25">
      <c r="A49">
        <f>75</f>
        <v>75</v>
      </c>
      <c r="B49">
        <f t="shared" si="0"/>
        <v>1.2</v>
      </c>
    </row>
    <row r="50" spans="1:2" x14ac:dyDescent="0.25">
      <c r="B50">
        <f t="shared" si="0"/>
        <v>18</v>
      </c>
    </row>
    <row r="51" spans="1:2" x14ac:dyDescent="0.25">
      <c r="B51">
        <f t="shared" si="0"/>
        <v>1.2</v>
      </c>
    </row>
    <row r="52" spans="1:2" x14ac:dyDescent="0.25">
      <c r="B52">
        <f t="shared" si="0"/>
        <v>18</v>
      </c>
    </row>
    <row r="53" spans="1:2" x14ac:dyDescent="0.25">
      <c r="B53">
        <f t="shared" si="0"/>
        <v>1.2</v>
      </c>
    </row>
    <row r="54" spans="1:2" x14ac:dyDescent="0.25">
      <c r="B54">
        <f t="shared" si="0"/>
        <v>18</v>
      </c>
    </row>
    <row r="55" spans="1:2" x14ac:dyDescent="0.25">
      <c r="B55">
        <f t="shared" si="0"/>
        <v>1.2</v>
      </c>
    </row>
    <row r="56" spans="1:2" x14ac:dyDescent="0.25">
      <c r="B56">
        <f t="shared" si="0"/>
        <v>18</v>
      </c>
    </row>
    <row r="57" spans="1:2" x14ac:dyDescent="0.25">
      <c r="A57">
        <f>100</f>
        <v>100</v>
      </c>
      <c r="B57">
        <f>$B$32</f>
        <v>1.2</v>
      </c>
    </row>
    <row r="58" spans="1:2" x14ac:dyDescent="0.25">
      <c r="A58" t="str">
        <f>"Hidden"</f>
        <v>Hidden</v>
      </c>
      <c r="B58">
        <f>180</f>
        <v>180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AB0AB-442F-4EAC-806C-EDAE93752D62}">
  <dimension ref="A1:B24"/>
  <sheetViews>
    <sheetView tabSelected="1" workbookViewId="0">
      <selection activeCell="A2" sqref="A2"/>
    </sheetView>
  </sheetViews>
  <sheetFormatPr defaultRowHeight="15" x14ac:dyDescent="0.25"/>
  <cols>
    <col min="1" max="1" width="78" customWidth="1"/>
    <col min="2" max="2" width="94.42578125" customWidth="1"/>
  </cols>
  <sheetData>
    <row r="1" spans="1:2" ht="16.5" customHeight="1" x14ac:dyDescent="0.25"/>
    <row r="2" spans="1:2" ht="92.25" customHeight="1" x14ac:dyDescent="0.25">
      <c r="B2" s="64" t="s">
        <v>116</v>
      </c>
    </row>
    <row r="3" spans="1:2" ht="33.75" customHeight="1" x14ac:dyDescent="0.35">
      <c r="A3" s="62" t="s">
        <v>117</v>
      </c>
      <c r="B3" s="61" t="s">
        <v>115</v>
      </c>
    </row>
    <row r="4" spans="1:2" ht="87" customHeight="1" x14ac:dyDescent="0.25">
      <c r="A4" s="65" t="s">
        <v>128</v>
      </c>
      <c r="B4" s="65" t="s">
        <v>127</v>
      </c>
    </row>
    <row r="5" spans="1:2" ht="188.25" customHeight="1" x14ac:dyDescent="0.25">
      <c r="A5" s="75"/>
      <c r="B5" s="60" t="s">
        <v>129</v>
      </c>
    </row>
    <row r="6" spans="1:2" ht="94.5" customHeight="1" x14ac:dyDescent="0.25">
      <c r="B6" s="60" t="s">
        <v>120</v>
      </c>
    </row>
    <row r="7" spans="1:2" ht="23.25" x14ac:dyDescent="0.25">
      <c r="B7" s="66" t="s">
        <v>118</v>
      </c>
    </row>
    <row r="8" spans="1:2" x14ac:dyDescent="0.25">
      <c r="B8" s="67"/>
    </row>
    <row r="9" spans="1:2" ht="45" x14ac:dyDescent="0.25">
      <c r="B9" s="68" t="s">
        <v>119</v>
      </c>
    </row>
    <row r="10" spans="1:2" x14ac:dyDescent="0.25">
      <c r="B10" s="67"/>
    </row>
    <row r="12" spans="1:2" ht="23.25" x14ac:dyDescent="0.25">
      <c r="B12" s="70" t="s">
        <v>121</v>
      </c>
    </row>
    <row r="13" spans="1:2" x14ac:dyDescent="0.25">
      <c r="B13" s="67"/>
    </row>
    <row r="14" spans="1:2" x14ac:dyDescent="0.25">
      <c r="B14" s="69" t="s">
        <v>122</v>
      </c>
    </row>
    <row r="15" spans="1:2" x14ac:dyDescent="0.25">
      <c r="B15" s="69" t="s">
        <v>123</v>
      </c>
    </row>
    <row r="16" spans="1:2" x14ac:dyDescent="0.25">
      <c r="B16" s="69" t="s">
        <v>124</v>
      </c>
    </row>
    <row r="17" spans="2:2" x14ac:dyDescent="0.25">
      <c r="B17" s="69" t="s">
        <v>125</v>
      </c>
    </row>
    <row r="20" spans="2:2" ht="32.25" customHeight="1" x14ac:dyDescent="0.25">
      <c r="B20" s="70" t="s">
        <v>126</v>
      </c>
    </row>
    <row r="22" spans="2:2" x14ac:dyDescent="0.25">
      <c r="B22" t="s">
        <v>130</v>
      </c>
    </row>
    <row r="24" spans="2:2" x14ac:dyDescent="0.25">
      <c r="B24" s="71" t="s">
        <v>131</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56660-A21E-4BFD-A2EF-4E59DA069CB8}">
  <sheetPr>
    <tabColor theme="8" tint="-0.249977111117893"/>
  </sheetPr>
  <dimension ref="A1:Q169"/>
  <sheetViews>
    <sheetView zoomScale="82" zoomScaleNormal="82" workbookViewId="0">
      <selection activeCell="G1" sqref="G1"/>
    </sheetView>
  </sheetViews>
  <sheetFormatPr defaultRowHeight="15" x14ac:dyDescent="0.25"/>
  <cols>
    <col min="2" max="2" width="42.42578125" style="3" customWidth="1"/>
    <col min="3" max="3" width="16.7109375" style="4" customWidth="1"/>
    <col min="6" max="6" width="32.28515625" style="5" customWidth="1"/>
    <col min="7" max="7" width="40.140625" style="4" customWidth="1"/>
    <col min="8" max="8" width="9.140625" customWidth="1"/>
    <col min="10" max="10" width="10.140625" customWidth="1"/>
    <col min="11" max="11" width="12.85546875" customWidth="1"/>
    <col min="12" max="12" width="10.5703125" customWidth="1"/>
  </cols>
  <sheetData>
    <row r="1" spans="1:11" s="40" customFormat="1" ht="93" customHeight="1" x14ac:dyDescent="0.25">
      <c r="A1" s="40" t="e" vm="1">
        <v>#VALUE!</v>
      </c>
      <c r="B1" s="39"/>
    </row>
    <row r="2" spans="1:11" s="36" customFormat="1" ht="23.25" x14ac:dyDescent="0.35">
      <c r="B2" s="34" t="s">
        <v>0</v>
      </c>
      <c r="C2" s="35"/>
      <c r="F2" s="37" t="s">
        <v>1</v>
      </c>
      <c r="G2" s="38"/>
    </row>
    <row r="4" spans="1:11" ht="15.75" x14ac:dyDescent="0.25">
      <c r="B4" s="7" t="s">
        <v>21</v>
      </c>
      <c r="C4" s="56">
        <v>48</v>
      </c>
      <c r="F4" s="6" t="s">
        <v>16</v>
      </c>
      <c r="G4" s="45">
        <f>C9+C10</f>
        <v>150</v>
      </c>
      <c r="J4" s="8" t="s">
        <v>2</v>
      </c>
      <c r="K4" s="41">
        <f>G5</f>
        <v>30.666666666666668</v>
      </c>
    </row>
    <row r="5" spans="1:11" ht="15.75" x14ac:dyDescent="0.25">
      <c r="B5" s="7" t="s">
        <v>22</v>
      </c>
      <c r="C5" s="57">
        <v>40</v>
      </c>
      <c r="F5" s="6" t="s">
        <v>3</v>
      </c>
      <c r="G5" s="46">
        <f>IFERROR(G6/(C9+C10),0)</f>
        <v>30.666666666666668</v>
      </c>
      <c r="J5" s="8" t="s">
        <v>4</v>
      </c>
      <c r="K5" s="72">
        <v>35</v>
      </c>
    </row>
    <row r="6" spans="1:11" ht="15.75" x14ac:dyDescent="0.25">
      <c r="B6" s="7" t="s">
        <v>18</v>
      </c>
      <c r="C6" s="42">
        <f>IF(OR($C$4="",$C$5=""),"", MAX(0, $C$4 - $C$5))</f>
        <v>8</v>
      </c>
      <c r="F6" s="6" t="s">
        <v>15</v>
      </c>
      <c r="G6" s="46">
        <f>C11 - C12</f>
        <v>4600</v>
      </c>
    </row>
    <row r="7" spans="1:11" ht="15.75" x14ac:dyDescent="0.25">
      <c r="B7" s="7" t="s">
        <v>23</v>
      </c>
      <c r="C7" s="58">
        <v>120</v>
      </c>
      <c r="F7" s="6" t="s">
        <v>24</v>
      </c>
      <c r="G7" s="47">
        <f>IFERROR(G6 / C11, 0)</f>
        <v>0.95833333333333337</v>
      </c>
    </row>
    <row r="8" spans="1:11" ht="15.75" x14ac:dyDescent="0.25">
      <c r="B8" s="32" t="s">
        <v>19</v>
      </c>
      <c r="C8" s="43">
        <f>IFERROR(C5/C4, IF(C5&gt;0, 1, 0))</f>
        <v>0.83333333333333337</v>
      </c>
      <c r="F8" s="6" t="s">
        <v>108</v>
      </c>
      <c r="G8" s="59">
        <f>C4*C7</f>
        <v>5760</v>
      </c>
    </row>
    <row r="9" spans="1:11" ht="15.75" x14ac:dyDescent="0.25">
      <c r="B9" s="32" t="s">
        <v>17</v>
      </c>
      <c r="C9" s="57">
        <v>140</v>
      </c>
      <c r="F9" s="6" t="s">
        <v>110</v>
      </c>
      <c r="G9" s="47">
        <f>C11/G8</f>
        <v>0.83333333333333337</v>
      </c>
    </row>
    <row r="10" spans="1:11" ht="15" customHeight="1" x14ac:dyDescent="0.25">
      <c r="B10" s="33" t="s">
        <v>109</v>
      </c>
      <c r="C10" s="63">
        <v>10</v>
      </c>
      <c r="F10" s="6" t="s">
        <v>7</v>
      </c>
      <c r="G10" s="74">
        <f>(C16-C13/C15)*100%</f>
        <v>25.916666666666668</v>
      </c>
    </row>
    <row r="11" spans="1:11" ht="16.5" thickBot="1" x14ac:dyDescent="0.3">
      <c r="B11" s="27" t="s">
        <v>5</v>
      </c>
      <c r="C11" s="44">
        <f>C5*C7</f>
        <v>4800</v>
      </c>
      <c r="F11" s="23" t="s">
        <v>9</v>
      </c>
      <c r="G11" s="48">
        <f>C7*C6</f>
        <v>960</v>
      </c>
      <c r="J11" s="2" t="s">
        <v>20</v>
      </c>
    </row>
    <row r="12" spans="1:11" ht="133.5" customHeight="1" thickBot="1" x14ac:dyDescent="0.3">
      <c r="B12" s="33" t="s">
        <v>6</v>
      </c>
      <c r="C12" s="30">
        <v>200</v>
      </c>
      <c r="F12" s="31" t="s">
        <v>114</v>
      </c>
      <c r="G12" s="49" t="str">
        <f>IF(
  _xlfn.TEXTJOIN(CHAR(10),TRUE,
    IF(IFERROR(($C$11-$C$12)/MAX(1,$C$11),0)&lt;0.25,"🔴 Profit low — raise prices or trim 5–10% costs.",""),
    IF(IFERROR($G$11/MAX(0.01,$C$11+$G$11),0)&gt;0.1,"🟠 Lost income high — improve confirmations &amp; rebooking.",""),
    IF(IFERROR($C$6/MAX(1,$C$4),0)&gt;0.15,"🟡 Cancellations high — enforce 24–48h policy.",""),
    IF(IFERROR($C$5/MAX(1,$C$4),IF($C$5&gt;0,1,0))&lt;0.9,"🟡 Below plan — mostly cancellations/churn → add clients next month.",""),
    IF(IFERROR($G$10,1)&lt;0.9,"🔵 Retention low — follow up &amp; offer loyalty perks.","")
  )="",
  "🟢 Healthy — On track. Keep confirmations; consider small price lift or add-ons.",
  _xlfn.TEXTJOIN(CHAR(10),TRUE,
    IF(IFERROR(($C$11-$C$12)/MAX(1,$C$11),0)&lt;0.25,"🔴 Profit low — raise prices or trim 5–10% costs.",""),
    IF(IFERROR($G$11/MAX(0.01,$C$11+$G$11),0)&gt;0.1,"🟠 Lost income high — improve confirmations &amp; rebooking.",""),
    IF(IFERROR($C$6/MAX(1,$C$4),0)&gt;0.15,"🟡 Cancellations high — enforce 24–48h policy.",""),
    IF(IFERROR($C$5/MAX(1,$C$4),IF($C$5&gt;0,1,0))&lt;0.9,"🟡 Below plan — mostly cancellations/churn → add clients next month.",""),
    IF(IFERROR($G$10,1)&lt;0.9,"🔵 Retention low — follow up &amp; offer loyalty perks.","")
  )
)</f>
        <v>🟠 Lost income high — improve confirmations &amp; rebooking.
🟡 Cancellations high — enforce 24–48h policy.
🟡 Below plan — mostly cancellations/churn → add clients next month.</v>
      </c>
    </row>
    <row r="13" spans="1:11" ht="15.75" x14ac:dyDescent="0.25">
      <c r="B13" s="32" t="s">
        <v>8</v>
      </c>
      <c r="C13" s="42">
        <f>IF(OR($C$15="",$C$16=""),"", MAX(0, $C$16 - $C$15))</f>
        <v>2</v>
      </c>
      <c r="F13"/>
      <c r="G13"/>
    </row>
    <row r="14" spans="1:11" ht="15.75" x14ac:dyDescent="0.25">
      <c r="B14" s="32" t="s">
        <v>10</v>
      </c>
      <c r="C14" s="42">
        <f>IF(OR($C$15="",$C$16=""),"", MAX(0, $C$15 - $C$16))</f>
        <v>0</v>
      </c>
      <c r="F14"/>
      <c r="G14"/>
    </row>
    <row r="15" spans="1:11" x14ac:dyDescent="0.25">
      <c r="B15" s="7" t="s">
        <v>13</v>
      </c>
      <c r="C15" s="56">
        <v>24</v>
      </c>
      <c r="F15"/>
      <c r="G15"/>
      <c r="J15" s="8" t="s">
        <v>11</v>
      </c>
      <c r="K15" s="73">
        <f>C13</f>
        <v>2</v>
      </c>
    </row>
    <row r="16" spans="1:11" x14ac:dyDescent="0.25">
      <c r="B16" s="26" t="s">
        <v>14</v>
      </c>
      <c r="C16" s="56">
        <v>26</v>
      </c>
      <c r="F16"/>
      <c r="G16"/>
      <c r="J16" s="8" t="s">
        <v>12</v>
      </c>
      <c r="K16" s="50">
        <f>C14</f>
        <v>0</v>
      </c>
    </row>
    <row r="17" spans="1:17" x14ac:dyDescent="0.25">
      <c r="B17" s="28"/>
      <c r="C17" s="25"/>
      <c r="F17"/>
      <c r="G17"/>
      <c r="K17" s="1"/>
    </row>
    <row r="18" spans="1:17" x14ac:dyDescent="0.25">
      <c r="B18" s="28"/>
      <c r="C18"/>
      <c r="F18"/>
      <c r="G18"/>
      <c r="K18" s="1"/>
    </row>
    <row r="19" spans="1:17" x14ac:dyDescent="0.25">
      <c r="B19" s="28"/>
      <c r="C19" s="25"/>
      <c r="F19"/>
      <c r="G19"/>
      <c r="K19" s="1"/>
    </row>
    <row r="20" spans="1:17" x14ac:dyDescent="0.25">
      <c r="B20" s="28"/>
      <c r="C20" s="25"/>
      <c r="F20"/>
      <c r="G20"/>
      <c r="K20" s="1"/>
      <c r="M20" s="29"/>
    </row>
    <row r="21" spans="1:17" x14ac:dyDescent="0.25">
      <c r="B21" s="8"/>
      <c r="C21"/>
      <c r="F21"/>
      <c r="G21"/>
    </row>
    <row r="22" spans="1:17" x14ac:dyDescent="0.25">
      <c r="B22" s="8"/>
      <c r="C22"/>
      <c r="F22"/>
      <c r="G22"/>
      <c r="M22" s="29"/>
    </row>
    <row r="23" spans="1:17" x14ac:dyDescent="0.25">
      <c r="B23" s="8"/>
      <c r="C23"/>
      <c r="F23"/>
      <c r="G23"/>
    </row>
    <row r="24" spans="1:17" x14ac:dyDescent="0.25">
      <c r="A24" s="24" t="s">
        <v>107</v>
      </c>
      <c r="B24" s="51">
        <f>$C$6</f>
        <v>8</v>
      </c>
      <c r="C24"/>
      <c r="F24"/>
      <c r="G24"/>
      <c r="O24" s="52">
        <f>ROUND(100*$P$24,0)</f>
        <v>67</v>
      </c>
      <c r="P24" s="53">
        <f>MAX(0,MIN(1,
  POWER(MAX(0,MIN(1, $C$5/MAX(1,$C$4))), 2) *
  MAX(0,MIN(1, IFERROR(($C$11-$C$12)/MAX(1,$C$11),0)))
))</f>
        <v>0.66550925925925941</v>
      </c>
    </row>
    <row r="25" spans="1:17" x14ac:dyDescent="0.25">
      <c r="B25" s="8"/>
      <c r="C25"/>
      <c r="F25"/>
      <c r="G25"/>
      <c r="P25" s="54">
        <f>1-$P$24</f>
        <v>0.33449074074074059</v>
      </c>
    </row>
    <row r="26" spans="1:17" x14ac:dyDescent="0.25">
      <c r="B26" s="8"/>
      <c r="C26"/>
      <c r="F26"/>
      <c r="G26"/>
    </row>
    <row r="27" spans="1:17" x14ac:dyDescent="0.25">
      <c r="B27" s="8"/>
      <c r="C27"/>
      <c r="F27"/>
      <c r="G27"/>
      <c r="P27" s="55" t="str">
        <f>"Current score: "&amp;TEXT($P$24,"0%")</f>
        <v>Current score: 67%</v>
      </c>
      <c r="Q27" s="24"/>
    </row>
    <row r="28" spans="1:17" x14ac:dyDescent="0.25">
      <c r="B28" s="8"/>
      <c r="C28"/>
      <c r="F28"/>
      <c r="G28"/>
    </row>
    <row r="29" spans="1:17" x14ac:dyDescent="0.25">
      <c r="B29" s="8"/>
      <c r="C29"/>
      <c r="F29"/>
      <c r="G29"/>
    </row>
    <row r="30" spans="1:17" x14ac:dyDescent="0.25">
      <c r="B30" s="8"/>
      <c r="C30"/>
      <c r="F30"/>
      <c r="G30"/>
    </row>
    <row r="31" spans="1:17" x14ac:dyDescent="0.25">
      <c r="B31" s="8"/>
      <c r="C31"/>
      <c r="F31"/>
      <c r="G31"/>
    </row>
    <row r="32" spans="1:17" x14ac:dyDescent="0.25">
      <c r="B32" s="8"/>
      <c r="C32"/>
      <c r="F32"/>
      <c r="G32"/>
    </row>
    <row r="33" spans="2:7" x14ac:dyDescent="0.25">
      <c r="B33" s="8"/>
      <c r="C33"/>
      <c r="F33"/>
      <c r="G33"/>
    </row>
    <row r="34" spans="2:7" x14ac:dyDescent="0.25">
      <c r="B34" s="8"/>
      <c r="C34"/>
      <c r="F34"/>
      <c r="G34"/>
    </row>
    <row r="35" spans="2:7" x14ac:dyDescent="0.25">
      <c r="B35" s="8"/>
      <c r="C35"/>
      <c r="F35"/>
      <c r="G35"/>
    </row>
    <row r="36" spans="2:7" x14ac:dyDescent="0.25">
      <c r="B36" s="8"/>
      <c r="C36"/>
      <c r="F36"/>
      <c r="G36"/>
    </row>
    <row r="37" spans="2:7" x14ac:dyDescent="0.25">
      <c r="B37" s="8"/>
      <c r="C37"/>
      <c r="F37"/>
      <c r="G37"/>
    </row>
    <row r="38" spans="2:7" x14ac:dyDescent="0.25">
      <c r="B38" s="8"/>
      <c r="C38"/>
      <c r="F38"/>
      <c r="G38"/>
    </row>
    <row r="39" spans="2:7" x14ac:dyDescent="0.25">
      <c r="B39" s="8"/>
      <c r="C39"/>
      <c r="F39"/>
      <c r="G39"/>
    </row>
    <row r="40" spans="2:7" x14ac:dyDescent="0.25">
      <c r="B40" s="8"/>
      <c r="C40"/>
      <c r="F40"/>
      <c r="G40"/>
    </row>
    <row r="41" spans="2:7" x14ac:dyDescent="0.25">
      <c r="B41" s="8"/>
      <c r="C41"/>
      <c r="F41"/>
      <c r="G41"/>
    </row>
    <row r="42" spans="2:7" x14ac:dyDescent="0.25">
      <c r="B42" s="8"/>
      <c r="C42"/>
      <c r="F42"/>
      <c r="G42"/>
    </row>
    <row r="43" spans="2:7" x14ac:dyDescent="0.25">
      <c r="B43" s="8"/>
      <c r="C43"/>
      <c r="F43"/>
      <c r="G43"/>
    </row>
    <row r="44" spans="2:7" x14ac:dyDescent="0.25">
      <c r="B44" s="8"/>
      <c r="C44"/>
      <c r="F44"/>
      <c r="G44"/>
    </row>
    <row r="45" spans="2:7" x14ac:dyDescent="0.25">
      <c r="B45" s="8"/>
      <c r="C45"/>
      <c r="F45"/>
      <c r="G45"/>
    </row>
    <row r="46" spans="2:7" x14ac:dyDescent="0.25">
      <c r="B46" s="8"/>
      <c r="C46"/>
      <c r="F46"/>
      <c r="G46"/>
    </row>
    <row r="47" spans="2:7" x14ac:dyDescent="0.25">
      <c r="B47" s="8"/>
      <c r="C47"/>
      <c r="F47"/>
      <c r="G47"/>
    </row>
    <row r="48" spans="2:7" x14ac:dyDescent="0.25">
      <c r="B48" s="8"/>
      <c r="C48"/>
      <c r="F48"/>
      <c r="G48"/>
    </row>
    <row r="49" spans="2:7" x14ac:dyDescent="0.25">
      <c r="B49" s="8"/>
      <c r="C49"/>
      <c r="F49"/>
      <c r="G49"/>
    </row>
    <row r="50" spans="2:7" x14ac:dyDescent="0.25">
      <c r="B50" s="8"/>
      <c r="C50"/>
      <c r="F50"/>
      <c r="G50"/>
    </row>
    <row r="51" spans="2:7" x14ac:dyDescent="0.25">
      <c r="B51" s="8"/>
      <c r="C51"/>
      <c r="F51"/>
      <c r="G51"/>
    </row>
    <row r="52" spans="2:7" x14ac:dyDescent="0.25">
      <c r="B52" s="8"/>
      <c r="C52"/>
      <c r="F52"/>
      <c r="G52"/>
    </row>
    <row r="53" spans="2:7" x14ac:dyDescent="0.25">
      <c r="B53" s="8"/>
      <c r="C53"/>
      <c r="F53"/>
      <c r="G53"/>
    </row>
    <row r="54" spans="2:7" x14ac:dyDescent="0.25">
      <c r="B54" s="8"/>
      <c r="C54"/>
      <c r="F54"/>
      <c r="G54"/>
    </row>
    <row r="55" spans="2:7" x14ac:dyDescent="0.25">
      <c r="B55" s="8"/>
      <c r="C55"/>
      <c r="F55"/>
      <c r="G55"/>
    </row>
    <row r="56" spans="2:7" x14ac:dyDescent="0.25">
      <c r="B56" s="8"/>
      <c r="C56"/>
      <c r="F56"/>
      <c r="G56"/>
    </row>
    <row r="57" spans="2:7" x14ac:dyDescent="0.25">
      <c r="B57" s="8"/>
      <c r="C57"/>
      <c r="F57"/>
      <c r="G57"/>
    </row>
    <row r="58" spans="2:7" x14ac:dyDescent="0.25">
      <c r="B58" s="8"/>
      <c r="C58"/>
      <c r="F58"/>
      <c r="G58"/>
    </row>
    <row r="59" spans="2:7" x14ac:dyDescent="0.25">
      <c r="B59" s="8"/>
      <c r="C59"/>
      <c r="F59"/>
      <c r="G59"/>
    </row>
    <row r="60" spans="2:7" x14ac:dyDescent="0.25">
      <c r="B60" s="8"/>
      <c r="C60"/>
      <c r="F60"/>
      <c r="G60"/>
    </row>
    <row r="61" spans="2:7" x14ac:dyDescent="0.25">
      <c r="B61" s="8"/>
      <c r="C61"/>
      <c r="F61"/>
      <c r="G61"/>
    </row>
    <row r="62" spans="2:7" x14ac:dyDescent="0.25">
      <c r="B62" s="8"/>
      <c r="C62"/>
      <c r="F62"/>
      <c r="G62"/>
    </row>
    <row r="63" spans="2:7" x14ac:dyDescent="0.25">
      <c r="B63" s="8"/>
      <c r="C63"/>
      <c r="F63"/>
      <c r="G63"/>
    </row>
    <row r="64" spans="2:7" x14ac:dyDescent="0.25">
      <c r="B64" s="8"/>
      <c r="C64"/>
      <c r="F64"/>
      <c r="G64"/>
    </row>
    <row r="65" spans="2:7" x14ac:dyDescent="0.25">
      <c r="B65" s="8"/>
      <c r="C65"/>
      <c r="F65"/>
      <c r="G65"/>
    </row>
    <row r="66" spans="2:7" x14ac:dyDescent="0.25">
      <c r="B66" s="8"/>
      <c r="C66"/>
      <c r="F66"/>
      <c r="G66"/>
    </row>
    <row r="67" spans="2:7" x14ac:dyDescent="0.25">
      <c r="B67" s="8"/>
      <c r="C67"/>
      <c r="F67"/>
      <c r="G67"/>
    </row>
    <row r="68" spans="2:7" x14ac:dyDescent="0.25">
      <c r="B68" s="8"/>
      <c r="C68"/>
      <c r="F68"/>
      <c r="G68"/>
    </row>
    <row r="69" spans="2:7" x14ac:dyDescent="0.25">
      <c r="B69" s="8"/>
      <c r="C69"/>
      <c r="F69"/>
      <c r="G69"/>
    </row>
    <row r="70" spans="2:7" x14ac:dyDescent="0.25">
      <c r="B70" s="8"/>
      <c r="C70"/>
      <c r="F70"/>
      <c r="G70"/>
    </row>
    <row r="71" spans="2:7" x14ac:dyDescent="0.25">
      <c r="B71" s="8"/>
      <c r="C71"/>
      <c r="F71"/>
      <c r="G71"/>
    </row>
    <row r="72" spans="2:7" x14ac:dyDescent="0.25">
      <c r="B72" s="8"/>
      <c r="C72"/>
      <c r="F72"/>
      <c r="G72"/>
    </row>
    <row r="73" spans="2:7" x14ac:dyDescent="0.25">
      <c r="B73" s="8"/>
      <c r="C73"/>
      <c r="F73"/>
      <c r="G73"/>
    </row>
    <row r="74" spans="2:7" x14ac:dyDescent="0.25">
      <c r="B74" s="8"/>
      <c r="C74"/>
      <c r="F74"/>
      <c r="G74"/>
    </row>
    <row r="75" spans="2:7" x14ac:dyDescent="0.25">
      <c r="B75" s="8"/>
      <c r="C75"/>
      <c r="F75"/>
      <c r="G75"/>
    </row>
    <row r="76" spans="2:7" x14ac:dyDescent="0.25">
      <c r="B76" s="8"/>
      <c r="C76"/>
      <c r="F76"/>
      <c r="G76"/>
    </row>
    <row r="77" spans="2:7" x14ac:dyDescent="0.25">
      <c r="B77" s="8"/>
      <c r="C77"/>
      <c r="F77"/>
      <c r="G77"/>
    </row>
    <row r="78" spans="2:7" x14ac:dyDescent="0.25">
      <c r="B78" s="8"/>
      <c r="C78"/>
      <c r="F78"/>
      <c r="G78"/>
    </row>
    <row r="79" spans="2:7" x14ac:dyDescent="0.25">
      <c r="B79" s="8"/>
      <c r="C79"/>
      <c r="F79"/>
      <c r="G79"/>
    </row>
    <row r="80" spans="2:7" x14ac:dyDescent="0.25">
      <c r="B80" s="8"/>
      <c r="C80"/>
      <c r="F80"/>
      <c r="G80"/>
    </row>
    <row r="81" spans="2:7" x14ac:dyDescent="0.25">
      <c r="B81" s="8"/>
      <c r="C81"/>
      <c r="F81"/>
      <c r="G81"/>
    </row>
    <row r="82" spans="2:7" x14ac:dyDescent="0.25">
      <c r="B82" s="8"/>
      <c r="C82"/>
      <c r="F82"/>
      <c r="G82"/>
    </row>
    <row r="83" spans="2:7" x14ac:dyDescent="0.25">
      <c r="B83" s="8"/>
      <c r="C83"/>
      <c r="F83"/>
      <c r="G83"/>
    </row>
    <row r="84" spans="2:7" x14ac:dyDescent="0.25">
      <c r="B84" s="8"/>
      <c r="C84"/>
      <c r="F84"/>
      <c r="G84"/>
    </row>
    <row r="85" spans="2:7" x14ac:dyDescent="0.25">
      <c r="B85" s="8"/>
      <c r="C85"/>
      <c r="F85"/>
      <c r="G85"/>
    </row>
    <row r="86" spans="2:7" x14ac:dyDescent="0.25">
      <c r="B86" s="8"/>
      <c r="C86"/>
      <c r="F86"/>
      <c r="G86"/>
    </row>
    <row r="87" spans="2:7" x14ac:dyDescent="0.25">
      <c r="B87" s="8"/>
      <c r="C87"/>
      <c r="F87"/>
      <c r="G87"/>
    </row>
    <row r="88" spans="2:7" x14ac:dyDescent="0.25">
      <c r="B88" s="8"/>
      <c r="C88"/>
      <c r="F88"/>
      <c r="G88"/>
    </row>
    <row r="89" spans="2:7" x14ac:dyDescent="0.25">
      <c r="B89" s="8"/>
      <c r="C89"/>
      <c r="F89"/>
      <c r="G89"/>
    </row>
    <row r="90" spans="2:7" x14ac:dyDescent="0.25">
      <c r="B90" s="8"/>
      <c r="C90"/>
      <c r="F90"/>
      <c r="G90"/>
    </row>
    <row r="91" spans="2:7" x14ac:dyDescent="0.25">
      <c r="B91" s="8"/>
      <c r="C91"/>
      <c r="F91"/>
      <c r="G91"/>
    </row>
    <row r="92" spans="2:7" x14ac:dyDescent="0.25">
      <c r="B92" s="8"/>
      <c r="C92"/>
      <c r="F92"/>
      <c r="G92"/>
    </row>
    <row r="93" spans="2:7" x14ac:dyDescent="0.25">
      <c r="B93" s="8"/>
      <c r="C93"/>
      <c r="F93"/>
      <c r="G93"/>
    </row>
    <row r="94" spans="2:7" x14ac:dyDescent="0.25">
      <c r="B94" s="8"/>
      <c r="C94"/>
      <c r="F94"/>
      <c r="G94"/>
    </row>
    <row r="95" spans="2:7" x14ac:dyDescent="0.25">
      <c r="B95" s="8"/>
      <c r="C95"/>
      <c r="F95"/>
      <c r="G95"/>
    </row>
    <row r="96" spans="2:7" x14ac:dyDescent="0.25">
      <c r="B96" s="8"/>
      <c r="C96"/>
      <c r="F96"/>
      <c r="G96"/>
    </row>
    <row r="97" spans="2:7" x14ac:dyDescent="0.25">
      <c r="B97" s="8"/>
      <c r="C97"/>
      <c r="F97"/>
      <c r="G97"/>
    </row>
    <row r="98" spans="2:7" x14ac:dyDescent="0.25">
      <c r="B98" s="8"/>
      <c r="C98"/>
      <c r="F98"/>
      <c r="G98"/>
    </row>
    <row r="99" spans="2:7" x14ac:dyDescent="0.25">
      <c r="B99" s="8"/>
      <c r="C99"/>
      <c r="F99"/>
      <c r="G99"/>
    </row>
    <row r="100" spans="2:7" x14ac:dyDescent="0.25">
      <c r="B100" s="8"/>
      <c r="C100"/>
      <c r="F100"/>
      <c r="G100"/>
    </row>
    <row r="101" spans="2:7" x14ac:dyDescent="0.25">
      <c r="B101" s="8"/>
      <c r="C101"/>
      <c r="F101"/>
      <c r="G101"/>
    </row>
    <row r="102" spans="2:7" x14ac:dyDescent="0.25">
      <c r="B102" s="8"/>
      <c r="C102"/>
      <c r="F102"/>
      <c r="G102"/>
    </row>
    <row r="103" spans="2:7" x14ac:dyDescent="0.25">
      <c r="B103" s="8"/>
      <c r="C103"/>
      <c r="F103"/>
      <c r="G103"/>
    </row>
    <row r="104" spans="2:7" x14ac:dyDescent="0.25">
      <c r="B104" s="8"/>
      <c r="C104"/>
      <c r="F104"/>
      <c r="G104"/>
    </row>
    <row r="105" spans="2:7" x14ac:dyDescent="0.25">
      <c r="B105" s="8"/>
      <c r="C105"/>
      <c r="F105"/>
      <c r="G105"/>
    </row>
    <row r="106" spans="2:7" x14ac:dyDescent="0.25">
      <c r="B106" s="8"/>
      <c r="C106"/>
      <c r="F106"/>
      <c r="G106"/>
    </row>
    <row r="107" spans="2:7" x14ac:dyDescent="0.25">
      <c r="B107" s="8"/>
      <c r="C107"/>
      <c r="F107"/>
      <c r="G107"/>
    </row>
    <row r="108" spans="2:7" x14ac:dyDescent="0.25">
      <c r="B108" s="8"/>
      <c r="C108"/>
      <c r="F108"/>
      <c r="G108"/>
    </row>
    <row r="109" spans="2:7" x14ac:dyDescent="0.25">
      <c r="B109" s="8"/>
      <c r="C109"/>
      <c r="F109"/>
      <c r="G109"/>
    </row>
    <row r="110" spans="2:7" x14ac:dyDescent="0.25">
      <c r="B110" s="8"/>
      <c r="C110"/>
      <c r="F110"/>
      <c r="G110"/>
    </row>
    <row r="111" spans="2:7" x14ac:dyDescent="0.25">
      <c r="B111" s="8"/>
      <c r="C111"/>
      <c r="F111"/>
      <c r="G111"/>
    </row>
    <row r="112" spans="2:7" x14ac:dyDescent="0.25">
      <c r="B112" s="8"/>
      <c r="C112"/>
      <c r="F112"/>
      <c r="G112"/>
    </row>
    <row r="113" spans="2:7" x14ac:dyDescent="0.25">
      <c r="B113" s="8"/>
      <c r="C113"/>
      <c r="F113"/>
      <c r="G113"/>
    </row>
    <row r="114" spans="2:7" x14ac:dyDescent="0.25">
      <c r="B114" s="8"/>
      <c r="C114"/>
      <c r="F114"/>
      <c r="G114"/>
    </row>
    <row r="115" spans="2:7" x14ac:dyDescent="0.25">
      <c r="B115" s="8"/>
      <c r="C115"/>
      <c r="F115"/>
      <c r="G115"/>
    </row>
    <row r="116" spans="2:7" x14ac:dyDescent="0.25">
      <c r="B116" s="8"/>
      <c r="C116"/>
      <c r="F116"/>
      <c r="G116"/>
    </row>
    <row r="117" spans="2:7" x14ac:dyDescent="0.25">
      <c r="B117" s="8"/>
      <c r="C117"/>
      <c r="F117"/>
      <c r="G117"/>
    </row>
    <row r="118" spans="2:7" x14ac:dyDescent="0.25">
      <c r="B118" s="8"/>
      <c r="C118"/>
      <c r="F118"/>
      <c r="G118"/>
    </row>
    <row r="119" spans="2:7" x14ac:dyDescent="0.25">
      <c r="B119" s="8"/>
      <c r="C119"/>
      <c r="F119"/>
      <c r="G119"/>
    </row>
    <row r="120" spans="2:7" x14ac:dyDescent="0.25">
      <c r="B120" s="8"/>
      <c r="C120"/>
      <c r="F120"/>
      <c r="G120"/>
    </row>
    <row r="121" spans="2:7" x14ac:dyDescent="0.25">
      <c r="B121" s="8"/>
      <c r="C121"/>
      <c r="F121"/>
      <c r="G121"/>
    </row>
    <row r="122" spans="2:7" x14ac:dyDescent="0.25">
      <c r="B122" s="8"/>
      <c r="C122"/>
      <c r="F122"/>
      <c r="G122"/>
    </row>
    <row r="123" spans="2:7" x14ac:dyDescent="0.25">
      <c r="B123" s="8"/>
      <c r="C123"/>
      <c r="F123"/>
      <c r="G123"/>
    </row>
    <row r="124" spans="2:7" x14ac:dyDescent="0.25">
      <c r="B124" s="8"/>
      <c r="C124"/>
      <c r="F124"/>
      <c r="G124"/>
    </row>
    <row r="125" spans="2:7" x14ac:dyDescent="0.25">
      <c r="B125" s="8"/>
      <c r="C125"/>
      <c r="F125"/>
      <c r="G125"/>
    </row>
    <row r="126" spans="2:7" x14ac:dyDescent="0.25">
      <c r="B126" s="8"/>
      <c r="C126"/>
      <c r="F126"/>
      <c r="G126"/>
    </row>
    <row r="127" spans="2:7" x14ac:dyDescent="0.25">
      <c r="B127" s="8"/>
      <c r="C127"/>
      <c r="F127"/>
      <c r="G127"/>
    </row>
    <row r="128" spans="2:7" x14ac:dyDescent="0.25">
      <c r="B128" s="8"/>
      <c r="C128"/>
      <c r="F128"/>
      <c r="G128"/>
    </row>
    <row r="129" spans="2:7" x14ac:dyDescent="0.25">
      <c r="B129" s="8"/>
      <c r="C129"/>
      <c r="F129"/>
      <c r="G129"/>
    </row>
    <row r="130" spans="2:7" x14ac:dyDescent="0.25">
      <c r="B130" s="8"/>
      <c r="C130"/>
      <c r="F130"/>
      <c r="G130"/>
    </row>
    <row r="131" spans="2:7" x14ac:dyDescent="0.25">
      <c r="B131" s="8"/>
      <c r="C131"/>
      <c r="F131"/>
      <c r="G131"/>
    </row>
    <row r="132" spans="2:7" x14ac:dyDescent="0.25">
      <c r="B132" s="8"/>
      <c r="C132"/>
      <c r="F132"/>
      <c r="G132"/>
    </row>
    <row r="133" spans="2:7" x14ac:dyDescent="0.25">
      <c r="B133" s="8"/>
      <c r="C133"/>
      <c r="F133"/>
      <c r="G133"/>
    </row>
    <row r="134" spans="2:7" x14ac:dyDescent="0.25">
      <c r="B134" s="8"/>
      <c r="C134"/>
      <c r="F134"/>
      <c r="G134"/>
    </row>
    <row r="135" spans="2:7" x14ac:dyDescent="0.25">
      <c r="B135" s="8"/>
      <c r="C135"/>
      <c r="F135"/>
      <c r="G135"/>
    </row>
    <row r="136" spans="2:7" x14ac:dyDescent="0.25">
      <c r="B136" s="8"/>
      <c r="C136"/>
      <c r="F136"/>
      <c r="G136"/>
    </row>
    <row r="137" spans="2:7" x14ac:dyDescent="0.25">
      <c r="B137" s="8"/>
      <c r="C137"/>
      <c r="F137"/>
      <c r="G137"/>
    </row>
    <row r="138" spans="2:7" x14ac:dyDescent="0.25">
      <c r="B138" s="8"/>
      <c r="C138"/>
      <c r="F138"/>
      <c r="G138"/>
    </row>
    <row r="139" spans="2:7" x14ac:dyDescent="0.25">
      <c r="B139" s="8"/>
      <c r="C139"/>
      <c r="F139"/>
      <c r="G139"/>
    </row>
    <row r="140" spans="2:7" x14ac:dyDescent="0.25">
      <c r="B140" s="8"/>
      <c r="C140"/>
      <c r="F140"/>
      <c r="G140"/>
    </row>
    <row r="141" spans="2:7" x14ac:dyDescent="0.25">
      <c r="B141" s="8"/>
      <c r="C141"/>
      <c r="F141"/>
      <c r="G141"/>
    </row>
    <row r="142" spans="2:7" x14ac:dyDescent="0.25">
      <c r="B142" s="8"/>
      <c r="C142"/>
      <c r="F142"/>
      <c r="G142"/>
    </row>
    <row r="143" spans="2:7" x14ac:dyDescent="0.25">
      <c r="B143" s="8"/>
      <c r="C143"/>
      <c r="F143"/>
      <c r="G143"/>
    </row>
    <row r="144" spans="2:7" x14ac:dyDescent="0.25">
      <c r="B144" s="8"/>
      <c r="C144"/>
      <c r="F144"/>
      <c r="G144"/>
    </row>
    <row r="145" spans="2:7" x14ac:dyDescent="0.25">
      <c r="B145" s="8"/>
      <c r="C145"/>
      <c r="F145"/>
      <c r="G145"/>
    </row>
    <row r="146" spans="2:7" x14ac:dyDescent="0.25">
      <c r="B146" s="8"/>
      <c r="C146"/>
      <c r="F146"/>
      <c r="G146"/>
    </row>
    <row r="147" spans="2:7" x14ac:dyDescent="0.25">
      <c r="B147" s="8"/>
      <c r="C147"/>
      <c r="F147"/>
      <c r="G147"/>
    </row>
    <row r="148" spans="2:7" x14ac:dyDescent="0.25">
      <c r="B148" s="8"/>
      <c r="C148"/>
      <c r="F148"/>
      <c r="G148"/>
    </row>
    <row r="149" spans="2:7" x14ac:dyDescent="0.25">
      <c r="B149" s="8"/>
      <c r="C149"/>
      <c r="F149"/>
      <c r="G149"/>
    </row>
    <row r="150" spans="2:7" x14ac:dyDescent="0.25">
      <c r="B150" s="8"/>
      <c r="C150"/>
      <c r="F150"/>
      <c r="G150"/>
    </row>
    <row r="151" spans="2:7" x14ac:dyDescent="0.25">
      <c r="B151" s="8"/>
      <c r="C151"/>
      <c r="F151"/>
      <c r="G151"/>
    </row>
    <row r="152" spans="2:7" x14ac:dyDescent="0.25">
      <c r="B152" s="8"/>
      <c r="C152"/>
      <c r="F152"/>
      <c r="G152"/>
    </row>
    <row r="153" spans="2:7" x14ac:dyDescent="0.25">
      <c r="B153" s="8"/>
      <c r="C153"/>
      <c r="F153"/>
      <c r="G153"/>
    </row>
    <row r="154" spans="2:7" x14ac:dyDescent="0.25">
      <c r="B154" s="8"/>
      <c r="C154"/>
      <c r="F154"/>
      <c r="G154"/>
    </row>
    <row r="155" spans="2:7" x14ac:dyDescent="0.25">
      <c r="B155" s="8"/>
      <c r="C155"/>
      <c r="F155"/>
      <c r="G155"/>
    </row>
    <row r="156" spans="2:7" x14ac:dyDescent="0.25">
      <c r="B156" s="8"/>
      <c r="C156"/>
      <c r="F156"/>
      <c r="G156"/>
    </row>
    <row r="157" spans="2:7" x14ac:dyDescent="0.25">
      <c r="B157" s="8"/>
      <c r="C157"/>
      <c r="F157"/>
      <c r="G157"/>
    </row>
    <row r="158" spans="2:7" x14ac:dyDescent="0.25">
      <c r="B158" s="8"/>
      <c r="C158"/>
      <c r="F158"/>
      <c r="G158"/>
    </row>
    <row r="159" spans="2:7" x14ac:dyDescent="0.25">
      <c r="B159" s="8"/>
      <c r="C159"/>
      <c r="F159"/>
      <c r="G159"/>
    </row>
    <row r="160" spans="2:7" x14ac:dyDescent="0.25">
      <c r="B160" s="8"/>
      <c r="C160"/>
      <c r="F160"/>
      <c r="G160"/>
    </row>
    <row r="161" spans="2:7" x14ac:dyDescent="0.25">
      <c r="B161" s="8"/>
      <c r="C161"/>
      <c r="F161"/>
      <c r="G161"/>
    </row>
    <row r="162" spans="2:7" x14ac:dyDescent="0.25">
      <c r="B162" s="8"/>
      <c r="C162"/>
      <c r="F162"/>
      <c r="G162"/>
    </row>
    <row r="163" spans="2:7" x14ac:dyDescent="0.25">
      <c r="B163" s="8"/>
      <c r="C163"/>
      <c r="F163"/>
      <c r="G163"/>
    </row>
    <row r="164" spans="2:7" x14ac:dyDescent="0.25">
      <c r="B164" s="8"/>
      <c r="C164"/>
      <c r="F164"/>
      <c r="G164"/>
    </row>
    <row r="165" spans="2:7" x14ac:dyDescent="0.25">
      <c r="B165" s="8"/>
      <c r="C165"/>
      <c r="F165"/>
      <c r="G165"/>
    </row>
    <row r="166" spans="2:7" x14ac:dyDescent="0.25">
      <c r="B166" s="8"/>
      <c r="C166"/>
      <c r="F166"/>
      <c r="G166"/>
    </row>
    <row r="167" spans="2:7" x14ac:dyDescent="0.25">
      <c r="B167" s="20"/>
      <c r="C167" s="21"/>
      <c r="F167"/>
      <c r="G167"/>
    </row>
    <row r="168" spans="2:7" x14ac:dyDescent="0.25">
      <c r="F168"/>
      <c r="G168"/>
    </row>
    <row r="169" spans="2:7" x14ac:dyDescent="0.25">
      <c r="F169" s="22"/>
      <c r="G169" s="21"/>
    </row>
  </sheetData>
  <sheetProtection formatCells="0" selectLockedCells="1" autoFilter="0" pivotTables="0"/>
  <conditionalFormatting sqref="G7:G9">
    <cfRule type="cellIs" dxfId="7" priority="8" operator="greaterThan">
      <formula>40</formula>
    </cfRule>
    <cfRule type="expression" dxfId="6" priority="9">
      <formula>"&lt;30"</formula>
    </cfRule>
    <cfRule type="expression" dxfId="5" priority="10">
      <formula>"&gt;40"</formula>
    </cfRule>
  </conditionalFormatting>
  <conditionalFormatting sqref="G12">
    <cfRule type="expression" dxfId="4" priority="1">
      <formula>OR(ISNUMBER(SEARCH("☑️",$G12)), ISNUMBER(SEARCH("On track",$G12)))</formula>
    </cfRule>
    <cfRule type="expression" dxfId="3" priority="2" stopIfTrue="1">
      <formula>OR(ISNUMBER(SEARCH("🔁",$G12)), ISNUMBER(SEARCH("Retention low",$G12)))</formula>
    </cfRule>
    <cfRule type="expression" dxfId="2" priority="3" stopIfTrue="1">
      <formula>OR(ISNUMBER(SEARCH("📅",$G12)), ISNUMBER(SEARCH("Cancellations high",$G12)),     ISNUMBER(SEARCH("🧲",$G12)), ISNUMBER(SEARCH("Below plan",$G12)))</formula>
    </cfRule>
    <cfRule type="expression" dxfId="1" priority="4" stopIfTrue="1">
      <formula>OR(ISNUMBER(SEARCH("🕳",$G12)), ISNUMBER(SEARCH("Lost income high",$G12)))</formula>
    </cfRule>
    <cfRule type="expression" dxfId="0" priority="5" stopIfTrue="1">
      <formula>OR(ISNUMBER(SEARCH("💸",$G12)), ISNUMBER(SEARCH("Profit low",$G12)))</formula>
    </cfRule>
    <cfRule type="expression" priority="6">
      <formula>OR(ISNUMBER(SEARCH("💸",$G12)), ISNUMBER(SEARCH("Profit low",$G12)))</formula>
    </cfRule>
  </conditionalFormatting>
  <pageMargins left="0.75" right="0.75" top="1" bottom="1" header="0.5" footer="0.5"/>
  <ignoredErrors>
    <ignoredError sqref="G5:G8 C6 C8 C11 C13:C14 K15 G10" unlockedFormula="1"/>
  </ignoredErrors>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14</vt:i4>
      </vt:variant>
    </vt:vector>
  </HeadingPairs>
  <TitlesOfParts>
    <vt:vector size="22" baseType="lpstr">
      <vt:lpstr>Alt Visuals</vt:lpstr>
      <vt:lpstr>Gauge</vt:lpstr>
      <vt:lpstr>LinkMap</vt:lpstr>
      <vt:lpstr>Health</vt:lpstr>
      <vt:lpstr>Config</vt:lpstr>
      <vt:lpstr>Calc</vt:lpstr>
      <vt:lpstr>Instructions</vt:lpstr>
      <vt:lpstr>Dashboard </vt:lpstr>
      <vt:lpstr>LblHigh</vt:lpstr>
      <vt:lpstr>LblLow</vt:lpstr>
      <vt:lpstr>LblMid</vt:lpstr>
      <vt:lpstr>LM_raw</vt:lpstr>
      <vt:lpstr>Loss_bad</vt:lpstr>
      <vt:lpstr>Max</vt:lpstr>
      <vt:lpstr>MH_raw</vt:lpstr>
      <vt:lpstr>Min</vt:lpstr>
      <vt:lpstr>PM_ceil</vt:lpstr>
      <vt:lpstr>PM_floor</vt:lpstr>
      <vt:lpstr>SrcSheet</vt:lpstr>
      <vt:lpstr>Val</vt:lpstr>
      <vt:lpstr>W_Loss</vt:lpstr>
      <vt:lpstr>W_Profit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Note</cp:lastModifiedBy>
  <dcterms:created xsi:type="dcterms:W3CDTF">2025-09-25T21:31:01Z</dcterms:created>
  <dcterms:modified xsi:type="dcterms:W3CDTF">2025-10-06T20:04:05Z</dcterms:modified>
</cp:coreProperties>
</file>