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28b69e7d4f9d65e/Coach Excel/Produits/Fichiers Excel avancés ^0 Templates PPT/Pack Perso/"/>
    </mc:Choice>
  </mc:AlternateContent>
  <xr:revisionPtr revIDLastSave="289" documentId="8_{4636DECA-18DE-4A1F-8BC1-A75251053E03}" xr6:coauthVersionLast="47" xr6:coauthVersionMax="47" xr10:uidLastSave="{DF843D51-2480-4FF5-BA31-EEA56F24671E}"/>
  <bookViews>
    <workbookView xWindow="-108" yWindow="-108" windowWidth="30936" windowHeight="16776" xr2:uid="{A0F8E2BD-6DCB-4B98-A470-F7F791DF498E}"/>
  </bookViews>
  <sheets>
    <sheet name="Calculateur de rentabilité" sheetId="2" r:id="rId1"/>
  </sheets>
  <definedNames>
    <definedName name="_xlnm.Print_Area" localSheetId="0">'Calculateur de rentabilité'!$B$2:$E$48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2" l="1"/>
  <c r="E29" i="2"/>
  <c r="E22" i="2"/>
  <c r="E23" i="2"/>
  <c r="E24" i="2"/>
  <c r="E25" i="2"/>
  <c r="C34" i="2"/>
  <c r="D34" i="2"/>
  <c r="E17" i="2"/>
  <c r="C10" i="2"/>
  <c r="E10" i="2" s="1"/>
  <c r="C11" i="2"/>
  <c r="E11" i="2"/>
  <c r="C12" i="2"/>
  <c r="E12" i="2"/>
  <c r="C40" i="2"/>
  <c r="E40" i="2" s="1"/>
  <c r="E39" i="2" s="1"/>
  <c r="E28" i="2"/>
  <c r="E27" i="2"/>
  <c r="E13" i="2"/>
  <c r="E16" i="2"/>
  <c r="I10" i="2"/>
  <c r="E34" i="2" s="1"/>
  <c r="H10" i="2"/>
  <c r="E33" i="2" l="1"/>
  <c r="E14" i="2"/>
  <c r="I11" i="2" s="1"/>
  <c r="I12" i="2" s="1"/>
  <c r="H13" i="2" s="1"/>
  <c r="E21" i="2"/>
  <c r="E42" i="2" l="1"/>
  <c r="H14" i="2"/>
  <c r="E15" i="2"/>
  <c r="I15" i="2"/>
  <c r="E43" i="2"/>
  <c r="H15" i="2" s="1"/>
  <c r="H18" i="2"/>
  <c r="I16" i="2"/>
  <c r="H17" i="2" s="1"/>
  <c r="H12" i="2"/>
  <c r="H11" i="2"/>
  <c r="H16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Dimby Rakotomalala - ExcellersAcademy.com</author>
  </authors>
  <commentList>
    <comment ref="G13" authorId="0" shapeId="0" xr:uid="{DB80165F-B949-4F23-B975-151EA6CCEF35}">
      <text>
        <r>
          <rPr>
            <sz val="9"/>
            <color indexed="81"/>
            <rFont val="Tahoma"/>
            <family val="2"/>
          </rPr>
          <t>Un taux de marge brute de 60 % signifie que, pour 100 € de chiffre d’affaires HT, tu as 60 € de marge brute (avant frais annexes).</t>
        </r>
      </text>
    </comment>
    <comment ref="G14" authorId="0" shapeId="0" xr:uid="{BAA8AA39-1A32-4CDC-9561-547110A93BEF}">
      <text>
        <r>
          <rPr>
            <sz val="9"/>
            <color indexed="81"/>
            <rFont val="Tahoma"/>
            <family val="2"/>
          </rPr>
          <t>Un coefficient de marge brute de 2,5 signifie que ton prix de vente HT est 2,5 fois supérieur à ton coût de revient.</t>
        </r>
      </text>
    </comment>
    <comment ref="G17" authorId="0" shapeId="0" xr:uid="{C89CEBC8-C61A-441D-B5FA-BD084628C457}">
      <text>
        <r>
          <rPr>
            <sz val="9"/>
            <color indexed="81"/>
            <rFont val="Tahoma"/>
            <family val="2"/>
          </rPr>
          <t>Un taux de marge nette de 20 % signifie que, sur 100 € de chiffre d’affaires HT, tu gardes 20 € de bénéfice net après avoir couvert tous les coûts (prix de revient + frais annexes).</t>
        </r>
      </text>
    </comment>
    <comment ref="G18" authorId="0" shapeId="0" xr:uid="{BAEA4488-9FB4-4386-AF62-05810DDFFB29}">
      <text>
        <r>
          <rPr>
            <sz val="9"/>
            <color indexed="81"/>
            <rFont val="Tahoma"/>
            <family val="2"/>
          </rPr>
          <t>Un coefficient de marge nette de 1,5 signifie que le prix de vente HT est 1,5 fois supérieur au coût total net. Autrement dit, pour 1 € dépensé, tu génères 1,5 € de chiffre d’affaires.</t>
        </r>
      </text>
    </comment>
    <comment ref="B40" authorId="0" shapeId="0" xr:uid="{205ABC33-6709-415F-B64A-585B3C896943}">
      <text>
        <r>
          <rPr>
            <b/>
            <sz val="9"/>
            <color indexed="81"/>
            <rFont val="Tahoma"/>
            <family val="2"/>
          </rPr>
          <t>Tarifs Colissimo pour 500 grammes :</t>
        </r>
        <r>
          <rPr>
            <sz val="9"/>
            <color indexed="81"/>
            <rFont val="Tahoma"/>
            <family val="2"/>
          </rPr>
          <t xml:space="preserve">
- Sans signature : 7,57€
- Avec signature : 8,62€
- Point Retrait (La Poste, consignes et voisins-relais) : 5,95€</t>
        </r>
      </text>
    </comment>
  </commentList>
</comments>
</file>

<file path=xl/sharedStrings.xml><?xml version="1.0" encoding="utf-8"?>
<sst xmlns="http://schemas.openxmlformats.org/spreadsheetml/2006/main" count="46" uniqueCount="43">
  <si>
    <t>Nombre d'unités commandées :</t>
  </si>
  <si>
    <t>Prix de vente unitaire hors taxes :</t>
  </si>
  <si>
    <t>Coût de revient</t>
  </si>
  <si>
    <t>Récapitulatif</t>
  </si>
  <si>
    <t>Intitulé</t>
  </si>
  <si>
    <t>Quantité</t>
  </si>
  <si>
    <t>Coût unitaire HT</t>
  </si>
  <si>
    <t>Prix HT</t>
  </si>
  <si>
    <t>Unitaire</t>
  </si>
  <si>
    <t>Total</t>
  </si>
  <si>
    <t>Achats &amp; Logistique</t>
  </si>
  <si>
    <t>CA HT</t>
  </si>
  <si>
    <t>Prix de revient</t>
  </si>
  <si>
    <t>Coût total net</t>
  </si>
  <si>
    <t>Marge brute</t>
  </si>
  <si>
    <t>Taux de marge brute</t>
  </si>
  <si>
    <t>Coefficient de marge brute</t>
  </si>
  <si>
    <t>Marge nette</t>
  </si>
  <si>
    <t>Taux de marge nette</t>
  </si>
  <si>
    <t>Banque &amp; Légal</t>
  </si>
  <si>
    <t>Coefficient de marge nette</t>
  </si>
  <si>
    <t>Frais de publication JAL</t>
  </si>
  <si>
    <t>Frais de greffe</t>
  </si>
  <si>
    <t>Commande registres légaux</t>
  </si>
  <si>
    <t>Site</t>
  </si>
  <si>
    <t>Prix de revient unitaire</t>
  </si>
  <si>
    <t>Frais d'expédition / vente au client final</t>
  </si>
  <si>
    <t>Frais des prestataires de paiement (Shopify + Paypal, maximum 2%)</t>
  </si>
  <si>
    <t>Publicité</t>
  </si>
  <si>
    <t>Autres frais</t>
  </si>
  <si>
    <t>Coût total net unitaire</t>
  </si>
  <si>
    <t>Support / service client</t>
  </si>
  <si>
    <t>Expédition</t>
  </si>
  <si>
    <t>Divers</t>
  </si>
  <si>
    <r>
      <rPr>
        <u/>
        <sz val="11"/>
        <color theme="1"/>
        <rFont val="Calibri"/>
        <family val="2"/>
      </rPr>
      <t>Attention</t>
    </r>
    <r>
      <rPr>
        <sz val="11"/>
        <color theme="1"/>
        <rFont val="Calibri"/>
        <family val="2"/>
      </rPr>
      <t xml:space="preserve"> : ne modifie pas les cellules où il y a des formules pour ne pas abîmer le fichier</t>
    </r>
  </si>
  <si>
    <t>Calcul de rentabilité</t>
  </si>
  <si>
    <t>Produit - packaging</t>
  </si>
  <si>
    <t>Produit</t>
  </si>
  <si>
    <t>Produit - frais d'expédition</t>
  </si>
  <si>
    <t>Sourcing usine</t>
  </si>
  <si>
    <t>Banque</t>
  </si>
  <si>
    <t>Hébergement site web</t>
  </si>
  <si>
    <t>Nom de domaine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</si>
</sst>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#,##0\ &quot;€&quot;;\-#,##0\ &quot;€&quot;"/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_ ;\-#,##0.00\ "/>
    <numFmt numFmtId="166" formatCode="#,##0.00\ &quot;€&quot;"/>
    <numFmt numFmtId="167" formatCode="#,##0_ ;\-#,##0\ 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4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20"/>
      <color theme="1"/>
      <name val="Calibri"/>
      <family val="2"/>
    </font>
    <font>
      <sz val="20"/>
      <color theme="1"/>
      <name val="Calibri"/>
      <family val="2"/>
    </font>
    <font>
      <b/>
      <i/>
      <sz val="12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i/>
      <sz val="12"/>
      <color theme="1"/>
      <name val="Calibri"/>
      <family val="2"/>
    </font>
    <font>
      <u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3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" borderId="1" applyNumberFormat="0" applyFont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0" fontId="4" fillId="0" borderId="0" xfId="0" applyFont="1"/>
    <xf numFmtId="0" fontId="5" fillId="0" borderId="0" xfId="0" applyFont="1"/>
    <xf numFmtId="44" fontId="5" fillId="0" borderId="0" xfId="1" applyFont="1"/>
    <xf numFmtId="0" fontId="6" fillId="0" borderId="0" xfId="0" applyFont="1" applyAlignment="1">
      <alignment vertical="center"/>
    </xf>
    <xf numFmtId="0" fontId="8" fillId="0" borderId="0" xfId="0" applyFont="1"/>
    <xf numFmtId="0" fontId="9" fillId="0" borderId="0" xfId="0" applyFont="1"/>
    <xf numFmtId="44" fontId="9" fillId="0" borderId="0" xfId="1" applyFont="1"/>
    <xf numFmtId="0" fontId="6" fillId="6" borderId="2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44" fontId="6" fillId="6" borderId="3" xfId="1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44" fontId="6" fillId="6" borderId="6" xfId="1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left" vertical="center" wrapText="1"/>
    </xf>
    <xf numFmtId="3" fontId="7" fillId="3" borderId="9" xfId="4" applyNumberFormat="1" applyFont="1" applyFill="1" applyBorder="1" applyAlignment="1">
      <alignment horizontal="center" vertical="center"/>
    </xf>
    <xf numFmtId="7" fontId="7" fillId="3" borderId="9" xfId="1" applyNumberFormat="1" applyFont="1" applyFill="1" applyBorder="1" applyAlignment="1">
      <alignment horizontal="center" vertical="center"/>
    </xf>
    <xf numFmtId="7" fontId="7" fillId="3" borderId="10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4" borderId="11" xfId="0" applyFont="1" applyFill="1" applyBorder="1" applyAlignment="1">
      <alignment vertical="center"/>
    </xf>
    <xf numFmtId="7" fontId="6" fillId="4" borderId="12" xfId="1" applyNumberFormat="1" applyFont="1" applyFill="1" applyBorder="1" applyAlignment="1">
      <alignment horizontal="center" vertical="center"/>
    </xf>
    <xf numFmtId="7" fontId="6" fillId="4" borderId="13" xfId="1" applyNumberFormat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left" vertical="center" wrapText="1"/>
    </xf>
    <xf numFmtId="3" fontId="7" fillId="0" borderId="9" xfId="4" applyNumberFormat="1" applyFont="1" applyFill="1" applyBorder="1" applyAlignment="1">
      <alignment horizontal="center" vertical="center"/>
    </xf>
    <xf numFmtId="7" fontId="7" fillId="0" borderId="9" xfId="1" applyNumberFormat="1" applyFont="1" applyFill="1" applyBorder="1" applyAlignment="1">
      <alignment horizontal="center" vertical="center"/>
    </xf>
    <xf numFmtId="7" fontId="7" fillId="0" borderId="10" xfId="1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7" fontId="7" fillId="0" borderId="12" xfId="0" applyNumberFormat="1" applyFont="1" applyBorder="1" applyAlignment="1">
      <alignment horizontal="center" vertical="center"/>
    </xf>
    <xf numFmtId="7" fontId="7" fillId="0" borderId="13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vertical="center"/>
    </xf>
    <xf numFmtId="7" fontId="10" fillId="4" borderId="12" xfId="1" applyNumberFormat="1" applyFont="1" applyFill="1" applyBorder="1" applyAlignment="1">
      <alignment horizontal="center" vertical="center"/>
    </xf>
    <xf numFmtId="7" fontId="11" fillId="4" borderId="13" xfId="1" applyNumberFormat="1" applyFont="1" applyFill="1" applyBorder="1" applyAlignment="1">
      <alignment horizontal="center" vertical="center"/>
    </xf>
    <xf numFmtId="7" fontId="6" fillId="5" borderId="16" xfId="1" applyNumberFormat="1" applyFont="1" applyFill="1" applyBorder="1" applyAlignment="1">
      <alignment horizontal="center" vertical="center"/>
    </xf>
    <xf numFmtId="7" fontId="7" fillId="0" borderId="10" xfId="1" applyNumberFormat="1" applyFont="1" applyFill="1" applyBorder="1" applyAlignment="1">
      <alignment horizontal="center" vertical="center"/>
    </xf>
    <xf numFmtId="7" fontId="6" fillId="5" borderId="28" xfId="1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1" fillId="4" borderId="11" xfId="0" applyFont="1" applyFill="1" applyBorder="1" applyAlignment="1">
      <alignment vertical="center"/>
    </xf>
    <xf numFmtId="5" fontId="7" fillId="2" borderId="30" xfId="3" applyNumberFormat="1" applyFont="1" applyBorder="1" applyAlignment="1">
      <alignment horizontal="center" vertical="center"/>
    </xf>
    <xf numFmtId="3" fontId="7" fillId="2" borderId="29" xfId="3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7" fontId="7" fillId="0" borderId="31" xfId="1" applyNumberFormat="1" applyFont="1" applyBorder="1" applyAlignment="1">
      <alignment horizontal="center" vertical="center"/>
    </xf>
    <xf numFmtId="0" fontId="7" fillId="0" borderId="20" xfId="0" applyFont="1" applyBorder="1" applyAlignment="1">
      <alignment vertical="center" wrapText="1"/>
    </xf>
    <xf numFmtId="0" fontId="7" fillId="0" borderId="20" xfId="0" applyFont="1" applyBorder="1" applyAlignment="1">
      <alignment horizontal="left" vertical="center"/>
    </xf>
    <xf numFmtId="3" fontId="7" fillId="0" borderId="21" xfId="0" applyNumberFormat="1" applyFont="1" applyBorder="1" applyAlignment="1">
      <alignment horizontal="center" vertical="center"/>
    </xf>
    <xf numFmtId="166" fontId="7" fillId="0" borderId="3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/>
    <xf numFmtId="167" fontId="7" fillId="0" borderId="21" xfId="0" applyNumberFormat="1" applyFont="1" applyBorder="1" applyAlignment="1">
      <alignment horizontal="center" vertical="center"/>
    </xf>
    <xf numFmtId="166" fontId="7" fillId="0" borderId="24" xfId="0" applyNumberFormat="1" applyFont="1" applyBorder="1" applyAlignment="1">
      <alignment horizontal="center" vertical="center"/>
    </xf>
    <xf numFmtId="7" fontId="13" fillId="5" borderId="16" xfId="1" applyNumberFormat="1" applyFont="1" applyFill="1" applyBorder="1" applyAlignment="1">
      <alignment horizontal="center" vertical="center"/>
    </xf>
    <xf numFmtId="7" fontId="13" fillId="5" borderId="28" xfId="1" applyNumberFormat="1" applyFont="1" applyFill="1" applyBorder="1" applyAlignment="1">
      <alignment horizontal="center" vertical="center"/>
    </xf>
    <xf numFmtId="9" fontId="7" fillId="0" borderId="12" xfId="2" applyFont="1" applyFill="1" applyBorder="1" applyAlignment="1">
      <alignment horizontal="center" vertical="center"/>
    </xf>
    <xf numFmtId="9" fontId="7" fillId="0" borderId="13" xfId="2" applyFont="1" applyFill="1" applyBorder="1" applyAlignment="1">
      <alignment horizontal="center" vertical="center"/>
    </xf>
    <xf numFmtId="2" fontId="7" fillId="0" borderId="12" xfId="1" applyNumberFormat="1" applyFont="1" applyFill="1" applyBorder="1" applyAlignment="1">
      <alignment horizontal="center" vertical="center"/>
    </xf>
    <xf numFmtId="2" fontId="7" fillId="0" borderId="13" xfId="1" applyNumberFormat="1" applyFont="1" applyFill="1" applyBorder="1" applyAlignment="1">
      <alignment horizontal="center" vertical="center"/>
    </xf>
    <xf numFmtId="9" fontId="10" fillId="0" borderId="12" xfId="2" applyFont="1" applyFill="1" applyBorder="1" applyAlignment="1">
      <alignment horizontal="center" vertical="center"/>
    </xf>
    <xf numFmtId="9" fontId="10" fillId="0" borderId="13" xfId="2" applyFont="1" applyFill="1" applyBorder="1" applyAlignment="1">
      <alignment horizontal="center" vertical="center"/>
    </xf>
    <xf numFmtId="165" fontId="10" fillId="0" borderId="15" xfId="1" applyNumberFormat="1" applyFont="1" applyFill="1" applyBorder="1" applyAlignment="1">
      <alignment horizontal="center" vertical="center"/>
    </xf>
    <xf numFmtId="165" fontId="10" fillId="0" borderId="16" xfId="1" applyNumberFormat="1" applyFont="1" applyFill="1" applyBorder="1" applyAlignment="1">
      <alignment horizontal="center" vertical="center"/>
    </xf>
    <xf numFmtId="0" fontId="13" fillId="5" borderId="17" xfId="0" applyFont="1" applyFill="1" applyBorder="1" applyAlignment="1">
      <alignment horizontal="left" vertical="center"/>
    </xf>
    <xf numFmtId="0" fontId="13" fillId="5" borderId="18" xfId="0" applyFont="1" applyFill="1" applyBorder="1" applyAlignment="1">
      <alignment horizontal="left" vertical="center"/>
    </xf>
    <xf numFmtId="0" fontId="13" fillId="5" borderId="19" xfId="0" applyFont="1" applyFill="1" applyBorder="1" applyAlignment="1">
      <alignment horizontal="left" vertical="center"/>
    </xf>
    <xf numFmtId="0" fontId="13" fillId="5" borderId="25" xfId="0" applyFont="1" applyFill="1" applyBorder="1" applyAlignment="1">
      <alignment horizontal="left" vertical="center"/>
    </xf>
    <xf numFmtId="0" fontId="13" fillId="5" borderId="26" xfId="0" applyFont="1" applyFill="1" applyBorder="1" applyAlignment="1">
      <alignment horizontal="left" vertical="center"/>
    </xf>
    <xf numFmtId="0" fontId="13" fillId="5" borderId="27" xfId="0" applyFont="1" applyFill="1" applyBorder="1" applyAlignment="1">
      <alignment horizontal="left" vertical="center"/>
    </xf>
    <xf numFmtId="0" fontId="6" fillId="5" borderId="17" xfId="0" applyFont="1" applyFill="1" applyBorder="1" applyAlignment="1">
      <alignment horizontal="left" vertical="center"/>
    </xf>
    <xf numFmtId="0" fontId="6" fillId="5" borderId="18" xfId="0" applyFont="1" applyFill="1" applyBorder="1" applyAlignment="1">
      <alignment horizontal="left" vertical="center"/>
    </xf>
    <xf numFmtId="0" fontId="6" fillId="5" borderId="19" xfId="0" applyFont="1" applyFill="1" applyBorder="1" applyAlignment="1">
      <alignment horizontal="left" vertical="center"/>
    </xf>
    <xf numFmtId="0" fontId="7" fillId="0" borderId="22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6" fillId="5" borderId="25" xfId="0" applyFont="1" applyFill="1" applyBorder="1" applyAlignment="1">
      <alignment horizontal="left" vertical="center"/>
    </xf>
    <xf numFmtId="0" fontId="6" fillId="5" borderId="26" xfId="0" applyFont="1" applyFill="1" applyBorder="1" applyAlignment="1">
      <alignment horizontal="left" vertical="center"/>
    </xf>
    <xf numFmtId="0" fontId="6" fillId="5" borderId="27" xfId="0" applyFont="1" applyFill="1" applyBorder="1" applyAlignment="1">
      <alignment horizontal="left" vertical="center"/>
    </xf>
  </cellXfs>
  <cellStyles count="5">
    <cellStyle name="Milliers 2" xfId="4" xr:uid="{A82CAA72-2974-4B88-8CCC-9B270C413179}"/>
    <cellStyle name="Monétaire" xfId="1" builtinId="4"/>
    <cellStyle name="Normal" xfId="0" builtinId="0"/>
    <cellStyle name="Note" xfId="3" builtinId="10"/>
    <cellStyle name="Pourcenta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9F97A-1873-4EF8-98F6-3A5C1767A6F8}">
  <sheetPr>
    <pageSetUpPr fitToPage="1"/>
  </sheetPr>
  <dimension ref="A2:K70"/>
  <sheetViews>
    <sheetView showGridLines="0" tabSelected="1" zoomScale="89" zoomScaleNormal="89" workbookViewId="0">
      <selection activeCell="F10" sqref="F10"/>
    </sheetView>
  </sheetViews>
  <sheetFormatPr baseColWidth="10" defaultRowHeight="14.4" x14ac:dyDescent="0.3"/>
  <cols>
    <col min="1" max="1" width="2.77734375" style="2" customWidth="1"/>
    <col min="2" max="2" width="39.33203125" style="2" customWidth="1"/>
    <col min="3" max="3" width="11.109375" style="2" customWidth="1"/>
    <col min="4" max="4" width="20.109375" style="3" customWidth="1"/>
    <col min="5" max="5" width="20.5546875" style="2" customWidth="1"/>
    <col min="6" max="6" width="11.5546875" style="2"/>
    <col min="7" max="7" width="39" style="2" customWidth="1"/>
    <col min="8" max="8" width="14.44140625" style="2" customWidth="1"/>
    <col min="9" max="9" width="15.21875" style="2" bestFit="1" customWidth="1"/>
    <col min="10" max="10" width="13.5546875" style="2" bestFit="1" customWidth="1"/>
    <col min="11" max="16384" width="11.5546875" style="2"/>
  </cols>
  <sheetData>
    <row r="2" spans="2:11" ht="31.2" x14ac:dyDescent="0.6">
      <c r="B2" s="1" t="s">
        <v>35</v>
      </c>
    </row>
    <row r="3" spans="2:11" ht="15" thickBot="1" x14ac:dyDescent="0.35"/>
    <row r="4" spans="2:11" ht="16.2" thickBot="1" x14ac:dyDescent="0.35">
      <c r="B4" s="4" t="s">
        <v>0</v>
      </c>
      <c r="C4" s="41">
        <v>200</v>
      </c>
    </row>
    <row r="5" spans="2:11" ht="16.2" thickBot="1" x14ac:dyDescent="0.35">
      <c r="B5" s="4" t="s">
        <v>1</v>
      </c>
      <c r="C5" s="40">
        <v>47</v>
      </c>
    </row>
    <row r="7" spans="2:11" s="6" customFormat="1" ht="25.8" x14ac:dyDescent="0.5">
      <c r="B7" s="5" t="s">
        <v>2</v>
      </c>
      <c r="D7" s="7"/>
      <c r="G7" s="5" t="s">
        <v>3</v>
      </c>
    </row>
    <row r="8" spans="2:11" ht="12" customHeight="1" thickBot="1" x14ac:dyDescent="0.35"/>
    <row r="9" spans="2:11" s="12" customFormat="1" ht="27" customHeight="1" x14ac:dyDescent="0.3">
      <c r="B9" s="8" t="s">
        <v>4</v>
      </c>
      <c r="C9" s="9" t="s">
        <v>5</v>
      </c>
      <c r="D9" s="10" t="s">
        <v>6</v>
      </c>
      <c r="E9" s="11" t="s">
        <v>7</v>
      </c>
      <c r="F9" s="48"/>
      <c r="G9" s="13" t="s">
        <v>4</v>
      </c>
      <c r="H9" s="14" t="s">
        <v>8</v>
      </c>
      <c r="I9" s="15" t="s">
        <v>9</v>
      </c>
    </row>
    <row r="10" spans="2:11" s="20" customFormat="1" ht="15.6" x14ac:dyDescent="0.3">
      <c r="B10" s="24" t="s">
        <v>37</v>
      </c>
      <c r="C10" s="25">
        <f>$C$4</f>
        <v>200</v>
      </c>
      <c r="D10" s="26">
        <v>7.45</v>
      </c>
      <c r="E10" s="27">
        <f>IF(C10="","",C10*D10)</f>
        <v>1490</v>
      </c>
      <c r="F10" s="49"/>
      <c r="G10" s="21" t="s">
        <v>11</v>
      </c>
      <c r="H10" s="22">
        <f>C5</f>
        <v>47</v>
      </c>
      <c r="I10" s="23">
        <f>$C$4*C5</f>
        <v>9400</v>
      </c>
    </row>
    <row r="11" spans="2:11" s="20" customFormat="1" ht="21" customHeight="1" x14ac:dyDescent="0.3">
      <c r="B11" s="24" t="s">
        <v>36</v>
      </c>
      <c r="C11" s="25">
        <f t="shared" ref="C11:C12" si="0">$C$4</f>
        <v>200</v>
      </c>
      <c r="D11" s="26">
        <v>0.57999999999999996</v>
      </c>
      <c r="E11" s="27">
        <f>IF(C11="","",C11*D11)</f>
        <v>115.99999999999999</v>
      </c>
      <c r="F11" s="49"/>
      <c r="G11" s="28" t="s">
        <v>12</v>
      </c>
      <c r="H11" s="29">
        <f>E15</f>
        <v>11.15</v>
      </c>
      <c r="I11" s="30">
        <f>E14</f>
        <v>2230</v>
      </c>
      <c r="J11" s="2"/>
    </row>
    <row r="12" spans="2:11" s="20" customFormat="1" ht="21" customHeight="1" x14ac:dyDescent="0.3">
      <c r="B12" s="24" t="s">
        <v>38</v>
      </c>
      <c r="C12" s="25">
        <f t="shared" si="0"/>
        <v>200</v>
      </c>
      <c r="D12" s="26">
        <v>3.12</v>
      </c>
      <c r="E12" s="27">
        <f>IF(C12="","",C12*D12)</f>
        <v>624</v>
      </c>
      <c r="F12" s="49"/>
      <c r="G12" s="21" t="s">
        <v>14</v>
      </c>
      <c r="H12" s="22">
        <f>C5-E15</f>
        <v>35.85</v>
      </c>
      <c r="I12" s="23">
        <f>I10-I11</f>
        <v>7170</v>
      </c>
      <c r="J12" s="2"/>
      <c r="K12" s="2"/>
    </row>
    <row r="13" spans="2:11" s="20" customFormat="1" ht="21" customHeight="1" x14ac:dyDescent="0.3">
      <c r="B13" s="24"/>
      <c r="C13" s="25"/>
      <c r="D13" s="26"/>
      <c r="E13" s="27" t="str">
        <f>IF(C13="","",C13*D13)</f>
        <v/>
      </c>
      <c r="F13" s="49"/>
      <c r="G13" s="31" t="s">
        <v>15</v>
      </c>
      <c r="H13" s="55">
        <f>I12/I10</f>
        <v>0.76276595744680853</v>
      </c>
      <c r="I13" s="56"/>
      <c r="J13" s="2"/>
    </row>
    <row r="14" spans="2:11" s="20" customFormat="1" ht="16.2" thickBot="1" x14ac:dyDescent="0.35">
      <c r="B14" s="69" t="s">
        <v>12</v>
      </c>
      <c r="C14" s="70"/>
      <c r="D14" s="71"/>
      <c r="E14" s="34">
        <f>SUM(E10:E13)</f>
        <v>2230</v>
      </c>
      <c r="F14" s="49"/>
      <c r="G14" s="28" t="s">
        <v>16</v>
      </c>
      <c r="H14" s="57">
        <f>I10/E14</f>
        <v>4.2152466367713002</v>
      </c>
      <c r="I14" s="58"/>
      <c r="K14" s="2"/>
    </row>
    <row r="15" spans="2:11" s="20" customFormat="1" ht="16.2" thickBot="1" x14ac:dyDescent="0.35">
      <c r="B15" s="63" t="s">
        <v>25</v>
      </c>
      <c r="C15" s="64"/>
      <c r="D15" s="65"/>
      <c r="E15" s="53">
        <f>E14/$C$4</f>
        <v>11.15</v>
      </c>
      <c r="F15" s="49"/>
      <c r="G15" s="28" t="s">
        <v>13</v>
      </c>
      <c r="H15" s="29">
        <f>E43</f>
        <v>33.433450000000001</v>
      </c>
      <c r="I15" s="30">
        <f>E42</f>
        <v>6686.6900000000005</v>
      </c>
      <c r="K15" s="2"/>
    </row>
    <row r="16" spans="2:11" s="20" customFormat="1" ht="21" customHeight="1" x14ac:dyDescent="0.3">
      <c r="B16" s="16" t="s">
        <v>10</v>
      </c>
      <c r="C16" s="17"/>
      <c r="D16" s="18"/>
      <c r="E16" s="19">
        <f>_xlfn.AGGREGATE(9,4,E17:E20)</f>
        <v>550</v>
      </c>
      <c r="F16" s="49"/>
      <c r="G16" s="39" t="s">
        <v>17</v>
      </c>
      <c r="H16" s="32">
        <f>H10-E43</f>
        <v>13.566549999999999</v>
      </c>
      <c r="I16" s="33">
        <f>I10-E42</f>
        <v>2713.3099999999995</v>
      </c>
      <c r="K16" s="2"/>
    </row>
    <row r="17" spans="2:11" s="20" customFormat="1" ht="21" customHeight="1" x14ac:dyDescent="0.3">
      <c r="B17" s="24" t="s">
        <v>39</v>
      </c>
      <c r="C17" s="25">
        <v>1</v>
      </c>
      <c r="D17" s="26">
        <v>550</v>
      </c>
      <c r="E17" s="27">
        <f>IF(C17="","",C17*D17)</f>
        <v>550</v>
      </c>
      <c r="F17" s="49"/>
      <c r="G17" s="37" t="s">
        <v>18</v>
      </c>
      <c r="H17" s="59">
        <f>I16/I10</f>
        <v>0.28864999999999996</v>
      </c>
      <c r="I17" s="60"/>
      <c r="K17" s="2"/>
    </row>
    <row r="18" spans="2:11" s="20" customFormat="1" ht="21" customHeight="1" thickBot="1" x14ac:dyDescent="0.35">
      <c r="B18" s="24"/>
      <c r="C18" s="25"/>
      <c r="D18" s="26"/>
      <c r="E18" s="27"/>
      <c r="F18" s="49"/>
      <c r="G18" s="38" t="s">
        <v>20</v>
      </c>
      <c r="H18" s="61">
        <f>I10/E42</f>
        <v>1.4057777465382721</v>
      </c>
      <c r="I18" s="62"/>
      <c r="K18" s="2"/>
    </row>
    <row r="19" spans="2:11" s="20" customFormat="1" ht="21" customHeight="1" x14ac:dyDescent="0.3">
      <c r="B19" s="24"/>
      <c r="C19" s="25"/>
      <c r="D19" s="26"/>
      <c r="E19" s="27"/>
      <c r="F19" s="49"/>
      <c r="G19" s="49"/>
      <c r="H19" s="49"/>
      <c r="I19" s="49"/>
    </row>
    <row r="20" spans="2:11" s="20" customFormat="1" ht="21" customHeight="1" x14ac:dyDescent="0.3">
      <c r="B20" s="24"/>
      <c r="C20" s="25"/>
      <c r="D20" s="26"/>
      <c r="E20" s="27"/>
      <c r="F20" s="49"/>
      <c r="G20" s="20" t="s">
        <v>34</v>
      </c>
    </row>
    <row r="21" spans="2:11" s="20" customFormat="1" ht="15.6" x14ac:dyDescent="0.3">
      <c r="B21" s="16" t="s">
        <v>19</v>
      </c>
      <c r="C21" s="17"/>
      <c r="D21" s="18"/>
      <c r="E21" s="19">
        <f>_xlfn.AGGREGATE(9,4,E22:E27)</f>
        <v>496.69</v>
      </c>
      <c r="F21" s="49"/>
      <c r="K21" s="2"/>
    </row>
    <row r="22" spans="2:11" s="20" customFormat="1" ht="15.6" x14ac:dyDescent="0.3">
      <c r="B22" s="24" t="s">
        <v>21</v>
      </c>
      <c r="C22" s="25">
        <v>1</v>
      </c>
      <c r="D22" s="26">
        <v>193</v>
      </c>
      <c r="E22" s="27">
        <f t="shared" ref="E22:E25" si="1">IF(C22="","",C22*D22)</f>
        <v>193</v>
      </c>
      <c r="F22" s="49"/>
      <c r="J22" s="2"/>
      <c r="K22" s="2"/>
    </row>
    <row r="23" spans="2:11" s="20" customFormat="1" ht="21" customHeight="1" x14ac:dyDescent="0.3">
      <c r="B23" s="24" t="s">
        <v>22</v>
      </c>
      <c r="C23" s="25">
        <v>1</v>
      </c>
      <c r="D23" s="26">
        <v>47.69</v>
      </c>
      <c r="E23" s="27">
        <f t="shared" si="1"/>
        <v>47.69</v>
      </c>
      <c r="F23" s="49"/>
      <c r="J23" s="2"/>
      <c r="K23" s="2"/>
    </row>
    <row r="24" spans="2:11" s="20" customFormat="1" ht="21" customHeight="1" x14ac:dyDescent="0.3">
      <c r="B24" s="24" t="s">
        <v>23</v>
      </c>
      <c r="C24" s="25">
        <v>1</v>
      </c>
      <c r="D24" s="26">
        <v>87</v>
      </c>
      <c r="E24" s="27">
        <f t="shared" si="1"/>
        <v>87</v>
      </c>
      <c r="F24" s="49"/>
    </row>
    <row r="25" spans="2:11" s="20" customFormat="1" ht="21" customHeight="1" x14ac:dyDescent="0.3">
      <c r="B25" s="24" t="s">
        <v>40</v>
      </c>
      <c r="C25" s="25">
        <v>1</v>
      </c>
      <c r="D25" s="26">
        <v>169</v>
      </c>
      <c r="E25" s="27">
        <f t="shared" si="1"/>
        <v>169</v>
      </c>
      <c r="F25" s="49"/>
      <c r="K25" s="2"/>
    </row>
    <row r="26" spans="2:11" s="20" customFormat="1" ht="21" customHeight="1" x14ac:dyDescent="0.3">
      <c r="B26" s="24"/>
      <c r="C26" s="25"/>
      <c r="D26" s="26"/>
      <c r="E26" s="27"/>
      <c r="F26" s="49"/>
      <c r="K26" s="2"/>
    </row>
    <row r="27" spans="2:11" s="20" customFormat="1" ht="21" customHeight="1" x14ac:dyDescent="0.3">
      <c r="B27" s="24"/>
      <c r="C27" s="25"/>
      <c r="D27" s="26"/>
      <c r="E27" s="27" t="str">
        <f t="shared" ref="E27" si="2">IF(C27="","",C27*D27)</f>
        <v/>
      </c>
      <c r="F27" s="49"/>
      <c r="G27" s="49"/>
      <c r="H27" s="49"/>
      <c r="I27" s="49"/>
      <c r="K27" s="2"/>
    </row>
    <row r="28" spans="2:11" s="20" customFormat="1" ht="21" customHeight="1" x14ac:dyDescent="0.3">
      <c r="B28" s="16" t="s">
        <v>24</v>
      </c>
      <c r="C28" s="17"/>
      <c r="D28" s="18"/>
      <c r="E28" s="19">
        <f>_xlfn.AGGREGATE(9,4,E29:E32)</f>
        <v>108</v>
      </c>
      <c r="F28" s="49"/>
      <c r="G28" s="49"/>
      <c r="H28" s="49"/>
      <c r="I28" s="49"/>
      <c r="K28" s="2"/>
    </row>
    <row r="29" spans="2:11" s="20" customFormat="1" ht="21" customHeight="1" x14ac:dyDescent="0.3">
      <c r="B29" s="24" t="s">
        <v>41</v>
      </c>
      <c r="C29" s="25">
        <v>1</v>
      </c>
      <c r="D29" s="26">
        <v>99</v>
      </c>
      <c r="E29" s="27">
        <f>IF(C29="","",C29*D29)</f>
        <v>99</v>
      </c>
      <c r="F29" s="49"/>
      <c r="G29" s="49"/>
      <c r="H29" s="49"/>
      <c r="I29" s="49"/>
    </row>
    <row r="30" spans="2:11" s="20" customFormat="1" ht="15.6" x14ac:dyDescent="0.3">
      <c r="B30" s="24" t="s">
        <v>42</v>
      </c>
      <c r="C30" s="25">
        <v>1</v>
      </c>
      <c r="D30" s="26">
        <v>9</v>
      </c>
      <c r="E30" s="27">
        <f t="shared" ref="E30" si="3">IF(C30="","",C30*D30)</f>
        <v>9</v>
      </c>
      <c r="F30" s="49"/>
      <c r="G30" s="49"/>
      <c r="H30" s="49"/>
      <c r="I30" s="49"/>
    </row>
    <row r="31" spans="2:11" s="20" customFormat="1" ht="35.4" customHeight="1" x14ac:dyDescent="0.3">
      <c r="B31" s="24"/>
      <c r="C31" s="25"/>
      <c r="D31" s="26"/>
      <c r="E31" s="27"/>
      <c r="F31" s="49"/>
      <c r="G31" s="49"/>
      <c r="H31" s="49"/>
      <c r="I31" s="49"/>
    </row>
    <row r="32" spans="2:11" s="20" customFormat="1" ht="21" customHeight="1" x14ac:dyDescent="0.3">
      <c r="B32" s="24"/>
      <c r="C32" s="25"/>
      <c r="D32" s="26"/>
      <c r="E32" s="27"/>
      <c r="F32" s="49"/>
      <c r="G32" s="49"/>
      <c r="H32" s="49"/>
      <c r="I32" s="49"/>
    </row>
    <row r="33" spans="1:11" s="20" customFormat="1" ht="21" customHeight="1" x14ac:dyDescent="0.3">
      <c r="B33" s="16" t="s">
        <v>33</v>
      </c>
      <c r="C33" s="17"/>
      <c r="D33" s="18"/>
      <c r="E33" s="19">
        <f>_xlfn.AGGREGATE(9,4,E34:E37)</f>
        <v>1788</v>
      </c>
      <c r="F33" s="49"/>
      <c r="G33" s="49"/>
      <c r="H33" s="49"/>
      <c r="I33" s="49"/>
      <c r="K33" s="2"/>
    </row>
    <row r="34" spans="1:11" ht="30.6" customHeight="1" x14ac:dyDescent="0.3">
      <c r="B34" s="44" t="s">
        <v>27</v>
      </c>
      <c r="C34" s="51">
        <f>$C$4</f>
        <v>200</v>
      </c>
      <c r="D34" s="52">
        <f>$C$5*0.02</f>
        <v>0.94000000000000006</v>
      </c>
      <c r="E34" s="35">
        <f>I10*0.02</f>
        <v>188</v>
      </c>
      <c r="F34" s="50"/>
      <c r="G34" s="50"/>
      <c r="H34" s="50"/>
      <c r="I34" s="50"/>
    </row>
    <row r="35" spans="1:11" ht="21.75" customHeight="1" x14ac:dyDescent="0.3">
      <c r="B35" s="72" t="s">
        <v>28</v>
      </c>
      <c r="C35" s="73"/>
      <c r="D35" s="74"/>
      <c r="E35" s="35">
        <v>500</v>
      </c>
      <c r="F35" s="50"/>
      <c r="G35" s="50"/>
      <c r="H35" s="50"/>
      <c r="I35" s="50"/>
    </row>
    <row r="36" spans="1:11" ht="21.75" customHeight="1" x14ac:dyDescent="0.3">
      <c r="B36" s="72" t="s">
        <v>31</v>
      </c>
      <c r="C36" s="73"/>
      <c r="D36" s="74"/>
      <c r="E36" s="35">
        <v>950</v>
      </c>
      <c r="F36" s="50"/>
      <c r="G36" s="50"/>
      <c r="H36" s="50"/>
      <c r="I36" s="50"/>
    </row>
    <row r="37" spans="1:11" ht="21.75" customHeight="1" x14ac:dyDescent="0.3">
      <c r="B37" s="72" t="s">
        <v>29</v>
      </c>
      <c r="C37" s="73"/>
      <c r="D37" s="74"/>
      <c r="E37" s="35">
        <v>150</v>
      </c>
      <c r="F37" s="50"/>
      <c r="G37" s="50"/>
      <c r="H37" s="50"/>
      <c r="I37" s="50"/>
    </row>
    <row r="38" spans="1:11" ht="21.75" customHeight="1" x14ac:dyDescent="0.3">
      <c r="B38" s="72"/>
      <c r="C38" s="73"/>
      <c r="D38" s="74"/>
      <c r="E38" s="35"/>
      <c r="F38" s="50"/>
      <c r="G38" s="50"/>
      <c r="H38" s="50"/>
      <c r="I38" s="50"/>
    </row>
    <row r="39" spans="1:11" s="20" customFormat="1" ht="21" customHeight="1" x14ac:dyDescent="0.3">
      <c r="B39" s="16" t="s">
        <v>32</v>
      </c>
      <c r="C39" s="17"/>
      <c r="D39" s="18"/>
      <c r="E39" s="19">
        <f>_xlfn.AGGREGATE(9,4,E40:E41)</f>
        <v>1514</v>
      </c>
      <c r="F39" s="49"/>
      <c r="G39" s="49"/>
      <c r="H39" s="49"/>
      <c r="I39" s="49"/>
      <c r="K39" s="2"/>
    </row>
    <row r="40" spans="1:11" s="20" customFormat="1" ht="21" customHeight="1" x14ac:dyDescent="0.3">
      <c r="B40" s="45" t="s">
        <v>26</v>
      </c>
      <c r="C40" s="46">
        <f>$C$4</f>
        <v>200</v>
      </c>
      <c r="D40" s="52">
        <v>7.57</v>
      </c>
      <c r="E40" s="43">
        <f>IF(C40="","",C40*D40)</f>
        <v>1514</v>
      </c>
      <c r="F40" s="49"/>
      <c r="G40" s="49"/>
      <c r="H40" s="49"/>
      <c r="I40" s="49"/>
      <c r="K40" s="2"/>
    </row>
    <row r="41" spans="1:11" s="12" customFormat="1" ht="21" customHeight="1" thickBot="1" x14ac:dyDescent="0.35">
      <c r="B41" s="45"/>
      <c r="C41" s="46"/>
      <c r="D41" s="47"/>
      <c r="E41" s="43"/>
      <c r="F41" s="48"/>
      <c r="G41" s="48"/>
      <c r="H41" s="48"/>
      <c r="I41" s="48"/>
      <c r="K41" s="42"/>
    </row>
    <row r="42" spans="1:11" ht="21.75" customHeight="1" thickBot="1" x14ac:dyDescent="0.35">
      <c r="B42" s="75" t="s">
        <v>13</v>
      </c>
      <c r="C42" s="76"/>
      <c r="D42" s="77"/>
      <c r="E42" s="36">
        <f>E39+E33+E28+E21+E16+E14</f>
        <v>6686.6900000000005</v>
      </c>
      <c r="F42" s="50"/>
      <c r="G42" s="50"/>
      <c r="H42" s="50"/>
      <c r="I42" s="50"/>
    </row>
    <row r="43" spans="1:11" s="20" customFormat="1" ht="21.75" customHeight="1" thickBot="1" x14ac:dyDescent="0.35">
      <c r="B43" s="66" t="s">
        <v>30</v>
      </c>
      <c r="C43" s="67"/>
      <c r="D43" s="68"/>
      <c r="E43" s="54">
        <f>E42/$C$4</f>
        <v>33.433450000000001</v>
      </c>
      <c r="F43" s="49"/>
      <c r="G43" s="49"/>
      <c r="H43" s="49"/>
      <c r="I43" s="49"/>
    </row>
    <row r="44" spans="1:11" s="20" customFormat="1" ht="21.75" customHeight="1" x14ac:dyDescent="0.3"/>
    <row r="45" spans="1:11" s="20" customFormat="1" ht="21.75" customHeight="1" x14ac:dyDescent="0.3"/>
    <row r="46" spans="1:11" s="20" customFormat="1" ht="21.75" customHeight="1" x14ac:dyDescent="0.3"/>
    <row r="47" spans="1:11" ht="21.75" customHeight="1" x14ac:dyDescent="0.3">
      <c r="A47" s="3"/>
    </row>
    <row r="48" spans="1:11" s="20" customFormat="1" ht="21.75" customHeight="1" x14ac:dyDescent="0.3"/>
    <row r="49" spans="1:1" ht="21.75" customHeight="1" x14ac:dyDescent="0.3">
      <c r="A49" s="3"/>
    </row>
    <row r="50" spans="1:1" ht="21.75" customHeight="1" x14ac:dyDescent="0.3">
      <c r="A50" s="3"/>
    </row>
    <row r="51" spans="1:1" x14ac:dyDescent="0.3">
      <c r="A51" s="3"/>
    </row>
    <row r="69" spans="2:5" x14ac:dyDescent="0.3">
      <c r="B69" s="20"/>
      <c r="C69" s="20"/>
      <c r="D69" s="20"/>
      <c r="E69" s="20"/>
    </row>
    <row r="70" spans="2:5" x14ac:dyDescent="0.3">
      <c r="B70" s="20"/>
      <c r="C70" s="20"/>
      <c r="D70" s="20"/>
      <c r="E70" s="20"/>
    </row>
  </sheetData>
  <mergeCells count="12">
    <mergeCell ref="B43:D43"/>
    <mergeCell ref="B14:D14"/>
    <mergeCell ref="B38:D38"/>
    <mergeCell ref="B35:D35"/>
    <mergeCell ref="B37:D37"/>
    <mergeCell ref="B42:D42"/>
    <mergeCell ref="B36:D36"/>
    <mergeCell ref="H13:I13"/>
    <mergeCell ref="H14:I14"/>
    <mergeCell ref="H17:I17"/>
    <mergeCell ref="H18:I18"/>
    <mergeCell ref="B15:D15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Calculateur de rentabilité</vt:lpstr>
      <vt:lpstr>'Calculateur de rentabilité'!Zone_d_impression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Dimby Rakotomalala</dc:creator>
  <cp:lastModifiedBy>Dimby Rakotomalala</cp:lastModifiedBy>
  <dcterms:created xsi:type="dcterms:W3CDTF">2025-01-20T13:58:24Z</dcterms:created>
  <dcterms:modified xsi:type="dcterms:W3CDTF">2025-01-24T13:14:47Z</dcterms:modified>
</cp:coreProperties>
</file>