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UI/images/vertex42_logo0.png" ContentType="image/.png"/>
  <Override PartName="/customUI/images/vertex42_logo.png" ContentType="image/.png"/>
  <Override PartName="/customUI/images/personal-monthly-budget_180.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8953a91e1d294b72" Type="http://schemas.microsoft.com/office/2006/relationships/ui/extensibility" Target="customUI/customUI.xml"/><Relationship Id="R47968f6ed1a44332"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thefinancialeducator-my.sharepoint.com/personal/info_thefinancialeducator_co_za/Documents/Financial Educator/Marketing and collateral/Financial Coaching Aids/"/>
    </mc:Choice>
  </mc:AlternateContent>
  <xr:revisionPtr revIDLastSave="247" documentId="8_{6DCD9CE5-93A4-41A0-844D-A10D28118C9F}" xr6:coauthVersionLast="47" xr6:coauthVersionMax="47" xr10:uidLastSave="{3AE2CA2C-7D65-44BE-810B-2B44798EBCAB}"/>
  <bookViews>
    <workbookView xWindow="-108" yWindow="-108" windowWidth="23256" windowHeight="12456" xr2:uid="{00000000-000D-0000-FFFF-FFFF00000000}"/>
  </bookViews>
  <sheets>
    <sheet name="Budget" sheetId="1" r:id="rId1"/>
    <sheet name="Help" sheetId="2" r:id="rId2"/>
  </sheets>
  <definedNames>
    <definedName name="_xlnm.Print_Area" localSheetId="0">Budget!$A$1:$I$63</definedName>
    <definedName name="_xlnm.Print_Area" localSheetId="1">Help!$A:$C</definedName>
    <definedName name="valuevx">42.314159</definedName>
    <definedName name="vertex42_copyright" hidden="1">"© 2008-2019 Vertex42 LLC"</definedName>
    <definedName name="vertex42_id" hidden="1">"personal-monthly-budget.xlsx"</definedName>
    <definedName name="vertex42_title" hidden="1">"Personal Monthly Budget"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1" l="1"/>
  <c r="I53" i="1"/>
  <c r="I43" i="1" l="1"/>
  <c r="I17" i="1"/>
  <c r="I18" i="1"/>
  <c r="H63" i="1" l="1"/>
  <c r="G63" i="1"/>
  <c r="C63" i="1"/>
  <c r="B63" i="1"/>
  <c r="H56" i="1"/>
  <c r="G56" i="1"/>
  <c r="C56" i="1"/>
  <c r="B56" i="1"/>
  <c r="C49" i="1"/>
  <c r="B49" i="1"/>
  <c r="H45" i="1"/>
  <c r="G45" i="1"/>
  <c r="C39" i="1"/>
  <c r="B39" i="1"/>
  <c r="H35" i="1"/>
  <c r="G35" i="1"/>
  <c r="C29" i="1"/>
  <c r="B29" i="1"/>
  <c r="G21" i="1"/>
  <c r="H21" i="1"/>
  <c r="C13" i="1"/>
  <c r="B13" i="1"/>
  <c r="I39" i="1" l="1"/>
  <c r="I40" i="1"/>
  <c r="I27" i="1"/>
  <c r="I28" i="1"/>
  <c r="I29" i="1"/>
  <c r="I30" i="1"/>
  <c r="I31" i="1"/>
  <c r="I12" i="1"/>
  <c r="I13" i="1"/>
  <c r="I14" i="1"/>
  <c r="I15" i="1"/>
  <c r="I16" i="1"/>
  <c r="I19" i="1"/>
  <c r="I20" i="1"/>
  <c r="F21" i="1" l="1"/>
  <c r="F35" i="1"/>
  <c r="F45" i="1"/>
  <c r="F56" i="1"/>
  <c r="F63" i="1"/>
  <c r="A63" i="1"/>
  <c r="A56" i="1"/>
  <c r="A49" i="1"/>
  <c r="A39" i="1"/>
  <c r="A29" i="1"/>
  <c r="A13" i="1"/>
  <c r="H6" i="1"/>
  <c r="G6" i="1"/>
  <c r="H5" i="1"/>
  <c r="G5" i="1"/>
  <c r="I6" i="1" l="1"/>
  <c r="I5" i="1"/>
  <c r="I61" i="1"/>
  <c r="I42" i="1"/>
  <c r="D12" i="1"/>
  <c r="D11" i="1"/>
  <c r="D10" i="1"/>
  <c r="D9" i="1"/>
  <c r="D8" i="1"/>
  <c r="D7" i="1"/>
  <c r="D6" i="1"/>
  <c r="D5" i="1"/>
  <c r="I34" i="1"/>
  <c r="D25" i="1"/>
  <c r="I44" i="1"/>
  <c r="I41" i="1"/>
  <c r="I38" i="1"/>
  <c r="D46" i="1"/>
  <c r="D45" i="1"/>
  <c r="D44" i="1"/>
  <c r="D47" i="1"/>
  <c r="D43" i="1"/>
  <c r="D48" i="1"/>
  <c r="D42" i="1"/>
  <c r="I50" i="1"/>
  <c r="I25" i="1"/>
  <c r="I33" i="1"/>
  <c r="I32" i="1"/>
  <c r="I24" i="1"/>
  <c r="I26" i="1"/>
  <c r="I11" i="1"/>
  <c r="I21" i="1" s="1"/>
  <c r="I62" i="1"/>
  <c r="I60" i="1"/>
  <c r="I59" i="1"/>
  <c r="D38" i="1"/>
  <c r="D34" i="1"/>
  <c r="D37" i="1"/>
  <c r="D36" i="1"/>
  <c r="D35" i="1"/>
  <c r="D33" i="1"/>
  <c r="D32" i="1"/>
  <c r="I48" i="1"/>
  <c r="I51" i="1"/>
  <c r="I55" i="1"/>
  <c r="I52" i="1"/>
  <c r="I49" i="1"/>
  <c r="D62" i="1"/>
  <c r="D61" i="1"/>
  <c r="D60" i="1"/>
  <c r="D59" i="1"/>
  <c r="D53" i="1"/>
  <c r="D54" i="1"/>
  <c r="D55" i="1"/>
  <c r="D52" i="1"/>
  <c r="D28" i="1"/>
  <c r="D17" i="1"/>
  <c r="D18" i="1"/>
  <c r="D19" i="1"/>
  <c r="D20" i="1"/>
  <c r="D21" i="1"/>
  <c r="D22" i="1"/>
  <c r="D23" i="1"/>
  <c r="D24" i="1"/>
  <c r="D26" i="1"/>
  <c r="D27" i="1"/>
  <c r="D16" i="1"/>
  <c r="I45" i="1" l="1"/>
  <c r="D63" i="1"/>
  <c r="I63" i="1"/>
  <c r="D49" i="1"/>
  <c r="I56" i="1"/>
  <c r="D39" i="1"/>
  <c r="D13" i="1"/>
  <c r="D29" i="1"/>
  <c r="I35" i="1"/>
  <c r="D56" i="1"/>
  <c r="H7" i="1"/>
  <c r="G7" i="1" l="1"/>
  <c r="I7"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<sst xmlns="http://schemas.openxmlformats.org/spreadsheetml/2006/main" count="158" uniqueCount="109">
  <si>
    <t>Postage</t>
  </si>
  <si>
    <t>Actual</t>
  </si>
  <si>
    <t>INCOME</t>
  </si>
  <si>
    <t>Total Income</t>
  </si>
  <si>
    <t>Total Expenses</t>
  </si>
  <si>
    <t>NET</t>
  </si>
  <si>
    <t>Interest Income</t>
  </si>
  <si>
    <t>Dividends</t>
  </si>
  <si>
    <t>Clothing</t>
  </si>
  <si>
    <t>Groceries</t>
  </si>
  <si>
    <t>Gifts Given</t>
  </si>
  <si>
    <t>Gifts Received</t>
  </si>
  <si>
    <t>MISCELLANEOUS</t>
  </si>
  <si>
    <t>HOME EXPENSES</t>
  </si>
  <si>
    <t>Electricity</t>
  </si>
  <si>
    <t>Internet</t>
  </si>
  <si>
    <t>Other</t>
  </si>
  <si>
    <t>Improvements</t>
  </si>
  <si>
    <t>Phone</t>
  </si>
  <si>
    <t>TRANSPORTATION</t>
  </si>
  <si>
    <t>Vehicle Payments</t>
  </si>
  <si>
    <t>Fuel</t>
  </si>
  <si>
    <t>Repairs</t>
  </si>
  <si>
    <t>HEALTH</t>
  </si>
  <si>
    <t>Doctor/Dentist</t>
  </si>
  <si>
    <t>Medicine/Drugs</t>
  </si>
  <si>
    <t>ENTERTAINMENT</t>
  </si>
  <si>
    <t>Books</t>
  </si>
  <si>
    <t>Outdoor Recreation</t>
  </si>
  <si>
    <t>Hobbies</t>
  </si>
  <si>
    <t>Sports</t>
  </si>
  <si>
    <t>SUBSCRIPTIONS</t>
  </si>
  <si>
    <t>DAILY LIVING</t>
  </si>
  <si>
    <t>Personal Supplies</t>
  </si>
  <si>
    <t>Charitable Donations</t>
  </si>
  <si>
    <t>Religious Donations</t>
  </si>
  <si>
    <t>Bank Fees</t>
  </si>
  <si>
    <t>Emergency Fund</t>
  </si>
  <si>
    <t>Investments</t>
  </si>
  <si>
    <t>SAVINGS</t>
  </si>
  <si>
    <t>OBLIGATIONS</t>
  </si>
  <si>
    <t>Bus/Taxi/Train Fare</t>
  </si>
  <si>
    <t>Registration/License</t>
  </si>
  <si>
    <t>Lawn/Garden</t>
  </si>
  <si>
    <t>Furnishings/Appliances</t>
  </si>
  <si>
    <t>Mortgage/Rent</t>
  </si>
  <si>
    <t>Dining/Eating Out</t>
  </si>
  <si>
    <t>Salon/Barber</t>
  </si>
  <si>
    <t>Games</t>
  </si>
  <si>
    <t>Toys/Gadgets</t>
  </si>
  <si>
    <t>CHARITY/GIFTS</t>
  </si>
  <si>
    <t>Difference</t>
  </si>
  <si>
    <t>Transfer from Savings</t>
  </si>
  <si>
    <t>Alimony/Child Support</t>
  </si>
  <si>
    <t>[42]</t>
  </si>
  <si>
    <t>Budget</t>
  </si>
  <si>
    <t>Refunds/Reimbursements</t>
  </si>
  <si>
    <t>BUDGET SUMMARY</t>
  </si>
  <si>
    <t>The purpose of this template is to help you define a monthly budget and compare your budget to your actual income and expenses.</t>
  </si>
  <si>
    <t>The cells in the Difference column use conditional formatting to make negative numbers red. If you spend more than you budgeted, the Difference between the Projected and Actual values will be negative, and if your Actual income is less than your Projected income, the Difference will be a negative number.</t>
  </si>
  <si>
    <t>The Monthly Budget Summary table totals up all your income and expenses and calculates the Net as Income minus Expenses. If your Net is negative, that means you have overspent your monthly budget.</t>
  </si>
  <si>
    <t>Difference Column</t>
  </si>
  <si>
    <t>Budget Summary</t>
  </si>
  <si>
    <t>Step 1</t>
  </si>
  <si>
    <t>Update Budget Categories</t>
  </si>
  <si>
    <t>This worksheet uses a separate Excel Table for each major Budget category. This allows you to insert and delete sub-categories easily.</t>
  </si>
  <si>
    <t>Step 2</t>
  </si>
  <si>
    <t>You can modify the sub-categories within each table, but if you remove an entire major category, then you will need to modify the formulas in the Budget Summary table.</t>
  </si>
  <si>
    <t>Enter Budget Amounts</t>
  </si>
  <si>
    <t>Enter values in the Budget column within each table.</t>
  </si>
  <si>
    <t>Step 3</t>
  </si>
  <si>
    <t>Enter Actual Amounts</t>
  </si>
  <si>
    <t>You can either update the worksheet throughout the month, or wait until the end of the month to enter the actual income and expenses.</t>
  </si>
  <si>
    <t>Taking the Next Step</t>
  </si>
  <si>
    <t>Personal Monthly Budget</t>
  </si>
  <si>
    <t>Home/Rental Insurance</t>
  </si>
  <si>
    <t>Maintenance/Supplies</t>
  </si>
  <si>
    <t>Auto Insurance</t>
  </si>
  <si>
    <t>Life Insurance</t>
  </si>
  <si>
    <t>Veterinarian/Pet Care</t>
  </si>
  <si>
    <t>Dues/Memberships</t>
  </si>
  <si>
    <t>Cleaning</t>
  </si>
  <si>
    <t>Education/Lessons</t>
  </si>
  <si>
    <t>Pet Food</t>
  </si>
  <si>
    <t>Vacation/Travel</t>
  </si>
  <si>
    <t>Credit Cards</t>
  </si>
  <si>
    <t>Introduction</t>
  </si>
  <si>
    <t>Activities</t>
  </si>
  <si>
    <t>Fun Stuff</t>
  </si>
  <si>
    <t>Media</t>
  </si>
  <si>
    <t>Student Loans</t>
  </si>
  <si>
    <t>Retirement Fund</t>
  </si>
  <si>
    <t>Education Fund</t>
  </si>
  <si>
    <t>Car Replacement</t>
  </si>
  <si>
    <t>Rental Income</t>
  </si>
  <si>
    <t>Salaries and Wages</t>
  </si>
  <si>
    <t>Gas</t>
  </si>
  <si>
    <t>Water and rates</t>
  </si>
  <si>
    <t>DSTV</t>
  </si>
  <si>
    <t>Medical aid</t>
  </si>
  <si>
    <t>Streaming/online services</t>
  </si>
  <si>
    <t>Magazines (incl online)</t>
  </si>
  <si>
    <t>Gym Memberships</t>
  </si>
  <si>
    <t>SARS</t>
  </si>
  <si>
    <t>Personal loans</t>
  </si>
  <si>
    <t>Retail accounts</t>
  </si>
  <si>
    <t>If you are not sure how to set up your budget, we will discuss this in our first coaching session.</t>
  </si>
  <si>
    <t>This worksheet is a simple way to create a monthly budget, providing us with a good starting point. From here will monitor and track your expenses and make improvements where necessary.</t>
  </si>
  <si>
    <t>info@thefinancialeducator.co.za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</si>
</sst>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00_);_(&quot;$&quot;* \(#,##0.00\);_(&quot;$&quot;* &quot;-&quot;??_);_(@_)"/>
    <numFmt numFmtId="165" formatCode="_(* #,##0.00_);_(* \(#,##0.00\);_(* &quot;-&quot;??_);_(@_)"/>
  </numFmts>
  <fonts count="34" x14ac:knownFonts="1">
    <font>
      <sz val="11"/>
      <name val="Arial"/>
      <family val="2"/>
    </font>
    <font>
      <sz val="10"/>
      <name val="Arial"/>
      <family val="2"/>
    </font>
    <font>
      <u/>
      <sz val="10"/>
      <color indexed="12"/>
      <name val="Arial"/>
      <family val="2"/>
    </font>
    <font>
      <sz val="10"/>
      <name val="Trebuchet MS"/>
      <family val="2"/>
      <scheme val="minor"/>
    </font>
    <font>
      <sz val="8"/>
      <name val="Trebuchet MS"/>
      <family val="2"/>
      <scheme val="minor"/>
    </font>
    <font>
      <b/>
      <sz val="8"/>
      <name val="Trebuchet MS"/>
      <family val="2"/>
      <scheme val="minor"/>
    </font>
    <font>
      <b/>
      <sz val="10"/>
      <name val="Trebuchet MS"/>
      <family val="2"/>
      <scheme val="minor"/>
    </font>
    <font>
      <sz val="6"/>
      <color theme="0"/>
      <name val="Trebuchet MS"/>
      <family val="2"/>
      <scheme val="minor"/>
    </font>
    <font>
      <sz val="18"/>
      <color theme="4"/>
      <name val="Trebuchet MS"/>
      <family val="2"/>
      <scheme val="minor"/>
    </font>
    <font>
      <sz val="9"/>
      <color theme="0" tint="-0.499984740745262"/>
      <name val="Arial"/>
      <family val="2"/>
    </font>
    <font>
      <sz val="11"/>
      <name val="Arial"/>
      <family val="2"/>
    </font>
    <font>
      <u/>
      <sz val="11"/>
      <color indexed="12"/>
      <name val="Arial"/>
      <family val="2"/>
    </font>
    <font>
      <u/>
      <sz val="8"/>
      <color indexed="12"/>
      <name val="Arial"/>
      <family val="2"/>
    </font>
    <font>
      <sz val="8"/>
      <name val="Arial"/>
      <family val="2"/>
    </font>
    <font>
      <sz val="8"/>
      <color theme="1" tint="0.34998626667073579"/>
      <name val="Arial"/>
      <family val="2"/>
    </font>
    <font>
      <sz val="18"/>
      <color theme="0"/>
      <name val="Arial"/>
      <family val="2"/>
    </font>
    <font>
      <b/>
      <sz val="12"/>
      <color rgb="FF234372"/>
      <name val="Arial"/>
      <family val="2"/>
    </font>
    <font>
      <sz val="14"/>
      <color rgb="FF234372"/>
      <name val="Arial"/>
      <family val="2"/>
    </font>
    <font>
      <b/>
      <sz val="10"/>
      <name val="Aptos SemiBold"/>
      <family val="2"/>
    </font>
    <font>
      <sz val="9"/>
      <name val="Aptos SemiBold"/>
      <family val="2"/>
    </font>
    <font>
      <sz val="1"/>
      <color theme="0"/>
      <name val="Aptos SemiBold"/>
      <family val="2"/>
    </font>
    <font>
      <b/>
      <sz val="10"/>
      <color theme="0"/>
      <name val="Aptos SemiBold"/>
      <family val="2"/>
    </font>
    <font>
      <sz val="10"/>
      <name val="Aptos SemiBold"/>
      <family val="2"/>
    </font>
    <font>
      <b/>
      <sz val="11"/>
      <color theme="1"/>
      <name val="Aptos SemiBold"/>
      <family val="2"/>
    </font>
    <font>
      <b/>
      <sz val="9"/>
      <color theme="1"/>
      <name val="Aptos SemiBold"/>
      <family val="2"/>
    </font>
    <font>
      <sz val="8"/>
      <name val="Aptos SemiBold"/>
      <family val="2"/>
    </font>
    <font>
      <sz val="11"/>
      <name val="Aptos SemiBold"/>
      <family val="2"/>
    </font>
    <font>
      <b/>
      <sz val="11"/>
      <name val="Aptos SemiBold"/>
      <family val="2"/>
    </font>
    <font>
      <b/>
      <sz val="12"/>
      <color theme="0" tint="-4.9989318521683403E-2"/>
      <name val="Aptos SemiBold"/>
      <family val="2"/>
    </font>
    <font>
      <sz val="12"/>
      <color theme="0" tint="-4.9989318521683403E-2"/>
      <name val="Aptos SemiBold"/>
      <family val="2"/>
    </font>
    <font>
      <sz val="11"/>
      <color theme="0" tint="-4.9989318521683403E-2"/>
      <name val="Aptos SemiBold"/>
      <family val="2"/>
    </font>
    <font>
      <sz val="18"/>
      <color theme="0"/>
      <name val="Trebuchet MS"/>
      <family val="2"/>
      <scheme val="minor"/>
    </font>
    <font>
      <b/>
      <u/>
      <sz val="12"/>
      <color indexed="12"/>
      <name val="Arial"/>
      <family val="2"/>
    </font>
    <font>
      <b/>
      <u/>
      <sz val="12"/>
      <color theme="1"/>
      <name val="Arial"/>
      <family val="2"/>
    </font>
  </fonts>
  <fills count="7">
    <fill>
      <patternFill patternType="none"/>
    </fill>
    <fill>
      <patternFill patternType="gray125"/>
    </fill>
    <fill>
      <patternFill patternType="solid">
        <fgColor theme="1"/>
        <bgColor theme="1"/>
      </patternFill>
    </fill>
    <fill>
      <patternFill patternType="solid">
        <fgColor theme="0" tint="-4.9989318521683403E-2"/>
        <bgColor indexed="64"/>
      </patternFill>
    </fill>
    <fill>
      <patternFill patternType="solid">
        <fgColor rgb="FFC00000"/>
        <bgColor indexed="64"/>
      </patternFill>
    </fill>
    <fill>
      <patternFill patternType="solid">
        <fgColor theme="1" tint="0.34998626667073579"/>
        <bgColor indexed="64"/>
      </patternFill>
    </fill>
    <fill>
      <patternFill patternType="solid">
        <fgColor theme="1"/>
        <bgColor indexed="64"/>
      </patternFill>
    </fill>
  </fills>
  <borders count="5">
    <border>
      <left/>
      <right/>
      <top/>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right/>
      <top style="double">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7">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3"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10" fillId="0" borderId="0" xfId="0" applyFont="1"/>
    <xf numFmtId="0" fontId="1" fillId="0" borderId="0" xfId="0" applyFont="1"/>
    <xf numFmtId="0" fontId="12" fillId="0" borderId="0" xfId="3" applyFont="1" applyFill="1" applyBorder="1" applyAlignment="1" applyProtection="1">
      <alignment horizontal="left"/>
    </xf>
    <xf numFmtId="0" fontId="13" fillId="0" borderId="0" xfId="0" applyFont="1"/>
    <xf numFmtId="0" fontId="11" fillId="0" borderId="0" xfId="3" applyFont="1" applyAlignment="1" applyProtection="1"/>
    <xf numFmtId="0" fontId="18" fillId="4" borderId="0" xfId="0" applyFont="1" applyFill="1"/>
    <xf numFmtId="165" fontId="19" fillId="4" borderId="0" xfId="0" applyNumberFormat="1" applyFont="1" applyFill="1" applyAlignment="1">
      <alignment horizontal="center"/>
    </xf>
    <xf numFmtId="0" fontId="19" fillId="4" borderId="0" xfId="0" applyFont="1" applyFill="1" applyAlignment="1">
      <alignment horizontal="center"/>
    </xf>
    <xf numFmtId="0" fontId="20" fillId="0" borderId="0" xfId="0" applyFont="1"/>
    <xf numFmtId="0" fontId="21" fillId="2" borderId="0" xfId="0" applyFont="1" applyFill="1"/>
    <xf numFmtId="0" fontId="21" fillId="2" borderId="0" xfId="0" applyFont="1" applyFill="1" applyAlignment="1">
      <alignment horizontal="center"/>
    </xf>
    <xf numFmtId="0" fontId="22" fillId="0" borderId="0" xfId="0" applyFont="1"/>
    <xf numFmtId="4" fontId="22" fillId="0" borderId="1" xfId="1" applyNumberFormat="1" applyFont="1" applyFill="1" applyBorder="1"/>
    <xf numFmtId="165" fontId="22" fillId="0" borderId="0" xfId="1" applyFont="1" applyFill="1" applyBorder="1"/>
    <xf numFmtId="0" fontId="23" fillId="0" borderId="0" xfId="0" applyFont="1" applyAlignment="1">
      <alignment horizontal="right" vertical="center"/>
    </xf>
    <xf numFmtId="40" fontId="24" fillId="0" borderId="0" xfId="2" applyNumberFormat="1" applyFont="1" applyBorder="1" applyAlignment="1">
      <alignment horizontal="right" vertical="center"/>
    </xf>
    <xf numFmtId="0" fontId="23" fillId="3" borderId="4" xfId="0" applyFont="1" applyFill="1" applyBorder="1" applyAlignment="1">
      <alignment horizontal="right" vertical="center"/>
    </xf>
    <xf numFmtId="40" fontId="24" fillId="3" borderId="4" xfId="2" applyNumberFormat="1" applyFont="1" applyFill="1" applyBorder="1" applyAlignment="1">
      <alignment horizontal="right" vertical="center"/>
    </xf>
    <xf numFmtId="0" fontId="25" fillId="0" borderId="0" xfId="0" applyFont="1"/>
    <xf numFmtId="0" fontId="18" fillId="5" borderId="0" xfId="0" applyFont="1" applyFill="1"/>
    <xf numFmtId="165" fontId="19" fillId="5" borderId="0" xfId="0" applyNumberFormat="1" applyFont="1" applyFill="1" applyAlignment="1">
      <alignment horizontal="center"/>
    </xf>
    <xf numFmtId="0" fontId="19" fillId="5" borderId="0" xfId="0" applyFont="1" applyFill="1" applyAlignment="1">
      <alignment horizontal="center"/>
    </xf>
    <xf numFmtId="4" fontId="22" fillId="0" borderId="3" xfId="1" applyNumberFormat="1" applyFont="1" applyFill="1" applyBorder="1"/>
    <xf numFmtId="4" fontId="22" fillId="0" borderId="2" xfId="1" applyNumberFormat="1" applyFont="1" applyFill="1" applyBorder="1"/>
    <xf numFmtId="0" fontId="22" fillId="0" borderId="0" xfId="0" applyFont="1" applyAlignment="1">
      <alignment horizontal="right" indent="1"/>
    </xf>
    <xf numFmtId="4" fontId="22" fillId="0" borderId="0" xfId="0" applyNumberFormat="1" applyFont="1"/>
    <xf numFmtId="165" fontId="22" fillId="0" borderId="0" xfId="0" applyNumberFormat="1" applyFont="1"/>
    <xf numFmtId="0" fontId="22" fillId="0" borderId="0" xfId="0" applyFont="1" applyAlignment="1">
      <alignment horizontal="right"/>
    </xf>
    <xf numFmtId="0" fontId="2" fillId="0" borderId="0" xfId="3" applyFill="1" applyAlignment="1" applyProtection="1">
      <alignment horizontal="left" vertical="top"/>
    </xf>
    <xf numFmtId="0" fontId="9" fillId="0" borderId="0" xfId="0" applyFont="1" applyAlignment="1">
      <alignment horizontal="right" vertical="center"/>
    </xf>
    <xf numFmtId="0" fontId="15" fillId="0" borderId="0" xfId="0" applyFont="1" applyAlignment="1">
      <alignment horizontal="left" vertical="center"/>
    </xf>
    <xf numFmtId="0" fontId="26" fillId="0" borderId="0" xfId="0" applyFont="1"/>
    <xf numFmtId="0" fontId="26" fillId="0" borderId="0" xfId="0" applyFont="1" applyAlignment="1">
      <alignment vertical="top" wrapText="1"/>
    </xf>
    <xf numFmtId="0" fontId="27" fillId="0" borderId="0" xfId="0" applyFont="1"/>
    <xf numFmtId="0" fontId="26" fillId="0" borderId="0" xfId="0" applyFont="1" applyAlignment="1">
      <alignment vertical="top"/>
    </xf>
    <xf numFmtId="0" fontId="1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8" fillId="5" borderId="0" xfId="0" applyFont="1" applyFill="1" applyAlignment="1">
      <alignment vertical="center"/>
    </xf>
    <xf numFmtId="0" fontId="30" fillId="0" borderId="0" xfId="0" applyFont="1"/>
    <xf numFmtId="0" fontId="30" fillId="0" borderId="0" xfId="0" applyFont="1" applyAlignment="1">
      <alignment vertical="top" wrapText="1"/>
    </xf>
    <xf numFmtId="0" fontId="16" fillId="6" borderId="0" xfId="0" applyFont="1" applyFill="1" applyAlignment="1">
      <alignment vertical="center"/>
    </xf>
    <xf numFmtId="0" fontId="31" fillId="4" borderId="0" xfId="0" applyFont="1" applyFill="1" applyAlignment="1">
      <alignment vertical="center"/>
    </xf>
    <xf numFmtId="0" fontId="14" fillId="0" borderId="0" xfId="0" applyFont="1" applyAlignment="1">
      <alignment horizontal="right"/>
    </xf>
    <xf numFmtId="0" fontId="8" fillId="0" borderId="0" xfId="0" applyFont="1" applyAlignment="1">
      <alignment horizontal="center" vertical="center"/>
    </xf>
    <xf numFmtId="0" fontId="32" fillId="6" borderId="0" xfId="3" applyFont="1" applyFill="1" applyAlignment="1" applyProtection="1">
      <alignment vertical="center"/>
    </xf>
    <xf numFmtId="0" fontId="33" fillId="0" borderId="0" xfId="3" applyFont="1" applyAlignment="1" applyProtection="1">
      <alignment horizontal="center" vertical="center"/>
    </xf>
  </cellXfs>
  <cellStyles count="4">
    <cellStyle name="Comma" xfId="1" builtinId="3"/>
    <cellStyle name="Currency" xfId="2" builtinId="4"/>
    <cellStyle name="Hyperlink" xfId="3" builtinId="8"/>
    <cellStyle name="Normal" xfId="0" builtinId="0" customBuiltin="1"/>
  </cellStyles>
  <dxfs count="154">
    <dxf>
      <font>
        <condense val="0"/>
        <extend val="0"/>
        <color indexed="10"/>
      </font>
    </dxf>
    <dxf>
      <font>
        <condense val="0"/>
        <extend val="0"/>
        <color indexed="10"/>
      </font>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outline="0">
        <top style="thin">
          <color indexed="55"/>
        </top>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rgb="FFC00000"/>
        </patternFill>
      </fill>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indexed="65"/>
        </patternFill>
      </fill>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indexed="65"/>
        </patternFill>
      </fill>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alignment horizontal="right" vertical="bottom" textRotation="0" wrapText="0" indent="1" justifyLastLine="0" shrinkToFit="0" readingOrder="0"/>
    </dxf>
    <dxf>
      <font>
        <strike val="0"/>
        <outline val="0"/>
        <shadow val="0"/>
        <u val="none"/>
        <vertAlign val="baseline"/>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rgb="FFC00000"/>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strike val="0"/>
        <outline val="0"/>
        <shadow val="0"/>
        <u val="none"/>
        <vertAlign val="baseline"/>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rgb="FFC00000"/>
        </patternFill>
      </fill>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indexed="65"/>
        </patternFill>
      </fill>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indexed="65"/>
        </patternFill>
      </fill>
    </dxf>
    <dxf>
      <font>
        <strike val="0"/>
        <outline val="0"/>
        <shadow val="0"/>
        <u val="none"/>
        <vertAlign val="baseline"/>
        <color auto="1"/>
        <name val="Aptos SemiBold"/>
        <family val="2"/>
        <scheme val="none"/>
      </font>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indexed="65"/>
        </patternFill>
      </fill>
    </dxf>
    <dxf>
      <font>
        <strike val="0"/>
        <outline val="0"/>
        <shadow val="0"/>
        <u val="none"/>
        <vertAlign val="baseline"/>
        <color auto="1"/>
        <name val="Aptos SemiBold"/>
        <family val="2"/>
        <scheme val="none"/>
      </font>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rgb="FFC00000"/>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b val="0"/>
        <i val="0"/>
        <strike val="0"/>
        <condense val="0"/>
        <extend val="0"/>
        <outline val="0"/>
        <shadow val="0"/>
        <u val="none"/>
        <vertAlign val="baseline"/>
        <sz val="10"/>
        <color auto="1"/>
        <name val="Aptos SemiBold"/>
        <family val="2"/>
        <scheme val="none"/>
      </font>
      <numFmt numFmtId="165" formatCode="_(* #,##0.00_);_(* \(#,##0.00\);_(* &quot;-&quot;??_);_(@_)"/>
      <fill>
        <patternFill patternType="none">
          <fgColor indexed="64"/>
          <bgColor auto="1"/>
        </patternFill>
      </fill>
      <border outline="0">
        <left style="thin">
          <color indexed="55"/>
        </left>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numFmt numFmtId="4" formatCode="#,##0.00"/>
    </dxf>
    <dxf>
      <font>
        <b val="0"/>
        <i val="0"/>
        <strike val="0"/>
        <condense val="0"/>
        <extend val="0"/>
        <outline val="0"/>
        <shadow val="0"/>
        <u val="none"/>
        <vertAlign val="baseline"/>
        <sz val="10"/>
        <color auto="1"/>
        <name val="Aptos SemiBold"/>
        <family val="2"/>
        <scheme val="none"/>
      </font>
      <numFmt numFmtId="4" formatCode="#,##0.00"/>
      <fill>
        <patternFill patternType="none">
          <fgColor indexed="64"/>
          <bgColor auto="1"/>
        </patternFill>
      </fill>
      <border diagonalUp="0" diagonalDown="0" outline="0">
        <left style="thin">
          <color indexed="55"/>
        </left>
        <right style="thin">
          <color indexed="55"/>
        </right>
        <top/>
        <bottom style="thin">
          <color indexed="55"/>
        </bottom>
      </border>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b val="0"/>
        <i val="0"/>
        <strike val="0"/>
        <condense val="0"/>
        <extend val="0"/>
        <outline val="0"/>
        <shadow val="0"/>
        <u val="none"/>
        <vertAlign val="baseline"/>
        <sz val="10"/>
        <color auto="1"/>
        <name val="Aptos SemiBold"/>
        <family val="2"/>
        <scheme val="none"/>
      </font>
      <fill>
        <patternFill patternType="none">
          <fgColor indexed="64"/>
          <bgColor indexed="65"/>
        </patternFill>
      </fill>
      <border outline="0">
        <right style="thin">
          <color indexed="55"/>
        </right>
      </border>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theme="1" tint="0.34998626667073579"/>
        </patternFill>
      </fill>
    </dxf>
    <dxf>
      <font>
        <b val="0"/>
        <i val="0"/>
        <strike val="0"/>
        <condense val="0"/>
        <extend val="0"/>
        <outline val="0"/>
        <shadow val="0"/>
        <u val="none"/>
        <vertAlign val="baseline"/>
        <sz val="10"/>
        <color auto="1"/>
        <name val="Aptos SemiBold"/>
        <family val="2"/>
        <scheme val="none"/>
      </font>
      <numFmt numFmtId="165" formatCode="_(* #,##0.00_);_(* \(#,##0.00\);_(* &quot;-&quot;??_);_(@_)"/>
    </dxf>
    <dxf>
      <font>
        <strike val="0"/>
        <outline val="0"/>
        <shadow val="0"/>
        <u val="none"/>
        <vertAlign val="baseline"/>
        <name val="Aptos SemiBold"/>
        <family val="2"/>
        <scheme val="none"/>
      </font>
    </dxf>
    <dxf>
      <font>
        <b val="0"/>
        <i val="0"/>
        <strike val="0"/>
        <condense val="0"/>
        <extend val="0"/>
        <outline val="0"/>
        <shadow val="0"/>
        <u val="none"/>
        <vertAlign val="baseline"/>
        <sz val="10"/>
        <color auto="1"/>
        <name val="Aptos SemiBold"/>
        <family val="2"/>
        <scheme val="none"/>
      </font>
      <numFmt numFmtId="4" formatCode="#,##0.00"/>
    </dxf>
    <dxf>
      <font>
        <strike val="0"/>
        <outline val="0"/>
        <shadow val="0"/>
        <u val="none"/>
        <vertAlign val="baseline"/>
        <name val="Aptos SemiBold"/>
        <family val="2"/>
        <scheme val="none"/>
      </font>
    </dxf>
    <dxf>
      <font>
        <b val="0"/>
        <i val="0"/>
        <strike val="0"/>
        <condense val="0"/>
        <extend val="0"/>
        <outline val="0"/>
        <shadow val="0"/>
        <u val="none"/>
        <vertAlign val="baseline"/>
        <sz val="10"/>
        <color auto="1"/>
        <name val="Aptos SemiBold"/>
        <family val="2"/>
        <scheme val="none"/>
      </font>
      <numFmt numFmtId="4" formatCode="#,##0.00"/>
    </dxf>
    <dxf>
      <font>
        <strike val="0"/>
        <outline val="0"/>
        <shadow val="0"/>
        <u val="none"/>
        <vertAlign val="baseline"/>
        <name val="Aptos SemiBold"/>
        <family val="2"/>
        <scheme val="none"/>
      </font>
    </dxf>
    <dxf>
      <font>
        <b val="0"/>
        <i val="0"/>
        <strike val="0"/>
        <condense val="0"/>
        <extend val="0"/>
        <outline val="0"/>
        <shadow val="0"/>
        <u val="none"/>
        <vertAlign val="baseline"/>
        <sz val="10"/>
        <color auto="1"/>
        <name val="Aptos SemiBold"/>
        <family val="2"/>
        <scheme val="none"/>
      </font>
      <alignment horizontal="right" vertical="bottom" textRotation="0" wrapText="0" indent="1" justifyLastLine="0" shrinkToFit="0" readingOrder="0"/>
    </dxf>
    <dxf>
      <font>
        <strike val="0"/>
        <outline val="0"/>
        <shadow val="0"/>
        <u val="none"/>
        <vertAlign val="baseline"/>
        <name val="Aptos SemiBold"/>
        <family val="2"/>
        <scheme val="none"/>
      </font>
    </dxf>
    <dxf>
      <font>
        <strike val="0"/>
        <outline val="0"/>
        <shadow val="0"/>
        <u val="none"/>
        <vertAlign val="baseline"/>
        <name val="Aptos SemiBold"/>
        <family val="2"/>
        <scheme val="none"/>
      </font>
    </dxf>
    <dxf>
      <border diagonalUp="0" diagonalDown="0">
        <left/>
        <right/>
        <top/>
        <bottom/>
      </border>
    </dxf>
    <dxf>
      <font>
        <strike val="0"/>
        <outline val="0"/>
        <shadow val="0"/>
        <u val="none"/>
        <vertAlign val="baseline"/>
        <color auto="1"/>
        <name val="Aptos SemiBold"/>
        <family val="2"/>
        <scheme val="none"/>
      </font>
      <fill>
        <patternFill patternType="none">
          <fgColor indexed="64"/>
          <bgColor auto="1"/>
        </patternFill>
      </fill>
    </dxf>
    <dxf>
      <border outline="0">
        <bottom style="medium">
          <color indexed="23"/>
        </bottom>
      </border>
    </dxf>
    <dxf>
      <font>
        <strike val="0"/>
        <outline val="0"/>
        <shadow val="0"/>
        <u val="none"/>
        <vertAlign val="baseline"/>
        <color auto="1"/>
        <name val="Aptos SemiBold"/>
        <family val="2"/>
        <scheme val="none"/>
      </font>
      <fill>
        <patternFill patternType="solid">
          <fgColor indexed="64"/>
          <bgColor rgb="FFC00000"/>
        </patternFill>
      </fill>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6"/>
        </top>
        <bottom/>
        <vertical/>
        <horizontal/>
      </border>
    </dxf>
    <dxf>
      <font>
        <b/>
        <color theme="0"/>
      </font>
      <fill>
        <patternFill patternType="solid">
          <fgColor theme="6"/>
          <bgColor theme="6"/>
        </patternFill>
      </fill>
      <border>
        <bottom style="thin">
          <color theme="0" tint="-0.24994659260841701"/>
        </bottom>
      </border>
    </dxf>
    <dxf>
      <font>
        <color theme="1"/>
      </font>
      <border>
        <left/>
        <right/>
        <top/>
        <bottom/>
      </border>
    </dxf>
    <dxf>
      <fill>
        <patternFill>
          <bgColor theme="0" tint="-4.9989318521683403E-2"/>
        </patternFill>
      </fill>
      <border diagonalUp="0" diagonalDown="0">
        <left/>
        <right/>
        <top/>
        <bottom/>
        <vertical/>
        <horizontal/>
      </border>
    </dxf>
    <dxf>
      <font>
        <b/>
        <color theme="1"/>
      </font>
    </dxf>
    <dxf>
      <font>
        <b/>
        <color theme="1"/>
      </font>
      <fill>
        <patternFill>
          <bgColor theme="0" tint="-4.9989318521683403E-2"/>
        </patternFill>
      </fill>
      <border diagonalUp="0" diagonalDown="0">
        <left/>
        <right/>
        <top style="double">
          <color theme="4"/>
        </top>
        <bottom/>
        <vertical/>
        <horizontal/>
      </border>
    </dxf>
    <dxf>
      <font>
        <b/>
        <color theme="0"/>
      </font>
      <fill>
        <patternFill patternType="solid">
          <fgColor auto="1"/>
          <bgColor theme="4"/>
        </patternFill>
      </fill>
      <border>
        <bottom style="thin">
          <color theme="0" tint="-0.24994659260841701"/>
        </bottom>
      </border>
    </dxf>
    <dxf>
      <font>
        <color theme="1"/>
      </font>
      <border>
        <left/>
        <right/>
        <top/>
        <bottom/>
      </border>
    </dxf>
  </dxfs>
  <tableStyles count="2" defaultTableStyle="TableStyleMedium2" defaultPivotStyle="PivotStyleLight16">
    <tableStyle name="V42_ExpenseTable" pivot="0" count="5" xr9:uid="{00000000-0011-0000-FFFF-FFFF00000000}">
      <tableStyleElement type="wholeTable" dxfId="153"/>
      <tableStyleElement type="headerRow" dxfId="152"/>
      <tableStyleElement type="totalRow" dxfId="151"/>
      <tableStyleElement type="firstColumn" dxfId="150"/>
      <tableStyleElement type="lastColumn" dxfId="149"/>
    </tableStyle>
    <tableStyle name="V42_IncomeTable" pivot="0" count="5" xr9:uid="{00000000-0011-0000-FFFF-FFFF01000000}">
      <tableStyleElement type="wholeTable" dxfId="148"/>
      <tableStyleElement type="headerRow" dxfId="147"/>
      <tableStyleElement type="totalRow" dxfId="146"/>
      <tableStyleElement type="firstColumn" dxfId="145"/>
      <tableStyleElement type="lastColumn" dxfId="14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4191000</xdr:colOff>
      <xdr:row>0</xdr:row>
      <xdr:rowOff>0</xdr:rowOff>
    </xdr:from>
    <xdr:to>
      <xdr:col>1</xdr:col>
      <xdr:colOff>4191000</xdr:colOff>
      <xdr:row>0</xdr:row>
      <xdr:rowOff>179546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76800" y="0"/>
          <a:ext cx="1390650" cy="31289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4:D13" totalsRowCount="1" headerRowDxfId="143" dataDxfId="141" totalsRowDxfId="139" headerRowBorderDxfId="142" tableBorderDxfId="140">
  <tableColumns count="4">
    <tableColumn id="1" xr3:uid="{00000000-0010-0000-0000-000001000000}" name="INCOME" totalsRowFunction="custom" dataDxfId="138" totalsRowDxfId="137">
      <totalsRowFormula>"Total " &amp; Table2[[#Headers],[INCOME]]</totalsRowFormula>
    </tableColumn>
    <tableColumn id="2" xr3:uid="{00000000-0010-0000-0000-000002000000}" name="Budget" totalsRowFunction="custom" dataDxfId="136" totalsRowDxfId="135" dataCellStyle="Comma">
      <totalsRowFormula>SUBTOTAL(9,Table2[Budget])</totalsRowFormula>
    </tableColumn>
    <tableColumn id="3" xr3:uid="{00000000-0010-0000-0000-000003000000}" name="Actual" totalsRowFunction="custom" dataDxfId="134" totalsRowDxfId="133" dataCellStyle="Comma">
      <totalsRowFormula>SUBTOTAL(9,Table2[Actual])</totalsRowFormula>
    </tableColumn>
    <tableColumn id="4" xr3:uid="{00000000-0010-0000-0000-000004000000}" name="Difference" totalsRowFunction="custom" dataDxfId="132" totalsRowDxfId="131" dataCellStyle="Comma">
      <calculatedColumnFormula>C5-B5</calculatedColumnFormula>
      <totalsRowFormula>SUBTOTAL(9,Table2[Difference])</totalsRowFormula>
    </tableColumn>
  </tableColumns>
  <tableStyleInfo name="V42_IncomeTable" showFirstColumn="0" showLastColumn="1"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9000000}" name="Table20" displayName="Table20" ref="A31:D39" totalsRowCount="1" headerRowDxfId="27" dataDxfId="25" totalsRowDxfId="23" headerRowBorderDxfId="26" tableBorderDxfId="24">
  <tableColumns count="4">
    <tableColumn id="1" xr3:uid="{00000000-0010-0000-0900-000001000000}" name="TRANSPORTATION" totalsRowFunction="custom" dataDxfId="22" totalsRowDxfId="21">
      <totalsRowFormula>"Total " &amp; Table20[[#Headers],[TRANSPORTATION]]</totalsRowFormula>
    </tableColumn>
    <tableColumn id="2" xr3:uid="{00000000-0010-0000-0900-000002000000}" name="Budget" totalsRowFunction="custom" dataDxfId="20" totalsRowDxfId="19" dataCellStyle="Comma">
      <totalsRowFormula>SUBTOTAL(9,Table20[Budget])</totalsRowFormula>
    </tableColumn>
    <tableColumn id="3" xr3:uid="{00000000-0010-0000-0900-000003000000}" name="Actual" totalsRowFunction="custom" dataDxfId="18" totalsRowDxfId="17" dataCellStyle="Comma">
      <totalsRowFormula>SUBTOTAL(9,Table20[Actual])</totalsRowFormula>
    </tableColumn>
    <tableColumn id="4" xr3:uid="{00000000-0010-0000-0900-000004000000}" name="Difference" totalsRowFunction="custom" dataDxfId="16" totalsRowDxfId="15" dataCellStyle="Comma">
      <calculatedColumnFormula>B32-C32</calculatedColumnFormula>
      <totalsRowFormula>SUBTOTAL(9,Table20[Difference])</totalsRowFormula>
    </tableColumn>
  </tableColumns>
  <tableStyleInfo name="V42_ExpenseTable" showFirstColumn="0" showLastColumn="1"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A000000}" name="Table21" displayName="Table21" ref="A41:D49" totalsRowCount="1" headerRowDxfId="14" dataDxfId="12" totalsRowDxfId="10" headerRowBorderDxfId="13" tableBorderDxfId="11">
  <tableColumns count="4">
    <tableColumn id="1" xr3:uid="{00000000-0010-0000-0A00-000001000000}" name="HEALTH" totalsRowFunction="custom" dataDxfId="9" totalsRowDxfId="8">
      <totalsRowFormula>"Total " &amp; Table21[[#Headers],[HEALTH]]</totalsRowFormula>
    </tableColumn>
    <tableColumn id="2" xr3:uid="{00000000-0010-0000-0A00-000002000000}" name="Budget" totalsRowFunction="custom" dataDxfId="7" totalsRowDxfId="6" dataCellStyle="Comma">
      <totalsRowFormula>SUBTOTAL(9,Table21[Budget])</totalsRowFormula>
    </tableColumn>
    <tableColumn id="3" xr3:uid="{00000000-0010-0000-0A00-000003000000}" name="Actual" totalsRowFunction="custom" dataDxfId="5" totalsRowDxfId="4" dataCellStyle="Comma">
      <totalsRowFormula>SUBTOTAL(9,Table21[Actual])</totalsRowFormula>
    </tableColumn>
    <tableColumn id="4" xr3:uid="{00000000-0010-0000-0A00-000004000000}" name="Difference" totalsRowFunction="custom" dataDxfId="3" totalsRowDxfId="2" dataCellStyle="Comma">
      <calculatedColumnFormula>B42-C42</calculatedColumnFormula>
      <totalsRowFormula>SUBTOTAL(9,Table21[Difference])</totalsRowFormula>
    </tableColumn>
  </tableColumns>
  <tableStyleInfo name="V42_ExpenseTable" showFirstColumn="0" showLastColumn="1"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15:D29" totalsRowCount="1" headerRowDxfId="130" dataDxfId="128" totalsRowDxfId="126" headerRowBorderDxfId="129" tableBorderDxfId="127">
  <tableColumns count="4">
    <tableColumn id="1" xr3:uid="{00000000-0010-0000-0100-000001000000}" name="HOME EXPENSES" totalsRowFunction="custom" dataDxfId="125" totalsRowDxfId="124">
      <totalsRowFormula>"Total " &amp; Table5[[#Headers],[HOME EXPENSES]]</totalsRowFormula>
    </tableColumn>
    <tableColumn id="2" xr3:uid="{00000000-0010-0000-0100-000002000000}" name="Budget" totalsRowFunction="custom" dataDxfId="123" totalsRowDxfId="122" dataCellStyle="Comma">
      <totalsRowFormula>SUBTOTAL(9,Table5[Budget])</totalsRowFormula>
    </tableColumn>
    <tableColumn id="3" xr3:uid="{00000000-0010-0000-0100-000003000000}" name="Actual" totalsRowFunction="custom" dataDxfId="121" totalsRowDxfId="120" dataCellStyle="Comma">
      <totalsRowFormula>SUBTOTAL(9,Table5[Actual])</totalsRowFormula>
    </tableColumn>
    <tableColumn id="4" xr3:uid="{00000000-0010-0000-0100-000004000000}" name="Difference" totalsRowFunction="custom" dataDxfId="119" totalsRowDxfId="118" dataCellStyle="Comma">
      <calculatedColumnFormula>B16-C16</calculatedColumnFormula>
      <totalsRowFormula>SUBTOTAL(9,Table5[Difference])</totalsRowFormula>
    </tableColumn>
  </tableColumns>
  <tableStyleInfo name="V42_ExpenseTable" showFirstColumn="0" showLastColumn="1"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F10:I21" totalsRowCount="1" headerRowDxfId="117" dataDxfId="115" totalsRowDxfId="113" headerRowBorderDxfId="116" tableBorderDxfId="114">
  <tableColumns count="4">
    <tableColumn id="1" xr3:uid="{00000000-0010-0000-0200-000001000000}" name="DAILY LIVING" totalsRowFunction="custom" dataDxfId="112" totalsRowDxfId="111">
      <totalsRowFormula>"Total " &amp; Table6[[#Headers],[DAILY LIVING]]</totalsRowFormula>
    </tableColumn>
    <tableColumn id="2" xr3:uid="{00000000-0010-0000-0200-000002000000}" name="Budget" totalsRowFunction="custom" dataDxfId="110" totalsRowDxfId="109" dataCellStyle="Comma">
      <totalsRowFormula>SUBTOTAL(9,Table6[Budget])</totalsRowFormula>
    </tableColumn>
    <tableColumn id="3" xr3:uid="{00000000-0010-0000-0200-000003000000}" name="Actual" totalsRowFunction="custom" dataDxfId="108" totalsRowDxfId="107" dataCellStyle="Comma">
      <totalsRowFormula>SUBTOTAL(9,Table6[Actual])</totalsRowFormula>
    </tableColumn>
    <tableColumn id="4" xr3:uid="{00000000-0010-0000-0200-000004000000}" name="Difference" totalsRowFunction="custom" dataDxfId="106" totalsRowDxfId="105" dataCellStyle="Comma">
      <calculatedColumnFormula>G11-H11</calculatedColumnFormula>
      <totalsRowFormula>SUBTOTAL(9,Table6[Difference])</totalsRowFormula>
    </tableColumn>
  </tableColumns>
  <tableStyleInfo name="V42_ExpenseTable" showFirstColumn="0" showLastColumn="1"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7" displayName="Table7" ref="F23:I35" totalsRowCount="1" headerRowDxfId="104" dataDxfId="102" totalsRowDxfId="100" headerRowBorderDxfId="103" tableBorderDxfId="101">
  <tableColumns count="4">
    <tableColumn id="1" xr3:uid="{00000000-0010-0000-0300-000001000000}" name="ENTERTAINMENT" totalsRowFunction="custom" dataDxfId="99" totalsRowDxfId="98">
      <totalsRowFormula>"Total " &amp; Table7[[#Headers],[ENTERTAINMENT]]</totalsRowFormula>
    </tableColumn>
    <tableColumn id="2" xr3:uid="{00000000-0010-0000-0300-000002000000}" name="Budget" totalsRowFunction="custom" dataDxfId="97" totalsRowDxfId="96" dataCellStyle="Comma">
      <totalsRowFormula>SUBTOTAL(9,Table7[Budget])</totalsRowFormula>
    </tableColumn>
    <tableColumn id="3" xr3:uid="{00000000-0010-0000-0300-000003000000}" name="Actual" totalsRowFunction="custom" dataDxfId="95" totalsRowDxfId="94" dataCellStyle="Comma">
      <totalsRowFormula>SUBTOTAL(9,Table7[Actual])</totalsRowFormula>
    </tableColumn>
    <tableColumn id="4" xr3:uid="{00000000-0010-0000-0300-000004000000}" name="Difference" totalsRowFunction="custom" dataDxfId="93" totalsRowDxfId="92" dataCellStyle="Comma">
      <calculatedColumnFormula>G24-H24</calculatedColumnFormula>
      <totalsRowFormula>SUBTOTAL(9,Table7[Difference])</totalsRowFormula>
    </tableColumn>
  </tableColumns>
  <tableStyleInfo name="V42_ExpenseTable" showFirstColumn="0" showLastColumn="1"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F37:I45" totalsRowCount="1" headerRowDxfId="91" dataDxfId="89" totalsRowDxfId="87" headerRowBorderDxfId="90" tableBorderDxfId="88">
  <tableColumns count="4">
    <tableColumn id="1" xr3:uid="{00000000-0010-0000-0400-000001000000}" name="SAVINGS" totalsRowFunction="custom" dataDxfId="86" totalsRowDxfId="85">
      <totalsRowFormula>"Total " &amp; Table8[[#Headers],[SAVINGS]]</totalsRowFormula>
    </tableColumn>
    <tableColumn id="2" xr3:uid="{00000000-0010-0000-0400-000002000000}" name="Budget" totalsRowFunction="custom" dataDxfId="84" totalsRowDxfId="83">
      <totalsRowFormula>SUBTOTAL(9,Table8[Budget])</totalsRowFormula>
    </tableColumn>
    <tableColumn id="3" xr3:uid="{00000000-0010-0000-0400-000003000000}" name="Actual" totalsRowFunction="custom" dataDxfId="82" totalsRowDxfId="81">
      <totalsRowFormula>SUBTOTAL(9,Table8[Actual])</totalsRowFormula>
    </tableColumn>
    <tableColumn id="4" xr3:uid="{00000000-0010-0000-0400-000004000000}" name="Difference" totalsRowFunction="custom" dataDxfId="80" totalsRowDxfId="79" dataCellStyle="Comma">
      <calculatedColumnFormula>G38-H38</calculatedColumnFormula>
      <totalsRowFormula>SUBTOTAL(9,Table8[Difference])</totalsRowFormula>
    </tableColumn>
  </tableColumns>
  <tableStyleInfo name="V42_ExpenseTable" showFirstColumn="0" showLastColumn="1"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F47:I56" totalsRowCount="1" headerRowDxfId="78" dataDxfId="76" totalsRowDxfId="75" headerRowBorderDxfId="77">
  <tableColumns count="4">
    <tableColumn id="1" xr3:uid="{00000000-0010-0000-0500-000001000000}" name="OBLIGATIONS" totalsRowFunction="custom" dataDxfId="74" totalsRowDxfId="73">
      <totalsRowFormula>"Total " &amp; Table10[[#Headers],[OBLIGATIONS]]</totalsRowFormula>
    </tableColumn>
    <tableColumn id="2" xr3:uid="{00000000-0010-0000-0500-000002000000}" name="Budget" totalsRowFunction="custom" dataDxfId="72" totalsRowDxfId="71" dataCellStyle="Comma">
      <totalsRowFormula>SUBTOTAL(9,Table10[Budget])</totalsRowFormula>
    </tableColumn>
    <tableColumn id="3" xr3:uid="{00000000-0010-0000-0500-000003000000}" name="Actual" totalsRowFunction="custom" dataDxfId="70" totalsRowDxfId="69" dataCellStyle="Comma">
      <totalsRowFormula>SUBTOTAL(9,Table10[Actual])</totalsRowFormula>
    </tableColumn>
    <tableColumn id="4" xr3:uid="{00000000-0010-0000-0500-000004000000}" name="Difference" totalsRowFunction="custom" dataDxfId="68" totalsRowDxfId="67" dataCellStyle="Comma">
      <calculatedColumnFormula>G48-H48</calculatedColumnFormula>
      <totalsRowFormula>SUBTOTAL(9,Table10[Difference])</totalsRowFormula>
    </tableColumn>
  </tableColumns>
  <tableStyleInfo name="V42_ExpenseTable" showFirstColumn="0" showLastColumn="1"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Table14" displayName="Table14" ref="F58:I63" totalsRowCount="1" headerRowDxfId="66" dataDxfId="64" totalsRowDxfId="62" headerRowBorderDxfId="65" tableBorderDxfId="63">
  <tableColumns count="4">
    <tableColumn id="1" xr3:uid="{00000000-0010-0000-0600-000001000000}" name="MISCELLANEOUS" totalsRowFunction="custom" dataDxfId="61" totalsRowDxfId="60">
      <totalsRowFormula>"Total " &amp; Table14[[#Headers],[MISCELLANEOUS]]</totalsRowFormula>
    </tableColumn>
    <tableColumn id="2" xr3:uid="{00000000-0010-0000-0600-000002000000}" name="Budget" totalsRowFunction="custom" dataDxfId="59" totalsRowDxfId="58" dataCellStyle="Comma">
      <totalsRowFormula>SUBTOTAL(9,Table14[Budget])</totalsRowFormula>
    </tableColumn>
    <tableColumn id="3" xr3:uid="{00000000-0010-0000-0600-000003000000}" name="Actual" totalsRowFunction="custom" dataDxfId="57" totalsRowDxfId="56" dataCellStyle="Comma">
      <totalsRowFormula>SUBTOTAL(9,Table14[Actual])</totalsRowFormula>
    </tableColumn>
    <tableColumn id="4" xr3:uid="{00000000-0010-0000-0600-000004000000}" name="Difference" totalsRowFunction="custom" dataDxfId="55" totalsRowDxfId="54" dataCellStyle="Comma">
      <calculatedColumnFormula>G59-H59</calculatedColumnFormula>
      <totalsRowFormula>SUBTOTAL(9,Table14[Difference])</totalsRowFormula>
    </tableColumn>
  </tableColumns>
  <tableStyleInfo name="V42_ExpenseTable" showFirstColumn="0" showLastColumn="1"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15" displayName="Table15" ref="A58:D63" totalsRowCount="1" headerRowDxfId="53" dataDxfId="51" totalsRowDxfId="49" headerRowBorderDxfId="52" tableBorderDxfId="50">
  <tableColumns count="4">
    <tableColumn id="1" xr3:uid="{00000000-0010-0000-0700-000001000000}" name="SUBSCRIPTIONS" totalsRowFunction="custom" dataDxfId="48" totalsRowDxfId="47">
      <totalsRowFormula>"Total " &amp; Table15[[#Headers],[SUBSCRIPTIONS]]</totalsRowFormula>
    </tableColumn>
    <tableColumn id="2" xr3:uid="{00000000-0010-0000-0700-000002000000}" name="Budget" totalsRowFunction="custom" dataDxfId="46" totalsRowDxfId="45" dataCellStyle="Comma">
      <totalsRowFormula>SUBTOTAL(9,Table15[Budget])</totalsRowFormula>
    </tableColumn>
    <tableColumn id="3" xr3:uid="{00000000-0010-0000-0700-000003000000}" name="Actual" totalsRowFunction="custom" dataDxfId="44" totalsRowDxfId="43" dataCellStyle="Comma">
      <totalsRowFormula>SUBTOTAL(9,Table15[Actual])</totalsRowFormula>
    </tableColumn>
    <tableColumn id="4" xr3:uid="{00000000-0010-0000-0700-000004000000}" name="Difference" totalsRowFunction="custom" dataDxfId="42" totalsRowDxfId="41" dataCellStyle="Comma">
      <calculatedColumnFormula>B59-C59</calculatedColumnFormula>
      <totalsRowFormula>SUBTOTAL(9,Table15[Difference])</totalsRowFormula>
    </tableColumn>
  </tableColumns>
  <tableStyleInfo name="V42_ExpenseTable" showFirstColumn="0" showLastColumn="1"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8000000}" name="Table19" displayName="Table19" ref="A51:D56" totalsRowCount="1" headerRowDxfId="40" dataDxfId="38" totalsRowDxfId="36" headerRowBorderDxfId="39" tableBorderDxfId="37">
  <tableColumns count="4">
    <tableColumn id="1" xr3:uid="{00000000-0010-0000-0800-000001000000}" name="CHARITY/GIFTS" totalsRowFunction="custom" dataDxfId="35" totalsRowDxfId="34">
      <totalsRowFormula>"Total " &amp; Table19[[#Headers],[CHARITY/GIFTS]]</totalsRowFormula>
    </tableColumn>
    <tableColumn id="2" xr3:uid="{00000000-0010-0000-0800-000002000000}" name="Budget" totalsRowFunction="custom" dataDxfId="33" totalsRowDxfId="32" dataCellStyle="Comma">
      <totalsRowFormula>SUBTOTAL(9,Table19[Budget])</totalsRowFormula>
    </tableColumn>
    <tableColumn id="3" xr3:uid="{00000000-0010-0000-0800-000003000000}" name="Actual" totalsRowFunction="custom" dataDxfId="31" totalsRowDxfId="30" dataCellStyle="Comma">
      <totalsRowFormula>SUBTOTAL(9,Table19[Actual])</totalsRowFormula>
    </tableColumn>
    <tableColumn id="4" xr3:uid="{00000000-0010-0000-0800-000004000000}" name="Difference" totalsRowFunction="custom" dataDxfId="29" totalsRowDxfId="28" dataCellStyle="Comma">
      <calculatedColumnFormula>B52-C52</calculatedColumnFormula>
      <totalsRowFormula>SUBTOTAL(9,Table19[Difference])</totalsRowFormula>
    </tableColumn>
  </tableColumns>
  <tableStyleInfo name="V42_ExpenseTable" showFirstColumn="0" showLastColumn="1" showRowStripes="0" showColumnStripes="0"/>
</table>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printerSettings" Target="../printerSettings/printerSettings1.bin"/><Relationship Id="rId1" Type="http://schemas.openxmlformats.org/officeDocument/2006/relationships/hyperlink" Target="mailto:info@thefinancialeducator.co.za"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thefinancialeducator.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7"/>
  <sheetViews>
    <sheetView showGridLines="0" tabSelected="1" workbookViewId="0">
      <selection activeCell="F2" sqref="F2"/>
    </sheetView>
  </sheetViews>
  <sheetFormatPr defaultColWidth="9" defaultRowHeight="14.4" x14ac:dyDescent="0.35"/>
  <cols>
    <col min="1" max="1" width="23.09765625" style="1" customWidth="1"/>
    <col min="2" max="3" width="9.59765625" style="1" customWidth="1"/>
    <col min="4" max="4" width="9.5" style="1" bestFit="1" customWidth="1"/>
    <col min="5" max="5" width="7.59765625" style="1" customWidth="1"/>
    <col min="6" max="6" width="23.09765625" style="1" customWidth="1"/>
    <col min="7" max="8" width="9.59765625" style="1" customWidth="1"/>
    <col min="9" max="9" width="10.19921875" style="1" bestFit="1" customWidth="1"/>
    <col min="10" max="16384" width="9" style="1"/>
  </cols>
  <sheetData>
    <row r="1" spans="1:9" ht="26.1" customHeight="1" x14ac:dyDescent="0.35">
      <c r="A1" s="54" t="e" vm="1">
        <v>#VALUE!</v>
      </c>
      <c r="B1" s="52" t="s">
        <v>74</v>
      </c>
      <c r="C1" s="52"/>
      <c r="D1" s="52"/>
      <c r="E1" s="52"/>
      <c r="F1" s="56" t="s">
        <v>108</v>
      </c>
      <c r="G1" s="56"/>
      <c r="H1" s="7"/>
      <c r="I1" s="7"/>
    </row>
    <row r="2" spans="1:9" s="2" customFormat="1" x14ac:dyDescent="0.3">
      <c r="A2" s="54"/>
      <c r="B2"/>
      <c r="C2"/>
      <c r="D2"/>
      <c r="E2" s="12"/>
      <c r="F2" s="12"/>
      <c r="G2" s="13"/>
      <c r="H2" s="53"/>
      <c r="I2" s="53"/>
    </row>
    <row r="3" spans="1:9" s="2" customFormat="1" ht="12" x14ac:dyDescent="0.3">
      <c r="A3" s="54"/>
      <c r="E3" s="3"/>
    </row>
    <row r="4" spans="1:9" x14ac:dyDescent="0.35">
      <c r="A4" s="15" t="s">
        <v>2</v>
      </c>
      <c r="B4" s="16" t="s">
        <v>55</v>
      </c>
      <c r="C4" s="17" t="s">
        <v>1</v>
      </c>
      <c r="D4" s="17" t="s">
        <v>51</v>
      </c>
      <c r="E4" s="18" t="s">
        <v>54</v>
      </c>
      <c r="F4" s="19" t="s">
        <v>57</v>
      </c>
      <c r="G4" s="20" t="s">
        <v>55</v>
      </c>
      <c r="H4" s="20" t="s">
        <v>1</v>
      </c>
      <c r="I4" s="20" t="s">
        <v>51</v>
      </c>
    </row>
    <row r="5" spans="1:9" x14ac:dyDescent="0.35">
      <c r="A5" s="21" t="s">
        <v>95</v>
      </c>
      <c r="B5" s="22"/>
      <c r="C5" s="22"/>
      <c r="D5" s="23">
        <f t="shared" ref="D5:D11" si="0">C5-B5</f>
        <v>0</v>
      </c>
      <c r="E5" s="21"/>
      <c r="F5" s="24" t="s">
        <v>3</v>
      </c>
      <c r="G5" s="25">
        <f>Table2[[#Totals],[Budget]]</f>
        <v>0</v>
      </c>
      <c r="H5" s="25">
        <f>Table2[[#Totals],[Actual]]</f>
        <v>0</v>
      </c>
      <c r="I5" s="25">
        <f>G5-H5</f>
        <v>0</v>
      </c>
    </row>
    <row r="6" spans="1:9" ht="15" thickBot="1" x14ac:dyDescent="0.4">
      <c r="A6" s="21" t="s">
        <v>6</v>
      </c>
      <c r="B6" s="22"/>
      <c r="C6" s="22"/>
      <c r="D6" s="23">
        <f t="shared" si="0"/>
        <v>0</v>
      </c>
      <c r="E6" s="21"/>
      <c r="F6" s="24" t="s">
        <v>4</v>
      </c>
      <c r="G6" s="25">
        <f>SUM(,Table5[[#Totals],[Budget]],Table20[[#Totals],[Budget]],Table21[[#Totals],[Budget]],Table19[[#Totals],[Budget]],Table15[[#Totals],[Budget]],Table14[[#Totals],[Budget]],Table10[[#Totals],[Budget]],Table8[[#Totals],[Budget]],Table7[[#Totals],[Budget]],Table6[[#Totals],[Budget]])</f>
        <v>0</v>
      </c>
      <c r="H6" s="25">
        <f>SUM(Table5[[#Totals],[Actual]],Table20[[#Totals],[Actual]],Table21[[#Totals],[Actual]],Table19[[#Totals],[Actual]],Table15[[#Totals],[Actual]],Table14[[#Totals],[Actual]],Table10[[#Totals],[Actual]],Table8[[#Totals],[Actual]],Table7[[#Totals],[Actual]],Table6[[#Totals],[Actual]])</f>
        <v>0</v>
      </c>
      <c r="I6" s="25">
        <f>G6-H6</f>
        <v>0</v>
      </c>
    </row>
    <row r="7" spans="1:9" ht="15" thickTop="1" x14ac:dyDescent="0.35">
      <c r="A7" s="21" t="s">
        <v>7</v>
      </c>
      <c r="B7" s="22"/>
      <c r="C7" s="22"/>
      <c r="D7" s="23">
        <f t="shared" si="0"/>
        <v>0</v>
      </c>
      <c r="E7" s="21"/>
      <c r="F7" s="26" t="s">
        <v>5</v>
      </c>
      <c r="G7" s="27">
        <f>G5-G6</f>
        <v>0</v>
      </c>
      <c r="H7" s="27">
        <f>H5-H6</f>
        <v>0</v>
      </c>
      <c r="I7" s="27">
        <f>H7-G7</f>
        <v>0</v>
      </c>
    </row>
    <row r="8" spans="1:9" s="2" customFormat="1" ht="13.8" x14ac:dyDescent="0.3">
      <c r="A8" s="21" t="s">
        <v>11</v>
      </c>
      <c r="B8" s="22"/>
      <c r="C8" s="22"/>
      <c r="D8" s="23">
        <f t="shared" si="0"/>
        <v>0</v>
      </c>
      <c r="E8" s="28"/>
      <c r="F8" s="28"/>
      <c r="G8" s="28"/>
      <c r="H8" s="28"/>
      <c r="I8" s="28"/>
    </row>
    <row r="9" spans="1:9" x14ac:dyDescent="0.35">
      <c r="A9" s="21" t="s">
        <v>56</v>
      </c>
      <c r="B9" s="22"/>
      <c r="C9" s="22"/>
      <c r="D9" s="23">
        <f t="shared" si="0"/>
        <v>0</v>
      </c>
      <c r="E9" s="21"/>
      <c r="F9" s="28"/>
      <c r="G9" s="28"/>
      <c r="H9" s="28"/>
      <c r="I9" s="28"/>
    </row>
    <row r="10" spans="1:9" x14ac:dyDescent="0.35">
      <c r="A10" s="21" t="s">
        <v>52</v>
      </c>
      <c r="B10" s="22"/>
      <c r="C10" s="22"/>
      <c r="D10" s="23">
        <f t="shared" si="0"/>
        <v>0</v>
      </c>
      <c r="E10" s="21"/>
      <c r="F10" s="29" t="s">
        <v>32</v>
      </c>
      <c r="G10" s="30" t="s">
        <v>55</v>
      </c>
      <c r="H10" s="31" t="s">
        <v>1</v>
      </c>
      <c r="I10" s="31" t="s">
        <v>51</v>
      </c>
    </row>
    <row r="11" spans="1:9" x14ac:dyDescent="0.35">
      <c r="A11" s="21" t="s">
        <v>94</v>
      </c>
      <c r="B11" s="22"/>
      <c r="C11" s="22"/>
      <c r="D11" s="23">
        <f t="shared" si="0"/>
        <v>0</v>
      </c>
      <c r="E11" s="21"/>
      <c r="F11" s="21" t="s">
        <v>9</v>
      </c>
      <c r="G11" s="32"/>
      <c r="H11" s="32"/>
      <c r="I11" s="23">
        <f t="shared" ref="I11" si="1">G11-H11</f>
        <v>0</v>
      </c>
    </row>
    <row r="12" spans="1:9" x14ac:dyDescent="0.35">
      <c r="A12" s="21" t="s">
        <v>16</v>
      </c>
      <c r="B12" s="33"/>
      <c r="C12" s="33"/>
      <c r="D12" s="23">
        <f>C12-B12</f>
        <v>0</v>
      </c>
      <c r="E12" s="21"/>
      <c r="F12" s="21" t="s">
        <v>33</v>
      </c>
      <c r="G12" s="32"/>
      <c r="H12" s="32"/>
      <c r="I12" s="23">
        <f t="shared" ref="I12:I15" si="2">G12-H12</f>
        <v>0</v>
      </c>
    </row>
    <row r="13" spans="1:9" x14ac:dyDescent="0.35">
      <c r="A13" s="34" t="str">
        <f>"Total " &amp; Table2[[#Headers],[INCOME]]</f>
        <v>Total INCOME</v>
      </c>
      <c r="B13" s="35">
        <f>SUBTOTAL(9,Table2[Budget])</f>
        <v>0</v>
      </c>
      <c r="C13" s="35">
        <f>SUBTOTAL(9,Table2[Actual])</f>
        <v>0</v>
      </c>
      <c r="D13" s="36">
        <f>SUBTOTAL(9,Table2[Difference])</f>
        <v>0</v>
      </c>
      <c r="E13" s="21"/>
      <c r="F13" s="21" t="s">
        <v>8</v>
      </c>
      <c r="G13" s="32"/>
      <c r="H13" s="32"/>
      <c r="I13" s="23">
        <f t="shared" si="2"/>
        <v>0</v>
      </c>
    </row>
    <row r="14" spans="1:9" x14ac:dyDescent="0.35">
      <c r="A14" s="21"/>
      <c r="B14" s="21"/>
      <c r="C14" s="21"/>
      <c r="D14" s="21"/>
      <c r="E14" s="21"/>
      <c r="F14" s="21" t="s">
        <v>81</v>
      </c>
      <c r="G14" s="32"/>
      <c r="H14" s="32"/>
      <c r="I14" s="23">
        <f t="shared" si="2"/>
        <v>0</v>
      </c>
    </row>
    <row r="15" spans="1:9" x14ac:dyDescent="0.35">
      <c r="A15" s="29" t="s">
        <v>13</v>
      </c>
      <c r="B15" s="30" t="s">
        <v>55</v>
      </c>
      <c r="C15" s="31" t="s">
        <v>1</v>
      </c>
      <c r="D15" s="31" t="s">
        <v>51</v>
      </c>
      <c r="E15" s="21"/>
      <c r="F15" s="21" t="s">
        <v>82</v>
      </c>
      <c r="G15" s="32"/>
      <c r="H15" s="32"/>
      <c r="I15" s="23">
        <f t="shared" si="2"/>
        <v>0</v>
      </c>
    </row>
    <row r="16" spans="1:9" x14ac:dyDescent="0.35">
      <c r="A16" s="21" t="s">
        <v>45</v>
      </c>
      <c r="B16" s="22"/>
      <c r="C16" s="22"/>
      <c r="D16" s="23">
        <f>B16-C16</f>
        <v>0</v>
      </c>
      <c r="E16" s="21"/>
      <c r="F16" s="21" t="s">
        <v>46</v>
      </c>
      <c r="G16" s="32"/>
      <c r="H16" s="32"/>
      <c r="I16" s="23">
        <f t="shared" ref="I16:I20" si="3">G16-H16</f>
        <v>0</v>
      </c>
    </row>
    <row r="17" spans="1:9" x14ac:dyDescent="0.35">
      <c r="A17" s="21" t="s">
        <v>75</v>
      </c>
      <c r="B17" s="22"/>
      <c r="C17" s="22"/>
      <c r="D17" s="23">
        <f t="shared" ref="D17:D28" si="4">B17-C17</f>
        <v>0</v>
      </c>
      <c r="E17" s="21"/>
      <c r="F17" s="21" t="s">
        <v>47</v>
      </c>
      <c r="G17" s="32"/>
      <c r="H17" s="32"/>
      <c r="I17" s="23">
        <f t="shared" ref="I17:I18" si="5">G17-H17</f>
        <v>0</v>
      </c>
    </row>
    <row r="18" spans="1:9" x14ac:dyDescent="0.35">
      <c r="A18" s="21" t="s">
        <v>14</v>
      </c>
      <c r="B18" s="22"/>
      <c r="C18" s="22"/>
      <c r="D18" s="23">
        <f t="shared" si="4"/>
        <v>0</v>
      </c>
      <c r="E18" s="21"/>
      <c r="F18" s="21" t="s">
        <v>83</v>
      </c>
      <c r="G18" s="32"/>
      <c r="H18" s="32"/>
      <c r="I18" s="23">
        <f t="shared" si="5"/>
        <v>0</v>
      </c>
    </row>
    <row r="19" spans="1:9" x14ac:dyDescent="0.35">
      <c r="A19" s="21" t="s">
        <v>96</v>
      </c>
      <c r="B19" s="22"/>
      <c r="C19" s="22"/>
      <c r="D19" s="23">
        <f t="shared" si="4"/>
        <v>0</v>
      </c>
      <c r="E19" s="21"/>
      <c r="F19" s="21" t="s">
        <v>16</v>
      </c>
      <c r="G19" s="32"/>
      <c r="H19" s="32"/>
      <c r="I19" s="23">
        <f t="shared" si="3"/>
        <v>0</v>
      </c>
    </row>
    <row r="20" spans="1:9" s="4" customFormat="1" x14ac:dyDescent="0.35">
      <c r="A20" s="21" t="s">
        <v>97</v>
      </c>
      <c r="B20" s="22"/>
      <c r="C20" s="22"/>
      <c r="D20" s="23">
        <f t="shared" si="4"/>
        <v>0</v>
      </c>
      <c r="E20" s="21"/>
      <c r="F20" s="21" t="s">
        <v>16</v>
      </c>
      <c r="G20" s="32"/>
      <c r="H20" s="32"/>
      <c r="I20" s="23">
        <f t="shared" si="3"/>
        <v>0</v>
      </c>
    </row>
    <row r="21" spans="1:9" x14ac:dyDescent="0.35">
      <c r="A21" s="21" t="s">
        <v>18</v>
      </c>
      <c r="B21" s="22"/>
      <c r="C21" s="22"/>
      <c r="D21" s="23">
        <f t="shared" si="4"/>
        <v>0</v>
      </c>
      <c r="E21" s="21"/>
      <c r="F21" s="34" t="str">
        <f>"Total " &amp; Table6[[#Headers],[DAILY LIVING]]</f>
        <v>Total DAILY LIVING</v>
      </c>
      <c r="G21" s="35">
        <f>SUBTOTAL(9,Table6[Budget])</f>
        <v>0</v>
      </c>
      <c r="H21" s="35">
        <f>SUBTOTAL(9,Table6[Actual])</f>
        <v>0</v>
      </c>
      <c r="I21" s="36">
        <f>SUBTOTAL(9,Table6[Difference])</f>
        <v>0</v>
      </c>
    </row>
    <row r="22" spans="1:9" x14ac:dyDescent="0.35">
      <c r="A22" s="21" t="s">
        <v>98</v>
      </c>
      <c r="B22" s="22"/>
      <c r="C22" s="22"/>
      <c r="D22" s="23">
        <f t="shared" si="4"/>
        <v>0</v>
      </c>
      <c r="E22" s="21"/>
      <c r="F22" s="21"/>
      <c r="G22" s="37"/>
      <c r="H22" s="37"/>
      <c r="I22" s="37"/>
    </row>
    <row r="23" spans="1:9" x14ac:dyDescent="0.35">
      <c r="A23" s="21" t="s">
        <v>15</v>
      </c>
      <c r="B23" s="22"/>
      <c r="C23" s="22"/>
      <c r="D23" s="23">
        <f t="shared" si="4"/>
        <v>0</v>
      </c>
      <c r="E23" s="21"/>
      <c r="F23" s="15" t="s">
        <v>26</v>
      </c>
      <c r="G23" s="16" t="s">
        <v>55</v>
      </c>
      <c r="H23" s="17" t="s">
        <v>1</v>
      </c>
      <c r="I23" s="17" t="s">
        <v>51</v>
      </c>
    </row>
    <row r="24" spans="1:9" x14ac:dyDescent="0.35">
      <c r="A24" s="21" t="s">
        <v>44</v>
      </c>
      <c r="B24" s="22"/>
      <c r="C24" s="22"/>
      <c r="D24" s="23">
        <f t="shared" si="4"/>
        <v>0</v>
      </c>
      <c r="E24" s="21"/>
      <c r="F24" s="21" t="s">
        <v>87</v>
      </c>
      <c r="G24" s="32">
        <v>0</v>
      </c>
      <c r="H24" s="32"/>
      <c r="I24" s="23">
        <f t="shared" ref="I24:I34" si="6">G24-H24</f>
        <v>0</v>
      </c>
    </row>
    <row r="25" spans="1:9" x14ac:dyDescent="0.35">
      <c r="A25" s="21" t="s">
        <v>43</v>
      </c>
      <c r="B25" s="22"/>
      <c r="C25" s="22"/>
      <c r="D25" s="23">
        <f>B25-C25</f>
        <v>0</v>
      </c>
      <c r="E25" s="21"/>
      <c r="F25" s="21" t="s">
        <v>27</v>
      </c>
      <c r="G25" s="32"/>
      <c r="H25" s="32"/>
      <c r="I25" s="23">
        <f t="shared" si="6"/>
        <v>0</v>
      </c>
    </row>
    <row r="26" spans="1:9" x14ac:dyDescent="0.35">
      <c r="A26" s="21" t="s">
        <v>76</v>
      </c>
      <c r="B26" s="22"/>
      <c r="C26" s="22"/>
      <c r="D26" s="23">
        <f t="shared" si="4"/>
        <v>0</v>
      </c>
      <c r="E26" s="21"/>
      <c r="F26" s="21" t="s">
        <v>48</v>
      </c>
      <c r="G26" s="32"/>
      <c r="H26" s="32"/>
      <c r="I26" s="23">
        <f t="shared" si="6"/>
        <v>0</v>
      </c>
    </row>
    <row r="27" spans="1:9" x14ac:dyDescent="0.35">
      <c r="A27" s="21" t="s">
        <v>17</v>
      </c>
      <c r="B27" s="22"/>
      <c r="C27" s="22"/>
      <c r="D27" s="23">
        <f t="shared" si="4"/>
        <v>0</v>
      </c>
      <c r="E27" s="21"/>
      <c r="F27" s="21" t="s">
        <v>88</v>
      </c>
      <c r="G27" s="32"/>
      <c r="H27" s="32"/>
      <c r="I27" s="23">
        <f t="shared" ref="I27:I31" si="7">G27-H27</f>
        <v>0</v>
      </c>
    </row>
    <row r="28" spans="1:9" x14ac:dyDescent="0.35">
      <c r="A28" s="21" t="s">
        <v>16</v>
      </c>
      <c r="B28" s="22"/>
      <c r="C28" s="22"/>
      <c r="D28" s="23">
        <f t="shared" si="4"/>
        <v>0</v>
      </c>
      <c r="E28" s="21"/>
      <c r="F28" s="21" t="s">
        <v>29</v>
      </c>
      <c r="G28" s="32"/>
      <c r="H28" s="32"/>
      <c r="I28" s="23">
        <f t="shared" si="7"/>
        <v>0</v>
      </c>
    </row>
    <row r="29" spans="1:9" x14ac:dyDescent="0.35">
      <c r="A29" s="34" t="str">
        <f>"Total " &amp; Table5[[#Headers],[HOME EXPENSES]]</f>
        <v>Total HOME EXPENSES</v>
      </c>
      <c r="B29" s="35">
        <f>SUBTOTAL(9,Table5[Budget])</f>
        <v>0</v>
      </c>
      <c r="C29" s="35">
        <f>SUBTOTAL(9,Table5[Actual])</f>
        <v>0</v>
      </c>
      <c r="D29" s="36">
        <f>SUBTOTAL(9,Table5[Difference])</f>
        <v>0</v>
      </c>
      <c r="E29" s="21"/>
      <c r="F29" s="21" t="s">
        <v>89</v>
      </c>
      <c r="G29" s="32"/>
      <c r="H29" s="32"/>
      <c r="I29" s="23">
        <f t="shared" si="7"/>
        <v>0</v>
      </c>
    </row>
    <row r="30" spans="1:9" x14ac:dyDescent="0.35">
      <c r="A30" s="21"/>
      <c r="B30" s="37"/>
      <c r="C30" s="37"/>
      <c r="D30" s="37"/>
      <c r="E30" s="21"/>
      <c r="F30" s="21" t="s">
        <v>28</v>
      </c>
      <c r="G30" s="32"/>
      <c r="H30" s="32"/>
      <c r="I30" s="23">
        <f t="shared" si="7"/>
        <v>0</v>
      </c>
    </row>
    <row r="31" spans="1:9" x14ac:dyDescent="0.35">
      <c r="A31" s="15" t="s">
        <v>19</v>
      </c>
      <c r="B31" s="16" t="s">
        <v>55</v>
      </c>
      <c r="C31" s="17" t="s">
        <v>1</v>
      </c>
      <c r="D31" s="17" t="s">
        <v>51</v>
      </c>
      <c r="E31" s="21"/>
      <c r="F31" s="21" t="s">
        <v>30</v>
      </c>
      <c r="G31" s="32"/>
      <c r="H31" s="32"/>
      <c r="I31" s="23">
        <f t="shared" si="7"/>
        <v>0</v>
      </c>
    </row>
    <row r="32" spans="1:9" x14ac:dyDescent="0.35">
      <c r="A32" s="21" t="s">
        <v>20</v>
      </c>
      <c r="B32" s="32"/>
      <c r="C32" s="32"/>
      <c r="D32" s="23">
        <f>B32-C32</f>
        <v>0</v>
      </c>
      <c r="E32" s="21"/>
      <c r="F32" s="21" t="s">
        <v>49</v>
      </c>
      <c r="G32" s="32"/>
      <c r="H32" s="32"/>
      <c r="I32" s="23">
        <f t="shared" si="6"/>
        <v>0</v>
      </c>
    </row>
    <row r="33" spans="1:9" x14ac:dyDescent="0.35">
      <c r="A33" s="21" t="s">
        <v>77</v>
      </c>
      <c r="B33" s="32"/>
      <c r="C33" s="32"/>
      <c r="D33" s="23">
        <f t="shared" ref="D33:D38" si="8">B33-C33</f>
        <v>0</v>
      </c>
      <c r="E33" s="21"/>
      <c r="F33" s="21" t="s">
        <v>84</v>
      </c>
      <c r="G33" s="32"/>
      <c r="H33" s="32"/>
      <c r="I33" s="23">
        <f t="shared" si="6"/>
        <v>0</v>
      </c>
    </row>
    <row r="34" spans="1:9" x14ac:dyDescent="0.35">
      <c r="A34" s="21" t="s">
        <v>21</v>
      </c>
      <c r="B34" s="32"/>
      <c r="C34" s="32"/>
      <c r="D34" s="23">
        <f>B34-C34</f>
        <v>0</v>
      </c>
      <c r="E34" s="21"/>
      <c r="F34" s="21" t="s">
        <v>16</v>
      </c>
      <c r="G34" s="32"/>
      <c r="H34" s="32"/>
      <c r="I34" s="23">
        <f t="shared" si="6"/>
        <v>0</v>
      </c>
    </row>
    <row r="35" spans="1:9" x14ac:dyDescent="0.35">
      <c r="A35" s="21" t="s">
        <v>41</v>
      </c>
      <c r="B35" s="32"/>
      <c r="C35" s="32"/>
      <c r="D35" s="23">
        <f>B35-C35</f>
        <v>0</v>
      </c>
      <c r="E35" s="21"/>
      <c r="F35" s="34" t="str">
        <f>"Total " &amp; Table7[[#Headers],[ENTERTAINMENT]]</f>
        <v>Total ENTERTAINMENT</v>
      </c>
      <c r="G35" s="35">
        <f>SUBTOTAL(9,Table7[Budget])</f>
        <v>0</v>
      </c>
      <c r="H35" s="35">
        <f>SUBTOTAL(9,Table7[Actual])</f>
        <v>0</v>
      </c>
      <c r="I35" s="36">
        <f>SUBTOTAL(9,Table7[Difference])</f>
        <v>0</v>
      </c>
    </row>
    <row r="36" spans="1:9" x14ac:dyDescent="0.35">
      <c r="A36" s="21" t="s">
        <v>22</v>
      </c>
      <c r="B36" s="32"/>
      <c r="C36" s="32"/>
      <c r="D36" s="23">
        <f t="shared" si="8"/>
        <v>0</v>
      </c>
      <c r="E36" s="21"/>
      <c r="F36" s="21"/>
      <c r="G36" s="37"/>
      <c r="H36" s="37"/>
      <c r="I36" s="37"/>
    </row>
    <row r="37" spans="1:9" x14ac:dyDescent="0.35">
      <c r="A37" s="21" t="s">
        <v>42</v>
      </c>
      <c r="B37" s="32"/>
      <c r="C37" s="32"/>
      <c r="D37" s="23">
        <f t="shared" si="8"/>
        <v>0</v>
      </c>
      <c r="E37" s="21"/>
      <c r="F37" s="29" t="s">
        <v>39</v>
      </c>
      <c r="G37" s="30" t="s">
        <v>55</v>
      </c>
      <c r="H37" s="31" t="s">
        <v>1</v>
      </c>
      <c r="I37" s="31" t="s">
        <v>51</v>
      </c>
    </row>
    <row r="38" spans="1:9" x14ac:dyDescent="0.35">
      <c r="A38" s="21" t="s">
        <v>16</v>
      </c>
      <c r="B38" s="32"/>
      <c r="C38" s="32"/>
      <c r="D38" s="23">
        <f t="shared" si="8"/>
        <v>0</v>
      </c>
      <c r="E38" s="21"/>
      <c r="F38" s="21" t="s">
        <v>37</v>
      </c>
      <c r="G38" s="32"/>
      <c r="H38" s="32"/>
      <c r="I38" s="23">
        <f>G38-H38</f>
        <v>0</v>
      </c>
    </row>
    <row r="39" spans="1:9" x14ac:dyDescent="0.35">
      <c r="A39" s="34" t="str">
        <f>"Total " &amp; Table20[[#Headers],[TRANSPORTATION]]</f>
        <v>Total TRANSPORTATION</v>
      </c>
      <c r="B39" s="35">
        <f>SUBTOTAL(9,Table20[Budget])</f>
        <v>0</v>
      </c>
      <c r="C39" s="35">
        <f>SUBTOTAL(9,Table20[Actual])</f>
        <v>0</v>
      </c>
      <c r="D39" s="36">
        <f>SUBTOTAL(9,Table20[Difference])</f>
        <v>0</v>
      </c>
      <c r="E39" s="21"/>
      <c r="F39" s="21" t="s">
        <v>93</v>
      </c>
      <c r="G39" s="32"/>
      <c r="H39" s="32"/>
      <c r="I39" s="23">
        <f t="shared" ref="I39:I40" si="9">G39-H39</f>
        <v>0</v>
      </c>
    </row>
    <row r="40" spans="1:9" x14ac:dyDescent="0.35">
      <c r="A40" s="21"/>
      <c r="B40" s="37"/>
      <c r="C40" s="37"/>
      <c r="D40" s="37"/>
      <c r="E40" s="21"/>
      <c r="F40" s="21" t="s">
        <v>91</v>
      </c>
      <c r="G40" s="32"/>
      <c r="H40" s="32"/>
      <c r="I40" s="23">
        <f t="shared" si="9"/>
        <v>0</v>
      </c>
    </row>
    <row r="41" spans="1:9" x14ac:dyDescent="0.35">
      <c r="A41" s="29" t="s">
        <v>23</v>
      </c>
      <c r="B41" s="30" t="s">
        <v>55</v>
      </c>
      <c r="C41" s="31" t="s">
        <v>1</v>
      </c>
      <c r="D41" s="31" t="s">
        <v>51</v>
      </c>
      <c r="E41" s="21"/>
      <c r="F41" s="21" t="s">
        <v>38</v>
      </c>
      <c r="G41" s="32"/>
      <c r="H41" s="32"/>
      <c r="I41" s="23">
        <f>G41-H41</f>
        <v>0</v>
      </c>
    </row>
    <row r="42" spans="1:9" x14ac:dyDescent="0.35">
      <c r="A42" s="21" t="s">
        <v>99</v>
      </c>
      <c r="B42" s="32"/>
      <c r="C42" s="32"/>
      <c r="D42" s="23">
        <f t="shared" ref="D42:D48" si="10">B42-C42</f>
        <v>0</v>
      </c>
      <c r="E42" s="21"/>
      <c r="F42" s="21" t="s">
        <v>92</v>
      </c>
      <c r="G42" s="32"/>
      <c r="H42" s="32"/>
      <c r="I42" s="23">
        <f>G42-H42</f>
        <v>0</v>
      </c>
    </row>
    <row r="43" spans="1:9" x14ac:dyDescent="0.35">
      <c r="A43" s="21" t="s">
        <v>24</v>
      </c>
      <c r="B43" s="32"/>
      <c r="C43" s="32"/>
      <c r="D43" s="23">
        <f t="shared" si="10"/>
        <v>0</v>
      </c>
      <c r="E43" s="21"/>
      <c r="F43" s="21" t="s">
        <v>16</v>
      </c>
      <c r="G43" s="32"/>
      <c r="H43" s="32"/>
      <c r="I43" s="23">
        <f>G43-H43</f>
        <v>0</v>
      </c>
    </row>
    <row r="44" spans="1:9" x14ac:dyDescent="0.35">
      <c r="A44" s="21" t="s">
        <v>25</v>
      </c>
      <c r="B44" s="32"/>
      <c r="C44" s="32"/>
      <c r="D44" s="23">
        <f t="shared" si="10"/>
        <v>0</v>
      </c>
      <c r="E44" s="21"/>
      <c r="F44" s="21" t="s">
        <v>16</v>
      </c>
      <c r="G44" s="32"/>
      <c r="H44" s="32"/>
      <c r="I44" s="23">
        <f>G44-H44</f>
        <v>0</v>
      </c>
    </row>
    <row r="45" spans="1:9" x14ac:dyDescent="0.35">
      <c r="A45" s="21" t="s">
        <v>102</v>
      </c>
      <c r="B45" s="32"/>
      <c r="C45" s="32"/>
      <c r="D45" s="23">
        <f t="shared" si="10"/>
        <v>0</v>
      </c>
      <c r="E45" s="21"/>
      <c r="F45" s="34" t="str">
        <f>"Total " &amp; Table8[[#Headers],[SAVINGS]]</f>
        <v>Total SAVINGS</v>
      </c>
      <c r="G45" s="35">
        <f>SUBTOTAL(9,Table8[Budget])</f>
        <v>0</v>
      </c>
      <c r="H45" s="35">
        <f>SUBTOTAL(9,Table8[Actual])</f>
        <v>0</v>
      </c>
      <c r="I45" s="36">
        <f>SUBTOTAL(9,Table8[Difference])</f>
        <v>0</v>
      </c>
    </row>
    <row r="46" spans="1:9" x14ac:dyDescent="0.35">
      <c r="A46" s="21" t="s">
        <v>78</v>
      </c>
      <c r="B46" s="32"/>
      <c r="C46" s="32"/>
      <c r="D46" s="23">
        <f t="shared" si="10"/>
        <v>0</v>
      </c>
      <c r="E46" s="21"/>
      <c r="F46" s="21"/>
      <c r="G46" s="37"/>
      <c r="H46" s="37"/>
      <c r="I46" s="37"/>
    </row>
    <row r="47" spans="1:9" x14ac:dyDescent="0.35">
      <c r="A47" s="21" t="s">
        <v>79</v>
      </c>
      <c r="B47" s="32"/>
      <c r="C47" s="32"/>
      <c r="D47" s="23">
        <f t="shared" si="10"/>
        <v>0</v>
      </c>
      <c r="E47" s="21"/>
      <c r="F47" s="15" t="s">
        <v>40</v>
      </c>
      <c r="G47" s="16" t="s">
        <v>55</v>
      </c>
      <c r="H47" s="17" t="s">
        <v>1</v>
      </c>
      <c r="I47" s="17" t="s">
        <v>51</v>
      </c>
    </row>
    <row r="48" spans="1:9" x14ac:dyDescent="0.35">
      <c r="A48" s="21" t="s">
        <v>16</v>
      </c>
      <c r="B48" s="32">
        <v>0</v>
      </c>
      <c r="C48" s="32"/>
      <c r="D48" s="23">
        <f t="shared" si="10"/>
        <v>0</v>
      </c>
      <c r="E48" s="21"/>
      <c r="F48" s="21" t="s">
        <v>90</v>
      </c>
      <c r="G48" s="32"/>
      <c r="H48" s="32"/>
      <c r="I48" s="23">
        <f t="shared" ref="I48:I55" si="11">G48-H48</f>
        <v>0</v>
      </c>
    </row>
    <row r="49" spans="1:9" x14ac:dyDescent="0.35">
      <c r="A49" s="34" t="str">
        <f>"Total " &amp; Table21[[#Headers],[HEALTH]]</f>
        <v>Total HEALTH</v>
      </c>
      <c r="B49" s="35">
        <f>SUBTOTAL(9,Table21[Budget])</f>
        <v>0</v>
      </c>
      <c r="C49" s="35">
        <f>SUBTOTAL(9,Table21[Actual])</f>
        <v>0</v>
      </c>
      <c r="D49" s="36">
        <f>SUBTOTAL(9,Table21[Difference])</f>
        <v>0</v>
      </c>
      <c r="E49" s="21"/>
      <c r="F49" s="21" t="s">
        <v>85</v>
      </c>
      <c r="G49" s="32"/>
      <c r="H49" s="32"/>
      <c r="I49" s="23">
        <f t="shared" si="11"/>
        <v>0</v>
      </c>
    </row>
    <row r="50" spans="1:9" x14ac:dyDescent="0.35">
      <c r="A50" s="21"/>
      <c r="B50" s="37"/>
      <c r="C50" s="37"/>
      <c r="D50" s="37"/>
      <c r="E50" s="21"/>
      <c r="F50" s="21" t="s">
        <v>104</v>
      </c>
      <c r="G50" s="32"/>
      <c r="H50" s="32"/>
      <c r="I50" s="23">
        <f t="shared" si="11"/>
        <v>0</v>
      </c>
    </row>
    <row r="51" spans="1:9" x14ac:dyDescent="0.35">
      <c r="A51" s="15" t="s">
        <v>50</v>
      </c>
      <c r="B51" s="16" t="s">
        <v>55</v>
      </c>
      <c r="C51" s="17" t="s">
        <v>1</v>
      </c>
      <c r="D51" s="17" t="s">
        <v>51</v>
      </c>
      <c r="E51" s="21"/>
      <c r="F51" s="21" t="s">
        <v>105</v>
      </c>
      <c r="G51" s="32"/>
      <c r="H51" s="32"/>
      <c r="I51" s="23">
        <f t="shared" si="11"/>
        <v>0</v>
      </c>
    </row>
    <row r="52" spans="1:9" x14ac:dyDescent="0.35">
      <c r="A52" s="21" t="s">
        <v>10</v>
      </c>
      <c r="B52" s="32"/>
      <c r="C52" s="32"/>
      <c r="D52" s="23">
        <f t="shared" ref="D52:D55" si="12">B52-C52</f>
        <v>0</v>
      </c>
      <c r="E52" s="21"/>
      <c r="F52" s="21" t="s">
        <v>103</v>
      </c>
      <c r="G52" s="32"/>
      <c r="H52" s="32"/>
      <c r="I52" s="23">
        <f t="shared" si="11"/>
        <v>0</v>
      </c>
    </row>
    <row r="53" spans="1:9" x14ac:dyDescent="0.35">
      <c r="A53" s="21" t="s">
        <v>34</v>
      </c>
      <c r="B53" s="32"/>
      <c r="C53" s="32"/>
      <c r="D53" s="23">
        <f t="shared" si="12"/>
        <v>0</v>
      </c>
      <c r="E53" s="21"/>
      <c r="F53" s="21" t="s">
        <v>53</v>
      </c>
      <c r="G53" s="32"/>
      <c r="H53" s="32"/>
      <c r="I53" s="23">
        <f t="shared" ref="I53:I54" si="13">G53-H53</f>
        <v>0</v>
      </c>
    </row>
    <row r="54" spans="1:9" x14ac:dyDescent="0.35">
      <c r="A54" s="21" t="s">
        <v>35</v>
      </c>
      <c r="B54" s="32"/>
      <c r="C54" s="32"/>
      <c r="D54" s="23">
        <f t="shared" si="12"/>
        <v>0</v>
      </c>
      <c r="E54" s="21"/>
      <c r="F54" s="21" t="s">
        <v>16</v>
      </c>
      <c r="G54" s="32"/>
      <c r="H54" s="32"/>
      <c r="I54" s="23">
        <f t="shared" si="13"/>
        <v>0</v>
      </c>
    </row>
    <row r="55" spans="1:9" x14ac:dyDescent="0.35">
      <c r="A55" s="21" t="s">
        <v>16</v>
      </c>
      <c r="B55" s="32"/>
      <c r="C55" s="32"/>
      <c r="D55" s="23">
        <f t="shared" si="12"/>
        <v>0</v>
      </c>
      <c r="E55" s="21"/>
      <c r="F55" s="21" t="s">
        <v>16</v>
      </c>
      <c r="G55" s="32"/>
      <c r="H55" s="32"/>
      <c r="I55" s="23">
        <f t="shared" si="11"/>
        <v>0</v>
      </c>
    </row>
    <row r="56" spans="1:9" x14ac:dyDescent="0.35">
      <c r="A56" s="34" t="str">
        <f>"Total " &amp; Table19[[#Headers],[CHARITY/GIFTS]]</f>
        <v>Total CHARITY/GIFTS</v>
      </c>
      <c r="B56" s="35">
        <f>SUBTOTAL(9,Table19[Budget])</f>
        <v>0</v>
      </c>
      <c r="C56" s="35">
        <f>SUBTOTAL(9,Table19[Actual])</f>
        <v>0</v>
      </c>
      <c r="D56" s="36">
        <f>SUBTOTAL(9,Table19[Difference])</f>
        <v>0</v>
      </c>
      <c r="E56" s="21"/>
      <c r="F56" s="34" t="str">
        <f>"Total " &amp; Table10[[#Headers],[OBLIGATIONS]]</f>
        <v>Total OBLIGATIONS</v>
      </c>
      <c r="G56" s="35">
        <f>SUBTOTAL(9,Table10[Budget])</f>
        <v>0</v>
      </c>
      <c r="H56" s="35">
        <f>SUBTOTAL(9,Table10[Actual])</f>
        <v>0</v>
      </c>
      <c r="I56" s="36">
        <f>SUBTOTAL(9,Table10[Difference])</f>
        <v>0</v>
      </c>
    </row>
    <row r="57" spans="1:9" x14ac:dyDescent="0.35">
      <c r="A57" s="21"/>
      <c r="B57" s="37"/>
      <c r="C57" s="37"/>
      <c r="D57" s="37"/>
      <c r="E57" s="21"/>
      <c r="F57" s="21"/>
      <c r="G57" s="37"/>
      <c r="H57" s="37"/>
      <c r="I57" s="37"/>
    </row>
    <row r="58" spans="1:9" x14ac:dyDescent="0.35">
      <c r="A58" s="29" t="s">
        <v>31</v>
      </c>
      <c r="B58" s="30" t="s">
        <v>55</v>
      </c>
      <c r="C58" s="31" t="s">
        <v>1</v>
      </c>
      <c r="D58" s="31" t="s">
        <v>51</v>
      </c>
      <c r="E58" s="21"/>
      <c r="F58" s="29" t="s">
        <v>12</v>
      </c>
      <c r="G58" s="30" t="s">
        <v>55</v>
      </c>
      <c r="H58" s="31" t="s">
        <v>1</v>
      </c>
      <c r="I58" s="31" t="s">
        <v>51</v>
      </c>
    </row>
    <row r="59" spans="1:9" x14ac:dyDescent="0.35">
      <c r="A59" s="21" t="s">
        <v>100</v>
      </c>
      <c r="B59" s="32"/>
      <c r="C59" s="32"/>
      <c r="D59" s="23">
        <f t="shared" ref="D59:D62" si="14">B59-C59</f>
        <v>0</v>
      </c>
      <c r="E59" s="21"/>
      <c r="F59" s="21" t="s">
        <v>36</v>
      </c>
      <c r="G59" s="22"/>
      <c r="H59" s="22"/>
      <c r="I59" s="23">
        <f t="shared" ref="I59:I62" si="15">G59-H59</f>
        <v>0</v>
      </c>
    </row>
    <row r="60" spans="1:9" x14ac:dyDescent="0.35">
      <c r="A60" s="21" t="s">
        <v>101</v>
      </c>
      <c r="B60" s="32"/>
      <c r="C60" s="32"/>
      <c r="D60" s="23">
        <f t="shared" si="14"/>
        <v>0</v>
      </c>
      <c r="E60" s="21"/>
      <c r="F60" s="21" t="s">
        <v>0</v>
      </c>
      <c r="G60" s="22"/>
      <c r="H60" s="22"/>
      <c r="I60" s="23">
        <f t="shared" si="15"/>
        <v>0</v>
      </c>
    </row>
    <row r="61" spans="1:9" x14ac:dyDescent="0.35">
      <c r="A61" s="21" t="s">
        <v>80</v>
      </c>
      <c r="B61" s="32"/>
      <c r="C61" s="32"/>
      <c r="D61" s="23">
        <f t="shared" si="14"/>
        <v>0</v>
      </c>
      <c r="E61" s="21"/>
      <c r="F61" s="21" t="s">
        <v>16</v>
      </c>
      <c r="G61" s="22"/>
      <c r="H61" s="22"/>
      <c r="I61" s="23">
        <f t="shared" si="15"/>
        <v>0</v>
      </c>
    </row>
    <row r="62" spans="1:9" x14ac:dyDescent="0.35">
      <c r="A62" s="21" t="s">
        <v>16</v>
      </c>
      <c r="B62" s="32"/>
      <c r="C62" s="32"/>
      <c r="D62" s="23">
        <f t="shared" si="14"/>
        <v>0</v>
      </c>
      <c r="E62" s="21"/>
      <c r="F62" s="21" t="s">
        <v>16</v>
      </c>
      <c r="G62" s="32"/>
      <c r="H62" s="32"/>
      <c r="I62" s="23">
        <f t="shared" si="15"/>
        <v>0</v>
      </c>
    </row>
    <row r="63" spans="1:9" x14ac:dyDescent="0.35">
      <c r="A63" s="34" t="str">
        <f>"Total " &amp; Table15[[#Headers],[SUBSCRIPTIONS]]</f>
        <v>Total SUBSCRIPTIONS</v>
      </c>
      <c r="B63" s="35">
        <f>SUBTOTAL(9,Table15[Budget])</f>
        <v>0</v>
      </c>
      <c r="C63" s="35">
        <f>SUBTOTAL(9,Table15[Actual])</f>
        <v>0</v>
      </c>
      <c r="D63" s="36">
        <f>SUBTOTAL(9,Table15[Difference])</f>
        <v>0</v>
      </c>
      <c r="E63" s="21"/>
      <c r="F63" s="34" t="str">
        <f>"Total " &amp; Table14[[#Headers],[MISCELLANEOUS]]</f>
        <v>Total MISCELLANEOUS</v>
      </c>
      <c r="G63" s="35">
        <f>SUBTOTAL(9,Table14[Budget])</f>
        <v>0</v>
      </c>
      <c r="H63" s="35">
        <f>SUBTOTAL(9,Table14[Actual])</f>
        <v>0</v>
      </c>
      <c r="I63" s="36">
        <f>SUBTOTAL(9,Table14[Difference])</f>
        <v>0</v>
      </c>
    </row>
    <row r="64" spans="1:9" x14ac:dyDescent="0.35">
      <c r="F64" s="5"/>
    </row>
    <row r="65" spans="5:6" x14ac:dyDescent="0.35">
      <c r="F65" s="5"/>
    </row>
    <row r="66" spans="5:6" x14ac:dyDescent="0.35">
      <c r="F66" s="5"/>
    </row>
    <row r="67" spans="5:6" x14ac:dyDescent="0.35">
      <c r="F67" s="5"/>
    </row>
    <row r="68" spans="5:6" x14ac:dyDescent="0.35">
      <c r="F68" s="5"/>
    </row>
    <row r="69" spans="5:6" x14ac:dyDescent="0.35">
      <c r="F69" s="5"/>
    </row>
    <row r="72" spans="5:6" x14ac:dyDescent="0.35">
      <c r="F72" s="5"/>
    </row>
    <row r="73" spans="5:6" x14ac:dyDescent="0.35">
      <c r="F73" s="5"/>
    </row>
    <row r="74" spans="5:6" x14ac:dyDescent="0.35">
      <c r="F74" s="5"/>
    </row>
    <row r="75" spans="5:6" x14ac:dyDescent="0.35">
      <c r="E75" s="5"/>
      <c r="F75" s="5"/>
    </row>
    <row r="76" spans="5:6" x14ac:dyDescent="0.35">
      <c r="E76" s="5"/>
      <c r="F76" s="5"/>
    </row>
    <row r="77" spans="5:6" x14ac:dyDescent="0.35">
      <c r="E77" s="5"/>
      <c r="F77" s="5"/>
    </row>
    <row r="78" spans="5:6" x14ac:dyDescent="0.35">
      <c r="E78" s="5"/>
      <c r="F78" s="5"/>
    </row>
    <row r="79" spans="5:6" x14ac:dyDescent="0.35">
      <c r="F79" s="5"/>
    </row>
    <row r="80" spans="5:6" x14ac:dyDescent="0.35">
      <c r="F80" s="5"/>
    </row>
    <row r="81" spans="5:6" x14ac:dyDescent="0.35">
      <c r="E81" s="5"/>
      <c r="F81" s="5"/>
    </row>
    <row r="82" spans="5:6" x14ac:dyDescent="0.35">
      <c r="E82" s="5"/>
    </row>
    <row r="83" spans="5:6" x14ac:dyDescent="0.35">
      <c r="E83" s="5"/>
    </row>
    <row r="84" spans="5:6" x14ac:dyDescent="0.35">
      <c r="E84" s="6" t="s">
        <v>54</v>
      </c>
    </row>
    <row r="85" spans="5:6" x14ac:dyDescent="0.35">
      <c r="E85" s="5"/>
    </row>
    <row r="86" spans="5:6" x14ac:dyDescent="0.35">
      <c r="E86" s="5"/>
    </row>
    <row r="87" spans="5:6" x14ac:dyDescent="0.35">
      <c r="E87" s="5"/>
    </row>
    <row r="88" spans="5:6" x14ac:dyDescent="0.35">
      <c r="E88" s="5"/>
    </row>
    <row r="89" spans="5:6" x14ac:dyDescent="0.35">
      <c r="E89" s="5"/>
    </row>
    <row r="92" spans="5:6" x14ac:dyDescent="0.35">
      <c r="E92" s="5"/>
    </row>
    <row r="93" spans="5:6" x14ac:dyDescent="0.35">
      <c r="E93" s="5"/>
    </row>
    <row r="94" spans="5:6" x14ac:dyDescent="0.35">
      <c r="E94" s="5"/>
    </row>
    <row r="95" spans="5:6" x14ac:dyDescent="0.35">
      <c r="E95" s="5"/>
    </row>
    <row r="96" spans="5:6" x14ac:dyDescent="0.35">
      <c r="E96" s="5"/>
    </row>
    <row r="97" spans="5:5" x14ac:dyDescent="0.35">
      <c r="E97" s="5"/>
    </row>
    <row r="98" spans="5:5" x14ac:dyDescent="0.35">
      <c r="E98" s="5"/>
    </row>
    <row r="99" spans="5:5" x14ac:dyDescent="0.35">
      <c r="E99" s="5"/>
    </row>
    <row r="100" spans="5:5" x14ac:dyDescent="0.35">
      <c r="E100" s="5"/>
    </row>
    <row r="101" spans="5:5" x14ac:dyDescent="0.35">
      <c r="E101" s="5"/>
    </row>
    <row r="122" spans="6:6" x14ac:dyDescent="0.35">
      <c r="F122" s="5"/>
    </row>
    <row r="123" spans="6:6" x14ac:dyDescent="0.35">
      <c r="F123" s="5"/>
    </row>
    <row r="124" spans="6:6" x14ac:dyDescent="0.35">
      <c r="F124" s="5"/>
    </row>
    <row r="125" spans="6:6" x14ac:dyDescent="0.35">
      <c r="F125" s="5"/>
    </row>
    <row r="126" spans="6:6" x14ac:dyDescent="0.35">
      <c r="F126" s="5"/>
    </row>
    <row r="127" spans="6:6" x14ac:dyDescent="0.35">
      <c r="F127" s="5"/>
    </row>
    <row r="128" spans="6:6" x14ac:dyDescent="0.35">
      <c r="F128" s="5"/>
    </row>
    <row r="131" spans="5:6" x14ac:dyDescent="0.35">
      <c r="F131" s="5"/>
    </row>
    <row r="132" spans="5:6" x14ac:dyDescent="0.35">
      <c r="F132" s="5"/>
    </row>
    <row r="133" spans="5:6" x14ac:dyDescent="0.35">
      <c r="F133" s="5"/>
    </row>
    <row r="134" spans="5:6" x14ac:dyDescent="0.35">
      <c r="F134" s="5"/>
    </row>
    <row r="135" spans="5:6" x14ac:dyDescent="0.35">
      <c r="F135" s="5"/>
    </row>
    <row r="136" spans="5:6" x14ac:dyDescent="0.35">
      <c r="F136" s="5"/>
    </row>
    <row r="137" spans="5:6" x14ac:dyDescent="0.35">
      <c r="F137" s="5"/>
    </row>
    <row r="142" spans="5:6" x14ac:dyDescent="0.35">
      <c r="E142" s="5"/>
    </row>
    <row r="143" spans="5:6" x14ac:dyDescent="0.35">
      <c r="E143" s="5"/>
    </row>
    <row r="144" spans="5:6" x14ac:dyDescent="0.35">
      <c r="E144" s="5"/>
    </row>
    <row r="145" spans="5:5" x14ac:dyDescent="0.35">
      <c r="E145" s="5"/>
    </row>
    <row r="146" spans="5:5" x14ac:dyDescent="0.35">
      <c r="E146" s="5"/>
    </row>
    <row r="147" spans="5:5" x14ac:dyDescent="0.35">
      <c r="E147" s="5"/>
    </row>
    <row r="148" spans="5:5" x14ac:dyDescent="0.35">
      <c r="E148" s="5"/>
    </row>
    <row r="151" spans="5:5" x14ac:dyDescent="0.35">
      <c r="E151" s="5"/>
    </row>
    <row r="152" spans="5:5" x14ac:dyDescent="0.35">
      <c r="E152" s="5"/>
    </row>
    <row r="153" spans="5:5" x14ac:dyDescent="0.35">
      <c r="E153" s="5"/>
    </row>
    <row r="154" spans="5:5" x14ac:dyDescent="0.35">
      <c r="E154" s="5"/>
    </row>
    <row r="155" spans="5:5" x14ac:dyDescent="0.35">
      <c r="E155" s="5"/>
    </row>
    <row r="156" spans="5:5" x14ac:dyDescent="0.35">
      <c r="E156" s="5"/>
    </row>
    <row r="157" spans="5:5" x14ac:dyDescent="0.35">
      <c r="E157" s="5"/>
    </row>
  </sheetData>
  <mergeCells count="3">
    <mergeCell ref="H2:I2"/>
    <mergeCell ref="A1:A3"/>
    <mergeCell ref="F1:G1"/>
  </mergeCells>
  <phoneticPr fontId="0" type="noConversion"/>
  <conditionalFormatting sqref="B4">
    <cfRule type="containsText" priority="3" operator="containsText" text="Vertex42.com">
      <formula>NOT(ISERROR(SEARCH("Vertex42.com",B4)))</formula>
    </cfRule>
  </conditionalFormatting>
  <conditionalFormatting sqref="D5:D13 I11:I20 D16:D28 I24:I34 D32:D38 I38:I44 D42:D48 D52:D55 D59:D62 I59:I62">
    <cfRule type="cellIs" dxfId="1" priority="5" stopIfTrue="1" operator="lessThan">
      <formula>0</formula>
    </cfRule>
  </conditionalFormatting>
  <conditionalFormatting sqref="I48:I55">
    <cfRule type="cellIs" dxfId="0" priority="1" stopIfTrue="1" operator="lessThan">
      <formula>0</formula>
    </cfRule>
  </conditionalFormatting>
  <hyperlinks>
    <hyperlink ref="F1" r:id="rId1" xr:uid="{ABA5CDE4-A2A8-4B20-BD76-0EDD9EFA8EE0}"/>
  </hyperlinks>
  <printOptions horizontalCentered="1"/>
  <pageMargins left="0.5" right="0.5" top="0.35" bottom="0.35" header="0.5" footer="0.25"/>
  <pageSetup scale="80" orientation="portrait" r:id="rId2"/>
  <headerFooter alignWithMargins="0"/>
  <tableParts count="11">
    <tablePart r:id="rId3"/>
    <tablePart r:id="rId4"/>
    <tablePart r:id="rId5"/>
    <tablePart r:id="rId6"/>
    <tablePart r:id="rId7"/>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9"/>
  <sheetViews>
    <sheetView showGridLines="0" topLeftCell="A22" workbookViewId="0">
      <selection activeCell="A36" sqref="A36"/>
    </sheetView>
  </sheetViews>
  <sheetFormatPr defaultColWidth="9" defaultRowHeight="14.25" customHeight="1" zeroHeight="1" x14ac:dyDescent="0.25"/>
  <cols>
    <col min="1" max="1" width="9.09765625" customWidth="1"/>
    <col min="2" max="2" width="63.59765625" customWidth="1"/>
    <col min="3" max="3" width="16.69921875" customWidth="1"/>
    <col min="4" max="4" width="9" customWidth="1"/>
  </cols>
  <sheetData>
    <row r="1" spans="1:3" s="11" customFormat="1" ht="32.1" customHeight="1" x14ac:dyDescent="0.25">
      <c r="A1" s="40"/>
      <c r="B1" s="40"/>
      <c r="C1" s="40"/>
    </row>
    <row r="2" spans="1:3" ht="13.8" x14ac:dyDescent="0.25">
      <c r="A2" s="38"/>
      <c r="C2" s="39"/>
    </row>
    <row r="3" spans="1:3" ht="13.8" x14ac:dyDescent="0.25">
      <c r="B3" s="8"/>
    </row>
    <row r="4" spans="1:3" ht="17.399999999999999" x14ac:dyDescent="0.25">
      <c r="A4" s="46" t="s">
        <v>86</v>
      </c>
      <c r="B4" s="47"/>
      <c r="C4" s="45"/>
    </row>
    <row r="5" spans="1:3" ht="28.8" x14ac:dyDescent="0.3">
      <c r="A5" s="41"/>
      <c r="B5" s="42" t="s">
        <v>58</v>
      </c>
    </row>
    <row r="6" spans="1:3" ht="14.4" x14ac:dyDescent="0.3">
      <c r="A6" s="41"/>
      <c r="B6" s="42"/>
    </row>
    <row r="7" spans="1:3" ht="28.8" x14ac:dyDescent="0.3">
      <c r="A7" s="41"/>
      <c r="B7" s="42" t="s">
        <v>65</v>
      </c>
    </row>
    <row r="8" spans="1:3" ht="14.4" x14ac:dyDescent="0.3">
      <c r="A8" s="41"/>
      <c r="B8" s="42"/>
    </row>
    <row r="9" spans="1:3" ht="15.6" x14ac:dyDescent="0.25">
      <c r="A9" s="48" t="s">
        <v>63</v>
      </c>
      <c r="B9" s="48" t="s">
        <v>64</v>
      </c>
    </row>
    <row r="10" spans="1:3" ht="14.4" x14ac:dyDescent="0.3">
      <c r="A10" s="41"/>
      <c r="B10" s="42"/>
    </row>
    <row r="11" spans="1:3" ht="43.2" x14ac:dyDescent="0.3">
      <c r="A11" s="41"/>
      <c r="B11" s="42" t="s">
        <v>67</v>
      </c>
    </row>
    <row r="12" spans="1:3" ht="14.4" x14ac:dyDescent="0.3">
      <c r="A12" s="41"/>
      <c r="B12" s="42"/>
    </row>
    <row r="13" spans="1:3" ht="15.6" x14ac:dyDescent="0.25">
      <c r="A13" s="46" t="s">
        <v>66</v>
      </c>
      <c r="B13" s="46" t="s">
        <v>68</v>
      </c>
    </row>
    <row r="14" spans="1:3" ht="14.4" x14ac:dyDescent="0.3">
      <c r="A14" s="41"/>
      <c r="B14" s="42"/>
    </row>
    <row r="15" spans="1:3" ht="14.4" x14ac:dyDescent="0.3">
      <c r="A15" s="41"/>
      <c r="B15" s="42" t="s">
        <v>69</v>
      </c>
    </row>
    <row r="16" spans="1:3" ht="14.4" x14ac:dyDescent="0.3">
      <c r="A16" s="41"/>
      <c r="B16" s="42"/>
    </row>
    <row r="17" spans="1:2" ht="28.8" x14ac:dyDescent="0.3">
      <c r="A17" s="41"/>
      <c r="B17" s="42" t="s">
        <v>106</v>
      </c>
    </row>
    <row r="18" spans="1:2" ht="14.4" x14ac:dyDescent="0.3">
      <c r="A18" s="49"/>
      <c r="B18" s="50"/>
    </row>
    <row r="19" spans="1:2" ht="15.6" x14ac:dyDescent="0.25">
      <c r="A19" s="48" t="s">
        <v>70</v>
      </c>
      <c r="B19" s="48" t="s">
        <v>71</v>
      </c>
    </row>
    <row r="20" spans="1:2" ht="14.4" x14ac:dyDescent="0.3">
      <c r="A20" s="41"/>
      <c r="B20" s="42"/>
    </row>
    <row r="21" spans="1:2" ht="28.8" x14ac:dyDescent="0.3">
      <c r="A21" s="41"/>
      <c r="B21" s="42" t="s">
        <v>72</v>
      </c>
    </row>
    <row r="22" spans="1:2" ht="14.4" x14ac:dyDescent="0.3">
      <c r="A22" s="41"/>
      <c r="B22" s="42"/>
    </row>
    <row r="23" spans="1:2" ht="14.4" x14ac:dyDescent="0.3">
      <c r="A23" s="43" t="s">
        <v>61</v>
      </c>
      <c r="B23" s="44"/>
    </row>
    <row r="24" spans="1:2" ht="72" x14ac:dyDescent="0.3">
      <c r="A24" s="41"/>
      <c r="B24" s="42" t="s">
        <v>59</v>
      </c>
    </row>
    <row r="25" spans="1:2" ht="14.4" x14ac:dyDescent="0.3">
      <c r="A25" s="41"/>
      <c r="B25" s="44"/>
    </row>
    <row r="26" spans="1:2" ht="14.4" x14ac:dyDescent="0.3">
      <c r="A26" s="43" t="s">
        <v>62</v>
      </c>
      <c r="B26" s="44"/>
    </row>
    <row r="27" spans="1:2" ht="43.2" x14ac:dyDescent="0.3">
      <c r="A27" s="41"/>
      <c r="B27" s="42" t="s">
        <v>60</v>
      </c>
    </row>
    <row r="28" spans="1:2" ht="14.4" x14ac:dyDescent="0.3">
      <c r="A28" s="41"/>
      <c r="B28" s="44"/>
    </row>
    <row r="29" spans="1:2" ht="14.4" x14ac:dyDescent="0.3">
      <c r="A29" s="43" t="s">
        <v>73</v>
      </c>
      <c r="B29" s="44"/>
    </row>
    <row r="30" spans="1:2" ht="43.2" x14ac:dyDescent="0.3">
      <c r="A30" s="41"/>
      <c r="B30" s="42" t="s">
        <v>107</v>
      </c>
    </row>
    <row r="31" spans="1:2" ht="13.8" x14ac:dyDescent="0.25">
      <c r="B31" s="8"/>
    </row>
    <row r="32" spans="1:2" ht="13.8" x14ac:dyDescent="0.25">
      <c r="B32" s="9"/>
    </row>
    <row r="33" spans="1:3" ht="17.399999999999999" x14ac:dyDescent="0.25">
      <c r="A33" s="55" t="s">
        <v>108</v>
      </c>
      <c r="B33" s="51"/>
      <c r="C33" s="45"/>
    </row>
    <row r="34" spans="1:3" ht="13.8" x14ac:dyDescent="0.25"/>
    <row r="35" spans="1:3" ht="13.8" x14ac:dyDescent="0.25">
      <c r="B35" s="14"/>
    </row>
    <row r="36" spans="1:3" ht="13.8" x14ac:dyDescent="0.25">
      <c r="B36" s="10"/>
    </row>
    <row r="37" spans="1:3" ht="13.8" x14ac:dyDescent="0.25">
      <c r="B37" s="14"/>
    </row>
    <row r="38" spans="1:3" ht="13.8" x14ac:dyDescent="0.25">
      <c r="B38" s="10"/>
    </row>
    <row r="39" spans="1:3" ht="13.8" x14ac:dyDescent="0.25">
      <c r="B39" s="14"/>
    </row>
    <row r="40" spans="1:3" ht="13.8" x14ac:dyDescent="0.25">
      <c r="B40" s="10"/>
    </row>
    <row r="41" spans="1:3" ht="13.8" x14ac:dyDescent="0.25">
      <c r="B41" s="14"/>
    </row>
    <row r="42" spans="1:3" ht="13.8" x14ac:dyDescent="0.25">
      <c r="B42" s="10"/>
    </row>
    <row r="43" spans="1:3" ht="13.8" x14ac:dyDescent="0.25">
      <c r="B43" s="14"/>
    </row>
    <row r="44" spans="1:3" ht="13.8" x14ac:dyDescent="0.25"/>
    <row r="45" spans="1:3" ht="13.8" x14ac:dyDescent="0.25">
      <c r="B45" s="14"/>
    </row>
    <row r="46" spans="1:3" ht="13.8" x14ac:dyDescent="0.25"/>
    <row r="47" spans="1:3" ht="13.8" x14ac:dyDescent="0.25">
      <c r="B47" s="14"/>
    </row>
    <row r="48" spans="1:3" ht="13.8" x14ac:dyDescent="0.25">
      <c r="B48" s="10"/>
    </row>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sheetData>
  <hyperlinks>
    <hyperlink ref="A33" r:id="rId1" xr:uid="{2C771A1E-8BC2-4902-BE66-99CED7FE3DA6}"/>
  </hyperlinks>
  <pageMargins left="0.5" right="0.5" top="0.5" bottom="0.5" header="0.3" footer="0.3"/>
  <pageSetup scale="98" fitToHeight="0" orientation="portrait" r:id="rId2"/>
  <drawing r:id="rId3"/>
</worksheet>
</file>

<file path=customUI/_rels/customUI.xml.rels><?xml version="1.0" encoding="UTF-8" standalone="yes"?>
<Relationships xmlns="http://schemas.openxmlformats.org/package/2006/relationships"><Relationship Id="vertex42_logo" Type="http://schemas.openxmlformats.org/officeDocument/2006/relationships/image" Target="images/vertex42_logo0.png"/></Relationships>
</file>

<file path=customUI/_rels/customUI14.xml.rels><?xml version="1.0" encoding="UTF-8" standalone="yes"?>
<Relationships xmlns="http://schemas.openxmlformats.org/package/2006/relationships"><Relationship Id="vertex42_logo" Type="http://schemas.openxmlformats.org/officeDocument/2006/relationships/image" Target="images/vertex42_logo.png"/><Relationship Id="personal-monthly-budget_180" Type="http://schemas.openxmlformats.org/officeDocument/2006/relationships/image" Target="images/personal-monthly-budget_180.png"/></Relationships>
</file>

<file path=customUI/customUI.xml><?xml version="1.0" encoding="utf-8"?>
<!-- File created by www.vertex42.com (c) Vertex42 LLC. All rights reserved. -->
<customUI xmlns="http://schemas.microsoft.com/office/2006/01/customui">
</customUI>
</file>

<file path=customUI/customUI14.xml><?xml version="1.0" encoding="utf-8"?>
<!-- File created by www.vertex42.com (c) Vertex42 LLC -->
<customUI xmlns="http://schemas.microsoft.com/office/2009/07/customui" loadImage="LoadImageFromThisWorkbook">
  <backstage>
    <tab id="a1" label="About Vertex42" columnWidthPercent="40">
      <firstColumn>
        <group id="g_topLogo">
          <topItems>
            <layoutContainer id="c_topLogo">
              <hyperlink id="link_image" label="Click here to visit Vertex42.com" target="http://www.vertex42.com/?ref=bsimg" image="vertex42_logo" screentip="Visit Vertex42.com"/>
            </layoutContainer>
          </topItems>
        </group>
        <group id="g_about" label="About Vertex42" helperText="Vertex42.com provides professionally designed spreadsheet and document templates for business, education and home use.">
          <topItems>
            <hyperlink id="link_about" label="Click here to visit Vertex42.com" target="http://www.vertex42.com/?ref=bsxml"/>
            <labelControl id="spacer_below_link" label=" "/>
          </topItems>
        </group>
        <group id="g_resources" label="More Templates by Vertex42.com">
          <topItems>
            <layoutContainer id="resources_1" layoutChildren="vertical">
              <hyperlink id="link_resource_1" label="Templates for Excel" target="http://www.vertex42.com/ExcelTemplates/?ref=bsres"/>
              <hyperlink id="link_resource_2" label="Templates for Word" target="http://www.vertex42.com/WordTemplates/?ref=bsres"/>
              <hyperlink id="link_resource_3" label="Calendar Templates" target="http://www.vertex42.com/calendars/?ref=bsres"/>
              <hyperlink id="link_resource_4" label="Financial Calculators" target="http://www.vertex42.com/Calculators/?ref=bsres"/>
              <hyperlink id="link_resource_5" label="Template Gallery Add-in" target="http://www.vertex42.com/apps/?ref=bsres"/>
            </layoutContainer>
          </topItems>
        </group>
      </firstColumn>
      <secondColumn>
        <group id="g_description" label="Personal Monthly Budget" helperText="A monthly budget worksheet with categories for an individual person.">
          <topItems>
            <labelControl id="spacer1" label=" "/>
            <imageControl id="template_thumbnail" image="personal-monthly-budget_180"/>
            <labelControl id="spacer_below_image" label=" "/>
          </topItems>
        </group>
        <group id="g_terms" label="Template Details">
          <topItems>
            <layoutContainer id="info_author" layoutChildren="horizontal">
              <labelControl id="lab_author" label="Author:" alignLabel="left"/>
              <labelControl id="lab_author_value" label="Vertex42.com" alignLabel="left"/>
            </layoutContainer>
            <layoutContainer id="info_copyright" layoutChildren="horizontal">
              <labelControl id="lab_copyright" label="Copyright:"/>
              <labelControl id="lab_copyright_value" label="© 2014 Vertex42 LLC"/>
            </layoutContainer>
            <layoutContainer id="info_info" layoutChildren="vertical">
              <hyperlink id="link_info" label="Template Info Page" target="http://www.vertex42.com/ExcelTemplates/personal-monthly-budget.html?ref=bsinfo"/>
            </layoutContainer>
            <labelControl id="spacer_below_details" label=" "/>
          </topItems>
        </group>
        <group id="g_details" label="Terms of Use" helperText="This spreadsheet, including all worksheets and associated content, is considered a copyrighted work. Please review the license agreement on the template info page to learn how you may or may not use this template.">
</group>
      </secondColumn>
    </tab>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vt:lpstr>
      <vt:lpstr>Help</vt:lpstr>
      <vt:lpstr>Budget!Print_Area</vt:lpstr>
      <vt:lpstr>Help!Print_Area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Monthly Budget</dc:title>
  <dc:creator>Vertex42.com</dc:creator>
  <dc:description>(c) 2008-2019 Vertex42 LLC. All Rights Reserved.</dc:description>
  <cp:lastModifiedBy>info</cp:lastModifiedBy>
  <cp:lastPrinted>2019-12-22T04:22:25Z</cp:lastPrinted>
  <dcterms:created xsi:type="dcterms:W3CDTF">2007-10-28T01:07:07Z</dcterms:created>
  <dcterms:modified xsi:type="dcterms:W3CDTF">2025-11-03T19:57:03Z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2008-2019 Vertex42 LLC</vt:lpwstr>
  </property>
  <property fmtid="{D5CDD505-2E9C-101B-9397-08002B2CF9AE}" pid="3" name="Source">
    <vt:lpwstr>https://www.vertex42.com/ExcelTemplates/personal-monthly-budget.html</vt:lpwstr>
  </property>
  <property fmtid="{D5CDD505-2E9C-101B-9397-08002B2CF9AE}" pid="4" name="Version">
    <vt:lpwstr>1.1.4</vt:lpwstr>
  </property>
</Properties>
</file>