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01-Computadora1\Descargas\finanzas plantillas\Motivando.co - Calculadora de Precios de Productos\"/>
    </mc:Choice>
  </mc:AlternateContent>
  <xr:revisionPtr revIDLastSave="0" documentId="13_ncr:1_{5F22C953-A429-49E9-BB09-436CFB591D3D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Leer" sheetId="1" r:id="rId1"/>
    <sheet name="Materiales" sheetId="2" r:id="rId2"/>
    <sheet name="Calculadora de Precios" sheetId="3" r:id="rId3"/>
    <sheet name="Product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3" l="1"/>
  <c r="J36" i="3"/>
  <c r="K16" i="4" l="1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H13" i="2" l="1"/>
  <c r="L102" i="4"/>
  <c r="L101" i="4"/>
  <c r="J101" i="4"/>
  <c r="I101" i="4"/>
  <c r="H101" i="4"/>
  <c r="L100" i="4"/>
  <c r="J100" i="4"/>
  <c r="I100" i="4"/>
  <c r="H100" i="4"/>
  <c r="L99" i="4"/>
  <c r="J99" i="4"/>
  <c r="I99" i="4"/>
  <c r="H99" i="4"/>
  <c r="L98" i="4"/>
  <c r="J98" i="4"/>
  <c r="I98" i="4"/>
  <c r="H98" i="4"/>
  <c r="L97" i="4"/>
  <c r="J97" i="4"/>
  <c r="I97" i="4"/>
  <c r="H97" i="4"/>
  <c r="L96" i="4"/>
  <c r="J96" i="4"/>
  <c r="I96" i="4"/>
  <c r="H96" i="4"/>
  <c r="L95" i="4"/>
  <c r="J95" i="4"/>
  <c r="I95" i="4"/>
  <c r="H95" i="4"/>
  <c r="L94" i="4"/>
  <c r="J94" i="4"/>
  <c r="I94" i="4"/>
  <c r="H94" i="4"/>
  <c r="L93" i="4"/>
  <c r="J93" i="4"/>
  <c r="I93" i="4"/>
  <c r="H93" i="4"/>
  <c r="L92" i="4"/>
  <c r="J92" i="4"/>
  <c r="I92" i="4"/>
  <c r="H92" i="4"/>
  <c r="L91" i="4"/>
  <c r="J91" i="4"/>
  <c r="I91" i="4"/>
  <c r="H91" i="4"/>
  <c r="L90" i="4"/>
  <c r="J90" i="4"/>
  <c r="I90" i="4"/>
  <c r="H90" i="4"/>
  <c r="L89" i="4"/>
  <c r="J89" i="4"/>
  <c r="I89" i="4"/>
  <c r="H89" i="4"/>
  <c r="L88" i="4"/>
  <c r="J88" i="4"/>
  <c r="I88" i="4"/>
  <c r="H88" i="4"/>
  <c r="L87" i="4"/>
  <c r="J87" i="4"/>
  <c r="I87" i="4"/>
  <c r="H87" i="4"/>
  <c r="L86" i="4"/>
  <c r="J86" i="4"/>
  <c r="I86" i="4"/>
  <c r="H86" i="4"/>
  <c r="L85" i="4"/>
  <c r="J85" i="4"/>
  <c r="I85" i="4"/>
  <c r="H85" i="4"/>
  <c r="L84" i="4"/>
  <c r="J84" i="4"/>
  <c r="I84" i="4"/>
  <c r="H84" i="4"/>
  <c r="L83" i="4"/>
  <c r="J83" i="4"/>
  <c r="I83" i="4"/>
  <c r="H83" i="4"/>
  <c r="L82" i="4"/>
  <c r="J82" i="4"/>
  <c r="I82" i="4"/>
  <c r="H82" i="4"/>
  <c r="L81" i="4"/>
  <c r="J81" i="4"/>
  <c r="I81" i="4"/>
  <c r="H81" i="4"/>
  <c r="L80" i="4"/>
  <c r="J80" i="4"/>
  <c r="I80" i="4"/>
  <c r="H80" i="4"/>
  <c r="L79" i="4"/>
  <c r="J79" i="4"/>
  <c r="I79" i="4"/>
  <c r="H79" i="4"/>
  <c r="L78" i="4"/>
  <c r="J78" i="4"/>
  <c r="I78" i="4"/>
  <c r="H78" i="4"/>
  <c r="L77" i="4"/>
  <c r="J77" i="4"/>
  <c r="I77" i="4"/>
  <c r="H77" i="4"/>
  <c r="L76" i="4"/>
  <c r="J76" i="4"/>
  <c r="I76" i="4"/>
  <c r="H76" i="4"/>
  <c r="L75" i="4"/>
  <c r="J75" i="4"/>
  <c r="I75" i="4"/>
  <c r="H75" i="4"/>
  <c r="L74" i="4"/>
  <c r="J74" i="4"/>
  <c r="I74" i="4"/>
  <c r="H74" i="4"/>
  <c r="L73" i="4"/>
  <c r="J73" i="4"/>
  <c r="I73" i="4"/>
  <c r="H73" i="4"/>
  <c r="L72" i="4"/>
  <c r="J72" i="4"/>
  <c r="I72" i="4"/>
  <c r="H72" i="4"/>
  <c r="L71" i="4"/>
  <c r="J71" i="4"/>
  <c r="I71" i="4"/>
  <c r="H71" i="4"/>
  <c r="L70" i="4"/>
  <c r="J70" i="4"/>
  <c r="I70" i="4"/>
  <c r="H70" i="4"/>
  <c r="L69" i="4"/>
  <c r="J69" i="4"/>
  <c r="I69" i="4"/>
  <c r="H69" i="4"/>
  <c r="L68" i="4"/>
  <c r="J68" i="4"/>
  <c r="I68" i="4"/>
  <c r="H68" i="4"/>
  <c r="L67" i="4"/>
  <c r="J67" i="4"/>
  <c r="I67" i="4"/>
  <c r="H67" i="4"/>
  <c r="L66" i="4"/>
  <c r="J66" i="4"/>
  <c r="I66" i="4"/>
  <c r="H66" i="4"/>
  <c r="L65" i="4"/>
  <c r="J65" i="4"/>
  <c r="I65" i="4"/>
  <c r="H65" i="4"/>
  <c r="L64" i="4"/>
  <c r="J64" i="4"/>
  <c r="I64" i="4"/>
  <c r="H64" i="4"/>
  <c r="L63" i="4"/>
  <c r="J63" i="4"/>
  <c r="I63" i="4"/>
  <c r="H63" i="4"/>
  <c r="L62" i="4"/>
  <c r="J62" i="4"/>
  <c r="I62" i="4"/>
  <c r="H62" i="4"/>
  <c r="L61" i="4"/>
  <c r="J61" i="4"/>
  <c r="I61" i="4"/>
  <c r="H61" i="4"/>
  <c r="L60" i="4"/>
  <c r="J60" i="4"/>
  <c r="I60" i="4"/>
  <c r="H60" i="4"/>
  <c r="L59" i="4"/>
  <c r="J59" i="4"/>
  <c r="I59" i="4"/>
  <c r="H59" i="4"/>
  <c r="L58" i="4"/>
  <c r="J58" i="4"/>
  <c r="I58" i="4"/>
  <c r="H58" i="4"/>
  <c r="L57" i="4"/>
  <c r="J57" i="4"/>
  <c r="I57" i="4"/>
  <c r="H57" i="4"/>
  <c r="L56" i="4"/>
  <c r="J56" i="4"/>
  <c r="I56" i="4"/>
  <c r="H56" i="4"/>
  <c r="L55" i="4"/>
  <c r="J55" i="4"/>
  <c r="I55" i="4"/>
  <c r="H55" i="4"/>
  <c r="L54" i="4"/>
  <c r="J54" i="4"/>
  <c r="I54" i="4"/>
  <c r="H54" i="4"/>
  <c r="L53" i="4"/>
  <c r="J53" i="4"/>
  <c r="I53" i="4"/>
  <c r="H53" i="4"/>
  <c r="L52" i="4"/>
  <c r="J52" i="4"/>
  <c r="I52" i="4"/>
  <c r="H52" i="4"/>
  <c r="L51" i="4"/>
  <c r="J51" i="4"/>
  <c r="I51" i="4"/>
  <c r="H51" i="4"/>
  <c r="L50" i="4"/>
  <c r="J50" i="4"/>
  <c r="I50" i="4"/>
  <c r="H50" i="4"/>
  <c r="L49" i="4"/>
  <c r="J49" i="4"/>
  <c r="I49" i="4"/>
  <c r="H49" i="4"/>
  <c r="L48" i="4"/>
  <c r="J48" i="4"/>
  <c r="I48" i="4"/>
  <c r="H48" i="4"/>
  <c r="L47" i="4"/>
  <c r="J47" i="4"/>
  <c r="I47" i="4"/>
  <c r="H47" i="4"/>
  <c r="L46" i="4"/>
  <c r="J46" i="4"/>
  <c r="I46" i="4"/>
  <c r="H46" i="4"/>
  <c r="L45" i="4"/>
  <c r="J45" i="4"/>
  <c r="I45" i="4"/>
  <c r="H45" i="4"/>
  <c r="L44" i="4"/>
  <c r="J44" i="4"/>
  <c r="I44" i="4"/>
  <c r="H44" i="4"/>
  <c r="L43" i="4"/>
  <c r="J43" i="4"/>
  <c r="I43" i="4"/>
  <c r="H43" i="4"/>
  <c r="L42" i="4"/>
  <c r="J42" i="4"/>
  <c r="I42" i="4"/>
  <c r="H42" i="4"/>
  <c r="L41" i="4"/>
  <c r="J41" i="4"/>
  <c r="I41" i="4"/>
  <c r="H41" i="4"/>
  <c r="L40" i="4"/>
  <c r="J40" i="4"/>
  <c r="I40" i="4"/>
  <c r="H40" i="4"/>
  <c r="L39" i="4"/>
  <c r="J39" i="4"/>
  <c r="I39" i="4"/>
  <c r="H39" i="4"/>
  <c r="L38" i="4"/>
  <c r="J38" i="4"/>
  <c r="I38" i="4"/>
  <c r="H38" i="4"/>
  <c r="L37" i="4"/>
  <c r="J37" i="4"/>
  <c r="I37" i="4"/>
  <c r="H37" i="4"/>
  <c r="L36" i="4"/>
  <c r="J36" i="4"/>
  <c r="I36" i="4"/>
  <c r="H36" i="4"/>
  <c r="L35" i="4"/>
  <c r="J35" i="4"/>
  <c r="I35" i="4"/>
  <c r="H35" i="4"/>
  <c r="L34" i="4"/>
  <c r="J34" i="4"/>
  <c r="I34" i="4"/>
  <c r="H34" i="4"/>
  <c r="L33" i="4"/>
  <c r="J33" i="4"/>
  <c r="I33" i="4"/>
  <c r="H33" i="4"/>
  <c r="L32" i="4"/>
  <c r="J32" i="4"/>
  <c r="I32" i="4"/>
  <c r="H32" i="4"/>
  <c r="L31" i="4"/>
  <c r="J31" i="4"/>
  <c r="I31" i="4"/>
  <c r="H31" i="4"/>
  <c r="L30" i="4"/>
  <c r="J30" i="4"/>
  <c r="I30" i="4"/>
  <c r="H30" i="4"/>
  <c r="L29" i="4"/>
  <c r="J29" i="4"/>
  <c r="I29" i="4"/>
  <c r="H29" i="4"/>
  <c r="L28" i="4"/>
  <c r="J28" i="4"/>
  <c r="I28" i="4"/>
  <c r="H28" i="4"/>
  <c r="L27" i="4"/>
  <c r="J27" i="4"/>
  <c r="I27" i="4"/>
  <c r="H27" i="4"/>
  <c r="L26" i="4"/>
  <c r="J26" i="4"/>
  <c r="I26" i="4"/>
  <c r="H26" i="4"/>
  <c r="L25" i="4"/>
  <c r="J25" i="4"/>
  <c r="I25" i="4"/>
  <c r="H25" i="4"/>
  <c r="L24" i="4"/>
  <c r="J24" i="4"/>
  <c r="I24" i="4"/>
  <c r="H24" i="4"/>
  <c r="L23" i="4"/>
  <c r="J23" i="4"/>
  <c r="I23" i="4"/>
  <c r="H23" i="4"/>
  <c r="L22" i="4"/>
  <c r="J22" i="4"/>
  <c r="I22" i="4"/>
  <c r="H22" i="4"/>
  <c r="L21" i="4"/>
  <c r="J21" i="4"/>
  <c r="I21" i="4"/>
  <c r="H21" i="4"/>
  <c r="L20" i="4"/>
  <c r="J20" i="4"/>
  <c r="I20" i="4"/>
  <c r="H20" i="4"/>
  <c r="L19" i="4"/>
  <c r="J19" i="4"/>
  <c r="I19" i="4"/>
  <c r="H19" i="4"/>
  <c r="L18" i="4"/>
  <c r="J18" i="4"/>
  <c r="I18" i="4"/>
  <c r="H18" i="4"/>
  <c r="L17" i="4"/>
  <c r="J17" i="4"/>
  <c r="I17" i="4"/>
  <c r="H17" i="4"/>
  <c r="L16" i="4"/>
  <c r="J16" i="4"/>
  <c r="I16" i="4"/>
  <c r="H16" i="4"/>
  <c r="L15" i="4"/>
  <c r="J15" i="4"/>
  <c r="K15" i="4" s="1"/>
  <c r="I15" i="4"/>
  <c r="H15" i="4"/>
  <c r="L14" i="4"/>
  <c r="J14" i="4"/>
  <c r="K14" i="4" s="1"/>
  <c r="I14" i="4"/>
  <c r="H14" i="4"/>
  <c r="L13" i="4"/>
  <c r="J13" i="4"/>
  <c r="K13" i="4" s="1"/>
  <c r="I13" i="4"/>
  <c r="H13" i="4"/>
  <c r="L12" i="4"/>
  <c r="J12" i="4"/>
  <c r="K12" i="4" s="1"/>
  <c r="I12" i="4"/>
  <c r="H12" i="4"/>
  <c r="L11" i="4"/>
  <c r="J11" i="4"/>
  <c r="K11" i="4" s="1"/>
  <c r="I11" i="4"/>
  <c r="H11" i="4"/>
  <c r="F73" i="3"/>
  <c r="F72" i="3"/>
  <c r="J71" i="3"/>
  <c r="F71" i="3"/>
  <c r="F70" i="3"/>
  <c r="F69" i="3"/>
  <c r="F68" i="3"/>
  <c r="F67" i="3"/>
  <c r="J66" i="3"/>
  <c r="F66" i="3"/>
  <c r="F65" i="3"/>
  <c r="F64" i="3"/>
  <c r="F63" i="3"/>
  <c r="J62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E50" i="3"/>
  <c r="F50" i="3" s="1"/>
  <c r="D50" i="3"/>
  <c r="E49" i="3"/>
  <c r="F49" i="3" s="1"/>
  <c r="D49" i="3"/>
  <c r="J45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D37" i="3"/>
  <c r="D36" i="3"/>
  <c r="E35" i="3"/>
  <c r="F35" i="3" s="1"/>
  <c r="D35" i="3"/>
  <c r="E31" i="3"/>
  <c r="F31" i="3" s="1"/>
  <c r="D31" i="3"/>
  <c r="E30" i="3"/>
  <c r="F30" i="3" s="1"/>
  <c r="D30" i="3"/>
  <c r="E29" i="3"/>
  <c r="F29" i="3" s="1"/>
  <c r="D29" i="3"/>
  <c r="E28" i="3"/>
  <c r="F28" i="3" s="1"/>
  <c r="D28" i="3"/>
  <c r="E27" i="3"/>
  <c r="F27" i="3" s="1"/>
  <c r="D27" i="3"/>
  <c r="E26" i="3"/>
  <c r="F26" i="3" s="1"/>
  <c r="D26" i="3"/>
  <c r="E25" i="3"/>
  <c r="F25" i="3" s="1"/>
  <c r="D25" i="3"/>
  <c r="E24" i="3"/>
  <c r="F24" i="3" s="1"/>
  <c r="D24" i="3"/>
  <c r="E23" i="3"/>
  <c r="F23" i="3" s="1"/>
  <c r="D23" i="3"/>
  <c r="E22" i="3"/>
  <c r="F22" i="3" s="1"/>
  <c r="D22" i="3"/>
  <c r="E21" i="3"/>
  <c r="F21" i="3" s="1"/>
  <c r="D21" i="3"/>
  <c r="E20" i="3"/>
  <c r="F20" i="3" s="1"/>
  <c r="D20" i="3"/>
  <c r="E19" i="3"/>
  <c r="F19" i="3" s="1"/>
  <c r="D19" i="3"/>
  <c r="E18" i="3"/>
  <c r="F18" i="3" s="1"/>
  <c r="D18" i="3"/>
  <c r="E17" i="3"/>
  <c r="F17" i="3" s="1"/>
  <c r="D17" i="3"/>
  <c r="E16" i="3"/>
  <c r="F16" i="3" s="1"/>
  <c r="D16" i="3"/>
  <c r="D15" i="3"/>
  <c r="E14" i="3"/>
  <c r="F14" i="3" s="1"/>
  <c r="D14" i="3"/>
  <c r="E13" i="3"/>
  <c r="F13" i="3" s="1"/>
  <c r="D13" i="3"/>
  <c r="E12" i="3"/>
  <c r="F12" i="3" s="1"/>
  <c r="D12" i="3"/>
  <c r="E11" i="3"/>
  <c r="F11" i="3" s="1"/>
  <c r="D11" i="3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E37" i="3" s="1"/>
  <c r="F37" i="3" s="1"/>
  <c r="H20" i="2"/>
  <c r="E36" i="3" s="1"/>
  <c r="F36" i="3" s="1"/>
  <c r="H19" i="2"/>
  <c r="H18" i="2"/>
  <c r="E15" i="3" s="1"/>
  <c r="F15" i="3" s="1"/>
  <c r="H17" i="2"/>
  <c r="H16" i="2"/>
  <c r="H15" i="2"/>
  <c r="H14" i="2"/>
  <c r="F32" i="3" l="1"/>
  <c r="J11" i="3" s="1"/>
  <c r="F60" i="3"/>
  <c r="J13" i="3" s="1"/>
  <c r="F74" i="3"/>
  <c r="J14" i="3" s="1"/>
  <c r="F46" i="3"/>
  <c r="J12" i="3" s="1"/>
  <c r="J67" i="3"/>
  <c r="J68" i="3"/>
  <c r="J15" i="3" l="1"/>
  <c r="J34" i="3" s="1"/>
  <c r="J37" i="3" s="1"/>
  <c r="J72" i="3"/>
  <c r="J73" i="3"/>
  <c r="P57" i="3" s="1"/>
  <c r="J18" i="3" l="1"/>
  <c r="J19" i="3"/>
  <c r="J60" i="3"/>
  <c r="J63" i="3" s="1"/>
  <c r="L31" i="3"/>
  <c r="J21" i="3"/>
  <c r="J20" i="3"/>
  <c r="J22" i="3" l="1"/>
  <c r="L57" i="3"/>
  <c r="J64" i="3"/>
  <c r="J69" i="3"/>
  <c r="N57" i="3" s="1"/>
  <c r="J38" i="3"/>
  <c r="J41" i="3" l="1"/>
  <c r="J42" i="3"/>
  <c r="J46" i="3" s="1"/>
  <c r="J43" i="3" l="1"/>
  <c r="N31" i="3" s="1"/>
  <c r="J47" i="3"/>
  <c r="P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2" authorId="0" shapeId="0" xr:uid="{00000000-0006-0000-0100-000001000000}">
      <text>
        <r>
          <rPr>
            <sz val="10"/>
            <color rgb="FF000000"/>
            <rFont val="Georgia"/>
            <family val="1"/>
          </rPr>
          <t>SKU - Código del Producto</t>
        </r>
      </text>
    </comment>
    <comment ref="C12" authorId="0" shapeId="0" xr:uid="{00000000-0006-0000-0100-000002000000}">
      <text>
        <r>
          <rPr>
            <sz val="10"/>
            <color rgb="FF000000"/>
            <rFont val="Georgia"/>
            <family val="1"/>
          </rPr>
          <t>Item - Nombre del Material ¡Campo Obligatorio!</t>
        </r>
      </text>
    </comment>
    <comment ref="E12" authorId="0" shapeId="0" xr:uid="{00000000-0006-0000-0100-000003000000}">
      <text>
        <r>
          <rPr>
            <sz val="10"/>
            <color rgb="FF000000"/>
            <rFont val="Georgia"/>
            <family val="1"/>
          </rPr>
          <t>Costo Total - Precio total de la compra de este material a nuestro proveedor
¡Campo Obligatorio!</t>
        </r>
      </text>
    </comment>
    <comment ref="F12" authorId="0" shapeId="0" xr:uid="{00000000-0006-0000-0100-000004000000}">
      <text>
        <r>
          <rPr>
            <sz val="10"/>
            <color rgb="FF000000"/>
            <rFont val="Georgia"/>
            <family val="1"/>
          </rPr>
          <t>Qty - Cantidad, Volumen o Peso del Material ¡Campo Obligatorio!</t>
        </r>
      </text>
    </comment>
    <comment ref="G12" authorId="0" shapeId="0" xr:uid="{00000000-0006-0000-0100-000005000000}">
      <text>
        <r>
          <rPr>
            <sz val="10"/>
            <color rgb="FF000000"/>
            <rFont val="Georgia"/>
            <family val="1"/>
          </rPr>
          <t>Unidad de Medida - Ejemplos: "c/u (cada uno)", "g", "oz", "kg", "lbs", o la unidad de medida correspondiente
¡Campo Obligatorio!</t>
        </r>
      </text>
    </comment>
    <comment ref="H12" authorId="0" shapeId="0" xr:uid="{00000000-0006-0000-0100-000006000000}">
      <text>
        <r>
          <rPr>
            <sz val="10"/>
            <color rgb="FF000000"/>
            <rFont val="Georgia"/>
            <family val="1"/>
          </rPr>
          <t>Costo Unitario - El Precio del Material por Unidad. Costo Unitario = Costo Total / Qty</t>
        </r>
      </text>
    </comment>
  </commentList>
</comments>
</file>

<file path=xl/sharedStrings.xml><?xml version="1.0" encoding="utf-8"?>
<sst xmlns="http://schemas.openxmlformats.org/spreadsheetml/2006/main" count="210" uniqueCount="125">
  <si>
    <t>-</t>
  </si>
  <si>
    <t>01</t>
  </si>
  <si>
    <t>02</t>
  </si>
  <si>
    <t>03</t>
  </si>
  <si>
    <t>SKU</t>
  </si>
  <si>
    <t>Qty</t>
  </si>
  <si>
    <t>SP71111</t>
  </si>
  <si>
    <t>TR98324</t>
  </si>
  <si>
    <t>MK54932</t>
  </si>
  <si>
    <t>MK89445</t>
  </si>
  <si>
    <t>WD745G99</t>
  </si>
  <si>
    <t>PC8264G</t>
  </si>
  <si>
    <t>PC8466G</t>
  </si>
  <si>
    <t>S-4040</t>
  </si>
  <si>
    <t>S-1556</t>
  </si>
  <si>
    <t>SKU 8756484</t>
  </si>
  <si>
    <t>Item</t>
  </si>
  <si>
    <t xml:space="preserve">Total </t>
  </si>
  <si>
    <t>MATERIALES</t>
  </si>
  <si>
    <t>Materiales</t>
  </si>
  <si>
    <t>Precio</t>
  </si>
  <si>
    <t>Unidad de Medida</t>
  </si>
  <si>
    <t>Costo Total</t>
  </si>
  <si>
    <t>Proveedor</t>
  </si>
  <si>
    <t>Supermercado</t>
  </si>
  <si>
    <t>Sastrería</t>
  </si>
  <si>
    <t>Papel Protector Burbuja</t>
  </si>
  <si>
    <t>Stickers de la Marca</t>
  </si>
  <si>
    <t>Diseñador Gráfico</t>
  </si>
  <si>
    <t>Tarjetas de Negocio</t>
  </si>
  <si>
    <t>Cajas de Cartón</t>
  </si>
  <si>
    <t>Cinta Scotch</t>
  </si>
  <si>
    <t>Tela camisas</t>
  </si>
  <si>
    <t>INFORMACIÓN IMPORTANTE</t>
  </si>
  <si>
    <t>Llena estos campos no obligatorios</t>
  </si>
  <si>
    <t>Los campos en gris se llenan automáticamente (Están formulados) NO editarlos.</t>
  </si>
  <si>
    <t>Llena estos campos obligatorios</t>
  </si>
  <si>
    <t>PRODUCTOS</t>
  </si>
  <si>
    <t>CALCULADORA PRECIOS</t>
  </si>
  <si>
    <t>LEER</t>
  </si>
  <si>
    <t>NO reordenes o cambies ninguna columna.</t>
  </si>
  <si>
    <t>NO cortes (Ctrl+X) ninguna celda.</t>
  </si>
  <si>
    <t>Puedes editar la moneda, fuentes, texto y colores.</t>
  </si>
  <si>
    <t>¿Cómo usar la plantilla? (3 Secciones)</t>
  </si>
  <si>
    <t>Calculadora de Precios</t>
  </si>
  <si>
    <t>Productos</t>
  </si>
  <si>
    <t>Costo Unitario</t>
  </si>
  <si>
    <t>Usa esta pestaña para agregar los materiales de producción y empaque que usa tu negocio. Agrega el costo total y unidad de medida para calcular el costo unitario. Asegúrate de no agregar materiales duplicados, los materiales duplicados aparecerán señalados en rojo.</t>
  </si>
  <si>
    <t>Agrega tus productos en la tabla que encontrarás abajo. Agrega la información del producto y los costos variables. El costo base se calcula usando la Calculadora de Precios. El margen de ganancia y precio del producto se calcularán tomando en cuenta las variables que ingreses. También podrás comparar tus precios con la competencia.</t>
  </si>
  <si>
    <t>Información del Producto</t>
  </si>
  <si>
    <t>Variables para el Cálculo del Precio</t>
  </si>
  <si>
    <t>Mi Precio de Venta</t>
  </si>
  <si>
    <t>Precio de Venta de la Competencia</t>
  </si>
  <si>
    <t>Notas</t>
  </si>
  <si>
    <t>Agrega la lista de los materiales de producción y empaque que utiliza tu negocio.</t>
  </si>
  <si>
    <t>Caja de Madera</t>
  </si>
  <si>
    <t>Velas</t>
  </si>
  <si>
    <t>Bolsas de Plástico Para Envíos</t>
  </si>
  <si>
    <t>Diseñadores HyT</t>
  </si>
  <si>
    <t>c/u</t>
  </si>
  <si>
    <t>metros</t>
  </si>
  <si>
    <t>Agrega el Costo Total de la compra al proveedor, Cantidad y Unidad de Medida para calcular el Costo Unitario.</t>
  </si>
  <si>
    <t>Asegúrate de no agregar items duplicados, estos aparecerán en rojo para que los elimines.</t>
  </si>
  <si>
    <t>Nombre del Producto</t>
  </si>
  <si>
    <t>Costo Total Base</t>
  </si>
  <si>
    <t>Descuento %</t>
  </si>
  <si>
    <t>Impuesto %</t>
  </si>
  <si>
    <t>Margen de Ganancia %</t>
  </si>
  <si>
    <t>Precio Sin Impuestos</t>
  </si>
  <si>
    <t>Ganancia</t>
  </si>
  <si>
    <t>Precio Con Impuestos</t>
  </si>
  <si>
    <t>VS la Competencia?</t>
  </si>
  <si>
    <t>Promedio Competidores</t>
  </si>
  <si>
    <t>Competidor 1</t>
  </si>
  <si>
    <t>Competidor 2</t>
  </si>
  <si>
    <t>Competidor 3</t>
  </si>
  <si>
    <t>Producción</t>
  </si>
  <si>
    <t>Empaque y Envío</t>
  </si>
  <si>
    <t>Mano de Obra - Calculadora de Costo</t>
  </si>
  <si>
    <t>Unidad</t>
  </si>
  <si>
    <t>Precio Unitario</t>
  </si>
  <si>
    <t>Descuento</t>
  </si>
  <si>
    <t>Precio por Hora Mano de Obra</t>
  </si>
  <si>
    <t>Envío y Extras - Calculadora de Costos</t>
  </si>
  <si>
    <t>Precio Final de Venta (incl imp)</t>
  </si>
  <si>
    <t>Ganancia con Descuento</t>
  </si>
  <si>
    <t>Precio con Descuento</t>
  </si>
  <si>
    <t>Margen de Ganancia</t>
  </si>
  <si>
    <t>Precio Planeado de Venta</t>
  </si>
  <si>
    <t>Costo Base Total</t>
  </si>
  <si>
    <t>Costo Base</t>
  </si>
  <si>
    <t>Precio Final de Venta</t>
  </si>
  <si>
    <t>Impuestos %</t>
  </si>
  <si>
    <t>Impuestos</t>
  </si>
  <si>
    <t>Calculadora de Costo Base</t>
  </si>
  <si>
    <t>Costo de Materiales</t>
  </si>
  <si>
    <t>Costo de Empaque</t>
  </si>
  <si>
    <t>Costo de Mano de Obra</t>
  </si>
  <si>
    <t>Envío y Extras</t>
  </si>
  <si>
    <t>Materiales - Calculadora de Costo</t>
  </si>
  <si>
    <t>Empaque - Calculadora de Costo</t>
  </si>
  <si>
    <t>Ingresa el Margen de Ganancia en % que deseas recibir, el descuento % e Impuestos %. Si estos dos últimos no aplican, los puedes dejar en 0%.</t>
  </si>
  <si>
    <t>La Calculadora de forma automática te dará el Precio Final de Venta y te mostrará el margen de ganancia que obtienes.</t>
  </si>
  <si>
    <t>Precio + Margen</t>
  </si>
  <si>
    <t>Ingres tu Precio de Venta Planeado (sin incluir impuestos ni descuentos), Descuento % e impuestos %. Si estos dos últimos</t>
  </si>
  <si>
    <t>no aplican, los puedes dejar en 0%. La Calculadora de forma automática te mostrará tu ganancia esperada.</t>
  </si>
  <si>
    <t>De existir Pérdida la fuente de esta calculadora de pondrá en rojo.</t>
  </si>
  <si>
    <t>Usa esta pestaña para consolidar todos tus productos y sus precio. Agrega la información del producto y las variables del costo calculado. El Costo Base Total puede ser calculado usando la Calculadora de Precios. El margen de ganancias y precio de venta serán calculados de forma automática en base a las variables que ingreses.</t>
  </si>
  <si>
    <r>
      <rPr>
        <b/>
        <sz val="18"/>
        <color theme="0"/>
        <rFont val="Arial"/>
        <family val="2"/>
      </rPr>
      <t xml:space="preserve">Calculadora de Precio Final por </t>
    </r>
    <r>
      <rPr>
        <b/>
        <u/>
        <sz val="18"/>
        <color theme="0"/>
        <rFont val="Arial"/>
        <family val="2"/>
      </rPr>
      <t>Margen de Ganancia</t>
    </r>
  </si>
  <si>
    <r>
      <rPr>
        <b/>
        <sz val="18"/>
        <color theme="0"/>
        <rFont val="Arial"/>
        <family val="2"/>
      </rPr>
      <t xml:space="preserve">Calculadora de Precio Final por </t>
    </r>
    <r>
      <rPr>
        <b/>
        <u/>
        <sz val="18"/>
        <color theme="0"/>
        <rFont val="Arial"/>
        <family val="2"/>
      </rPr>
      <t>Precio de Venta Objetivo</t>
    </r>
  </si>
  <si>
    <t>Comisión Paypal</t>
  </si>
  <si>
    <t>Envío Express</t>
  </si>
  <si>
    <t>Pauta</t>
  </si>
  <si>
    <t>Ferretería</t>
  </si>
  <si>
    <t>Mercado Libre</t>
  </si>
  <si>
    <t>Usa la Calculadora de Precios para determinar el precio de tu producto. Llena los materiales, empaque, mano de obra, envíos y extras en las tablas de abajo. El Costo Base se calculará automáticamente. Hay dos métodos para calcular el Precio Final de Venta: Margen de Ganancia o Precio de Venta Objetivo. Encontrarás más información en las tablas de abajo.</t>
  </si>
  <si>
    <t>Cuadro de Arte Encarmado</t>
  </si>
  <si>
    <t>Cuadro de Arte Enmarcado</t>
  </si>
  <si>
    <t>Zapatos Deportivos</t>
  </si>
  <si>
    <t>Chaqueta de Cuero</t>
  </si>
  <si>
    <t>Termo de Agua</t>
  </si>
  <si>
    <t>Control de Televisión</t>
  </si>
  <si>
    <t>Lienzos</t>
  </si>
  <si>
    <t>Esta pestaña nos ayuda a calcular cuál debería ser el precio de nuestro producto. Ingresa los materiales, empaque, mano de obra, envío y cualquier costo adicional en sus tablas correspondientes. El costo base total se calculará de forma automática.                         
Para calcular el precio final de venta, puedes escoger una de dos metodologías:
a) Precio Final de Venta Calculado por Margen de Ganancia
b) Precio Final de Venta Calculado por Precio de Venta Objetivo</t>
  </si>
  <si>
    <t>Por favor ten cuidado al hacer cambios en la plantilla, las fórmulas se pueden ver afectadas.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</si>
</sst>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0"/>
      <color rgb="FF000000"/>
      <name val="Georgia"/>
      <scheme val="minor"/>
    </font>
    <font>
      <sz val="10"/>
      <color rgb="FF000000"/>
      <name val="Georgia"/>
      <family val="1"/>
    </font>
    <font>
      <sz val="10"/>
      <color rgb="FF000000"/>
      <name val="Arial"/>
      <family val="2"/>
    </font>
    <font>
      <sz val="28"/>
      <color theme="0"/>
      <name val="Arial"/>
      <family val="2"/>
    </font>
    <font>
      <sz val="14"/>
      <color rgb="FF434343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434343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u/>
      <sz val="14"/>
      <color rgb="FF1155CC"/>
      <name val="Arial"/>
      <family val="2"/>
    </font>
    <font>
      <sz val="10"/>
      <color theme="1"/>
      <name val="Arial"/>
      <family val="2"/>
    </font>
    <font>
      <sz val="12"/>
      <color rgb="FF434343"/>
      <name val="Arial"/>
      <family val="2"/>
    </font>
    <font>
      <b/>
      <sz val="12"/>
      <color rgb="FF434343"/>
      <name val="Arial"/>
      <family val="2"/>
    </font>
    <font>
      <sz val="12"/>
      <color rgb="FF000000"/>
      <name val="Arial"/>
      <family val="2"/>
    </font>
    <font>
      <sz val="12"/>
      <color rgb="FFB7B7B7"/>
      <name val="Arial"/>
      <family val="2"/>
    </font>
    <font>
      <b/>
      <sz val="28"/>
      <color theme="0"/>
      <name val="Arial"/>
      <family val="2"/>
    </font>
    <font>
      <b/>
      <sz val="10"/>
      <color theme="0"/>
      <name val="Arial"/>
      <family val="2"/>
    </font>
    <font>
      <b/>
      <sz val="14"/>
      <color rgb="FF00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color theme="0"/>
      <name val="Arial"/>
      <family val="2"/>
    </font>
    <font>
      <b/>
      <sz val="24"/>
      <color theme="0"/>
      <name val="Arial"/>
      <family val="2"/>
    </font>
    <font>
      <b/>
      <u/>
      <sz val="18"/>
      <color theme="0"/>
      <name val="Arial"/>
      <family val="2"/>
    </font>
    <font>
      <b/>
      <sz val="18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4E2C9"/>
        <bgColor rgb="FFF4E2C9"/>
      </patternFill>
    </fill>
    <fill>
      <patternFill patternType="solid">
        <fgColor theme="0"/>
        <bgColor theme="0"/>
      </patternFill>
    </fill>
    <fill>
      <patternFill patternType="solid">
        <fgColor rgb="FFFFA300"/>
        <bgColor theme="8"/>
      </patternFill>
    </fill>
    <fill>
      <patternFill patternType="solid">
        <fgColor rgb="FFFFA300"/>
        <bgColor indexed="64"/>
      </patternFill>
    </fill>
    <fill>
      <patternFill patternType="solid">
        <fgColor rgb="FFFFD800"/>
        <bgColor rgb="FFFEE6E2"/>
      </patternFill>
    </fill>
    <fill>
      <patternFill patternType="solid">
        <fgColor theme="0"/>
        <bgColor theme="8"/>
      </patternFill>
    </fill>
    <fill>
      <patternFill patternType="solid">
        <fgColor theme="0"/>
        <bgColor rgb="FFFEF2EE"/>
      </patternFill>
    </fill>
    <fill>
      <patternFill patternType="solid">
        <fgColor theme="0"/>
        <bgColor indexed="64"/>
      </patternFill>
    </fill>
    <fill>
      <patternFill patternType="solid">
        <fgColor rgb="FFFFD800"/>
        <bgColor theme="8"/>
      </patternFill>
    </fill>
    <fill>
      <patternFill patternType="solid">
        <fgColor rgb="FFFFD8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89"/>
        <bgColor theme="8"/>
      </patternFill>
    </fill>
    <fill>
      <patternFill patternType="solid">
        <fgColor rgb="FFFFD589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4.9989318521683403E-2"/>
        <bgColor theme="8"/>
      </patternFill>
    </fill>
    <fill>
      <patternFill patternType="solid">
        <fgColor rgb="FFFFD589"/>
        <bgColor theme="9"/>
      </patternFill>
    </fill>
    <fill>
      <patternFill patternType="solid">
        <fgColor rgb="FFFFD589"/>
        <bgColor rgb="FFF4E2C9"/>
      </patternFill>
    </fill>
    <fill>
      <patternFill patternType="solid">
        <fgColor rgb="FFFFF4E1"/>
        <bgColor theme="9"/>
      </patternFill>
    </fill>
    <fill>
      <patternFill patternType="solid">
        <fgColor rgb="FFFFFFEF"/>
        <bgColor theme="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D800"/>
      </left>
      <right style="thin">
        <color rgb="FFFFD800"/>
      </right>
      <top style="thin">
        <color rgb="FFFFD800"/>
      </top>
      <bottom/>
      <diagonal/>
    </border>
    <border>
      <left style="thin">
        <color rgb="FFFFD800"/>
      </left>
      <right/>
      <top/>
      <bottom/>
      <diagonal/>
    </border>
    <border>
      <left style="thin">
        <color rgb="FFFFD800"/>
      </left>
      <right style="thin">
        <color rgb="FFFFD800"/>
      </right>
      <top style="thin">
        <color rgb="FFFFD800"/>
      </top>
      <bottom style="thin">
        <color rgb="FFFFD8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D800"/>
      </left>
      <right/>
      <top style="thin">
        <color rgb="FFFFD800"/>
      </top>
      <bottom style="thin">
        <color rgb="FFFFD800"/>
      </bottom>
      <diagonal/>
    </border>
    <border>
      <left/>
      <right style="thin">
        <color rgb="FFFFD800"/>
      </right>
      <top style="thin">
        <color rgb="FFFFD800"/>
      </top>
      <bottom style="thin">
        <color rgb="FFFFD800"/>
      </bottom>
      <diagonal/>
    </border>
    <border>
      <left/>
      <right/>
      <top style="thin">
        <color rgb="FFFFD800"/>
      </top>
      <bottom style="thin">
        <color rgb="FFFFD800"/>
      </bottom>
      <diagonal/>
    </border>
    <border>
      <left style="thin">
        <color rgb="FFFFD800"/>
      </left>
      <right/>
      <top/>
      <bottom style="thin">
        <color rgb="FFFFD8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D800"/>
      </bottom>
      <diagonal/>
    </border>
    <border>
      <left/>
      <right style="thin">
        <color rgb="FFFFD800"/>
      </right>
      <top/>
      <bottom style="thin">
        <color rgb="FFFFD800"/>
      </bottom>
      <diagonal/>
    </border>
    <border>
      <left style="thin">
        <color rgb="FFFFD800"/>
      </left>
      <right style="thin">
        <color rgb="FFFFD800"/>
      </right>
      <top/>
      <bottom style="thin">
        <color rgb="FFFFD8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D800"/>
      </left>
      <right style="medium">
        <color rgb="FFFFD800"/>
      </right>
      <top style="medium">
        <color rgb="FFFFD800"/>
      </top>
      <bottom/>
      <diagonal/>
    </border>
    <border>
      <left style="medium">
        <color rgb="FFFFD800"/>
      </left>
      <right style="medium">
        <color rgb="FFFFD800"/>
      </right>
      <top/>
      <bottom/>
      <diagonal/>
    </border>
    <border>
      <left style="medium">
        <color rgb="FFFFD800"/>
      </left>
      <right style="medium">
        <color rgb="FFFFD800"/>
      </right>
      <top/>
      <bottom style="medium">
        <color rgb="FFFFD800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0" applyFont="1" applyAlignment="1">
      <alignment vertical="center"/>
    </xf>
    <xf numFmtId="49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2" fillId="6" borderId="0" xfId="0" applyFont="1" applyFill="1"/>
    <xf numFmtId="0" fontId="6" fillId="0" borderId="6" xfId="0" applyFont="1" applyBorder="1"/>
    <xf numFmtId="0" fontId="6" fillId="2" borderId="6" xfId="0" applyFont="1" applyFill="1" applyBorder="1"/>
    <xf numFmtId="0" fontId="6" fillId="8" borderId="0" xfId="0" applyFont="1" applyFill="1" applyAlignment="1">
      <alignment vertical="center"/>
    </xf>
    <xf numFmtId="0" fontId="6" fillId="9" borderId="1" xfId="0" applyFont="1" applyFill="1" applyBorder="1"/>
    <xf numFmtId="0" fontId="8" fillId="8" borderId="0" xfId="0" applyFont="1" applyFill="1" applyAlignment="1">
      <alignment vertical="center"/>
    </xf>
    <xf numFmtId="0" fontId="8" fillId="8" borderId="0" xfId="0" applyFont="1" applyFill="1" applyAlignment="1">
      <alignment horizontal="left" vertical="center"/>
    </xf>
    <xf numFmtId="0" fontId="2" fillId="10" borderId="0" xfId="0" applyFont="1" applyFill="1"/>
    <xf numFmtId="0" fontId="9" fillId="8" borderId="0" xfId="0" applyFont="1" applyFill="1" applyAlignment="1">
      <alignment horizontal="center" vertical="center"/>
    </xf>
    <xf numFmtId="0" fontId="9" fillId="8" borderId="0" xfId="0" applyFont="1" applyFill="1"/>
    <xf numFmtId="0" fontId="9" fillId="8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12" fillId="7" borderId="7" xfId="0" applyFont="1" applyFill="1" applyBorder="1" applyAlignment="1">
      <alignment vertical="center"/>
    </xf>
    <xf numFmtId="164" fontId="12" fillId="7" borderId="7" xfId="0" applyNumberFormat="1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9" fillId="4" borderId="15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0" fontId="9" fillId="0" borderId="14" xfId="0" applyNumberFormat="1" applyFont="1" applyBorder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16" borderId="0" xfId="0" applyFont="1" applyFill="1" applyAlignment="1">
      <alignment horizontal="left" vertical="center"/>
    </xf>
    <xf numFmtId="0" fontId="12" fillId="16" borderId="0" xfId="0" applyFont="1" applyFill="1" applyAlignment="1">
      <alignment horizontal="center" vertical="center"/>
    </xf>
    <xf numFmtId="164" fontId="12" fillId="16" borderId="0" xfId="0" applyNumberFormat="1" applyFont="1" applyFill="1" applyAlignment="1">
      <alignment horizontal="center" vertical="center"/>
    </xf>
    <xf numFmtId="164" fontId="12" fillId="16" borderId="3" xfId="0" applyNumberFormat="1" applyFont="1" applyFill="1" applyBorder="1" applyAlignment="1">
      <alignment horizontal="center" vertical="center"/>
    </xf>
    <xf numFmtId="0" fontId="13" fillId="16" borderId="7" xfId="0" applyFont="1" applyFill="1" applyBorder="1" applyAlignment="1">
      <alignment horizontal="center" vertical="center" wrapText="1"/>
    </xf>
    <xf numFmtId="0" fontId="12" fillId="19" borderId="0" xfId="0" applyFont="1" applyFill="1" applyAlignment="1">
      <alignment horizontal="left" vertical="center"/>
    </xf>
    <xf numFmtId="0" fontId="13" fillId="19" borderId="0" xfId="0" applyFont="1" applyFill="1" applyAlignment="1">
      <alignment horizontal="left" vertical="center"/>
    </xf>
    <xf numFmtId="0" fontId="12" fillId="20" borderId="0" xfId="0" applyFont="1" applyFill="1" applyAlignment="1">
      <alignment horizontal="left" vertical="center"/>
    </xf>
    <xf numFmtId="0" fontId="9" fillId="20" borderId="0" xfId="0" applyFont="1" applyFill="1" applyAlignment="1">
      <alignment vertical="center"/>
    </xf>
    <xf numFmtId="0" fontId="9" fillId="21" borderId="0" xfId="0" applyFont="1" applyFill="1" applyAlignment="1">
      <alignment vertical="center"/>
    </xf>
    <xf numFmtId="164" fontId="9" fillId="21" borderId="0" xfId="0" applyNumberFormat="1" applyFont="1" applyFill="1" applyAlignment="1">
      <alignment vertical="center"/>
    </xf>
    <xf numFmtId="0" fontId="12" fillId="21" borderId="0" xfId="0" applyFont="1" applyFill="1" applyAlignment="1">
      <alignment horizontal="left" vertical="center"/>
    </xf>
    <xf numFmtId="164" fontId="12" fillId="21" borderId="0" xfId="0" applyNumberFormat="1" applyFont="1" applyFill="1" applyAlignment="1">
      <alignment horizontal="right" vertical="center"/>
    </xf>
    <xf numFmtId="10" fontId="9" fillId="21" borderId="0" xfId="0" applyNumberFormat="1" applyFont="1" applyFill="1" applyAlignment="1">
      <alignment vertical="center"/>
    </xf>
    <xf numFmtId="0" fontId="9" fillId="22" borderId="0" xfId="0" applyFont="1" applyFill="1" applyAlignment="1">
      <alignment vertical="center"/>
    </xf>
    <xf numFmtId="164" fontId="9" fillId="22" borderId="0" xfId="0" applyNumberFormat="1" applyFont="1" applyFill="1" applyAlignment="1">
      <alignment vertical="center"/>
    </xf>
    <xf numFmtId="0" fontId="12" fillId="19" borderId="0" xfId="0" applyFont="1" applyFill="1" applyAlignment="1">
      <alignment horizontal="right" vertical="center"/>
    </xf>
    <xf numFmtId="0" fontId="12" fillId="19" borderId="0" xfId="0" applyFont="1" applyFill="1" applyAlignment="1">
      <alignment horizontal="right" vertical="top"/>
    </xf>
    <xf numFmtId="0" fontId="12" fillId="22" borderId="0" xfId="0" applyFont="1" applyFill="1" applyAlignment="1">
      <alignment horizontal="left" vertical="center"/>
    </xf>
    <xf numFmtId="164" fontId="12" fillId="22" borderId="0" xfId="0" applyNumberFormat="1" applyFont="1" applyFill="1" applyAlignment="1">
      <alignment horizontal="right" vertical="center"/>
    </xf>
    <xf numFmtId="10" fontId="12" fillId="22" borderId="0" xfId="0" applyNumberFormat="1" applyFont="1" applyFill="1" applyAlignment="1">
      <alignment horizontal="right" vertical="center"/>
    </xf>
    <xf numFmtId="0" fontId="9" fillId="23" borderId="0" xfId="0" applyFont="1" applyFill="1" applyAlignment="1">
      <alignment vertical="center"/>
    </xf>
    <xf numFmtId="0" fontId="12" fillId="23" borderId="0" xfId="0" applyFont="1" applyFill="1" applyAlignment="1">
      <alignment horizontal="center" vertical="center"/>
    </xf>
    <xf numFmtId="10" fontId="9" fillId="23" borderId="0" xfId="0" applyNumberFormat="1" applyFont="1" applyFill="1" applyAlignment="1">
      <alignment horizontal="left" vertical="center"/>
    </xf>
    <xf numFmtId="164" fontId="9" fillId="23" borderId="0" xfId="0" applyNumberFormat="1" applyFont="1" applyFill="1" applyAlignment="1">
      <alignment horizontal="left" vertical="center"/>
    </xf>
    <xf numFmtId="164" fontId="12" fillId="0" borderId="6" xfId="0" applyNumberFormat="1" applyFont="1" applyBorder="1" applyAlignment="1">
      <alignment horizontal="right" vertical="center"/>
    </xf>
    <xf numFmtId="10" fontId="12" fillId="0" borderId="6" xfId="0" applyNumberFormat="1" applyFont="1" applyBorder="1" applyAlignment="1">
      <alignment horizontal="right" vertical="center"/>
    </xf>
    <xf numFmtId="10" fontId="9" fillId="0" borderId="6" xfId="0" applyNumberFormat="1" applyFont="1" applyBorder="1" applyAlignment="1">
      <alignment horizontal="right" vertical="center"/>
    </xf>
    <xf numFmtId="9" fontId="9" fillId="21" borderId="0" xfId="0" applyNumberFormat="1" applyFont="1" applyFill="1" applyAlignment="1">
      <alignment vertical="center"/>
    </xf>
    <xf numFmtId="0" fontId="13" fillId="19" borderId="19" xfId="0" applyFont="1" applyFill="1" applyBorder="1" applyAlignment="1">
      <alignment horizontal="center" vertical="center"/>
    </xf>
    <xf numFmtId="0" fontId="13" fillId="19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/>
    </xf>
    <xf numFmtId="0" fontId="14" fillId="6" borderId="0" xfId="0" applyFont="1" applyFill="1"/>
    <xf numFmtId="0" fontId="9" fillId="0" borderId="4" xfId="0" applyFont="1" applyBorder="1"/>
    <xf numFmtId="0" fontId="9" fillId="12" borderId="6" xfId="0" applyFont="1" applyFill="1" applyBorder="1"/>
    <xf numFmtId="0" fontId="9" fillId="0" borderId="5" xfId="0" applyFont="1" applyBorder="1"/>
    <xf numFmtId="0" fontId="9" fillId="13" borderId="6" xfId="0" applyFont="1" applyFill="1" applyBorder="1"/>
    <xf numFmtId="0" fontId="9" fillId="0" borderId="1" xfId="0" applyFont="1" applyBorder="1"/>
    <xf numFmtId="0" fontId="9" fillId="0" borderId="6" xfId="0" applyFont="1" applyBorder="1"/>
    <xf numFmtId="0" fontId="21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7" borderId="12" xfId="0" applyFont="1" applyFill="1" applyBorder="1"/>
    <xf numFmtId="0" fontId="12" fillId="0" borderId="13" xfId="0" applyFont="1" applyBorder="1" applyAlignment="1">
      <alignment horizontal="center"/>
    </xf>
    <xf numFmtId="164" fontId="12" fillId="7" borderId="12" xfId="0" applyNumberFormat="1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164" fontId="12" fillId="2" borderId="14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7" borderId="7" xfId="0" applyFont="1" applyFill="1" applyBorder="1"/>
    <xf numFmtId="0" fontId="12" fillId="0" borderId="10" xfId="0" applyFont="1" applyBorder="1" applyAlignment="1">
      <alignment horizontal="center"/>
    </xf>
    <xf numFmtId="164" fontId="12" fillId="7" borderId="7" xfId="0" applyNumberFormat="1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49" fontId="7" fillId="11" borderId="0" xfId="0" applyNumberFormat="1" applyFont="1" applyFill="1" applyAlignment="1">
      <alignment horizontal="center" vertical="center" wrapText="1"/>
    </xf>
    <xf numFmtId="0" fontId="18" fillId="12" borderId="0" xfId="0" applyFont="1" applyFill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17" fillId="6" borderId="0" xfId="0" applyFont="1" applyFill="1"/>
    <xf numFmtId="0" fontId="4" fillId="10" borderId="1" xfId="0" applyFont="1" applyFill="1" applyBorder="1"/>
    <xf numFmtId="0" fontId="5" fillId="10" borderId="1" xfId="0" applyFont="1" applyFill="1" applyBorder="1"/>
    <xf numFmtId="0" fontId="7" fillId="0" borderId="0" xfId="0" applyFont="1" applyAlignment="1">
      <alignment vertical="center"/>
    </xf>
    <xf numFmtId="0" fontId="18" fillId="0" borderId="0" xfId="0" applyFont="1"/>
    <xf numFmtId="0" fontId="6" fillId="0" borderId="0" xfId="0" applyFont="1" applyAlignment="1">
      <alignment horizontal="left" wrapText="1"/>
    </xf>
    <xf numFmtId="0" fontId="13" fillId="14" borderId="7" xfId="0" applyFont="1" applyFill="1" applyBorder="1" applyAlignment="1">
      <alignment horizontal="center" vertical="center"/>
    </xf>
    <xf numFmtId="0" fontId="20" fillId="15" borderId="7" xfId="0" applyFont="1" applyFill="1" applyBorder="1"/>
    <xf numFmtId="0" fontId="22" fillId="5" borderId="0" xfId="0" applyFont="1" applyFill="1" applyAlignment="1">
      <alignment vertical="center"/>
    </xf>
    <xf numFmtId="0" fontId="22" fillId="6" borderId="0" xfId="0" applyFont="1" applyFill="1"/>
    <xf numFmtId="0" fontId="12" fillId="0" borderId="0" xfId="0" applyFont="1" applyAlignment="1">
      <alignment horizontal="left" vertical="center" wrapText="1"/>
    </xf>
    <xf numFmtId="164" fontId="13" fillId="19" borderId="20" xfId="0" applyNumberFormat="1" applyFont="1" applyFill="1" applyBorder="1" applyAlignment="1">
      <alignment horizontal="center" vertical="center"/>
    </xf>
    <xf numFmtId="0" fontId="20" fillId="13" borderId="21" xfId="0" applyFont="1" applyFill="1" applyBorder="1" applyAlignment="1">
      <alignment horizontal="center"/>
    </xf>
    <xf numFmtId="0" fontId="12" fillId="16" borderId="0" xfId="0" applyFont="1" applyFill="1" applyAlignment="1">
      <alignment horizontal="right" vertical="center"/>
    </xf>
    <xf numFmtId="0" fontId="14" fillId="17" borderId="0" xfId="0" applyFont="1" applyFill="1"/>
    <xf numFmtId="0" fontId="20" fillId="17" borderId="2" xfId="0" applyFont="1" applyFill="1" applyBorder="1"/>
    <xf numFmtId="164" fontId="12" fillId="0" borderId="6" xfId="0" applyNumberFormat="1" applyFont="1" applyBorder="1" applyAlignment="1">
      <alignment horizontal="left" vertical="center"/>
    </xf>
    <xf numFmtId="0" fontId="20" fillId="0" borderId="6" xfId="0" applyFont="1" applyBorder="1"/>
    <xf numFmtId="0" fontId="20" fillId="0" borderId="15" xfId="0" applyFont="1" applyBorder="1"/>
    <xf numFmtId="164" fontId="13" fillId="19" borderId="21" xfId="0" applyNumberFormat="1" applyFont="1" applyFill="1" applyBorder="1" applyAlignment="1">
      <alignment horizontal="center" vertical="center"/>
    </xf>
    <xf numFmtId="0" fontId="13" fillId="18" borderId="16" xfId="0" applyFont="1" applyFill="1" applyBorder="1" applyAlignment="1">
      <alignment horizontal="center" vertical="center"/>
    </xf>
    <xf numFmtId="0" fontId="13" fillId="18" borderId="18" xfId="0" applyFont="1" applyFill="1" applyBorder="1" applyAlignment="1">
      <alignment horizontal="center" vertical="center"/>
    </xf>
    <xf numFmtId="0" fontId="13" fillId="18" borderId="17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11">
    <dxf>
      <font>
        <color rgb="FFCC4125"/>
      </font>
      <fill>
        <patternFill patternType="solid">
          <fgColor rgb="FFF4CCCC"/>
          <bgColor rgb="FFF4CCCC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  <dxf>
      <font>
        <color rgb="FFCC4125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FD589"/>
      <color rgb="FFFFFFEF"/>
      <color rgb="FFFFF4E1"/>
      <color rgb="FFFFFFB7"/>
      <color rgb="FFFFA300"/>
      <color rgb="FFFF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2400">
                <a:latin typeface="Playfair Display" pitchFamily="2" charset="77"/>
              </a:defRPr>
            </a:pPr>
            <a:r>
              <a:rPr lang="en-GB" sz="2400">
                <a:latin typeface="Playfair Display" pitchFamily="2" charset="77"/>
              </a:rPr>
              <a:t>Distribución</a:t>
            </a:r>
            <a:r>
              <a:rPr lang="en-GB" sz="2400" baseline="0">
                <a:latin typeface="Playfair Display" pitchFamily="2" charset="77"/>
              </a:rPr>
              <a:t> del Costo</a:t>
            </a:r>
            <a:endParaRPr lang="en-GB" sz="2400">
              <a:latin typeface="Playfair Display" pitchFamily="2" charset="77"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B9D2D7"/>
              </a:solidFill>
            </c:spPr>
            <c:extLst>
              <c:ext xmlns:c16="http://schemas.microsoft.com/office/drawing/2014/chart" uri="{C3380CC4-5D6E-409C-BE32-E72D297353CC}">
                <c16:uniqueId val="{00000001-9DDE-934C-9C68-0B00AE76DFB2}"/>
              </c:ext>
            </c:extLst>
          </c:dPt>
          <c:dPt>
            <c:idx val="1"/>
            <c:bubble3D val="0"/>
            <c:spPr>
              <a:solidFill>
                <a:srgbClr val="EAE4E1"/>
              </a:solidFill>
            </c:spPr>
            <c:extLst>
              <c:ext xmlns:c16="http://schemas.microsoft.com/office/drawing/2014/chart" uri="{C3380CC4-5D6E-409C-BE32-E72D297353CC}">
                <c16:uniqueId val="{00000003-9DDE-934C-9C68-0B00AE76DFB2}"/>
              </c:ext>
            </c:extLst>
          </c:dPt>
          <c:dPt>
            <c:idx val="2"/>
            <c:bubble3D val="0"/>
            <c:spPr>
              <a:solidFill>
                <a:srgbClr val="F4E2C9"/>
              </a:solidFill>
            </c:spPr>
            <c:extLst>
              <c:ext xmlns:c16="http://schemas.microsoft.com/office/drawing/2014/chart" uri="{C3380CC4-5D6E-409C-BE32-E72D297353CC}">
                <c16:uniqueId val="{00000005-9DDE-934C-9C68-0B00AE76DFB2}"/>
              </c:ext>
            </c:extLst>
          </c:dPt>
          <c:dPt>
            <c:idx val="3"/>
            <c:bubble3D val="0"/>
            <c:spPr>
              <a:solidFill>
                <a:srgbClr val="E8BEB8"/>
              </a:solidFill>
            </c:spPr>
            <c:extLst>
              <c:ext xmlns:c16="http://schemas.microsoft.com/office/drawing/2014/chart" uri="{C3380CC4-5D6E-409C-BE32-E72D297353CC}">
                <c16:uniqueId val="{00000007-9DDE-934C-9C68-0B00AE76D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Playfair Display" pitchFamily="2" charset="77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'Calculadora de Precios'!$I$18:$I$21</c:f>
              <c:strCache>
                <c:ptCount val="4"/>
                <c:pt idx="0">
                  <c:v>Costo de Materiales</c:v>
                </c:pt>
                <c:pt idx="1">
                  <c:v>Costo de Empaque</c:v>
                </c:pt>
                <c:pt idx="2">
                  <c:v>Costo de Mano de Obra</c:v>
                </c:pt>
                <c:pt idx="3">
                  <c:v>Envío y Extras</c:v>
                </c:pt>
              </c:strCache>
            </c:strRef>
          </c:cat>
          <c:val>
            <c:numRef>
              <c:f>'Calculadora de Precios'!$J$18:$J$21</c:f>
              <c:numCache>
                <c:formatCode>0.00%</c:formatCode>
                <c:ptCount val="4"/>
                <c:pt idx="0">
                  <c:v>0.20438506930422265</c:v>
                </c:pt>
                <c:pt idx="1">
                  <c:v>3.6327954466158482E-2</c:v>
                </c:pt>
                <c:pt idx="2">
                  <c:v>0.54001013395640995</c:v>
                </c:pt>
                <c:pt idx="3">
                  <c:v>0.2192768422732089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DE-934C-9C68-0B00AE76DF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75084860828248E-2"/>
          <c:y val="4.6218487394957986E-2"/>
          <c:w val="0.86200276900214368"/>
          <c:h val="0.74486964864686034"/>
        </c:manualLayout>
      </c:layout>
      <c:barChart>
        <c:barDir val="bar"/>
        <c:grouping val="stacked"/>
        <c:varyColors val="1"/>
        <c:ser>
          <c:idx val="0"/>
          <c:order val="0"/>
          <c:tx>
            <c:v>Costo Base</c:v>
          </c:tx>
          <c:spPr>
            <a:solidFill>
              <a:srgbClr val="B9D2D7"/>
            </a:solidFill>
            <a:ln>
              <a:noFill/>
            </a:ln>
            <a:effectLst/>
          </c:spPr>
          <c:invertIfNegative val="1"/>
          <c:val>
            <c:numRef>
              <c:f>'Calculadora de Precios'!$J$34</c:f>
              <c:numCache>
                <c:formatCode>"$"#,##0.00</c:formatCode>
                <c:ptCount val="1"/>
                <c:pt idx="0">
                  <c:v>61.109964285714284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6615-F441-8F4E-8C55F0C19D00}"/>
            </c:ext>
          </c:extLst>
        </c:ser>
        <c:ser>
          <c:idx val="1"/>
          <c:order val="1"/>
          <c:tx>
            <c:v>Ganancia</c:v>
          </c:tx>
          <c:spPr>
            <a:solidFill>
              <a:srgbClr val="EAE4E1"/>
            </a:solidFill>
            <a:ln>
              <a:noFill/>
            </a:ln>
            <a:effectLst/>
          </c:spPr>
          <c:invertIfNegative val="1"/>
          <c:val>
            <c:numRef>
              <c:f>'Calculadora de Precios'!$J$43</c:f>
              <c:numCache>
                <c:formatCode>"$"#,##0.00</c:formatCode>
                <c:ptCount val="1"/>
                <c:pt idx="0">
                  <c:v>9.1664946428571312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6615-F441-8F4E-8C55F0C19D00}"/>
            </c:ext>
          </c:extLst>
        </c:ser>
        <c:ser>
          <c:idx val="2"/>
          <c:order val="2"/>
          <c:tx>
            <c:strRef>
              <c:f>'Calculadora de Precios'!$I$46</c:f>
              <c:strCache>
                <c:ptCount val="1"/>
                <c:pt idx="0">
                  <c:v>Impuestos</c:v>
                </c:pt>
              </c:strCache>
            </c:strRef>
          </c:tx>
          <c:spPr>
            <a:solidFill>
              <a:srgbClr val="F4E2C9"/>
            </a:solidFill>
            <a:ln>
              <a:noFill/>
            </a:ln>
            <a:effectLst/>
          </c:spPr>
          <c:invertIfNegative val="1"/>
          <c:val>
            <c:numRef>
              <c:f>'Calculadora de Precios'!$J$46</c:f>
              <c:numCache>
                <c:formatCode>"$"#,##0.00</c:formatCode>
                <c:ptCount val="1"/>
                <c:pt idx="0">
                  <c:v>7.7304104821428554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6615-F441-8F4E-8C55F0C1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811123"/>
        <c:axId val="1050472446"/>
      </c:barChart>
      <c:catAx>
        <c:axId val="1435811123"/>
        <c:scaling>
          <c:orientation val="maxMin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layfair Display" pitchFamily="2" charset="77"/>
                    <a:ea typeface="+mn-ea"/>
                    <a:cs typeface="+mn-cs"/>
                  </a:defRPr>
                </a:pPr>
                <a:r>
                  <a:rPr lang="en-SG">
                    <a:latin typeface="Playfair Display" pitchFamily="2" charset="77"/>
                  </a:rPr>
                  <a:t>Distribución</a:t>
                </a:r>
              </a:p>
            </c:rich>
          </c:tx>
          <c:layout>
            <c:manualLayout>
              <c:xMode val="edge"/>
              <c:yMode val="edge"/>
              <c:x val="2.4521384928716906E-2"/>
              <c:y val="0.298527095877721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050472446"/>
        <c:crosses val="autoZero"/>
        <c:auto val="1"/>
        <c:lblAlgn val="ctr"/>
        <c:lblOffset val="100"/>
        <c:noMultiLvlLbl val="1"/>
      </c:catAx>
      <c:valAx>
        <c:axId val="105047244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G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ayfair Display" pitchFamily="2" charset="77"/>
                <a:ea typeface="+mn-ea"/>
                <a:cs typeface="+mn-cs"/>
              </a:defRPr>
            </a:pPr>
            <a:endParaRPr lang="es-GT"/>
          </a:p>
        </c:txPr>
        <c:crossAx val="143581112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layfair Display" pitchFamily="2" charset="77"/>
              <a:ea typeface="+mn-ea"/>
              <a:cs typeface="+mn-cs"/>
            </a:defRPr>
          </a:pPr>
          <a:endParaRPr lang="es-GT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5281737949761"/>
          <c:y val="5.1825677267373381E-2"/>
          <c:w val="0.85571617193472005"/>
          <c:h val="0.71391743876538394"/>
        </c:manualLayout>
      </c:layout>
      <c:barChart>
        <c:barDir val="bar"/>
        <c:grouping val="stacked"/>
        <c:varyColors val="1"/>
        <c:ser>
          <c:idx val="0"/>
          <c:order val="0"/>
          <c:tx>
            <c:v>Costo Base</c:v>
          </c:tx>
          <c:spPr>
            <a:solidFill>
              <a:srgbClr val="B9D2D7"/>
            </a:solidFill>
            <a:ln>
              <a:noFill/>
            </a:ln>
            <a:effectLst/>
          </c:spPr>
          <c:invertIfNegative val="1"/>
          <c:val>
            <c:numRef>
              <c:f>'Calculadora de Precios'!$J$60</c:f>
              <c:numCache>
                <c:formatCode>"$"#,##0.00</c:formatCode>
                <c:ptCount val="1"/>
                <c:pt idx="0">
                  <c:v>61.109964285714284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F8E-D844-BAEC-DA0602AE3698}"/>
            </c:ext>
          </c:extLst>
        </c:ser>
        <c:ser>
          <c:idx val="1"/>
          <c:order val="1"/>
          <c:tx>
            <c:v>Ganancia</c:v>
          </c:tx>
          <c:spPr>
            <a:solidFill>
              <a:srgbClr val="F4E2C9"/>
            </a:solidFill>
            <a:ln>
              <a:noFill/>
            </a:ln>
            <a:effectLst/>
          </c:spPr>
          <c:invertIfNegative val="1"/>
          <c:val>
            <c:numRef>
              <c:f>'Calculadora de Precios'!$J$69</c:f>
              <c:numCache>
                <c:formatCode>"$"#,##0.00</c:formatCode>
                <c:ptCount val="1"/>
                <c:pt idx="0">
                  <c:v>2.890035714285716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1F8E-D844-BAEC-DA0602AE3698}"/>
            </c:ext>
          </c:extLst>
        </c:ser>
        <c:ser>
          <c:idx val="2"/>
          <c:order val="2"/>
          <c:tx>
            <c:strRef>
              <c:f>'Calculadora de Precios'!$I$72</c:f>
              <c:strCache>
                <c:ptCount val="1"/>
                <c:pt idx="0">
                  <c:v>Impuestos</c:v>
                </c:pt>
              </c:strCache>
            </c:strRef>
          </c:tx>
          <c:spPr>
            <a:solidFill>
              <a:srgbClr val="FEF2EE"/>
            </a:solidFill>
            <a:ln>
              <a:noFill/>
            </a:ln>
            <a:effectLst/>
          </c:spPr>
          <c:invertIfNegative val="1"/>
          <c:val>
            <c:numRef>
              <c:f>'Calculadora de Precios'!$J$72</c:f>
              <c:numCache>
                <c:formatCode>"$"#,##0.00</c:formatCode>
                <c:ptCount val="1"/>
                <c:pt idx="0">
                  <c:v>7.04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1F8E-D844-BAEC-DA0602AE3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3672399"/>
        <c:axId val="439943755"/>
      </c:barChart>
      <c:catAx>
        <c:axId val="1983672399"/>
        <c:scaling>
          <c:orientation val="maxMin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layfair Display" pitchFamily="2" charset="77"/>
                    <a:ea typeface="+mn-ea"/>
                    <a:cs typeface="+mn-cs"/>
                  </a:defRPr>
                </a:pPr>
                <a:r>
                  <a:rPr lang="en-SG">
                    <a:latin typeface="Playfair Display" pitchFamily="2" charset="77"/>
                  </a:rPr>
                  <a:t>Distribución</a:t>
                </a:r>
              </a:p>
            </c:rich>
          </c:tx>
          <c:layout>
            <c:manualLayout>
              <c:xMode val="edge"/>
              <c:yMode val="edge"/>
              <c:x val="2.9952477936184663E-2"/>
              <c:y val="0.27879617521308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439943755"/>
        <c:crosses val="autoZero"/>
        <c:auto val="1"/>
        <c:lblAlgn val="ctr"/>
        <c:lblOffset val="100"/>
        <c:noMultiLvlLbl val="1"/>
      </c:catAx>
      <c:valAx>
        <c:axId val="4399437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G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ayfair Display" pitchFamily="2" charset="77"/>
                <a:ea typeface="+mn-ea"/>
                <a:cs typeface="+mn-cs"/>
              </a:defRPr>
            </a:pPr>
            <a:endParaRPr lang="es-GT"/>
          </a:p>
        </c:txPr>
        <c:crossAx val="198367239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layfair Display" pitchFamily="2" charset="77"/>
              <a:ea typeface="+mn-ea"/>
              <a:cs typeface="+mn-cs"/>
            </a:defRPr>
          </a:pPr>
          <a:endParaRPr lang="es-GT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</xdr:colOff>
      <xdr:row>7</xdr:row>
      <xdr:rowOff>0</xdr:rowOff>
    </xdr:from>
    <xdr:ext cx="4676775" cy="45085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469446</xdr:colOff>
      <xdr:row>34</xdr:row>
      <xdr:rowOff>293007</xdr:rowOff>
    </xdr:from>
    <xdr:ext cx="4676775" cy="3060699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483053</xdr:colOff>
      <xdr:row>61</xdr:row>
      <xdr:rowOff>143783</xdr:rowOff>
    </xdr:from>
    <xdr:ext cx="4676775" cy="307022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434343"/>
      </a:dk1>
      <a:lt1>
        <a:srgbClr val="FFFFFF"/>
      </a:lt1>
      <a:dk2>
        <a:srgbClr val="434343"/>
      </a:dk2>
      <a:lt2>
        <a:srgbClr val="FFFFFF"/>
      </a:lt2>
      <a:accent1>
        <a:srgbClr val="B9D2D7"/>
      </a:accent1>
      <a:accent2>
        <a:srgbClr val="EAE4E1"/>
      </a:accent2>
      <a:accent3>
        <a:srgbClr val="F4E2C9"/>
      </a:accent3>
      <a:accent4>
        <a:srgbClr val="E8BEB8"/>
      </a:accent4>
      <a:accent5>
        <a:srgbClr val="FEF2EE"/>
      </a:accent5>
      <a:accent6>
        <a:srgbClr val="EDE7E1"/>
      </a:accent6>
      <a:hlink>
        <a:srgbClr val="3D85C6"/>
      </a:hlink>
      <a:folHlink>
        <a:srgbClr val="3D85C6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FEFEF"/>
    <outlinePr summaryBelow="0" summaryRight="0"/>
  </sheetPr>
  <dimension ref="A1:J24"/>
  <sheetViews>
    <sheetView showGridLines="0" workbookViewId="0">
      <selection activeCell="E16" sqref="E16:H16"/>
    </sheetView>
  </sheetViews>
  <sheetFormatPr baseColWidth="10" defaultColWidth="0" defaultRowHeight="0" customHeight="1" zeroHeight="1" x14ac:dyDescent="0.2"/>
  <cols>
    <col min="1" max="2" width="4.6640625" style="1" customWidth="1"/>
    <col min="3" max="3" width="9.33203125" style="1" customWidth="1"/>
    <col min="4" max="4" width="2" style="1" customWidth="1"/>
    <col min="5" max="5" width="4" style="1" customWidth="1"/>
    <col min="6" max="6" width="11" style="1" customWidth="1"/>
    <col min="7" max="7" width="73.33203125" style="1" customWidth="1"/>
    <col min="8" max="8" width="42.33203125" style="1" customWidth="1"/>
    <col min="9" max="10" width="4.6640625" style="1" customWidth="1"/>
    <col min="11" max="16384" width="12.6640625" style="1" hidden="1"/>
  </cols>
  <sheetData>
    <row r="1" spans="1:10" s="31" customFormat="1" ht="15.75" customHeight="1" x14ac:dyDescent="0.2">
      <c r="A1" s="29"/>
      <c r="B1" s="29"/>
      <c r="C1" s="30"/>
      <c r="D1" s="29"/>
      <c r="E1" s="29"/>
      <c r="F1" s="29"/>
      <c r="G1" s="29"/>
      <c r="H1" s="29"/>
      <c r="I1" s="29"/>
      <c r="J1" s="29"/>
    </row>
    <row r="2" spans="1:10" s="24" customFormat="1" ht="33" customHeight="1" x14ac:dyDescent="0.2">
      <c r="A2" s="23"/>
      <c r="B2" s="128" t="s">
        <v>39</v>
      </c>
      <c r="C2" s="129"/>
      <c r="D2" s="129"/>
      <c r="E2" s="129"/>
      <c r="F2" s="129"/>
      <c r="G2" s="129"/>
      <c r="H2" s="129"/>
      <c r="I2" s="23"/>
      <c r="J2" s="23"/>
    </row>
    <row r="3" spans="1:10" s="31" customFormat="1" ht="18" x14ac:dyDescent="0.25">
      <c r="A3" s="32"/>
      <c r="B3" s="130"/>
      <c r="C3" s="131"/>
      <c r="D3" s="131"/>
      <c r="E3" s="131"/>
      <c r="F3" s="131"/>
      <c r="G3" s="131"/>
      <c r="H3" s="131"/>
      <c r="I3" s="33"/>
      <c r="J3" s="34"/>
    </row>
    <row r="4" spans="1:10" s="31" customFormat="1" ht="15.7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8" x14ac:dyDescent="0.25">
      <c r="A5" s="3"/>
      <c r="B5" s="132" t="s">
        <v>33</v>
      </c>
      <c r="C5" s="133"/>
      <c r="D5" s="133"/>
      <c r="E5" s="133"/>
      <c r="F5" s="133"/>
      <c r="G5" s="133"/>
      <c r="H5" s="133"/>
      <c r="I5" s="133"/>
      <c r="J5" s="3"/>
    </row>
    <row r="6" spans="1:10" ht="18" x14ac:dyDescent="0.25">
      <c r="A6" s="3"/>
      <c r="B6" s="4"/>
      <c r="C6" s="4"/>
      <c r="D6" s="5"/>
      <c r="E6" s="5"/>
      <c r="F6" s="5"/>
      <c r="G6" s="5"/>
      <c r="H6" s="5"/>
      <c r="I6" s="5"/>
      <c r="J6" s="3"/>
    </row>
    <row r="7" spans="1:10" ht="18" x14ac:dyDescent="0.25">
      <c r="A7" s="3"/>
      <c r="B7" s="4"/>
      <c r="C7" s="134" t="s">
        <v>124</v>
      </c>
      <c r="D7" s="134"/>
      <c r="E7" s="134"/>
      <c r="F7" s="134"/>
      <c r="G7" s="134"/>
      <c r="H7" s="134"/>
      <c r="I7" s="5"/>
      <c r="J7" s="3"/>
    </row>
    <row r="8" spans="1:10" ht="18" x14ac:dyDescent="0.25">
      <c r="A8" s="3"/>
      <c r="B8" s="4"/>
      <c r="C8" s="4"/>
      <c r="D8" s="6" t="s">
        <v>0</v>
      </c>
      <c r="E8" s="5" t="s">
        <v>40</v>
      </c>
      <c r="F8" s="5"/>
      <c r="G8" s="5"/>
      <c r="H8" s="2"/>
      <c r="I8" s="5"/>
      <c r="J8" s="3"/>
    </row>
    <row r="9" spans="1:10" ht="18" x14ac:dyDescent="0.25">
      <c r="A9" s="3"/>
      <c r="B9" s="4"/>
      <c r="C9" s="4"/>
      <c r="D9" s="6" t="s">
        <v>0</v>
      </c>
      <c r="E9" s="5" t="s">
        <v>41</v>
      </c>
      <c r="F9" s="5"/>
      <c r="G9" s="5"/>
      <c r="H9" s="2"/>
      <c r="I9" s="5"/>
      <c r="J9" s="3"/>
    </row>
    <row r="10" spans="1:10" ht="18" x14ac:dyDescent="0.25">
      <c r="A10" s="3"/>
      <c r="B10" s="4"/>
      <c r="C10" s="4"/>
      <c r="D10" s="6" t="s">
        <v>0</v>
      </c>
      <c r="E10" s="7" t="s">
        <v>42</v>
      </c>
      <c r="F10" s="7"/>
      <c r="G10" s="7"/>
      <c r="H10" s="2"/>
      <c r="I10" s="5"/>
      <c r="J10" s="3"/>
    </row>
    <row r="11" spans="1:10" ht="18" x14ac:dyDescent="0.25">
      <c r="A11" s="3"/>
      <c r="B11" s="4"/>
      <c r="C11" s="4"/>
      <c r="D11" s="6" t="s">
        <v>0</v>
      </c>
      <c r="E11" s="25"/>
      <c r="F11" s="27" t="s">
        <v>34</v>
      </c>
      <c r="G11" s="5"/>
      <c r="H11" s="2"/>
      <c r="I11" s="5"/>
      <c r="J11" s="3"/>
    </row>
    <row r="12" spans="1:10" ht="18" x14ac:dyDescent="0.25">
      <c r="A12" s="8"/>
      <c r="B12" s="4"/>
      <c r="C12" s="4"/>
      <c r="D12" s="6" t="s">
        <v>0</v>
      </c>
      <c r="E12" s="26"/>
      <c r="F12" s="28" t="s">
        <v>35</v>
      </c>
      <c r="G12" s="5"/>
      <c r="H12" s="2"/>
      <c r="I12" s="9"/>
      <c r="J12" s="10"/>
    </row>
    <row r="13" spans="1:10" ht="18" x14ac:dyDescent="0.2">
      <c r="A13" s="8"/>
      <c r="B13" s="11"/>
      <c r="C13" s="9"/>
      <c r="D13" s="9"/>
      <c r="E13" s="9"/>
      <c r="F13" s="9"/>
      <c r="G13" s="9"/>
      <c r="H13" s="9"/>
      <c r="I13" s="9"/>
      <c r="J13" s="10"/>
    </row>
    <row r="14" spans="1:10" ht="18" x14ac:dyDescent="0.25">
      <c r="A14" s="8"/>
      <c r="B14" s="125" t="s">
        <v>43</v>
      </c>
      <c r="C14" s="121"/>
      <c r="D14" s="121"/>
      <c r="E14" s="121"/>
      <c r="F14" s="121"/>
      <c r="G14" s="121"/>
      <c r="H14" s="121"/>
      <c r="I14" s="9"/>
      <c r="J14" s="10"/>
    </row>
    <row r="15" spans="1:10" ht="18" x14ac:dyDescent="0.2">
      <c r="A15" s="8"/>
      <c r="B15" s="11"/>
      <c r="C15" s="9"/>
      <c r="D15" s="9"/>
      <c r="E15" s="9"/>
      <c r="F15" s="9"/>
      <c r="G15" s="9"/>
      <c r="H15" s="9"/>
      <c r="I15" s="9"/>
      <c r="J15" s="10"/>
    </row>
    <row r="16" spans="1:10" ht="18" x14ac:dyDescent="0.25">
      <c r="A16" s="8"/>
      <c r="B16" s="11"/>
      <c r="C16" s="122" t="s">
        <v>1</v>
      </c>
      <c r="D16" s="9"/>
      <c r="E16" s="124" t="s">
        <v>19</v>
      </c>
      <c r="F16" s="121"/>
      <c r="G16" s="121"/>
      <c r="H16" s="121"/>
      <c r="I16" s="9"/>
      <c r="J16" s="10"/>
    </row>
    <row r="17" spans="1:10" ht="69.95" customHeight="1" x14ac:dyDescent="0.25">
      <c r="A17" s="8"/>
      <c r="B17" s="11"/>
      <c r="C17" s="123"/>
      <c r="D17" s="9"/>
      <c r="E17" s="120" t="s">
        <v>47</v>
      </c>
      <c r="F17" s="126"/>
      <c r="G17" s="126"/>
      <c r="H17" s="126"/>
      <c r="I17" s="9"/>
      <c r="J17" s="10"/>
    </row>
    <row r="18" spans="1:10" ht="18" x14ac:dyDescent="0.25">
      <c r="A18" s="8"/>
      <c r="B18" s="11"/>
      <c r="C18" s="9"/>
      <c r="D18" s="9"/>
      <c r="E18" s="127"/>
      <c r="F18" s="121"/>
      <c r="G18" s="121"/>
      <c r="H18" s="121"/>
      <c r="I18" s="9"/>
      <c r="J18" s="10"/>
    </row>
    <row r="19" spans="1:10" ht="18" x14ac:dyDescent="0.25">
      <c r="A19" s="8"/>
      <c r="B19" s="11"/>
      <c r="C19" s="122" t="s">
        <v>2</v>
      </c>
      <c r="D19" s="9"/>
      <c r="E19" s="124" t="s">
        <v>44</v>
      </c>
      <c r="F19" s="121"/>
      <c r="G19" s="121"/>
      <c r="H19" s="121"/>
      <c r="I19" s="9"/>
      <c r="J19" s="10"/>
    </row>
    <row r="20" spans="1:10" ht="135.94999999999999" customHeight="1" x14ac:dyDescent="0.25">
      <c r="A20" s="8"/>
      <c r="B20" s="11"/>
      <c r="C20" s="123"/>
      <c r="D20" s="9"/>
      <c r="E20" s="120" t="s">
        <v>123</v>
      </c>
      <c r="F20" s="121"/>
      <c r="G20" s="121"/>
      <c r="H20" s="121"/>
      <c r="I20" s="9"/>
      <c r="J20" s="10"/>
    </row>
    <row r="21" spans="1:10" ht="18" x14ac:dyDescent="0.2">
      <c r="A21" s="8"/>
      <c r="B21" s="11"/>
      <c r="C21" s="9"/>
      <c r="D21" s="9"/>
      <c r="E21" s="9"/>
      <c r="F21" s="9"/>
      <c r="G21" s="9"/>
      <c r="H21" s="9"/>
      <c r="I21" s="9"/>
      <c r="J21" s="10"/>
    </row>
    <row r="22" spans="1:10" ht="18" x14ac:dyDescent="0.25">
      <c r="A22" s="3"/>
      <c r="B22" s="12"/>
      <c r="C22" s="122" t="s">
        <v>3</v>
      </c>
      <c r="D22" s="9"/>
      <c r="E22" s="124" t="s">
        <v>45</v>
      </c>
      <c r="F22" s="121"/>
      <c r="G22" s="121"/>
      <c r="H22" s="121"/>
      <c r="I22" s="9"/>
      <c r="J22" s="10"/>
    </row>
    <row r="23" spans="1:10" ht="68.099999999999994" customHeight="1" x14ac:dyDescent="0.25">
      <c r="A23" s="3"/>
      <c r="B23" s="12"/>
      <c r="C23" s="123"/>
      <c r="D23" s="9"/>
      <c r="E23" s="120" t="s">
        <v>107</v>
      </c>
      <c r="F23" s="121"/>
      <c r="G23" s="121"/>
      <c r="H23" s="121"/>
      <c r="I23" s="9"/>
      <c r="J23" s="10"/>
    </row>
    <row r="24" spans="1:10" ht="12.75" x14ac:dyDescent="0.2">
      <c r="A24" s="13"/>
      <c r="B24" s="14"/>
      <c r="C24" s="14"/>
      <c r="D24" s="15"/>
      <c r="E24" s="15"/>
      <c r="F24" s="15"/>
      <c r="G24" s="15"/>
      <c r="H24" s="15"/>
      <c r="I24" s="15"/>
      <c r="J24" s="13"/>
    </row>
  </sheetData>
  <mergeCells count="15">
    <mergeCell ref="B2:H2"/>
    <mergeCell ref="B3:H3"/>
    <mergeCell ref="B5:I5"/>
    <mergeCell ref="C7:H7"/>
    <mergeCell ref="E19:H19"/>
    <mergeCell ref="E20:H20"/>
    <mergeCell ref="C22:C23"/>
    <mergeCell ref="E22:H22"/>
    <mergeCell ref="E23:H23"/>
    <mergeCell ref="B14:H14"/>
    <mergeCell ref="C16:C17"/>
    <mergeCell ref="E16:H16"/>
    <mergeCell ref="E17:H17"/>
    <mergeCell ref="E18:H18"/>
    <mergeCell ref="C19:C20"/>
  </mergeCells>
  <conditionalFormatting sqref="F12">
    <cfRule type="expression" dxfId="10" priority="1">
      <formula>COUNTIFS($C$1:$C$99, $C12)&gt;1</formula>
    </cfRule>
  </conditionalFormatting>
  <hyperlinks>
    <hyperlink ref="E19" location="Product Pricing Calculator!A1" display="Product Pricing Calculator" xr:uid="{00000000-0004-0000-0000-000002000000}"/>
    <hyperlink ref="E22" location="Products!A1" display="Products" xr:uid="{00000000-0004-0000-0000-000003000000}"/>
    <hyperlink ref="E19:H19" location="'Calculadora de Precios'!A1" display="Calculadora de Precios" xr:uid="{EC2BCE5D-EE8E-694F-98A1-74D2B0B68B2E}"/>
    <hyperlink ref="E16" location="Materials!A1" display="Materials" xr:uid="{00000000-0004-0000-0000-000001000000}"/>
    <hyperlink ref="E16:H16" location="Materiales!A1" display="Materiales" xr:uid="{1962DD97-1D1E-4A80-AE12-D9A9A2827B65}"/>
    <hyperlink ref="E22:H22" location="Productos!A1" display="Productos" xr:uid="{D94AA2F7-2CB5-43F2-B656-7963B2B16044}"/>
  </hyperlinks>
  <pageMargins left="0.7" right="0.7" top="0.75" bottom="0.75" header="0.3" footer="0.3"/>
  <pageSetup orientation="portrait" verticalDpi="0" r:id="rId1"/>
  <ignoredErrors>
    <ignoredError sqref="C16 C19 C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D9D9"/>
    <outlinePr summaryBelow="0" summaryRight="0"/>
  </sheetPr>
  <dimension ref="A1:I101"/>
  <sheetViews>
    <sheetView showGridLines="0" workbookViewId="0"/>
  </sheetViews>
  <sheetFormatPr baseColWidth="10" defaultColWidth="12.6640625" defaultRowHeight="0" customHeight="1" zeroHeight="1" x14ac:dyDescent="0.2"/>
  <cols>
    <col min="1" max="1" width="4.6640625" style="20" customWidth="1"/>
    <col min="2" max="2" width="15.44140625" style="20" customWidth="1"/>
    <col min="3" max="3" width="34.109375" style="20" customWidth="1"/>
    <col min="4" max="4" width="23.44140625" style="20" customWidth="1"/>
    <col min="5" max="5" width="16.109375" style="20" customWidth="1"/>
    <col min="6" max="6" width="10.77734375" style="20" customWidth="1"/>
    <col min="7" max="7" width="22" style="20" customWidth="1"/>
    <col min="8" max="8" width="17" style="20" customWidth="1"/>
    <col min="9" max="9" width="4.6640625" style="20" customWidth="1"/>
    <col min="10" max="16384" width="12.6640625" style="20"/>
  </cols>
  <sheetData>
    <row r="1" spans="1:9" ht="15.75" customHeight="1" x14ac:dyDescent="0.2">
      <c r="A1" s="16"/>
      <c r="B1" s="16"/>
      <c r="C1" s="16"/>
      <c r="D1" s="16"/>
      <c r="E1" s="104"/>
      <c r="F1" s="16"/>
      <c r="G1" s="16"/>
      <c r="H1" s="104"/>
      <c r="I1" s="16"/>
    </row>
    <row r="2" spans="1:9" ht="30" x14ac:dyDescent="0.4">
      <c r="A2" s="94"/>
      <c r="B2" s="137" t="s">
        <v>18</v>
      </c>
      <c r="C2" s="138"/>
      <c r="D2" s="138"/>
      <c r="E2" s="138"/>
      <c r="F2" s="138"/>
      <c r="G2" s="138"/>
      <c r="H2" s="138"/>
      <c r="I2" s="94"/>
    </row>
    <row r="3" spans="1:9" ht="24" customHeight="1" x14ac:dyDescent="0.2">
      <c r="A3" s="16"/>
      <c r="B3" s="105" t="s">
        <v>54</v>
      </c>
      <c r="C3" s="16"/>
      <c r="D3" s="16"/>
      <c r="E3" s="104"/>
      <c r="F3" s="16"/>
      <c r="G3" s="16"/>
      <c r="H3" s="104"/>
      <c r="I3" s="16"/>
    </row>
    <row r="4" spans="1:9" ht="24" customHeight="1" x14ac:dyDescent="0.2">
      <c r="A4" s="16"/>
      <c r="B4" s="105" t="s">
        <v>61</v>
      </c>
      <c r="C4" s="16"/>
      <c r="D4" s="16"/>
      <c r="E4" s="104"/>
      <c r="F4" s="16"/>
      <c r="G4" s="16"/>
      <c r="H4" s="104"/>
      <c r="I4" s="16"/>
    </row>
    <row r="5" spans="1:9" ht="24" customHeight="1" x14ac:dyDescent="0.2">
      <c r="A5" s="16"/>
      <c r="B5" s="105" t="s">
        <v>62</v>
      </c>
      <c r="C5" s="16"/>
      <c r="D5" s="16"/>
      <c r="E5" s="104"/>
      <c r="F5" s="16"/>
      <c r="G5" s="16"/>
      <c r="H5" s="104"/>
      <c r="I5" s="16"/>
    </row>
    <row r="6" spans="1:9" ht="24" customHeight="1" x14ac:dyDescent="0.2">
      <c r="A6" s="16"/>
      <c r="B6" s="101"/>
      <c r="C6" s="3" t="s">
        <v>34</v>
      </c>
      <c r="D6" s="16"/>
      <c r="E6" s="104"/>
      <c r="F6" s="16"/>
      <c r="G6" s="16"/>
      <c r="H6" s="104"/>
      <c r="I6" s="16"/>
    </row>
    <row r="7" spans="1:9" ht="24" customHeight="1" x14ac:dyDescent="0.2">
      <c r="A7" s="16"/>
      <c r="B7" s="97"/>
      <c r="C7" s="100" t="s">
        <v>36</v>
      </c>
      <c r="D7" s="16"/>
      <c r="E7" s="104"/>
      <c r="F7" s="16"/>
      <c r="G7" s="16"/>
      <c r="H7" s="104"/>
      <c r="I7" s="16"/>
    </row>
    <row r="8" spans="1:9" ht="24" customHeight="1" x14ac:dyDescent="0.2">
      <c r="A8" s="16"/>
      <c r="B8" s="99"/>
      <c r="C8" s="100" t="s">
        <v>35</v>
      </c>
      <c r="D8" s="16"/>
      <c r="E8" s="104"/>
      <c r="F8" s="16"/>
      <c r="G8" s="16"/>
      <c r="H8" s="104"/>
      <c r="I8" s="16"/>
    </row>
    <row r="9" spans="1:9" ht="24" customHeight="1" x14ac:dyDescent="0.2">
      <c r="A9" s="16"/>
      <c r="B9" s="16"/>
      <c r="C9" s="16"/>
      <c r="D9" s="16"/>
      <c r="E9" s="104"/>
      <c r="F9" s="16"/>
      <c r="G9" s="16"/>
      <c r="H9" s="104"/>
      <c r="I9" s="16"/>
    </row>
    <row r="10" spans="1:9" ht="24" customHeight="1" x14ac:dyDescent="0.2">
      <c r="A10" s="105"/>
      <c r="B10" s="21"/>
      <c r="C10" s="17"/>
      <c r="D10" s="17"/>
      <c r="E10" s="106"/>
      <c r="F10" s="17"/>
      <c r="G10" s="17"/>
      <c r="H10" s="106"/>
      <c r="I10" s="17"/>
    </row>
    <row r="11" spans="1:9" ht="24" customHeight="1" x14ac:dyDescent="0.2">
      <c r="A11" s="105"/>
      <c r="B11" s="135" t="s">
        <v>19</v>
      </c>
      <c r="C11" s="136"/>
      <c r="D11" s="136"/>
      <c r="E11" s="135" t="s">
        <v>20</v>
      </c>
      <c r="F11" s="136"/>
      <c r="G11" s="136"/>
      <c r="H11" s="136"/>
      <c r="I11" s="17"/>
    </row>
    <row r="12" spans="1:9" ht="36" customHeight="1" x14ac:dyDescent="0.2">
      <c r="A12" s="17"/>
      <c r="B12" s="67" t="s">
        <v>4</v>
      </c>
      <c r="C12" s="67" t="s">
        <v>16</v>
      </c>
      <c r="D12" s="67" t="s">
        <v>23</v>
      </c>
      <c r="E12" s="67" t="s">
        <v>22</v>
      </c>
      <c r="F12" s="67" t="s">
        <v>5</v>
      </c>
      <c r="G12" s="67" t="s">
        <v>21</v>
      </c>
      <c r="H12" s="67" t="s">
        <v>46</v>
      </c>
      <c r="I12" s="17"/>
    </row>
    <row r="13" spans="1:9" ht="24" customHeight="1" x14ac:dyDescent="0.2">
      <c r="A13" s="105"/>
      <c r="B13" s="107" t="s">
        <v>6</v>
      </c>
      <c r="C13" s="108" t="s">
        <v>57</v>
      </c>
      <c r="D13" s="109" t="s">
        <v>58</v>
      </c>
      <c r="E13" s="110">
        <v>25</v>
      </c>
      <c r="F13" s="111">
        <v>50</v>
      </c>
      <c r="G13" s="111" t="s">
        <v>59</v>
      </c>
      <c r="H13" s="112">
        <f t="shared" ref="H13:H98" si="0">IFERROR(IF(ISBLANK(C13)=TRUE, "", $E13/$F13), "")</f>
        <v>0.5</v>
      </c>
      <c r="I13" s="17"/>
    </row>
    <row r="14" spans="1:9" ht="24" customHeight="1" x14ac:dyDescent="0.2">
      <c r="A14" s="105"/>
      <c r="B14" s="113" t="s">
        <v>7</v>
      </c>
      <c r="C14" s="114" t="s">
        <v>56</v>
      </c>
      <c r="D14" s="115" t="s">
        <v>24</v>
      </c>
      <c r="E14" s="116">
        <v>45</v>
      </c>
      <c r="F14" s="117">
        <v>10</v>
      </c>
      <c r="G14" s="117" t="s">
        <v>59</v>
      </c>
      <c r="H14" s="118">
        <f t="shared" si="0"/>
        <v>4.5</v>
      </c>
      <c r="I14" s="17"/>
    </row>
    <row r="15" spans="1:9" ht="24" customHeight="1" x14ac:dyDescent="0.2">
      <c r="A15" s="105"/>
      <c r="B15" s="113" t="s">
        <v>8</v>
      </c>
      <c r="C15" s="114" t="s">
        <v>55</v>
      </c>
      <c r="D15" s="115" t="s">
        <v>114</v>
      </c>
      <c r="E15" s="116">
        <v>45</v>
      </c>
      <c r="F15" s="117">
        <v>24</v>
      </c>
      <c r="G15" s="117" t="s">
        <v>59</v>
      </c>
      <c r="H15" s="118">
        <f t="shared" si="0"/>
        <v>1.875</v>
      </c>
      <c r="I15" s="17"/>
    </row>
    <row r="16" spans="1:9" ht="24" customHeight="1" x14ac:dyDescent="0.2">
      <c r="A16" s="105"/>
      <c r="B16" s="113" t="s">
        <v>9</v>
      </c>
      <c r="C16" s="114" t="s">
        <v>122</v>
      </c>
      <c r="D16" s="115" t="s">
        <v>114</v>
      </c>
      <c r="E16" s="116">
        <v>55</v>
      </c>
      <c r="F16" s="117">
        <v>40</v>
      </c>
      <c r="G16" s="117" t="s">
        <v>59</v>
      </c>
      <c r="H16" s="118">
        <f t="shared" si="0"/>
        <v>1.375</v>
      </c>
      <c r="I16" s="17"/>
    </row>
    <row r="17" spans="1:9" ht="24" customHeight="1" x14ac:dyDescent="0.2">
      <c r="A17" s="105"/>
      <c r="B17" s="113" t="s">
        <v>10</v>
      </c>
      <c r="C17" s="114" t="s">
        <v>26</v>
      </c>
      <c r="D17" s="115" t="s">
        <v>113</v>
      </c>
      <c r="E17" s="116">
        <v>10</v>
      </c>
      <c r="F17" s="117">
        <v>20</v>
      </c>
      <c r="G17" s="117" t="s">
        <v>59</v>
      </c>
      <c r="H17" s="118">
        <f t="shared" si="0"/>
        <v>0.5</v>
      </c>
      <c r="I17" s="17"/>
    </row>
    <row r="18" spans="1:9" ht="24" customHeight="1" x14ac:dyDescent="0.2">
      <c r="A18" s="105"/>
      <c r="B18" s="113" t="s">
        <v>11</v>
      </c>
      <c r="C18" s="114" t="s">
        <v>27</v>
      </c>
      <c r="D18" s="115" t="s">
        <v>28</v>
      </c>
      <c r="E18" s="116">
        <v>13.99</v>
      </c>
      <c r="F18" s="117">
        <v>140</v>
      </c>
      <c r="G18" s="117" t="s">
        <v>59</v>
      </c>
      <c r="H18" s="118">
        <f t="shared" si="0"/>
        <v>9.9928571428571436E-2</v>
      </c>
      <c r="I18" s="17"/>
    </row>
    <row r="19" spans="1:9" ht="24" customHeight="1" x14ac:dyDescent="0.2">
      <c r="A19" s="105"/>
      <c r="B19" s="113" t="s">
        <v>12</v>
      </c>
      <c r="C19" s="114" t="s">
        <v>29</v>
      </c>
      <c r="D19" s="115" t="s">
        <v>28</v>
      </c>
      <c r="E19" s="116">
        <v>19</v>
      </c>
      <c r="F19" s="117">
        <v>100</v>
      </c>
      <c r="G19" s="117" t="s">
        <v>59</v>
      </c>
      <c r="H19" s="118">
        <f t="shared" si="0"/>
        <v>0.19</v>
      </c>
      <c r="I19" s="17"/>
    </row>
    <row r="20" spans="1:9" ht="24" customHeight="1" x14ac:dyDescent="0.2">
      <c r="A20" s="105"/>
      <c r="B20" s="113" t="s">
        <v>13</v>
      </c>
      <c r="C20" s="114" t="s">
        <v>30</v>
      </c>
      <c r="D20" s="115" t="s">
        <v>24</v>
      </c>
      <c r="E20" s="116">
        <v>35</v>
      </c>
      <c r="F20" s="117">
        <v>100</v>
      </c>
      <c r="G20" s="117" t="s">
        <v>59</v>
      </c>
      <c r="H20" s="118">
        <f t="shared" si="0"/>
        <v>0.35</v>
      </c>
      <c r="I20" s="17"/>
    </row>
    <row r="21" spans="1:9" ht="24" customHeight="1" x14ac:dyDescent="0.2">
      <c r="A21" s="105"/>
      <c r="B21" s="113" t="s">
        <v>14</v>
      </c>
      <c r="C21" s="114" t="s">
        <v>31</v>
      </c>
      <c r="D21" s="115" t="s">
        <v>24</v>
      </c>
      <c r="E21" s="116">
        <v>55</v>
      </c>
      <c r="F21" s="117">
        <v>250</v>
      </c>
      <c r="G21" s="117" t="s">
        <v>60</v>
      </c>
      <c r="H21" s="118">
        <f t="shared" si="0"/>
        <v>0.22</v>
      </c>
      <c r="I21" s="17"/>
    </row>
    <row r="22" spans="1:9" ht="24" customHeight="1" x14ac:dyDescent="0.2">
      <c r="A22" s="105"/>
      <c r="B22" s="113" t="s">
        <v>10</v>
      </c>
      <c r="C22" s="114" t="s">
        <v>32</v>
      </c>
      <c r="D22" s="115" t="s">
        <v>25</v>
      </c>
      <c r="E22" s="116">
        <v>34.950000000000003</v>
      </c>
      <c r="F22" s="117">
        <v>100</v>
      </c>
      <c r="G22" s="117" t="s">
        <v>60</v>
      </c>
      <c r="H22" s="118">
        <f t="shared" si="0"/>
        <v>0.34950000000000003</v>
      </c>
      <c r="I22" s="17"/>
    </row>
    <row r="23" spans="1:9" ht="24" customHeight="1" x14ac:dyDescent="0.2">
      <c r="A23" s="105"/>
      <c r="B23" s="113"/>
      <c r="C23" s="114"/>
      <c r="D23" s="115"/>
      <c r="E23" s="116"/>
      <c r="F23" s="117"/>
      <c r="G23" s="117"/>
      <c r="H23" s="118" t="str">
        <f t="shared" si="0"/>
        <v/>
      </c>
      <c r="I23" s="17"/>
    </row>
    <row r="24" spans="1:9" ht="24" customHeight="1" x14ac:dyDescent="0.2">
      <c r="A24" s="105"/>
      <c r="B24" s="113"/>
      <c r="C24" s="114"/>
      <c r="D24" s="115"/>
      <c r="E24" s="116"/>
      <c r="F24" s="117"/>
      <c r="G24" s="117"/>
      <c r="H24" s="118" t="str">
        <f t="shared" si="0"/>
        <v/>
      </c>
      <c r="I24" s="17"/>
    </row>
    <row r="25" spans="1:9" ht="24" customHeight="1" x14ac:dyDescent="0.2">
      <c r="A25" s="105"/>
      <c r="B25" s="113"/>
      <c r="C25" s="114"/>
      <c r="D25" s="115"/>
      <c r="E25" s="116"/>
      <c r="F25" s="117"/>
      <c r="G25" s="117"/>
      <c r="H25" s="118" t="str">
        <f t="shared" si="0"/>
        <v/>
      </c>
      <c r="I25" s="17"/>
    </row>
    <row r="26" spans="1:9" ht="24" customHeight="1" x14ac:dyDescent="0.2">
      <c r="A26" s="105"/>
      <c r="B26" s="113"/>
      <c r="C26" s="114"/>
      <c r="D26" s="115"/>
      <c r="E26" s="116"/>
      <c r="F26" s="117"/>
      <c r="G26" s="117"/>
      <c r="H26" s="118" t="str">
        <f t="shared" si="0"/>
        <v/>
      </c>
      <c r="I26" s="17"/>
    </row>
    <row r="27" spans="1:9" ht="24" customHeight="1" x14ac:dyDescent="0.2">
      <c r="A27" s="105"/>
      <c r="B27" s="113"/>
      <c r="C27" s="114"/>
      <c r="D27" s="115"/>
      <c r="E27" s="116"/>
      <c r="F27" s="117"/>
      <c r="G27" s="117"/>
      <c r="H27" s="118" t="str">
        <f t="shared" si="0"/>
        <v/>
      </c>
      <c r="I27" s="17"/>
    </row>
    <row r="28" spans="1:9" ht="24" customHeight="1" x14ac:dyDescent="0.2">
      <c r="A28" s="105"/>
      <c r="B28" s="113"/>
      <c r="C28" s="114"/>
      <c r="D28" s="115"/>
      <c r="E28" s="116"/>
      <c r="F28" s="117"/>
      <c r="G28" s="117"/>
      <c r="H28" s="118" t="str">
        <f t="shared" si="0"/>
        <v/>
      </c>
      <c r="I28" s="17"/>
    </row>
    <row r="29" spans="1:9" ht="24" customHeight="1" x14ac:dyDescent="0.2">
      <c r="A29" s="105"/>
      <c r="B29" s="113"/>
      <c r="C29" s="114"/>
      <c r="D29" s="115"/>
      <c r="E29" s="116"/>
      <c r="F29" s="117"/>
      <c r="G29" s="117"/>
      <c r="H29" s="118" t="str">
        <f t="shared" si="0"/>
        <v/>
      </c>
      <c r="I29" s="17"/>
    </row>
    <row r="30" spans="1:9" ht="24" customHeight="1" x14ac:dyDescent="0.2">
      <c r="A30" s="105"/>
      <c r="B30" s="113"/>
      <c r="C30" s="114"/>
      <c r="D30" s="115"/>
      <c r="E30" s="116"/>
      <c r="F30" s="117"/>
      <c r="G30" s="117"/>
      <c r="H30" s="118" t="str">
        <f t="shared" si="0"/>
        <v/>
      </c>
      <c r="I30" s="17"/>
    </row>
    <row r="31" spans="1:9" ht="24" customHeight="1" x14ac:dyDescent="0.2">
      <c r="A31" s="105"/>
      <c r="B31" s="113"/>
      <c r="C31" s="114"/>
      <c r="D31" s="115"/>
      <c r="E31" s="116"/>
      <c r="F31" s="117"/>
      <c r="G31" s="117"/>
      <c r="H31" s="118" t="str">
        <f t="shared" si="0"/>
        <v/>
      </c>
      <c r="I31" s="17"/>
    </row>
    <row r="32" spans="1:9" ht="24" customHeight="1" x14ac:dyDescent="0.2">
      <c r="A32" s="105"/>
      <c r="B32" s="113"/>
      <c r="C32" s="114"/>
      <c r="D32" s="115"/>
      <c r="E32" s="116"/>
      <c r="F32" s="117"/>
      <c r="G32" s="117"/>
      <c r="H32" s="118" t="str">
        <f t="shared" si="0"/>
        <v/>
      </c>
      <c r="I32" s="17"/>
    </row>
    <row r="33" spans="1:9" ht="24" customHeight="1" x14ac:dyDescent="0.2">
      <c r="A33" s="105"/>
      <c r="B33" s="113"/>
      <c r="C33" s="114"/>
      <c r="D33" s="115"/>
      <c r="E33" s="116"/>
      <c r="F33" s="117"/>
      <c r="G33" s="117"/>
      <c r="H33" s="118" t="str">
        <f t="shared" si="0"/>
        <v/>
      </c>
      <c r="I33" s="17"/>
    </row>
    <row r="34" spans="1:9" ht="24" customHeight="1" x14ac:dyDescent="0.2">
      <c r="A34" s="105"/>
      <c r="B34" s="113"/>
      <c r="C34" s="114"/>
      <c r="D34" s="115"/>
      <c r="E34" s="116"/>
      <c r="F34" s="117"/>
      <c r="G34" s="117"/>
      <c r="H34" s="118" t="str">
        <f t="shared" si="0"/>
        <v/>
      </c>
      <c r="I34" s="17"/>
    </row>
    <row r="35" spans="1:9" ht="24" customHeight="1" x14ac:dyDescent="0.2">
      <c r="A35" s="105"/>
      <c r="B35" s="113"/>
      <c r="C35" s="114"/>
      <c r="D35" s="115"/>
      <c r="E35" s="116"/>
      <c r="F35" s="117"/>
      <c r="G35" s="117"/>
      <c r="H35" s="118" t="str">
        <f t="shared" si="0"/>
        <v/>
      </c>
      <c r="I35" s="17"/>
    </row>
    <row r="36" spans="1:9" ht="24" customHeight="1" x14ac:dyDescent="0.2">
      <c r="A36" s="105"/>
      <c r="B36" s="113"/>
      <c r="C36" s="114"/>
      <c r="D36" s="115"/>
      <c r="E36" s="116"/>
      <c r="F36" s="117"/>
      <c r="G36" s="117"/>
      <c r="H36" s="118" t="str">
        <f t="shared" si="0"/>
        <v/>
      </c>
      <c r="I36" s="17"/>
    </row>
    <row r="37" spans="1:9" ht="24" customHeight="1" x14ac:dyDescent="0.2">
      <c r="A37" s="105"/>
      <c r="B37" s="113"/>
      <c r="C37" s="114"/>
      <c r="D37" s="115"/>
      <c r="E37" s="116"/>
      <c r="F37" s="117"/>
      <c r="G37" s="117"/>
      <c r="H37" s="118" t="str">
        <f t="shared" si="0"/>
        <v/>
      </c>
      <c r="I37" s="17"/>
    </row>
    <row r="38" spans="1:9" ht="24" customHeight="1" x14ac:dyDescent="0.2">
      <c r="A38" s="105"/>
      <c r="B38" s="113"/>
      <c r="C38" s="114"/>
      <c r="D38" s="115"/>
      <c r="E38" s="116"/>
      <c r="F38" s="117"/>
      <c r="G38" s="117"/>
      <c r="H38" s="118" t="str">
        <f t="shared" si="0"/>
        <v/>
      </c>
      <c r="I38" s="17"/>
    </row>
    <row r="39" spans="1:9" ht="24" customHeight="1" x14ac:dyDescent="0.2">
      <c r="A39" s="105"/>
      <c r="B39" s="113"/>
      <c r="C39" s="114"/>
      <c r="D39" s="115"/>
      <c r="E39" s="116"/>
      <c r="F39" s="117"/>
      <c r="G39" s="117"/>
      <c r="H39" s="118" t="str">
        <f t="shared" si="0"/>
        <v/>
      </c>
      <c r="I39" s="17"/>
    </row>
    <row r="40" spans="1:9" ht="24" customHeight="1" x14ac:dyDescent="0.2">
      <c r="A40" s="105"/>
      <c r="B40" s="113"/>
      <c r="C40" s="114"/>
      <c r="D40" s="115"/>
      <c r="E40" s="116"/>
      <c r="F40" s="117"/>
      <c r="G40" s="117"/>
      <c r="H40" s="118" t="str">
        <f t="shared" si="0"/>
        <v/>
      </c>
      <c r="I40" s="17"/>
    </row>
    <row r="41" spans="1:9" ht="24" customHeight="1" x14ac:dyDescent="0.2">
      <c r="A41" s="105"/>
      <c r="B41" s="113"/>
      <c r="C41" s="114"/>
      <c r="D41" s="115"/>
      <c r="E41" s="116"/>
      <c r="F41" s="117"/>
      <c r="G41" s="117"/>
      <c r="H41" s="118" t="str">
        <f t="shared" si="0"/>
        <v/>
      </c>
      <c r="I41" s="17"/>
    </row>
    <row r="42" spans="1:9" ht="24" customHeight="1" x14ac:dyDescent="0.2">
      <c r="A42" s="105"/>
      <c r="B42" s="113"/>
      <c r="C42" s="114"/>
      <c r="D42" s="115"/>
      <c r="E42" s="116"/>
      <c r="F42" s="117"/>
      <c r="G42" s="117"/>
      <c r="H42" s="118" t="str">
        <f t="shared" si="0"/>
        <v/>
      </c>
      <c r="I42" s="17"/>
    </row>
    <row r="43" spans="1:9" ht="24" customHeight="1" x14ac:dyDescent="0.2">
      <c r="A43" s="105"/>
      <c r="B43" s="113"/>
      <c r="C43" s="114"/>
      <c r="D43" s="115"/>
      <c r="E43" s="116"/>
      <c r="F43" s="117"/>
      <c r="G43" s="117"/>
      <c r="H43" s="118" t="str">
        <f t="shared" si="0"/>
        <v/>
      </c>
      <c r="I43" s="17"/>
    </row>
    <row r="44" spans="1:9" ht="24" customHeight="1" x14ac:dyDescent="0.2">
      <c r="A44" s="105"/>
      <c r="B44" s="113"/>
      <c r="C44" s="114"/>
      <c r="D44" s="115"/>
      <c r="E44" s="116"/>
      <c r="F44" s="117"/>
      <c r="G44" s="117"/>
      <c r="H44" s="118" t="str">
        <f t="shared" si="0"/>
        <v/>
      </c>
      <c r="I44" s="17"/>
    </row>
    <row r="45" spans="1:9" ht="24" customHeight="1" x14ac:dyDescent="0.2">
      <c r="A45" s="105"/>
      <c r="B45" s="113"/>
      <c r="C45" s="114"/>
      <c r="D45" s="115"/>
      <c r="E45" s="116"/>
      <c r="F45" s="117"/>
      <c r="G45" s="117"/>
      <c r="H45" s="118" t="str">
        <f t="shared" si="0"/>
        <v/>
      </c>
      <c r="I45" s="17"/>
    </row>
    <row r="46" spans="1:9" ht="24" customHeight="1" x14ac:dyDescent="0.2">
      <c r="A46" s="105"/>
      <c r="B46" s="113"/>
      <c r="C46" s="114"/>
      <c r="D46" s="115"/>
      <c r="E46" s="116"/>
      <c r="F46" s="117"/>
      <c r="G46" s="117"/>
      <c r="H46" s="118" t="str">
        <f t="shared" si="0"/>
        <v/>
      </c>
      <c r="I46" s="17"/>
    </row>
    <row r="47" spans="1:9" ht="24" customHeight="1" x14ac:dyDescent="0.2">
      <c r="A47" s="105"/>
      <c r="B47" s="113"/>
      <c r="C47" s="114"/>
      <c r="D47" s="115"/>
      <c r="E47" s="116"/>
      <c r="F47" s="117"/>
      <c r="G47" s="117"/>
      <c r="H47" s="118" t="str">
        <f t="shared" si="0"/>
        <v/>
      </c>
      <c r="I47" s="17"/>
    </row>
    <row r="48" spans="1:9" ht="24" customHeight="1" x14ac:dyDescent="0.2">
      <c r="A48" s="105"/>
      <c r="B48" s="113"/>
      <c r="C48" s="114"/>
      <c r="D48" s="115"/>
      <c r="E48" s="116"/>
      <c r="F48" s="117"/>
      <c r="G48" s="117"/>
      <c r="H48" s="118" t="str">
        <f t="shared" si="0"/>
        <v/>
      </c>
      <c r="I48" s="17"/>
    </row>
    <row r="49" spans="1:9" ht="24" customHeight="1" x14ac:dyDescent="0.2">
      <c r="A49" s="105"/>
      <c r="B49" s="113"/>
      <c r="C49" s="114"/>
      <c r="D49" s="115"/>
      <c r="E49" s="116"/>
      <c r="F49" s="117"/>
      <c r="G49" s="117"/>
      <c r="H49" s="118" t="str">
        <f t="shared" si="0"/>
        <v/>
      </c>
      <c r="I49" s="17"/>
    </row>
    <row r="50" spans="1:9" ht="24" customHeight="1" x14ac:dyDescent="0.2">
      <c r="A50" s="105"/>
      <c r="B50" s="113"/>
      <c r="C50" s="114"/>
      <c r="D50" s="115"/>
      <c r="E50" s="116"/>
      <c r="F50" s="117"/>
      <c r="G50" s="117"/>
      <c r="H50" s="118" t="str">
        <f t="shared" si="0"/>
        <v/>
      </c>
      <c r="I50" s="17"/>
    </row>
    <row r="51" spans="1:9" ht="24" customHeight="1" x14ac:dyDescent="0.2">
      <c r="A51" s="105"/>
      <c r="B51" s="113"/>
      <c r="C51" s="114"/>
      <c r="D51" s="115"/>
      <c r="E51" s="116"/>
      <c r="F51" s="117"/>
      <c r="G51" s="117"/>
      <c r="H51" s="118" t="str">
        <f t="shared" si="0"/>
        <v/>
      </c>
      <c r="I51" s="17"/>
    </row>
    <row r="52" spans="1:9" ht="24" customHeight="1" x14ac:dyDescent="0.2">
      <c r="A52" s="105"/>
      <c r="B52" s="113"/>
      <c r="C52" s="114"/>
      <c r="D52" s="115"/>
      <c r="E52" s="116"/>
      <c r="F52" s="117"/>
      <c r="G52" s="117"/>
      <c r="H52" s="118" t="str">
        <f t="shared" si="0"/>
        <v/>
      </c>
      <c r="I52" s="17"/>
    </row>
    <row r="53" spans="1:9" ht="24" customHeight="1" x14ac:dyDescent="0.2">
      <c r="A53" s="105"/>
      <c r="B53" s="113"/>
      <c r="C53" s="114"/>
      <c r="D53" s="115"/>
      <c r="E53" s="116"/>
      <c r="F53" s="117"/>
      <c r="G53" s="117"/>
      <c r="H53" s="118" t="str">
        <f t="shared" si="0"/>
        <v/>
      </c>
      <c r="I53" s="17"/>
    </row>
    <row r="54" spans="1:9" ht="24" customHeight="1" x14ac:dyDescent="0.2">
      <c r="A54" s="105"/>
      <c r="B54" s="113"/>
      <c r="C54" s="114"/>
      <c r="D54" s="115"/>
      <c r="E54" s="116"/>
      <c r="F54" s="117"/>
      <c r="G54" s="117"/>
      <c r="H54" s="118" t="str">
        <f t="shared" si="0"/>
        <v/>
      </c>
      <c r="I54" s="17"/>
    </row>
    <row r="55" spans="1:9" ht="24" customHeight="1" x14ac:dyDescent="0.2">
      <c r="A55" s="105"/>
      <c r="B55" s="113"/>
      <c r="C55" s="114"/>
      <c r="D55" s="115"/>
      <c r="E55" s="116"/>
      <c r="F55" s="117"/>
      <c r="G55" s="117"/>
      <c r="H55" s="118" t="str">
        <f t="shared" si="0"/>
        <v/>
      </c>
      <c r="I55" s="17"/>
    </row>
    <row r="56" spans="1:9" ht="24" customHeight="1" x14ac:dyDescent="0.2">
      <c r="A56" s="105"/>
      <c r="B56" s="113"/>
      <c r="C56" s="114"/>
      <c r="D56" s="115"/>
      <c r="E56" s="116"/>
      <c r="F56" s="117"/>
      <c r="G56" s="117"/>
      <c r="H56" s="118" t="str">
        <f t="shared" si="0"/>
        <v/>
      </c>
      <c r="I56" s="17"/>
    </row>
    <row r="57" spans="1:9" ht="24" customHeight="1" x14ac:dyDescent="0.2">
      <c r="A57" s="105"/>
      <c r="B57" s="113"/>
      <c r="C57" s="114"/>
      <c r="D57" s="115"/>
      <c r="E57" s="116"/>
      <c r="F57" s="117"/>
      <c r="G57" s="117"/>
      <c r="H57" s="118" t="str">
        <f t="shared" si="0"/>
        <v/>
      </c>
      <c r="I57" s="17"/>
    </row>
    <row r="58" spans="1:9" ht="24" customHeight="1" x14ac:dyDescent="0.2">
      <c r="A58" s="105"/>
      <c r="B58" s="113"/>
      <c r="C58" s="114"/>
      <c r="D58" s="115"/>
      <c r="E58" s="116"/>
      <c r="F58" s="117"/>
      <c r="G58" s="117"/>
      <c r="H58" s="118" t="str">
        <f t="shared" si="0"/>
        <v/>
      </c>
      <c r="I58" s="17"/>
    </row>
    <row r="59" spans="1:9" ht="24" customHeight="1" x14ac:dyDescent="0.2">
      <c r="A59" s="105"/>
      <c r="B59" s="113"/>
      <c r="C59" s="114"/>
      <c r="D59" s="115"/>
      <c r="E59" s="116"/>
      <c r="F59" s="117"/>
      <c r="G59" s="117"/>
      <c r="H59" s="118" t="str">
        <f t="shared" si="0"/>
        <v/>
      </c>
      <c r="I59" s="17"/>
    </row>
    <row r="60" spans="1:9" ht="24" customHeight="1" x14ac:dyDescent="0.2">
      <c r="A60" s="105"/>
      <c r="B60" s="113"/>
      <c r="C60" s="114"/>
      <c r="D60" s="115"/>
      <c r="E60" s="116"/>
      <c r="F60" s="117"/>
      <c r="G60" s="117"/>
      <c r="H60" s="118" t="str">
        <f t="shared" si="0"/>
        <v/>
      </c>
      <c r="I60" s="17"/>
    </row>
    <row r="61" spans="1:9" ht="24" customHeight="1" x14ac:dyDescent="0.2">
      <c r="A61" s="105"/>
      <c r="B61" s="113"/>
      <c r="C61" s="114"/>
      <c r="D61" s="115"/>
      <c r="E61" s="116"/>
      <c r="F61" s="117"/>
      <c r="G61" s="117"/>
      <c r="H61" s="118" t="str">
        <f t="shared" si="0"/>
        <v/>
      </c>
      <c r="I61" s="17"/>
    </row>
    <row r="62" spans="1:9" ht="24" customHeight="1" x14ac:dyDescent="0.2">
      <c r="A62" s="105"/>
      <c r="B62" s="113"/>
      <c r="C62" s="114"/>
      <c r="D62" s="115"/>
      <c r="E62" s="116"/>
      <c r="F62" s="117"/>
      <c r="G62" s="117"/>
      <c r="H62" s="118" t="str">
        <f t="shared" si="0"/>
        <v/>
      </c>
      <c r="I62" s="17"/>
    </row>
    <row r="63" spans="1:9" ht="24" customHeight="1" x14ac:dyDescent="0.2">
      <c r="A63" s="105"/>
      <c r="B63" s="113"/>
      <c r="C63" s="114"/>
      <c r="D63" s="115"/>
      <c r="E63" s="116"/>
      <c r="F63" s="117"/>
      <c r="G63" s="117"/>
      <c r="H63" s="118" t="str">
        <f t="shared" si="0"/>
        <v/>
      </c>
      <c r="I63" s="17"/>
    </row>
    <row r="64" spans="1:9" ht="24" customHeight="1" x14ac:dyDescent="0.2">
      <c r="A64" s="105"/>
      <c r="B64" s="113"/>
      <c r="C64" s="114"/>
      <c r="D64" s="115"/>
      <c r="E64" s="116"/>
      <c r="F64" s="117"/>
      <c r="G64" s="117"/>
      <c r="H64" s="118" t="str">
        <f t="shared" si="0"/>
        <v/>
      </c>
      <c r="I64" s="17"/>
    </row>
    <row r="65" spans="1:9" ht="24" customHeight="1" x14ac:dyDescent="0.2">
      <c r="A65" s="105"/>
      <c r="B65" s="113"/>
      <c r="C65" s="114"/>
      <c r="D65" s="115"/>
      <c r="E65" s="116"/>
      <c r="F65" s="117"/>
      <c r="G65" s="117"/>
      <c r="H65" s="118" t="str">
        <f t="shared" si="0"/>
        <v/>
      </c>
      <c r="I65" s="17"/>
    </row>
    <row r="66" spans="1:9" ht="24" customHeight="1" x14ac:dyDescent="0.2">
      <c r="A66" s="105"/>
      <c r="B66" s="113"/>
      <c r="C66" s="114"/>
      <c r="D66" s="115"/>
      <c r="E66" s="116"/>
      <c r="F66" s="117"/>
      <c r="G66" s="117"/>
      <c r="H66" s="118" t="str">
        <f t="shared" si="0"/>
        <v/>
      </c>
      <c r="I66" s="17"/>
    </row>
    <row r="67" spans="1:9" ht="24" customHeight="1" x14ac:dyDescent="0.2">
      <c r="A67" s="105"/>
      <c r="B67" s="113"/>
      <c r="C67" s="114"/>
      <c r="D67" s="115"/>
      <c r="E67" s="116"/>
      <c r="F67" s="117"/>
      <c r="G67" s="117"/>
      <c r="H67" s="118" t="str">
        <f t="shared" si="0"/>
        <v/>
      </c>
      <c r="I67" s="17"/>
    </row>
    <row r="68" spans="1:9" ht="24" customHeight="1" x14ac:dyDescent="0.2">
      <c r="A68" s="105"/>
      <c r="B68" s="113"/>
      <c r="C68" s="114"/>
      <c r="D68" s="115"/>
      <c r="E68" s="116"/>
      <c r="F68" s="117"/>
      <c r="G68" s="117"/>
      <c r="H68" s="118" t="str">
        <f t="shared" si="0"/>
        <v/>
      </c>
      <c r="I68" s="17"/>
    </row>
    <row r="69" spans="1:9" ht="24" customHeight="1" x14ac:dyDescent="0.2">
      <c r="A69" s="105"/>
      <c r="B69" s="113"/>
      <c r="C69" s="114"/>
      <c r="D69" s="115"/>
      <c r="E69" s="116"/>
      <c r="F69" s="117"/>
      <c r="G69" s="117"/>
      <c r="H69" s="118" t="str">
        <f t="shared" si="0"/>
        <v/>
      </c>
      <c r="I69" s="17"/>
    </row>
    <row r="70" spans="1:9" ht="24" customHeight="1" x14ac:dyDescent="0.2">
      <c r="A70" s="105"/>
      <c r="B70" s="113"/>
      <c r="C70" s="114"/>
      <c r="D70" s="115"/>
      <c r="E70" s="116"/>
      <c r="F70" s="117"/>
      <c r="G70" s="117"/>
      <c r="H70" s="118" t="str">
        <f t="shared" si="0"/>
        <v/>
      </c>
      <c r="I70" s="17"/>
    </row>
    <row r="71" spans="1:9" ht="24" customHeight="1" x14ac:dyDescent="0.2">
      <c r="A71" s="105"/>
      <c r="B71" s="113"/>
      <c r="C71" s="114"/>
      <c r="D71" s="115"/>
      <c r="E71" s="116"/>
      <c r="F71" s="117"/>
      <c r="G71" s="117"/>
      <c r="H71" s="118" t="str">
        <f t="shared" si="0"/>
        <v/>
      </c>
      <c r="I71" s="17"/>
    </row>
    <row r="72" spans="1:9" ht="24" customHeight="1" x14ac:dyDescent="0.2">
      <c r="A72" s="105"/>
      <c r="B72" s="113"/>
      <c r="C72" s="114"/>
      <c r="D72" s="115"/>
      <c r="E72" s="116"/>
      <c r="F72" s="117"/>
      <c r="G72" s="117"/>
      <c r="H72" s="118" t="str">
        <f t="shared" si="0"/>
        <v/>
      </c>
      <c r="I72" s="17"/>
    </row>
    <row r="73" spans="1:9" ht="24" customHeight="1" x14ac:dyDescent="0.2">
      <c r="A73" s="105"/>
      <c r="B73" s="113"/>
      <c r="C73" s="114"/>
      <c r="D73" s="115"/>
      <c r="E73" s="116"/>
      <c r="F73" s="117"/>
      <c r="G73" s="117"/>
      <c r="H73" s="118" t="str">
        <f t="shared" si="0"/>
        <v/>
      </c>
      <c r="I73" s="17"/>
    </row>
    <row r="74" spans="1:9" ht="24" customHeight="1" x14ac:dyDescent="0.2">
      <c r="A74" s="105"/>
      <c r="B74" s="113"/>
      <c r="C74" s="114"/>
      <c r="D74" s="115"/>
      <c r="E74" s="116"/>
      <c r="F74" s="117"/>
      <c r="G74" s="117"/>
      <c r="H74" s="118" t="str">
        <f t="shared" si="0"/>
        <v/>
      </c>
      <c r="I74" s="17"/>
    </row>
    <row r="75" spans="1:9" ht="24" customHeight="1" x14ac:dyDescent="0.2">
      <c r="A75" s="105"/>
      <c r="B75" s="113"/>
      <c r="C75" s="114"/>
      <c r="D75" s="115"/>
      <c r="E75" s="116"/>
      <c r="F75" s="117"/>
      <c r="G75" s="117"/>
      <c r="H75" s="118" t="str">
        <f t="shared" si="0"/>
        <v/>
      </c>
      <c r="I75" s="17"/>
    </row>
    <row r="76" spans="1:9" ht="24" customHeight="1" x14ac:dyDescent="0.2">
      <c r="A76" s="105"/>
      <c r="B76" s="113"/>
      <c r="C76" s="114"/>
      <c r="D76" s="115"/>
      <c r="E76" s="116"/>
      <c r="F76" s="117"/>
      <c r="G76" s="117"/>
      <c r="H76" s="118" t="str">
        <f t="shared" si="0"/>
        <v/>
      </c>
      <c r="I76" s="17"/>
    </row>
    <row r="77" spans="1:9" ht="24" customHeight="1" x14ac:dyDescent="0.2">
      <c r="A77" s="105"/>
      <c r="B77" s="113"/>
      <c r="C77" s="114"/>
      <c r="D77" s="115"/>
      <c r="E77" s="116"/>
      <c r="F77" s="117"/>
      <c r="G77" s="117"/>
      <c r="H77" s="118" t="str">
        <f t="shared" si="0"/>
        <v/>
      </c>
      <c r="I77" s="17"/>
    </row>
    <row r="78" spans="1:9" ht="24" customHeight="1" x14ac:dyDescent="0.2">
      <c r="A78" s="105"/>
      <c r="B78" s="113"/>
      <c r="C78" s="114"/>
      <c r="D78" s="115"/>
      <c r="E78" s="116"/>
      <c r="F78" s="117"/>
      <c r="G78" s="117"/>
      <c r="H78" s="118" t="str">
        <f t="shared" si="0"/>
        <v/>
      </c>
      <c r="I78" s="17"/>
    </row>
    <row r="79" spans="1:9" ht="24" customHeight="1" x14ac:dyDescent="0.2">
      <c r="A79" s="105"/>
      <c r="B79" s="113"/>
      <c r="C79" s="114"/>
      <c r="D79" s="115"/>
      <c r="E79" s="116"/>
      <c r="F79" s="117"/>
      <c r="G79" s="117"/>
      <c r="H79" s="118" t="str">
        <f t="shared" si="0"/>
        <v/>
      </c>
      <c r="I79" s="17"/>
    </row>
    <row r="80" spans="1:9" ht="24" customHeight="1" x14ac:dyDescent="0.2">
      <c r="A80" s="105"/>
      <c r="B80" s="113"/>
      <c r="C80" s="114"/>
      <c r="D80" s="115"/>
      <c r="E80" s="116"/>
      <c r="F80" s="117"/>
      <c r="G80" s="117"/>
      <c r="H80" s="118" t="str">
        <f t="shared" si="0"/>
        <v/>
      </c>
      <c r="I80" s="17"/>
    </row>
    <row r="81" spans="1:9" ht="24" customHeight="1" x14ac:dyDescent="0.2">
      <c r="A81" s="105"/>
      <c r="B81" s="113"/>
      <c r="C81" s="114"/>
      <c r="D81" s="115"/>
      <c r="E81" s="116"/>
      <c r="F81" s="117"/>
      <c r="G81" s="117"/>
      <c r="H81" s="118" t="str">
        <f t="shared" si="0"/>
        <v/>
      </c>
      <c r="I81" s="17"/>
    </row>
    <row r="82" spans="1:9" ht="24" customHeight="1" x14ac:dyDescent="0.2">
      <c r="A82" s="105"/>
      <c r="B82" s="113"/>
      <c r="C82" s="114"/>
      <c r="D82" s="115"/>
      <c r="E82" s="116"/>
      <c r="F82" s="117"/>
      <c r="G82" s="117"/>
      <c r="H82" s="118" t="str">
        <f t="shared" si="0"/>
        <v/>
      </c>
      <c r="I82" s="17"/>
    </row>
    <row r="83" spans="1:9" ht="24" customHeight="1" x14ac:dyDescent="0.2">
      <c r="A83" s="105"/>
      <c r="B83" s="113"/>
      <c r="C83" s="114"/>
      <c r="D83" s="115"/>
      <c r="E83" s="116"/>
      <c r="F83" s="117"/>
      <c r="G83" s="117"/>
      <c r="H83" s="118" t="str">
        <f t="shared" si="0"/>
        <v/>
      </c>
      <c r="I83" s="17"/>
    </row>
    <row r="84" spans="1:9" ht="24" customHeight="1" x14ac:dyDescent="0.2">
      <c r="A84" s="105"/>
      <c r="B84" s="113"/>
      <c r="C84" s="114"/>
      <c r="D84" s="115"/>
      <c r="E84" s="116"/>
      <c r="F84" s="117"/>
      <c r="G84" s="117"/>
      <c r="H84" s="118" t="str">
        <f t="shared" si="0"/>
        <v/>
      </c>
      <c r="I84" s="17"/>
    </row>
    <row r="85" spans="1:9" ht="24" customHeight="1" x14ac:dyDescent="0.2">
      <c r="A85" s="105"/>
      <c r="B85" s="113"/>
      <c r="C85" s="114"/>
      <c r="D85" s="115"/>
      <c r="E85" s="116"/>
      <c r="F85" s="117"/>
      <c r="G85" s="117"/>
      <c r="H85" s="118" t="str">
        <f t="shared" si="0"/>
        <v/>
      </c>
      <c r="I85" s="17"/>
    </row>
    <row r="86" spans="1:9" ht="24" customHeight="1" x14ac:dyDescent="0.2">
      <c r="A86" s="105"/>
      <c r="B86" s="113"/>
      <c r="C86" s="114"/>
      <c r="D86" s="115"/>
      <c r="E86" s="116"/>
      <c r="F86" s="117"/>
      <c r="G86" s="117"/>
      <c r="H86" s="118" t="str">
        <f t="shared" si="0"/>
        <v/>
      </c>
      <c r="I86" s="17"/>
    </row>
    <row r="87" spans="1:9" ht="24" customHeight="1" x14ac:dyDescent="0.2">
      <c r="A87" s="105"/>
      <c r="B87" s="113"/>
      <c r="C87" s="114"/>
      <c r="D87" s="115"/>
      <c r="E87" s="116"/>
      <c r="F87" s="117"/>
      <c r="G87" s="117"/>
      <c r="H87" s="118" t="str">
        <f t="shared" si="0"/>
        <v/>
      </c>
      <c r="I87" s="17"/>
    </row>
    <row r="88" spans="1:9" ht="24" customHeight="1" x14ac:dyDescent="0.2">
      <c r="A88" s="105"/>
      <c r="B88" s="113"/>
      <c r="C88" s="114"/>
      <c r="D88" s="115"/>
      <c r="E88" s="116"/>
      <c r="F88" s="117"/>
      <c r="G88" s="117"/>
      <c r="H88" s="118" t="str">
        <f t="shared" si="0"/>
        <v/>
      </c>
      <c r="I88" s="17"/>
    </row>
    <row r="89" spans="1:9" ht="24" customHeight="1" x14ac:dyDescent="0.2">
      <c r="A89" s="105"/>
      <c r="B89" s="113"/>
      <c r="C89" s="114"/>
      <c r="D89" s="115"/>
      <c r="E89" s="116"/>
      <c r="F89" s="117"/>
      <c r="G89" s="117"/>
      <c r="H89" s="118" t="str">
        <f t="shared" si="0"/>
        <v/>
      </c>
      <c r="I89" s="17"/>
    </row>
    <row r="90" spans="1:9" ht="24" customHeight="1" x14ac:dyDescent="0.2">
      <c r="A90" s="105"/>
      <c r="B90" s="113"/>
      <c r="C90" s="114"/>
      <c r="D90" s="115"/>
      <c r="E90" s="116"/>
      <c r="F90" s="117"/>
      <c r="G90" s="117"/>
      <c r="H90" s="118" t="str">
        <f t="shared" si="0"/>
        <v/>
      </c>
      <c r="I90" s="17"/>
    </row>
    <row r="91" spans="1:9" ht="24" customHeight="1" x14ac:dyDescent="0.2">
      <c r="A91" s="105"/>
      <c r="B91" s="113"/>
      <c r="C91" s="114"/>
      <c r="D91" s="115"/>
      <c r="E91" s="116"/>
      <c r="F91" s="117"/>
      <c r="G91" s="117"/>
      <c r="H91" s="118" t="str">
        <f t="shared" si="0"/>
        <v/>
      </c>
      <c r="I91" s="17"/>
    </row>
    <row r="92" spans="1:9" ht="24" customHeight="1" x14ac:dyDescent="0.2">
      <c r="A92" s="105"/>
      <c r="B92" s="113"/>
      <c r="C92" s="114"/>
      <c r="D92" s="115"/>
      <c r="E92" s="116"/>
      <c r="F92" s="117"/>
      <c r="G92" s="117"/>
      <c r="H92" s="118" t="str">
        <f t="shared" si="0"/>
        <v/>
      </c>
      <c r="I92" s="17"/>
    </row>
    <row r="93" spans="1:9" ht="24" customHeight="1" x14ac:dyDescent="0.2">
      <c r="A93" s="105"/>
      <c r="B93" s="113"/>
      <c r="C93" s="114"/>
      <c r="D93" s="115"/>
      <c r="E93" s="116"/>
      <c r="F93" s="117"/>
      <c r="G93" s="117"/>
      <c r="H93" s="118" t="str">
        <f t="shared" si="0"/>
        <v/>
      </c>
      <c r="I93" s="17"/>
    </row>
    <row r="94" spans="1:9" ht="24" customHeight="1" x14ac:dyDescent="0.2">
      <c r="A94" s="105"/>
      <c r="B94" s="113"/>
      <c r="C94" s="114"/>
      <c r="D94" s="115"/>
      <c r="E94" s="116"/>
      <c r="F94" s="117"/>
      <c r="G94" s="117"/>
      <c r="H94" s="118" t="str">
        <f t="shared" si="0"/>
        <v/>
      </c>
      <c r="I94" s="17"/>
    </row>
    <row r="95" spans="1:9" ht="24" customHeight="1" x14ac:dyDescent="0.2">
      <c r="A95" s="105"/>
      <c r="B95" s="113"/>
      <c r="C95" s="114"/>
      <c r="D95" s="115"/>
      <c r="E95" s="116"/>
      <c r="F95" s="117"/>
      <c r="G95" s="117"/>
      <c r="H95" s="118" t="str">
        <f t="shared" si="0"/>
        <v/>
      </c>
      <c r="I95" s="17"/>
    </row>
    <row r="96" spans="1:9" ht="24" customHeight="1" x14ac:dyDescent="0.2">
      <c r="A96" s="105"/>
      <c r="B96" s="113"/>
      <c r="C96" s="114"/>
      <c r="D96" s="115"/>
      <c r="E96" s="116"/>
      <c r="F96" s="117"/>
      <c r="G96" s="117"/>
      <c r="H96" s="118" t="str">
        <f t="shared" si="0"/>
        <v/>
      </c>
      <c r="I96" s="17"/>
    </row>
    <row r="97" spans="1:9" ht="24" customHeight="1" x14ac:dyDescent="0.2">
      <c r="A97" s="105"/>
      <c r="B97" s="113"/>
      <c r="C97" s="114"/>
      <c r="D97" s="115"/>
      <c r="E97" s="116"/>
      <c r="F97" s="117"/>
      <c r="G97" s="117"/>
      <c r="H97" s="118" t="str">
        <f t="shared" si="0"/>
        <v/>
      </c>
      <c r="I97" s="17"/>
    </row>
    <row r="98" spans="1:9" ht="24" customHeight="1" x14ac:dyDescent="0.2">
      <c r="A98" s="105"/>
      <c r="B98" s="113"/>
      <c r="C98" s="114"/>
      <c r="D98" s="115"/>
      <c r="E98" s="116"/>
      <c r="F98" s="117"/>
      <c r="G98" s="117"/>
      <c r="H98" s="118" t="str">
        <f t="shared" si="0"/>
        <v/>
      </c>
      <c r="I98" s="17"/>
    </row>
    <row r="99" spans="1:9" ht="24" customHeight="1" x14ac:dyDescent="0.2">
      <c r="A99" s="105"/>
      <c r="B99" s="113"/>
      <c r="C99" s="114"/>
      <c r="D99" s="115"/>
      <c r="E99" s="116"/>
      <c r="F99" s="117"/>
      <c r="G99" s="117"/>
      <c r="H99" s="118"/>
      <c r="I99" s="17"/>
    </row>
    <row r="100" spans="1:9" ht="24" customHeight="1" x14ac:dyDescent="0.2"/>
    <row r="101" spans="1:9" ht="24" customHeight="1" x14ac:dyDescent="0.2"/>
  </sheetData>
  <mergeCells count="3">
    <mergeCell ref="B11:D11"/>
    <mergeCell ref="E11:H11"/>
    <mergeCell ref="B2:H2"/>
  </mergeCells>
  <conditionalFormatting sqref="C1:C5 C9:C11">
    <cfRule type="expression" dxfId="9" priority="4">
      <formula>COUNTIFS($C$1:$C$99, $C1)&gt;1</formula>
    </cfRule>
  </conditionalFormatting>
  <conditionalFormatting sqref="C7">
    <cfRule type="expression" dxfId="8" priority="3">
      <formula>COUNTIFS($C$1:$C$99, $C7)&gt;1</formula>
    </cfRule>
  </conditionalFormatting>
  <conditionalFormatting sqref="C8">
    <cfRule type="expression" dxfId="7" priority="2">
      <formula>COUNTIFS($C$1:$C$99, $C8)&gt;1</formula>
    </cfRule>
  </conditionalFormatting>
  <conditionalFormatting sqref="C13:C99">
    <cfRule type="duplicateValues" dxfId="6" priority="1"/>
  </conditionalFormatting>
  <dataValidations count="6">
    <dataValidation allowBlank="1" showInputMessage="1" showErrorMessage="1" prompt="SKU - product code" sqref="B13:B99" xr:uid="{A523DC01-1384-0C41-BCF9-E0A6B52272C4}"/>
    <dataValidation allowBlank="1" showInputMessage="1" showErrorMessage="1" prompt="Item - Nombre del Material ¡Campo Obligatorio!" sqref="C13:C99" xr:uid="{66EECF48-7DA3-284B-A4E9-F5E78522919D}"/>
    <dataValidation allowBlank="1" showInputMessage="1" showErrorMessage="1" prompt="Costo Total - Precio total de la compra de este material a nuestro proveedor ¡Campo Obligatorio!" sqref="E13:E99" xr:uid="{91F961D8-81A6-144A-9FCF-C84D558AF1AA}"/>
    <dataValidation allowBlank="1" showInputMessage="1" showErrorMessage="1" prompt="Qty - Cantidad, Volumen o Peso del Material ¡Campo Obligatorio!" sqref="F13:F99" xr:uid="{26E0C60F-F233-9148-B985-4E405D2E2C7E}"/>
    <dataValidation allowBlank="1" showInputMessage="1" showErrorMessage="1" prompt="Unidad de Medida - Ejemplos: &quot;c/u (cada uno)&quot;, &quot;g&quot;, &quot;oz&quot;, &quot;kg&quot;, &quot;lbs&quot;, o la unidad de medida correspondiente_x000a_¡Campo Obligatorio!" sqref="G13:G99" xr:uid="{169AB3BF-F484-9542-A9BF-E733E34BB495}"/>
    <dataValidation allowBlank="1" showInputMessage="1" showErrorMessage="1" prompt="Costo Unitario - El Precio del Material por Unidad. Costo Unitario = Costo Total / Qty" sqref="H13:H99" xr:uid="{2EF14898-BC48-C349-97AE-471636A5E14B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D9D9"/>
    <outlinePr summaryBelow="0" summaryRight="0"/>
  </sheetPr>
  <dimension ref="A1:R92"/>
  <sheetViews>
    <sheetView showGridLines="0" zoomScaleNormal="100" workbookViewId="0">
      <selection activeCell="C31" sqref="C31"/>
    </sheetView>
  </sheetViews>
  <sheetFormatPr baseColWidth="10" defaultColWidth="0" defaultRowHeight="0" customHeight="1" zeroHeight="1" x14ac:dyDescent="0.2"/>
  <cols>
    <col min="1" max="1" width="4.6640625" style="20" customWidth="1"/>
    <col min="2" max="2" width="32.44140625" style="20" customWidth="1"/>
    <col min="3" max="6" width="12.6640625" style="20" customWidth="1"/>
    <col min="7" max="7" width="3.44140625" style="20" customWidth="1"/>
    <col min="8" max="8" width="2.6640625" style="20" customWidth="1"/>
    <col min="9" max="9" width="28.6640625" style="20" customWidth="1"/>
    <col min="10" max="10" width="16" style="20" customWidth="1"/>
    <col min="11" max="11" width="3.109375" style="20" customWidth="1"/>
    <col min="12" max="12" width="18.109375" style="20" customWidth="1"/>
    <col min="13" max="13" width="4.109375" style="20" customWidth="1"/>
    <col min="14" max="14" width="18.109375" style="20" customWidth="1"/>
    <col min="15" max="15" width="4.109375" style="20" customWidth="1"/>
    <col min="16" max="16" width="19.6640625" style="20" customWidth="1"/>
    <col min="17" max="17" width="2.6640625" style="20" customWidth="1"/>
    <col min="18" max="18" width="4.6640625" style="20" customWidth="1"/>
    <col min="19" max="16384" width="12.6640625" style="20" hidden="1"/>
  </cols>
  <sheetData>
    <row r="1" spans="1:18" ht="15.75" customHeight="1" x14ac:dyDescent="0.2">
      <c r="A1" s="16"/>
      <c r="B1" s="16"/>
      <c r="C1" s="17"/>
      <c r="D1" s="17"/>
      <c r="E1" s="17"/>
      <c r="F1" s="17"/>
      <c r="G1" s="17"/>
      <c r="H1" s="17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95" customFormat="1" ht="30" x14ac:dyDescent="0.4">
      <c r="A2" s="94"/>
      <c r="B2" s="137" t="s">
        <v>38</v>
      </c>
      <c r="C2" s="138"/>
      <c r="D2" s="138"/>
      <c r="E2" s="138"/>
      <c r="F2" s="138"/>
      <c r="G2" s="138"/>
      <c r="H2" s="138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47.1" customHeight="1" x14ac:dyDescent="0.2">
      <c r="A3" s="16"/>
      <c r="B3" s="139" t="s">
        <v>115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6"/>
      <c r="R3" s="16"/>
    </row>
    <row r="4" spans="1:18" ht="15" x14ac:dyDescent="0.2">
      <c r="A4" s="16"/>
      <c r="B4" s="101"/>
      <c r="C4" s="3" t="s">
        <v>34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16"/>
      <c r="R4" s="16"/>
    </row>
    <row r="5" spans="1:18" ht="15" x14ac:dyDescent="0.2">
      <c r="A5" s="16"/>
      <c r="B5" s="99"/>
      <c r="C5" s="3" t="s">
        <v>35</v>
      </c>
      <c r="D5" s="35"/>
      <c r="E5" s="35"/>
      <c r="F5" s="16"/>
      <c r="G5" s="17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4" customHeight="1" x14ac:dyDescent="0.2">
      <c r="A6" s="16"/>
      <c r="B6" s="16"/>
      <c r="C6" s="17"/>
      <c r="D6" s="17"/>
      <c r="E6" s="17"/>
      <c r="F6" s="17"/>
      <c r="G6" s="16"/>
      <c r="H6" s="16"/>
      <c r="I6" s="3"/>
      <c r="J6" s="3"/>
      <c r="K6" s="16"/>
      <c r="L6" s="16"/>
      <c r="M6" s="16"/>
      <c r="N6" s="16"/>
      <c r="O6" s="16"/>
      <c r="P6" s="16"/>
      <c r="Q6" s="16"/>
      <c r="R6" s="16"/>
    </row>
    <row r="7" spans="1:18" ht="24" customHeight="1" x14ac:dyDescent="0.2">
      <c r="A7" s="16"/>
      <c r="B7" s="63" t="s">
        <v>63</v>
      </c>
      <c r="C7" s="55" t="s">
        <v>116</v>
      </c>
      <c r="D7" s="60"/>
      <c r="E7" s="62"/>
      <c r="F7" s="61" t="s">
        <v>15</v>
      </c>
      <c r="G7" s="16"/>
      <c r="H7" s="68"/>
      <c r="I7" s="68"/>
      <c r="J7" s="68"/>
      <c r="K7" s="68"/>
      <c r="L7" s="68"/>
      <c r="M7" s="68"/>
      <c r="N7" s="68"/>
      <c r="O7" s="68"/>
      <c r="P7" s="68"/>
      <c r="Q7" s="68"/>
      <c r="R7" s="16"/>
    </row>
    <row r="8" spans="1:18" ht="24" customHeight="1" x14ac:dyDescent="0.2">
      <c r="A8" s="16"/>
      <c r="B8" s="63" t="s">
        <v>82</v>
      </c>
      <c r="C8" s="145">
        <v>15</v>
      </c>
      <c r="D8" s="146"/>
      <c r="E8" s="147"/>
      <c r="F8" s="146"/>
      <c r="G8" s="16"/>
      <c r="H8" s="68"/>
      <c r="I8" s="119" t="s">
        <v>94</v>
      </c>
      <c r="J8" s="103"/>
      <c r="K8" s="68"/>
      <c r="L8" s="68"/>
      <c r="M8" s="68"/>
      <c r="N8" s="68"/>
      <c r="O8" s="79"/>
      <c r="P8" s="68"/>
      <c r="Q8" s="68"/>
      <c r="R8" s="16"/>
    </row>
    <row r="9" spans="1:18" ht="24" customHeight="1" x14ac:dyDescent="0.2">
      <c r="A9" s="16"/>
      <c r="B9" s="16"/>
      <c r="C9" s="16"/>
      <c r="D9" s="16"/>
      <c r="E9" s="16"/>
      <c r="F9" s="16"/>
      <c r="G9" s="16"/>
      <c r="H9" s="68"/>
      <c r="I9" s="68"/>
      <c r="J9" s="68"/>
      <c r="K9" s="68"/>
      <c r="L9" s="68"/>
      <c r="M9" s="68"/>
      <c r="N9" s="68"/>
      <c r="O9" s="68"/>
      <c r="P9" s="68"/>
      <c r="Q9" s="68"/>
      <c r="R9" s="18"/>
    </row>
    <row r="10" spans="1:18" ht="24" customHeight="1" x14ac:dyDescent="0.2">
      <c r="A10" s="16"/>
      <c r="B10" s="63" t="s">
        <v>99</v>
      </c>
      <c r="C10" s="64" t="s">
        <v>5</v>
      </c>
      <c r="D10" s="64" t="s">
        <v>79</v>
      </c>
      <c r="E10" s="64" t="s">
        <v>80</v>
      </c>
      <c r="F10" s="65" t="s">
        <v>22</v>
      </c>
      <c r="G10" s="16"/>
      <c r="H10" s="68"/>
      <c r="I10" s="84" t="s">
        <v>16</v>
      </c>
      <c r="J10" s="85"/>
      <c r="K10" s="80"/>
      <c r="L10" s="68"/>
      <c r="M10" s="68"/>
      <c r="N10" s="68"/>
      <c r="O10" s="68"/>
      <c r="P10" s="68"/>
      <c r="Q10" s="68"/>
      <c r="R10" s="18"/>
    </row>
    <row r="11" spans="1:18" ht="24" customHeight="1" x14ac:dyDescent="0.2">
      <c r="A11" s="16"/>
      <c r="B11" s="55" t="s">
        <v>122</v>
      </c>
      <c r="C11" s="56">
        <v>1</v>
      </c>
      <c r="D11" s="57" t="str">
        <f>IF($B11="", "", IFERROR(VLOOKUP($B11, Materiales!$C:$H, 5, FALSE), "NF"))</f>
        <v>c/u</v>
      </c>
      <c r="E11" s="58">
        <f>IF($B11="", "", IFERROR(VLOOKUP($B11, Materiales!$C:$H, 6, FALSE), "NF"))</f>
        <v>1.375</v>
      </c>
      <c r="F11" s="58">
        <f t="shared" ref="F11:F31" si="0">IF($B11="", "", $E11*$C11)</f>
        <v>1.375</v>
      </c>
      <c r="G11" s="16"/>
      <c r="H11" s="68"/>
      <c r="I11" s="81" t="s">
        <v>95</v>
      </c>
      <c r="J11" s="82">
        <f>$F$32</f>
        <v>12.489964285714285</v>
      </c>
      <c r="K11" s="80"/>
      <c r="L11" s="68"/>
      <c r="M11" s="68"/>
      <c r="N11" s="68"/>
      <c r="O11" s="68"/>
      <c r="P11" s="68"/>
      <c r="Q11" s="68"/>
      <c r="R11" s="18"/>
    </row>
    <row r="12" spans="1:18" ht="24" customHeight="1" x14ac:dyDescent="0.2">
      <c r="A12" s="16"/>
      <c r="B12" s="55" t="s">
        <v>56</v>
      </c>
      <c r="C12" s="56">
        <v>2</v>
      </c>
      <c r="D12" s="57" t="str">
        <f>IF($B12="", "", IFERROR(VLOOKUP($B12, Materiales!$C:$H, 5, FALSE), "NF"))</f>
        <v>c/u</v>
      </c>
      <c r="E12" s="58">
        <f>IF($B12="", "", IFERROR(VLOOKUP($B12, Materiales!$C:$H, 6, FALSE), "NF"))</f>
        <v>4.5</v>
      </c>
      <c r="F12" s="58">
        <f t="shared" si="0"/>
        <v>9</v>
      </c>
      <c r="G12" s="16"/>
      <c r="H12" s="68"/>
      <c r="I12" s="81" t="s">
        <v>96</v>
      </c>
      <c r="J12" s="82">
        <f>$F$46</f>
        <v>2.2199999999999998</v>
      </c>
      <c r="K12" s="68"/>
      <c r="L12" s="68"/>
      <c r="M12" s="68"/>
      <c r="N12" s="68"/>
      <c r="O12" s="68"/>
      <c r="P12" s="68"/>
      <c r="Q12" s="68"/>
      <c r="R12" s="18"/>
    </row>
    <row r="13" spans="1:18" ht="24" customHeight="1" x14ac:dyDescent="0.2">
      <c r="A13" s="16"/>
      <c r="B13" s="55" t="s">
        <v>29</v>
      </c>
      <c r="C13" s="56">
        <v>1</v>
      </c>
      <c r="D13" s="57" t="str">
        <f>IF($B13="", "", IFERROR(VLOOKUP($B13, Materiales!$C:$H, 5, FALSE), "NF"))</f>
        <v>c/u</v>
      </c>
      <c r="E13" s="58">
        <f>IF($B13="", "", IFERROR(VLOOKUP($B13, Materiales!$C:$H, 6, FALSE), "NF"))</f>
        <v>0.19</v>
      </c>
      <c r="F13" s="58">
        <f t="shared" si="0"/>
        <v>0.19</v>
      </c>
      <c r="G13" s="16"/>
      <c r="H13" s="68"/>
      <c r="I13" s="81" t="s">
        <v>97</v>
      </c>
      <c r="J13" s="82">
        <f>$F$60</f>
        <v>33</v>
      </c>
      <c r="K13" s="68"/>
      <c r="L13" s="68"/>
      <c r="M13" s="68"/>
      <c r="N13" s="68"/>
      <c r="O13" s="68"/>
      <c r="P13" s="68"/>
      <c r="Q13" s="68"/>
      <c r="R13" s="16"/>
    </row>
    <row r="14" spans="1:18" ht="24" customHeight="1" x14ac:dyDescent="0.2">
      <c r="A14" s="16"/>
      <c r="B14" s="55" t="s">
        <v>27</v>
      </c>
      <c r="C14" s="56">
        <v>0.5</v>
      </c>
      <c r="D14" s="57" t="str">
        <f>IF($B14="", "", IFERROR(VLOOKUP($B14, Materiales!$C:$H, 5, FALSE), "NF"))</f>
        <v>c/u</v>
      </c>
      <c r="E14" s="58">
        <f>IF($B14="", "", IFERROR(VLOOKUP($B14, Materiales!$C:$H, 6, FALSE), "NF"))</f>
        <v>9.9928571428571436E-2</v>
      </c>
      <c r="F14" s="58">
        <f t="shared" si="0"/>
        <v>4.9964285714285718E-2</v>
      </c>
      <c r="G14" s="16"/>
      <c r="H14" s="68"/>
      <c r="I14" s="81" t="s">
        <v>98</v>
      </c>
      <c r="J14" s="82">
        <f>$F$74</f>
        <v>13.4</v>
      </c>
      <c r="K14" s="68"/>
      <c r="L14" s="68"/>
      <c r="M14" s="68"/>
      <c r="N14" s="68"/>
      <c r="O14" s="68"/>
      <c r="P14" s="68"/>
      <c r="Q14" s="68"/>
      <c r="R14" s="16"/>
    </row>
    <row r="15" spans="1:18" ht="24" customHeight="1" x14ac:dyDescent="0.2">
      <c r="A15" s="16"/>
      <c r="B15" s="55" t="s">
        <v>55</v>
      </c>
      <c r="C15" s="56">
        <v>1</v>
      </c>
      <c r="D15" s="57" t="str">
        <f>IF($B15="", "", IFERROR(VLOOKUP($B15, Materiales!$C:$H, 5, FALSE), "NF"))</f>
        <v>c/u</v>
      </c>
      <c r="E15" s="58">
        <f>IF($B15="", "", IFERROR(VLOOKUP($B15, Materiales!$C:$H, 6, FALSE), "NF"))</f>
        <v>1.875</v>
      </c>
      <c r="F15" s="58">
        <f t="shared" si="0"/>
        <v>1.875</v>
      </c>
      <c r="G15" s="16"/>
      <c r="H15" s="68"/>
      <c r="I15" s="72" t="s">
        <v>89</v>
      </c>
      <c r="J15" s="73">
        <f>SUM(J11:J14)</f>
        <v>61.109964285714284</v>
      </c>
      <c r="K15" s="68"/>
      <c r="L15" s="68"/>
      <c r="M15" s="68"/>
      <c r="N15" s="68"/>
      <c r="O15" s="68"/>
      <c r="P15" s="68"/>
      <c r="Q15" s="68"/>
      <c r="R15" s="16"/>
    </row>
    <row r="16" spans="1:18" ht="24" customHeight="1" x14ac:dyDescent="0.2">
      <c r="A16" s="16"/>
      <c r="B16" s="55"/>
      <c r="C16" s="56"/>
      <c r="D16" s="57" t="str">
        <f>IF($B16="", "", IFERROR(VLOOKUP($B16, Materiales!$C:$H, 5, FALSE), "NF"))</f>
        <v/>
      </c>
      <c r="E16" s="58" t="str">
        <f>IF($B16="", "", IFERROR(VLOOKUP($B16, Materiales!$C:$H, 6, FALSE), "NF"))</f>
        <v/>
      </c>
      <c r="F16" s="58" t="str">
        <f t="shared" si="0"/>
        <v/>
      </c>
      <c r="G16" s="16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16"/>
    </row>
    <row r="17" spans="1:18" ht="24" customHeight="1" x14ac:dyDescent="0.2">
      <c r="A17" s="16"/>
      <c r="B17" s="55"/>
      <c r="C17" s="56"/>
      <c r="D17" s="57" t="str">
        <f>IF($B17="", "", IFERROR(VLOOKUP($B17, Materiales!$C:$H, 5, FALSE), "NF"))</f>
        <v/>
      </c>
      <c r="E17" s="58" t="str">
        <f>IF($B17="", "", IFERROR(VLOOKUP($B17, Materiales!$C:$H, 6, FALSE), "NF"))</f>
        <v/>
      </c>
      <c r="F17" s="58" t="str">
        <f t="shared" si="0"/>
        <v/>
      </c>
      <c r="G17" s="16"/>
      <c r="H17" s="68"/>
      <c r="I17" s="84" t="s">
        <v>16</v>
      </c>
      <c r="J17" s="85"/>
      <c r="K17" s="68"/>
      <c r="L17" s="68"/>
      <c r="M17" s="68"/>
      <c r="N17" s="68"/>
      <c r="O17" s="68"/>
      <c r="P17" s="68"/>
      <c r="Q17" s="68"/>
      <c r="R17" s="16"/>
    </row>
    <row r="18" spans="1:18" ht="24" customHeight="1" x14ac:dyDescent="0.2">
      <c r="A18" s="16"/>
      <c r="B18" s="55"/>
      <c r="C18" s="56"/>
      <c r="D18" s="57" t="str">
        <f>IF($B18="", "", IFERROR(VLOOKUP($B18, Materiales!$C:$H, 5, FALSE), "NF"))</f>
        <v/>
      </c>
      <c r="E18" s="58" t="str">
        <f>IF($B18="", "", IFERROR(VLOOKUP($B18, Materiales!$C:$H, 6, FALSE), "NF"))</f>
        <v/>
      </c>
      <c r="F18" s="58" t="str">
        <f t="shared" si="0"/>
        <v/>
      </c>
      <c r="G18" s="16"/>
      <c r="H18" s="68"/>
      <c r="I18" s="81" t="s">
        <v>95</v>
      </c>
      <c r="J18" s="83">
        <f>IFERROR(VLOOKUP($I18, $I$11:$J$14, 2, FALSE)/$J$15, 0)</f>
        <v>0.20438506930422265</v>
      </c>
      <c r="K18" s="68"/>
      <c r="L18" s="68"/>
      <c r="M18" s="68"/>
      <c r="N18" s="68"/>
      <c r="O18" s="68"/>
      <c r="P18" s="68"/>
      <c r="Q18" s="68"/>
      <c r="R18" s="16"/>
    </row>
    <row r="19" spans="1:18" ht="24" customHeight="1" x14ac:dyDescent="0.2">
      <c r="A19" s="16"/>
      <c r="B19" s="55"/>
      <c r="C19" s="56"/>
      <c r="D19" s="57" t="str">
        <f>IF($B19="", "", IFERROR(VLOOKUP($B19, Materiales!$C:$H, 5, FALSE), "NF"))</f>
        <v/>
      </c>
      <c r="E19" s="58" t="str">
        <f>IF($B19="", "", IFERROR(VLOOKUP($B19, Materiales!$C:$H, 6, FALSE), "NF"))</f>
        <v/>
      </c>
      <c r="F19" s="58" t="str">
        <f t="shared" si="0"/>
        <v/>
      </c>
      <c r="G19" s="16"/>
      <c r="H19" s="68"/>
      <c r="I19" s="81" t="s">
        <v>96</v>
      </c>
      <c r="J19" s="83">
        <f>IFERROR(VLOOKUP($I19, $I$11:$J$14, 2, FALSE)/$J$15, 0)</f>
        <v>3.6327954466158482E-2</v>
      </c>
      <c r="K19" s="68"/>
      <c r="L19" s="68"/>
      <c r="M19" s="68"/>
      <c r="N19" s="68"/>
      <c r="O19" s="68"/>
      <c r="P19" s="68"/>
      <c r="Q19" s="68"/>
      <c r="R19" s="16"/>
    </row>
    <row r="20" spans="1:18" ht="24" customHeight="1" x14ac:dyDescent="0.2">
      <c r="A20" s="16"/>
      <c r="B20" s="55"/>
      <c r="C20" s="56"/>
      <c r="D20" s="57" t="str">
        <f>IF($B20="", "", IFERROR(VLOOKUP($B20, Materiales!$C:$H, 5, FALSE), "NF"))</f>
        <v/>
      </c>
      <c r="E20" s="58" t="str">
        <f>IF($B20="", "", IFERROR(VLOOKUP($B20, Materiales!$C:$H, 6, FALSE), "NF"))</f>
        <v/>
      </c>
      <c r="F20" s="58" t="str">
        <f t="shared" si="0"/>
        <v/>
      </c>
      <c r="G20" s="16"/>
      <c r="H20" s="68"/>
      <c r="I20" s="81" t="s">
        <v>97</v>
      </c>
      <c r="J20" s="83">
        <f t="shared" ref="J20:J21" si="1">IFERROR(VLOOKUP($I20, $I$11:$J$14, 2, FALSE)/$J$15, 0)</f>
        <v>0.54001013395640995</v>
      </c>
      <c r="K20" s="68"/>
      <c r="L20" s="68"/>
      <c r="M20" s="68"/>
      <c r="N20" s="68"/>
      <c r="O20" s="68"/>
      <c r="P20" s="68"/>
      <c r="Q20" s="68"/>
      <c r="R20" s="16"/>
    </row>
    <row r="21" spans="1:18" ht="24" customHeight="1" x14ac:dyDescent="0.2">
      <c r="A21" s="16"/>
      <c r="B21" s="55"/>
      <c r="C21" s="56"/>
      <c r="D21" s="57" t="str">
        <f>IF($B21="", "", IFERROR(VLOOKUP($B21, Materiales!$C:$H, 5, FALSE), "NF"))</f>
        <v/>
      </c>
      <c r="E21" s="58" t="str">
        <f>IF($B21="", "", IFERROR(VLOOKUP($B21, Materiales!$C:$H, 6, FALSE), "NF"))</f>
        <v/>
      </c>
      <c r="F21" s="58" t="str">
        <f t="shared" si="0"/>
        <v/>
      </c>
      <c r="G21" s="16"/>
      <c r="H21" s="68"/>
      <c r="I21" s="81" t="s">
        <v>98</v>
      </c>
      <c r="J21" s="83">
        <f t="shared" si="1"/>
        <v>0.2192768422732089</v>
      </c>
      <c r="K21" s="68"/>
      <c r="L21" s="68"/>
      <c r="M21" s="68"/>
      <c r="N21" s="68"/>
      <c r="O21" s="68"/>
      <c r="P21" s="68"/>
      <c r="Q21" s="68"/>
      <c r="R21" s="16"/>
    </row>
    <row r="22" spans="1:18" ht="24" customHeight="1" x14ac:dyDescent="0.2">
      <c r="A22" s="16"/>
      <c r="B22" s="55"/>
      <c r="C22" s="56"/>
      <c r="D22" s="57" t="str">
        <f>IF($B22="", "", IFERROR(VLOOKUP($B22, Materiales!$C:$H, 5, FALSE), "NF"))</f>
        <v/>
      </c>
      <c r="E22" s="58" t="str">
        <f>IF($B22="", "", IFERROR(VLOOKUP($B22, Materiales!$C:$H, 6, FALSE), "NF"))</f>
        <v/>
      </c>
      <c r="F22" s="58" t="str">
        <f t="shared" si="0"/>
        <v/>
      </c>
      <c r="G22" s="16"/>
      <c r="H22" s="68"/>
      <c r="I22" s="72" t="s">
        <v>89</v>
      </c>
      <c r="J22" s="91">
        <f>SUM(J18:J21)</f>
        <v>0.99999999999999989</v>
      </c>
      <c r="K22" s="68"/>
      <c r="L22" s="68"/>
      <c r="M22" s="68"/>
      <c r="N22" s="68"/>
      <c r="O22" s="68"/>
      <c r="P22" s="68"/>
      <c r="Q22" s="68"/>
      <c r="R22" s="16"/>
    </row>
    <row r="23" spans="1:18" ht="24" customHeight="1" x14ac:dyDescent="0.2">
      <c r="A23" s="16"/>
      <c r="B23" s="55"/>
      <c r="C23" s="56"/>
      <c r="D23" s="57" t="str">
        <f>IF($B23="", "", IFERROR(VLOOKUP($B23, Materiales!$C:$H, 5, FALSE), "NF"))</f>
        <v/>
      </c>
      <c r="E23" s="58" t="str">
        <f>IF($B23="", "", IFERROR(VLOOKUP($B23, Materiales!$C:$H, 6, FALSE), "NF"))</f>
        <v/>
      </c>
      <c r="F23" s="58" t="str">
        <f t="shared" si="0"/>
        <v/>
      </c>
      <c r="G23" s="16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16"/>
    </row>
    <row r="24" spans="1:18" ht="24" customHeight="1" x14ac:dyDescent="0.2">
      <c r="A24" s="16"/>
      <c r="B24" s="55"/>
      <c r="C24" s="56"/>
      <c r="D24" s="57" t="str">
        <f>IF($B24="", "", IFERROR(VLOOKUP($B24, Materiales!$C:$H, 5, FALSE), "NF"))</f>
        <v/>
      </c>
      <c r="E24" s="58" t="str">
        <f>IF($B24="", "", IFERROR(VLOOKUP($B24, Materiales!$C:$H, 6, FALSE), "NF"))</f>
        <v/>
      </c>
      <c r="F24" s="58" t="str">
        <f t="shared" si="0"/>
        <v/>
      </c>
      <c r="G24" s="16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6"/>
    </row>
    <row r="25" spans="1:18" ht="24" customHeight="1" x14ac:dyDescent="0.2">
      <c r="A25" s="16"/>
      <c r="B25" s="55"/>
      <c r="C25" s="56"/>
      <c r="D25" s="57" t="str">
        <f>IF($B25="", "", IFERROR(VLOOKUP($B25, Materiales!$C:$H, 5, FALSE), "NF"))</f>
        <v/>
      </c>
      <c r="E25" s="58" t="str">
        <f>IF($B25="", "", IFERROR(VLOOKUP($B25, Materiales!$C:$H, 6, FALSE), "NF"))</f>
        <v/>
      </c>
      <c r="F25" s="58" t="str">
        <f t="shared" si="0"/>
        <v/>
      </c>
      <c r="G25" s="16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16"/>
    </row>
    <row r="26" spans="1:18" ht="24" customHeight="1" x14ac:dyDescent="0.2">
      <c r="A26" s="16"/>
      <c r="B26" s="55"/>
      <c r="C26" s="56"/>
      <c r="D26" s="57" t="str">
        <f>IF($B26="", "", IFERROR(VLOOKUP($B26, Materiales!$C:$H, 5, FALSE), "NF"))</f>
        <v/>
      </c>
      <c r="E26" s="58" t="str">
        <f>IF($B26="", "", IFERROR(VLOOKUP($B26, Materiales!$C:$H, 6, FALSE), "NF"))</f>
        <v/>
      </c>
      <c r="F26" s="58" t="str">
        <f t="shared" si="0"/>
        <v/>
      </c>
      <c r="G26" s="16"/>
      <c r="H26" s="68"/>
      <c r="I26" s="119" t="s">
        <v>108</v>
      </c>
      <c r="J26" s="103"/>
      <c r="K26" s="102"/>
      <c r="L26" s="103"/>
      <c r="M26" s="102"/>
      <c r="N26" s="103"/>
      <c r="O26" s="102"/>
      <c r="P26" s="103"/>
      <c r="Q26" s="68"/>
      <c r="R26" s="16"/>
    </row>
    <row r="27" spans="1:18" ht="24" customHeight="1" x14ac:dyDescent="0.2">
      <c r="A27" s="16"/>
      <c r="B27" s="55"/>
      <c r="C27" s="56"/>
      <c r="D27" s="57" t="str">
        <f>IF($B27="", "", IFERROR(VLOOKUP($B27, Materiales!$C:$H, 5, FALSE), "NF"))</f>
        <v/>
      </c>
      <c r="E27" s="58" t="str">
        <f>IF($B27="", "", IFERROR(VLOOKUP($B27, Materiales!$C:$H, 6, FALSE), "NF"))</f>
        <v/>
      </c>
      <c r="F27" s="58" t="str">
        <f t="shared" si="0"/>
        <v/>
      </c>
      <c r="G27" s="16"/>
      <c r="H27" s="68"/>
      <c r="I27" s="68" t="s">
        <v>101</v>
      </c>
      <c r="J27" s="68"/>
      <c r="K27" s="68"/>
      <c r="L27" s="68"/>
      <c r="M27" s="68"/>
      <c r="N27" s="68"/>
      <c r="O27" s="68"/>
      <c r="P27" s="68"/>
      <c r="Q27" s="68"/>
      <c r="R27" s="16"/>
    </row>
    <row r="28" spans="1:18" ht="24" customHeight="1" x14ac:dyDescent="0.2">
      <c r="A28" s="16"/>
      <c r="B28" s="55"/>
      <c r="C28" s="56"/>
      <c r="D28" s="57" t="str">
        <f>IF($B28="", "", IFERROR(VLOOKUP($B28, Materiales!$C:$H, 5, FALSE), "NF"))</f>
        <v/>
      </c>
      <c r="E28" s="58" t="str">
        <f>IF($B28="", "", IFERROR(VLOOKUP($B28, Materiales!$C:$H, 6, FALSE), "NF"))</f>
        <v/>
      </c>
      <c r="F28" s="58" t="str">
        <f t="shared" si="0"/>
        <v/>
      </c>
      <c r="G28" s="16"/>
      <c r="H28" s="68"/>
      <c r="I28" s="68" t="s">
        <v>102</v>
      </c>
      <c r="J28" s="68"/>
      <c r="K28" s="68"/>
      <c r="L28" s="68"/>
      <c r="M28" s="68"/>
      <c r="N28" s="68"/>
      <c r="O28" s="68"/>
      <c r="P28" s="68"/>
      <c r="Q28" s="68"/>
      <c r="R28" s="16"/>
    </row>
    <row r="29" spans="1:18" ht="24" customHeight="1" thickBot="1" x14ac:dyDescent="0.25">
      <c r="A29" s="16"/>
      <c r="B29" s="55"/>
      <c r="C29" s="56"/>
      <c r="D29" s="57" t="str">
        <f>IF($B29="", "", IFERROR(VLOOKUP($B29, Materiales!$C:$H, 5, FALSE), "NF"))</f>
        <v/>
      </c>
      <c r="E29" s="58" t="str">
        <f>IF($B29="", "", IFERROR(VLOOKUP($B29, Materiales!$C:$H, 6, FALSE), "NF"))</f>
        <v/>
      </c>
      <c r="F29" s="58" t="str">
        <f t="shared" si="0"/>
        <v/>
      </c>
      <c r="G29" s="16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16"/>
    </row>
    <row r="30" spans="1:18" ht="24" customHeight="1" x14ac:dyDescent="0.2">
      <c r="A30" s="16"/>
      <c r="B30" s="55"/>
      <c r="C30" s="56"/>
      <c r="D30" s="57" t="str">
        <f>IF($B30="", "", IFERROR(VLOOKUP($B30, Materiales!$C:$H, 5, FALSE), "NF"))</f>
        <v/>
      </c>
      <c r="E30" s="58" t="str">
        <f>IF($B30="", "", IFERROR(VLOOKUP($B30, Materiales!$C:$H, 6, FALSE), "NF"))</f>
        <v/>
      </c>
      <c r="F30" s="58" t="str">
        <f t="shared" si="0"/>
        <v/>
      </c>
      <c r="G30" s="16"/>
      <c r="H30" s="68"/>
      <c r="I30" s="71" t="s">
        <v>67</v>
      </c>
      <c r="J30" s="90">
        <v>0.15</v>
      </c>
      <c r="K30" s="68"/>
      <c r="L30" s="92" t="s">
        <v>90</v>
      </c>
      <c r="M30" s="93"/>
      <c r="N30" s="92" t="s">
        <v>69</v>
      </c>
      <c r="O30" s="93"/>
      <c r="P30" s="92" t="s">
        <v>91</v>
      </c>
      <c r="Q30" s="68"/>
      <c r="R30" s="16"/>
    </row>
    <row r="31" spans="1:18" ht="24" customHeight="1" x14ac:dyDescent="0.2">
      <c r="A31" s="16"/>
      <c r="B31" s="55"/>
      <c r="C31" s="56"/>
      <c r="D31" s="57" t="str">
        <f>IF($B31="", "", IFERROR(VLOOKUP($B31, Materiales!$C:$H, 5, FALSE), "NF"))</f>
        <v/>
      </c>
      <c r="E31" s="58" t="str">
        <f>IF($B31="", "", IFERROR(VLOOKUP($B31, Materiales!$C:$H, 6, FALSE), "NF"))</f>
        <v/>
      </c>
      <c r="F31" s="58" t="str">
        <f t="shared" si="0"/>
        <v/>
      </c>
      <c r="G31" s="16"/>
      <c r="H31" s="68"/>
      <c r="I31" s="70" t="s">
        <v>65</v>
      </c>
      <c r="J31" s="89">
        <v>0</v>
      </c>
      <c r="K31" s="68"/>
      <c r="L31" s="140">
        <f>J34</f>
        <v>61.109964285714284</v>
      </c>
      <c r="M31" s="93"/>
      <c r="N31" s="140">
        <f>J43</f>
        <v>9.1664946428571312</v>
      </c>
      <c r="O31" s="93"/>
      <c r="P31" s="140">
        <f>J47</f>
        <v>78.006869410714273</v>
      </c>
      <c r="Q31" s="68"/>
      <c r="R31" s="16"/>
    </row>
    <row r="32" spans="1:18" ht="24" customHeight="1" thickBot="1" x14ac:dyDescent="0.25">
      <c r="A32" s="16"/>
      <c r="B32" s="142" t="s">
        <v>17</v>
      </c>
      <c r="C32" s="143"/>
      <c r="D32" s="143"/>
      <c r="E32" s="144"/>
      <c r="F32" s="66">
        <f>SUM(F11:F31)</f>
        <v>12.489964285714285</v>
      </c>
      <c r="G32" s="16"/>
      <c r="H32" s="68"/>
      <c r="I32" s="70" t="s">
        <v>92</v>
      </c>
      <c r="J32" s="89">
        <v>0.11</v>
      </c>
      <c r="K32" s="68"/>
      <c r="L32" s="148"/>
      <c r="M32" s="93"/>
      <c r="N32" s="148"/>
      <c r="O32" s="93"/>
      <c r="P32" s="148"/>
      <c r="Q32" s="68"/>
      <c r="R32" s="16"/>
    </row>
    <row r="33" spans="1:18" ht="15" x14ac:dyDescent="0.2">
      <c r="A33" s="16"/>
      <c r="B33" s="10"/>
      <c r="C33" s="8"/>
      <c r="D33" s="8"/>
      <c r="E33" s="8"/>
      <c r="F33" s="19"/>
      <c r="G33" s="16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16"/>
    </row>
    <row r="34" spans="1:18" ht="24" customHeight="1" x14ac:dyDescent="0.2">
      <c r="A34" s="16"/>
      <c r="B34" s="63" t="s">
        <v>100</v>
      </c>
      <c r="C34" s="64" t="s">
        <v>5</v>
      </c>
      <c r="D34" s="64" t="s">
        <v>79</v>
      </c>
      <c r="E34" s="64" t="s">
        <v>80</v>
      </c>
      <c r="F34" s="65" t="s">
        <v>22</v>
      </c>
      <c r="G34" s="16"/>
      <c r="H34" s="68"/>
      <c r="I34" s="74" t="s">
        <v>89</v>
      </c>
      <c r="J34" s="75">
        <f>$J$15</f>
        <v>61.109964285714284</v>
      </c>
      <c r="K34" s="68"/>
      <c r="L34" s="68"/>
      <c r="M34" s="68"/>
      <c r="N34" s="68"/>
      <c r="O34" s="68"/>
      <c r="P34" s="68"/>
      <c r="Q34" s="68"/>
      <c r="R34" s="16"/>
    </row>
    <row r="35" spans="1:18" ht="24" customHeight="1" x14ac:dyDescent="0.2">
      <c r="A35" s="16"/>
      <c r="B35" s="55" t="s">
        <v>31</v>
      </c>
      <c r="C35" s="56">
        <v>1</v>
      </c>
      <c r="D35" s="57" t="str">
        <f>IF($B35="", "", IFERROR(VLOOKUP($B35, Materiales!$C:$H, 5, FALSE), "NF"))</f>
        <v>metros</v>
      </c>
      <c r="E35" s="58">
        <f>IF($B35="", "", IFERROR(VLOOKUP($B35, Materiales!$C:$H, 6, FALSE), "NF"))</f>
        <v>0.22</v>
      </c>
      <c r="F35" s="58">
        <f>IF($B35="", "", $E35*$C35)</f>
        <v>0.22</v>
      </c>
      <c r="G35" s="16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16"/>
    </row>
    <row r="36" spans="1:18" ht="24" customHeight="1" x14ac:dyDescent="0.2">
      <c r="A36" s="16"/>
      <c r="B36" s="55" t="s">
        <v>57</v>
      </c>
      <c r="C36" s="56">
        <v>1</v>
      </c>
      <c r="D36" s="57" t="str">
        <f>IF($B36="", "", IFERROR(VLOOKUP($B36, Materiales!$C:$H, 5, FALSE), "NF"))</f>
        <v>c/u</v>
      </c>
      <c r="E36" s="58">
        <f>IF($B36="", "", IFERROR(VLOOKUP($B36, Materiales!$C:$H, 6, FALSE), "NF"))</f>
        <v>0.5</v>
      </c>
      <c r="F36" s="58">
        <f t="shared" ref="F36:F45" si="2">IF($B36="", "", $E36*$C36)</f>
        <v>0.5</v>
      </c>
      <c r="G36" s="16"/>
      <c r="H36" s="68"/>
      <c r="I36" s="84" t="s">
        <v>67</v>
      </c>
      <c r="J36" s="86">
        <f>$J$30</f>
        <v>0.15</v>
      </c>
      <c r="K36" s="68"/>
      <c r="L36" s="68"/>
      <c r="M36" s="68"/>
      <c r="N36" s="68"/>
      <c r="O36" s="68"/>
      <c r="P36" s="68"/>
      <c r="Q36" s="68"/>
      <c r="R36" s="16"/>
    </row>
    <row r="37" spans="1:18" ht="24" customHeight="1" x14ac:dyDescent="0.2">
      <c r="A37" s="16"/>
      <c r="B37" s="55" t="s">
        <v>26</v>
      </c>
      <c r="C37" s="56">
        <v>3</v>
      </c>
      <c r="D37" s="57" t="str">
        <f>IF($B37="", "", IFERROR(VLOOKUP($B37, Materiales!$C:$H, 5, FALSE), "NF"))</f>
        <v>c/u</v>
      </c>
      <c r="E37" s="58">
        <f>IF($B37="", "", IFERROR(VLOOKUP($B37, Materiales!$C:$H, 6, FALSE), "NF"))</f>
        <v>0.5</v>
      </c>
      <c r="F37" s="58">
        <f t="shared" si="2"/>
        <v>1.5</v>
      </c>
      <c r="G37" s="16"/>
      <c r="H37" s="68"/>
      <c r="I37" s="77" t="s">
        <v>87</v>
      </c>
      <c r="J37" s="78">
        <f>$J$36*$J$34</f>
        <v>9.1664946428571419</v>
      </c>
      <c r="K37" s="68"/>
      <c r="L37" s="68"/>
      <c r="M37" s="68"/>
      <c r="N37" s="68"/>
      <c r="O37" s="68"/>
      <c r="P37" s="68"/>
      <c r="Q37" s="68"/>
      <c r="R37" s="16"/>
    </row>
    <row r="38" spans="1:18" ht="24" customHeight="1" x14ac:dyDescent="0.2">
      <c r="A38" s="16"/>
      <c r="B38" s="55"/>
      <c r="C38" s="56"/>
      <c r="D38" s="57" t="str">
        <f>IF($B38="", "", IFERROR(VLOOKUP($B38, Materiales!$C:$H, 5, FALSE), "NF"))</f>
        <v/>
      </c>
      <c r="E38" s="58" t="str">
        <f>IF($B38="", "", IFERROR(VLOOKUP($B38, Materiales!$C:$H, 6, FALSE), "NF"))</f>
        <v/>
      </c>
      <c r="F38" s="58" t="str">
        <f t="shared" si="2"/>
        <v/>
      </c>
      <c r="G38" s="16"/>
      <c r="H38" s="68"/>
      <c r="I38" s="72" t="s">
        <v>103</v>
      </c>
      <c r="J38" s="73">
        <f>$J$34*(1+$J$36)</f>
        <v>70.276458928571415</v>
      </c>
      <c r="K38" s="68"/>
      <c r="L38" s="68"/>
      <c r="M38" s="68"/>
      <c r="N38" s="68"/>
      <c r="O38" s="68"/>
      <c r="P38" s="68"/>
      <c r="Q38" s="68"/>
      <c r="R38" s="16"/>
    </row>
    <row r="39" spans="1:18" ht="24" customHeight="1" x14ac:dyDescent="0.2">
      <c r="A39" s="16"/>
      <c r="B39" s="55"/>
      <c r="C39" s="56"/>
      <c r="D39" s="57" t="str">
        <f>IF($B39="", "", IFERROR(VLOOKUP($B39, Materiales!$C:$H, 5, FALSE), "NF"))</f>
        <v/>
      </c>
      <c r="E39" s="58" t="str">
        <f>IF($B39="", "", IFERROR(VLOOKUP($B39, Materiales!$C:$H, 6, FALSE), "NF"))</f>
        <v/>
      </c>
      <c r="F39" s="58" t="str">
        <f t="shared" si="2"/>
        <v/>
      </c>
      <c r="G39" s="16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16"/>
    </row>
    <row r="40" spans="1:18" ht="24" customHeight="1" x14ac:dyDescent="0.2">
      <c r="A40" s="16"/>
      <c r="B40" s="55"/>
      <c r="C40" s="56"/>
      <c r="D40" s="57" t="str">
        <f>IF($B40="", "", IFERROR(VLOOKUP($B40, Materiales!$C:$H, 5, FALSE), "NF"))</f>
        <v/>
      </c>
      <c r="E40" s="58" t="str">
        <f>IF($B40="", "", IFERROR(VLOOKUP($B40, Materiales!$C:$H, 6, FALSE), "NF"))</f>
        <v/>
      </c>
      <c r="F40" s="58" t="str">
        <f t="shared" si="2"/>
        <v/>
      </c>
      <c r="G40" s="16"/>
      <c r="H40" s="68"/>
      <c r="I40" s="84" t="s">
        <v>65</v>
      </c>
      <c r="J40" s="86">
        <f>$J$31</f>
        <v>0</v>
      </c>
      <c r="K40" s="68"/>
      <c r="L40" s="68"/>
      <c r="M40" s="68"/>
      <c r="N40" s="68"/>
      <c r="O40" s="68"/>
      <c r="P40" s="68"/>
      <c r="Q40" s="68"/>
      <c r="R40" s="16"/>
    </row>
    <row r="41" spans="1:18" ht="24" customHeight="1" x14ac:dyDescent="0.2">
      <c r="A41" s="16"/>
      <c r="B41" s="55"/>
      <c r="C41" s="56"/>
      <c r="D41" s="57" t="str">
        <f>IF($B41="", "", IFERROR(VLOOKUP($B41, Materiales!$C:$H, 5, FALSE), "NF"))</f>
        <v/>
      </c>
      <c r="E41" s="58" t="str">
        <f>IF($B41="", "", IFERROR(VLOOKUP($B41, Materiales!$C:$H, 6, FALSE), "NF"))</f>
        <v/>
      </c>
      <c r="F41" s="58" t="str">
        <f t="shared" si="2"/>
        <v/>
      </c>
      <c r="G41" s="16"/>
      <c r="H41" s="68"/>
      <c r="I41" s="77" t="s">
        <v>81</v>
      </c>
      <c r="J41" s="78">
        <f>$J$38*$J$40</f>
        <v>0</v>
      </c>
      <c r="K41" s="68"/>
      <c r="L41" s="68"/>
      <c r="M41" s="68"/>
      <c r="N41" s="68"/>
      <c r="O41" s="68"/>
      <c r="P41" s="68"/>
      <c r="Q41" s="68"/>
      <c r="R41" s="16"/>
    </row>
    <row r="42" spans="1:18" ht="24" customHeight="1" x14ac:dyDescent="0.2">
      <c r="A42" s="16"/>
      <c r="B42" s="55"/>
      <c r="C42" s="56"/>
      <c r="D42" s="57" t="str">
        <f>IF($B42="", "", IFERROR(VLOOKUP($B42, Materiales!$C:$H, 5, FALSE), "NF"))</f>
        <v/>
      </c>
      <c r="E42" s="58" t="str">
        <f>IF($B42="", "", IFERROR(VLOOKUP($B42, Materiales!$C:$H, 6, FALSE), "NF"))</f>
        <v/>
      </c>
      <c r="F42" s="58" t="str">
        <f t="shared" si="2"/>
        <v/>
      </c>
      <c r="G42" s="16"/>
      <c r="H42" s="68"/>
      <c r="I42" s="72" t="s">
        <v>86</v>
      </c>
      <c r="J42" s="73">
        <f>$J$38*(1-$J$40)</f>
        <v>70.276458928571415</v>
      </c>
      <c r="K42" s="68"/>
      <c r="L42" s="68"/>
      <c r="M42" s="68"/>
      <c r="N42" s="68"/>
      <c r="O42" s="68"/>
      <c r="P42" s="68"/>
      <c r="Q42" s="68"/>
      <c r="R42" s="16"/>
    </row>
    <row r="43" spans="1:18" ht="24" customHeight="1" x14ac:dyDescent="0.2">
      <c r="A43" s="16"/>
      <c r="B43" s="55"/>
      <c r="C43" s="56"/>
      <c r="D43" s="57" t="str">
        <f>IF($B43="", "", IFERROR(VLOOKUP($B43, Materiales!$C:$H, 5, FALSE), "NF"))</f>
        <v/>
      </c>
      <c r="E43" s="58" t="str">
        <f>IF($B43="", "", IFERROR(VLOOKUP($B43, Materiales!$C:$H, 6, FALSE), "NF"))</f>
        <v/>
      </c>
      <c r="F43" s="58" t="str">
        <f t="shared" si="2"/>
        <v/>
      </c>
      <c r="G43" s="16"/>
      <c r="H43" s="68"/>
      <c r="I43" s="74" t="s">
        <v>85</v>
      </c>
      <c r="J43" s="75">
        <f>$J$42-$J$34</f>
        <v>9.1664946428571312</v>
      </c>
      <c r="K43" s="68"/>
      <c r="L43" s="68"/>
      <c r="M43" s="68"/>
      <c r="N43" s="68"/>
      <c r="O43" s="68"/>
      <c r="P43" s="68"/>
      <c r="Q43" s="68"/>
      <c r="R43" s="16"/>
    </row>
    <row r="44" spans="1:18" ht="24" customHeight="1" x14ac:dyDescent="0.2">
      <c r="A44" s="16"/>
      <c r="B44" s="55"/>
      <c r="C44" s="56"/>
      <c r="D44" s="57" t="str">
        <f>IF($B44="", "", IFERROR(VLOOKUP($B44, Materiales!$C:$H, 5, FALSE), "NF"))</f>
        <v/>
      </c>
      <c r="E44" s="58" t="str">
        <f>IF($B44="", "", IFERROR(VLOOKUP($B44, Materiales!$C:$H, 6, FALSE), "NF"))</f>
        <v/>
      </c>
      <c r="F44" s="58" t="str">
        <f t="shared" si="2"/>
        <v/>
      </c>
      <c r="G44" s="16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16"/>
    </row>
    <row r="45" spans="1:18" ht="24" customHeight="1" x14ac:dyDescent="0.2">
      <c r="A45" s="16"/>
      <c r="B45" s="55"/>
      <c r="C45" s="56"/>
      <c r="D45" s="57" t="str">
        <f>IF($B45="", "", IFERROR(VLOOKUP($B45, Materiales!$C:$H, 5, FALSE), "NF"))</f>
        <v/>
      </c>
      <c r="E45" s="58" t="str">
        <f>IF($B45="", "", IFERROR(VLOOKUP($B45, Materiales!$C:$H, 6, FALSE), "NF"))</f>
        <v/>
      </c>
      <c r="F45" s="58" t="str">
        <f t="shared" si="2"/>
        <v/>
      </c>
      <c r="G45" s="16"/>
      <c r="H45" s="68"/>
      <c r="I45" s="84" t="s">
        <v>92</v>
      </c>
      <c r="J45" s="86">
        <f>$J$32</f>
        <v>0.11</v>
      </c>
      <c r="K45" s="68"/>
      <c r="L45" s="68"/>
      <c r="M45" s="68"/>
      <c r="N45" s="68"/>
      <c r="O45" s="68"/>
      <c r="P45" s="68"/>
      <c r="Q45" s="68"/>
      <c r="R45" s="16"/>
    </row>
    <row r="46" spans="1:18" ht="24" customHeight="1" x14ac:dyDescent="0.2">
      <c r="A46" s="16"/>
      <c r="B46" s="142" t="s">
        <v>17</v>
      </c>
      <c r="C46" s="143"/>
      <c r="D46" s="143"/>
      <c r="E46" s="144"/>
      <c r="F46" s="66">
        <f>SUM(F35:F45)</f>
        <v>2.2199999999999998</v>
      </c>
      <c r="G46" s="16"/>
      <c r="H46" s="68"/>
      <c r="I46" s="77" t="s">
        <v>93</v>
      </c>
      <c r="J46" s="78">
        <f>$J$42*$J$45</f>
        <v>7.7304104821428554</v>
      </c>
      <c r="K46" s="68"/>
      <c r="L46" s="68"/>
      <c r="M46" s="68"/>
      <c r="N46" s="68"/>
      <c r="O46" s="68"/>
      <c r="P46" s="68"/>
      <c r="Q46" s="68"/>
      <c r="R46" s="16"/>
    </row>
    <row r="47" spans="1:18" ht="24" customHeight="1" x14ac:dyDescent="0.2">
      <c r="A47" s="16"/>
      <c r="B47" s="10"/>
      <c r="C47" s="8"/>
      <c r="D47" s="8"/>
      <c r="E47" s="8"/>
      <c r="F47" s="19"/>
      <c r="G47" s="16"/>
      <c r="H47" s="68"/>
      <c r="I47" s="72" t="s">
        <v>84</v>
      </c>
      <c r="J47" s="73">
        <f>$J$42*(1+$J$45)</f>
        <v>78.006869410714273</v>
      </c>
      <c r="K47" s="68"/>
      <c r="L47" s="68"/>
      <c r="M47" s="68"/>
      <c r="N47" s="68"/>
      <c r="O47" s="68"/>
      <c r="P47" s="68"/>
      <c r="Q47" s="68"/>
      <c r="R47" s="16"/>
    </row>
    <row r="48" spans="1:18" ht="24" customHeight="1" x14ac:dyDescent="0.2">
      <c r="A48" s="16"/>
      <c r="B48" s="63" t="s">
        <v>78</v>
      </c>
      <c r="C48" s="64" t="s">
        <v>5</v>
      </c>
      <c r="D48" s="64" t="s">
        <v>79</v>
      </c>
      <c r="E48" s="64" t="s">
        <v>80</v>
      </c>
      <c r="F48" s="65" t="s">
        <v>22</v>
      </c>
      <c r="G48" s="16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16"/>
    </row>
    <row r="49" spans="1:18" ht="24" customHeight="1" x14ac:dyDescent="0.2">
      <c r="A49" s="16"/>
      <c r="B49" s="55" t="s">
        <v>76</v>
      </c>
      <c r="C49" s="56">
        <v>2</v>
      </c>
      <c r="D49" s="57" t="str">
        <f t="shared" ref="D49:D59" si="3">IF($B49="", "", "h")</f>
        <v>h</v>
      </c>
      <c r="E49" s="58">
        <f t="shared" ref="E49:E59" si="4">IF($B49="", "", $C$8)</f>
        <v>15</v>
      </c>
      <c r="F49" s="58">
        <f t="shared" ref="F49:F59" si="5">IF($B49="", "", $E49*$C49)</f>
        <v>30</v>
      </c>
      <c r="G49" s="16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6"/>
    </row>
    <row r="50" spans="1:18" ht="24" customHeight="1" x14ac:dyDescent="0.2">
      <c r="A50" s="16"/>
      <c r="B50" s="55" t="s">
        <v>77</v>
      </c>
      <c r="C50" s="56">
        <v>0.2</v>
      </c>
      <c r="D50" s="57" t="str">
        <f t="shared" si="3"/>
        <v>h</v>
      </c>
      <c r="E50" s="58">
        <f t="shared" si="4"/>
        <v>15</v>
      </c>
      <c r="F50" s="58">
        <f t="shared" si="5"/>
        <v>3</v>
      </c>
      <c r="G50" s="16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16"/>
    </row>
    <row r="51" spans="1:18" ht="24" customHeight="1" x14ac:dyDescent="0.2">
      <c r="A51" s="16"/>
      <c r="B51" s="55"/>
      <c r="C51" s="56"/>
      <c r="D51" s="57" t="str">
        <f t="shared" si="3"/>
        <v/>
      </c>
      <c r="E51" s="58" t="str">
        <f t="shared" si="4"/>
        <v/>
      </c>
      <c r="F51" s="58" t="str">
        <f t="shared" si="5"/>
        <v/>
      </c>
      <c r="G51" s="16"/>
      <c r="H51" s="68"/>
      <c r="I51" s="119" t="s">
        <v>109</v>
      </c>
      <c r="J51" s="103"/>
      <c r="K51" s="102"/>
      <c r="L51" s="103"/>
      <c r="M51" s="102"/>
      <c r="N51" s="103"/>
      <c r="O51" s="102"/>
      <c r="P51" s="103"/>
      <c r="Q51" s="68"/>
      <c r="R51" s="16"/>
    </row>
    <row r="52" spans="1:18" ht="24" customHeight="1" x14ac:dyDescent="0.2">
      <c r="A52" s="16"/>
      <c r="B52" s="55"/>
      <c r="C52" s="56"/>
      <c r="D52" s="57" t="str">
        <f t="shared" si="3"/>
        <v/>
      </c>
      <c r="E52" s="58" t="str">
        <f t="shared" si="4"/>
        <v/>
      </c>
      <c r="F52" s="58" t="str">
        <f t="shared" si="5"/>
        <v/>
      </c>
      <c r="G52" s="16"/>
      <c r="H52" s="68"/>
      <c r="I52" s="68" t="s">
        <v>104</v>
      </c>
      <c r="J52" s="68"/>
      <c r="K52" s="68"/>
      <c r="L52" s="68"/>
      <c r="M52" s="68"/>
      <c r="N52" s="68"/>
      <c r="O52" s="68"/>
      <c r="P52" s="68"/>
      <c r="Q52" s="68"/>
      <c r="R52" s="16"/>
    </row>
    <row r="53" spans="1:18" ht="24" customHeight="1" x14ac:dyDescent="0.2">
      <c r="A53" s="16"/>
      <c r="B53" s="55"/>
      <c r="C53" s="56"/>
      <c r="D53" s="57" t="str">
        <f t="shared" si="3"/>
        <v/>
      </c>
      <c r="E53" s="58" t="str">
        <f t="shared" si="4"/>
        <v/>
      </c>
      <c r="F53" s="58" t="str">
        <f t="shared" si="5"/>
        <v/>
      </c>
      <c r="G53" s="16"/>
      <c r="H53" s="68"/>
      <c r="I53" s="68" t="s">
        <v>105</v>
      </c>
      <c r="J53" s="68"/>
      <c r="K53" s="68"/>
      <c r="L53" s="68"/>
      <c r="M53" s="68"/>
      <c r="N53" s="68"/>
      <c r="O53" s="68"/>
      <c r="P53" s="68"/>
      <c r="Q53" s="68"/>
      <c r="R53" s="16"/>
    </row>
    <row r="54" spans="1:18" ht="24" customHeight="1" x14ac:dyDescent="0.2">
      <c r="A54" s="16"/>
      <c r="B54" s="55"/>
      <c r="C54" s="56"/>
      <c r="D54" s="57" t="str">
        <f t="shared" si="3"/>
        <v/>
      </c>
      <c r="E54" s="58" t="str">
        <f t="shared" si="4"/>
        <v/>
      </c>
      <c r="F54" s="58" t="str">
        <f t="shared" si="5"/>
        <v/>
      </c>
      <c r="G54" s="16"/>
      <c r="H54" s="68"/>
      <c r="I54" s="68" t="s">
        <v>106</v>
      </c>
      <c r="J54" s="68"/>
      <c r="K54" s="68"/>
      <c r="L54" s="68"/>
      <c r="M54" s="68"/>
      <c r="N54" s="68"/>
      <c r="O54" s="68"/>
      <c r="P54" s="68"/>
      <c r="Q54" s="68"/>
      <c r="R54" s="16"/>
    </row>
    <row r="55" spans="1:18" ht="24" customHeight="1" thickBot="1" x14ac:dyDescent="0.25">
      <c r="A55" s="16"/>
      <c r="B55" s="55"/>
      <c r="C55" s="56"/>
      <c r="D55" s="57" t="str">
        <f t="shared" si="3"/>
        <v/>
      </c>
      <c r="E55" s="58" t="str">
        <f t="shared" si="4"/>
        <v/>
      </c>
      <c r="F55" s="58" t="str">
        <f t="shared" si="5"/>
        <v/>
      </c>
      <c r="G55" s="16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16"/>
    </row>
    <row r="56" spans="1:18" ht="24" customHeight="1" x14ac:dyDescent="0.2">
      <c r="A56" s="16"/>
      <c r="B56" s="55"/>
      <c r="C56" s="56"/>
      <c r="D56" s="57" t="str">
        <f t="shared" si="3"/>
        <v/>
      </c>
      <c r="E56" s="58" t="str">
        <f t="shared" si="4"/>
        <v/>
      </c>
      <c r="F56" s="58" t="str">
        <f t="shared" si="5"/>
        <v/>
      </c>
      <c r="G56" s="16"/>
      <c r="H56" s="68"/>
      <c r="I56" s="70" t="s">
        <v>88</v>
      </c>
      <c r="J56" s="88">
        <v>64</v>
      </c>
      <c r="K56" s="68"/>
      <c r="L56" s="92" t="s">
        <v>90</v>
      </c>
      <c r="M56" s="93"/>
      <c r="N56" s="92" t="s">
        <v>69</v>
      </c>
      <c r="O56" s="93"/>
      <c r="P56" s="92" t="s">
        <v>91</v>
      </c>
      <c r="Q56" s="68"/>
      <c r="R56" s="16"/>
    </row>
    <row r="57" spans="1:18" ht="24" customHeight="1" x14ac:dyDescent="0.2">
      <c r="A57" s="16"/>
      <c r="B57" s="55"/>
      <c r="C57" s="56"/>
      <c r="D57" s="57" t="str">
        <f t="shared" si="3"/>
        <v/>
      </c>
      <c r="E57" s="58" t="str">
        <f t="shared" si="4"/>
        <v/>
      </c>
      <c r="F57" s="58" t="str">
        <f t="shared" si="5"/>
        <v/>
      </c>
      <c r="G57" s="16"/>
      <c r="H57" s="68"/>
      <c r="I57" s="70" t="s">
        <v>65</v>
      </c>
      <c r="J57" s="89">
        <v>0</v>
      </c>
      <c r="K57" s="68"/>
      <c r="L57" s="140">
        <f>J60</f>
        <v>61.109964285714284</v>
      </c>
      <c r="M57" s="69"/>
      <c r="N57" s="140">
        <f>J69</f>
        <v>2.890035714285716</v>
      </c>
      <c r="O57" s="69"/>
      <c r="P57" s="140">
        <f>J73</f>
        <v>71.040000000000006</v>
      </c>
      <c r="Q57" s="68"/>
      <c r="R57" s="16"/>
    </row>
    <row r="58" spans="1:18" ht="24" customHeight="1" thickBot="1" x14ac:dyDescent="0.25">
      <c r="A58" s="16"/>
      <c r="B58" s="55"/>
      <c r="C58" s="56"/>
      <c r="D58" s="57" t="str">
        <f t="shared" si="3"/>
        <v/>
      </c>
      <c r="E58" s="58" t="str">
        <f t="shared" si="4"/>
        <v/>
      </c>
      <c r="F58" s="58" t="str">
        <f t="shared" si="5"/>
        <v/>
      </c>
      <c r="G58" s="16"/>
      <c r="H58" s="68"/>
      <c r="I58" s="70" t="s">
        <v>92</v>
      </c>
      <c r="J58" s="89">
        <v>0.11</v>
      </c>
      <c r="K58" s="68"/>
      <c r="L58" s="141"/>
      <c r="M58" s="69"/>
      <c r="N58" s="141"/>
      <c r="O58" s="69"/>
      <c r="P58" s="141"/>
      <c r="Q58" s="68"/>
      <c r="R58" s="16"/>
    </row>
    <row r="59" spans="1:18" ht="24" customHeight="1" x14ac:dyDescent="0.2">
      <c r="A59" s="16"/>
      <c r="B59" s="55"/>
      <c r="C59" s="56"/>
      <c r="D59" s="57" t="str">
        <f t="shared" si="3"/>
        <v/>
      </c>
      <c r="E59" s="58" t="str">
        <f t="shared" si="4"/>
        <v/>
      </c>
      <c r="F59" s="58" t="str">
        <f t="shared" si="5"/>
        <v/>
      </c>
      <c r="G59" s="16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16"/>
    </row>
    <row r="60" spans="1:18" ht="24" customHeight="1" x14ac:dyDescent="0.2">
      <c r="A60" s="16"/>
      <c r="B60" s="142" t="s">
        <v>17</v>
      </c>
      <c r="C60" s="143"/>
      <c r="D60" s="143"/>
      <c r="E60" s="144"/>
      <c r="F60" s="66">
        <f>SUM(F49:F59)</f>
        <v>33</v>
      </c>
      <c r="G60" s="16"/>
      <c r="H60" s="68"/>
      <c r="I60" s="74" t="s">
        <v>89</v>
      </c>
      <c r="J60" s="75">
        <f>$J$15</f>
        <v>61.109964285714284</v>
      </c>
      <c r="K60" s="68"/>
      <c r="L60" s="68"/>
      <c r="M60" s="68"/>
      <c r="N60" s="68"/>
      <c r="O60" s="68"/>
      <c r="P60" s="68"/>
      <c r="Q60" s="68"/>
      <c r="R60" s="16"/>
    </row>
    <row r="61" spans="1:18" ht="24" customHeight="1" x14ac:dyDescent="0.2">
      <c r="A61" s="16"/>
      <c r="B61" s="3"/>
      <c r="C61" s="3"/>
      <c r="D61" s="3"/>
      <c r="E61" s="3"/>
      <c r="F61" s="19"/>
      <c r="G61" s="16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16"/>
    </row>
    <row r="62" spans="1:18" ht="24" customHeight="1" x14ac:dyDescent="0.2">
      <c r="A62" s="16"/>
      <c r="B62" s="63" t="s">
        <v>83</v>
      </c>
      <c r="C62" s="64" t="s">
        <v>5</v>
      </c>
      <c r="D62" s="64" t="s">
        <v>79</v>
      </c>
      <c r="E62" s="64" t="s">
        <v>80</v>
      </c>
      <c r="F62" s="65" t="s">
        <v>22</v>
      </c>
      <c r="G62" s="16"/>
      <c r="H62" s="68"/>
      <c r="I62" s="84" t="s">
        <v>88</v>
      </c>
      <c r="J62" s="87">
        <f>$J$56</f>
        <v>64</v>
      </c>
      <c r="K62" s="68"/>
      <c r="L62" s="68"/>
      <c r="M62" s="68"/>
      <c r="N62" s="68"/>
      <c r="O62" s="68"/>
      <c r="P62" s="68"/>
      <c r="Q62" s="68"/>
      <c r="R62" s="16"/>
    </row>
    <row r="63" spans="1:18" ht="24" customHeight="1" x14ac:dyDescent="0.2">
      <c r="A63" s="16"/>
      <c r="B63" s="55" t="s">
        <v>110</v>
      </c>
      <c r="C63" s="56">
        <v>1</v>
      </c>
      <c r="D63" s="56" t="s">
        <v>59</v>
      </c>
      <c r="E63" s="59">
        <v>0.2</v>
      </c>
      <c r="F63" s="58">
        <f t="shared" ref="F63:F73" si="6">IF($B63="", "", $E63*$C63)</f>
        <v>0.2</v>
      </c>
      <c r="G63" s="16"/>
      <c r="H63" s="68"/>
      <c r="I63" s="77" t="s">
        <v>87</v>
      </c>
      <c r="J63" s="78">
        <f>$J$62-$J$60</f>
        <v>2.890035714285716</v>
      </c>
      <c r="K63" s="68"/>
      <c r="L63" s="68"/>
      <c r="M63" s="68"/>
      <c r="N63" s="68"/>
      <c r="O63" s="68"/>
      <c r="P63" s="68"/>
      <c r="Q63" s="68"/>
      <c r="R63" s="16"/>
    </row>
    <row r="64" spans="1:18" ht="24" customHeight="1" x14ac:dyDescent="0.2">
      <c r="A64" s="16"/>
      <c r="B64" s="55" t="s">
        <v>111</v>
      </c>
      <c r="C64" s="56">
        <v>1</v>
      </c>
      <c r="D64" s="56" t="s">
        <v>59</v>
      </c>
      <c r="E64" s="59">
        <v>1.2</v>
      </c>
      <c r="F64" s="58">
        <f t="shared" si="6"/>
        <v>1.2</v>
      </c>
      <c r="G64" s="16"/>
      <c r="H64" s="68"/>
      <c r="I64" s="72" t="s">
        <v>67</v>
      </c>
      <c r="J64" s="76">
        <f>IFERROR(($J$62-$J$60)/$J$60, 0)</f>
        <v>4.7292381006370864E-2</v>
      </c>
      <c r="K64" s="68"/>
      <c r="L64" s="68"/>
      <c r="M64" s="68"/>
      <c r="N64" s="68"/>
      <c r="O64" s="68"/>
      <c r="P64" s="68"/>
      <c r="Q64" s="68"/>
      <c r="R64" s="16"/>
    </row>
    <row r="65" spans="1:18" ht="24" customHeight="1" x14ac:dyDescent="0.2">
      <c r="A65" s="16"/>
      <c r="B65" s="55" t="s">
        <v>112</v>
      </c>
      <c r="C65" s="56">
        <v>1</v>
      </c>
      <c r="D65" s="56" t="s">
        <v>59</v>
      </c>
      <c r="E65" s="59">
        <v>12</v>
      </c>
      <c r="F65" s="58">
        <f t="shared" si="6"/>
        <v>12</v>
      </c>
      <c r="G65" s="16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16"/>
    </row>
    <row r="66" spans="1:18" ht="24" customHeight="1" x14ac:dyDescent="0.2">
      <c r="A66" s="16"/>
      <c r="B66" s="55"/>
      <c r="C66" s="56"/>
      <c r="D66" s="56"/>
      <c r="E66" s="59"/>
      <c r="F66" s="58" t="str">
        <f t="shared" si="6"/>
        <v/>
      </c>
      <c r="G66" s="16"/>
      <c r="H66" s="68"/>
      <c r="I66" s="84" t="s">
        <v>65</v>
      </c>
      <c r="J66" s="86">
        <f>$J$57</f>
        <v>0</v>
      </c>
      <c r="K66" s="68"/>
      <c r="L66" s="68"/>
      <c r="M66" s="68"/>
      <c r="N66" s="68"/>
      <c r="O66" s="68"/>
      <c r="P66" s="68"/>
      <c r="Q66" s="68"/>
      <c r="R66" s="16"/>
    </row>
    <row r="67" spans="1:18" ht="24" customHeight="1" x14ac:dyDescent="0.2">
      <c r="A67" s="16"/>
      <c r="B67" s="55"/>
      <c r="C67" s="56"/>
      <c r="D67" s="56"/>
      <c r="E67" s="59"/>
      <c r="F67" s="58" t="str">
        <f t="shared" si="6"/>
        <v/>
      </c>
      <c r="G67" s="16"/>
      <c r="H67" s="68"/>
      <c r="I67" s="77" t="s">
        <v>81</v>
      </c>
      <c r="J67" s="78">
        <f>J62*J66</f>
        <v>0</v>
      </c>
      <c r="K67" s="68"/>
      <c r="L67" s="68"/>
      <c r="M67" s="68"/>
      <c r="N67" s="68"/>
      <c r="O67" s="68"/>
      <c r="P67" s="68"/>
      <c r="Q67" s="68"/>
      <c r="R67" s="16"/>
    </row>
    <row r="68" spans="1:18" ht="24" customHeight="1" x14ac:dyDescent="0.2">
      <c r="A68" s="16"/>
      <c r="B68" s="55"/>
      <c r="C68" s="56"/>
      <c r="D68" s="56"/>
      <c r="E68" s="59"/>
      <c r="F68" s="58" t="str">
        <f t="shared" si="6"/>
        <v/>
      </c>
      <c r="G68" s="16"/>
      <c r="H68" s="68"/>
      <c r="I68" s="72" t="s">
        <v>86</v>
      </c>
      <c r="J68" s="73">
        <f>$J$62*(1-$J$66)</f>
        <v>64</v>
      </c>
      <c r="K68" s="68"/>
      <c r="L68" s="68"/>
      <c r="M68" s="68"/>
      <c r="N68" s="68"/>
      <c r="O68" s="68"/>
      <c r="P68" s="68"/>
      <c r="Q68" s="68"/>
      <c r="R68" s="16"/>
    </row>
    <row r="69" spans="1:18" ht="24" customHeight="1" x14ac:dyDescent="0.2">
      <c r="A69" s="16"/>
      <c r="B69" s="55"/>
      <c r="C69" s="56"/>
      <c r="D69" s="56"/>
      <c r="E69" s="59"/>
      <c r="F69" s="58" t="str">
        <f t="shared" si="6"/>
        <v/>
      </c>
      <c r="G69" s="16"/>
      <c r="H69" s="68"/>
      <c r="I69" s="74" t="s">
        <v>85</v>
      </c>
      <c r="J69" s="75">
        <f>$J$68-$J$60</f>
        <v>2.890035714285716</v>
      </c>
      <c r="K69" s="68"/>
      <c r="L69" s="68"/>
      <c r="M69" s="68"/>
      <c r="N69" s="68"/>
      <c r="O69" s="68"/>
      <c r="P69" s="68"/>
      <c r="Q69" s="68"/>
      <c r="R69" s="16"/>
    </row>
    <row r="70" spans="1:18" ht="24" customHeight="1" x14ac:dyDescent="0.2">
      <c r="A70" s="16"/>
      <c r="B70" s="55"/>
      <c r="C70" s="56"/>
      <c r="D70" s="56"/>
      <c r="E70" s="59"/>
      <c r="F70" s="58" t="str">
        <f t="shared" si="6"/>
        <v/>
      </c>
      <c r="G70" s="16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16"/>
    </row>
    <row r="71" spans="1:18" ht="24" customHeight="1" x14ac:dyDescent="0.2">
      <c r="A71" s="16"/>
      <c r="B71" s="55"/>
      <c r="C71" s="56"/>
      <c r="D71" s="56"/>
      <c r="E71" s="59"/>
      <c r="F71" s="58" t="str">
        <f t="shared" si="6"/>
        <v/>
      </c>
      <c r="G71" s="16"/>
      <c r="H71" s="68"/>
      <c r="I71" s="84" t="s">
        <v>92</v>
      </c>
      <c r="J71" s="86">
        <f>$J$58</f>
        <v>0.11</v>
      </c>
      <c r="K71" s="68"/>
      <c r="L71" s="68"/>
      <c r="M71" s="68"/>
      <c r="N71" s="68"/>
      <c r="O71" s="68"/>
      <c r="P71" s="68"/>
      <c r="Q71" s="68"/>
      <c r="R71" s="18"/>
    </row>
    <row r="72" spans="1:18" ht="24" customHeight="1" x14ac:dyDescent="0.2">
      <c r="A72" s="16"/>
      <c r="B72" s="55"/>
      <c r="C72" s="56"/>
      <c r="D72" s="56"/>
      <c r="E72" s="59"/>
      <c r="F72" s="58" t="str">
        <f t="shared" si="6"/>
        <v/>
      </c>
      <c r="G72" s="16"/>
      <c r="H72" s="68"/>
      <c r="I72" s="77" t="s">
        <v>93</v>
      </c>
      <c r="J72" s="78">
        <f>J68*J71</f>
        <v>7.04</v>
      </c>
      <c r="K72" s="68"/>
      <c r="L72" s="68"/>
      <c r="M72" s="68"/>
      <c r="N72" s="68"/>
      <c r="O72" s="68"/>
      <c r="P72" s="68"/>
      <c r="Q72" s="68"/>
      <c r="R72" s="18"/>
    </row>
    <row r="73" spans="1:18" ht="24" customHeight="1" x14ac:dyDescent="0.2">
      <c r="A73" s="16"/>
      <c r="B73" s="55"/>
      <c r="C73" s="56"/>
      <c r="D73" s="56"/>
      <c r="E73" s="59"/>
      <c r="F73" s="58" t="str">
        <f t="shared" si="6"/>
        <v/>
      </c>
      <c r="G73" s="16"/>
      <c r="H73" s="68"/>
      <c r="I73" s="72" t="s">
        <v>84</v>
      </c>
      <c r="J73" s="73">
        <f>$J$68*(1+$J$71)</f>
        <v>71.040000000000006</v>
      </c>
      <c r="K73" s="68"/>
      <c r="L73" s="68"/>
      <c r="M73" s="68"/>
      <c r="N73" s="68"/>
      <c r="O73" s="68"/>
      <c r="P73" s="68"/>
      <c r="Q73" s="68"/>
      <c r="R73" s="18"/>
    </row>
    <row r="74" spans="1:18" ht="24" customHeight="1" x14ac:dyDescent="0.2">
      <c r="A74" s="16"/>
      <c r="B74" s="142" t="s">
        <v>17</v>
      </c>
      <c r="C74" s="143"/>
      <c r="D74" s="143"/>
      <c r="E74" s="144"/>
      <c r="F74" s="66">
        <f>SUM(F63:F73)</f>
        <v>13.4</v>
      </c>
      <c r="G74" s="16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18"/>
    </row>
    <row r="75" spans="1:18" ht="24" customHeight="1" x14ac:dyDescent="0.2">
      <c r="A75" s="16"/>
      <c r="B75" s="16"/>
      <c r="C75" s="16"/>
      <c r="D75" s="16"/>
      <c r="E75" s="16"/>
      <c r="F75" s="16"/>
      <c r="G75" s="16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24" hidden="1" customHeight="1" x14ac:dyDescent="0.2"/>
    <row r="81" s="20" customFormat="1" ht="0" hidden="1" customHeight="1" x14ac:dyDescent="0.2"/>
    <row r="82" s="20" customFormat="1" ht="0" hidden="1" customHeight="1" x14ac:dyDescent="0.2"/>
    <row r="83" s="20" customFormat="1" ht="0" hidden="1" customHeight="1" x14ac:dyDescent="0.2"/>
    <row r="84" s="20" customFormat="1" ht="0" hidden="1" customHeight="1" x14ac:dyDescent="0.2"/>
    <row r="85" s="20" customFormat="1" ht="0" hidden="1" customHeight="1" x14ac:dyDescent="0.2"/>
    <row r="86" s="20" customFormat="1" ht="0" hidden="1" customHeight="1" x14ac:dyDescent="0.2"/>
    <row r="87" s="20" customFormat="1" ht="0" hidden="1" customHeight="1" x14ac:dyDescent="0.2"/>
    <row r="88" s="20" customFormat="1" ht="0" hidden="1" customHeight="1" x14ac:dyDescent="0.2"/>
    <row r="89" s="20" customFormat="1" ht="0" hidden="1" customHeight="1" x14ac:dyDescent="0.2"/>
    <row r="90" s="20" customFormat="1" ht="0" hidden="1" customHeight="1" x14ac:dyDescent="0.2"/>
    <row r="91" s="20" customFormat="1" ht="0" hidden="1" customHeight="1" x14ac:dyDescent="0.2"/>
    <row r="92" s="20" customFormat="1" ht="0" hidden="1" customHeight="1" x14ac:dyDescent="0.2"/>
  </sheetData>
  <mergeCells count="13">
    <mergeCell ref="B74:E74"/>
    <mergeCell ref="C8:F8"/>
    <mergeCell ref="L31:L32"/>
    <mergeCell ref="N31:N32"/>
    <mergeCell ref="P31:P32"/>
    <mergeCell ref="B32:E32"/>
    <mergeCell ref="B46:E46"/>
    <mergeCell ref="L57:L58"/>
    <mergeCell ref="B2:H2"/>
    <mergeCell ref="B3:P3"/>
    <mergeCell ref="N57:N58"/>
    <mergeCell ref="P57:P58"/>
    <mergeCell ref="B60:E60"/>
  </mergeCells>
  <conditionalFormatting sqref="J1:J2 L26 N26 P26 J5:J75 L51 N51 P51">
    <cfRule type="cellIs" dxfId="5" priority="3" operator="lessThan">
      <formula>0</formula>
    </cfRule>
  </conditionalFormatting>
  <conditionalFormatting sqref="C2">
    <cfRule type="expression" dxfId="4" priority="2">
      <formula>COUNTIFS($C$1:$C$100, $C2)&gt;1</formula>
    </cfRule>
  </conditionalFormatting>
  <dataValidations count="6">
    <dataValidation allowBlank="1" showInputMessage="1" showErrorMessage="1" prompt="Key in the name of your product" sqref="C7" xr:uid="{14178AFE-2C5B-E140-A50B-6F1C58B5E7DB}"/>
    <dataValidation allowBlank="1" showInputMessage="1" showErrorMessage="1" prompt="¿Cuánto de este material se necesita para producir una unidad?" sqref="C11:C31" xr:uid="{022362FA-358E-8548-A5C2-B59985F79041}"/>
    <dataValidation allowBlank="1" showInputMessage="1" showErrorMessage="1" prompt="Si el producto requiere mano de obra, ingrésala aquí." sqref="B49:B59" xr:uid="{A6ACC0D7-5058-4940-AD2A-A1DC033FF8BA}"/>
    <dataValidation allowBlank="1" showInputMessage="1" showErrorMessage="1" prompt="¿Cuántas horas de mano de obra se necesita para poducir una unidad?" sqref="C49:C59" xr:uid="{89B58EF7-9C20-274A-937F-9504D28D15B7}"/>
    <dataValidation allowBlank="1" showInputMessage="1" showErrorMessage="1" prompt="Este cálculo se consigue multiplicando las horas de mano de obra por el costo por hora de la mano de obra." sqref="F49:F59" xr:uid="{24AFFAE6-16AD-BF47-8C62-409A40A53B42}"/>
    <dataValidation allowBlank="1" showInputMessage="1" showErrorMessage="1" prompt="Lista de las comisiones o extras incurridos por completar las órdenes con una unidad de este producto. Esto nos asegura exactitud en el cálculo." sqref="B63:B73" xr:uid="{578FBA48-4500-5B4B-8B7E-C445393E648E}"/>
  </dataValidations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ciona del menú desplegable los materiales que se necesitan para crear el producto. Estos items se agregan en la pestaña de 'Materiales'." xr:uid="{11ABFBCC-C84E-45C6-8355-3B8051D8E8C2}">
          <x14:formula1>
            <xm:f>Materiales!$C$13:$C$2000</xm:f>
          </x14:formula1>
          <xm:sqref>B11:B31</xm:sqref>
        </x14:dataValidation>
        <x14:dataValidation type="list" allowBlank="1" showInputMessage="1" showErrorMessage="1" prompt="Selecciona del menú desplegable los materiales que se necesitan para el envío. Estos items se agregan en la pestaña de 'Materiales'." xr:uid="{EBC9ACA2-8A1F-4FB7-9668-AC8E5757F68B}">
          <x14:formula1>
            <xm:f>Materiales!$C$13:$C$2000</xm:f>
          </x14:formula1>
          <xm:sqref>B35:B45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9D9D9"/>
    <outlinePr summaryBelow="0" summaryRight="0"/>
  </sheetPr>
  <dimension ref="A1:R104"/>
  <sheetViews>
    <sheetView showGridLines="0" tabSelected="1" workbookViewId="0">
      <selection activeCell="C16" sqref="C16"/>
    </sheetView>
  </sheetViews>
  <sheetFormatPr baseColWidth="10" defaultColWidth="0" defaultRowHeight="15.75" customHeight="1" zeroHeight="1" x14ac:dyDescent="0.2"/>
  <cols>
    <col min="1" max="1" width="4.6640625" style="20" customWidth="1"/>
    <col min="2" max="2" width="15.109375" style="20" customWidth="1"/>
    <col min="3" max="3" width="40.109375" style="20" customWidth="1"/>
    <col min="4" max="10" width="13.6640625" style="20" customWidth="1"/>
    <col min="11" max="11" width="18" style="20" customWidth="1"/>
    <col min="12" max="15" width="13.6640625" style="20" customWidth="1"/>
    <col min="16" max="16" width="28.44140625" style="20" customWidth="1"/>
    <col min="17" max="17" width="4.6640625" style="20" customWidth="1"/>
    <col min="18" max="18" width="12.6640625" style="20" customWidth="1"/>
    <col min="19" max="16384" width="12.6640625" style="20" hidden="1"/>
  </cols>
  <sheetData>
    <row r="1" spans="1:17" ht="15.75" customHeight="1" x14ac:dyDescent="0.2">
      <c r="A1" s="10"/>
      <c r="B1" s="10"/>
      <c r="C1" s="10"/>
      <c r="D1" s="37"/>
      <c r="E1" s="38"/>
      <c r="F1" s="38"/>
      <c r="G1" s="38"/>
      <c r="H1" s="37"/>
      <c r="I1" s="37"/>
      <c r="J1" s="37"/>
      <c r="K1" s="37"/>
      <c r="L1" s="37"/>
      <c r="M1" s="37"/>
      <c r="N1" s="37"/>
      <c r="O1" s="37"/>
      <c r="P1" s="10"/>
      <c r="Q1" s="10"/>
    </row>
    <row r="2" spans="1:17" s="95" customFormat="1" ht="30" x14ac:dyDescent="0.4">
      <c r="A2" s="94"/>
      <c r="B2" s="137" t="s">
        <v>37</v>
      </c>
      <c r="C2" s="138"/>
      <c r="D2" s="138"/>
      <c r="E2" s="138"/>
      <c r="F2" s="138"/>
      <c r="G2" s="138"/>
      <c r="H2" s="138"/>
      <c r="I2" s="94"/>
      <c r="J2" s="94"/>
      <c r="K2" s="94"/>
      <c r="L2" s="94"/>
      <c r="M2" s="94"/>
      <c r="N2" s="94"/>
      <c r="O2" s="94"/>
      <c r="P2" s="94"/>
      <c r="Q2" s="94"/>
    </row>
    <row r="3" spans="1:17" ht="42.95" customHeight="1" x14ac:dyDescent="0.2">
      <c r="A3" s="10"/>
      <c r="B3" s="155" t="s">
        <v>48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0"/>
    </row>
    <row r="4" spans="1:17" ht="15" x14ac:dyDescent="0.2">
      <c r="A4" s="10"/>
      <c r="B4" s="96"/>
      <c r="C4" s="3" t="s">
        <v>34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10"/>
    </row>
    <row r="5" spans="1:17" ht="15" x14ac:dyDescent="0.2">
      <c r="A5" s="10"/>
      <c r="B5" s="97"/>
      <c r="C5" s="98" t="s">
        <v>36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10"/>
    </row>
    <row r="6" spans="1:17" ht="15" x14ac:dyDescent="0.2">
      <c r="A6" s="10"/>
      <c r="B6" s="99"/>
      <c r="C6" s="100" t="s">
        <v>35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0"/>
    </row>
    <row r="7" spans="1:17" ht="15.75" customHeight="1" x14ac:dyDescent="0.2">
      <c r="A7" s="10"/>
      <c r="B7" s="10"/>
      <c r="C7" s="10"/>
      <c r="D7" s="37"/>
      <c r="E7" s="38"/>
      <c r="F7" s="38"/>
      <c r="G7" s="38"/>
      <c r="H7" s="37"/>
      <c r="I7" s="37"/>
      <c r="J7" s="37"/>
      <c r="K7" s="37"/>
      <c r="L7" s="37"/>
      <c r="M7" s="37"/>
      <c r="N7" s="37"/>
      <c r="O7" s="37"/>
      <c r="P7" s="10"/>
      <c r="Q7" s="10"/>
    </row>
    <row r="8" spans="1:17" ht="15.75" customHeight="1" x14ac:dyDescent="0.2">
      <c r="A8" s="3"/>
      <c r="B8" s="21"/>
      <c r="C8" s="10"/>
      <c r="D8" s="1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s="22" customFormat="1" ht="24" customHeight="1" x14ac:dyDescent="0.2">
      <c r="A9" s="8"/>
      <c r="B9" s="149" t="s">
        <v>49</v>
      </c>
      <c r="C9" s="150"/>
      <c r="D9" s="149" t="s">
        <v>50</v>
      </c>
      <c r="E9" s="151"/>
      <c r="F9" s="151"/>
      <c r="G9" s="150"/>
      <c r="H9" s="149" t="s">
        <v>51</v>
      </c>
      <c r="I9" s="151"/>
      <c r="J9" s="151"/>
      <c r="K9" s="150"/>
      <c r="L9" s="152" t="s">
        <v>52</v>
      </c>
      <c r="M9" s="153"/>
      <c r="N9" s="153"/>
      <c r="O9" s="154"/>
      <c r="P9" s="42"/>
      <c r="Q9" s="8"/>
    </row>
    <row r="10" spans="1:17" s="22" customFormat="1" ht="32.1" customHeight="1" x14ac:dyDescent="0.2">
      <c r="A10" s="8"/>
      <c r="B10" s="67" t="s">
        <v>4</v>
      </c>
      <c r="C10" s="67" t="s">
        <v>63</v>
      </c>
      <c r="D10" s="67" t="s">
        <v>64</v>
      </c>
      <c r="E10" s="67" t="s">
        <v>67</v>
      </c>
      <c r="F10" s="67" t="s">
        <v>65</v>
      </c>
      <c r="G10" s="67" t="s">
        <v>66</v>
      </c>
      <c r="H10" s="67" t="s">
        <v>68</v>
      </c>
      <c r="I10" s="67" t="s">
        <v>69</v>
      </c>
      <c r="J10" s="67" t="s">
        <v>70</v>
      </c>
      <c r="K10" s="67" t="s">
        <v>71</v>
      </c>
      <c r="L10" s="67" t="s">
        <v>72</v>
      </c>
      <c r="M10" s="67" t="s">
        <v>73</v>
      </c>
      <c r="N10" s="67" t="s">
        <v>74</v>
      </c>
      <c r="O10" s="67" t="s">
        <v>75</v>
      </c>
      <c r="P10" s="67" t="s">
        <v>53</v>
      </c>
      <c r="Q10" s="8"/>
    </row>
    <row r="11" spans="1:17" s="22" customFormat="1" ht="24" customHeight="1" x14ac:dyDescent="0.2">
      <c r="A11" s="3"/>
      <c r="B11" s="51">
        <v>8756484</v>
      </c>
      <c r="C11" s="39" t="s">
        <v>117</v>
      </c>
      <c r="D11" s="40">
        <v>63.55967857142857</v>
      </c>
      <c r="E11" s="41">
        <v>0.15</v>
      </c>
      <c r="F11" s="53">
        <v>0</v>
      </c>
      <c r="G11" s="47">
        <v>0.11</v>
      </c>
      <c r="H11" s="48">
        <f t="shared" ref="H11:H101" si="0">IF($C11="", "", $D11*(1+$E11)*(1-$F11))</f>
        <v>73.093630357142857</v>
      </c>
      <c r="I11" s="48">
        <f t="shared" ref="I11:I101" si="1">IF($C11="", "", $D11*(1+$E11)*(1-$F11)-$D11)</f>
        <v>9.5339517857142866</v>
      </c>
      <c r="J11" s="48">
        <f t="shared" ref="J11:J101" si="2">IF($C11="", "", $D11*(1+$E11)*(1+$G11)*(1-$F11))</f>
        <v>81.133929696428581</v>
      </c>
      <c r="K11" s="48" t="str">
        <f>IF(L11="","",IF(J11&lt;L11,"Más Económico","Más Costoso"))</f>
        <v>Más Económico</v>
      </c>
      <c r="L11" s="48">
        <f t="shared" ref="L11:L102" si="3">IFERROR(AVERAGE(M11:O11),"")</f>
        <v>96.666666666666671</v>
      </c>
      <c r="M11" s="49">
        <v>85</v>
      </c>
      <c r="N11" s="49">
        <v>110</v>
      </c>
      <c r="O11" s="49">
        <v>95</v>
      </c>
      <c r="P11" s="50"/>
      <c r="Q11" s="8"/>
    </row>
    <row r="12" spans="1:17" s="22" customFormat="1" ht="24" customHeight="1" x14ac:dyDescent="0.2">
      <c r="A12" s="3"/>
      <c r="B12" s="52">
        <v>8995412</v>
      </c>
      <c r="C12" s="39" t="s">
        <v>118</v>
      </c>
      <c r="D12" s="40">
        <v>36</v>
      </c>
      <c r="E12" s="41">
        <v>0.4</v>
      </c>
      <c r="F12" s="54">
        <v>0</v>
      </c>
      <c r="G12" s="43">
        <v>0.13</v>
      </c>
      <c r="H12" s="44">
        <f t="shared" si="0"/>
        <v>50.4</v>
      </c>
      <c r="I12" s="44">
        <f t="shared" si="1"/>
        <v>14.399999999999999</v>
      </c>
      <c r="J12" s="44">
        <f t="shared" si="2"/>
        <v>56.951999999999991</v>
      </c>
      <c r="K12" s="48" t="str">
        <f t="shared" ref="K12:K75" si="4">IF(L12="","",IF(J12&lt;L12,"Más Económico","Más Costoso"))</f>
        <v>Más Costoso</v>
      </c>
      <c r="L12" s="44">
        <f t="shared" si="3"/>
        <v>50</v>
      </c>
      <c r="M12" s="45">
        <v>45</v>
      </c>
      <c r="N12" s="45">
        <v>59</v>
      </c>
      <c r="O12" s="45">
        <v>46</v>
      </c>
      <c r="P12" s="46"/>
      <c r="Q12" s="8"/>
    </row>
    <row r="13" spans="1:17" s="22" customFormat="1" ht="24" customHeight="1" x14ac:dyDescent="0.2">
      <c r="A13" s="3"/>
      <c r="B13" s="52">
        <v>8122549</v>
      </c>
      <c r="C13" s="39" t="s">
        <v>119</v>
      </c>
      <c r="D13" s="40">
        <v>35</v>
      </c>
      <c r="E13" s="41">
        <v>0.4</v>
      </c>
      <c r="F13" s="54">
        <v>0</v>
      </c>
      <c r="G13" s="43">
        <v>0.13</v>
      </c>
      <c r="H13" s="44">
        <f t="shared" si="0"/>
        <v>49</v>
      </c>
      <c r="I13" s="44">
        <f t="shared" si="1"/>
        <v>14</v>
      </c>
      <c r="J13" s="44">
        <f t="shared" si="2"/>
        <v>55.37</v>
      </c>
      <c r="K13" s="48" t="str">
        <f t="shared" si="4"/>
        <v>Más Económico</v>
      </c>
      <c r="L13" s="44">
        <f t="shared" si="3"/>
        <v>55.666666666666664</v>
      </c>
      <c r="M13" s="45">
        <v>54</v>
      </c>
      <c r="N13" s="45">
        <v>59</v>
      </c>
      <c r="O13" s="45">
        <v>54</v>
      </c>
      <c r="P13" s="46"/>
      <c r="Q13" s="8"/>
    </row>
    <row r="14" spans="1:17" s="22" customFormat="1" ht="24" customHeight="1" x14ac:dyDescent="0.2">
      <c r="A14" s="3"/>
      <c r="B14" s="52">
        <v>8963367</v>
      </c>
      <c r="C14" s="39" t="s">
        <v>120</v>
      </c>
      <c r="D14" s="40">
        <v>40</v>
      </c>
      <c r="E14" s="41">
        <v>0.4</v>
      </c>
      <c r="F14" s="54">
        <v>0</v>
      </c>
      <c r="G14" s="43">
        <v>0.13</v>
      </c>
      <c r="H14" s="44">
        <f t="shared" si="0"/>
        <v>56</v>
      </c>
      <c r="I14" s="44">
        <f t="shared" si="1"/>
        <v>16</v>
      </c>
      <c r="J14" s="44">
        <f t="shared" si="2"/>
        <v>63.279999999999994</v>
      </c>
      <c r="K14" s="48" t="str">
        <f t="shared" si="4"/>
        <v>Más Costoso</v>
      </c>
      <c r="L14" s="44">
        <f t="shared" si="3"/>
        <v>44</v>
      </c>
      <c r="M14" s="45">
        <v>52</v>
      </c>
      <c r="N14" s="45">
        <v>34</v>
      </c>
      <c r="O14" s="45">
        <v>46</v>
      </c>
      <c r="P14" s="46"/>
      <c r="Q14" s="8"/>
    </row>
    <row r="15" spans="1:17" s="22" customFormat="1" ht="24" customHeight="1" x14ac:dyDescent="0.2">
      <c r="A15" s="3"/>
      <c r="B15" s="52">
        <v>8756484</v>
      </c>
      <c r="C15" s="39" t="s">
        <v>121</v>
      </c>
      <c r="D15" s="40">
        <v>30.87</v>
      </c>
      <c r="E15" s="41">
        <v>0.4</v>
      </c>
      <c r="F15" s="54">
        <v>0.2</v>
      </c>
      <c r="G15" s="43">
        <v>0.13</v>
      </c>
      <c r="H15" s="44">
        <f t="shared" si="0"/>
        <v>34.574399999999997</v>
      </c>
      <c r="I15" s="44">
        <f t="shared" si="1"/>
        <v>3.7043999999999961</v>
      </c>
      <c r="J15" s="44">
        <f t="shared" si="2"/>
        <v>39.069071999999998</v>
      </c>
      <c r="K15" s="48" t="str">
        <f t="shared" si="4"/>
        <v>Más Económico</v>
      </c>
      <c r="L15" s="44">
        <f t="shared" si="3"/>
        <v>54.666666666666664</v>
      </c>
      <c r="M15" s="45">
        <v>45</v>
      </c>
      <c r="N15" s="45">
        <v>54</v>
      </c>
      <c r="O15" s="45">
        <v>65</v>
      </c>
      <c r="P15" s="46"/>
      <c r="Q15" s="8"/>
    </row>
    <row r="16" spans="1:17" s="22" customFormat="1" ht="24" customHeight="1" x14ac:dyDescent="0.2">
      <c r="A16" s="3"/>
      <c r="B16" s="52"/>
      <c r="C16" s="39"/>
      <c r="D16" s="40"/>
      <c r="E16" s="41"/>
      <c r="F16" s="54"/>
      <c r="G16" s="43"/>
      <c r="H16" s="44" t="str">
        <f t="shared" si="0"/>
        <v/>
      </c>
      <c r="I16" s="44" t="str">
        <f t="shared" si="1"/>
        <v/>
      </c>
      <c r="J16" s="44" t="str">
        <f t="shared" si="2"/>
        <v/>
      </c>
      <c r="K16" s="48" t="str">
        <f t="shared" si="4"/>
        <v/>
      </c>
      <c r="L16" s="44" t="str">
        <f t="shared" si="3"/>
        <v/>
      </c>
      <c r="M16" s="45"/>
      <c r="N16" s="45"/>
      <c r="O16" s="45"/>
      <c r="P16" s="46"/>
      <c r="Q16" s="8"/>
    </row>
    <row r="17" spans="1:17" s="22" customFormat="1" ht="24" customHeight="1" x14ac:dyDescent="0.2">
      <c r="A17" s="3"/>
      <c r="B17" s="52"/>
      <c r="C17" s="39"/>
      <c r="D17" s="40"/>
      <c r="E17" s="41"/>
      <c r="F17" s="54"/>
      <c r="G17" s="43"/>
      <c r="H17" s="44" t="str">
        <f t="shared" si="0"/>
        <v/>
      </c>
      <c r="I17" s="44" t="str">
        <f t="shared" si="1"/>
        <v/>
      </c>
      <c r="J17" s="44" t="str">
        <f t="shared" si="2"/>
        <v/>
      </c>
      <c r="K17" s="48" t="str">
        <f t="shared" si="4"/>
        <v/>
      </c>
      <c r="L17" s="44" t="str">
        <f t="shared" si="3"/>
        <v/>
      </c>
      <c r="M17" s="45"/>
      <c r="N17" s="45"/>
      <c r="O17" s="45"/>
      <c r="P17" s="46"/>
      <c r="Q17" s="8"/>
    </row>
    <row r="18" spans="1:17" s="22" customFormat="1" ht="24" customHeight="1" x14ac:dyDescent="0.2">
      <c r="A18" s="3"/>
      <c r="B18" s="52"/>
      <c r="C18" s="39"/>
      <c r="D18" s="40"/>
      <c r="E18" s="41"/>
      <c r="F18" s="54"/>
      <c r="G18" s="43"/>
      <c r="H18" s="44" t="str">
        <f t="shared" si="0"/>
        <v/>
      </c>
      <c r="I18" s="44" t="str">
        <f t="shared" si="1"/>
        <v/>
      </c>
      <c r="J18" s="44" t="str">
        <f t="shared" si="2"/>
        <v/>
      </c>
      <c r="K18" s="48" t="str">
        <f t="shared" si="4"/>
        <v/>
      </c>
      <c r="L18" s="44" t="str">
        <f t="shared" si="3"/>
        <v/>
      </c>
      <c r="M18" s="45"/>
      <c r="N18" s="45"/>
      <c r="O18" s="45"/>
      <c r="P18" s="46"/>
      <c r="Q18" s="8"/>
    </row>
    <row r="19" spans="1:17" s="22" customFormat="1" ht="24" customHeight="1" x14ac:dyDescent="0.2">
      <c r="A19" s="3"/>
      <c r="B19" s="52"/>
      <c r="C19" s="39"/>
      <c r="D19" s="40"/>
      <c r="E19" s="41"/>
      <c r="F19" s="54"/>
      <c r="G19" s="43"/>
      <c r="H19" s="44" t="str">
        <f t="shared" si="0"/>
        <v/>
      </c>
      <c r="I19" s="44" t="str">
        <f t="shared" si="1"/>
        <v/>
      </c>
      <c r="J19" s="44" t="str">
        <f t="shared" si="2"/>
        <v/>
      </c>
      <c r="K19" s="48" t="str">
        <f t="shared" si="4"/>
        <v/>
      </c>
      <c r="L19" s="44" t="str">
        <f t="shared" si="3"/>
        <v/>
      </c>
      <c r="M19" s="45"/>
      <c r="N19" s="45"/>
      <c r="O19" s="45"/>
      <c r="P19" s="46"/>
      <c r="Q19" s="8"/>
    </row>
    <row r="20" spans="1:17" s="22" customFormat="1" ht="24" customHeight="1" x14ac:dyDescent="0.2">
      <c r="A20" s="3"/>
      <c r="B20" s="52"/>
      <c r="C20" s="39"/>
      <c r="D20" s="40"/>
      <c r="E20" s="41"/>
      <c r="F20" s="54"/>
      <c r="G20" s="43"/>
      <c r="H20" s="44" t="str">
        <f t="shared" si="0"/>
        <v/>
      </c>
      <c r="I20" s="44" t="str">
        <f t="shared" si="1"/>
        <v/>
      </c>
      <c r="J20" s="44" t="str">
        <f t="shared" si="2"/>
        <v/>
      </c>
      <c r="K20" s="48" t="str">
        <f t="shared" si="4"/>
        <v/>
      </c>
      <c r="L20" s="44" t="str">
        <f t="shared" si="3"/>
        <v/>
      </c>
      <c r="M20" s="45"/>
      <c r="N20" s="45"/>
      <c r="O20" s="45"/>
      <c r="P20" s="46"/>
      <c r="Q20" s="8"/>
    </row>
    <row r="21" spans="1:17" s="22" customFormat="1" ht="24" customHeight="1" x14ac:dyDescent="0.2">
      <c r="A21" s="3"/>
      <c r="B21" s="52"/>
      <c r="C21" s="39"/>
      <c r="D21" s="40"/>
      <c r="E21" s="41"/>
      <c r="F21" s="54"/>
      <c r="G21" s="43"/>
      <c r="H21" s="44" t="str">
        <f t="shared" si="0"/>
        <v/>
      </c>
      <c r="I21" s="44" t="str">
        <f t="shared" si="1"/>
        <v/>
      </c>
      <c r="J21" s="44" t="str">
        <f t="shared" si="2"/>
        <v/>
      </c>
      <c r="K21" s="48" t="str">
        <f t="shared" si="4"/>
        <v/>
      </c>
      <c r="L21" s="44" t="str">
        <f t="shared" si="3"/>
        <v/>
      </c>
      <c r="M21" s="45"/>
      <c r="N21" s="45"/>
      <c r="O21" s="45"/>
      <c r="P21" s="46"/>
      <c r="Q21" s="8"/>
    </row>
    <row r="22" spans="1:17" s="22" customFormat="1" ht="24" customHeight="1" x14ac:dyDescent="0.2">
      <c r="A22" s="3"/>
      <c r="B22" s="52"/>
      <c r="C22" s="39"/>
      <c r="D22" s="40"/>
      <c r="E22" s="41"/>
      <c r="F22" s="54"/>
      <c r="G22" s="43"/>
      <c r="H22" s="44" t="str">
        <f t="shared" si="0"/>
        <v/>
      </c>
      <c r="I22" s="44" t="str">
        <f t="shared" si="1"/>
        <v/>
      </c>
      <c r="J22" s="44" t="str">
        <f t="shared" si="2"/>
        <v/>
      </c>
      <c r="K22" s="48" t="str">
        <f t="shared" si="4"/>
        <v/>
      </c>
      <c r="L22" s="44" t="str">
        <f t="shared" si="3"/>
        <v/>
      </c>
      <c r="M22" s="45"/>
      <c r="N22" s="45"/>
      <c r="O22" s="45"/>
      <c r="P22" s="46"/>
      <c r="Q22" s="8"/>
    </row>
    <row r="23" spans="1:17" s="22" customFormat="1" ht="24" customHeight="1" x14ac:dyDescent="0.2">
      <c r="A23" s="3"/>
      <c r="B23" s="52"/>
      <c r="C23" s="39"/>
      <c r="D23" s="40"/>
      <c r="E23" s="41"/>
      <c r="F23" s="54"/>
      <c r="G23" s="43"/>
      <c r="H23" s="44" t="str">
        <f t="shared" si="0"/>
        <v/>
      </c>
      <c r="I23" s="44" t="str">
        <f t="shared" si="1"/>
        <v/>
      </c>
      <c r="J23" s="44" t="str">
        <f t="shared" si="2"/>
        <v/>
      </c>
      <c r="K23" s="48" t="str">
        <f t="shared" si="4"/>
        <v/>
      </c>
      <c r="L23" s="44" t="str">
        <f t="shared" si="3"/>
        <v/>
      </c>
      <c r="M23" s="45"/>
      <c r="N23" s="45"/>
      <c r="O23" s="45"/>
      <c r="P23" s="46"/>
      <c r="Q23" s="8"/>
    </row>
    <row r="24" spans="1:17" s="22" customFormat="1" ht="24" customHeight="1" x14ac:dyDescent="0.2">
      <c r="A24" s="3"/>
      <c r="B24" s="52"/>
      <c r="C24" s="39"/>
      <c r="D24" s="40"/>
      <c r="E24" s="41"/>
      <c r="F24" s="54"/>
      <c r="G24" s="43"/>
      <c r="H24" s="44" t="str">
        <f t="shared" si="0"/>
        <v/>
      </c>
      <c r="I24" s="44" t="str">
        <f t="shared" si="1"/>
        <v/>
      </c>
      <c r="J24" s="44" t="str">
        <f t="shared" si="2"/>
        <v/>
      </c>
      <c r="K24" s="48" t="str">
        <f t="shared" si="4"/>
        <v/>
      </c>
      <c r="L24" s="44" t="str">
        <f t="shared" si="3"/>
        <v/>
      </c>
      <c r="M24" s="45"/>
      <c r="N24" s="45"/>
      <c r="O24" s="45"/>
      <c r="P24" s="46"/>
      <c r="Q24" s="8"/>
    </row>
    <row r="25" spans="1:17" s="22" customFormat="1" ht="24" customHeight="1" x14ac:dyDescent="0.2">
      <c r="A25" s="3"/>
      <c r="B25" s="52"/>
      <c r="C25" s="39"/>
      <c r="D25" s="40"/>
      <c r="E25" s="41"/>
      <c r="F25" s="54"/>
      <c r="G25" s="43"/>
      <c r="H25" s="44" t="str">
        <f t="shared" si="0"/>
        <v/>
      </c>
      <c r="I25" s="44" t="str">
        <f t="shared" si="1"/>
        <v/>
      </c>
      <c r="J25" s="44" t="str">
        <f t="shared" si="2"/>
        <v/>
      </c>
      <c r="K25" s="48" t="str">
        <f t="shared" si="4"/>
        <v/>
      </c>
      <c r="L25" s="44" t="str">
        <f t="shared" si="3"/>
        <v/>
      </c>
      <c r="M25" s="45"/>
      <c r="N25" s="45"/>
      <c r="O25" s="45"/>
      <c r="P25" s="46"/>
      <c r="Q25" s="8"/>
    </row>
    <row r="26" spans="1:17" s="22" customFormat="1" ht="24" customHeight="1" x14ac:dyDescent="0.2">
      <c r="A26" s="3"/>
      <c r="B26" s="52"/>
      <c r="C26" s="39"/>
      <c r="D26" s="40"/>
      <c r="E26" s="41"/>
      <c r="F26" s="54"/>
      <c r="G26" s="43"/>
      <c r="H26" s="44" t="str">
        <f t="shared" si="0"/>
        <v/>
      </c>
      <c r="I26" s="44" t="str">
        <f t="shared" si="1"/>
        <v/>
      </c>
      <c r="J26" s="44" t="str">
        <f t="shared" si="2"/>
        <v/>
      </c>
      <c r="K26" s="48" t="str">
        <f t="shared" si="4"/>
        <v/>
      </c>
      <c r="L26" s="44" t="str">
        <f t="shared" si="3"/>
        <v/>
      </c>
      <c r="M26" s="45"/>
      <c r="N26" s="45"/>
      <c r="O26" s="45"/>
      <c r="P26" s="46"/>
      <c r="Q26" s="8"/>
    </row>
    <row r="27" spans="1:17" s="22" customFormat="1" ht="24" customHeight="1" x14ac:dyDescent="0.2">
      <c r="A27" s="3"/>
      <c r="B27" s="52"/>
      <c r="C27" s="39"/>
      <c r="D27" s="40"/>
      <c r="E27" s="41"/>
      <c r="F27" s="54"/>
      <c r="G27" s="43"/>
      <c r="H27" s="44" t="str">
        <f t="shared" si="0"/>
        <v/>
      </c>
      <c r="I27" s="44" t="str">
        <f t="shared" si="1"/>
        <v/>
      </c>
      <c r="J27" s="44" t="str">
        <f t="shared" si="2"/>
        <v/>
      </c>
      <c r="K27" s="48" t="str">
        <f t="shared" si="4"/>
        <v/>
      </c>
      <c r="L27" s="44" t="str">
        <f t="shared" si="3"/>
        <v/>
      </c>
      <c r="M27" s="45"/>
      <c r="N27" s="45"/>
      <c r="O27" s="45"/>
      <c r="P27" s="46"/>
      <c r="Q27" s="8"/>
    </row>
    <row r="28" spans="1:17" s="22" customFormat="1" ht="24" customHeight="1" x14ac:dyDescent="0.2">
      <c r="A28" s="3"/>
      <c r="B28" s="52"/>
      <c r="C28" s="39"/>
      <c r="D28" s="40"/>
      <c r="E28" s="41"/>
      <c r="F28" s="54"/>
      <c r="G28" s="43"/>
      <c r="H28" s="44" t="str">
        <f t="shared" si="0"/>
        <v/>
      </c>
      <c r="I28" s="44" t="str">
        <f t="shared" si="1"/>
        <v/>
      </c>
      <c r="J28" s="44" t="str">
        <f t="shared" si="2"/>
        <v/>
      </c>
      <c r="K28" s="48" t="str">
        <f t="shared" si="4"/>
        <v/>
      </c>
      <c r="L28" s="44" t="str">
        <f t="shared" si="3"/>
        <v/>
      </c>
      <c r="M28" s="45"/>
      <c r="N28" s="45"/>
      <c r="O28" s="45"/>
      <c r="P28" s="46"/>
      <c r="Q28" s="8"/>
    </row>
    <row r="29" spans="1:17" s="22" customFormat="1" ht="24" customHeight="1" x14ac:dyDescent="0.2">
      <c r="A29" s="3"/>
      <c r="B29" s="52"/>
      <c r="C29" s="39"/>
      <c r="D29" s="40"/>
      <c r="E29" s="41"/>
      <c r="F29" s="54"/>
      <c r="G29" s="43"/>
      <c r="H29" s="44" t="str">
        <f t="shared" si="0"/>
        <v/>
      </c>
      <c r="I29" s="44" t="str">
        <f t="shared" si="1"/>
        <v/>
      </c>
      <c r="J29" s="44" t="str">
        <f t="shared" si="2"/>
        <v/>
      </c>
      <c r="K29" s="48" t="str">
        <f t="shared" si="4"/>
        <v/>
      </c>
      <c r="L29" s="44" t="str">
        <f t="shared" si="3"/>
        <v/>
      </c>
      <c r="M29" s="45"/>
      <c r="N29" s="45"/>
      <c r="O29" s="45"/>
      <c r="P29" s="46"/>
      <c r="Q29" s="8"/>
    </row>
    <row r="30" spans="1:17" s="22" customFormat="1" ht="24" customHeight="1" x14ac:dyDescent="0.2">
      <c r="A30" s="3"/>
      <c r="B30" s="52"/>
      <c r="C30" s="39"/>
      <c r="D30" s="40"/>
      <c r="E30" s="41"/>
      <c r="F30" s="54"/>
      <c r="G30" s="43"/>
      <c r="H30" s="44" t="str">
        <f t="shared" si="0"/>
        <v/>
      </c>
      <c r="I30" s="44" t="str">
        <f t="shared" si="1"/>
        <v/>
      </c>
      <c r="J30" s="44" t="str">
        <f t="shared" si="2"/>
        <v/>
      </c>
      <c r="K30" s="48" t="str">
        <f t="shared" si="4"/>
        <v/>
      </c>
      <c r="L30" s="44" t="str">
        <f t="shared" si="3"/>
        <v/>
      </c>
      <c r="M30" s="45"/>
      <c r="N30" s="45"/>
      <c r="O30" s="45"/>
      <c r="P30" s="46"/>
      <c r="Q30" s="8"/>
    </row>
    <row r="31" spans="1:17" s="22" customFormat="1" ht="24" customHeight="1" x14ac:dyDescent="0.2">
      <c r="A31" s="3"/>
      <c r="B31" s="52"/>
      <c r="C31" s="39"/>
      <c r="D31" s="40"/>
      <c r="E31" s="41"/>
      <c r="F31" s="54"/>
      <c r="G31" s="43"/>
      <c r="H31" s="44" t="str">
        <f t="shared" si="0"/>
        <v/>
      </c>
      <c r="I31" s="44" t="str">
        <f t="shared" si="1"/>
        <v/>
      </c>
      <c r="J31" s="44" t="str">
        <f t="shared" si="2"/>
        <v/>
      </c>
      <c r="K31" s="48" t="str">
        <f t="shared" si="4"/>
        <v/>
      </c>
      <c r="L31" s="44" t="str">
        <f t="shared" si="3"/>
        <v/>
      </c>
      <c r="M31" s="45"/>
      <c r="N31" s="45"/>
      <c r="O31" s="45"/>
      <c r="P31" s="46"/>
      <c r="Q31" s="8"/>
    </row>
    <row r="32" spans="1:17" s="22" customFormat="1" ht="24" customHeight="1" x14ac:dyDescent="0.2">
      <c r="A32" s="3"/>
      <c r="B32" s="52"/>
      <c r="C32" s="39"/>
      <c r="D32" s="40"/>
      <c r="E32" s="41"/>
      <c r="F32" s="54"/>
      <c r="G32" s="43"/>
      <c r="H32" s="44" t="str">
        <f t="shared" si="0"/>
        <v/>
      </c>
      <c r="I32" s="44" t="str">
        <f t="shared" si="1"/>
        <v/>
      </c>
      <c r="J32" s="44" t="str">
        <f t="shared" si="2"/>
        <v/>
      </c>
      <c r="K32" s="48" t="str">
        <f t="shared" si="4"/>
        <v/>
      </c>
      <c r="L32" s="44" t="str">
        <f t="shared" si="3"/>
        <v/>
      </c>
      <c r="M32" s="45"/>
      <c r="N32" s="45"/>
      <c r="O32" s="45"/>
      <c r="P32" s="46"/>
      <c r="Q32" s="8"/>
    </row>
    <row r="33" spans="1:17" s="22" customFormat="1" ht="24" customHeight="1" x14ac:dyDescent="0.2">
      <c r="A33" s="3"/>
      <c r="B33" s="52"/>
      <c r="C33" s="39"/>
      <c r="D33" s="40"/>
      <c r="E33" s="41"/>
      <c r="F33" s="54"/>
      <c r="G33" s="43"/>
      <c r="H33" s="44" t="str">
        <f t="shared" si="0"/>
        <v/>
      </c>
      <c r="I33" s="44" t="str">
        <f t="shared" si="1"/>
        <v/>
      </c>
      <c r="J33" s="44" t="str">
        <f t="shared" si="2"/>
        <v/>
      </c>
      <c r="K33" s="48" t="str">
        <f t="shared" si="4"/>
        <v/>
      </c>
      <c r="L33" s="44" t="str">
        <f t="shared" si="3"/>
        <v/>
      </c>
      <c r="M33" s="45"/>
      <c r="N33" s="45"/>
      <c r="O33" s="45"/>
      <c r="P33" s="46"/>
      <c r="Q33" s="8"/>
    </row>
    <row r="34" spans="1:17" s="22" customFormat="1" ht="24" customHeight="1" x14ac:dyDescent="0.2">
      <c r="A34" s="3"/>
      <c r="B34" s="52"/>
      <c r="C34" s="39"/>
      <c r="D34" s="40"/>
      <c r="E34" s="41"/>
      <c r="F34" s="54"/>
      <c r="G34" s="43"/>
      <c r="H34" s="44" t="str">
        <f t="shared" si="0"/>
        <v/>
      </c>
      <c r="I34" s="44" t="str">
        <f t="shared" si="1"/>
        <v/>
      </c>
      <c r="J34" s="44" t="str">
        <f t="shared" si="2"/>
        <v/>
      </c>
      <c r="K34" s="48" t="str">
        <f t="shared" si="4"/>
        <v/>
      </c>
      <c r="L34" s="44" t="str">
        <f t="shared" si="3"/>
        <v/>
      </c>
      <c r="M34" s="45"/>
      <c r="N34" s="45"/>
      <c r="O34" s="45"/>
      <c r="P34" s="46"/>
      <c r="Q34" s="8"/>
    </row>
    <row r="35" spans="1:17" s="22" customFormat="1" ht="24" customHeight="1" x14ac:dyDescent="0.2">
      <c r="A35" s="3"/>
      <c r="B35" s="52"/>
      <c r="C35" s="39"/>
      <c r="D35" s="40"/>
      <c r="E35" s="41"/>
      <c r="F35" s="54"/>
      <c r="G35" s="43"/>
      <c r="H35" s="44" t="str">
        <f t="shared" si="0"/>
        <v/>
      </c>
      <c r="I35" s="44" t="str">
        <f t="shared" si="1"/>
        <v/>
      </c>
      <c r="J35" s="44" t="str">
        <f t="shared" si="2"/>
        <v/>
      </c>
      <c r="K35" s="48" t="str">
        <f t="shared" si="4"/>
        <v/>
      </c>
      <c r="L35" s="44" t="str">
        <f t="shared" si="3"/>
        <v/>
      </c>
      <c r="M35" s="45"/>
      <c r="N35" s="45"/>
      <c r="O35" s="45"/>
      <c r="P35" s="46"/>
      <c r="Q35" s="8"/>
    </row>
    <row r="36" spans="1:17" s="22" customFormat="1" ht="24" customHeight="1" x14ac:dyDescent="0.2">
      <c r="A36" s="3"/>
      <c r="B36" s="52"/>
      <c r="C36" s="39"/>
      <c r="D36" s="40"/>
      <c r="E36" s="41"/>
      <c r="F36" s="54"/>
      <c r="G36" s="43"/>
      <c r="H36" s="44" t="str">
        <f t="shared" si="0"/>
        <v/>
      </c>
      <c r="I36" s="44" t="str">
        <f t="shared" si="1"/>
        <v/>
      </c>
      <c r="J36" s="44" t="str">
        <f t="shared" si="2"/>
        <v/>
      </c>
      <c r="K36" s="48" t="str">
        <f t="shared" si="4"/>
        <v/>
      </c>
      <c r="L36" s="44" t="str">
        <f t="shared" si="3"/>
        <v/>
      </c>
      <c r="M36" s="45"/>
      <c r="N36" s="45"/>
      <c r="O36" s="45"/>
      <c r="P36" s="46"/>
      <c r="Q36" s="8"/>
    </row>
    <row r="37" spans="1:17" s="22" customFormat="1" ht="24" customHeight="1" x14ac:dyDescent="0.2">
      <c r="A37" s="3"/>
      <c r="B37" s="52"/>
      <c r="C37" s="39"/>
      <c r="D37" s="40"/>
      <c r="E37" s="41"/>
      <c r="F37" s="54"/>
      <c r="G37" s="43"/>
      <c r="H37" s="44" t="str">
        <f t="shared" si="0"/>
        <v/>
      </c>
      <c r="I37" s="44" t="str">
        <f t="shared" si="1"/>
        <v/>
      </c>
      <c r="J37" s="44" t="str">
        <f t="shared" si="2"/>
        <v/>
      </c>
      <c r="K37" s="48" t="str">
        <f t="shared" si="4"/>
        <v/>
      </c>
      <c r="L37" s="44" t="str">
        <f t="shared" si="3"/>
        <v/>
      </c>
      <c r="M37" s="45"/>
      <c r="N37" s="45"/>
      <c r="O37" s="45"/>
      <c r="P37" s="46"/>
      <c r="Q37" s="8"/>
    </row>
    <row r="38" spans="1:17" s="22" customFormat="1" ht="24" customHeight="1" x14ac:dyDescent="0.2">
      <c r="A38" s="3"/>
      <c r="B38" s="52"/>
      <c r="C38" s="39"/>
      <c r="D38" s="40"/>
      <c r="E38" s="41"/>
      <c r="F38" s="54"/>
      <c r="G38" s="43"/>
      <c r="H38" s="44" t="str">
        <f t="shared" si="0"/>
        <v/>
      </c>
      <c r="I38" s="44" t="str">
        <f t="shared" si="1"/>
        <v/>
      </c>
      <c r="J38" s="44" t="str">
        <f t="shared" si="2"/>
        <v/>
      </c>
      <c r="K38" s="48" t="str">
        <f t="shared" si="4"/>
        <v/>
      </c>
      <c r="L38" s="44" t="str">
        <f t="shared" si="3"/>
        <v/>
      </c>
      <c r="M38" s="45"/>
      <c r="N38" s="45"/>
      <c r="O38" s="45"/>
      <c r="P38" s="46"/>
      <c r="Q38" s="8"/>
    </row>
    <row r="39" spans="1:17" s="22" customFormat="1" ht="24" customHeight="1" x14ac:dyDescent="0.2">
      <c r="A39" s="3"/>
      <c r="B39" s="52"/>
      <c r="C39" s="39"/>
      <c r="D39" s="40"/>
      <c r="E39" s="41"/>
      <c r="F39" s="54"/>
      <c r="G39" s="43"/>
      <c r="H39" s="44" t="str">
        <f t="shared" si="0"/>
        <v/>
      </c>
      <c r="I39" s="44" t="str">
        <f t="shared" si="1"/>
        <v/>
      </c>
      <c r="J39" s="44" t="str">
        <f t="shared" si="2"/>
        <v/>
      </c>
      <c r="K39" s="48" t="str">
        <f t="shared" si="4"/>
        <v/>
      </c>
      <c r="L39" s="44" t="str">
        <f t="shared" si="3"/>
        <v/>
      </c>
      <c r="M39" s="45"/>
      <c r="N39" s="45"/>
      <c r="O39" s="45"/>
      <c r="P39" s="46"/>
      <c r="Q39" s="8"/>
    </row>
    <row r="40" spans="1:17" s="22" customFormat="1" ht="24" customHeight="1" x14ac:dyDescent="0.2">
      <c r="A40" s="3"/>
      <c r="B40" s="52"/>
      <c r="C40" s="39"/>
      <c r="D40" s="40"/>
      <c r="E40" s="41"/>
      <c r="F40" s="54"/>
      <c r="G40" s="43"/>
      <c r="H40" s="44" t="str">
        <f t="shared" si="0"/>
        <v/>
      </c>
      <c r="I40" s="44" t="str">
        <f t="shared" si="1"/>
        <v/>
      </c>
      <c r="J40" s="44" t="str">
        <f t="shared" si="2"/>
        <v/>
      </c>
      <c r="K40" s="48" t="str">
        <f t="shared" si="4"/>
        <v/>
      </c>
      <c r="L40" s="44" t="str">
        <f t="shared" si="3"/>
        <v/>
      </c>
      <c r="M40" s="45"/>
      <c r="N40" s="45"/>
      <c r="O40" s="45"/>
      <c r="P40" s="46"/>
      <c r="Q40" s="8"/>
    </row>
    <row r="41" spans="1:17" s="22" customFormat="1" ht="24" customHeight="1" x14ac:dyDescent="0.2">
      <c r="A41" s="3"/>
      <c r="B41" s="52"/>
      <c r="C41" s="39"/>
      <c r="D41" s="40"/>
      <c r="E41" s="41"/>
      <c r="F41" s="54"/>
      <c r="G41" s="43"/>
      <c r="H41" s="44" t="str">
        <f t="shared" si="0"/>
        <v/>
      </c>
      <c r="I41" s="44" t="str">
        <f t="shared" si="1"/>
        <v/>
      </c>
      <c r="J41" s="44" t="str">
        <f t="shared" si="2"/>
        <v/>
      </c>
      <c r="K41" s="48" t="str">
        <f t="shared" si="4"/>
        <v/>
      </c>
      <c r="L41" s="44" t="str">
        <f t="shared" si="3"/>
        <v/>
      </c>
      <c r="M41" s="45"/>
      <c r="N41" s="45"/>
      <c r="O41" s="45"/>
      <c r="P41" s="46"/>
      <c r="Q41" s="8"/>
    </row>
    <row r="42" spans="1:17" s="22" customFormat="1" ht="24" customHeight="1" x14ac:dyDescent="0.2">
      <c r="A42" s="3"/>
      <c r="B42" s="52"/>
      <c r="C42" s="39"/>
      <c r="D42" s="40"/>
      <c r="E42" s="41"/>
      <c r="F42" s="54"/>
      <c r="G42" s="43"/>
      <c r="H42" s="44" t="str">
        <f t="shared" si="0"/>
        <v/>
      </c>
      <c r="I42" s="44" t="str">
        <f t="shared" si="1"/>
        <v/>
      </c>
      <c r="J42" s="44" t="str">
        <f t="shared" si="2"/>
        <v/>
      </c>
      <c r="K42" s="48" t="str">
        <f t="shared" si="4"/>
        <v/>
      </c>
      <c r="L42" s="44" t="str">
        <f t="shared" si="3"/>
        <v/>
      </c>
      <c r="M42" s="45"/>
      <c r="N42" s="45"/>
      <c r="O42" s="45"/>
      <c r="P42" s="46"/>
      <c r="Q42" s="8"/>
    </row>
    <row r="43" spans="1:17" s="22" customFormat="1" ht="24" customHeight="1" x14ac:dyDescent="0.2">
      <c r="A43" s="3"/>
      <c r="B43" s="52"/>
      <c r="C43" s="39"/>
      <c r="D43" s="40"/>
      <c r="E43" s="41"/>
      <c r="F43" s="54"/>
      <c r="G43" s="43"/>
      <c r="H43" s="44" t="str">
        <f t="shared" si="0"/>
        <v/>
      </c>
      <c r="I43" s="44" t="str">
        <f t="shared" si="1"/>
        <v/>
      </c>
      <c r="J43" s="44" t="str">
        <f t="shared" si="2"/>
        <v/>
      </c>
      <c r="K43" s="48" t="str">
        <f t="shared" si="4"/>
        <v/>
      </c>
      <c r="L43" s="44" t="str">
        <f t="shared" si="3"/>
        <v/>
      </c>
      <c r="M43" s="45"/>
      <c r="N43" s="45"/>
      <c r="O43" s="45"/>
      <c r="P43" s="46"/>
      <c r="Q43" s="8"/>
    </row>
    <row r="44" spans="1:17" s="22" customFormat="1" ht="24" customHeight="1" x14ac:dyDescent="0.2">
      <c r="A44" s="3"/>
      <c r="B44" s="52"/>
      <c r="C44" s="39"/>
      <c r="D44" s="40"/>
      <c r="E44" s="41"/>
      <c r="F44" s="54"/>
      <c r="G44" s="43"/>
      <c r="H44" s="44" t="str">
        <f t="shared" si="0"/>
        <v/>
      </c>
      <c r="I44" s="44" t="str">
        <f t="shared" si="1"/>
        <v/>
      </c>
      <c r="J44" s="44" t="str">
        <f t="shared" si="2"/>
        <v/>
      </c>
      <c r="K44" s="48" t="str">
        <f t="shared" si="4"/>
        <v/>
      </c>
      <c r="L44" s="44" t="str">
        <f t="shared" si="3"/>
        <v/>
      </c>
      <c r="M44" s="45"/>
      <c r="N44" s="45"/>
      <c r="O44" s="45"/>
      <c r="P44" s="46"/>
      <c r="Q44" s="8"/>
    </row>
    <row r="45" spans="1:17" s="22" customFormat="1" ht="24" customHeight="1" x14ac:dyDescent="0.2">
      <c r="A45" s="3"/>
      <c r="B45" s="52"/>
      <c r="C45" s="39"/>
      <c r="D45" s="40"/>
      <c r="E45" s="41"/>
      <c r="F45" s="54"/>
      <c r="G45" s="43"/>
      <c r="H45" s="44" t="str">
        <f t="shared" si="0"/>
        <v/>
      </c>
      <c r="I45" s="44" t="str">
        <f t="shared" si="1"/>
        <v/>
      </c>
      <c r="J45" s="44" t="str">
        <f t="shared" si="2"/>
        <v/>
      </c>
      <c r="K45" s="48" t="str">
        <f t="shared" si="4"/>
        <v/>
      </c>
      <c r="L45" s="44" t="str">
        <f t="shared" si="3"/>
        <v/>
      </c>
      <c r="M45" s="45"/>
      <c r="N45" s="45"/>
      <c r="O45" s="45"/>
      <c r="P45" s="46"/>
      <c r="Q45" s="8"/>
    </row>
    <row r="46" spans="1:17" s="22" customFormat="1" ht="24" customHeight="1" x14ac:dyDescent="0.2">
      <c r="A46" s="3"/>
      <c r="B46" s="52"/>
      <c r="C46" s="39"/>
      <c r="D46" s="40"/>
      <c r="E46" s="41"/>
      <c r="F46" s="54"/>
      <c r="G46" s="43"/>
      <c r="H46" s="44" t="str">
        <f t="shared" si="0"/>
        <v/>
      </c>
      <c r="I46" s="44" t="str">
        <f t="shared" si="1"/>
        <v/>
      </c>
      <c r="J46" s="44" t="str">
        <f t="shared" si="2"/>
        <v/>
      </c>
      <c r="K46" s="48" t="str">
        <f t="shared" si="4"/>
        <v/>
      </c>
      <c r="L46" s="44" t="str">
        <f t="shared" si="3"/>
        <v/>
      </c>
      <c r="M46" s="45"/>
      <c r="N46" s="45"/>
      <c r="O46" s="45"/>
      <c r="P46" s="46"/>
      <c r="Q46" s="8"/>
    </row>
    <row r="47" spans="1:17" s="22" customFormat="1" ht="24" customHeight="1" x14ac:dyDescent="0.2">
      <c r="A47" s="3"/>
      <c r="B47" s="52"/>
      <c r="C47" s="39"/>
      <c r="D47" s="40"/>
      <c r="E47" s="41"/>
      <c r="F47" s="54"/>
      <c r="G47" s="43"/>
      <c r="H47" s="44" t="str">
        <f t="shared" si="0"/>
        <v/>
      </c>
      <c r="I47" s="44" t="str">
        <f t="shared" si="1"/>
        <v/>
      </c>
      <c r="J47" s="44" t="str">
        <f t="shared" si="2"/>
        <v/>
      </c>
      <c r="K47" s="48" t="str">
        <f t="shared" si="4"/>
        <v/>
      </c>
      <c r="L47" s="44" t="str">
        <f t="shared" si="3"/>
        <v/>
      </c>
      <c r="M47" s="45"/>
      <c r="N47" s="45"/>
      <c r="O47" s="45"/>
      <c r="P47" s="46"/>
      <c r="Q47" s="8"/>
    </row>
    <row r="48" spans="1:17" s="22" customFormat="1" ht="24" customHeight="1" x14ac:dyDescent="0.2">
      <c r="A48" s="3"/>
      <c r="B48" s="52"/>
      <c r="C48" s="39"/>
      <c r="D48" s="40"/>
      <c r="E48" s="41"/>
      <c r="F48" s="54"/>
      <c r="G48" s="43"/>
      <c r="H48" s="44" t="str">
        <f t="shared" si="0"/>
        <v/>
      </c>
      <c r="I48" s="44" t="str">
        <f t="shared" si="1"/>
        <v/>
      </c>
      <c r="J48" s="44" t="str">
        <f t="shared" si="2"/>
        <v/>
      </c>
      <c r="K48" s="48" t="str">
        <f t="shared" si="4"/>
        <v/>
      </c>
      <c r="L48" s="44" t="str">
        <f t="shared" si="3"/>
        <v/>
      </c>
      <c r="M48" s="45"/>
      <c r="N48" s="45"/>
      <c r="O48" s="45"/>
      <c r="P48" s="46"/>
      <c r="Q48" s="8"/>
    </row>
    <row r="49" spans="1:17" s="22" customFormat="1" ht="24" customHeight="1" x14ac:dyDescent="0.2">
      <c r="A49" s="3"/>
      <c r="B49" s="52"/>
      <c r="C49" s="39"/>
      <c r="D49" s="40"/>
      <c r="E49" s="41"/>
      <c r="F49" s="54"/>
      <c r="G49" s="43"/>
      <c r="H49" s="44" t="str">
        <f t="shared" si="0"/>
        <v/>
      </c>
      <c r="I49" s="44" t="str">
        <f t="shared" si="1"/>
        <v/>
      </c>
      <c r="J49" s="44" t="str">
        <f t="shared" si="2"/>
        <v/>
      </c>
      <c r="K49" s="48" t="str">
        <f t="shared" si="4"/>
        <v/>
      </c>
      <c r="L49" s="44" t="str">
        <f t="shared" si="3"/>
        <v/>
      </c>
      <c r="M49" s="45"/>
      <c r="N49" s="45"/>
      <c r="O49" s="45"/>
      <c r="P49" s="46"/>
      <c r="Q49" s="8"/>
    </row>
    <row r="50" spans="1:17" s="22" customFormat="1" ht="24" customHeight="1" x14ac:dyDescent="0.2">
      <c r="A50" s="3"/>
      <c r="B50" s="52"/>
      <c r="C50" s="39"/>
      <c r="D50" s="40"/>
      <c r="E50" s="41"/>
      <c r="F50" s="54"/>
      <c r="G50" s="43"/>
      <c r="H50" s="44" t="str">
        <f t="shared" si="0"/>
        <v/>
      </c>
      <c r="I50" s="44" t="str">
        <f t="shared" si="1"/>
        <v/>
      </c>
      <c r="J50" s="44" t="str">
        <f t="shared" si="2"/>
        <v/>
      </c>
      <c r="K50" s="48" t="str">
        <f t="shared" si="4"/>
        <v/>
      </c>
      <c r="L50" s="44" t="str">
        <f t="shared" si="3"/>
        <v/>
      </c>
      <c r="M50" s="45"/>
      <c r="N50" s="45"/>
      <c r="O50" s="45"/>
      <c r="P50" s="46"/>
      <c r="Q50" s="8"/>
    </row>
    <row r="51" spans="1:17" s="22" customFormat="1" ht="24" customHeight="1" x14ac:dyDescent="0.2">
      <c r="A51" s="3"/>
      <c r="B51" s="52"/>
      <c r="C51" s="39"/>
      <c r="D51" s="40"/>
      <c r="E51" s="41"/>
      <c r="F51" s="54"/>
      <c r="G51" s="43"/>
      <c r="H51" s="44" t="str">
        <f t="shared" si="0"/>
        <v/>
      </c>
      <c r="I51" s="44" t="str">
        <f t="shared" si="1"/>
        <v/>
      </c>
      <c r="J51" s="44" t="str">
        <f t="shared" si="2"/>
        <v/>
      </c>
      <c r="K51" s="48" t="str">
        <f t="shared" si="4"/>
        <v/>
      </c>
      <c r="L51" s="44" t="str">
        <f t="shared" si="3"/>
        <v/>
      </c>
      <c r="M51" s="45"/>
      <c r="N51" s="45"/>
      <c r="O51" s="45"/>
      <c r="P51" s="46"/>
      <c r="Q51" s="8"/>
    </row>
    <row r="52" spans="1:17" s="22" customFormat="1" ht="24" customHeight="1" x14ac:dyDescent="0.2">
      <c r="A52" s="3"/>
      <c r="B52" s="52"/>
      <c r="C52" s="39"/>
      <c r="D52" s="40"/>
      <c r="E52" s="41"/>
      <c r="F52" s="54"/>
      <c r="G52" s="43"/>
      <c r="H52" s="44" t="str">
        <f t="shared" si="0"/>
        <v/>
      </c>
      <c r="I52" s="44" t="str">
        <f t="shared" si="1"/>
        <v/>
      </c>
      <c r="J52" s="44" t="str">
        <f t="shared" si="2"/>
        <v/>
      </c>
      <c r="K52" s="48" t="str">
        <f t="shared" si="4"/>
        <v/>
      </c>
      <c r="L52" s="44" t="str">
        <f t="shared" si="3"/>
        <v/>
      </c>
      <c r="M52" s="45"/>
      <c r="N52" s="45"/>
      <c r="O52" s="45"/>
      <c r="P52" s="46"/>
      <c r="Q52" s="8"/>
    </row>
    <row r="53" spans="1:17" s="22" customFormat="1" ht="24" customHeight="1" x14ac:dyDescent="0.2">
      <c r="A53" s="3"/>
      <c r="B53" s="52"/>
      <c r="C53" s="39"/>
      <c r="D53" s="40"/>
      <c r="E53" s="41"/>
      <c r="F53" s="54"/>
      <c r="G53" s="43"/>
      <c r="H53" s="44" t="str">
        <f t="shared" si="0"/>
        <v/>
      </c>
      <c r="I53" s="44" t="str">
        <f t="shared" si="1"/>
        <v/>
      </c>
      <c r="J53" s="44" t="str">
        <f t="shared" si="2"/>
        <v/>
      </c>
      <c r="K53" s="48" t="str">
        <f t="shared" si="4"/>
        <v/>
      </c>
      <c r="L53" s="44" t="str">
        <f t="shared" si="3"/>
        <v/>
      </c>
      <c r="M53" s="45"/>
      <c r="N53" s="45"/>
      <c r="O53" s="45"/>
      <c r="P53" s="46"/>
      <c r="Q53" s="8"/>
    </row>
    <row r="54" spans="1:17" s="22" customFormat="1" ht="24" customHeight="1" x14ac:dyDescent="0.2">
      <c r="A54" s="3"/>
      <c r="B54" s="52"/>
      <c r="C54" s="39"/>
      <c r="D54" s="40"/>
      <c r="E54" s="41"/>
      <c r="F54" s="54"/>
      <c r="G54" s="43"/>
      <c r="H54" s="44" t="str">
        <f t="shared" si="0"/>
        <v/>
      </c>
      <c r="I54" s="44" t="str">
        <f t="shared" si="1"/>
        <v/>
      </c>
      <c r="J54" s="44" t="str">
        <f t="shared" si="2"/>
        <v/>
      </c>
      <c r="K54" s="48" t="str">
        <f t="shared" si="4"/>
        <v/>
      </c>
      <c r="L54" s="44" t="str">
        <f t="shared" si="3"/>
        <v/>
      </c>
      <c r="M54" s="45"/>
      <c r="N54" s="45"/>
      <c r="O54" s="45"/>
      <c r="P54" s="46"/>
      <c r="Q54" s="8"/>
    </row>
    <row r="55" spans="1:17" s="22" customFormat="1" ht="24" customHeight="1" x14ac:dyDescent="0.2">
      <c r="A55" s="3"/>
      <c r="B55" s="52"/>
      <c r="C55" s="39"/>
      <c r="D55" s="40"/>
      <c r="E55" s="41"/>
      <c r="F55" s="54"/>
      <c r="G55" s="43"/>
      <c r="H55" s="44" t="str">
        <f t="shared" si="0"/>
        <v/>
      </c>
      <c r="I55" s="44" t="str">
        <f t="shared" si="1"/>
        <v/>
      </c>
      <c r="J55" s="44" t="str">
        <f t="shared" si="2"/>
        <v/>
      </c>
      <c r="K55" s="48" t="str">
        <f t="shared" si="4"/>
        <v/>
      </c>
      <c r="L55" s="44" t="str">
        <f t="shared" si="3"/>
        <v/>
      </c>
      <c r="M55" s="45"/>
      <c r="N55" s="45"/>
      <c r="O55" s="45"/>
      <c r="P55" s="46"/>
      <c r="Q55" s="8"/>
    </row>
    <row r="56" spans="1:17" s="22" customFormat="1" ht="24" customHeight="1" x14ac:dyDescent="0.2">
      <c r="A56" s="3"/>
      <c r="B56" s="52"/>
      <c r="C56" s="39"/>
      <c r="D56" s="40"/>
      <c r="E56" s="41"/>
      <c r="F56" s="54"/>
      <c r="G56" s="43"/>
      <c r="H56" s="44" t="str">
        <f t="shared" si="0"/>
        <v/>
      </c>
      <c r="I56" s="44" t="str">
        <f t="shared" si="1"/>
        <v/>
      </c>
      <c r="J56" s="44" t="str">
        <f t="shared" si="2"/>
        <v/>
      </c>
      <c r="K56" s="48" t="str">
        <f t="shared" si="4"/>
        <v/>
      </c>
      <c r="L56" s="44" t="str">
        <f t="shared" si="3"/>
        <v/>
      </c>
      <c r="M56" s="45"/>
      <c r="N56" s="45"/>
      <c r="O56" s="45"/>
      <c r="P56" s="46"/>
      <c r="Q56" s="8"/>
    </row>
    <row r="57" spans="1:17" s="22" customFormat="1" ht="24" customHeight="1" x14ac:dyDescent="0.2">
      <c r="A57" s="3"/>
      <c r="B57" s="52"/>
      <c r="C57" s="39"/>
      <c r="D57" s="40"/>
      <c r="E57" s="41"/>
      <c r="F57" s="54"/>
      <c r="G57" s="43"/>
      <c r="H57" s="44" t="str">
        <f t="shared" si="0"/>
        <v/>
      </c>
      <c r="I57" s="44" t="str">
        <f t="shared" si="1"/>
        <v/>
      </c>
      <c r="J57" s="44" t="str">
        <f t="shared" si="2"/>
        <v/>
      </c>
      <c r="K57" s="48" t="str">
        <f t="shared" si="4"/>
        <v/>
      </c>
      <c r="L57" s="44" t="str">
        <f t="shared" si="3"/>
        <v/>
      </c>
      <c r="M57" s="45"/>
      <c r="N57" s="45"/>
      <c r="O57" s="45"/>
      <c r="P57" s="46"/>
      <c r="Q57" s="8"/>
    </row>
    <row r="58" spans="1:17" s="22" customFormat="1" ht="24" customHeight="1" x14ac:dyDescent="0.2">
      <c r="A58" s="3"/>
      <c r="B58" s="52"/>
      <c r="C58" s="39"/>
      <c r="D58" s="40"/>
      <c r="E58" s="41"/>
      <c r="F58" s="54"/>
      <c r="G58" s="43"/>
      <c r="H58" s="44" t="str">
        <f t="shared" si="0"/>
        <v/>
      </c>
      <c r="I58" s="44" t="str">
        <f t="shared" si="1"/>
        <v/>
      </c>
      <c r="J58" s="44" t="str">
        <f t="shared" si="2"/>
        <v/>
      </c>
      <c r="K58" s="48" t="str">
        <f t="shared" si="4"/>
        <v/>
      </c>
      <c r="L58" s="44" t="str">
        <f t="shared" si="3"/>
        <v/>
      </c>
      <c r="M58" s="45"/>
      <c r="N58" s="45"/>
      <c r="O58" s="45"/>
      <c r="P58" s="46"/>
      <c r="Q58" s="8"/>
    </row>
    <row r="59" spans="1:17" s="22" customFormat="1" ht="24" customHeight="1" x14ac:dyDescent="0.2">
      <c r="A59" s="3"/>
      <c r="B59" s="52"/>
      <c r="C59" s="39"/>
      <c r="D59" s="40"/>
      <c r="E59" s="41"/>
      <c r="F59" s="54"/>
      <c r="G59" s="43"/>
      <c r="H59" s="44" t="str">
        <f t="shared" si="0"/>
        <v/>
      </c>
      <c r="I59" s="44" t="str">
        <f t="shared" si="1"/>
        <v/>
      </c>
      <c r="J59" s="44" t="str">
        <f t="shared" si="2"/>
        <v/>
      </c>
      <c r="K59" s="48" t="str">
        <f t="shared" si="4"/>
        <v/>
      </c>
      <c r="L59" s="44" t="str">
        <f t="shared" si="3"/>
        <v/>
      </c>
      <c r="M59" s="45"/>
      <c r="N59" s="45"/>
      <c r="O59" s="45"/>
      <c r="P59" s="46"/>
      <c r="Q59" s="8"/>
    </row>
    <row r="60" spans="1:17" s="22" customFormat="1" ht="24" customHeight="1" x14ac:dyDescent="0.2">
      <c r="A60" s="3"/>
      <c r="B60" s="52"/>
      <c r="C60" s="39"/>
      <c r="D60" s="40"/>
      <c r="E60" s="41"/>
      <c r="F60" s="54"/>
      <c r="G60" s="43"/>
      <c r="H60" s="44" t="str">
        <f t="shared" si="0"/>
        <v/>
      </c>
      <c r="I60" s="44" t="str">
        <f t="shared" si="1"/>
        <v/>
      </c>
      <c r="J60" s="44" t="str">
        <f t="shared" si="2"/>
        <v/>
      </c>
      <c r="K60" s="48" t="str">
        <f t="shared" si="4"/>
        <v/>
      </c>
      <c r="L60" s="44" t="str">
        <f t="shared" si="3"/>
        <v/>
      </c>
      <c r="M60" s="45"/>
      <c r="N60" s="45"/>
      <c r="O60" s="45"/>
      <c r="P60" s="46"/>
      <c r="Q60" s="8"/>
    </row>
    <row r="61" spans="1:17" s="22" customFormat="1" ht="24" customHeight="1" x14ac:dyDescent="0.2">
      <c r="A61" s="3"/>
      <c r="B61" s="52"/>
      <c r="C61" s="39"/>
      <c r="D61" s="40"/>
      <c r="E61" s="41"/>
      <c r="F61" s="54"/>
      <c r="G61" s="43"/>
      <c r="H61" s="44" t="str">
        <f t="shared" si="0"/>
        <v/>
      </c>
      <c r="I61" s="44" t="str">
        <f t="shared" si="1"/>
        <v/>
      </c>
      <c r="J61" s="44" t="str">
        <f t="shared" si="2"/>
        <v/>
      </c>
      <c r="K61" s="48" t="str">
        <f t="shared" si="4"/>
        <v/>
      </c>
      <c r="L61" s="44" t="str">
        <f t="shared" si="3"/>
        <v/>
      </c>
      <c r="M61" s="45"/>
      <c r="N61" s="45"/>
      <c r="O61" s="45"/>
      <c r="P61" s="46"/>
      <c r="Q61" s="8"/>
    </row>
    <row r="62" spans="1:17" s="22" customFormat="1" ht="24" customHeight="1" x14ac:dyDescent="0.2">
      <c r="A62" s="3"/>
      <c r="B62" s="52"/>
      <c r="C62" s="39"/>
      <c r="D62" s="40"/>
      <c r="E62" s="41"/>
      <c r="F62" s="54"/>
      <c r="G62" s="43"/>
      <c r="H62" s="44" t="str">
        <f t="shared" si="0"/>
        <v/>
      </c>
      <c r="I62" s="44" t="str">
        <f t="shared" si="1"/>
        <v/>
      </c>
      <c r="J62" s="44" t="str">
        <f t="shared" si="2"/>
        <v/>
      </c>
      <c r="K62" s="48" t="str">
        <f t="shared" si="4"/>
        <v/>
      </c>
      <c r="L62" s="44" t="str">
        <f t="shared" si="3"/>
        <v/>
      </c>
      <c r="M62" s="45"/>
      <c r="N62" s="45"/>
      <c r="O62" s="45"/>
      <c r="P62" s="46"/>
      <c r="Q62" s="8"/>
    </row>
    <row r="63" spans="1:17" s="22" customFormat="1" ht="24" customHeight="1" x14ac:dyDescent="0.2">
      <c r="A63" s="3"/>
      <c r="B63" s="52"/>
      <c r="C63" s="39"/>
      <c r="D63" s="40"/>
      <c r="E63" s="41"/>
      <c r="F63" s="54"/>
      <c r="G63" s="43"/>
      <c r="H63" s="44" t="str">
        <f t="shared" si="0"/>
        <v/>
      </c>
      <c r="I63" s="44" t="str">
        <f t="shared" si="1"/>
        <v/>
      </c>
      <c r="J63" s="44" t="str">
        <f t="shared" si="2"/>
        <v/>
      </c>
      <c r="K63" s="48" t="str">
        <f t="shared" si="4"/>
        <v/>
      </c>
      <c r="L63" s="44" t="str">
        <f t="shared" si="3"/>
        <v/>
      </c>
      <c r="M63" s="45"/>
      <c r="N63" s="45"/>
      <c r="O63" s="45"/>
      <c r="P63" s="46"/>
      <c r="Q63" s="8"/>
    </row>
    <row r="64" spans="1:17" s="22" customFormat="1" ht="24" customHeight="1" x14ac:dyDescent="0.2">
      <c r="A64" s="3"/>
      <c r="B64" s="52"/>
      <c r="C64" s="39"/>
      <c r="D64" s="40"/>
      <c r="E64" s="41"/>
      <c r="F64" s="54"/>
      <c r="G64" s="43"/>
      <c r="H64" s="44" t="str">
        <f t="shared" si="0"/>
        <v/>
      </c>
      <c r="I64" s="44" t="str">
        <f t="shared" si="1"/>
        <v/>
      </c>
      <c r="J64" s="44" t="str">
        <f t="shared" si="2"/>
        <v/>
      </c>
      <c r="K64" s="48" t="str">
        <f t="shared" si="4"/>
        <v/>
      </c>
      <c r="L64" s="44" t="str">
        <f t="shared" si="3"/>
        <v/>
      </c>
      <c r="M64" s="45"/>
      <c r="N64" s="45"/>
      <c r="O64" s="45"/>
      <c r="P64" s="46"/>
      <c r="Q64" s="8"/>
    </row>
    <row r="65" spans="1:17" s="22" customFormat="1" ht="24" customHeight="1" x14ac:dyDescent="0.2">
      <c r="A65" s="3"/>
      <c r="B65" s="52"/>
      <c r="C65" s="39"/>
      <c r="D65" s="40"/>
      <c r="E65" s="41"/>
      <c r="F65" s="54"/>
      <c r="G65" s="43"/>
      <c r="H65" s="44" t="str">
        <f t="shared" si="0"/>
        <v/>
      </c>
      <c r="I65" s="44" t="str">
        <f t="shared" si="1"/>
        <v/>
      </c>
      <c r="J65" s="44" t="str">
        <f t="shared" si="2"/>
        <v/>
      </c>
      <c r="K65" s="48" t="str">
        <f t="shared" si="4"/>
        <v/>
      </c>
      <c r="L65" s="44" t="str">
        <f t="shared" si="3"/>
        <v/>
      </c>
      <c r="M65" s="45"/>
      <c r="N65" s="45"/>
      <c r="O65" s="45"/>
      <c r="P65" s="46"/>
      <c r="Q65" s="8"/>
    </row>
    <row r="66" spans="1:17" s="22" customFormat="1" ht="24" customHeight="1" x14ac:dyDescent="0.2">
      <c r="A66" s="3"/>
      <c r="B66" s="52"/>
      <c r="C66" s="39"/>
      <c r="D66" s="40"/>
      <c r="E66" s="41"/>
      <c r="F66" s="54"/>
      <c r="G66" s="43"/>
      <c r="H66" s="44" t="str">
        <f t="shared" si="0"/>
        <v/>
      </c>
      <c r="I66" s="44" t="str">
        <f t="shared" si="1"/>
        <v/>
      </c>
      <c r="J66" s="44" t="str">
        <f t="shared" si="2"/>
        <v/>
      </c>
      <c r="K66" s="48" t="str">
        <f t="shared" si="4"/>
        <v/>
      </c>
      <c r="L66" s="44" t="str">
        <f t="shared" si="3"/>
        <v/>
      </c>
      <c r="M66" s="45"/>
      <c r="N66" s="45"/>
      <c r="O66" s="45"/>
      <c r="P66" s="46"/>
      <c r="Q66" s="8"/>
    </row>
    <row r="67" spans="1:17" s="22" customFormat="1" ht="24" customHeight="1" x14ac:dyDescent="0.2">
      <c r="A67" s="3"/>
      <c r="B67" s="52"/>
      <c r="C67" s="39"/>
      <c r="D67" s="40"/>
      <c r="E67" s="41"/>
      <c r="F67" s="54"/>
      <c r="G67" s="43"/>
      <c r="H67" s="44" t="str">
        <f t="shared" si="0"/>
        <v/>
      </c>
      <c r="I67" s="44" t="str">
        <f t="shared" si="1"/>
        <v/>
      </c>
      <c r="J67" s="44" t="str">
        <f t="shared" si="2"/>
        <v/>
      </c>
      <c r="K67" s="48" t="str">
        <f t="shared" si="4"/>
        <v/>
      </c>
      <c r="L67" s="44" t="str">
        <f t="shared" si="3"/>
        <v/>
      </c>
      <c r="M67" s="45"/>
      <c r="N67" s="45"/>
      <c r="O67" s="45"/>
      <c r="P67" s="46"/>
      <c r="Q67" s="8"/>
    </row>
    <row r="68" spans="1:17" s="22" customFormat="1" ht="24" customHeight="1" x14ac:dyDescent="0.2">
      <c r="A68" s="3"/>
      <c r="B68" s="52"/>
      <c r="C68" s="39"/>
      <c r="D68" s="40"/>
      <c r="E68" s="41"/>
      <c r="F68" s="54"/>
      <c r="G68" s="43"/>
      <c r="H68" s="44" t="str">
        <f t="shared" si="0"/>
        <v/>
      </c>
      <c r="I68" s="44" t="str">
        <f t="shared" si="1"/>
        <v/>
      </c>
      <c r="J68" s="44" t="str">
        <f t="shared" si="2"/>
        <v/>
      </c>
      <c r="K68" s="48" t="str">
        <f t="shared" si="4"/>
        <v/>
      </c>
      <c r="L68" s="44" t="str">
        <f t="shared" si="3"/>
        <v/>
      </c>
      <c r="M68" s="45"/>
      <c r="N68" s="45"/>
      <c r="O68" s="45"/>
      <c r="P68" s="46"/>
      <c r="Q68" s="8"/>
    </row>
    <row r="69" spans="1:17" s="22" customFormat="1" ht="24" customHeight="1" x14ac:dyDescent="0.2">
      <c r="A69" s="3"/>
      <c r="B69" s="52"/>
      <c r="C69" s="39"/>
      <c r="D69" s="40"/>
      <c r="E69" s="41"/>
      <c r="F69" s="54"/>
      <c r="G69" s="43"/>
      <c r="H69" s="44" t="str">
        <f t="shared" si="0"/>
        <v/>
      </c>
      <c r="I69" s="44" t="str">
        <f t="shared" si="1"/>
        <v/>
      </c>
      <c r="J69" s="44" t="str">
        <f t="shared" si="2"/>
        <v/>
      </c>
      <c r="K69" s="48" t="str">
        <f t="shared" si="4"/>
        <v/>
      </c>
      <c r="L69" s="44" t="str">
        <f t="shared" si="3"/>
        <v/>
      </c>
      <c r="M69" s="45"/>
      <c r="N69" s="45"/>
      <c r="O69" s="45"/>
      <c r="P69" s="46"/>
      <c r="Q69" s="8"/>
    </row>
    <row r="70" spans="1:17" s="22" customFormat="1" ht="24" customHeight="1" x14ac:dyDescent="0.2">
      <c r="A70" s="3"/>
      <c r="B70" s="52"/>
      <c r="C70" s="39"/>
      <c r="D70" s="40"/>
      <c r="E70" s="41"/>
      <c r="F70" s="54"/>
      <c r="G70" s="43"/>
      <c r="H70" s="44" t="str">
        <f t="shared" si="0"/>
        <v/>
      </c>
      <c r="I70" s="44" t="str">
        <f t="shared" si="1"/>
        <v/>
      </c>
      <c r="J70" s="44" t="str">
        <f t="shared" si="2"/>
        <v/>
      </c>
      <c r="K70" s="48" t="str">
        <f t="shared" si="4"/>
        <v/>
      </c>
      <c r="L70" s="44" t="str">
        <f t="shared" si="3"/>
        <v/>
      </c>
      <c r="M70" s="45"/>
      <c r="N70" s="45"/>
      <c r="O70" s="45"/>
      <c r="P70" s="46"/>
      <c r="Q70" s="8"/>
    </row>
    <row r="71" spans="1:17" s="22" customFormat="1" ht="24" customHeight="1" x14ac:dyDescent="0.2">
      <c r="A71" s="3"/>
      <c r="B71" s="52"/>
      <c r="C71" s="39"/>
      <c r="D71" s="40"/>
      <c r="E71" s="41"/>
      <c r="F71" s="54"/>
      <c r="G71" s="43"/>
      <c r="H71" s="44" t="str">
        <f t="shared" si="0"/>
        <v/>
      </c>
      <c r="I71" s="44" t="str">
        <f t="shared" si="1"/>
        <v/>
      </c>
      <c r="J71" s="44" t="str">
        <f t="shared" si="2"/>
        <v/>
      </c>
      <c r="K71" s="48" t="str">
        <f t="shared" si="4"/>
        <v/>
      </c>
      <c r="L71" s="44" t="str">
        <f t="shared" si="3"/>
        <v/>
      </c>
      <c r="M71" s="45"/>
      <c r="N71" s="45"/>
      <c r="O71" s="45"/>
      <c r="P71" s="46"/>
      <c r="Q71" s="8"/>
    </row>
    <row r="72" spans="1:17" s="22" customFormat="1" ht="24" customHeight="1" x14ac:dyDescent="0.2">
      <c r="A72" s="3"/>
      <c r="B72" s="52"/>
      <c r="C72" s="39"/>
      <c r="D72" s="40"/>
      <c r="E72" s="41"/>
      <c r="F72" s="54"/>
      <c r="G72" s="43"/>
      <c r="H72" s="44" t="str">
        <f t="shared" si="0"/>
        <v/>
      </c>
      <c r="I72" s="44" t="str">
        <f t="shared" si="1"/>
        <v/>
      </c>
      <c r="J72" s="44" t="str">
        <f t="shared" si="2"/>
        <v/>
      </c>
      <c r="K72" s="48" t="str">
        <f t="shared" si="4"/>
        <v/>
      </c>
      <c r="L72" s="44" t="str">
        <f t="shared" si="3"/>
        <v/>
      </c>
      <c r="M72" s="45"/>
      <c r="N72" s="45"/>
      <c r="O72" s="45"/>
      <c r="P72" s="46"/>
      <c r="Q72" s="8"/>
    </row>
    <row r="73" spans="1:17" s="22" customFormat="1" ht="24" customHeight="1" x14ac:dyDescent="0.2">
      <c r="A73" s="3"/>
      <c r="B73" s="52"/>
      <c r="C73" s="39"/>
      <c r="D73" s="40"/>
      <c r="E73" s="41"/>
      <c r="F73" s="54"/>
      <c r="G73" s="43"/>
      <c r="H73" s="44" t="str">
        <f t="shared" si="0"/>
        <v/>
      </c>
      <c r="I73" s="44" t="str">
        <f t="shared" si="1"/>
        <v/>
      </c>
      <c r="J73" s="44" t="str">
        <f t="shared" si="2"/>
        <v/>
      </c>
      <c r="K73" s="48" t="str">
        <f t="shared" si="4"/>
        <v/>
      </c>
      <c r="L73" s="44" t="str">
        <f t="shared" si="3"/>
        <v/>
      </c>
      <c r="M73" s="45"/>
      <c r="N73" s="45"/>
      <c r="O73" s="45"/>
      <c r="P73" s="46"/>
      <c r="Q73" s="8"/>
    </row>
    <row r="74" spans="1:17" s="22" customFormat="1" ht="24" customHeight="1" x14ac:dyDescent="0.2">
      <c r="A74" s="3"/>
      <c r="B74" s="52"/>
      <c r="C74" s="39"/>
      <c r="D74" s="40"/>
      <c r="E74" s="41"/>
      <c r="F74" s="54"/>
      <c r="G74" s="43"/>
      <c r="H74" s="44" t="str">
        <f t="shared" si="0"/>
        <v/>
      </c>
      <c r="I74" s="44" t="str">
        <f t="shared" si="1"/>
        <v/>
      </c>
      <c r="J74" s="44" t="str">
        <f t="shared" si="2"/>
        <v/>
      </c>
      <c r="K74" s="48" t="str">
        <f t="shared" si="4"/>
        <v/>
      </c>
      <c r="L74" s="44" t="str">
        <f t="shared" si="3"/>
        <v/>
      </c>
      <c r="M74" s="45"/>
      <c r="N74" s="45"/>
      <c r="O74" s="45"/>
      <c r="P74" s="46"/>
      <c r="Q74" s="8"/>
    </row>
    <row r="75" spans="1:17" s="22" customFormat="1" ht="24" customHeight="1" x14ac:dyDescent="0.2">
      <c r="A75" s="3"/>
      <c r="B75" s="52"/>
      <c r="C75" s="39"/>
      <c r="D75" s="40"/>
      <c r="E75" s="41"/>
      <c r="F75" s="54"/>
      <c r="G75" s="43"/>
      <c r="H75" s="44" t="str">
        <f t="shared" si="0"/>
        <v/>
      </c>
      <c r="I75" s="44" t="str">
        <f t="shared" si="1"/>
        <v/>
      </c>
      <c r="J75" s="44" t="str">
        <f t="shared" si="2"/>
        <v/>
      </c>
      <c r="K75" s="48" t="str">
        <f t="shared" si="4"/>
        <v/>
      </c>
      <c r="L75" s="44" t="str">
        <f t="shared" si="3"/>
        <v/>
      </c>
      <c r="M75" s="45"/>
      <c r="N75" s="45"/>
      <c r="O75" s="45"/>
      <c r="P75" s="46"/>
      <c r="Q75" s="8"/>
    </row>
    <row r="76" spans="1:17" s="22" customFormat="1" ht="24" customHeight="1" x14ac:dyDescent="0.2">
      <c r="A76" s="3"/>
      <c r="B76" s="52"/>
      <c r="C76" s="39"/>
      <c r="D76" s="40"/>
      <c r="E76" s="41"/>
      <c r="F76" s="54"/>
      <c r="G76" s="43"/>
      <c r="H76" s="44" t="str">
        <f t="shared" si="0"/>
        <v/>
      </c>
      <c r="I76" s="44" t="str">
        <f t="shared" si="1"/>
        <v/>
      </c>
      <c r="J76" s="44" t="str">
        <f t="shared" si="2"/>
        <v/>
      </c>
      <c r="K76" s="48" t="str">
        <f t="shared" ref="K76:K102" si="5">IF(L76="","",IF(J76&lt;L76,"Más Económico","Más Costoso"))</f>
        <v/>
      </c>
      <c r="L76" s="44" t="str">
        <f t="shared" si="3"/>
        <v/>
      </c>
      <c r="M76" s="45"/>
      <c r="N76" s="45"/>
      <c r="O76" s="45"/>
      <c r="P76" s="46"/>
      <c r="Q76" s="8"/>
    </row>
    <row r="77" spans="1:17" s="22" customFormat="1" ht="24" customHeight="1" x14ac:dyDescent="0.2">
      <c r="A77" s="3"/>
      <c r="B77" s="52"/>
      <c r="C77" s="39"/>
      <c r="D77" s="40"/>
      <c r="E77" s="41"/>
      <c r="F77" s="54"/>
      <c r="G77" s="43"/>
      <c r="H77" s="44" t="str">
        <f t="shared" si="0"/>
        <v/>
      </c>
      <c r="I77" s="44" t="str">
        <f t="shared" si="1"/>
        <v/>
      </c>
      <c r="J77" s="44" t="str">
        <f t="shared" si="2"/>
        <v/>
      </c>
      <c r="K77" s="48" t="str">
        <f t="shared" si="5"/>
        <v/>
      </c>
      <c r="L77" s="44" t="str">
        <f t="shared" si="3"/>
        <v/>
      </c>
      <c r="M77" s="45"/>
      <c r="N77" s="45"/>
      <c r="O77" s="45"/>
      <c r="P77" s="46"/>
      <c r="Q77" s="8"/>
    </row>
    <row r="78" spans="1:17" s="22" customFormat="1" ht="24" customHeight="1" x14ac:dyDescent="0.2">
      <c r="A78" s="3"/>
      <c r="B78" s="52"/>
      <c r="C78" s="39"/>
      <c r="D78" s="40"/>
      <c r="E78" s="41"/>
      <c r="F78" s="54"/>
      <c r="G78" s="43"/>
      <c r="H78" s="44" t="str">
        <f t="shared" si="0"/>
        <v/>
      </c>
      <c r="I78" s="44" t="str">
        <f t="shared" si="1"/>
        <v/>
      </c>
      <c r="J78" s="44" t="str">
        <f t="shared" si="2"/>
        <v/>
      </c>
      <c r="K78" s="48" t="str">
        <f t="shared" si="5"/>
        <v/>
      </c>
      <c r="L78" s="44" t="str">
        <f t="shared" si="3"/>
        <v/>
      </c>
      <c r="M78" s="45"/>
      <c r="N78" s="45"/>
      <c r="O78" s="45"/>
      <c r="P78" s="46"/>
      <c r="Q78" s="8"/>
    </row>
    <row r="79" spans="1:17" s="22" customFormat="1" ht="24" customHeight="1" x14ac:dyDescent="0.2">
      <c r="A79" s="3"/>
      <c r="B79" s="52"/>
      <c r="C79" s="39"/>
      <c r="D79" s="40"/>
      <c r="E79" s="41"/>
      <c r="F79" s="54"/>
      <c r="G79" s="43"/>
      <c r="H79" s="44" t="str">
        <f t="shared" si="0"/>
        <v/>
      </c>
      <c r="I79" s="44" t="str">
        <f t="shared" si="1"/>
        <v/>
      </c>
      <c r="J79" s="44" t="str">
        <f t="shared" si="2"/>
        <v/>
      </c>
      <c r="K79" s="48" t="str">
        <f t="shared" si="5"/>
        <v/>
      </c>
      <c r="L79" s="44" t="str">
        <f t="shared" si="3"/>
        <v/>
      </c>
      <c r="M79" s="45"/>
      <c r="N79" s="45"/>
      <c r="O79" s="45"/>
      <c r="P79" s="46"/>
      <c r="Q79" s="8"/>
    </row>
    <row r="80" spans="1:17" s="22" customFormat="1" ht="24" customHeight="1" x14ac:dyDescent="0.2">
      <c r="A80" s="3"/>
      <c r="B80" s="52"/>
      <c r="C80" s="39"/>
      <c r="D80" s="40"/>
      <c r="E80" s="41"/>
      <c r="F80" s="54"/>
      <c r="G80" s="43"/>
      <c r="H80" s="44" t="str">
        <f t="shared" si="0"/>
        <v/>
      </c>
      <c r="I80" s="44" t="str">
        <f t="shared" si="1"/>
        <v/>
      </c>
      <c r="J80" s="44" t="str">
        <f t="shared" si="2"/>
        <v/>
      </c>
      <c r="K80" s="48" t="str">
        <f t="shared" si="5"/>
        <v/>
      </c>
      <c r="L80" s="44" t="str">
        <f t="shared" si="3"/>
        <v/>
      </c>
      <c r="M80" s="45"/>
      <c r="N80" s="45"/>
      <c r="O80" s="45"/>
      <c r="P80" s="46"/>
      <c r="Q80" s="8"/>
    </row>
    <row r="81" spans="1:17" s="22" customFormat="1" ht="24" customHeight="1" x14ac:dyDescent="0.2">
      <c r="A81" s="3"/>
      <c r="B81" s="52"/>
      <c r="C81" s="39"/>
      <c r="D81" s="40"/>
      <c r="E81" s="41"/>
      <c r="F81" s="54"/>
      <c r="G81" s="43"/>
      <c r="H81" s="44" t="str">
        <f t="shared" si="0"/>
        <v/>
      </c>
      <c r="I81" s="44" t="str">
        <f t="shared" si="1"/>
        <v/>
      </c>
      <c r="J81" s="44" t="str">
        <f t="shared" si="2"/>
        <v/>
      </c>
      <c r="K81" s="48" t="str">
        <f t="shared" si="5"/>
        <v/>
      </c>
      <c r="L81" s="44" t="str">
        <f t="shared" si="3"/>
        <v/>
      </c>
      <c r="M81" s="45"/>
      <c r="N81" s="45"/>
      <c r="O81" s="45"/>
      <c r="P81" s="46"/>
      <c r="Q81" s="8"/>
    </row>
    <row r="82" spans="1:17" s="22" customFormat="1" ht="24" customHeight="1" x14ac:dyDescent="0.2">
      <c r="A82" s="3"/>
      <c r="B82" s="52"/>
      <c r="C82" s="39"/>
      <c r="D82" s="40"/>
      <c r="E82" s="41"/>
      <c r="F82" s="54"/>
      <c r="G82" s="43"/>
      <c r="H82" s="44" t="str">
        <f t="shared" si="0"/>
        <v/>
      </c>
      <c r="I82" s="44" t="str">
        <f t="shared" si="1"/>
        <v/>
      </c>
      <c r="J82" s="44" t="str">
        <f t="shared" si="2"/>
        <v/>
      </c>
      <c r="K82" s="48" t="str">
        <f t="shared" si="5"/>
        <v/>
      </c>
      <c r="L82" s="44" t="str">
        <f t="shared" si="3"/>
        <v/>
      </c>
      <c r="M82" s="45"/>
      <c r="N82" s="45"/>
      <c r="O82" s="45"/>
      <c r="P82" s="46"/>
      <c r="Q82" s="8"/>
    </row>
    <row r="83" spans="1:17" s="22" customFormat="1" ht="24" customHeight="1" x14ac:dyDescent="0.2">
      <c r="A83" s="3"/>
      <c r="B83" s="52"/>
      <c r="C83" s="39"/>
      <c r="D83" s="40"/>
      <c r="E83" s="41"/>
      <c r="F83" s="54"/>
      <c r="G83" s="43"/>
      <c r="H83" s="44" t="str">
        <f t="shared" si="0"/>
        <v/>
      </c>
      <c r="I83" s="44" t="str">
        <f t="shared" si="1"/>
        <v/>
      </c>
      <c r="J83" s="44" t="str">
        <f t="shared" si="2"/>
        <v/>
      </c>
      <c r="K83" s="48" t="str">
        <f t="shared" si="5"/>
        <v/>
      </c>
      <c r="L83" s="44" t="str">
        <f t="shared" si="3"/>
        <v/>
      </c>
      <c r="M83" s="45"/>
      <c r="N83" s="45"/>
      <c r="O83" s="45"/>
      <c r="P83" s="46"/>
      <c r="Q83" s="8"/>
    </row>
    <row r="84" spans="1:17" s="22" customFormat="1" ht="24" customHeight="1" x14ac:dyDescent="0.2">
      <c r="A84" s="3"/>
      <c r="B84" s="52"/>
      <c r="C84" s="39"/>
      <c r="D84" s="40"/>
      <c r="E84" s="41"/>
      <c r="F84" s="54"/>
      <c r="G84" s="43"/>
      <c r="H84" s="44" t="str">
        <f t="shared" si="0"/>
        <v/>
      </c>
      <c r="I84" s="44" t="str">
        <f t="shared" si="1"/>
        <v/>
      </c>
      <c r="J84" s="44" t="str">
        <f t="shared" si="2"/>
        <v/>
      </c>
      <c r="K84" s="48" t="str">
        <f t="shared" si="5"/>
        <v/>
      </c>
      <c r="L84" s="44" t="str">
        <f t="shared" si="3"/>
        <v/>
      </c>
      <c r="M84" s="45"/>
      <c r="N84" s="45"/>
      <c r="O84" s="45"/>
      <c r="P84" s="46"/>
      <c r="Q84" s="8"/>
    </row>
    <row r="85" spans="1:17" s="22" customFormat="1" ht="24" customHeight="1" x14ac:dyDescent="0.2">
      <c r="A85" s="3"/>
      <c r="B85" s="52"/>
      <c r="C85" s="39"/>
      <c r="D85" s="40"/>
      <c r="E85" s="41"/>
      <c r="F85" s="54"/>
      <c r="G85" s="43"/>
      <c r="H85" s="44" t="str">
        <f t="shared" si="0"/>
        <v/>
      </c>
      <c r="I85" s="44" t="str">
        <f t="shared" si="1"/>
        <v/>
      </c>
      <c r="J85" s="44" t="str">
        <f t="shared" si="2"/>
        <v/>
      </c>
      <c r="K85" s="48" t="str">
        <f t="shared" si="5"/>
        <v/>
      </c>
      <c r="L85" s="44" t="str">
        <f t="shared" si="3"/>
        <v/>
      </c>
      <c r="M85" s="45"/>
      <c r="N85" s="45"/>
      <c r="O85" s="45"/>
      <c r="P85" s="46"/>
      <c r="Q85" s="8"/>
    </row>
    <row r="86" spans="1:17" s="22" customFormat="1" ht="24" customHeight="1" x14ac:dyDescent="0.2">
      <c r="A86" s="3"/>
      <c r="B86" s="52"/>
      <c r="C86" s="39"/>
      <c r="D86" s="40"/>
      <c r="E86" s="41"/>
      <c r="F86" s="54"/>
      <c r="G86" s="43"/>
      <c r="H86" s="44" t="str">
        <f t="shared" si="0"/>
        <v/>
      </c>
      <c r="I86" s="44" t="str">
        <f t="shared" si="1"/>
        <v/>
      </c>
      <c r="J86" s="44" t="str">
        <f t="shared" si="2"/>
        <v/>
      </c>
      <c r="K86" s="48" t="str">
        <f t="shared" si="5"/>
        <v/>
      </c>
      <c r="L86" s="44" t="str">
        <f t="shared" si="3"/>
        <v/>
      </c>
      <c r="M86" s="45"/>
      <c r="N86" s="45"/>
      <c r="O86" s="45"/>
      <c r="P86" s="46"/>
      <c r="Q86" s="8"/>
    </row>
    <row r="87" spans="1:17" s="22" customFormat="1" ht="24" customHeight="1" x14ac:dyDescent="0.2">
      <c r="A87" s="3"/>
      <c r="B87" s="52"/>
      <c r="C87" s="39"/>
      <c r="D87" s="40"/>
      <c r="E87" s="41"/>
      <c r="F87" s="54"/>
      <c r="G87" s="43"/>
      <c r="H87" s="44" t="str">
        <f t="shared" si="0"/>
        <v/>
      </c>
      <c r="I87" s="44" t="str">
        <f t="shared" si="1"/>
        <v/>
      </c>
      <c r="J87" s="44" t="str">
        <f t="shared" si="2"/>
        <v/>
      </c>
      <c r="K87" s="48" t="str">
        <f t="shared" si="5"/>
        <v/>
      </c>
      <c r="L87" s="44" t="str">
        <f t="shared" si="3"/>
        <v/>
      </c>
      <c r="M87" s="45"/>
      <c r="N87" s="45"/>
      <c r="O87" s="45"/>
      <c r="P87" s="46"/>
      <c r="Q87" s="8"/>
    </row>
    <row r="88" spans="1:17" s="22" customFormat="1" ht="24" customHeight="1" x14ac:dyDescent="0.2">
      <c r="A88" s="3"/>
      <c r="B88" s="52"/>
      <c r="C88" s="39"/>
      <c r="D88" s="40"/>
      <c r="E88" s="41"/>
      <c r="F88" s="54"/>
      <c r="G88" s="43"/>
      <c r="H88" s="44" t="str">
        <f t="shared" si="0"/>
        <v/>
      </c>
      <c r="I88" s="44" t="str">
        <f t="shared" si="1"/>
        <v/>
      </c>
      <c r="J88" s="44" t="str">
        <f t="shared" si="2"/>
        <v/>
      </c>
      <c r="K88" s="48" t="str">
        <f t="shared" si="5"/>
        <v/>
      </c>
      <c r="L88" s="44" t="str">
        <f t="shared" si="3"/>
        <v/>
      </c>
      <c r="M88" s="45"/>
      <c r="N88" s="45"/>
      <c r="O88" s="45"/>
      <c r="P88" s="46"/>
      <c r="Q88" s="8"/>
    </row>
    <row r="89" spans="1:17" s="22" customFormat="1" ht="24" customHeight="1" x14ac:dyDescent="0.2">
      <c r="A89" s="3"/>
      <c r="B89" s="52"/>
      <c r="C89" s="39"/>
      <c r="D89" s="40"/>
      <c r="E89" s="41"/>
      <c r="F89" s="54"/>
      <c r="G89" s="43"/>
      <c r="H89" s="44" t="str">
        <f t="shared" si="0"/>
        <v/>
      </c>
      <c r="I89" s="44" t="str">
        <f t="shared" si="1"/>
        <v/>
      </c>
      <c r="J89" s="44" t="str">
        <f t="shared" si="2"/>
        <v/>
      </c>
      <c r="K89" s="48" t="str">
        <f t="shared" si="5"/>
        <v/>
      </c>
      <c r="L89" s="44" t="str">
        <f t="shared" si="3"/>
        <v/>
      </c>
      <c r="M89" s="45"/>
      <c r="N89" s="45"/>
      <c r="O89" s="45"/>
      <c r="P89" s="46"/>
      <c r="Q89" s="8"/>
    </row>
    <row r="90" spans="1:17" s="22" customFormat="1" ht="24" customHeight="1" x14ac:dyDescent="0.2">
      <c r="A90" s="3"/>
      <c r="B90" s="52"/>
      <c r="C90" s="39"/>
      <c r="D90" s="40"/>
      <c r="E90" s="41"/>
      <c r="F90" s="54"/>
      <c r="G90" s="43"/>
      <c r="H90" s="44" t="str">
        <f t="shared" si="0"/>
        <v/>
      </c>
      <c r="I90" s="44" t="str">
        <f t="shared" si="1"/>
        <v/>
      </c>
      <c r="J90" s="44" t="str">
        <f t="shared" si="2"/>
        <v/>
      </c>
      <c r="K90" s="48" t="str">
        <f t="shared" si="5"/>
        <v/>
      </c>
      <c r="L90" s="44" t="str">
        <f t="shared" si="3"/>
        <v/>
      </c>
      <c r="M90" s="45"/>
      <c r="N90" s="45"/>
      <c r="O90" s="45"/>
      <c r="P90" s="46"/>
      <c r="Q90" s="8"/>
    </row>
    <row r="91" spans="1:17" s="22" customFormat="1" ht="24" customHeight="1" x14ac:dyDescent="0.2">
      <c r="A91" s="3"/>
      <c r="B91" s="52"/>
      <c r="C91" s="39"/>
      <c r="D91" s="40"/>
      <c r="E91" s="41"/>
      <c r="F91" s="54"/>
      <c r="G91" s="43"/>
      <c r="H91" s="44" t="str">
        <f t="shared" si="0"/>
        <v/>
      </c>
      <c r="I91" s="44" t="str">
        <f t="shared" si="1"/>
        <v/>
      </c>
      <c r="J91" s="44" t="str">
        <f t="shared" si="2"/>
        <v/>
      </c>
      <c r="K91" s="48" t="str">
        <f t="shared" si="5"/>
        <v/>
      </c>
      <c r="L91" s="44" t="str">
        <f t="shared" si="3"/>
        <v/>
      </c>
      <c r="M91" s="45"/>
      <c r="N91" s="45"/>
      <c r="O91" s="45"/>
      <c r="P91" s="46"/>
      <c r="Q91" s="8"/>
    </row>
    <row r="92" spans="1:17" s="22" customFormat="1" ht="24" customHeight="1" x14ac:dyDescent="0.2">
      <c r="A92" s="3"/>
      <c r="B92" s="52"/>
      <c r="C92" s="39"/>
      <c r="D92" s="40"/>
      <c r="E92" s="41"/>
      <c r="F92" s="54"/>
      <c r="G92" s="43"/>
      <c r="H92" s="44" t="str">
        <f t="shared" si="0"/>
        <v/>
      </c>
      <c r="I92" s="44" t="str">
        <f t="shared" si="1"/>
        <v/>
      </c>
      <c r="J92" s="44" t="str">
        <f t="shared" si="2"/>
        <v/>
      </c>
      <c r="K92" s="48" t="str">
        <f t="shared" si="5"/>
        <v/>
      </c>
      <c r="L92" s="44" t="str">
        <f t="shared" si="3"/>
        <v/>
      </c>
      <c r="M92" s="45"/>
      <c r="N92" s="45"/>
      <c r="O92" s="45"/>
      <c r="P92" s="46"/>
      <c r="Q92" s="8"/>
    </row>
    <row r="93" spans="1:17" s="22" customFormat="1" ht="24" customHeight="1" x14ac:dyDescent="0.2">
      <c r="A93" s="3"/>
      <c r="B93" s="52"/>
      <c r="C93" s="39"/>
      <c r="D93" s="40"/>
      <c r="E93" s="41"/>
      <c r="F93" s="54"/>
      <c r="G93" s="43"/>
      <c r="H93" s="44" t="str">
        <f t="shared" si="0"/>
        <v/>
      </c>
      <c r="I93" s="44" t="str">
        <f t="shared" si="1"/>
        <v/>
      </c>
      <c r="J93" s="44" t="str">
        <f t="shared" si="2"/>
        <v/>
      </c>
      <c r="K93" s="48" t="str">
        <f t="shared" si="5"/>
        <v/>
      </c>
      <c r="L93" s="44" t="str">
        <f t="shared" si="3"/>
        <v/>
      </c>
      <c r="M93" s="45"/>
      <c r="N93" s="45"/>
      <c r="O93" s="45"/>
      <c r="P93" s="46"/>
      <c r="Q93" s="8"/>
    </row>
    <row r="94" spans="1:17" s="22" customFormat="1" ht="24" customHeight="1" x14ac:dyDescent="0.2">
      <c r="A94" s="3"/>
      <c r="B94" s="52"/>
      <c r="C94" s="39"/>
      <c r="D94" s="40"/>
      <c r="E94" s="41"/>
      <c r="F94" s="54"/>
      <c r="G94" s="43"/>
      <c r="H94" s="44" t="str">
        <f t="shared" si="0"/>
        <v/>
      </c>
      <c r="I94" s="44" t="str">
        <f t="shared" si="1"/>
        <v/>
      </c>
      <c r="J94" s="44" t="str">
        <f t="shared" si="2"/>
        <v/>
      </c>
      <c r="K94" s="48" t="str">
        <f t="shared" si="5"/>
        <v/>
      </c>
      <c r="L94" s="44" t="str">
        <f t="shared" si="3"/>
        <v/>
      </c>
      <c r="M94" s="45"/>
      <c r="N94" s="45"/>
      <c r="O94" s="45"/>
      <c r="P94" s="46"/>
      <c r="Q94" s="8"/>
    </row>
    <row r="95" spans="1:17" s="22" customFormat="1" ht="24" customHeight="1" x14ac:dyDescent="0.2">
      <c r="A95" s="3"/>
      <c r="B95" s="52"/>
      <c r="C95" s="39"/>
      <c r="D95" s="40"/>
      <c r="E95" s="41"/>
      <c r="F95" s="54"/>
      <c r="G95" s="43"/>
      <c r="H95" s="44" t="str">
        <f t="shared" si="0"/>
        <v/>
      </c>
      <c r="I95" s="44" t="str">
        <f t="shared" si="1"/>
        <v/>
      </c>
      <c r="J95" s="44" t="str">
        <f t="shared" si="2"/>
        <v/>
      </c>
      <c r="K95" s="48" t="str">
        <f t="shared" si="5"/>
        <v/>
      </c>
      <c r="L95" s="44" t="str">
        <f t="shared" si="3"/>
        <v/>
      </c>
      <c r="M95" s="45"/>
      <c r="N95" s="45"/>
      <c r="O95" s="45"/>
      <c r="P95" s="46"/>
      <c r="Q95" s="8"/>
    </row>
    <row r="96" spans="1:17" s="22" customFormat="1" ht="24" customHeight="1" x14ac:dyDescent="0.2">
      <c r="A96" s="3"/>
      <c r="B96" s="52"/>
      <c r="C96" s="39"/>
      <c r="D96" s="40"/>
      <c r="E96" s="41"/>
      <c r="F96" s="54"/>
      <c r="G96" s="43"/>
      <c r="H96" s="44" t="str">
        <f t="shared" si="0"/>
        <v/>
      </c>
      <c r="I96" s="44" t="str">
        <f t="shared" si="1"/>
        <v/>
      </c>
      <c r="J96" s="44" t="str">
        <f t="shared" si="2"/>
        <v/>
      </c>
      <c r="K96" s="48" t="str">
        <f t="shared" si="5"/>
        <v/>
      </c>
      <c r="L96" s="44" t="str">
        <f t="shared" si="3"/>
        <v/>
      </c>
      <c r="M96" s="45"/>
      <c r="N96" s="45"/>
      <c r="O96" s="45"/>
      <c r="P96" s="46"/>
      <c r="Q96" s="8"/>
    </row>
    <row r="97" spans="1:17" s="22" customFormat="1" ht="24" customHeight="1" x14ac:dyDescent="0.2">
      <c r="A97" s="3"/>
      <c r="B97" s="52"/>
      <c r="C97" s="39"/>
      <c r="D97" s="40"/>
      <c r="E97" s="41"/>
      <c r="F97" s="54"/>
      <c r="G97" s="43"/>
      <c r="H97" s="44" t="str">
        <f t="shared" si="0"/>
        <v/>
      </c>
      <c r="I97" s="44" t="str">
        <f t="shared" si="1"/>
        <v/>
      </c>
      <c r="J97" s="44" t="str">
        <f t="shared" si="2"/>
        <v/>
      </c>
      <c r="K97" s="48" t="str">
        <f t="shared" si="5"/>
        <v/>
      </c>
      <c r="L97" s="44" t="str">
        <f t="shared" si="3"/>
        <v/>
      </c>
      <c r="M97" s="45"/>
      <c r="N97" s="45"/>
      <c r="O97" s="45"/>
      <c r="P97" s="46"/>
      <c r="Q97" s="8"/>
    </row>
    <row r="98" spans="1:17" s="22" customFormat="1" ht="24" customHeight="1" x14ac:dyDescent="0.2">
      <c r="A98" s="3"/>
      <c r="B98" s="52"/>
      <c r="C98" s="39"/>
      <c r="D98" s="40"/>
      <c r="E98" s="41"/>
      <c r="F98" s="54"/>
      <c r="G98" s="43"/>
      <c r="H98" s="44" t="str">
        <f t="shared" si="0"/>
        <v/>
      </c>
      <c r="I98" s="44" t="str">
        <f t="shared" si="1"/>
        <v/>
      </c>
      <c r="J98" s="44" t="str">
        <f t="shared" si="2"/>
        <v/>
      </c>
      <c r="K98" s="48" t="str">
        <f t="shared" si="5"/>
        <v/>
      </c>
      <c r="L98" s="44" t="str">
        <f t="shared" si="3"/>
        <v/>
      </c>
      <c r="M98" s="45"/>
      <c r="N98" s="45"/>
      <c r="O98" s="45"/>
      <c r="P98" s="46"/>
      <c r="Q98" s="8"/>
    </row>
    <row r="99" spans="1:17" s="22" customFormat="1" ht="24" customHeight="1" x14ac:dyDescent="0.2">
      <c r="A99" s="3"/>
      <c r="B99" s="52"/>
      <c r="C99" s="39"/>
      <c r="D99" s="40"/>
      <c r="E99" s="41"/>
      <c r="F99" s="54"/>
      <c r="G99" s="43"/>
      <c r="H99" s="44" t="str">
        <f t="shared" si="0"/>
        <v/>
      </c>
      <c r="I99" s="44" t="str">
        <f t="shared" si="1"/>
        <v/>
      </c>
      <c r="J99" s="44" t="str">
        <f t="shared" si="2"/>
        <v/>
      </c>
      <c r="K99" s="48" t="str">
        <f t="shared" si="5"/>
        <v/>
      </c>
      <c r="L99" s="44" t="str">
        <f t="shared" si="3"/>
        <v/>
      </c>
      <c r="M99" s="45"/>
      <c r="N99" s="45"/>
      <c r="O99" s="45"/>
      <c r="P99" s="46"/>
      <c r="Q99" s="8"/>
    </row>
    <row r="100" spans="1:17" s="22" customFormat="1" ht="24" customHeight="1" x14ac:dyDescent="0.2">
      <c r="A100" s="3"/>
      <c r="B100" s="52"/>
      <c r="C100" s="39"/>
      <c r="D100" s="40"/>
      <c r="E100" s="41"/>
      <c r="F100" s="54"/>
      <c r="G100" s="43"/>
      <c r="H100" s="44" t="str">
        <f t="shared" si="0"/>
        <v/>
      </c>
      <c r="I100" s="44" t="str">
        <f t="shared" si="1"/>
        <v/>
      </c>
      <c r="J100" s="44" t="str">
        <f t="shared" si="2"/>
        <v/>
      </c>
      <c r="K100" s="48" t="str">
        <f t="shared" si="5"/>
        <v/>
      </c>
      <c r="L100" s="44" t="str">
        <f t="shared" si="3"/>
        <v/>
      </c>
      <c r="M100" s="45"/>
      <c r="N100" s="45"/>
      <c r="O100" s="45"/>
      <c r="P100" s="46"/>
      <c r="Q100" s="8"/>
    </row>
    <row r="101" spans="1:17" s="22" customFormat="1" ht="24" customHeight="1" x14ac:dyDescent="0.2">
      <c r="A101" s="3"/>
      <c r="B101" s="52"/>
      <c r="C101" s="39"/>
      <c r="D101" s="40"/>
      <c r="E101" s="41"/>
      <c r="F101" s="54"/>
      <c r="G101" s="43"/>
      <c r="H101" s="44" t="str">
        <f t="shared" si="0"/>
        <v/>
      </c>
      <c r="I101" s="44" t="str">
        <f t="shared" si="1"/>
        <v/>
      </c>
      <c r="J101" s="44" t="str">
        <f t="shared" si="2"/>
        <v/>
      </c>
      <c r="K101" s="48" t="str">
        <f t="shared" si="5"/>
        <v/>
      </c>
      <c r="L101" s="44" t="str">
        <f t="shared" si="3"/>
        <v/>
      </c>
      <c r="M101" s="45"/>
      <c r="N101" s="45"/>
      <c r="O101" s="45"/>
      <c r="P101" s="46"/>
      <c r="Q101" s="8"/>
    </row>
    <row r="102" spans="1:17" s="22" customFormat="1" ht="24" customHeight="1" x14ac:dyDescent="0.2">
      <c r="A102" s="3"/>
      <c r="B102" s="52"/>
      <c r="C102" s="39"/>
      <c r="D102" s="40"/>
      <c r="E102" s="41"/>
      <c r="F102" s="54"/>
      <c r="G102" s="43"/>
      <c r="H102" s="44"/>
      <c r="I102" s="44"/>
      <c r="J102" s="44"/>
      <c r="K102" s="48" t="str">
        <f t="shared" si="5"/>
        <v/>
      </c>
      <c r="L102" s="44" t="str">
        <f t="shared" si="3"/>
        <v/>
      </c>
      <c r="M102" s="45"/>
      <c r="N102" s="45"/>
      <c r="O102" s="45"/>
      <c r="P102" s="46"/>
      <c r="Q102" s="8"/>
    </row>
    <row r="103" spans="1:17" s="22" customFormat="1" ht="24" customHeight="1" x14ac:dyDescent="0.2"/>
    <row r="104" spans="1:17" ht="24" customHeight="1" x14ac:dyDescent="0.2"/>
  </sheetData>
  <mergeCells count="6">
    <mergeCell ref="B9:C9"/>
    <mergeCell ref="D9:G9"/>
    <mergeCell ref="H9:K9"/>
    <mergeCell ref="L9:O9"/>
    <mergeCell ref="B2:H2"/>
    <mergeCell ref="B3:P3"/>
  </mergeCells>
  <conditionalFormatting sqref="K11:K102">
    <cfRule type="containsText" dxfId="3" priority="3" operator="containsText" text="Económico">
      <formula>NOT(ISERROR(SEARCH("Económico",K11)))</formula>
    </cfRule>
  </conditionalFormatting>
  <conditionalFormatting sqref="K11:K102">
    <cfRule type="containsText" dxfId="2" priority="4" operator="containsText" text="Costoso">
      <formula>NOT(ISERROR(SEARCH("Costoso",K11)))</formula>
    </cfRule>
  </conditionalFormatting>
  <conditionalFormatting sqref="C2">
    <cfRule type="expression" dxfId="1" priority="2">
      <formula>COUNTIFS($C$1:$C$102, $C2)&gt;1</formula>
    </cfRule>
  </conditionalFormatting>
  <conditionalFormatting sqref="C5:C6">
    <cfRule type="expression" dxfId="0" priority="1">
      <formula>COUNTIFS($C$1:$C$99, $C5)&gt;1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Leer</vt:lpstr>
      <vt:lpstr>Materiales</vt:lpstr>
      <vt:lpstr>Calculadora de Precios</vt:lpstr>
      <vt:lpstr>Productos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Gerber Ortiz</cp:lastModifiedBy>
  <dcterms:created xsi:type="dcterms:W3CDTF">2022-08-19T07:05:40Z</dcterms:created>
  <dcterms:modified xsi:type="dcterms:W3CDTF">2023-05-31T21:25:25Z</dcterms:modified>
</cp:coreProperties>
</file>